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ineyardwind-my.sharepoint.com/personal/tjohnson_vineyardwind_com/Documents/Documents/Vineyard/Computer/Questions/"/>
    </mc:Choice>
  </mc:AlternateContent>
  <xr:revisionPtr revIDLastSave="9" documentId="8_{BAC03EF1-0284-4472-9EE4-FF8FD0B94F42}" xr6:coauthVersionLast="46" xr6:coauthVersionMax="47" xr10:uidLastSave="{97B66D54-D36B-4DDF-AB61-886145D9AAEC}"/>
  <bookViews>
    <workbookView xWindow="-110" yWindow="-110" windowWidth="19420" windowHeight="10420" xr2:uid="{E49D5288-98F4-4C68-B67A-93F8297BB4CE}"/>
  </bookViews>
  <sheets>
    <sheet name="outstanding" sheetId="2" r:id="rId1"/>
    <sheet name="Data" sheetId="1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2" l="1"/>
  <c r="F8" i="2"/>
  <c r="F7" i="2"/>
  <c r="F6" i="2"/>
  <c r="F5" i="2"/>
  <c r="F4" i="2"/>
  <c r="F3" i="2"/>
  <c r="F2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D19" i="1"/>
</calcChain>
</file>

<file path=xl/sharedStrings.xml><?xml version="1.0" encoding="utf-8"?>
<sst xmlns="http://schemas.openxmlformats.org/spreadsheetml/2006/main" count="105" uniqueCount="59">
  <si>
    <t>Beneficiary</t>
  </si>
  <si>
    <t>Issuing Entity</t>
  </si>
  <si>
    <t>All In Rate</t>
  </si>
  <si>
    <t>4/1/2020</t>
  </si>
  <si>
    <t>5/1/2020</t>
  </si>
  <si>
    <t>6/1/2020</t>
  </si>
  <si>
    <t>7/1/2020</t>
  </si>
  <si>
    <t>8/1/2020</t>
  </si>
  <si>
    <t>9/1/2020</t>
  </si>
  <si>
    <t>10/1/2020</t>
  </si>
  <si>
    <t>11/1/2020</t>
  </si>
  <si>
    <t>12/1/2020</t>
  </si>
  <si>
    <t>1/1/2021</t>
  </si>
  <si>
    <t>2/1/2021</t>
  </si>
  <si>
    <t>3/1/2021</t>
  </si>
  <si>
    <t>4/1/2021</t>
  </si>
  <si>
    <t>5/1/2021</t>
  </si>
  <si>
    <t>Co 1</t>
  </si>
  <si>
    <t>Co 2</t>
  </si>
  <si>
    <t>Co 3</t>
  </si>
  <si>
    <t>Co 4</t>
  </si>
  <si>
    <t>Co 5</t>
  </si>
  <si>
    <t>Co 6</t>
  </si>
  <si>
    <t>Co 7</t>
  </si>
  <si>
    <t>Co 8</t>
  </si>
  <si>
    <t>Co 9</t>
  </si>
  <si>
    <t>Co 10</t>
  </si>
  <si>
    <t>Co 11</t>
  </si>
  <si>
    <t>Co 12</t>
  </si>
  <si>
    <t>Co 13</t>
  </si>
  <si>
    <t>Co 14</t>
  </si>
  <si>
    <t>Co 15</t>
  </si>
  <si>
    <t>IE 1</t>
  </si>
  <si>
    <t>IE 2</t>
  </si>
  <si>
    <t>IE 3</t>
  </si>
  <si>
    <t>IE 4</t>
  </si>
  <si>
    <t>IE 5</t>
  </si>
  <si>
    <t>IE 6</t>
  </si>
  <si>
    <t>IE 7</t>
  </si>
  <si>
    <t>IE 8</t>
  </si>
  <si>
    <t>IE 9</t>
  </si>
  <si>
    <t>IE 10</t>
  </si>
  <si>
    <t>IE 11</t>
  </si>
  <si>
    <t>IE 12</t>
  </si>
  <si>
    <t>IE 13</t>
  </si>
  <si>
    <t>IE 14</t>
  </si>
  <si>
    <t>IE 15</t>
  </si>
  <si>
    <t>Amount</t>
  </si>
  <si>
    <t>See data Sheet</t>
  </si>
  <si>
    <t>Issued or Pending</t>
  </si>
  <si>
    <t>Issued</t>
  </si>
  <si>
    <t>Pending</t>
  </si>
  <si>
    <t>Pending would be $0</t>
  </si>
  <si>
    <t>Pending would be $1</t>
  </si>
  <si>
    <t>Pending would be $2</t>
  </si>
  <si>
    <t>Pending would be $3</t>
  </si>
  <si>
    <t>Pending would be $4</t>
  </si>
  <si>
    <t>Pending would be $5</t>
  </si>
  <si>
    <t>Pending would be $6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</si>
</sst>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7" formatCode="&quot;Issued &quot;_-* #,##0.0_-;\ ;&quot;Pending&quot;???????"/>
  </numFmts>
  <fonts count="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9">
    <xf numFmtId="0" fontId="0" fillId="0" borderId="0" xfId="0"/>
    <xf numFmtId="1" fontId="0" fillId="0" borderId="0" xfId="0" applyNumberFormat="1"/>
    <xf numFmtId="0" fontId="0" fillId="0" borderId="1" xfId="0" applyBorder="1"/>
    <xf numFmtId="0" fontId="0" fillId="2" borderId="0" xfId="0" applyFill="1"/>
    <xf numFmtId="0" fontId="0" fillId="0" borderId="2" xfId="0" applyBorder="1"/>
    <xf numFmtId="0" fontId="3" fillId="0" borderId="0" xfId="0" applyFont="1"/>
    <xf numFmtId="0" fontId="3" fillId="0" borderId="1" xfId="0" applyFont="1" applyBorder="1"/>
    <xf numFmtId="167" fontId="3" fillId="2" borderId="0" xfId="1" applyNumberFormat="1" applyFont="1" applyFill="1"/>
    <xf numFmtId="0" fontId="3" fillId="0" borderId="2" xfId="0" applyFont="1" applyBorder="1"/>
  </cellXfs>
  <cellStyles count="2">
    <cellStyle name="Comma" xfId="1" builtinId="3"/>
    <cellStyle name="Normal" xfId="0" builtinId="0"/>
  </cellStyles>
  <dxfs count="14"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VlookToday%20(issuedPending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utstanding"/>
      <sheetName val="Data"/>
    </sheetNames>
    <sheetDataSet>
      <sheetData sheetId="0"/>
      <sheetData sheetId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CC107F5-FEDB-4F1F-AD51-F227A91E4F5C}" name="OutstandingTbl" displayName="OutstandingTbl" ref="A1:Q16" totalsRowShown="0">
  <autoFilter ref="A1:Q16" xr:uid="{960946A1-BF0D-4E1F-88C5-F448FCDF0674}"/>
  <tableColumns count="17">
    <tableColumn id="1" xr3:uid="{A1423269-172F-4084-97F9-5BCEE6FAECAB}" name="Beneficiary"/>
    <tableColumn id="2" xr3:uid="{49FF902D-CCB1-44A1-9C16-9DDC487C7CFD}" name="Issuing Entity"/>
    <tableColumn id="3" xr3:uid="{FE751825-E456-4231-9ECF-44821BFA7BD9}" name="All In Rate"/>
    <tableColumn id="4" xr3:uid="{138360D9-21CE-4D0B-B969-01D08B3712A0}" name="4/1/2020" dataDxfId="13"/>
    <tableColumn id="5" xr3:uid="{11A00757-FBBC-44DB-909A-534D3B0E0A88}" name="5/1/2020" dataDxfId="12"/>
    <tableColumn id="6" xr3:uid="{18073376-5ACE-4265-95AF-5D2CCB960898}" name="6/1/2020" dataDxfId="11"/>
    <tableColumn id="7" xr3:uid="{96B8A77A-7FB1-4932-9789-598F8F0F5B6E}" name="7/1/2020" dataDxfId="10"/>
    <tableColumn id="8" xr3:uid="{FAD102EB-F260-4593-B778-59D7B3E476EE}" name="8/1/2020" dataDxfId="9"/>
    <tableColumn id="9" xr3:uid="{C1AF0528-01BE-4068-BB45-6F5F6FFDB76A}" name="9/1/2020" dataDxfId="8"/>
    <tableColumn id="10" xr3:uid="{68DA6EC5-C271-4B24-A0DE-915F06F12AA2}" name="10/1/2020" dataDxfId="7"/>
    <tableColumn id="11" xr3:uid="{C5F6E270-F6D8-412A-BA09-BF03D05AD0AE}" name="11/1/2020" dataDxfId="6"/>
    <tableColumn id="12" xr3:uid="{B7731180-63D5-4F82-9F2E-10F951ECF787}" name="12/1/2020" dataDxfId="5"/>
    <tableColumn id="13" xr3:uid="{BE392176-2F3B-40C4-B6EF-2A6B349F77F7}" name="1/1/2021" dataDxfId="4"/>
    <tableColumn id="14" xr3:uid="{258F9B2C-031E-4EB6-90F9-35E75F0FE342}" name="2/1/2021" dataDxfId="3"/>
    <tableColumn id="15" xr3:uid="{F55EEA45-D443-40C0-ABFA-BB7D83BDC101}" name="3/1/2021" dataDxfId="2"/>
    <tableColumn id="16" xr3:uid="{EC641AA4-0340-4F17-A568-D2E31EDDEAE1}" name="4/1/2021" dataDxfId="1"/>
    <tableColumn id="17" xr3:uid="{B616C67E-74FF-4346-ABE3-8C30FCBFBA02}" name="5/1/2021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2F06DB-21CA-458D-9FFA-E67DC78D5F9A}">
  <dimension ref="A1:G22"/>
  <sheetViews>
    <sheetView tabSelected="1" workbookViewId="0">
      <selection activeCell="E21" sqref="E21"/>
    </sheetView>
  </sheetViews>
  <sheetFormatPr defaultRowHeight="14.5" x14ac:dyDescent="0.35"/>
  <cols>
    <col min="2" max="2" width="15.81640625" bestFit="1" customWidth="1"/>
  </cols>
  <sheetData>
    <row r="1" spans="1:7" x14ac:dyDescent="0.35">
      <c r="A1" s="5" t="s">
        <v>0</v>
      </c>
      <c r="B1" s="5" t="s">
        <v>47</v>
      </c>
      <c r="D1" t="s">
        <v>0</v>
      </c>
      <c r="E1" t="s">
        <v>49</v>
      </c>
      <c r="F1" t="s">
        <v>47</v>
      </c>
    </row>
    <row r="2" spans="1:7" x14ac:dyDescent="0.35">
      <c r="A2" s="6" t="s">
        <v>17</v>
      </c>
      <c r="B2" s="7">
        <f ca="1">INDEX(OutstandingTbl[],
  MATCH(A2,OutstandingTbl[Beneficiary],0),
  MATCH(TEXT(EOMONTH(TODAY(),-1)+1,"m/d/yyyy"),OutstandingTbl[#Headers],0))</f>
        <v>250</v>
      </c>
      <c r="D2" s="2" t="s">
        <v>17</v>
      </c>
      <c r="E2" t="s">
        <v>50</v>
      </c>
      <c r="F2" s="3">
        <f ca="1">INDEX([1]!OutstandingTbl[#Data],
  MATCH(D2,[1]!OutstandingTbl[Beneficiary],0),
  MATCH(TEXT(EOMONTH(TODAY(),-1)+1,"m/d/yyyy"),[1]!OutstandingTbl[#Headers],0))</f>
        <v>250</v>
      </c>
    </row>
    <row r="3" spans="1:7" x14ac:dyDescent="0.35">
      <c r="A3" s="6" t="s">
        <v>18</v>
      </c>
      <c r="B3" s="7">
        <f ca="1">INDEX(OutstandingTbl[],
  MATCH(A3,OutstandingTbl[Beneficiary],0),
  MATCH(TEXT(EOMONTH(TODAY(),-1)+1,"m/d/yyyy"),OutstandingTbl[#Headers],0))</f>
        <v>8260</v>
      </c>
      <c r="D3" s="2" t="s">
        <v>19</v>
      </c>
      <c r="E3" t="s">
        <v>50</v>
      </c>
      <c r="F3" s="3">
        <f ca="1">INDEX([1]!OutstandingTbl[#Data],
  MATCH(D3,[1]!OutstandingTbl[Beneficiary],0),
  MATCH(TEXT(EOMONTH(TODAY(),-1)+1,"m/d/yyyy"),[1]!OutstandingTbl[#Headers],0))</f>
        <v>5083.5</v>
      </c>
    </row>
    <row r="4" spans="1:7" x14ac:dyDescent="0.35">
      <c r="A4" s="6" t="s">
        <v>19</v>
      </c>
      <c r="B4" s="7">
        <f ca="1">INDEX(OutstandingTbl[],
  MATCH(A4,OutstandingTbl[Beneficiary],0),
  MATCH(TEXT(EOMONTH(TODAY(),-1)+1,"m/d/yyyy"),OutstandingTbl[#Headers],0))</f>
        <v>5083.5</v>
      </c>
      <c r="D4" s="2" t="s">
        <v>21</v>
      </c>
      <c r="E4" t="s">
        <v>50</v>
      </c>
      <c r="F4" s="3">
        <f ca="1">INDEX([1]!OutstandingTbl[#Data],
  MATCH(D4,[1]!OutstandingTbl[Beneficiary],0),
  MATCH(TEXT(EOMONTH(TODAY(),-1)+1,"m/d/yyyy"),[1]!OutstandingTbl[#Headers],0))</f>
        <v>7927.4999999999991</v>
      </c>
    </row>
    <row r="5" spans="1:7" x14ac:dyDescent="0.35">
      <c r="A5" s="6" t="s">
        <v>20</v>
      </c>
      <c r="B5" s="7">
        <f ca="1">INDEX(OutstandingTbl[],
  MATCH(A5,OutstandingTbl[Beneficiary],0),
  MATCH(TEXT(EOMONTH(TODAY(),-1)+1,"m/d/yyyy"),OutstandingTbl[#Headers],0))</f>
        <v>11098.499999999998</v>
      </c>
      <c r="D5" s="2" t="s">
        <v>23</v>
      </c>
      <c r="E5" t="s">
        <v>50</v>
      </c>
      <c r="F5" s="3">
        <f ca="1">INDEX([1]!OutstandingTbl[#Data],
  MATCH(D5,[1]!OutstandingTbl[Beneficiary],0),
  MATCH(TEXT(EOMONTH(TODAY(),-1)+1,"m/d/yyyy"),[1]!OutstandingTbl[#Headers],0))</f>
        <v>6923.7</v>
      </c>
    </row>
    <row r="6" spans="1:7" x14ac:dyDescent="0.35">
      <c r="A6" s="6" t="s">
        <v>21</v>
      </c>
      <c r="B6" s="7">
        <f ca="1">INDEX(OutstandingTbl[],
  MATCH(A6,OutstandingTbl[Beneficiary],0),
  MATCH(TEXT(EOMONTH(TODAY(),-1)+1,"m/d/yyyy"),OutstandingTbl[#Headers],0))</f>
        <v>7927.4999999999991</v>
      </c>
      <c r="D6" s="2" t="s">
        <v>25</v>
      </c>
      <c r="E6" t="s">
        <v>50</v>
      </c>
      <c r="F6" s="3">
        <f ca="1">INDEX([1]!OutstandingTbl[#Data],
  MATCH(D6,[1]!OutstandingTbl[Beneficiary],0),
  MATCH(TEXT(EOMONTH(TODAY(),-1)+1,"m/d/yyyy"),[1]!OutstandingTbl[#Headers],0))</f>
        <v>148.79999999999998</v>
      </c>
    </row>
    <row r="7" spans="1:7" x14ac:dyDescent="0.35">
      <c r="A7" s="6" t="s">
        <v>22</v>
      </c>
      <c r="B7" s="7">
        <f ca="1">INDEX(OutstandingTbl[],
  MATCH(A7,OutstandingTbl[Beneficiary],0),
  MATCH(TEXT(EOMONTH(TODAY(),-1)+1,"m/d/yyyy"),OutstandingTbl[#Headers],0))</f>
        <v>9693.2999999999993</v>
      </c>
      <c r="D7" s="2" t="s">
        <v>27</v>
      </c>
      <c r="E7" t="s">
        <v>50</v>
      </c>
      <c r="F7" s="3">
        <f ca="1">INDEX([1]!OutstandingTbl[#Data],
  MATCH(D7,[1]!OutstandingTbl[Beneficiary],0),
  MATCH(TEXT(EOMONTH(TODAY(),-1)+1,"m/d/yyyy"),[1]!OutstandingTbl[#Headers],0))</f>
        <v>1005.9869999999997</v>
      </c>
    </row>
    <row r="8" spans="1:7" x14ac:dyDescent="0.35">
      <c r="A8" s="6" t="s">
        <v>23</v>
      </c>
      <c r="B8" s="7">
        <f ca="1">INDEX(OutstandingTbl[],
  MATCH(A8,OutstandingTbl[Beneficiary],0),
  MATCH(TEXT(EOMONTH(TODAY(),-1)+1,"m/d/yyyy"),OutstandingTbl[#Headers],0))</f>
        <v>6923.7</v>
      </c>
      <c r="D8" s="2" t="s">
        <v>29</v>
      </c>
      <c r="E8" t="s">
        <v>50</v>
      </c>
      <c r="F8" s="3">
        <f ca="1">INDEX([1]!OutstandingTbl[#Data],
  MATCH(D8,[1]!OutstandingTbl[Beneficiary],0),
  MATCH(TEXT(EOMONTH(TODAY(),-1)+1,"m/d/yyyy"),[1]!OutstandingTbl[#Headers],0))</f>
        <v>0</v>
      </c>
    </row>
    <row r="9" spans="1:7" x14ac:dyDescent="0.35">
      <c r="A9" s="6" t="s">
        <v>24</v>
      </c>
      <c r="B9" s="7">
        <f ca="1">INDEX(OutstandingTbl[],
  MATCH(A9,OutstandingTbl[Beneficiary],0),
  MATCH(TEXT(EOMONTH(TODAY(),-1)+1,"m/d/yyyy"),OutstandingTbl[#Headers],0))</f>
        <v>208.2</v>
      </c>
      <c r="D9" s="2" t="s">
        <v>31</v>
      </c>
      <c r="E9" t="s">
        <v>50</v>
      </c>
      <c r="F9" s="3">
        <f ca="1">INDEX([1]!OutstandingTbl[#Data],
  MATCH(D9,[1]!OutstandingTbl[Beneficiary],0),
  MATCH(TEXT(EOMONTH(TODAY(),-1)+1,"m/d/yyyy"),[1]!OutstandingTbl[#Headers],0))</f>
        <v>0</v>
      </c>
    </row>
    <row r="10" spans="1:7" x14ac:dyDescent="0.35">
      <c r="A10" s="6" t="s">
        <v>25</v>
      </c>
      <c r="B10" s="7">
        <f ca="1">INDEX(OutstandingTbl[],
  MATCH(A10,OutstandingTbl[Beneficiary],0),
  MATCH(TEXT(EOMONTH(TODAY(),-1)+1,"m/d/yyyy"),OutstandingTbl[#Headers],0))</f>
        <v>148.79999999999998</v>
      </c>
      <c r="D10" s="2" t="s">
        <v>18</v>
      </c>
      <c r="E10" t="s">
        <v>51</v>
      </c>
      <c r="F10" s="3">
        <v>0</v>
      </c>
      <c r="G10" t="s">
        <v>52</v>
      </c>
    </row>
    <row r="11" spans="1:7" x14ac:dyDescent="0.35">
      <c r="A11" s="6" t="s">
        <v>26</v>
      </c>
      <c r="B11" s="7">
        <f ca="1">INDEX(OutstandingTbl[],
  MATCH(A11,OutstandingTbl[Beneficiary],0),
  MATCH(TEXT(EOMONTH(TODAY(),-1)+1,"m/d/yyyy"),OutstandingTbl[#Headers],0))</f>
        <v>208.33333333333331</v>
      </c>
      <c r="D11" s="2" t="s">
        <v>20</v>
      </c>
      <c r="E11" t="s">
        <v>51</v>
      </c>
      <c r="F11" s="3">
        <v>0</v>
      </c>
      <c r="G11" t="s">
        <v>53</v>
      </c>
    </row>
    <row r="12" spans="1:7" x14ac:dyDescent="0.35">
      <c r="A12" s="6" t="s">
        <v>27</v>
      </c>
      <c r="B12" s="7">
        <f ca="1">INDEX(OutstandingTbl[],
  MATCH(A12,OutstandingTbl[Beneficiary],0),
  MATCH(TEXT(EOMONTH(TODAY(),-1)+1,"m/d/yyyy"),OutstandingTbl[#Headers],0))</f>
        <v>1005.9869999999997</v>
      </c>
      <c r="D12" s="2" t="s">
        <v>22</v>
      </c>
      <c r="E12" t="s">
        <v>51</v>
      </c>
      <c r="F12" s="3">
        <v>0</v>
      </c>
      <c r="G12" t="s">
        <v>54</v>
      </c>
    </row>
    <row r="13" spans="1:7" x14ac:dyDescent="0.35">
      <c r="A13" s="6" t="s">
        <v>28</v>
      </c>
      <c r="B13" s="7">
        <f ca="1">INDEX(OutstandingTbl[],
  MATCH(A13,OutstandingTbl[Beneficiary],0),
  MATCH(TEXT(EOMONTH(TODAY(),-1)+1,"m/d/yyyy"),OutstandingTbl[#Headers],0))</f>
        <v>0</v>
      </c>
      <c r="D13" s="2" t="s">
        <v>24</v>
      </c>
      <c r="E13" t="s">
        <v>51</v>
      </c>
      <c r="F13" s="3">
        <v>0</v>
      </c>
      <c r="G13" t="s">
        <v>55</v>
      </c>
    </row>
    <row r="14" spans="1:7" x14ac:dyDescent="0.35">
      <c r="A14" s="6" t="s">
        <v>29</v>
      </c>
      <c r="B14" s="7">
        <f ca="1">INDEX(OutstandingTbl[],
  MATCH(A14,OutstandingTbl[Beneficiary],0),
  MATCH(TEXT(EOMONTH(TODAY(),-1)+1,"m/d/yyyy"),OutstandingTbl[#Headers],0))</f>
        <v>0</v>
      </c>
      <c r="D14" s="2" t="s">
        <v>26</v>
      </c>
      <c r="E14" t="s">
        <v>51</v>
      </c>
      <c r="F14" s="3">
        <v>0</v>
      </c>
      <c r="G14" t="s">
        <v>56</v>
      </c>
    </row>
    <row r="15" spans="1:7" x14ac:dyDescent="0.35">
      <c r="A15" s="6" t="s">
        <v>30</v>
      </c>
      <c r="B15" s="7">
        <f ca="1">INDEX(OutstandingTbl[],
  MATCH(A15,OutstandingTbl[Beneficiary],0),
  MATCH(TEXT(EOMONTH(TODAY(),-1)+1,"m/d/yyyy"),OutstandingTbl[#Headers],0))</f>
        <v>0</v>
      </c>
      <c r="D15" s="2" t="s">
        <v>28</v>
      </c>
      <c r="E15" t="s">
        <v>51</v>
      </c>
      <c r="F15" s="3">
        <v>0</v>
      </c>
      <c r="G15" t="s">
        <v>57</v>
      </c>
    </row>
    <row r="16" spans="1:7" x14ac:dyDescent="0.35">
      <c r="A16" s="8" t="s">
        <v>31</v>
      </c>
      <c r="B16" s="7">
        <f ca="1">INDEX(OutstandingTbl[],
  MATCH(A16,OutstandingTbl[Beneficiary],0),
  MATCH(TEXT(EOMONTH(TODAY(),-1)+1,"m/d/yyyy"),OutstandingTbl[#Headers],0))</f>
        <v>0</v>
      </c>
      <c r="D16" s="4" t="s">
        <v>30</v>
      </c>
      <c r="E16" t="s">
        <v>51</v>
      </c>
      <c r="F16" s="3">
        <v>0</v>
      </c>
      <c r="G16" t="s">
        <v>58</v>
      </c>
    </row>
    <row r="22" spans="2:2" x14ac:dyDescent="0.35">
      <c r="B22" t="s">
        <v>48</v>
      </c>
    </row>
  </sheetData>
  <sortState xmlns:xlrd2="http://schemas.microsoft.com/office/spreadsheetml/2017/richdata2" ref="D2:G16">
    <sortCondition ref="E2:E16"/>
  </sortState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4FD0A-EA11-4A4C-A176-2D1330C76BB2}">
  <dimension ref="A1:Q19"/>
  <sheetViews>
    <sheetView workbookViewId="0">
      <selection activeCell="Q14" sqref="Q14"/>
    </sheetView>
  </sheetViews>
  <sheetFormatPr defaultRowHeight="14.5" x14ac:dyDescent="0.35"/>
  <cols>
    <col min="1" max="1" width="12" customWidth="1"/>
    <col min="2" max="2" width="13.7265625" customWidth="1"/>
    <col min="3" max="3" width="11.1796875" customWidth="1"/>
    <col min="4" max="4" width="12.26953125" customWidth="1"/>
    <col min="5" max="9" width="10.453125" customWidth="1"/>
    <col min="10" max="12" width="11.453125" customWidth="1"/>
    <col min="13" max="17" width="10.453125" customWidth="1"/>
  </cols>
  <sheetData>
    <row r="1" spans="1:17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</row>
    <row r="2" spans="1:17" x14ac:dyDescent="0.35">
      <c r="A2" t="s">
        <v>17</v>
      </c>
      <c r="B2" t="s">
        <v>32</v>
      </c>
      <c r="C2">
        <v>1.4999999999999999E-2</v>
      </c>
      <c r="D2" s="1">
        <v>250</v>
      </c>
      <c r="E2" s="1">
        <v>250</v>
      </c>
      <c r="F2" s="1">
        <v>250</v>
      </c>
      <c r="G2" s="1">
        <v>250</v>
      </c>
      <c r="H2" s="1">
        <v>250</v>
      </c>
      <c r="I2" s="1">
        <v>250</v>
      </c>
      <c r="J2" s="1">
        <v>250</v>
      </c>
      <c r="K2" s="1">
        <v>250</v>
      </c>
      <c r="L2" s="1">
        <v>250</v>
      </c>
      <c r="M2" s="1">
        <v>250</v>
      </c>
      <c r="N2" s="1">
        <v>250</v>
      </c>
      <c r="O2" s="1">
        <v>250</v>
      </c>
      <c r="P2" s="1">
        <v>250</v>
      </c>
      <c r="Q2" s="1">
        <v>250</v>
      </c>
    </row>
    <row r="3" spans="1:17" x14ac:dyDescent="0.35">
      <c r="A3" t="s">
        <v>18</v>
      </c>
      <c r="B3" t="s">
        <v>33</v>
      </c>
      <c r="C3">
        <v>1.77E-2</v>
      </c>
      <c r="D3" s="1">
        <v>2949.9999999999995</v>
      </c>
      <c r="E3" s="1">
        <v>2949.9999999999995</v>
      </c>
      <c r="F3" s="1">
        <v>5929.4999999999991</v>
      </c>
      <c r="G3" s="1">
        <v>5929.4999999999991</v>
      </c>
      <c r="H3" s="1">
        <v>2949.9999999999995</v>
      </c>
      <c r="I3" s="1">
        <v>2949.9999999999995</v>
      </c>
      <c r="J3" s="1">
        <v>3392.5</v>
      </c>
      <c r="K3" s="1">
        <v>3392.5</v>
      </c>
      <c r="L3" s="1">
        <v>3392.5</v>
      </c>
      <c r="M3" s="1">
        <v>8260</v>
      </c>
      <c r="N3" s="1">
        <v>8260</v>
      </c>
      <c r="O3" s="1">
        <v>8260</v>
      </c>
      <c r="P3" s="1">
        <v>8260</v>
      </c>
      <c r="Q3" s="1">
        <v>8260</v>
      </c>
    </row>
    <row r="4" spans="1:17" x14ac:dyDescent="0.35">
      <c r="A4" t="s">
        <v>19</v>
      </c>
      <c r="B4" t="s">
        <v>34</v>
      </c>
      <c r="C4">
        <v>1.7999999999999999E-2</v>
      </c>
      <c r="D4" s="1">
        <v>0</v>
      </c>
      <c r="E4" s="1">
        <v>0</v>
      </c>
      <c r="F4" s="1">
        <v>0</v>
      </c>
      <c r="G4" s="1">
        <v>7366.65</v>
      </c>
      <c r="H4" s="1">
        <v>7366.65</v>
      </c>
      <c r="I4" s="1">
        <v>7366.65</v>
      </c>
      <c r="J4" s="1">
        <v>7366.65</v>
      </c>
      <c r="K4" s="1">
        <v>7366.65</v>
      </c>
      <c r="L4" s="1">
        <v>7366.65</v>
      </c>
      <c r="M4" s="1">
        <v>7366.65</v>
      </c>
      <c r="N4" s="1">
        <v>7366.65</v>
      </c>
      <c r="O4" s="1">
        <v>7366.65</v>
      </c>
      <c r="P4" s="1">
        <v>7366.65</v>
      </c>
      <c r="Q4" s="1">
        <v>5083.5</v>
      </c>
    </row>
    <row r="5" spans="1:17" x14ac:dyDescent="0.35">
      <c r="A5" t="s">
        <v>20</v>
      </c>
      <c r="B5" t="s">
        <v>35</v>
      </c>
      <c r="C5">
        <v>1.7999999999999999E-2</v>
      </c>
      <c r="D5" s="1">
        <v>9512.9999999999982</v>
      </c>
      <c r="E5" s="1">
        <v>9512.9999999999982</v>
      </c>
      <c r="F5" s="1">
        <v>9512.9999999999982</v>
      </c>
      <c r="G5" s="1">
        <v>9512.9999999999982</v>
      </c>
      <c r="H5" s="1">
        <v>9512.9999999999982</v>
      </c>
      <c r="I5" s="1">
        <v>9512.9999999999982</v>
      </c>
      <c r="J5" s="1">
        <v>9512.9999999999982</v>
      </c>
      <c r="K5" s="1">
        <v>9512.9999999999982</v>
      </c>
      <c r="L5" s="1">
        <v>9512.9999999999982</v>
      </c>
      <c r="M5" s="1">
        <v>11098.499999999998</v>
      </c>
      <c r="N5" s="1">
        <v>11098.499999999998</v>
      </c>
      <c r="O5" s="1">
        <v>11098.499999999998</v>
      </c>
      <c r="P5" s="1">
        <v>11098.499999999998</v>
      </c>
      <c r="Q5" s="1">
        <v>11098.499999999998</v>
      </c>
    </row>
    <row r="6" spans="1:17" x14ac:dyDescent="0.35">
      <c r="A6" t="s">
        <v>21</v>
      </c>
      <c r="B6" t="s">
        <v>36</v>
      </c>
      <c r="C6">
        <v>1.7999999999999999E-2</v>
      </c>
      <c r="D6" s="1">
        <v>6342</v>
      </c>
      <c r="E6" s="1">
        <v>6342</v>
      </c>
      <c r="F6" s="1">
        <v>6342</v>
      </c>
      <c r="G6" s="1">
        <v>6342</v>
      </c>
      <c r="H6" s="1">
        <v>6342</v>
      </c>
      <c r="I6" s="1">
        <v>6342</v>
      </c>
      <c r="J6" s="1">
        <v>6342</v>
      </c>
      <c r="K6" s="1">
        <v>6342</v>
      </c>
      <c r="L6" s="1">
        <v>6342</v>
      </c>
      <c r="M6" s="1">
        <v>7927.4999999999991</v>
      </c>
      <c r="N6" s="1">
        <v>7927.4999999999991</v>
      </c>
      <c r="O6" s="1">
        <v>7927.4999999999991</v>
      </c>
      <c r="P6" s="1">
        <v>7927.4999999999991</v>
      </c>
      <c r="Q6" s="1">
        <v>7927.4999999999991</v>
      </c>
    </row>
    <row r="7" spans="1:17" x14ac:dyDescent="0.35">
      <c r="A7" t="s">
        <v>22</v>
      </c>
      <c r="B7" t="s">
        <v>37</v>
      </c>
      <c r="C7">
        <v>1.7999999999999999E-2</v>
      </c>
      <c r="D7" s="1">
        <v>8308.7999999999975</v>
      </c>
      <c r="E7" s="1">
        <v>8308.7999999999975</v>
      </c>
      <c r="F7" s="1">
        <v>8308.7999999999975</v>
      </c>
      <c r="G7" s="1">
        <v>8308.7999999999975</v>
      </c>
      <c r="H7" s="1">
        <v>8308.7999999999975</v>
      </c>
      <c r="I7" s="1">
        <v>8308.7999999999975</v>
      </c>
      <c r="J7" s="1">
        <v>8308.7999999999975</v>
      </c>
      <c r="K7" s="1">
        <v>8308.7999999999975</v>
      </c>
      <c r="L7" s="1">
        <v>8308.7999999999975</v>
      </c>
      <c r="M7" s="1">
        <v>9693.2999999999993</v>
      </c>
      <c r="N7" s="1">
        <v>9693.2999999999993</v>
      </c>
      <c r="O7" s="1">
        <v>9693.2999999999993</v>
      </c>
      <c r="P7" s="1">
        <v>9693.2999999999993</v>
      </c>
      <c r="Q7" s="1">
        <v>9693.2999999999993</v>
      </c>
    </row>
    <row r="8" spans="1:17" x14ac:dyDescent="0.35">
      <c r="A8" t="s">
        <v>23</v>
      </c>
      <c r="B8" t="s">
        <v>38</v>
      </c>
      <c r="C8">
        <v>1.7999999999999999E-2</v>
      </c>
      <c r="D8" s="1">
        <v>5539.1999999999989</v>
      </c>
      <c r="E8" s="1">
        <v>5539.1999999999989</v>
      </c>
      <c r="F8" s="1">
        <v>5539.1999999999989</v>
      </c>
      <c r="G8" s="1">
        <v>5539.1999999999989</v>
      </c>
      <c r="H8" s="1">
        <v>5539.1999999999989</v>
      </c>
      <c r="I8" s="1">
        <v>5539.1999999999989</v>
      </c>
      <c r="J8" s="1">
        <v>5539.1999999999989</v>
      </c>
      <c r="K8" s="1">
        <v>5539.1999999999989</v>
      </c>
      <c r="L8" s="1">
        <v>5539.1999999999989</v>
      </c>
      <c r="M8" s="1">
        <v>6923.7</v>
      </c>
      <c r="N8" s="1">
        <v>6923.7</v>
      </c>
      <c r="O8" s="1">
        <v>6923.7</v>
      </c>
      <c r="P8" s="1">
        <v>6923.7</v>
      </c>
      <c r="Q8" s="1">
        <v>6923.7</v>
      </c>
    </row>
    <row r="9" spans="1:17" x14ac:dyDescent="0.35">
      <c r="A9" t="s">
        <v>24</v>
      </c>
      <c r="B9" t="s">
        <v>39</v>
      </c>
      <c r="C9">
        <v>1.7999999999999999E-2</v>
      </c>
      <c r="D9" s="1">
        <v>178.19999999999996</v>
      </c>
      <c r="E9" s="1">
        <v>178.19999999999996</v>
      </c>
      <c r="F9" s="1">
        <v>178.19999999999996</v>
      </c>
      <c r="G9" s="1">
        <v>178.19999999999996</v>
      </c>
      <c r="H9" s="1">
        <v>178.19999999999996</v>
      </c>
      <c r="I9" s="1">
        <v>178.19999999999996</v>
      </c>
      <c r="J9" s="1">
        <v>178.19999999999996</v>
      </c>
      <c r="K9" s="1">
        <v>178.19999999999996</v>
      </c>
      <c r="L9" s="1">
        <v>178.19999999999996</v>
      </c>
      <c r="M9" s="1">
        <v>208.2</v>
      </c>
      <c r="N9" s="1">
        <v>208.2</v>
      </c>
      <c r="O9" s="1">
        <v>208.2</v>
      </c>
      <c r="P9" s="1">
        <v>208.2</v>
      </c>
      <c r="Q9" s="1">
        <v>208.2</v>
      </c>
    </row>
    <row r="10" spans="1:17" x14ac:dyDescent="0.35">
      <c r="A10" t="s">
        <v>25</v>
      </c>
      <c r="B10" t="s">
        <v>40</v>
      </c>
      <c r="C10">
        <v>1.7999999999999999E-2</v>
      </c>
      <c r="D10" s="1">
        <v>118.79999999999998</v>
      </c>
      <c r="E10" s="1">
        <v>118.79999999999998</v>
      </c>
      <c r="F10" s="1">
        <v>118.79999999999998</v>
      </c>
      <c r="G10" s="1">
        <v>118.79999999999998</v>
      </c>
      <c r="H10" s="1">
        <v>118.79999999999998</v>
      </c>
      <c r="I10" s="1">
        <v>118.79999999999998</v>
      </c>
      <c r="J10" s="1">
        <v>118.79999999999998</v>
      </c>
      <c r="K10" s="1">
        <v>118.79999999999998</v>
      </c>
      <c r="L10" s="1">
        <v>118.79999999999998</v>
      </c>
      <c r="M10" s="1">
        <v>148.79999999999998</v>
      </c>
      <c r="N10" s="1">
        <v>148.79999999999998</v>
      </c>
      <c r="O10" s="1">
        <v>148.79999999999998</v>
      </c>
      <c r="P10" s="1">
        <v>148.79999999999998</v>
      </c>
      <c r="Q10" s="1">
        <v>148.79999999999998</v>
      </c>
    </row>
    <row r="11" spans="1:17" x14ac:dyDescent="0.35">
      <c r="A11" t="s">
        <v>26</v>
      </c>
      <c r="B11" t="s">
        <v>41</v>
      </c>
      <c r="C11">
        <v>2.5000000000000001E-2</v>
      </c>
      <c r="D11" s="1">
        <v>208.33333333333331</v>
      </c>
      <c r="E11" s="1">
        <v>208.33333333333331</v>
      </c>
      <c r="F11" s="1">
        <v>208.33333333333331</v>
      </c>
      <c r="G11" s="1">
        <v>208.33333333333331</v>
      </c>
      <c r="H11" s="1">
        <v>208.33333333333331</v>
      </c>
      <c r="I11" s="1">
        <v>208.33333333333331</v>
      </c>
      <c r="J11" s="1">
        <v>208.33333333333331</v>
      </c>
      <c r="K11" s="1">
        <v>208.33333333333331</v>
      </c>
      <c r="L11" s="1">
        <v>208.33333333333331</v>
      </c>
      <c r="M11" s="1">
        <v>208.33333333333331</v>
      </c>
      <c r="N11" s="1">
        <v>208.33333333333331</v>
      </c>
      <c r="O11" s="1">
        <v>208.33333333333331</v>
      </c>
      <c r="P11" s="1">
        <v>208.33333333333331</v>
      </c>
      <c r="Q11" s="1">
        <v>208.33333333333331</v>
      </c>
    </row>
    <row r="12" spans="1:17" x14ac:dyDescent="0.35">
      <c r="A12" t="s">
        <v>27</v>
      </c>
      <c r="B12" t="s">
        <v>42</v>
      </c>
      <c r="C12">
        <v>1.7999999999999999E-2</v>
      </c>
      <c r="D12" s="1">
        <v>1005.9869999999997</v>
      </c>
      <c r="E12" s="1">
        <v>1005.9869999999997</v>
      </c>
      <c r="F12" s="1">
        <v>1005.9869999999997</v>
      </c>
      <c r="G12" s="1">
        <v>1005.9869999999997</v>
      </c>
      <c r="H12" s="1">
        <v>1005.9869999999997</v>
      </c>
      <c r="I12" s="1">
        <v>1005.9869999999997</v>
      </c>
      <c r="J12" s="1">
        <v>1005.9869999999997</v>
      </c>
      <c r="K12" s="1">
        <v>1005.9869999999997</v>
      </c>
      <c r="L12" s="1">
        <v>1005.9869999999997</v>
      </c>
      <c r="M12" s="1">
        <v>1005.9869999999997</v>
      </c>
      <c r="N12" s="1">
        <v>1005.9869999999997</v>
      </c>
      <c r="O12" s="1">
        <v>1005.9869999999997</v>
      </c>
      <c r="P12" s="1">
        <v>1005.9869999999997</v>
      </c>
      <c r="Q12" s="1">
        <v>1005.9869999999997</v>
      </c>
    </row>
    <row r="13" spans="1:17" x14ac:dyDescent="0.35">
      <c r="A13" t="s">
        <v>28</v>
      </c>
      <c r="B13" t="s">
        <v>43</v>
      </c>
      <c r="C13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</row>
    <row r="14" spans="1:17" x14ac:dyDescent="0.35">
      <c r="A14" t="s">
        <v>29</v>
      </c>
      <c r="B14" t="s">
        <v>44</v>
      </c>
      <c r="C14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</row>
    <row r="15" spans="1:17" x14ac:dyDescent="0.35">
      <c r="A15" t="s">
        <v>30</v>
      </c>
      <c r="B15" t="s">
        <v>45</v>
      </c>
      <c r="C15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</row>
    <row r="16" spans="1:17" x14ac:dyDescent="0.35">
      <c r="A16" t="s">
        <v>31</v>
      </c>
      <c r="B16" t="s">
        <v>46</v>
      </c>
      <c r="C16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</row>
    <row r="19" spans="4:4" x14ac:dyDescent="0.35">
      <c r="D19" t="str">
        <f ca="1">TEXT(EOMONTH(TODAY(),-1)+1,"m/d/yyyy")</f>
        <v>5/1/2021</v>
      </c>
    </row>
  </sheetData>
  <phoneticPr fontId="1" type="noConversion"/>
  <pageMargins left="0.7" right="0.7" top="0.75" bottom="0.75" header="0.3" footer="0.3"/>
  <pageSetup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outstanding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Tony Johnson (VW Finance)</dc:creator>
  <cp:lastModifiedBy>Tony Johnson (VW Finance)</cp:lastModifiedBy>
  <dcterms:created xsi:type="dcterms:W3CDTF">2021-05-02T21:35:17Z</dcterms:created>
  <dcterms:modified xsi:type="dcterms:W3CDTF">2021-05-04T20:28:40Z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cae44ac-49c7-46df-ac02-f14165f80c45_Enabled">
    <vt:lpwstr>true</vt:lpwstr>
  </property>
  <property fmtid="{D5CDD505-2E9C-101B-9397-08002B2CF9AE}" pid="3" name="MSIP_Label_dcae44ac-49c7-46df-ac02-f14165f80c45_SetDate">
    <vt:lpwstr>2021-05-03T22:31:30Z</vt:lpwstr>
  </property>
  <property fmtid="{D5CDD505-2E9C-101B-9397-08002B2CF9AE}" pid="4" name="MSIP_Label_dcae44ac-49c7-46df-ac02-f14165f80c45_Method">
    <vt:lpwstr>Privileged</vt:lpwstr>
  </property>
  <property fmtid="{D5CDD505-2E9C-101B-9397-08002B2CF9AE}" pid="5" name="MSIP_Label_dcae44ac-49c7-46df-ac02-f14165f80c45_Name">
    <vt:lpwstr>Personal</vt:lpwstr>
  </property>
  <property fmtid="{D5CDD505-2E9C-101B-9397-08002B2CF9AE}" pid="6" name="MSIP_Label_dcae44ac-49c7-46df-ac02-f14165f80c45_SiteId">
    <vt:lpwstr>fa4e9c1f-6222-443d-a083-28f80c1ffefc</vt:lpwstr>
  </property>
  <property fmtid="{D5CDD505-2E9C-101B-9397-08002B2CF9AE}" pid="7" name="MSIP_Label_dcae44ac-49c7-46df-ac02-f14165f80c45_ActionId">
    <vt:lpwstr>db7af2c1-ec56-4a7a-a2d9-82332859b763</vt:lpwstr>
  </property>
  <property fmtid="{D5CDD505-2E9C-101B-9397-08002B2CF9AE}" pid="8" name="MSIP_Label_dcae44ac-49c7-46df-ac02-f14165f80c45_ContentBits">
    <vt:lpwstr>0</vt:lpwstr>
  </property>
</Properties>
</file>