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ichardstanley\Desktop\"/>
    </mc:Choice>
  </mc:AlternateContent>
  <bookViews>
    <workbookView xWindow="0" yWindow="0" windowWidth="17280" windowHeight="6390" firstSheet="1" activeTab="3"/>
  </bookViews>
  <sheets>
    <sheet name="LISTS" sheetId="11" state="hidden" r:id="rId1"/>
    <sheet name="Cable Schedule" sheetId="10" r:id="rId2"/>
    <sheet name="Cable Tray" sheetId="16" r:id="rId3"/>
    <sheet name="Conduit" sheetId="15" r:id="rId4"/>
    <sheet name="Tables" sheetId="18" r:id="rId5"/>
  </sheets>
  <externalReferences>
    <externalReference r:id="rId6"/>
    <externalReference r:id="rId7"/>
  </externalReferences>
  <definedNames>
    <definedName name="_xlnm._FilterDatabase" localSheetId="1" hidden="1">'Cable Schedule'!$N$1:$N$412</definedName>
    <definedName name="_xlnm._FilterDatabase" localSheetId="0" hidden="1">LISTS!$D$4:$D$4</definedName>
    <definedName name="A_CITY">#REF!</definedName>
    <definedName name="A_CUSTOMER">#REF!</definedName>
    <definedName name="A_DATE">'Cable Schedule'!$Y$2</definedName>
    <definedName name="A_DWGNO">#REF!</definedName>
    <definedName name="A_JOBNO">#REF!</definedName>
    <definedName name="A_PROJECT">#REF!</definedName>
    <definedName name="A_REVNO">#REF!</definedName>
    <definedName name="A_STATE">#REF!</definedName>
    <definedName name="A_TITLE">#REF!</definedName>
    <definedName name="Discipline">LISTS!$C$5:$C$14</definedName>
    <definedName name="DocType">LISTS!$E$5:$E$13</definedName>
    <definedName name="Group">LISTS!$B$5:$B$8</definedName>
    <definedName name="Library">LISTS!$F$5:$F$16</definedName>
    <definedName name="P_DISC">#REF!</definedName>
    <definedName name="P_DOCTPE">#REF!</definedName>
    <definedName name="_xlnm.Print_Titles" localSheetId="1">'Cable Schedule'!$1:$3</definedName>
    <definedName name="_xlnm.Print_Titles" localSheetId="3">Conduit!$1:$3</definedName>
    <definedName name="x">#REF!</definedName>
  </definedNames>
  <calcPr calcId="152511"/>
</workbook>
</file>

<file path=xl/calcChain.xml><?xml version="1.0" encoding="utf-8"?>
<calcChain xmlns="http://schemas.openxmlformats.org/spreadsheetml/2006/main">
  <c r="D27" i="15" l="1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5" i="15"/>
  <c r="D76" i="15"/>
  <c r="D77" i="15"/>
  <c r="D78" i="15"/>
  <c r="D79" i="15"/>
  <c r="D80" i="15"/>
  <c r="D81" i="15"/>
  <c r="D82" i="15"/>
  <c r="D83" i="15"/>
  <c r="D84" i="15"/>
  <c r="D85" i="15"/>
  <c r="D86" i="15"/>
  <c r="D87" i="15"/>
  <c r="D88" i="15"/>
  <c r="D89" i="15"/>
  <c r="D90" i="15"/>
  <c r="D91" i="15"/>
  <c r="D92" i="15"/>
  <c r="D93" i="15"/>
  <c r="D94" i="15"/>
  <c r="D95" i="15"/>
  <c r="D96" i="15"/>
  <c r="D97" i="15"/>
  <c r="D98" i="15"/>
  <c r="D99" i="15"/>
  <c r="D100" i="15"/>
  <c r="D101" i="15"/>
  <c r="D102" i="15"/>
  <c r="D103" i="15"/>
  <c r="D104" i="15"/>
  <c r="D105" i="15"/>
  <c r="D106" i="15"/>
  <c r="D107" i="15"/>
  <c r="D108" i="15"/>
  <c r="D109" i="15"/>
  <c r="D110" i="15"/>
  <c r="D111" i="15"/>
  <c r="D112" i="15"/>
  <c r="D113" i="15"/>
  <c r="D114" i="15"/>
  <c r="D115" i="15"/>
  <c r="D116" i="15"/>
  <c r="D117" i="15"/>
  <c r="D118" i="15"/>
  <c r="D119" i="15"/>
  <c r="D120" i="15"/>
  <c r="D121" i="15"/>
  <c r="D122" i="15"/>
  <c r="D123" i="15"/>
  <c r="D124" i="15"/>
  <c r="D125" i="15"/>
  <c r="D126" i="15"/>
  <c r="D127" i="15"/>
  <c r="D128" i="15"/>
  <c r="D129" i="15"/>
  <c r="D130" i="15"/>
  <c r="D131" i="15"/>
  <c r="D132" i="15"/>
  <c r="D133" i="15"/>
  <c r="D134" i="15"/>
  <c r="D135" i="15"/>
  <c r="D136" i="15"/>
  <c r="D137" i="15"/>
  <c r="D138" i="15"/>
  <c r="D139" i="15"/>
  <c r="D140" i="15"/>
  <c r="D141" i="15"/>
  <c r="D142" i="15"/>
  <c r="D143" i="15"/>
  <c r="D144" i="15"/>
  <c r="D145" i="15"/>
  <c r="D146" i="15"/>
  <c r="D147" i="15"/>
  <c r="D148" i="15"/>
  <c r="D149" i="15"/>
  <c r="D150" i="15"/>
  <c r="D151" i="15"/>
  <c r="D152" i="15"/>
  <c r="D153" i="15"/>
  <c r="D154" i="15"/>
  <c r="D155" i="15"/>
  <c r="D156" i="15"/>
  <c r="D157" i="15"/>
  <c r="D158" i="15"/>
  <c r="D159" i="15"/>
  <c r="D160" i="15"/>
  <c r="D161" i="15"/>
  <c r="D162" i="15"/>
  <c r="D163" i="15"/>
  <c r="D164" i="15"/>
  <c r="D165" i="15"/>
  <c r="D166" i="15"/>
  <c r="D167" i="15"/>
  <c r="D168" i="15"/>
  <c r="D169" i="15"/>
  <c r="D170" i="15"/>
  <c r="D171" i="15"/>
  <c r="D172" i="15"/>
  <c r="D173" i="15"/>
  <c r="D174" i="15"/>
  <c r="D175" i="15"/>
  <c r="D176" i="15"/>
  <c r="D177" i="15"/>
  <c r="D178" i="15"/>
  <c r="D179" i="15"/>
  <c r="D180" i="15"/>
  <c r="D181" i="15"/>
  <c r="D182" i="15"/>
  <c r="D183" i="15"/>
  <c r="D184" i="15"/>
  <c r="D185" i="15"/>
  <c r="D186" i="15"/>
  <c r="D187" i="15"/>
  <c r="D188" i="15"/>
  <c r="D189" i="15"/>
  <c r="D190" i="15"/>
  <c r="D191" i="15"/>
  <c r="D192" i="15"/>
  <c r="D193" i="15"/>
  <c r="D194" i="15"/>
  <c r="D195" i="15"/>
  <c r="D196" i="15"/>
  <c r="D197" i="15"/>
  <c r="D198" i="15"/>
  <c r="D199" i="15"/>
  <c r="D200" i="15"/>
  <c r="D201" i="15"/>
  <c r="D202" i="15"/>
  <c r="D203" i="15"/>
  <c r="D204" i="15"/>
  <c r="D205" i="15"/>
  <c r="D206" i="15"/>
  <c r="D207" i="15"/>
  <c r="D208" i="15"/>
  <c r="D209" i="15"/>
  <c r="D210" i="15"/>
  <c r="D211" i="15"/>
  <c r="D212" i="15"/>
  <c r="D213" i="15"/>
  <c r="D214" i="15"/>
  <c r="D215" i="15"/>
  <c r="D216" i="15"/>
  <c r="D217" i="15"/>
  <c r="D218" i="15"/>
  <c r="D219" i="15"/>
  <c r="D220" i="15"/>
  <c r="D221" i="15"/>
  <c r="D222" i="15"/>
  <c r="D223" i="15"/>
  <c r="D224" i="15"/>
  <c r="D225" i="15"/>
  <c r="D226" i="15"/>
  <c r="D227" i="15"/>
  <c r="D228" i="15"/>
  <c r="D229" i="15"/>
  <c r="D230" i="15"/>
  <c r="D231" i="15"/>
  <c r="D232" i="15"/>
  <c r="D233" i="15"/>
  <c r="D234" i="15"/>
  <c r="D235" i="15"/>
  <c r="D236" i="15"/>
  <c r="D237" i="15"/>
  <c r="D238" i="15"/>
  <c r="D239" i="15"/>
  <c r="D240" i="15"/>
  <c r="D241" i="15"/>
  <c r="D242" i="15"/>
  <c r="D243" i="15"/>
  <c r="D244" i="15"/>
  <c r="D245" i="15"/>
  <c r="D246" i="15"/>
  <c r="D247" i="15"/>
  <c r="D248" i="15"/>
  <c r="D249" i="15"/>
  <c r="D250" i="15"/>
  <c r="D251" i="15"/>
  <c r="D252" i="15"/>
  <c r="D253" i="15"/>
  <c r="D254" i="15"/>
  <c r="D255" i="15"/>
  <c r="D256" i="15"/>
  <c r="D257" i="15"/>
  <c r="D258" i="15"/>
  <c r="D259" i="15"/>
  <c r="D260" i="15"/>
  <c r="D261" i="15"/>
  <c r="D262" i="15"/>
  <c r="D263" i="15"/>
  <c r="D264" i="15"/>
  <c r="D265" i="15"/>
  <c r="D266" i="15"/>
  <c r="D267" i="15"/>
  <c r="D268" i="15"/>
  <c r="D269" i="15"/>
  <c r="D270" i="15"/>
  <c r="D271" i="15"/>
  <c r="D272" i="15"/>
  <c r="D273" i="15"/>
  <c r="D274" i="15"/>
  <c r="D275" i="15"/>
  <c r="D276" i="15"/>
  <c r="D277" i="15"/>
  <c r="D278" i="15"/>
  <c r="D279" i="15"/>
  <c r="D280" i="15"/>
  <c r="D281" i="15"/>
  <c r="D282" i="15"/>
  <c r="D283" i="15"/>
  <c r="D284" i="15"/>
  <c r="D285" i="15"/>
  <c r="D286" i="15"/>
  <c r="D287" i="15"/>
  <c r="D288" i="15"/>
  <c r="D289" i="15"/>
  <c r="D290" i="15"/>
  <c r="D291" i="15"/>
  <c r="D292" i="15"/>
  <c r="D293" i="15"/>
  <c r="D294" i="15"/>
  <c r="D295" i="15"/>
  <c r="D296" i="15"/>
  <c r="D297" i="15"/>
  <c r="D298" i="15"/>
  <c r="D299" i="15"/>
  <c r="D300" i="15"/>
  <c r="D301" i="15"/>
  <c r="D302" i="15"/>
  <c r="D303" i="15"/>
  <c r="D304" i="15"/>
  <c r="D305" i="15"/>
  <c r="D306" i="15"/>
  <c r="D307" i="15"/>
  <c r="D308" i="15"/>
  <c r="D309" i="15"/>
  <c r="D310" i="15"/>
  <c r="D311" i="15"/>
  <c r="D312" i="15"/>
  <c r="D313" i="15"/>
  <c r="D314" i="15"/>
  <c r="D315" i="15"/>
  <c r="D316" i="15"/>
  <c r="D317" i="15"/>
  <c r="D318" i="15"/>
  <c r="D319" i="15"/>
  <c r="D320" i="15"/>
  <c r="D321" i="15"/>
  <c r="D322" i="15"/>
  <c r="D323" i="15"/>
  <c r="D324" i="15"/>
  <c r="D325" i="15"/>
  <c r="D326" i="15"/>
  <c r="D327" i="15"/>
  <c r="D328" i="15"/>
  <c r="D329" i="15"/>
  <c r="D330" i="15"/>
  <c r="D331" i="15"/>
  <c r="D332" i="15"/>
  <c r="D333" i="15"/>
  <c r="D334" i="15"/>
  <c r="D335" i="15"/>
  <c r="D336" i="15"/>
  <c r="D337" i="15"/>
  <c r="D338" i="15"/>
  <c r="D339" i="15"/>
  <c r="D340" i="15"/>
  <c r="D341" i="15"/>
  <c r="D342" i="15"/>
  <c r="D343" i="15"/>
  <c r="D344" i="15"/>
  <c r="D345" i="15"/>
  <c r="D346" i="15"/>
  <c r="D347" i="15"/>
  <c r="D348" i="15"/>
  <c r="D349" i="15"/>
  <c r="D350" i="15"/>
  <c r="D351" i="15"/>
  <c r="D352" i="15"/>
  <c r="D353" i="15"/>
  <c r="D354" i="15"/>
  <c r="D355" i="15"/>
  <c r="D356" i="15"/>
  <c r="D357" i="15"/>
  <c r="D358" i="15"/>
  <c r="D359" i="15"/>
  <c r="D360" i="15"/>
  <c r="D361" i="15"/>
  <c r="D362" i="15"/>
  <c r="D363" i="15"/>
  <c r="D364" i="15"/>
  <c r="D365" i="15"/>
  <c r="D366" i="15"/>
  <c r="D367" i="15"/>
  <c r="D368" i="15"/>
  <c r="D369" i="15"/>
  <c r="D370" i="15"/>
  <c r="D371" i="15"/>
  <c r="D372" i="15"/>
  <c r="D373" i="15"/>
  <c r="D374" i="15"/>
  <c r="D375" i="15"/>
  <c r="D376" i="15"/>
  <c r="D377" i="15"/>
  <c r="D378" i="15"/>
  <c r="D379" i="15"/>
  <c r="D380" i="15"/>
  <c r="D381" i="15"/>
  <c r="D382" i="15"/>
  <c r="D383" i="15"/>
  <c r="D384" i="15"/>
  <c r="D385" i="15"/>
  <c r="D386" i="15"/>
  <c r="D387" i="15"/>
  <c r="D388" i="15"/>
  <c r="D389" i="15"/>
  <c r="D390" i="15"/>
  <c r="D391" i="15"/>
  <c r="D392" i="15"/>
  <c r="D393" i="15"/>
  <c r="D394" i="15"/>
  <c r="D395" i="15"/>
  <c r="D396" i="15"/>
  <c r="D397" i="15"/>
  <c r="D398" i="15"/>
  <c r="D399" i="15"/>
  <c r="D400" i="15"/>
  <c r="D401" i="15"/>
  <c r="D402" i="15"/>
  <c r="D403" i="15"/>
  <c r="D404" i="15"/>
  <c r="D405" i="15"/>
  <c r="D406" i="15"/>
  <c r="D407" i="15"/>
  <c r="D408" i="15"/>
  <c r="D409" i="15"/>
  <c r="D410" i="15"/>
  <c r="D411" i="15"/>
  <c r="D412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9" i="15"/>
  <c r="D10" i="15"/>
  <c r="D11" i="15"/>
  <c r="D12" i="15"/>
  <c r="D13" i="15"/>
  <c r="D14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2" i="15"/>
  <c r="C53" i="15"/>
  <c r="C54" i="15"/>
  <c r="C55" i="15"/>
  <c r="C56" i="15"/>
  <c r="C57" i="15"/>
  <c r="C58" i="15"/>
  <c r="C59" i="15"/>
  <c r="C60" i="15"/>
  <c r="C61" i="15"/>
  <c r="C62" i="15"/>
  <c r="C63" i="15"/>
  <c r="C64" i="15"/>
  <c r="C65" i="15"/>
  <c r="C66" i="15"/>
  <c r="C67" i="15"/>
  <c r="C68" i="15"/>
  <c r="C69" i="15"/>
  <c r="C70" i="15"/>
  <c r="C71" i="15"/>
  <c r="C72" i="15"/>
  <c r="C73" i="15"/>
  <c r="C74" i="15"/>
  <c r="C75" i="15"/>
  <c r="C76" i="15"/>
  <c r="C77" i="15"/>
  <c r="C78" i="15"/>
  <c r="C79" i="15"/>
  <c r="C80" i="15"/>
  <c r="C81" i="15"/>
  <c r="C82" i="15"/>
  <c r="C83" i="15"/>
  <c r="C84" i="15"/>
  <c r="C85" i="15"/>
  <c r="C86" i="15"/>
  <c r="C87" i="15"/>
  <c r="C88" i="15"/>
  <c r="C89" i="15"/>
  <c r="C90" i="15"/>
  <c r="C91" i="15"/>
  <c r="C92" i="15"/>
  <c r="C93" i="15"/>
  <c r="C94" i="15"/>
  <c r="C95" i="15"/>
  <c r="C96" i="15"/>
  <c r="C97" i="15"/>
  <c r="C98" i="15"/>
  <c r="C99" i="15"/>
  <c r="C100" i="15"/>
  <c r="C101" i="15"/>
  <c r="C102" i="15"/>
  <c r="C103" i="15"/>
  <c r="C104" i="15"/>
  <c r="C105" i="15"/>
  <c r="C106" i="15"/>
  <c r="C107" i="15"/>
  <c r="C108" i="15"/>
  <c r="C109" i="15"/>
  <c r="C110" i="15"/>
  <c r="C111" i="15"/>
  <c r="C112" i="15"/>
  <c r="C113" i="15"/>
  <c r="C114" i="15"/>
  <c r="C115" i="15"/>
  <c r="C116" i="15"/>
  <c r="C117" i="15"/>
  <c r="C118" i="15"/>
  <c r="C119" i="15"/>
  <c r="C120" i="15"/>
  <c r="C121" i="15"/>
  <c r="C122" i="15"/>
  <c r="C123" i="15"/>
  <c r="C124" i="15"/>
  <c r="C125" i="15"/>
  <c r="C126" i="15"/>
  <c r="C127" i="15"/>
  <c r="C128" i="15"/>
  <c r="C129" i="15"/>
  <c r="C130" i="15"/>
  <c r="C131" i="15"/>
  <c r="C132" i="15"/>
  <c r="C133" i="15"/>
  <c r="C134" i="15"/>
  <c r="C135" i="15"/>
  <c r="C136" i="15"/>
  <c r="C137" i="15"/>
  <c r="C138" i="15"/>
  <c r="C139" i="15"/>
  <c r="C140" i="15"/>
  <c r="C141" i="15"/>
  <c r="C142" i="15"/>
  <c r="C143" i="15"/>
  <c r="C144" i="15"/>
  <c r="C145" i="15"/>
  <c r="C146" i="15"/>
  <c r="C147" i="15"/>
  <c r="C148" i="15"/>
  <c r="C149" i="15"/>
  <c r="C150" i="15"/>
  <c r="C151" i="15"/>
  <c r="C152" i="15"/>
  <c r="C153" i="15"/>
  <c r="C154" i="15"/>
  <c r="C155" i="15"/>
  <c r="C156" i="15"/>
  <c r="C157" i="15"/>
  <c r="C158" i="15"/>
  <c r="C159" i="15"/>
  <c r="C160" i="15"/>
  <c r="C161" i="15"/>
  <c r="C162" i="15"/>
  <c r="C163" i="15"/>
  <c r="C164" i="15"/>
  <c r="C165" i="15"/>
  <c r="C166" i="15"/>
  <c r="C167" i="15"/>
  <c r="C168" i="15"/>
  <c r="C169" i="15"/>
  <c r="C170" i="15"/>
  <c r="C171" i="15"/>
  <c r="C172" i="15"/>
  <c r="C173" i="15"/>
  <c r="C174" i="15"/>
  <c r="C175" i="15"/>
  <c r="C176" i="15"/>
  <c r="C177" i="15"/>
  <c r="C178" i="15"/>
  <c r="C179" i="15"/>
  <c r="C180" i="15"/>
  <c r="C181" i="15"/>
  <c r="C182" i="15"/>
  <c r="C183" i="15"/>
  <c r="C184" i="15"/>
  <c r="C185" i="15"/>
  <c r="C186" i="15"/>
  <c r="C187" i="15"/>
  <c r="C188" i="15"/>
  <c r="C189" i="15"/>
  <c r="C190" i="15"/>
  <c r="C191" i="15"/>
  <c r="C192" i="15"/>
  <c r="C193" i="15"/>
  <c r="C194" i="15"/>
  <c r="C195" i="15"/>
  <c r="C196" i="15"/>
  <c r="C197" i="15"/>
  <c r="C198" i="15"/>
  <c r="C199" i="15"/>
  <c r="C200" i="15"/>
  <c r="C201" i="15"/>
  <c r="C202" i="15"/>
  <c r="C203" i="15"/>
  <c r="C204" i="15"/>
  <c r="C205" i="15"/>
  <c r="C206" i="15"/>
  <c r="C207" i="15"/>
  <c r="C208" i="15"/>
  <c r="C209" i="15"/>
  <c r="C210" i="15"/>
  <c r="C211" i="15"/>
  <c r="C212" i="15"/>
  <c r="C213" i="15"/>
  <c r="C214" i="15"/>
  <c r="C215" i="15"/>
  <c r="C216" i="15"/>
  <c r="C217" i="15"/>
  <c r="C218" i="15"/>
  <c r="C219" i="15"/>
  <c r="C220" i="15"/>
  <c r="C221" i="15"/>
  <c r="C222" i="15"/>
  <c r="C223" i="15"/>
  <c r="C224" i="15"/>
  <c r="C225" i="15"/>
  <c r="C226" i="15"/>
  <c r="C227" i="15"/>
  <c r="C228" i="15"/>
  <c r="C229" i="15"/>
  <c r="C230" i="15"/>
  <c r="C231" i="15"/>
  <c r="C232" i="15"/>
  <c r="C233" i="15"/>
  <c r="C234" i="15"/>
  <c r="C235" i="15"/>
  <c r="C236" i="15"/>
  <c r="C237" i="15"/>
  <c r="C238" i="15"/>
  <c r="C239" i="15"/>
  <c r="C240" i="15"/>
  <c r="C241" i="15"/>
  <c r="C242" i="15"/>
  <c r="C243" i="15"/>
  <c r="C244" i="15"/>
  <c r="C245" i="15"/>
  <c r="C246" i="15"/>
  <c r="C247" i="15"/>
  <c r="C248" i="15"/>
  <c r="C249" i="15"/>
  <c r="C250" i="15"/>
  <c r="C251" i="15"/>
  <c r="C252" i="15"/>
  <c r="C253" i="15"/>
  <c r="C254" i="15"/>
  <c r="C255" i="15"/>
  <c r="C256" i="15"/>
  <c r="C257" i="15"/>
  <c r="C258" i="15"/>
  <c r="C259" i="15"/>
  <c r="C260" i="15"/>
  <c r="C261" i="15"/>
  <c r="C262" i="15"/>
  <c r="C263" i="15"/>
  <c r="C264" i="15"/>
  <c r="C265" i="15"/>
  <c r="C266" i="15"/>
  <c r="C267" i="15"/>
  <c r="C268" i="15"/>
  <c r="C269" i="15"/>
  <c r="C270" i="15"/>
  <c r="C271" i="15"/>
  <c r="C272" i="15"/>
  <c r="C273" i="15"/>
  <c r="C274" i="15"/>
  <c r="C275" i="15"/>
  <c r="C276" i="15"/>
  <c r="C277" i="15"/>
  <c r="C278" i="15"/>
  <c r="C279" i="15"/>
  <c r="C280" i="15"/>
  <c r="C281" i="15"/>
  <c r="C282" i="15"/>
  <c r="C283" i="15"/>
  <c r="C284" i="15"/>
  <c r="C285" i="15"/>
  <c r="C286" i="15"/>
  <c r="C287" i="15"/>
  <c r="C288" i="15"/>
  <c r="C289" i="15"/>
  <c r="C290" i="15"/>
  <c r="C291" i="15"/>
  <c r="C292" i="15"/>
  <c r="C293" i="15"/>
  <c r="C294" i="15"/>
  <c r="C295" i="15"/>
  <c r="C296" i="15"/>
  <c r="C297" i="15"/>
  <c r="C298" i="15"/>
  <c r="C299" i="15"/>
  <c r="C300" i="15"/>
  <c r="C301" i="15"/>
  <c r="C302" i="15"/>
  <c r="C303" i="15"/>
  <c r="C304" i="15"/>
  <c r="C305" i="15"/>
  <c r="C306" i="15"/>
  <c r="C307" i="15"/>
  <c r="C308" i="15"/>
  <c r="C309" i="15"/>
  <c r="C310" i="15"/>
  <c r="C311" i="15"/>
  <c r="C312" i="15"/>
  <c r="C313" i="15"/>
  <c r="C314" i="15"/>
  <c r="C315" i="15"/>
  <c r="C316" i="15"/>
  <c r="C317" i="15"/>
  <c r="C318" i="15"/>
  <c r="C319" i="15"/>
  <c r="C320" i="15"/>
  <c r="C321" i="15"/>
  <c r="C322" i="15"/>
  <c r="C323" i="15"/>
  <c r="C324" i="15"/>
  <c r="C325" i="15"/>
  <c r="C326" i="15"/>
  <c r="C327" i="15"/>
  <c r="C328" i="15"/>
  <c r="C329" i="15"/>
  <c r="C330" i="15"/>
  <c r="C331" i="15"/>
  <c r="C332" i="15"/>
  <c r="C333" i="15"/>
  <c r="C334" i="15"/>
  <c r="C335" i="15"/>
  <c r="C336" i="15"/>
  <c r="C337" i="15"/>
  <c r="C338" i="15"/>
  <c r="C339" i="15"/>
  <c r="C340" i="15"/>
  <c r="C341" i="15"/>
  <c r="C342" i="15"/>
  <c r="C343" i="15"/>
  <c r="C344" i="15"/>
  <c r="C345" i="15"/>
  <c r="C346" i="15"/>
  <c r="C347" i="15"/>
  <c r="C348" i="15"/>
  <c r="C349" i="15"/>
  <c r="C350" i="15"/>
  <c r="C351" i="15"/>
  <c r="C352" i="15"/>
  <c r="C353" i="15"/>
  <c r="C354" i="15"/>
  <c r="C355" i="15"/>
  <c r="C356" i="15"/>
  <c r="C357" i="15"/>
  <c r="C358" i="15"/>
  <c r="C359" i="15"/>
  <c r="C360" i="15"/>
  <c r="C361" i="15"/>
  <c r="C362" i="15"/>
  <c r="C363" i="15"/>
  <c r="C364" i="15"/>
  <c r="C365" i="15"/>
  <c r="C366" i="15"/>
  <c r="C367" i="15"/>
  <c r="C368" i="15"/>
  <c r="C369" i="15"/>
  <c r="C370" i="15"/>
  <c r="C371" i="15"/>
  <c r="C372" i="15"/>
  <c r="C373" i="15"/>
  <c r="C374" i="15"/>
  <c r="C375" i="15"/>
  <c r="C376" i="15"/>
  <c r="C377" i="15"/>
  <c r="C378" i="15"/>
  <c r="C379" i="15"/>
  <c r="C380" i="15"/>
  <c r="C381" i="15"/>
  <c r="C382" i="15"/>
  <c r="C383" i="15"/>
  <c r="C384" i="15"/>
  <c r="C385" i="15"/>
  <c r="C386" i="15"/>
  <c r="C387" i="15"/>
  <c r="C388" i="15"/>
  <c r="C389" i="15"/>
  <c r="C390" i="15"/>
  <c r="C391" i="15"/>
  <c r="C392" i="15"/>
  <c r="C393" i="15"/>
  <c r="C394" i="15"/>
  <c r="C395" i="15"/>
  <c r="C396" i="15"/>
  <c r="C397" i="15"/>
  <c r="C398" i="15"/>
  <c r="C399" i="15"/>
  <c r="C400" i="15"/>
  <c r="C401" i="15"/>
  <c r="C402" i="15"/>
  <c r="C403" i="15"/>
  <c r="C404" i="15"/>
  <c r="C405" i="15"/>
  <c r="C406" i="15"/>
  <c r="C407" i="15"/>
  <c r="C408" i="15"/>
  <c r="C409" i="15"/>
  <c r="C410" i="15"/>
  <c r="C411" i="15"/>
  <c r="C412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50" i="15"/>
  <c r="F51" i="15"/>
  <c r="F52" i="15"/>
  <c r="F53" i="15"/>
  <c r="F54" i="15"/>
  <c r="F55" i="15"/>
  <c r="F56" i="15"/>
  <c r="F57" i="15"/>
  <c r="F58" i="15"/>
  <c r="F59" i="15"/>
  <c r="F60" i="15"/>
  <c r="F61" i="15"/>
  <c r="F62" i="15"/>
  <c r="F63" i="15"/>
  <c r="F64" i="15"/>
  <c r="F65" i="15"/>
  <c r="F66" i="15"/>
  <c r="F67" i="15"/>
  <c r="F68" i="15"/>
  <c r="F69" i="15"/>
  <c r="F70" i="15"/>
  <c r="F71" i="15"/>
  <c r="F72" i="15"/>
  <c r="F73" i="15"/>
  <c r="F74" i="15"/>
  <c r="F75" i="15"/>
  <c r="F76" i="15"/>
  <c r="F77" i="15"/>
  <c r="F78" i="15"/>
  <c r="F79" i="15"/>
  <c r="F80" i="15"/>
  <c r="F81" i="15"/>
  <c r="F82" i="15"/>
  <c r="F83" i="15"/>
  <c r="F84" i="15"/>
  <c r="F85" i="15"/>
  <c r="F86" i="15"/>
  <c r="F87" i="15"/>
  <c r="F88" i="15"/>
  <c r="F89" i="15"/>
  <c r="F90" i="15"/>
  <c r="F91" i="15"/>
  <c r="F92" i="15"/>
  <c r="F93" i="15"/>
  <c r="F94" i="15"/>
  <c r="F95" i="15"/>
  <c r="F96" i="15"/>
  <c r="F97" i="15"/>
  <c r="F98" i="15"/>
  <c r="F99" i="15"/>
  <c r="F100" i="15"/>
  <c r="F101" i="15"/>
  <c r="F102" i="15"/>
  <c r="F103" i="15"/>
  <c r="F104" i="15"/>
  <c r="F105" i="15"/>
  <c r="F106" i="15"/>
  <c r="F107" i="15"/>
  <c r="F108" i="15"/>
  <c r="F109" i="15"/>
  <c r="F110" i="15"/>
  <c r="F111" i="15"/>
  <c r="F112" i="15"/>
  <c r="F113" i="15"/>
  <c r="F114" i="15"/>
  <c r="F115" i="15"/>
  <c r="F116" i="15"/>
  <c r="F117" i="15"/>
  <c r="F118" i="15"/>
  <c r="F119" i="15"/>
  <c r="F120" i="15"/>
  <c r="F121" i="15"/>
  <c r="F122" i="15"/>
  <c r="F123" i="15"/>
  <c r="F124" i="15"/>
  <c r="F125" i="15"/>
  <c r="F126" i="15"/>
  <c r="F127" i="15"/>
  <c r="F128" i="15"/>
  <c r="F129" i="15"/>
  <c r="F130" i="15"/>
  <c r="F131" i="15"/>
  <c r="F132" i="15"/>
  <c r="F133" i="15"/>
  <c r="F134" i="15"/>
  <c r="F135" i="15"/>
  <c r="F136" i="15"/>
  <c r="F137" i="15"/>
  <c r="F138" i="15"/>
  <c r="F139" i="15"/>
  <c r="F140" i="15"/>
  <c r="F141" i="15"/>
  <c r="F142" i="15"/>
  <c r="F143" i="15"/>
  <c r="F144" i="15"/>
  <c r="F145" i="15"/>
  <c r="F146" i="15"/>
  <c r="F147" i="15"/>
  <c r="F148" i="15"/>
  <c r="F149" i="15"/>
  <c r="F150" i="15"/>
  <c r="F151" i="15"/>
  <c r="F152" i="15"/>
  <c r="F153" i="15"/>
  <c r="F154" i="15"/>
  <c r="F155" i="15"/>
  <c r="F156" i="15"/>
  <c r="F157" i="15"/>
  <c r="F158" i="15"/>
  <c r="F159" i="15"/>
  <c r="F160" i="15"/>
  <c r="F161" i="15"/>
  <c r="F162" i="15"/>
  <c r="F163" i="15"/>
  <c r="F164" i="15"/>
  <c r="F165" i="15"/>
  <c r="F166" i="15"/>
  <c r="F167" i="15"/>
  <c r="F168" i="15"/>
  <c r="F169" i="15"/>
  <c r="F170" i="15"/>
  <c r="F171" i="15"/>
  <c r="F172" i="15"/>
  <c r="F173" i="15"/>
  <c r="F174" i="15"/>
  <c r="F175" i="15"/>
  <c r="F176" i="15"/>
  <c r="F177" i="15"/>
  <c r="F178" i="15"/>
  <c r="F179" i="15"/>
  <c r="F180" i="15"/>
  <c r="F181" i="15"/>
  <c r="F182" i="15"/>
  <c r="F183" i="15"/>
  <c r="F184" i="15"/>
  <c r="F185" i="15"/>
  <c r="F186" i="15"/>
  <c r="F187" i="15"/>
  <c r="F188" i="15"/>
  <c r="F189" i="15"/>
  <c r="F190" i="15"/>
  <c r="F191" i="15"/>
  <c r="F192" i="15"/>
  <c r="F193" i="15"/>
  <c r="F194" i="15"/>
  <c r="F195" i="15"/>
  <c r="F196" i="15"/>
  <c r="F197" i="15"/>
  <c r="F198" i="15"/>
  <c r="F199" i="15"/>
  <c r="F200" i="15"/>
  <c r="F201" i="15"/>
  <c r="F202" i="15"/>
  <c r="F203" i="15"/>
  <c r="F204" i="15"/>
  <c r="F205" i="15"/>
  <c r="F206" i="15"/>
  <c r="F207" i="15"/>
  <c r="F208" i="15"/>
  <c r="F209" i="15"/>
  <c r="F210" i="15"/>
  <c r="F211" i="15"/>
  <c r="F212" i="15"/>
  <c r="F213" i="15"/>
  <c r="F214" i="15"/>
  <c r="F215" i="15"/>
  <c r="F216" i="15"/>
  <c r="F217" i="15"/>
  <c r="F218" i="15"/>
  <c r="F219" i="15"/>
  <c r="F220" i="15"/>
  <c r="F221" i="15"/>
  <c r="F222" i="15"/>
  <c r="F223" i="15"/>
  <c r="F224" i="15"/>
  <c r="F225" i="15"/>
  <c r="F226" i="15"/>
  <c r="F227" i="15"/>
  <c r="F228" i="15"/>
  <c r="F229" i="15"/>
  <c r="F230" i="15"/>
  <c r="F231" i="15"/>
  <c r="F232" i="15"/>
  <c r="F233" i="15"/>
  <c r="F234" i="15"/>
  <c r="F235" i="15"/>
  <c r="F236" i="15"/>
  <c r="F237" i="15"/>
  <c r="F238" i="15"/>
  <c r="F239" i="15"/>
  <c r="F240" i="15"/>
  <c r="F241" i="15"/>
  <c r="F242" i="15"/>
  <c r="F243" i="15"/>
  <c r="F244" i="15"/>
  <c r="F245" i="15"/>
  <c r="F246" i="15"/>
  <c r="F247" i="15"/>
  <c r="F248" i="15"/>
  <c r="F249" i="15"/>
  <c r="F250" i="15"/>
  <c r="F251" i="15"/>
  <c r="F252" i="15"/>
  <c r="F253" i="15"/>
  <c r="F254" i="15"/>
  <c r="F255" i="15"/>
  <c r="F256" i="15"/>
  <c r="F257" i="15"/>
  <c r="F258" i="15"/>
  <c r="F259" i="15"/>
  <c r="F260" i="15"/>
  <c r="F261" i="15"/>
  <c r="F262" i="15"/>
  <c r="F263" i="15"/>
  <c r="F264" i="15"/>
  <c r="F265" i="15"/>
  <c r="F266" i="15"/>
  <c r="F267" i="15"/>
  <c r="F268" i="15"/>
  <c r="F269" i="15"/>
  <c r="F270" i="15"/>
  <c r="F271" i="15"/>
  <c r="F272" i="15"/>
  <c r="F273" i="15"/>
  <c r="F274" i="15"/>
  <c r="F275" i="15"/>
  <c r="F276" i="15"/>
  <c r="F277" i="15"/>
  <c r="F278" i="15"/>
  <c r="F279" i="15"/>
  <c r="F280" i="15"/>
  <c r="F281" i="15"/>
  <c r="F282" i="15"/>
  <c r="F283" i="15"/>
  <c r="F284" i="15"/>
  <c r="F285" i="15"/>
  <c r="F286" i="15"/>
  <c r="F287" i="15"/>
  <c r="F288" i="15"/>
  <c r="F289" i="15"/>
  <c r="F290" i="15"/>
  <c r="F291" i="15"/>
  <c r="F292" i="15"/>
  <c r="F293" i="15"/>
  <c r="F294" i="15"/>
  <c r="F295" i="15"/>
  <c r="F296" i="15"/>
  <c r="F297" i="15"/>
  <c r="F298" i="15"/>
  <c r="F299" i="15"/>
  <c r="F300" i="15"/>
  <c r="F301" i="15"/>
  <c r="F302" i="15"/>
  <c r="F303" i="15"/>
  <c r="F304" i="15"/>
  <c r="F305" i="15"/>
  <c r="F306" i="15"/>
  <c r="F307" i="15"/>
  <c r="F308" i="15"/>
  <c r="F309" i="15"/>
  <c r="F310" i="15"/>
  <c r="F311" i="15"/>
  <c r="F312" i="15"/>
  <c r="F313" i="15"/>
  <c r="F314" i="15"/>
  <c r="F315" i="15"/>
  <c r="F316" i="15"/>
  <c r="F317" i="15"/>
  <c r="F318" i="15"/>
  <c r="F319" i="15"/>
  <c r="F411" i="15"/>
  <c r="F4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5" i="15"/>
  <c r="F6" i="15"/>
  <c r="F7" i="15"/>
  <c r="F8" i="15"/>
  <c r="F9" i="15"/>
  <c r="F10" i="15"/>
  <c r="F11" i="15"/>
  <c r="F12" i="15"/>
  <c r="F4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71" i="15"/>
  <c r="G72" i="15"/>
  <c r="G73" i="15"/>
  <c r="G74" i="15"/>
  <c r="G75" i="15"/>
  <c r="G76" i="15"/>
  <c r="G77" i="15"/>
  <c r="G78" i="15"/>
  <c r="G79" i="15"/>
  <c r="G80" i="15"/>
  <c r="G81" i="15"/>
  <c r="G82" i="15"/>
  <c r="G83" i="15"/>
  <c r="G84" i="15"/>
  <c r="G85" i="15"/>
  <c r="G86" i="15"/>
  <c r="G87" i="15"/>
  <c r="G88" i="15"/>
  <c r="G89" i="15"/>
  <c r="G90" i="15"/>
  <c r="G91" i="15"/>
  <c r="G92" i="15"/>
  <c r="G93" i="15"/>
  <c r="G94" i="15"/>
  <c r="G95" i="15"/>
  <c r="G96" i="15"/>
  <c r="G97" i="15"/>
  <c r="G98" i="15"/>
  <c r="G99" i="15"/>
  <c r="G100" i="15"/>
  <c r="G101" i="15"/>
  <c r="G102" i="15"/>
  <c r="G103" i="15"/>
  <c r="G104" i="15"/>
  <c r="G105" i="15"/>
  <c r="G106" i="15"/>
  <c r="G107" i="15"/>
  <c r="G108" i="15"/>
  <c r="G109" i="15"/>
  <c r="G110" i="15"/>
  <c r="G111" i="15"/>
  <c r="G112" i="15"/>
  <c r="G113" i="15"/>
  <c r="G114" i="15"/>
  <c r="G115" i="15"/>
  <c r="G116" i="15"/>
  <c r="G117" i="15"/>
  <c r="G118" i="15"/>
  <c r="G119" i="15"/>
  <c r="G120" i="15"/>
  <c r="G121" i="15"/>
  <c r="G122" i="15"/>
  <c r="G123" i="15"/>
  <c r="G124" i="15"/>
  <c r="G125" i="15"/>
  <c r="G126" i="15"/>
  <c r="G127" i="15"/>
  <c r="G128" i="15"/>
  <c r="G129" i="15"/>
  <c r="G130" i="15"/>
  <c r="G131" i="15"/>
  <c r="G132" i="15"/>
  <c r="G133" i="15"/>
  <c r="G134" i="15"/>
  <c r="G135" i="15"/>
  <c r="G136" i="15"/>
  <c r="G137" i="15"/>
  <c r="G138" i="15"/>
  <c r="G139" i="15"/>
  <c r="G140" i="15"/>
  <c r="G141" i="15"/>
  <c r="G142" i="15"/>
  <c r="G143" i="15"/>
  <c r="G144" i="15"/>
  <c r="G145" i="15"/>
  <c r="G146" i="15"/>
  <c r="G147" i="15"/>
  <c r="G148" i="15"/>
  <c r="G149" i="15"/>
  <c r="G150" i="15"/>
  <c r="G151" i="15"/>
  <c r="G152" i="15"/>
  <c r="G153" i="15"/>
  <c r="G154" i="15"/>
  <c r="G155" i="15"/>
  <c r="G156" i="15"/>
  <c r="G157" i="15"/>
  <c r="G158" i="15"/>
  <c r="G159" i="15"/>
  <c r="G160" i="15"/>
  <c r="G161" i="15"/>
  <c r="G162" i="15"/>
  <c r="G163" i="15"/>
  <c r="G164" i="15"/>
  <c r="G165" i="15"/>
  <c r="G166" i="15"/>
  <c r="G167" i="15"/>
  <c r="G168" i="15"/>
  <c r="G169" i="15"/>
  <c r="G170" i="15"/>
  <c r="G171" i="15"/>
  <c r="G172" i="15"/>
  <c r="G173" i="15"/>
  <c r="G174" i="15"/>
  <c r="G175" i="15"/>
  <c r="G176" i="15"/>
  <c r="G177" i="15"/>
  <c r="G178" i="15"/>
  <c r="G179" i="15"/>
  <c r="G180" i="15"/>
  <c r="G181" i="15"/>
  <c r="G182" i="15"/>
  <c r="G183" i="15"/>
  <c r="G184" i="15"/>
  <c r="G185" i="15"/>
  <c r="G186" i="15"/>
  <c r="G187" i="15"/>
  <c r="G188" i="15"/>
  <c r="G189" i="15"/>
  <c r="G190" i="15"/>
  <c r="G191" i="15"/>
  <c r="G192" i="15"/>
  <c r="G193" i="15"/>
  <c r="G194" i="15"/>
  <c r="G195" i="15"/>
  <c r="G196" i="15"/>
  <c r="G197" i="15"/>
  <c r="G198" i="15"/>
  <c r="G199" i="15"/>
  <c r="G200" i="15"/>
  <c r="G201" i="15"/>
  <c r="G202" i="15"/>
  <c r="G203" i="15"/>
  <c r="G204" i="15"/>
  <c r="G205" i="15"/>
  <c r="G206" i="15"/>
  <c r="G207" i="15"/>
  <c r="G208" i="15"/>
  <c r="G209" i="15"/>
  <c r="G210" i="15"/>
  <c r="G211" i="15"/>
  <c r="G212" i="15"/>
  <c r="G213" i="15"/>
  <c r="G214" i="15"/>
  <c r="G215" i="15"/>
  <c r="G216" i="15"/>
  <c r="G217" i="15"/>
  <c r="G218" i="15"/>
  <c r="G219" i="15"/>
  <c r="G220" i="15"/>
  <c r="G221" i="15"/>
  <c r="G222" i="15"/>
  <c r="G223" i="15"/>
  <c r="G224" i="15"/>
  <c r="G225" i="15"/>
  <c r="G226" i="15"/>
  <c r="G227" i="15"/>
  <c r="G228" i="15"/>
  <c r="G229" i="15"/>
  <c r="G230" i="15"/>
  <c r="G231" i="15"/>
  <c r="G232" i="15"/>
  <c r="G233" i="15"/>
  <c r="G234" i="15"/>
  <c r="G235" i="15"/>
  <c r="G236" i="15"/>
  <c r="G237" i="15"/>
  <c r="G238" i="15"/>
  <c r="G239" i="15"/>
  <c r="G240" i="15"/>
  <c r="G241" i="15"/>
  <c r="G242" i="15"/>
  <c r="G243" i="15"/>
  <c r="G244" i="15"/>
  <c r="G245" i="15"/>
  <c r="G246" i="15"/>
  <c r="G247" i="15"/>
  <c r="G248" i="15"/>
  <c r="G249" i="15"/>
  <c r="G250" i="15"/>
  <c r="G251" i="15"/>
  <c r="G252" i="15"/>
  <c r="G253" i="15"/>
  <c r="G254" i="15"/>
  <c r="G255" i="15"/>
  <c r="G256" i="15"/>
  <c r="G257" i="15"/>
  <c r="G258" i="15"/>
  <c r="G259" i="15"/>
  <c r="G260" i="15"/>
  <c r="G261" i="15"/>
  <c r="G262" i="15"/>
  <c r="G263" i="15"/>
  <c r="G264" i="15"/>
  <c r="G265" i="15"/>
  <c r="G266" i="15"/>
  <c r="G267" i="15"/>
  <c r="G268" i="15"/>
  <c r="G269" i="15"/>
  <c r="G270" i="15"/>
  <c r="G271" i="15"/>
  <c r="G272" i="15"/>
  <c r="G273" i="15"/>
  <c r="G274" i="15"/>
  <c r="G275" i="15"/>
  <c r="G276" i="15"/>
  <c r="G277" i="15"/>
  <c r="G278" i="15"/>
  <c r="G279" i="15"/>
  <c r="G280" i="15"/>
  <c r="G281" i="15"/>
  <c r="G282" i="15"/>
  <c r="G283" i="15"/>
  <c r="G284" i="15"/>
  <c r="G285" i="15"/>
  <c r="G286" i="15"/>
  <c r="G287" i="15"/>
  <c r="G288" i="15"/>
  <c r="G289" i="15"/>
  <c r="G290" i="15"/>
  <c r="G291" i="15"/>
  <c r="G292" i="15"/>
  <c r="G293" i="15"/>
  <c r="G294" i="15"/>
  <c r="G295" i="15"/>
  <c r="G296" i="15"/>
  <c r="G297" i="15"/>
  <c r="G298" i="15"/>
  <c r="G299" i="15"/>
  <c r="G300" i="15"/>
  <c r="G301" i="15"/>
  <c r="G302" i="15"/>
  <c r="G303" i="15"/>
  <c r="G304" i="15"/>
  <c r="G305" i="15"/>
  <c r="G306" i="15"/>
  <c r="G307" i="15"/>
  <c r="G308" i="15"/>
  <c r="G309" i="15"/>
  <c r="G310" i="15"/>
  <c r="G311" i="15"/>
  <c r="G312" i="15"/>
  <c r="G313" i="15"/>
  <c r="G314" i="15"/>
  <c r="G315" i="15"/>
  <c r="G316" i="15"/>
  <c r="G317" i="15"/>
  <c r="G318" i="15"/>
  <c r="G319" i="15"/>
  <c r="G411" i="15"/>
  <c r="G412" i="15"/>
  <c r="H11" i="15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H47" i="15"/>
  <c r="H48" i="15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H82" i="15"/>
  <c r="H83" i="15"/>
  <c r="H84" i="15"/>
  <c r="H85" i="15"/>
  <c r="H86" i="15"/>
  <c r="H87" i="15"/>
  <c r="H88" i="15"/>
  <c r="H89" i="15"/>
  <c r="H90" i="15"/>
  <c r="H91" i="15"/>
  <c r="H92" i="15"/>
  <c r="H93" i="15"/>
  <c r="H94" i="15"/>
  <c r="H95" i="15"/>
  <c r="H96" i="15"/>
  <c r="H97" i="15"/>
  <c r="H98" i="15"/>
  <c r="H99" i="15"/>
  <c r="H100" i="15"/>
  <c r="H101" i="15"/>
  <c r="H102" i="15"/>
  <c r="H103" i="15"/>
  <c r="H104" i="15"/>
  <c r="H105" i="15"/>
  <c r="H106" i="15"/>
  <c r="H107" i="15"/>
  <c r="H108" i="15"/>
  <c r="H109" i="15"/>
  <c r="H110" i="15"/>
  <c r="H111" i="15"/>
  <c r="H112" i="15"/>
  <c r="H113" i="15"/>
  <c r="H114" i="15"/>
  <c r="H115" i="15"/>
  <c r="H116" i="15"/>
  <c r="H117" i="15"/>
  <c r="H118" i="15"/>
  <c r="H119" i="15"/>
  <c r="H120" i="15"/>
  <c r="H121" i="15"/>
  <c r="H122" i="15"/>
  <c r="H123" i="15"/>
  <c r="H124" i="15"/>
  <c r="H125" i="15"/>
  <c r="H126" i="15"/>
  <c r="H127" i="15"/>
  <c r="H128" i="15"/>
  <c r="H129" i="15"/>
  <c r="H130" i="15"/>
  <c r="H131" i="15"/>
  <c r="H132" i="15"/>
  <c r="H133" i="15"/>
  <c r="H134" i="15"/>
  <c r="H135" i="15"/>
  <c r="H136" i="15"/>
  <c r="H137" i="15"/>
  <c r="H138" i="15"/>
  <c r="H139" i="15"/>
  <c r="H140" i="15"/>
  <c r="H141" i="15"/>
  <c r="H142" i="15"/>
  <c r="H143" i="15"/>
  <c r="H144" i="15"/>
  <c r="H145" i="15"/>
  <c r="H146" i="15"/>
  <c r="H147" i="15"/>
  <c r="H148" i="15"/>
  <c r="H149" i="15"/>
  <c r="H150" i="15"/>
  <c r="H151" i="15"/>
  <c r="H152" i="15"/>
  <c r="H153" i="15"/>
  <c r="H154" i="15"/>
  <c r="H155" i="15"/>
  <c r="H156" i="15"/>
  <c r="H157" i="15"/>
  <c r="H158" i="15"/>
  <c r="H159" i="15"/>
  <c r="H160" i="15"/>
  <c r="H161" i="15"/>
  <c r="H162" i="15"/>
  <c r="H163" i="15"/>
  <c r="H164" i="15"/>
  <c r="H165" i="15"/>
  <c r="H166" i="15"/>
  <c r="H167" i="15"/>
  <c r="H168" i="15"/>
  <c r="H169" i="15"/>
  <c r="H170" i="15"/>
  <c r="H171" i="15"/>
  <c r="H172" i="15"/>
  <c r="H173" i="15"/>
  <c r="H174" i="15"/>
  <c r="H175" i="15"/>
  <c r="H176" i="15"/>
  <c r="H177" i="15"/>
  <c r="H178" i="15"/>
  <c r="H179" i="15"/>
  <c r="H180" i="15"/>
  <c r="H181" i="15"/>
  <c r="H182" i="15"/>
  <c r="H183" i="15"/>
  <c r="H184" i="15"/>
  <c r="H185" i="15"/>
  <c r="H186" i="15"/>
  <c r="H187" i="15"/>
  <c r="H188" i="15"/>
  <c r="H189" i="15"/>
  <c r="H190" i="15"/>
  <c r="H191" i="15"/>
  <c r="H192" i="15"/>
  <c r="H193" i="15"/>
  <c r="H194" i="15"/>
  <c r="H195" i="15"/>
  <c r="H196" i="15"/>
  <c r="H197" i="15"/>
  <c r="H198" i="15"/>
  <c r="H199" i="15"/>
  <c r="H200" i="15"/>
  <c r="H201" i="15"/>
  <c r="H202" i="15"/>
  <c r="H203" i="15"/>
  <c r="H204" i="15"/>
  <c r="H205" i="15"/>
  <c r="H206" i="15"/>
  <c r="H207" i="15"/>
  <c r="H208" i="15"/>
  <c r="H209" i="15"/>
  <c r="H210" i="15"/>
  <c r="H211" i="15"/>
  <c r="H212" i="15"/>
  <c r="H213" i="15"/>
  <c r="H214" i="15"/>
  <c r="H215" i="15"/>
  <c r="H216" i="15"/>
  <c r="H217" i="15"/>
  <c r="H218" i="15"/>
  <c r="H219" i="15"/>
  <c r="H220" i="15"/>
  <c r="H221" i="15"/>
  <c r="H222" i="15"/>
  <c r="H223" i="15"/>
  <c r="H224" i="15"/>
  <c r="H225" i="15"/>
  <c r="H226" i="15"/>
  <c r="H227" i="15"/>
  <c r="H228" i="15"/>
  <c r="H229" i="15"/>
  <c r="H230" i="15"/>
  <c r="H231" i="15"/>
  <c r="H232" i="15"/>
  <c r="H233" i="15"/>
  <c r="H234" i="15"/>
  <c r="H235" i="15"/>
  <c r="H236" i="15"/>
  <c r="H237" i="15"/>
  <c r="H238" i="15"/>
  <c r="H239" i="15"/>
  <c r="H240" i="15"/>
  <c r="H241" i="15"/>
  <c r="H242" i="15"/>
  <c r="H243" i="15"/>
  <c r="H244" i="15"/>
  <c r="H245" i="15"/>
  <c r="H246" i="15"/>
  <c r="H247" i="15"/>
  <c r="H248" i="15"/>
  <c r="H249" i="15"/>
  <c r="H250" i="15"/>
  <c r="H251" i="15"/>
  <c r="H252" i="15"/>
  <c r="H253" i="15"/>
  <c r="H254" i="15"/>
  <c r="H255" i="15"/>
  <c r="H256" i="15"/>
  <c r="H257" i="15"/>
  <c r="H258" i="15"/>
  <c r="H259" i="15"/>
  <c r="H260" i="15"/>
  <c r="H261" i="15"/>
  <c r="H262" i="15"/>
  <c r="H263" i="15"/>
  <c r="H264" i="15"/>
  <c r="H265" i="15"/>
  <c r="H266" i="15"/>
  <c r="H267" i="15"/>
  <c r="H268" i="15"/>
  <c r="H269" i="15"/>
  <c r="H270" i="15"/>
  <c r="H271" i="15"/>
  <c r="H272" i="15"/>
  <c r="H273" i="15"/>
  <c r="H274" i="15"/>
  <c r="H275" i="15"/>
  <c r="H276" i="15"/>
  <c r="H277" i="15"/>
  <c r="H278" i="15"/>
  <c r="H279" i="15"/>
  <c r="H280" i="15"/>
  <c r="H281" i="15"/>
  <c r="H282" i="15"/>
  <c r="H283" i="15"/>
  <c r="H284" i="15"/>
  <c r="H285" i="15"/>
  <c r="H286" i="15"/>
  <c r="H287" i="15"/>
  <c r="H288" i="15"/>
  <c r="H289" i="15"/>
  <c r="H290" i="15"/>
  <c r="H291" i="15"/>
  <c r="H292" i="15"/>
  <c r="H293" i="15"/>
  <c r="H294" i="15"/>
  <c r="H295" i="15"/>
  <c r="H296" i="15"/>
  <c r="H297" i="15"/>
  <c r="H298" i="15"/>
  <c r="H299" i="15"/>
  <c r="H300" i="15"/>
  <c r="H301" i="15"/>
  <c r="H302" i="15"/>
  <c r="H303" i="15"/>
  <c r="H304" i="15"/>
  <c r="H305" i="15"/>
  <c r="H306" i="15"/>
  <c r="H307" i="15"/>
  <c r="H308" i="15"/>
  <c r="H309" i="15"/>
  <c r="H310" i="15"/>
  <c r="H311" i="15"/>
  <c r="H312" i="15"/>
  <c r="H313" i="15"/>
  <c r="H314" i="15"/>
  <c r="H315" i="15"/>
  <c r="H316" i="15"/>
  <c r="H317" i="15"/>
  <c r="H318" i="15"/>
  <c r="H319" i="15"/>
  <c r="H411" i="15"/>
  <c r="H412" i="15"/>
  <c r="C12" i="15"/>
  <c r="C13" i="15"/>
  <c r="C14" i="15"/>
  <c r="C15" i="15"/>
  <c r="C16" i="15"/>
  <c r="C17" i="15"/>
  <c r="C18" i="15"/>
  <c r="C19" i="15"/>
  <c r="C20" i="15"/>
  <c r="C21" i="15"/>
  <c r="C11" i="15"/>
  <c r="B11" i="15"/>
  <c r="B12" i="15" l="1"/>
  <c r="B13" i="15"/>
  <c r="B14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43" i="15"/>
  <c r="B44" i="15"/>
  <c r="B45" i="15"/>
  <c r="B46" i="15"/>
  <c r="B47" i="15"/>
  <c r="B48" i="15"/>
  <c r="B49" i="15"/>
  <c r="B50" i="15"/>
  <c r="B51" i="15"/>
  <c r="B52" i="15"/>
  <c r="B53" i="15"/>
  <c r="B54" i="15"/>
  <c r="B55" i="15"/>
  <c r="B56" i="15"/>
  <c r="B57" i="15"/>
  <c r="B58" i="15"/>
  <c r="B59" i="15"/>
  <c r="B60" i="15"/>
  <c r="B61" i="15"/>
  <c r="B62" i="15"/>
  <c r="B63" i="15"/>
  <c r="B64" i="15"/>
  <c r="B65" i="15"/>
  <c r="B66" i="15"/>
  <c r="B67" i="15"/>
  <c r="B68" i="15"/>
  <c r="B69" i="15"/>
  <c r="B70" i="15"/>
  <c r="B71" i="15"/>
  <c r="B72" i="15"/>
  <c r="B73" i="15"/>
  <c r="B74" i="15"/>
  <c r="B75" i="15"/>
  <c r="B76" i="15"/>
  <c r="B77" i="15"/>
  <c r="B78" i="15"/>
  <c r="B79" i="15"/>
  <c r="B80" i="15"/>
  <c r="B81" i="15"/>
  <c r="B82" i="15"/>
  <c r="B83" i="15"/>
  <c r="B84" i="15"/>
  <c r="B85" i="15"/>
  <c r="B86" i="15"/>
  <c r="B87" i="15"/>
  <c r="B88" i="15"/>
  <c r="B89" i="15"/>
  <c r="B90" i="15"/>
  <c r="B91" i="15"/>
  <c r="B92" i="15"/>
  <c r="B93" i="15"/>
  <c r="B94" i="15"/>
  <c r="B95" i="15"/>
  <c r="B96" i="15"/>
  <c r="B97" i="15"/>
  <c r="B98" i="15"/>
  <c r="B99" i="15"/>
  <c r="B100" i="15"/>
  <c r="B101" i="15"/>
  <c r="B102" i="15"/>
  <c r="B103" i="15"/>
  <c r="B104" i="15"/>
  <c r="B105" i="15"/>
  <c r="B106" i="15"/>
  <c r="B107" i="15"/>
  <c r="B108" i="15"/>
  <c r="B109" i="15"/>
  <c r="B110" i="15"/>
  <c r="B111" i="15"/>
  <c r="B112" i="15"/>
  <c r="B113" i="15"/>
  <c r="B114" i="15"/>
  <c r="B115" i="15"/>
  <c r="B116" i="15"/>
  <c r="B117" i="15"/>
  <c r="B118" i="15"/>
  <c r="B119" i="15"/>
  <c r="B120" i="15"/>
  <c r="B121" i="15"/>
  <c r="B122" i="15"/>
  <c r="B123" i="15"/>
  <c r="B124" i="15"/>
  <c r="B125" i="15"/>
  <c r="B126" i="15"/>
  <c r="B127" i="15"/>
  <c r="B128" i="15"/>
  <c r="B129" i="15"/>
  <c r="B130" i="15"/>
  <c r="B131" i="15"/>
  <c r="B132" i="15"/>
  <c r="B133" i="15"/>
  <c r="B134" i="15"/>
  <c r="B135" i="15"/>
  <c r="B136" i="15"/>
  <c r="B137" i="15"/>
  <c r="B138" i="15"/>
  <c r="B139" i="15"/>
  <c r="B140" i="15"/>
  <c r="B141" i="15"/>
  <c r="B142" i="15"/>
  <c r="B143" i="15"/>
  <c r="B144" i="15"/>
  <c r="B145" i="15"/>
  <c r="B146" i="15"/>
  <c r="B147" i="15"/>
  <c r="B148" i="15"/>
  <c r="B149" i="15"/>
  <c r="B150" i="15"/>
  <c r="B151" i="15"/>
  <c r="B152" i="15"/>
  <c r="B153" i="15"/>
  <c r="B154" i="15"/>
  <c r="B155" i="15"/>
  <c r="B156" i="15"/>
  <c r="B157" i="15"/>
  <c r="B158" i="15"/>
  <c r="B159" i="15"/>
  <c r="B160" i="15"/>
  <c r="B161" i="15"/>
  <c r="B162" i="15"/>
  <c r="B163" i="15"/>
  <c r="B164" i="15"/>
  <c r="B165" i="15"/>
  <c r="B166" i="15"/>
  <c r="B167" i="15"/>
  <c r="B168" i="15"/>
  <c r="B169" i="15"/>
  <c r="B170" i="15"/>
  <c r="B171" i="15"/>
  <c r="B172" i="15"/>
  <c r="B173" i="15"/>
  <c r="B174" i="15"/>
  <c r="B175" i="15"/>
  <c r="B176" i="15"/>
  <c r="B177" i="15"/>
  <c r="B178" i="15"/>
  <c r="B179" i="15"/>
  <c r="B180" i="15"/>
  <c r="B181" i="15"/>
  <c r="B182" i="15"/>
  <c r="B183" i="15"/>
  <c r="B184" i="15"/>
  <c r="B185" i="15"/>
  <c r="B186" i="15"/>
  <c r="B187" i="15"/>
  <c r="B188" i="15"/>
  <c r="B189" i="15"/>
  <c r="B190" i="15"/>
  <c r="B191" i="15"/>
  <c r="B192" i="15"/>
  <c r="B193" i="15"/>
  <c r="B194" i="15"/>
  <c r="B195" i="15"/>
  <c r="B196" i="15"/>
  <c r="B197" i="15"/>
  <c r="B198" i="15"/>
  <c r="B199" i="15"/>
  <c r="B200" i="15"/>
  <c r="B201" i="15"/>
  <c r="B202" i="15"/>
  <c r="B203" i="15"/>
  <c r="B204" i="15"/>
  <c r="B205" i="15"/>
  <c r="B206" i="15"/>
  <c r="B207" i="15"/>
  <c r="B208" i="15"/>
  <c r="B209" i="15"/>
  <c r="B210" i="15"/>
  <c r="B211" i="15"/>
  <c r="B212" i="15"/>
  <c r="B213" i="15"/>
  <c r="B214" i="15"/>
  <c r="B215" i="15"/>
  <c r="B216" i="15"/>
  <c r="B217" i="15"/>
  <c r="B218" i="15"/>
  <c r="B219" i="15"/>
  <c r="B220" i="15"/>
  <c r="B221" i="15"/>
  <c r="B222" i="15"/>
  <c r="B223" i="15"/>
  <c r="B224" i="15"/>
  <c r="B225" i="15"/>
  <c r="B226" i="15"/>
  <c r="B227" i="15"/>
  <c r="B228" i="15"/>
  <c r="B229" i="15"/>
  <c r="B230" i="15"/>
  <c r="B231" i="15"/>
  <c r="B232" i="15"/>
  <c r="B233" i="15"/>
  <c r="B234" i="15"/>
  <c r="B235" i="15"/>
  <c r="B236" i="15"/>
  <c r="B237" i="15"/>
  <c r="B238" i="15"/>
  <c r="B239" i="15"/>
  <c r="B240" i="15"/>
  <c r="B241" i="15"/>
  <c r="B242" i="15"/>
  <c r="B243" i="15"/>
  <c r="B244" i="15"/>
  <c r="B245" i="15"/>
  <c r="B246" i="15"/>
  <c r="B247" i="15"/>
  <c r="B248" i="15"/>
  <c r="B249" i="15"/>
  <c r="B250" i="15"/>
  <c r="B251" i="15"/>
  <c r="B252" i="15"/>
  <c r="B253" i="15"/>
  <c r="B254" i="15"/>
  <c r="B255" i="15"/>
  <c r="B256" i="15"/>
  <c r="B257" i="15"/>
  <c r="B258" i="15"/>
  <c r="B259" i="15"/>
  <c r="B260" i="15"/>
  <c r="B261" i="15"/>
  <c r="B262" i="15"/>
  <c r="B263" i="15"/>
  <c r="B264" i="15"/>
  <c r="B265" i="15"/>
  <c r="B266" i="15"/>
  <c r="B267" i="15"/>
  <c r="B268" i="15"/>
  <c r="B269" i="15"/>
  <c r="B270" i="15"/>
  <c r="B271" i="15"/>
  <c r="B272" i="15"/>
  <c r="B273" i="15"/>
  <c r="B274" i="15"/>
  <c r="B275" i="15"/>
  <c r="B276" i="15"/>
  <c r="B277" i="15"/>
  <c r="B278" i="15"/>
  <c r="B279" i="15"/>
  <c r="B280" i="15"/>
  <c r="B281" i="15"/>
  <c r="B282" i="15"/>
  <c r="B283" i="15"/>
  <c r="B284" i="15"/>
  <c r="B285" i="15"/>
  <c r="B286" i="15"/>
  <c r="B287" i="15"/>
  <c r="B288" i="15"/>
  <c r="B289" i="15"/>
  <c r="B290" i="15"/>
  <c r="B291" i="15"/>
  <c r="B292" i="15"/>
  <c r="B293" i="15"/>
  <c r="B294" i="15"/>
  <c r="B295" i="15"/>
  <c r="B296" i="15"/>
  <c r="B297" i="15"/>
  <c r="B298" i="15"/>
  <c r="B299" i="15"/>
  <c r="B300" i="15"/>
  <c r="B301" i="15"/>
  <c r="B302" i="15"/>
  <c r="B303" i="15"/>
  <c r="B304" i="15"/>
  <c r="B305" i="15"/>
  <c r="B306" i="15"/>
  <c r="B307" i="15"/>
  <c r="B308" i="15"/>
  <c r="B309" i="15"/>
  <c r="B310" i="15"/>
  <c r="B311" i="15"/>
  <c r="B312" i="15"/>
  <c r="B313" i="15"/>
  <c r="B314" i="15"/>
  <c r="B315" i="15"/>
  <c r="B316" i="15"/>
  <c r="B317" i="15"/>
  <c r="B318" i="15"/>
  <c r="B319" i="15"/>
  <c r="B411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4" i="15"/>
  <c r="I45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6" i="15"/>
  <c r="I67" i="15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87" i="15"/>
  <c r="I88" i="15"/>
  <c r="I89" i="15"/>
  <c r="I90" i="15"/>
  <c r="I91" i="15"/>
  <c r="I92" i="15"/>
  <c r="I93" i="15"/>
  <c r="I94" i="15"/>
  <c r="I95" i="15"/>
  <c r="I96" i="15"/>
  <c r="I97" i="15"/>
  <c r="I98" i="15"/>
  <c r="I99" i="15"/>
  <c r="I100" i="15"/>
  <c r="I101" i="15"/>
  <c r="I102" i="15"/>
  <c r="I103" i="15"/>
  <c r="I104" i="15"/>
  <c r="I105" i="15"/>
  <c r="I106" i="15"/>
  <c r="I107" i="15"/>
  <c r="I108" i="15"/>
  <c r="I109" i="15"/>
  <c r="I110" i="15"/>
  <c r="I111" i="15"/>
  <c r="I112" i="15"/>
  <c r="I113" i="15"/>
  <c r="I114" i="15"/>
  <c r="I115" i="15"/>
  <c r="I116" i="15"/>
  <c r="I117" i="15"/>
  <c r="I118" i="15"/>
  <c r="I119" i="15"/>
  <c r="I120" i="15"/>
  <c r="I121" i="15"/>
  <c r="I122" i="15"/>
  <c r="I123" i="15"/>
  <c r="I124" i="15"/>
  <c r="I125" i="15"/>
  <c r="I126" i="15"/>
  <c r="I127" i="15"/>
  <c r="I128" i="15"/>
  <c r="I129" i="15"/>
  <c r="I130" i="15"/>
  <c r="I131" i="15"/>
  <c r="I132" i="15"/>
  <c r="I133" i="15"/>
  <c r="I134" i="15"/>
  <c r="I135" i="15"/>
  <c r="I136" i="15"/>
  <c r="I137" i="15"/>
  <c r="I138" i="15"/>
  <c r="I139" i="15"/>
  <c r="I140" i="15"/>
  <c r="I141" i="15"/>
  <c r="I142" i="15"/>
  <c r="I143" i="15"/>
  <c r="I144" i="15"/>
  <c r="I145" i="15"/>
  <c r="I146" i="15"/>
  <c r="I147" i="15"/>
  <c r="I148" i="15"/>
  <c r="I149" i="15"/>
  <c r="I150" i="15"/>
  <c r="I151" i="15"/>
  <c r="I152" i="15"/>
  <c r="I153" i="15"/>
  <c r="I154" i="15"/>
  <c r="I155" i="15"/>
  <c r="I156" i="15"/>
  <c r="I157" i="15"/>
  <c r="I158" i="15"/>
  <c r="I159" i="15"/>
  <c r="I160" i="15"/>
  <c r="I161" i="15"/>
  <c r="I162" i="15"/>
  <c r="I163" i="15"/>
  <c r="I164" i="15"/>
  <c r="I165" i="15"/>
  <c r="I166" i="15"/>
  <c r="I167" i="15"/>
  <c r="I168" i="15"/>
  <c r="I169" i="15"/>
  <c r="I170" i="15"/>
  <c r="I171" i="15"/>
  <c r="I172" i="15"/>
  <c r="I173" i="15"/>
  <c r="I174" i="15"/>
  <c r="I175" i="15"/>
  <c r="I176" i="15"/>
  <c r="I177" i="15"/>
  <c r="I178" i="15"/>
  <c r="I179" i="15"/>
  <c r="I180" i="15"/>
  <c r="I181" i="15"/>
  <c r="I182" i="15"/>
  <c r="I183" i="15"/>
  <c r="I184" i="15"/>
  <c r="I185" i="15"/>
  <c r="I186" i="15"/>
  <c r="I187" i="15"/>
  <c r="I188" i="15"/>
  <c r="I189" i="15"/>
  <c r="I190" i="15"/>
  <c r="I191" i="15"/>
  <c r="I192" i="15"/>
  <c r="I193" i="15"/>
  <c r="I194" i="15"/>
  <c r="I195" i="15"/>
  <c r="I196" i="15"/>
  <c r="I197" i="15"/>
  <c r="I198" i="15"/>
  <c r="I199" i="15"/>
  <c r="I200" i="15"/>
  <c r="I201" i="15"/>
  <c r="I202" i="15"/>
  <c r="I203" i="15"/>
  <c r="I204" i="15"/>
  <c r="I205" i="15"/>
  <c r="I206" i="15"/>
  <c r="I207" i="15"/>
  <c r="I208" i="15"/>
  <c r="I209" i="15"/>
  <c r="I210" i="15"/>
  <c r="I211" i="15"/>
  <c r="I212" i="15"/>
  <c r="I213" i="15"/>
  <c r="I214" i="15"/>
  <c r="I215" i="15"/>
  <c r="I216" i="15"/>
  <c r="I217" i="15"/>
  <c r="I218" i="15"/>
  <c r="I219" i="15"/>
  <c r="I220" i="15"/>
  <c r="I221" i="15"/>
  <c r="I222" i="15"/>
  <c r="I223" i="15"/>
  <c r="I224" i="15"/>
  <c r="I225" i="15"/>
  <c r="I226" i="15"/>
  <c r="I227" i="15"/>
  <c r="I228" i="15"/>
  <c r="I229" i="15"/>
  <c r="I230" i="15"/>
  <c r="I231" i="15"/>
  <c r="I232" i="15"/>
  <c r="I233" i="15"/>
  <c r="I234" i="15"/>
  <c r="I235" i="15"/>
  <c r="I236" i="15"/>
  <c r="I237" i="15"/>
  <c r="I238" i="15"/>
  <c r="I239" i="15"/>
  <c r="I240" i="15"/>
  <c r="I241" i="15"/>
  <c r="I242" i="15"/>
  <c r="I243" i="15"/>
  <c r="I244" i="15"/>
  <c r="I245" i="15"/>
  <c r="I246" i="15"/>
  <c r="I247" i="15"/>
  <c r="I248" i="15"/>
  <c r="I249" i="15"/>
  <c r="I250" i="15"/>
  <c r="I251" i="15"/>
  <c r="I252" i="15"/>
  <c r="I253" i="15"/>
  <c r="I254" i="15"/>
  <c r="I255" i="15"/>
  <c r="I256" i="15"/>
  <c r="I257" i="15"/>
  <c r="I258" i="15"/>
  <c r="I259" i="15"/>
  <c r="I260" i="15"/>
  <c r="I261" i="15"/>
  <c r="I262" i="15"/>
  <c r="I263" i="15"/>
  <c r="I264" i="15"/>
  <c r="I265" i="15"/>
  <c r="I266" i="15"/>
  <c r="I267" i="15"/>
  <c r="I268" i="15"/>
  <c r="I269" i="15"/>
  <c r="I270" i="15"/>
  <c r="I271" i="15"/>
  <c r="I272" i="15"/>
  <c r="I273" i="15"/>
  <c r="I274" i="15"/>
  <c r="I275" i="15"/>
  <c r="I276" i="15"/>
  <c r="I277" i="15"/>
  <c r="I278" i="15"/>
  <c r="I279" i="15"/>
  <c r="I280" i="15"/>
  <c r="I281" i="15"/>
  <c r="I282" i="15"/>
  <c r="I283" i="15"/>
  <c r="I284" i="15"/>
  <c r="I285" i="15"/>
  <c r="I286" i="15"/>
  <c r="I287" i="15"/>
  <c r="I288" i="15"/>
  <c r="I289" i="15"/>
  <c r="I290" i="15"/>
  <c r="I291" i="15"/>
  <c r="I292" i="15"/>
  <c r="I293" i="15"/>
  <c r="I294" i="15"/>
  <c r="I295" i="15"/>
  <c r="I296" i="15"/>
  <c r="I297" i="15"/>
  <c r="I298" i="15"/>
  <c r="I299" i="15"/>
  <c r="I300" i="15"/>
  <c r="I301" i="15"/>
  <c r="I302" i="15"/>
  <c r="I303" i="15"/>
  <c r="I304" i="15"/>
  <c r="I305" i="15"/>
  <c r="I306" i="15"/>
  <c r="I307" i="15"/>
  <c r="I308" i="15"/>
  <c r="I309" i="15"/>
  <c r="I310" i="15"/>
  <c r="I311" i="15"/>
  <c r="I312" i="15"/>
  <c r="I313" i="15"/>
  <c r="I314" i="15"/>
  <c r="I315" i="15"/>
  <c r="I316" i="15"/>
  <c r="I317" i="15"/>
  <c r="I318" i="15"/>
  <c r="I319" i="15"/>
  <c r="I411" i="15"/>
  <c r="I5" i="15"/>
  <c r="I6" i="15"/>
  <c r="I7" i="15"/>
  <c r="I11" i="15"/>
  <c r="I12" i="15"/>
  <c r="I13" i="15"/>
  <c r="I14" i="15"/>
  <c r="I4" i="15"/>
  <c r="B4" i="15"/>
  <c r="G4" i="15" s="1"/>
  <c r="H4" i="15" s="1"/>
  <c r="K5" i="16"/>
  <c r="K7" i="16"/>
  <c r="K8" i="16"/>
  <c r="K9" i="16"/>
  <c r="K10" i="16"/>
  <c r="K11" i="16"/>
  <c r="K12" i="16"/>
  <c r="K13" i="16"/>
  <c r="K14" i="16"/>
  <c r="K15" i="16"/>
  <c r="K16" i="16"/>
  <c r="K17" i="16"/>
  <c r="K6" i="16"/>
  <c r="D4" i="15" l="1"/>
  <c r="C4" i="15"/>
  <c r="R50" i="18" l="1"/>
  <c r="O50" i="18"/>
  <c r="P50" i="18" s="1"/>
  <c r="R49" i="18"/>
  <c r="P49" i="18"/>
  <c r="O49" i="18"/>
  <c r="R48" i="18"/>
  <c r="O48" i="18"/>
  <c r="P48" i="18" s="1"/>
  <c r="R47" i="18"/>
  <c r="O47" i="18"/>
  <c r="P47" i="18" s="1"/>
  <c r="R46" i="18"/>
  <c r="P46" i="18"/>
  <c r="O46" i="18"/>
  <c r="T42" i="18"/>
  <c r="R42" i="18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117" i="10"/>
  <c r="A118" i="10"/>
  <c r="A119" i="10"/>
  <c r="A120" i="10"/>
  <c r="A121" i="10"/>
  <c r="A122" i="10"/>
  <c r="A123" i="10"/>
  <c r="A124" i="10"/>
  <c r="A125" i="10"/>
  <c r="A126" i="10"/>
  <c r="A127" i="10"/>
  <c r="A128" i="10"/>
  <c r="A129" i="10"/>
  <c r="A130" i="10"/>
  <c r="A131" i="10"/>
  <c r="A132" i="10"/>
  <c r="A133" i="10"/>
  <c r="A134" i="10"/>
  <c r="A135" i="10"/>
  <c r="A136" i="10"/>
  <c r="A137" i="10"/>
  <c r="A138" i="10"/>
  <c r="A139" i="10"/>
  <c r="A140" i="10"/>
  <c r="A141" i="10"/>
  <c r="A142" i="10"/>
  <c r="A143" i="10"/>
  <c r="A144" i="10"/>
  <c r="A145" i="10"/>
  <c r="A146" i="10"/>
  <c r="A147" i="10"/>
  <c r="A148" i="10"/>
  <c r="A149" i="10"/>
  <c r="A150" i="10"/>
  <c r="A151" i="10"/>
  <c r="A152" i="10"/>
  <c r="A153" i="10"/>
  <c r="A154" i="10"/>
  <c r="A155" i="10"/>
  <c r="A156" i="10"/>
  <c r="A157" i="10"/>
  <c r="A158" i="10"/>
  <c r="A159" i="10"/>
  <c r="A160" i="10"/>
  <c r="A161" i="10"/>
  <c r="A162" i="10"/>
  <c r="A163" i="10"/>
  <c r="A164" i="10"/>
  <c r="A165" i="10"/>
  <c r="A166" i="10"/>
  <c r="A167" i="10"/>
  <c r="A168" i="10"/>
  <c r="A169" i="10"/>
  <c r="A170" i="10"/>
  <c r="A171" i="10"/>
  <c r="A172" i="10"/>
  <c r="A173" i="10"/>
  <c r="A174" i="10"/>
  <c r="A175" i="10"/>
  <c r="A176" i="10"/>
  <c r="A177" i="10"/>
  <c r="A178" i="10"/>
  <c r="A179" i="10"/>
  <c r="A180" i="10"/>
  <c r="A181" i="10"/>
  <c r="A182" i="10"/>
  <c r="A183" i="10"/>
  <c r="A184" i="10"/>
  <c r="A185" i="10"/>
  <c r="A186" i="10"/>
  <c r="A187" i="10"/>
  <c r="A188" i="10"/>
  <c r="A189" i="10"/>
  <c r="A190" i="10"/>
  <c r="A191" i="10"/>
  <c r="A192" i="10"/>
  <c r="A193" i="10"/>
  <c r="A194" i="10"/>
  <c r="A195" i="10"/>
  <c r="A196" i="10"/>
  <c r="A197" i="10"/>
  <c r="A198" i="10"/>
  <c r="A199" i="10"/>
  <c r="A200" i="10"/>
  <c r="A201" i="10"/>
  <c r="A202" i="10"/>
  <c r="A203" i="10"/>
  <c r="A204" i="10"/>
  <c r="A205" i="10"/>
  <c r="A206" i="10"/>
  <c r="A207" i="10"/>
  <c r="A208" i="10"/>
  <c r="A209" i="10"/>
  <c r="A210" i="10"/>
  <c r="A211" i="10"/>
  <c r="A212" i="10"/>
  <c r="A213" i="10"/>
  <c r="A214" i="10"/>
  <c r="A215" i="10"/>
  <c r="A216" i="10"/>
  <c r="A217" i="10"/>
  <c r="A218" i="10"/>
  <c r="A219" i="10"/>
  <c r="A220" i="10"/>
  <c r="A221" i="10"/>
  <c r="A222" i="10"/>
  <c r="A223" i="10"/>
  <c r="A224" i="10"/>
  <c r="A225" i="10"/>
  <c r="A226" i="10"/>
  <c r="A227" i="10"/>
  <c r="A228" i="10"/>
  <c r="A229" i="10"/>
  <c r="A230" i="10"/>
  <c r="A231" i="10"/>
  <c r="A232" i="10"/>
  <c r="A233" i="10"/>
  <c r="A234" i="10"/>
  <c r="A235" i="10"/>
  <c r="A236" i="10"/>
  <c r="A237" i="10"/>
  <c r="A238" i="10"/>
  <c r="A239" i="10"/>
  <c r="A240" i="10"/>
  <c r="A241" i="10"/>
  <c r="A242" i="10"/>
  <c r="A243" i="10"/>
  <c r="A244" i="10"/>
  <c r="A245" i="10"/>
  <c r="A246" i="10"/>
  <c r="A247" i="10"/>
  <c r="A248" i="10"/>
  <c r="A249" i="10"/>
  <c r="A250" i="10"/>
  <c r="A251" i="10"/>
  <c r="A252" i="10"/>
  <c r="A253" i="10"/>
  <c r="A254" i="10"/>
  <c r="A255" i="10"/>
  <c r="A256" i="10"/>
  <c r="A257" i="10"/>
  <c r="A258" i="10"/>
  <c r="A259" i="10"/>
  <c r="A260" i="10"/>
  <c r="A261" i="10"/>
  <c r="A262" i="10"/>
  <c r="A263" i="10"/>
  <c r="A264" i="10"/>
  <c r="A265" i="10"/>
  <c r="A266" i="10"/>
  <c r="A267" i="10"/>
  <c r="A268" i="10"/>
  <c r="A269" i="10"/>
  <c r="A270" i="10"/>
  <c r="A271" i="10"/>
  <c r="A272" i="10"/>
  <c r="A273" i="10"/>
  <c r="A274" i="10"/>
  <c r="A275" i="10"/>
  <c r="A276" i="10"/>
  <c r="A277" i="10"/>
  <c r="A278" i="10"/>
  <c r="A279" i="10"/>
  <c r="A280" i="10"/>
  <c r="A281" i="10"/>
  <c r="A282" i="10"/>
  <c r="A283" i="10"/>
  <c r="A284" i="10"/>
  <c r="A285" i="10"/>
  <c r="A286" i="10"/>
  <c r="A287" i="10"/>
  <c r="A288" i="10"/>
  <c r="A289" i="10"/>
  <c r="A290" i="10"/>
  <c r="A291" i="10"/>
  <c r="A292" i="10"/>
  <c r="A293" i="10"/>
  <c r="A294" i="10"/>
  <c r="A295" i="10"/>
  <c r="A296" i="10"/>
  <c r="A297" i="10"/>
  <c r="A298" i="10"/>
  <c r="A299" i="10"/>
  <c r="A300" i="10"/>
  <c r="A301" i="10"/>
  <c r="A302" i="10"/>
  <c r="A303" i="10"/>
  <c r="A304" i="10"/>
  <c r="A305" i="10"/>
  <c r="A306" i="10"/>
  <c r="A307" i="10"/>
  <c r="A308" i="10"/>
  <c r="A309" i="10"/>
  <c r="A310" i="10"/>
  <c r="A311" i="10"/>
  <c r="A312" i="10"/>
  <c r="A313" i="10"/>
  <c r="A314" i="10"/>
  <c r="A315" i="10"/>
  <c r="A316" i="10"/>
  <c r="A317" i="10"/>
  <c r="A318" i="10"/>
  <c r="A319" i="10"/>
  <c r="A320" i="10"/>
  <c r="A321" i="10"/>
  <c r="A322" i="10"/>
  <c r="A323" i="10"/>
  <c r="A324" i="10"/>
  <c r="A325" i="10"/>
  <c r="A326" i="10"/>
  <c r="A327" i="10"/>
  <c r="A328" i="10"/>
  <c r="A329" i="10"/>
  <c r="A330" i="10"/>
  <c r="A331" i="10"/>
  <c r="A332" i="10"/>
  <c r="A333" i="10"/>
  <c r="A334" i="10"/>
  <c r="A335" i="10"/>
  <c r="A336" i="10"/>
  <c r="A337" i="10"/>
  <c r="A338" i="10"/>
  <c r="A339" i="10"/>
  <c r="A340" i="10"/>
  <c r="A341" i="10"/>
  <c r="A342" i="10"/>
  <c r="A343" i="10"/>
  <c r="A344" i="10"/>
  <c r="A345" i="10"/>
  <c r="A346" i="10"/>
  <c r="A347" i="10"/>
  <c r="A348" i="10"/>
  <c r="A349" i="10"/>
  <c r="A350" i="10"/>
  <c r="A351" i="10"/>
  <c r="A352" i="10"/>
  <c r="A353" i="10"/>
  <c r="A354" i="10"/>
  <c r="A355" i="10"/>
  <c r="A356" i="10"/>
  <c r="A357" i="10"/>
  <c r="A358" i="10"/>
  <c r="A359" i="10"/>
  <c r="A360" i="10"/>
  <c r="A361" i="10"/>
  <c r="A362" i="10"/>
  <c r="A363" i="10"/>
  <c r="A364" i="10"/>
  <c r="A365" i="10"/>
  <c r="A366" i="10"/>
  <c r="A367" i="10"/>
  <c r="A368" i="10"/>
  <c r="A369" i="10"/>
  <c r="A370" i="10"/>
  <c r="A371" i="10"/>
  <c r="A372" i="10"/>
  <c r="A373" i="10"/>
  <c r="A374" i="10"/>
  <c r="A375" i="10"/>
  <c r="A376" i="10"/>
  <c r="A377" i="10"/>
  <c r="A378" i="10"/>
  <c r="A379" i="10"/>
  <c r="A380" i="10"/>
  <c r="A381" i="10"/>
  <c r="A382" i="10"/>
  <c r="A383" i="10"/>
  <c r="A384" i="10"/>
  <c r="A385" i="10"/>
  <c r="A386" i="10"/>
  <c r="A387" i="10"/>
  <c r="A388" i="10"/>
  <c r="A389" i="10"/>
  <c r="A390" i="10"/>
  <c r="A391" i="10"/>
  <c r="A392" i="10"/>
  <c r="A393" i="10"/>
  <c r="A394" i="10"/>
  <c r="A395" i="10"/>
  <c r="A396" i="10"/>
  <c r="A397" i="10"/>
  <c r="A398" i="10"/>
  <c r="A399" i="10"/>
  <c r="A400" i="10"/>
  <c r="A401" i="10"/>
  <c r="A402" i="10"/>
  <c r="A403" i="10"/>
  <c r="A404" i="10"/>
  <c r="A405" i="10"/>
  <c r="A406" i="10"/>
  <c r="A407" i="10"/>
  <c r="A408" i="10"/>
  <c r="A409" i="10"/>
  <c r="A410" i="10"/>
  <c r="A411" i="10"/>
  <c r="A5" i="10"/>
  <c r="A4" i="10"/>
  <c r="M5" i="10" l="1"/>
  <c r="D8" i="10"/>
  <c r="D7" i="10"/>
  <c r="D6" i="10"/>
  <c r="D5" i="10"/>
  <c r="X411" i="10"/>
  <c r="V411" i="10"/>
  <c r="W411" i="10" s="1"/>
  <c r="M411" i="10"/>
  <c r="L411" i="10"/>
  <c r="J411" i="10"/>
  <c r="K411" i="10" s="1"/>
  <c r="D411" i="10"/>
  <c r="X410" i="10"/>
  <c r="V410" i="10"/>
  <c r="W410" i="10" s="1"/>
  <c r="M410" i="10"/>
  <c r="L410" i="10"/>
  <c r="J410" i="10"/>
  <c r="K410" i="10" s="1"/>
  <c r="D410" i="10"/>
  <c r="X409" i="10"/>
  <c r="V409" i="10"/>
  <c r="W409" i="10" s="1"/>
  <c r="M409" i="10"/>
  <c r="L409" i="10"/>
  <c r="J409" i="10"/>
  <c r="K409" i="10" s="1"/>
  <c r="D409" i="10"/>
  <c r="X408" i="10"/>
  <c r="V408" i="10"/>
  <c r="W408" i="10" s="1"/>
  <c r="M408" i="10"/>
  <c r="L408" i="10"/>
  <c r="J408" i="10"/>
  <c r="K408" i="10" s="1"/>
  <c r="D408" i="10"/>
  <c r="X407" i="10"/>
  <c r="V407" i="10"/>
  <c r="W407" i="10" s="1"/>
  <c r="M407" i="10"/>
  <c r="L407" i="10"/>
  <c r="J407" i="10"/>
  <c r="K407" i="10" s="1"/>
  <c r="D407" i="10"/>
  <c r="X406" i="10"/>
  <c r="V406" i="10"/>
  <c r="W406" i="10" s="1"/>
  <c r="M406" i="10"/>
  <c r="L406" i="10"/>
  <c r="J406" i="10"/>
  <c r="K406" i="10" s="1"/>
  <c r="D406" i="10"/>
  <c r="X405" i="10"/>
  <c r="V405" i="10"/>
  <c r="W405" i="10" s="1"/>
  <c r="M405" i="10"/>
  <c r="L405" i="10"/>
  <c r="J405" i="10"/>
  <c r="K405" i="10" s="1"/>
  <c r="D405" i="10"/>
  <c r="X404" i="10"/>
  <c r="V404" i="10"/>
  <c r="W404" i="10" s="1"/>
  <c r="M404" i="10"/>
  <c r="L404" i="10"/>
  <c r="J404" i="10"/>
  <c r="K404" i="10" s="1"/>
  <c r="D404" i="10"/>
  <c r="X403" i="10"/>
  <c r="V403" i="10"/>
  <c r="W403" i="10" s="1"/>
  <c r="M403" i="10"/>
  <c r="L403" i="10"/>
  <c r="J403" i="10"/>
  <c r="K403" i="10" s="1"/>
  <c r="D403" i="10"/>
  <c r="X402" i="10"/>
  <c r="V402" i="10"/>
  <c r="W402" i="10" s="1"/>
  <c r="M402" i="10"/>
  <c r="L402" i="10"/>
  <c r="J402" i="10"/>
  <c r="K402" i="10" s="1"/>
  <c r="D402" i="10"/>
  <c r="X401" i="10"/>
  <c r="V401" i="10"/>
  <c r="W401" i="10" s="1"/>
  <c r="M401" i="10"/>
  <c r="L401" i="10"/>
  <c r="J401" i="10"/>
  <c r="K401" i="10" s="1"/>
  <c r="D401" i="10"/>
  <c r="X400" i="10"/>
  <c r="V400" i="10"/>
  <c r="W400" i="10" s="1"/>
  <c r="M400" i="10"/>
  <c r="L400" i="10"/>
  <c r="J400" i="10"/>
  <c r="K400" i="10" s="1"/>
  <c r="D400" i="10"/>
  <c r="X399" i="10"/>
  <c r="V399" i="10"/>
  <c r="W399" i="10" s="1"/>
  <c r="M399" i="10"/>
  <c r="L399" i="10"/>
  <c r="J399" i="10"/>
  <c r="K399" i="10" s="1"/>
  <c r="D399" i="10"/>
  <c r="X398" i="10"/>
  <c r="V398" i="10"/>
  <c r="W398" i="10" s="1"/>
  <c r="M398" i="10"/>
  <c r="L398" i="10"/>
  <c r="J398" i="10"/>
  <c r="K398" i="10" s="1"/>
  <c r="D398" i="10"/>
  <c r="X397" i="10"/>
  <c r="V397" i="10"/>
  <c r="W397" i="10" s="1"/>
  <c r="M397" i="10"/>
  <c r="L397" i="10"/>
  <c r="J397" i="10"/>
  <c r="K397" i="10" s="1"/>
  <c r="D397" i="10"/>
  <c r="X396" i="10"/>
  <c r="V396" i="10"/>
  <c r="W396" i="10" s="1"/>
  <c r="M396" i="10"/>
  <c r="L396" i="10"/>
  <c r="J396" i="10"/>
  <c r="K396" i="10" s="1"/>
  <c r="D396" i="10"/>
  <c r="X395" i="10"/>
  <c r="V395" i="10"/>
  <c r="W395" i="10" s="1"/>
  <c r="M395" i="10"/>
  <c r="L395" i="10"/>
  <c r="J395" i="10"/>
  <c r="K395" i="10" s="1"/>
  <c r="D395" i="10"/>
  <c r="X394" i="10"/>
  <c r="V394" i="10"/>
  <c r="W394" i="10" s="1"/>
  <c r="M394" i="10"/>
  <c r="L394" i="10"/>
  <c r="J394" i="10"/>
  <c r="K394" i="10" s="1"/>
  <c r="D394" i="10"/>
  <c r="X393" i="10"/>
  <c r="V393" i="10"/>
  <c r="W393" i="10" s="1"/>
  <c r="M393" i="10"/>
  <c r="L393" i="10"/>
  <c r="J393" i="10"/>
  <c r="K393" i="10" s="1"/>
  <c r="D393" i="10"/>
  <c r="X392" i="10"/>
  <c r="V392" i="10"/>
  <c r="W392" i="10" s="1"/>
  <c r="M392" i="10"/>
  <c r="L392" i="10"/>
  <c r="J392" i="10"/>
  <c r="K392" i="10" s="1"/>
  <c r="D392" i="10"/>
  <c r="X391" i="10"/>
  <c r="V391" i="10"/>
  <c r="W391" i="10" s="1"/>
  <c r="M391" i="10"/>
  <c r="L391" i="10"/>
  <c r="J391" i="10"/>
  <c r="K391" i="10" s="1"/>
  <c r="D391" i="10"/>
  <c r="X390" i="10"/>
  <c r="V390" i="10"/>
  <c r="W390" i="10" s="1"/>
  <c r="M390" i="10"/>
  <c r="L390" i="10"/>
  <c r="J390" i="10"/>
  <c r="K390" i="10" s="1"/>
  <c r="D390" i="10"/>
  <c r="X389" i="10"/>
  <c r="V389" i="10"/>
  <c r="W389" i="10" s="1"/>
  <c r="M389" i="10"/>
  <c r="L389" i="10"/>
  <c r="J389" i="10"/>
  <c r="K389" i="10" s="1"/>
  <c r="D389" i="10"/>
  <c r="X388" i="10"/>
  <c r="V388" i="10"/>
  <c r="W388" i="10" s="1"/>
  <c r="M388" i="10"/>
  <c r="L388" i="10"/>
  <c r="J388" i="10"/>
  <c r="K388" i="10" s="1"/>
  <c r="D388" i="10"/>
  <c r="X387" i="10"/>
  <c r="V387" i="10"/>
  <c r="W387" i="10" s="1"/>
  <c r="M387" i="10"/>
  <c r="L387" i="10"/>
  <c r="J387" i="10"/>
  <c r="K387" i="10" s="1"/>
  <c r="D387" i="10"/>
  <c r="X386" i="10"/>
  <c r="V386" i="10"/>
  <c r="W386" i="10" s="1"/>
  <c r="M386" i="10"/>
  <c r="L386" i="10"/>
  <c r="J386" i="10"/>
  <c r="K386" i="10" s="1"/>
  <c r="D386" i="10"/>
  <c r="X385" i="10"/>
  <c r="V385" i="10"/>
  <c r="W385" i="10" s="1"/>
  <c r="M385" i="10"/>
  <c r="L385" i="10"/>
  <c r="J385" i="10"/>
  <c r="K385" i="10" s="1"/>
  <c r="D385" i="10"/>
  <c r="X384" i="10"/>
  <c r="V384" i="10"/>
  <c r="W384" i="10" s="1"/>
  <c r="M384" i="10"/>
  <c r="L384" i="10"/>
  <c r="J384" i="10"/>
  <c r="K384" i="10" s="1"/>
  <c r="D384" i="10"/>
  <c r="X383" i="10"/>
  <c r="V383" i="10"/>
  <c r="W383" i="10" s="1"/>
  <c r="M383" i="10"/>
  <c r="L383" i="10"/>
  <c r="J383" i="10"/>
  <c r="K383" i="10" s="1"/>
  <c r="D383" i="10"/>
  <c r="X382" i="10"/>
  <c r="V382" i="10"/>
  <c r="W382" i="10" s="1"/>
  <c r="M382" i="10"/>
  <c r="L382" i="10"/>
  <c r="J382" i="10"/>
  <c r="K382" i="10" s="1"/>
  <c r="D382" i="10"/>
  <c r="X381" i="10"/>
  <c r="V381" i="10"/>
  <c r="W381" i="10" s="1"/>
  <c r="M381" i="10"/>
  <c r="L381" i="10"/>
  <c r="J381" i="10"/>
  <c r="K381" i="10" s="1"/>
  <c r="D381" i="10"/>
  <c r="X380" i="10"/>
  <c r="V380" i="10"/>
  <c r="W380" i="10" s="1"/>
  <c r="M380" i="10"/>
  <c r="L380" i="10"/>
  <c r="J380" i="10"/>
  <c r="K380" i="10" s="1"/>
  <c r="D380" i="10"/>
  <c r="X379" i="10"/>
  <c r="V379" i="10"/>
  <c r="W379" i="10" s="1"/>
  <c r="M379" i="10"/>
  <c r="L379" i="10"/>
  <c r="J379" i="10"/>
  <c r="K379" i="10" s="1"/>
  <c r="D379" i="10"/>
  <c r="X378" i="10"/>
  <c r="V378" i="10"/>
  <c r="W378" i="10" s="1"/>
  <c r="M378" i="10"/>
  <c r="L378" i="10"/>
  <c r="J378" i="10"/>
  <c r="K378" i="10" s="1"/>
  <c r="D378" i="10"/>
  <c r="X377" i="10"/>
  <c r="V377" i="10"/>
  <c r="W377" i="10" s="1"/>
  <c r="M377" i="10"/>
  <c r="L377" i="10"/>
  <c r="J377" i="10"/>
  <c r="K377" i="10" s="1"/>
  <c r="D377" i="10"/>
  <c r="X376" i="10"/>
  <c r="V376" i="10"/>
  <c r="W376" i="10" s="1"/>
  <c r="M376" i="10"/>
  <c r="L376" i="10"/>
  <c r="J376" i="10"/>
  <c r="K376" i="10" s="1"/>
  <c r="D376" i="10"/>
  <c r="X375" i="10"/>
  <c r="V375" i="10"/>
  <c r="W375" i="10" s="1"/>
  <c r="M375" i="10"/>
  <c r="L375" i="10"/>
  <c r="J375" i="10"/>
  <c r="K375" i="10" s="1"/>
  <c r="D375" i="10"/>
  <c r="X374" i="10"/>
  <c r="V374" i="10"/>
  <c r="W374" i="10" s="1"/>
  <c r="M374" i="10"/>
  <c r="L374" i="10"/>
  <c r="J374" i="10"/>
  <c r="K374" i="10" s="1"/>
  <c r="D374" i="10"/>
  <c r="X373" i="10"/>
  <c r="V373" i="10"/>
  <c r="W373" i="10" s="1"/>
  <c r="M373" i="10"/>
  <c r="L373" i="10"/>
  <c r="J373" i="10"/>
  <c r="K373" i="10" s="1"/>
  <c r="D373" i="10"/>
  <c r="X372" i="10"/>
  <c r="V372" i="10"/>
  <c r="W372" i="10" s="1"/>
  <c r="M372" i="10"/>
  <c r="L372" i="10"/>
  <c r="J372" i="10"/>
  <c r="K372" i="10" s="1"/>
  <c r="D372" i="10"/>
  <c r="X371" i="10"/>
  <c r="V371" i="10"/>
  <c r="W371" i="10" s="1"/>
  <c r="M371" i="10"/>
  <c r="L371" i="10"/>
  <c r="J371" i="10"/>
  <c r="K371" i="10" s="1"/>
  <c r="D371" i="10"/>
  <c r="X370" i="10"/>
  <c r="V370" i="10"/>
  <c r="W370" i="10" s="1"/>
  <c r="M370" i="10"/>
  <c r="L370" i="10"/>
  <c r="J370" i="10"/>
  <c r="K370" i="10" s="1"/>
  <c r="D370" i="10"/>
  <c r="X369" i="10"/>
  <c r="V369" i="10"/>
  <c r="W369" i="10" s="1"/>
  <c r="M369" i="10"/>
  <c r="L369" i="10"/>
  <c r="J369" i="10"/>
  <c r="K369" i="10" s="1"/>
  <c r="D369" i="10"/>
  <c r="X368" i="10"/>
  <c r="V368" i="10"/>
  <c r="W368" i="10" s="1"/>
  <c r="M368" i="10"/>
  <c r="L368" i="10"/>
  <c r="J368" i="10"/>
  <c r="K368" i="10" s="1"/>
  <c r="D368" i="10"/>
  <c r="X367" i="10"/>
  <c r="V367" i="10"/>
  <c r="W367" i="10" s="1"/>
  <c r="M367" i="10"/>
  <c r="L367" i="10"/>
  <c r="J367" i="10"/>
  <c r="K367" i="10" s="1"/>
  <c r="D367" i="10"/>
  <c r="X366" i="10"/>
  <c r="V366" i="10"/>
  <c r="W366" i="10" s="1"/>
  <c r="M366" i="10"/>
  <c r="L366" i="10"/>
  <c r="J366" i="10"/>
  <c r="K366" i="10" s="1"/>
  <c r="D366" i="10"/>
  <c r="X365" i="10"/>
  <c r="V365" i="10"/>
  <c r="W365" i="10" s="1"/>
  <c r="M365" i="10"/>
  <c r="L365" i="10"/>
  <c r="J365" i="10"/>
  <c r="K365" i="10" s="1"/>
  <c r="D365" i="10"/>
  <c r="X364" i="10"/>
  <c r="V364" i="10"/>
  <c r="W364" i="10" s="1"/>
  <c r="M364" i="10"/>
  <c r="L364" i="10"/>
  <c r="J364" i="10"/>
  <c r="K364" i="10" s="1"/>
  <c r="D364" i="10"/>
  <c r="X363" i="10"/>
  <c r="V363" i="10"/>
  <c r="W363" i="10" s="1"/>
  <c r="M363" i="10"/>
  <c r="L363" i="10"/>
  <c r="J363" i="10"/>
  <c r="K363" i="10" s="1"/>
  <c r="D363" i="10"/>
  <c r="X362" i="10"/>
  <c r="V362" i="10"/>
  <c r="W362" i="10" s="1"/>
  <c r="M362" i="10"/>
  <c r="L362" i="10"/>
  <c r="J362" i="10"/>
  <c r="K362" i="10" s="1"/>
  <c r="D362" i="10"/>
  <c r="X361" i="10"/>
  <c r="V361" i="10"/>
  <c r="W361" i="10" s="1"/>
  <c r="M361" i="10"/>
  <c r="L361" i="10"/>
  <c r="J361" i="10"/>
  <c r="K361" i="10" s="1"/>
  <c r="D361" i="10"/>
  <c r="X360" i="10"/>
  <c r="V360" i="10"/>
  <c r="W360" i="10" s="1"/>
  <c r="M360" i="10"/>
  <c r="L360" i="10"/>
  <c r="J360" i="10"/>
  <c r="K360" i="10" s="1"/>
  <c r="D360" i="10"/>
  <c r="X359" i="10"/>
  <c r="V359" i="10"/>
  <c r="W359" i="10" s="1"/>
  <c r="M359" i="10"/>
  <c r="L359" i="10"/>
  <c r="J359" i="10"/>
  <c r="K359" i="10" s="1"/>
  <c r="D359" i="10"/>
  <c r="X358" i="10"/>
  <c r="V358" i="10"/>
  <c r="W358" i="10" s="1"/>
  <c r="M358" i="10"/>
  <c r="L358" i="10"/>
  <c r="J358" i="10"/>
  <c r="K358" i="10" s="1"/>
  <c r="D358" i="10"/>
  <c r="X357" i="10"/>
  <c r="V357" i="10"/>
  <c r="W357" i="10" s="1"/>
  <c r="M357" i="10"/>
  <c r="L357" i="10"/>
  <c r="J357" i="10"/>
  <c r="K357" i="10" s="1"/>
  <c r="D357" i="10"/>
  <c r="X356" i="10"/>
  <c r="V356" i="10"/>
  <c r="W356" i="10" s="1"/>
  <c r="M356" i="10"/>
  <c r="L356" i="10"/>
  <c r="J356" i="10"/>
  <c r="K356" i="10" s="1"/>
  <c r="D356" i="10"/>
  <c r="X355" i="10"/>
  <c r="V355" i="10"/>
  <c r="W355" i="10" s="1"/>
  <c r="M355" i="10"/>
  <c r="L355" i="10"/>
  <c r="J355" i="10"/>
  <c r="K355" i="10" s="1"/>
  <c r="D355" i="10"/>
  <c r="X354" i="10"/>
  <c r="V354" i="10"/>
  <c r="W354" i="10" s="1"/>
  <c r="M354" i="10"/>
  <c r="L354" i="10"/>
  <c r="J354" i="10"/>
  <c r="K354" i="10" s="1"/>
  <c r="D354" i="10"/>
  <c r="X353" i="10"/>
  <c r="V353" i="10"/>
  <c r="W353" i="10" s="1"/>
  <c r="M353" i="10"/>
  <c r="L353" i="10"/>
  <c r="J353" i="10"/>
  <c r="K353" i="10" s="1"/>
  <c r="D353" i="10"/>
  <c r="X352" i="10"/>
  <c r="V352" i="10"/>
  <c r="W352" i="10" s="1"/>
  <c r="M352" i="10"/>
  <c r="L352" i="10"/>
  <c r="J352" i="10"/>
  <c r="K352" i="10" s="1"/>
  <c r="D352" i="10"/>
  <c r="X351" i="10"/>
  <c r="V351" i="10"/>
  <c r="W351" i="10" s="1"/>
  <c r="M351" i="10"/>
  <c r="L351" i="10"/>
  <c r="J351" i="10"/>
  <c r="K351" i="10" s="1"/>
  <c r="D351" i="10"/>
  <c r="X350" i="10"/>
  <c r="V350" i="10"/>
  <c r="W350" i="10" s="1"/>
  <c r="M350" i="10"/>
  <c r="L350" i="10"/>
  <c r="J350" i="10"/>
  <c r="K350" i="10" s="1"/>
  <c r="D350" i="10"/>
  <c r="X349" i="10"/>
  <c r="V349" i="10"/>
  <c r="W349" i="10" s="1"/>
  <c r="M349" i="10"/>
  <c r="L349" i="10"/>
  <c r="J349" i="10"/>
  <c r="K349" i="10" s="1"/>
  <c r="D349" i="10"/>
  <c r="X348" i="10"/>
  <c r="V348" i="10"/>
  <c r="W348" i="10" s="1"/>
  <c r="M348" i="10"/>
  <c r="L348" i="10"/>
  <c r="J348" i="10"/>
  <c r="K348" i="10" s="1"/>
  <c r="D348" i="10"/>
  <c r="X347" i="10"/>
  <c r="V347" i="10"/>
  <c r="W347" i="10" s="1"/>
  <c r="M347" i="10"/>
  <c r="L347" i="10"/>
  <c r="J347" i="10"/>
  <c r="K347" i="10" s="1"/>
  <c r="D347" i="10"/>
  <c r="X346" i="10"/>
  <c r="V346" i="10"/>
  <c r="W346" i="10" s="1"/>
  <c r="M346" i="10"/>
  <c r="L346" i="10"/>
  <c r="J346" i="10"/>
  <c r="K346" i="10" s="1"/>
  <c r="D346" i="10"/>
  <c r="X345" i="10"/>
  <c r="V345" i="10"/>
  <c r="W345" i="10" s="1"/>
  <c r="M345" i="10"/>
  <c r="L345" i="10"/>
  <c r="J345" i="10"/>
  <c r="K345" i="10" s="1"/>
  <c r="D345" i="10"/>
  <c r="X344" i="10"/>
  <c r="V344" i="10"/>
  <c r="W344" i="10" s="1"/>
  <c r="M344" i="10"/>
  <c r="L344" i="10"/>
  <c r="J344" i="10"/>
  <c r="K344" i="10" s="1"/>
  <c r="D344" i="10"/>
  <c r="X343" i="10"/>
  <c r="V343" i="10"/>
  <c r="W343" i="10" s="1"/>
  <c r="M343" i="10"/>
  <c r="L343" i="10"/>
  <c r="J343" i="10"/>
  <c r="K343" i="10" s="1"/>
  <c r="D343" i="10"/>
  <c r="X342" i="10"/>
  <c r="V342" i="10"/>
  <c r="W342" i="10" s="1"/>
  <c r="M342" i="10"/>
  <c r="L342" i="10"/>
  <c r="J342" i="10"/>
  <c r="K342" i="10" s="1"/>
  <c r="D342" i="10"/>
  <c r="X341" i="10"/>
  <c r="V341" i="10"/>
  <c r="W341" i="10" s="1"/>
  <c r="M341" i="10"/>
  <c r="L341" i="10"/>
  <c r="J341" i="10"/>
  <c r="K341" i="10" s="1"/>
  <c r="D341" i="10"/>
  <c r="X340" i="10"/>
  <c r="V340" i="10"/>
  <c r="W340" i="10" s="1"/>
  <c r="M340" i="10"/>
  <c r="L340" i="10"/>
  <c r="J340" i="10"/>
  <c r="K340" i="10" s="1"/>
  <c r="D340" i="10"/>
  <c r="X339" i="10"/>
  <c r="V339" i="10"/>
  <c r="W339" i="10" s="1"/>
  <c r="M339" i="10"/>
  <c r="L339" i="10"/>
  <c r="J339" i="10"/>
  <c r="K339" i="10" s="1"/>
  <c r="D339" i="10"/>
  <c r="X338" i="10"/>
  <c r="V338" i="10"/>
  <c r="W338" i="10" s="1"/>
  <c r="M338" i="10"/>
  <c r="L338" i="10"/>
  <c r="J338" i="10"/>
  <c r="K338" i="10" s="1"/>
  <c r="D338" i="10"/>
  <c r="X337" i="10"/>
  <c r="V337" i="10"/>
  <c r="W337" i="10" s="1"/>
  <c r="M337" i="10"/>
  <c r="L337" i="10"/>
  <c r="J337" i="10"/>
  <c r="K337" i="10" s="1"/>
  <c r="D337" i="10"/>
  <c r="X336" i="10"/>
  <c r="V336" i="10"/>
  <c r="W336" i="10" s="1"/>
  <c r="M336" i="10"/>
  <c r="L336" i="10"/>
  <c r="J336" i="10"/>
  <c r="K336" i="10" s="1"/>
  <c r="D336" i="10"/>
  <c r="X335" i="10"/>
  <c r="V335" i="10"/>
  <c r="W335" i="10" s="1"/>
  <c r="M335" i="10"/>
  <c r="L335" i="10"/>
  <c r="J335" i="10"/>
  <c r="K335" i="10" s="1"/>
  <c r="D335" i="10"/>
  <c r="X334" i="10"/>
  <c r="V334" i="10"/>
  <c r="W334" i="10" s="1"/>
  <c r="M334" i="10"/>
  <c r="L334" i="10"/>
  <c r="J334" i="10"/>
  <c r="K334" i="10" s="1"/>
  <c r="D334" i="10"/>
  <c r="X333" i="10"/>
  <c r="V333" i="10"/>
  <c r="W333" i="10" s="1"/>
  <c r="M333" i="10"/>
  <c r="L333" i="10"/>
  <c r="J333" i="10"/>
  <c r="K333" i="10" s="1"/>
  <c r="D333" i="10"/>
  <c r="X332" i="10"/>
  <c r="V332" i="10"/>
  <c r="W332" i="10" s="1"/>
  <c r="M332" i="10"/>
  <c r="L332" i="10"/>
  <c r="J332" i="10"/>
  <c r="K332" i="10" s="1"/>
  <c r="D332" i="10"/>
  <c r="X331" i="10"/>
  <c r="V331" i="10"/>
  <c r="W331" i="10" s="1"/>
  <c r="M331" i="10"/>
  <c r="L331" i="10"/>
  <c r="J331" i="10"/>
  <c r="K331" i="10" s="1"/>
  <c r="D331" i="10"/>
  <c r="X330" i="10"/>
  <c r="V330" i="10"/>
  <c r="W330" i="10" s="1"/>
  <c r="M330" i="10"/>
  <c r="L330" i="10"/>
  <c r="J330" i="10"/>
  <c r="K330" i="10" s="1"/>
  <c r="D330" i="10"/>
  <c r="X329" i="10"/>
  <c r="V329" i="10"/>
  <c r="W329" i="10" s="1"/>
  <c r="M329" i="10"/>
  <c r="L329" i="10"/>
  <c r="J329" i="10"/>
  <c r="K329" i="10" s="1"/>
  <c r="D329" i="10"/>
  <c r="X328" i="10"/>
  <c r="V328" i="10"/>
  <c r="W328" i="10" s="1"/>
  <c r="M328" i="10"/>
  <c r="L328" i="10"/>
  <c r="J328" i="10"/>
  <c r="K328" i="10" s="1"/>
  <c r="D328" i="10"/>
  <c r="X327" i="10"/>
  <c r="V327" i="10"/>
  <c r="W327" i="10" s="1"/>
  <c r="M327" i="10"/>
  <c r="L327" i="10"/>
  <c r="J327" i="10"/>
  <c r="K327" i="10" s="1"/>
  <c r="D327" i="10"/>
  <c r="X326" i="10"/>
  <c r="V326" i="10"/>
  <c r="W326" i="10" s="1"/>
  <c r="M326" i="10"/>
  <c r="L326" i="10"/>
  <c r="J326" i="10"/>
  <c r="K326" i="10" s="1"/>
  <c r="D326" i="10"/>
  <c r="X325" i="10"/>
  <c r="V325" i="10"/>
  <c r="W325" i="10" s="1"/>
  <c r="M325" i="10"/>
  <c r="L325" i="10"/>
  <c r="J325" i="10"/>
  <c r="K325" i="10" s="1"/>
  <c r="D325" i="10"/>
  <c r="X324" i="10"/>
  <c r="V324" i="10"/>
  <c r="W324" i="10" s="1"/>
  <c r="M324" i="10"/>
  <c r="L324" i="10"/>
  <c r="J324" i="10"/>
  <c r="K324" i="10" s="1"/>
  <c r="D324" i="10"/>
  <c r="X323" i="10"/>
  <c r="V323" i="10"/>
  <c r="W323" i="10" s="1"/>
  <c r="M323" i="10"/>
  <c r="L323" i="10"/>
  <c r="J323" i="10"/>
  <c r="K323" i="10" s="1"/>
  <c r="D323" i="10"/>
  <c r="X322" i="10"/>
  <c r="V322" i="10"/>
  <c r="W322" i="10" s="1"/>
  <c r="M322" i="10"/>
  <c r="L322" i="10"/>
  <c r="J322" i="10"/>
  <c r="K322" i="10" s="1"/>
  <c r="D322" i="10"/>
  <c r="X321" i="10"/>
  <c r="V321" i="10"/>
  <c r="W321" i="10" s="1"/>
  <c r="M321" i="10"/>
  <c r="L321" i="10"/>
  <c r="J321" i="10"/>
  <c r="K321" i="10" s="1"/>
  <c r="D321" i="10"/>
  <c r="X320" i="10"/>
  <c r="V320" i="10"/>
  <c r="W320" i="10" s="1"/>
  <c r="M320" i="10"/>
  <c r="L320" i="10"/>
  <c r="J320" i="10"/>
  <c r="K320" i="10" s="1"/>
  <c r="D320" i="10"/>
  <c r="X319" i="10"/>
  <c r="V319" i="10"/>
  <c r="W319" i="10" s="1"/>
  <c r="M319" i="10"/>
  <c r="L319" i="10"/>
  <c r="J319" i="10"/>
  <c r="K319" i="10" s="1"/>
  <c r="D319" i="10"/>
  <c r="X318" i="10"/>
  <c r="V318" i="10"/>
  <c r="W318" i="10" s="1"/>
  <c r="M318" i="10"/>
  <c r="L318" i="10"/>
  <c r="J318" i="10"/>
  <c r="K318" i="10" s="1"/>
  <c r="D318" i="10"/>
  <c r="X317" i="10"/>
  <c r="V317" i="10"/>
  <c r="W317" i="10" s="1"/>
  <c r="M317" i="10"/>
  <c r="L317" i="10"/>
  <c r="J317" i="10"/>
  <c r="K317" i="10" s="1"/>
  <c r="D317" i="10"/>
  <c r="X316" i="10"/>
  <c r="V316" i="10"/>
  <c r="W316" i="10" s="1"/>
  <c r="M316" i="10"/>
  <c r="L316" i="10"/>
  <c r="J316" i="10"/>
  <c r="K316" i="10" s="1"/>
  <c r="D316" i="10"/>
  <c r="X315" i="10"/>
  <c r="V315" i="10"/>
  <c r="W315" i="10" s="1"/>
  <c r="M315" i="10"/>
  <c r="L315" i="10"/>
  <c r="J315" i="10"/>
  <c r="K315" i="10" s="1"/>
  <c r="D315" i="10"/>
  <c r="X314" i="10"/>
  <c r="V314" i="10"/>
  <c r="W314" i="10" s="1"/>
  <c r="M314" i="10"/>
  <c r="L314" i="10"/>
  <c r="J314" i="10"/>
  <c r="K314" i="10" s="1"/>
  <c r="D314" i="10"/>
  <c r="X313" i="10"/>
  <c r="V313" i="10"/>
  <c r="W313" i="10" s="1"/>
  <c r="M313" i="10"/>
  <c r="L313" i="10"/>
  <c r="J313" i="10"/>
  <c r="K313" i="10" s="1"/>
  <c r="D313" i="10"/>
  <c r="X312" i="10"/>
  <c r="V312" i="10"/>
  <c r="W312" i="10" s="1"/>
  <c r="M312" i="10"/>
  <c r="L312" i="10"/>
  <c r="J312" i="10"/>
  <c r="K312" i="10" s="1"/>
  <c r="D312" i="10"/>
  <c r="X311" i="10"/>
  <c r="V311" i="10"/>
  <c r="W311" i="10" s="1"/>
  <c r="M311" i="10"/>
  <c r="L311" i="10"/>
  <c r="J311" i="10"/>
  <c r="K311" i="10" s="1"/>
  <c r="D311" i="10"/>
  <c r="X310" i="10"/>
  <c r="V310" i="10"/>
  <c r="W310" i="10" s="1"/>
  <c r="M310" i="10"/>
  <c r="L310" i="10"/>
  <c r="J310" i="10"/>
  <c r="K310" i="10" s="1"/>
  <c r="D310" i="10"/>
  <c r="X309" i="10"/>
  <c r="V309" i="10"/>
  <c r="W309" i="10" s="1"/>
  <c r="M309" i="10"/>
  <c r="L309" i="10"/>
  <c r="J309" i="10"/>
  <c r="K309" i="10" s="1"/>
  <c r="D309" i="10"/>
  <c r="X308" i="10"/>
  <c r="V308" i="10"/>
  <c r="W308" i="10" s="1"/>
  <c r="M308" i="10"/>
  <c r="L308" i="10"/>
  <c r="J308" i="10"/>
  <c r="K308" i="10" s="1"/>
  <c r="D308" i="10"/>
  <c r="X307" i="10"/>
  <c r="V307" i="10"/>
  <c r="W307" i="10" s="1"/>
  <c r="M307" i="10"/>
  <c r="L307" i="10"/>
  <c r="J307" i="10"/>
  <c r="K307" i="10" s="1"/>
  <c r="D307" i="10"/>
  <c r="X306" i="10"/>
  <c r="V306" i="10"/>
  <c r="W306" i="10" s="1"/>
  <c r="M306" i="10"/>
  <c r="L306" i="10"/>
  <c r="J306" i="10"/>
  <c r="K306" i="10" s="1"/>
  <c r="D306" i="10"/>
  <c r="X305" i="10"/>
  <c r="V305" i="10"/>
  <c r="W305" i="10" s="1"/>
  <c r="M305" i="10"/>
  <c r="L305" i="10"/>
  <c r="J305" i="10"/>
  <c r="K305" i="10" s="1"/>
  <c r="D305" i="10"/>
  <c r="X304" i="10"/>
  <c r="V304" i="10"/>
  <c r="W304" i="10" s="1"/>
  <c r="M304" i="10"/>
  <c r="L304" i="10"/>
  <c r="J304" i="10"/>
  <c r="K304" i="10" s="1"/>
  <c r="D304" i="10"/>
  <c r="X303" i="10"/>
  <c r="V303" i="10"/>
  <c r="W303" i="10" s="1"/>
  <c r="M303" i="10"/>
  <c r="L303" i="10"/>
  <c r="J303" i="10"/>
  <c r="K303" i="10" s="1"/>
  <c r="D303" i="10"/>
  <c r="X302" i="10"/>
  <c r="V302" i="10"/>
  <c r="W302" i="10" s="1"/>
  <c r="M302" i="10"/>
  <c r="L302" i="10"/>
  <c r="J302" i="10"/>
  <c r="K302" i="10" s="1"/>
  <c r="D302" i="10"/>
  <c r="X301" i="10"/>
  <c r="V301" i="10"/>
  <c r="W301" i="10" s="1"/>
  <c r="M301" i="10"/>
  <c r="L301" i="10"/>
  <c r="J301" i="10"/>
  <c r="K301" i="10" s="1"/>
  <c r="D301" i="10"/>
  <c r="X300" i="10"/>
  <c r="V300" i="10"/>
  <c r="W300" i="10" s="1"/>
  <c r="M300" i="10"/>
  <c r="L300" i="10"/>
  <c r="J300" i="10"/>
  <c r="K300" i="10" s="1"/>
  <c r="D300" i="10"/>
  <c r="X299" i="10"/>
  <c r="V299" i="10"/>
  <c r="W299" i="10" s="1"/>
  <c r="M299" i="10"/>
  <c r="L299" i="10"/>
  <c r="J299" i="10"/>
  <c r="K299" i="10" s="1"/>
  <c r="D299" i="10"/>
  <c r="X298" i="10"/>
  <c r="V298" i="10"/>
  <c r="W298" i="10" s="1"/>
  <c r="M298" i="10"/>
  <c r="L298" i="10"/>
  <c r="J298" i="10"/>
  <c r="K298" i="10" s="1"/>
  <c r="D298" i="10"/>
  <c r="X297" i="10"/>
  <c r="V297" i="10"/>
  <c r="W297" i="10" s="1"/>
  <c r="M297" i="10"/>
  <c r="L297" i="10"/>
  <c r="J297" i="10"/>
  <c r="K297" i="10" s="1"/>
  <c r="D297" i="10"/>
  <c r="X296" i="10"/>
  <c r="V296" i="10"/>
  <c r="W296" i="10" s="1"/>
  <c r="M296" i="10"/>
  <c r="L296" i="10"/>
  <c r="J296" i="10"/>
  <c r="K296" i="10" s="1"/>
  <c r="D296" i="10"/>
  <c r="X295" i="10"/>
  <c r="V295" i="10"/>
  <c r="W295" i="10" s="1"/>
  <c r="M295" i="10"/>
  <c r="L295" i="10"/>
  <c r="J295" i="10"/>
  <c r="K295" i="10" s="1"/>
  <c r="D295" i="10"/>
  <c r="X294" i="10"/>
  <c r="V294" i="10"/>
  <c r="W294" i="10" s="1"/>
  <c r="M294" i="10"/>
  <c r="L294" i="10"/>
  <c r="J294" i="10"/>
  <c r="K294" i="10" s="1"/>
  <c r="D294" i="10"/>
  <c r="X293" i="10"/>
  <c r="V293" i="10"/>
  <c r="W293" i="10" s="1"/>
  <c r="M293" i="10"/>
  <c r="L293" i="10"/>
  <c r="J293" i="10"/>
  <c r="K293" i="10" s="1"/>
  <c r="D293" i="10"/>
  <c r="X292" i="10"/>
  <c r="V292" i="10"/>
  <c r="W292" i="10" s="1"/>
  <c r="M292" i="10"/>
  <c r="L292" i="10"/>
  <c r="J292" i="10"/>
  <c r="K292" i="10" s="1"/>
  <c r="D292" i="10"/>
  <c r="X291" i="10"/>
  <c r="V291" i="10"/>
  <c r="W291" i="10" s="1"/>
  <c r="M291" i="10"/>
  <c r="L291" i="10"/>
  <c r="J291" i="10"/>
  <c r="K291" i="10" s="1"/>
  <c r="D291" i="10"/>
  <c r="X290" i="10"/>
  <c r="V290" i="10"/>
  <c r="W290" i="10" s="1"/>
  <c r="M290" i="10"/>
  <c r="L290" i="10"/>
  <c r="J290" i="10"/>
  <c r="K290" i="10" s="1"/>
  <c r="D290" i="10"/>
  <c r="X289" i="10"/>
  <c r="V289" i="10"/>
  <c r="W289" i="10" s="1"/>
  <c r="M289" i="10"/>
  <c r="L289" i="10"/>
  <c r="J289" i="10"/>
  <c r="K289" i="10" s="1"/>
  <c r="D289" i="10"/>
  <c r="X288" i="10"/>
  <c r="V288" i="10"/>
  <c r="W288" i="10" s="1"/>
  <c r="M288" i="10"/>
  <c r="L288" i="10"/>
  <c r="J288" i="10"/>
  <c r="K288" i="10" s="1"/>
  <c r="D288" i="10"/>
  <c r="X287" i="10"/>
  <c r="V287" i="10"/>
  <c r="W287" i="10" s="1"/>
  <c r="M287" i="10"/>
  <c r="L287" i="10"/>
  <c r="J287" i="10"/>
  <c r="K287" i="10" s="1"/>
  <c r="D287" i="10"/>
  <c r="X286" i="10"/>
  <c r="V286" i="10"/>
  <c r="W286" i="10" s="1"/>
  <c r="M286" i="10"/>
  <c r="L286" i="10"/>
  <c r="J286" i="10"/>
  <c r="K286" i="10" s="1"/>
  <c r="D286" i="10"/>
  <c r="X285" i="10"/>
  <c r="V285" i="10"/>
  <c r="W285" i="10" s="1"/>
  <c r="M285" i="10"/>
  <c r="L285" i="10"/>
  <c r="J285" i="10"/>
  <c r="K285" i="10" s="1"/>
  <c r="D285" i="10"/>
  <c r="X284" i="10"/>
  <c r="V284" i="10"/>
  <c r="W284" i="10" s="1"/>
  <c r="M284" i="10"/>
  <c r="L284" i="10"/>
  <c r="J284" i="10"/>
  <c r="K284" i="10" s="1"/>
  <c r="D284" i="10"/>
  <c r="X283" i="10"/>
  <c r="V283" i="10"/>
  <c r="W283" i="10" s="1"/>
  <c r="M283" i="10"/>
  <c r="L283" i="10"/>
  <c r="J283" i="10"/>
  <c r="K283" i="10" s="1"/>
  <c r="D283" i="10"/>
  <c r="X282" i="10"/>
  <c r="V282" i="10"/>
  <c r="W282" i="10" s="1"/>
  <c r="M282" i="10"/>
  <c r="L282" i="10"/>
  <c r="J282" i="10"/>
  <c r="K282" i="10" s="1"/>
  <c r="D282" i="10"/>
  <c r="X281" i="10"/>
  <c r="V281" i="10"/>
  <c r="W281" i="10" s="1"/>
  <c r="M281" i="10"/>
  <c r="L281" i="10"/>
  <c r="J281" i="10"/>
  <c r="K281" i="10" s="1"/>
  <c r="D281" i="10"/>
  <c r="X280" i="10"/>
  <c r="V280" i="10"/>
  <c r="W280" i="10" s="1"/>
  <c r="M280" i="10"/>
  <c r="L280" i="10"/>
  <c r="J280" i="10"/>
  <c r="K280" i="10" s="1"/>
  <c r="D280" i="10"/>
  <c r="X279" i="10"/>
  <c r="V279" i="10"/>
  <c r="W279" i="10" s="1"/>
  <c r="M279" i="10"/>
  <c r="L279" i="10"/>
  <c r="J279" i="10"/>
  <c r="K279" i="10" s="1"/>
  <c r="D279" i="10"/>
  <c r="X278" i="10"/>
  <c r="V278" i="10"/>
  <c r="W278" i="10" s="1"/>
  <c r="M278" i="10"/>
  <c r="L278" i="10"/>
  <c r="J278" i="10"/>
  <c r="K278" i="10" s="1"/>
  <c r="D278" i="10"/>
  <c r="X277" i="10"/>
  <c r="V277" i="10"/>
  <c r="W277" i="10" s="1"/>
  <c r="M277" i="10"/>
  <c r="L277" i="10"/>
  <c r="J277" i="10"/>
  <c r="K277" i="10" s="1"/>
  <c r="D277" i="10"/>
  <c r="X276" i="10"/>
  <c r="V276" i="10"/>
  <c r="W276" i="10" s="1"/>
  <c r="M276" i="10"/>
  <c r="L276" i="10"/>
  <c r="J276" i="10"/>
  <c r="K276" i="10" s="1"/>
  <c r="D276" i="10"/>
  <c r="X275" i="10"/>
  <c r="V275" i="10"/>
  <c r="W275" i="10" s="1"/>
  <c r="M275" i="10"/>
  <c r="L275" i="10"/>
  <c r="J275" i="10"/>
  <c r="K275" i="10" s="1"/>
  <c r="D275" i="10"/>
  <c r="X274" i="10"/>
  <c r="V274" i="10"/>
  <c r="W274" i="10" s="1"/>
  <c r="M274" i="10"/>
  <c r="L274" i="10"/>
  <c r="J274" i="10"/>
  <c r="K274" i="10" s="1"/>
  <c r="D274" i="10"/>
  <c r="X273" i="10"/>
  <c r="V273" i="10"/>
  <c r="W273" i="10" s="1"/>
  <c r="M273" i="10"/>
  <c r="L273" i="10"/>
  <c r="J273" i="10"/>
  <c r="K273" i="10" s="1"/>
  <c r="D273" i="10"/>
  <c r="X272" i="10"/>
  <c r="V272" i="10"/>
  <c r="W272" i="10" s="1"/>
  <c r="M272" i="10"/>
  <c r="L272" i="10"/>
  <c r="J272" i="10"/>
  <c r="K272" i="10" s="1"/>
  <c r="D272" i="10"/>
  <c r="X271" i="10"/>
  <c r="V271" i="10"/>
  <c r="W271" i="10" s="1"/>
  <c r="M271" i="10"/>
  <c r="L271" i="10"/>
  <c r="J271" i="10"/>
  <c r="K271" i="10" s="1"/>
  <c r="D271" i="10"/>
  <c r="X270" i="10"/>
  <c r="V270" i="10"/>
  <c r="W270" i="10" s="1"/>
  <c r="M270" i="10"/>
  <c r="L270" i="10"/>
  <c r="J270" i="10"/>
  <c r="K270" i="10" s="1"/>
  <c r="D270" i="10"/>
  <c r="X269" i="10"/>
  <c r="V269" i="10"/>
  <c r="W269" i="10" s="1"/>
  <c r="M269" i="10"/>
  <c r="L269" i="10"/>
  <c r="J269" i="10"/>
  <c r="K269" i="10" s="1"/>
  <c r="D269" i="10"/>
  <c r="X268" i="10"/>
  <c r="V268" i="10"/>
  <c r="W268" i="10" s="1"/>
  <c r="M268" i="10"/>
  <c r="L268" i="10"/>
  <c r="J268" i="10"/>
  <c r="K268" i="10" s="1"/>
  <c r="D268" i="10"/>
  <c r="X267" i="10"/>
  <c r="V267" i="10"/>
  <c r="W267" i="10" s="1"/>
  <c r="M267" i="10"/>
  <c r="L267" i="10"/>
  <c r="J267" i="10"/>
  <c r="K267" i="10" s="1"/>
  <c r="D267" i="10"/>
  <c r="X266" i="10"/>
  <c r="V266" i="10"/>
  <c r="W266" i="10" s="1"/>
  <c r="M266" i="10"/>
  <c r="L266" i="10"/>
  <c r="J266" i="10"/>
  <c r="K266" i="10" s="1"/>
  <c r="D266" i="10"/>
  <c r="X265" i="10"/>
  <c r="V265" i="10"/>
  <c r="W265" i="10" s="1"/>
  <c r="M265" i="10"/>
  <c r="L265" i="10"/>
  <c r="J265" i="10"/>
  <c r="K265" i="10" s="1"/>
  <c r="D265" i="10"/>
  <c r="X264" i="10"/>
  <c r="V264" i="10"/>
  <c r="W264" i="10" s="1"/>
  <c r="M264" i="10"/>
  <c r="L264" i="10"/>
  <c r="J264" i="10"/>
  <c r="K264" i="10" s="1"/>
  <c r="D264" i="10"/>
  <c r="X263" i="10"/>
  <c r="V263" i="10"/>
  <c r="W263" i="10" s="1"/>
  <c r="M263" i="10"/>
  <c r="L263" i="10"/>
  <c r="J263" i="10"/>
  <c r="K263" i="10" s="1"/>
  <c r="D263" i="10"/>
  <c r="X262" i="10"/>
  <c r="V262" i="10"/>
  <c r="W262" i="10" s="1"/>
  <c r="M262" i="10"/>
  <c r="L262" i="10"/>
  <c r="J262" i="10"/>
  <c r="K262" i="10" s="1"/>
  <c r="D262" i="10"/>
  <c r="X261" i="10"/>
  <c r="V261" i="10"/>
  <c r="W261" i="10" s="1"/>
  <c r="M261" i="10"/>
  <c r="L261" i="10"/>
  <c r="J261" i="10"/>
  <c r="K261" i="10" s="1"/>
  <c r="D261" i="10"/>
  <c r="X260" i="10"/>
  <c r="V260" i="10"/>
  <c r="W260" i="10" s="1"/>
  <c r="M260" i="10"/>
  <c r="L260" i="10"/>
  <c r="J260" i="10"/>
  <c r="K260" i="10" s="1"/>
  <c r="D260" i="10"/>
  <c r="X259" i="10"/>
  <c r="V259" i="10"/>
  <c r="W259" i="10" s="1"/>
  <c r="M259" i="10"/>
  <c r="L259" i="10"/>
  <c r="J259" i="10"/>
  <c r="K259" i="10" s="1"/>
  <c r="D259" i="10"/>
  <c r="X258" i="10"/>
  <c r="V258" i="10"/>
  <c r="W258" i="10" s="1"/>
  <c r="M258" i="10"/>
  <c r="L258" i="10"/>
  <c r="J258" i="10"/>
  <c r="K258" i="10" s="1"/>
  <c r="D258" i="10"/>
  <c r="X257" i="10"/>
  <c r="V257" i="10"/>
  <c r="W257" i="10" s="1"/>
  <c r="M257" i="10"/>
  <c r="L257" i="10"/>
  <c r="J257" i="10"/>
  <c r="K257" i="10" s="1"/>
  <c r="D257" i="10"/>
  <c r="X256" i="10"/>
  <c r="V256" i="10"/>
  <c r="W256" i="10" s="1"/>
  <c r="M256" i="10"/>
  <c r="L256" i="10"/>
  <c r="J256" i="10"/>
  <c r="K256" i="10" s="1"/>
  <c r="D256" i="10"/>
  <c r="X255" i="10"/>
  <c r="V255" i="10"/>
  <c r="W255" i="10" s="1"/>
  <c r="M255" i="10"/>
  <c r="L255" i="10"/>
  <c r="J255" i="10"/>
  <c r="K255" i="10" s="1"/>
  <c r="D255" i="10"/>
  <c r="X254" i="10"/>
  <c r="V254" i="10"/>
  <c r="W254" i="10" s="1"/>
  <c r="M254" i="10"/>
  <c r="L254" i="10"/>
  <c r="J254" i="10"/>
  <c r="K254" i="10" s="1"/>
  <c r="D254" i="10"/>
  <c r="X253" i="10"/>
  <c r="V253" i="10"/>
  <c r="W253" i="10" s="1"/>
  <c r="M253" i="10"/>
  <c r="L253" i="10"/>
  <c r="J253" i="10"/>
  <c r="K253" i="10" s="1"/>
  <c r="D253" i="10"/>
  <c r="X252" i="10"/>
  <c r="V252" i="10"/>
  <c r="W252" i="10" s="1"/>
  <c r="M252" i="10"/>
  <c r="L252" i="10"/>
  <c r="J252" i="10"/>
  <c r="K252" i="10" s="1"/>
  <c r="D252" i="10"/>
  <c r="X251" i="10"/>
  <c r="V251" i="10"/>
  <c r="W251" i="10" s="1"/>
  <c r="M251" i="10"/>
  <c r="L251" i="10"/>
  <c r="J251" i="10"/>
  <c r="K251" i="10" s="1"/>
  <c r="D251" i="10"/>
  <c r="X250" i="10"/>
  <c r="V250" i="10"/>
  <c r="W250" i="10" s="1"/>
  <c r="M250" i="10"/>
  <c r="L250" i="10"/>
  <c r="J250" i="10"/>
  <c r="K250" i="10" s="1"/>
  <c r="D250" i="10"/>
  <c r="X249" i="10"/>
  <c r="V249" i="10"/>
  <c r="W249" i="10" s="1"/>
  <c r="M249" i="10"/>
  <c r="L249" i="10"/>
  <c r="J249" i="10"/>
  <c r="K249" i="10" s="1"/>
  <c r="D249" i="10"/>
  <c r="X248" i="10"/>
  <c r="V248" i="10"/>
  <c r="W248" i="10" s="1"/>
  <c r="M248" i="10"/>
  <c r="L248" i="10"/>
  <c r="J248" i="10"/>
  <c r="K248" i="10" s="1"/>
  <c r="D248" i="10"/>
  <c r="X247" i="10"/>
  <c r="V247" i="10"/>
  <c r="W247" i="10" s="1"/>
  <c r="M247" i="10"/>
  <c r="L247" i="10"/>
  <c r="J247" i="10"/>
  <c r="K247" i="10" s="1"/>
  <c r="D247" i="10"/>
  <c r="X246" i="10"/>
  <c r="V246" i="10"/>
  <c r="W246" i="10" s="1"/>
  <c r="M246" i="10"/>
  <c r="L246" i="10"/>
  <c r="J246" i="10"/>
  <c r="K246" i="10" s="1"/>
  <c r="D246" i="10"/>
  <c r="X245" i="10"/>
  <c r="V245" i="10"/>
  <c r="W245" i="10" s="1"/>
  <c r="M245" i="10"/>
  <c r="L245" i="10"/>
  <c r="J245" i="10"/>
  <c r="K245" i="10" s="1"/>
  <c r="D245" i="10"/>
  <c r="X244" i="10"/>
  <c r="V244" i="10"/>
  <c r="W244" i="10" s="1"/>
  <c r="M244" i="10"/>
  <c r="L244" i="10"/>
  <c r="J244" i="10"/>
  <c r="K244" i="10" s="1"/>
  <c r="D244" i="10"/>
  <c r="X243" i="10"/>
  <c r="V243" i="10"/>
  <c r="W243" i="10" s="1"/>
  <c r="M243" i="10"/>
  <c r="L243" i="10"/>
  <c r="J243" i="10"/>
  <c r="K243" i="10" s="1"/>
  <c r="D243" i="10"/>
  <c r="X242" i="10"/>
  <c r="V242" i="10"/>
  <c r="W242" i="10" s="1"/>
  <c r="M242" i="10"/>
  <c r="L242" i="10"/>
  <c r="J242" i="10"/>
  <c r="K242" i="10" s="1"/>
  <c r="D242" i="10"/>
  <c r="X241" i="10"/>
  <c r="V241" i="10"/>
  <c r="W241" i="10" s="1"/>
  <c r="M241" i="10"/>
  <c r="L241" i="10"/>
  <c r="J241" i="10"/>
  <c r="K241" i="10" s="1"/>
  <c r="D241" i="10"/>
  <c r="X240" i="10"/>
  <c r="V240" i="10"/>
  <c r="W240" i="10" s="1"/>
  <c r="M240" i="10"/>
  <c r="L240" i="10"/>
  <c r="J240" i="10"/>
  <c r="K240" i="10" s="1"/>
  <c r="D240" i="10"/>
  <c r="X239" i="10"/>
  <c r="V239" i="10"/>
  <c r="W239" i="10" s="1"/>
  <c r="M239" i="10"/>
  <c r="L239" i="10"/>
  <c r="J239" i="10"/>
  <c r="K239" i="10" s="1"/>
  <c r="D239" i="10"/>
  <c r="X238" i="10"/>
  <c r="V238" i="10"/>
  <c r="W238" i="10" s="1"/>
  <c r="M238" i="10"/>
  <c r="L238" i="10"/>
  <c r="J238" i="10"/>
  <c r="K238" i="10" s="1"/>
  <c r="D238" i="10"/>
  <c r="X237" i="10"/>
  <c r="V237" i="10"/>
  <c r="W237" i="10" s="1"/>
  <c r="M237" i="10"/>
  <c r="L237" i="10"/>
  <c r="J237" i="10"/>
  <c r="K237" i="10" s="1"/>
  <c r="D237" i="10"/>
  <c r="X236" i="10"/>
  <c r="V236" i="10"/>
  <c r="W236" i="10" s="1"/>
  <c r="M236" i="10"/>
  <c r="L236" i="10"/>
  <c r="J236" i="10"/>
  <c r="K236" i="10" s="1"/>
  <c r="D236" i="10"/>
  <c r="X235" i="10"/>
  <c r="V235" i="10"/>
  <c r="W235" i="10" s="1"/>
  <c r="M235" i="10"/>
  <c r="L235" i="10"/>
  <c r="J235" i="10"/>
  <c r="K235" i="10" s="1"/>
  <c r="D235" i="10"/>
  <c r="X234" i="10"/>
  <c r="V234" i="10"/>
  <c r="W234" i="10" s="1"/>
  <c r="M234" i="10"/>
  <c r="L234" i="10"/>
  <c r="J234" i="10"/>
  <c r="K234" i="10" s="1"/>
  <c r="D234" i="10"/>
  <c r="X233" i="10"/>
  <c r="V233" i="10"/>
  <c r="W233" i="10" s="1"/>
  <c r="M233" i="10"/>
  <c r="L233" i="10"/>
  <c r="J233" i="10"/>
  <c r="K233" i="10" s="1"/>
  <c r="D233" i="10"/>
  <c r="X232" i="10"/>
  <c r="V232" i="10"/>
  <c r="W232" i="10" s="1"/>
  <c r="M232" i="10"/>
  <c r="L232" i="10"/>
  <c r="J232" i="10"/>
  <c r="K232" i="10" s="1"/>
  <c r="D232" i="10"/>
  <c r="X231" i="10"/>
  <c r="V231" i="10"/>
  <c r="W231" i="10" s="1"/>
  <c r="M231" i="10"/>
  <c r="L231" i="10"/>
  <c r="J231" i="10"/>
  <c r="K231" i="10" s="1"/>
  <c r="D231" i="10"/>
  <c r="X230" i="10"/>
  <c r="V230" i="10"/>
  <c r="W230" i="10" s="1"/>
  <c r="M230" i="10"/>
  <c r="L230" i="10"/>
  <c r="J230" i="10"/>
  <c r="K230" i="10" s="1"/>
  <c r="D230" i="10"/>
  <c r="X229" i="10"/>
  <c r="V229" i="10"/>
  <c r="W229" i="10" s="1"/>
  <c r="M229" i="10"/>
  <c r="L229" i="10"/>
  <c r="J229" i="10"/>
  <c r="K229" i="10" s="1"/>
  <c r="D229" i="10"/>
  <c r="X228" i="10"/>
  <c r="V228" i="10"/>
  <c r="W228" i="10" s="1"/>
  <c r="M228" i="10"/>
  <c r="L228" i="10"/>
  <c r="J228" i="10"/>
  <c r="K228" i="10" s="1"/>
  <c r="D228" i="10"/>
  <c r="X227" i="10"/>
  <c r="V227" i="10"/>
  <c r="W227" i="10" s="1"/>
  <c r="M227" i="10"/>
  <c r="L227" i="10"/>
  <c r="J227" i="10"/>
  <c r="K227" i="10" s="1"/>
  <c r="D227" i="10"/>
  <c r="X226" i="10"/>
  <c r="V226" i="10"/>
  <c r="W226" i="10" s="1"/>
  <c r="M226" i="10"/>
  <c r="L226" i="10"/>
  <c r="J226" i="10"/>
  <c r="K226" i="10" s="1"/>
  <c r="D226" i="10"/>
  <c r="X225" i="10"/>
  <c r="V225" i="10"/>
  <c r="W225" i="10" s="1"/>
  <c r="M225" i="10"/>
  <c r="L225" i="10"/>
  <c r="J225" i="10"/>
  <c r="K225" i="10" s="1"/>
  <c r="D225" i="10"/>
  <c r="X224" i="10"/>
  <c r="V224" i="10"/>
  <c r="W224" i="10" s="1"/>
  <c r="M224" i="10"/>
  <c r="L224" i="10"/>
  <c r="J224" i="10"/>
  <c r="K224" i="10" s="1"/>
  <c r="D224" i="10"/>
  <c r="X223" i="10"/>
  <c r="V223" i="10"/>
  <c r="W223" i="10" s="1"/>
  <c r="M223" i="10"/>
  <c r="L223" i="10"/>
  <c r="J223" i="10"/>
  <c r="K223" i="10" s="1"/>
  <c r="D223" i="10"/>
  <c r="X222" i="10"/>
  <c r="V222" i="10"/>
  <c r="W222" i="10" s="1"/>
  <c r="M222" i="10"/>
  <c r="L222" i="10"/>
  <c r="J222" i="10"/>
  <c r="K222" i="10" s="1"/>
  <c r="D222" i="10"/>
  <c r="X221" i="10"/>
  <c r="V221" i="10"/>
  <c r="W221" i="10" s="1"/>
  <c r="M221" i="10"/>
  <c r="L221" i="10"/>
  <c r="J221" i="10"/>
  <c r="K221" i="10" s="1"/>
  <c r="D221" i="10"/>
  <c r="X220" i="10"/>
  <c r="V220" i="10"/>
  <c r="W220" i="10" s="1"/>
  <c r="M220" i="10"/>
  <c r="L220" i="10"/>
  <c r="J220" i="10"/>
  <c r="K220" i="10" s="1"/>
  <c r="D220" i="10"/>
  <c r="X219" i="10"/>
  <c r="V219" i="10"/>
  <c r="W219" i="10" s="1"/>
  <c r="M219" i="10"/>
  <c r="L219" i="10"/>
  <c r="J219" i="10"/>
  <c r="K219" i="10" s="1"/>
  <c r="D219" i="10"/>
  <c r="X218" i="10"/>
  <c r="V218" i="10"/>
  <c r="W218" i="10" s="1"/>
  <c r="M218" i="10"/>
  <c r="L218" i="10"/>
  <c r="J218" i="10"/>
  <c r="K218" i="10" s="1"/>
  <c r="D218" i="10"/>
  <c r="X217" i="10"/>
  <c r="V217" i="10"/>
  <c r="W217" i="10" s="1"/>
  <c r="M217" i="10"/>
  <c r="L217" i="10"/>
  <c r="J217" i="10"/>
  <c r="K217" i="10" s="1"/>
  <c r="D217" i="10"/>
  <c r="X216" i="10"/>
  <c r="V216" i="10"/>
  <c r="W216" i="10" s="1"/>
  <c r="M216" i="10"/>
  <c r="L216" i="10"/>
  <c r="J216" i="10"/>
  <c r="K216" i="10" s="1"/>
  <c r="D216" i="10"/>
  <c r="X215" i="10"/>
  <c r="V215" i="10"/>
  <c r="W215" i="10" s="1"/>
  <c r="M215" i="10"/>
  <c r="L215" i="10"/>
  <c r="J215" i="10"/>
  <c r="K215" i="10" s="1"/>
  <c r="D215" i="10"/>
  <c r="X214" i="10"/>
  <c r="V214" i="10"/>
  <c r="W214" i="10" s="1"/>
  <c r="M214" i="10"/>
  <c r="L214" i="10"/>
  <c r="J214" i="10"/>
  <c r="K214" i="10" s="1"/>
  <c r="D214" i="10"/>
  <c r="X213" i="10"/>
  <c r="V213" i="10"/>
  <c r="W213" i="10" s="1"/>
  <c r="M213" i="10"/>
  <c r="L213" i="10"/>
  <c r="J213" i="10"/>
  <c r="K213" i="10" s="1"/>
  <c r="D213" i="10"/>
  <c r="X212" i="10"/>
  <c r="V212" i="10"/>
  <c r="W212" i="10" s="1"/>
  <c r="M212" i="10"/>
  <c r="L212" i="10"/>
  <c r="J212" i="10"/>
  <c r="K212" i="10" s="1"/>
  <c r="D212" i="10"/>
  <c r="X211" i="10"/>
  <c r="V211" i="10"/>
  <c r="W211" i="10" s="1"/>
  <c r="M211" i="10"/>
  <c r="L211" i="10"/>
  <c r="J211" i="10"/>
  <c r="K211" i="10" s="1"/>
  <c r="D211" i="10"/>
  <c r="X210" i="10"/>
  <c r="V210" i="10"/>
  <c r="W210" i="10" s="1"/>
  <c r="M210" i="10"/>
  <c r="L210" i="10"/>
  <c r="J210" i="10"/>
  <c r="K210" i="10" s="1"/>
  <c r="D210" i="10"/>
  <c r="X209" i="10"/>
  <c r="V209" i="10"/>
  <c r="W209" i="10" s="1"/>
  <c r="M209" i="10"/>
  <c r="L209" i="10"/>
  <c r="J209" i="10"/>
  <c r="K209" i="10" s="1"/>
  <c r="D209" i="10"/>
  <c r="X208" i="10"/>
  <c r="V208" i="10"/>
  <c r="W208" i="10" s="1"/>
  <c r="M208" i="10"/>
  <c r="L208" i="10"/>
  <c r="J208" i="10"/>
  <c r="K208" i="10" s="1"/>
  <c r="D208" i="10"/>
  <c r="X207" i="10"/>
  <c r="V207" i="10"/>
  <c r="W207" i="10" s="1"/>
  <c r="M207" i="10"/>
  <c r="L207" i="10"/>
  <c r="J207" i="10"/>
  <c r="K207" i="10" s="1"/>
  <c r="D207" i="10"/>
  <c r="X206" i="10"/>
  <c r="V206" i="10"/>
  <c r="W206" i="10" s="1"/>
  <c r="M206" i="10"/>
  <c r="L206" i="10"/>
  <c r="J206" i="10"/>
  <c r="K206" i="10" s="1"/>
  <c r="D206" i="10"/>
  <c r="X205" i="10"/>
  <c r="V205" i="10"/>
  <c r="W205" i="10" s="1"/>
  <c r="M205" i="10"/>
  <c r="L205" i="10"/>
  <c r="J205" i="10"/>
  <c r="K205" i="10" s="1"/>
  <c r="D205" i="10"/>
  <c r="X204" i="10"/>
  <c r="V204" i="10"/>
  <c r="W204" i="10" s="1"/>
  <c r="M204" i="10"/>
  <c r="L204" i="10"/>
  <c r="J204" i="10"/>
  <c r="K204" i="10" s="1"/>
  <c r="D204" i="10"/>
  <c r="X203" i="10"/>
  <c r="V203" i="10"/>
  <c r="W203" i="10" s="1"/>
  <c r="M203" i="10"/>
  <c r="L203" i="10"/>
  <c r="J203" i="10"/>
  <c r="K203" i="10" s="1"/>
  <c r="D203" i="10"/>
  <c r="X202" i="10"/>
  <c r="V202" i="10"/>
  <c r="W202" i="10" s="1"/>
  <c r="M202" i="10"/>
  <c r="L202" i="10"/>
  <c r="J202" i="10"/>
  <c r="K202" i="10" s="1"/>
  <c r="D202" i="10"/>
  <c r="X201" i="10"/>
  <c r="V201" i="10"/>
  <c r="W201" i="10" s="1"/>
  <c r="M201" i="10"/>
  <c r="L201" i="10"/>
  <c r="J201" i="10"/>
  <c r="K201" i="10" s="1"/>
  <c r="D201" i="10"/>
  <c r="X200" i="10"/>
  <c r="V200" i="10"/>
  <c r="W200" i="10" s="1"/>
  <c r="M200" i="10"/>
  <c r="L200" i="10"/>
  <c r="J200" i="10"/>
  <c r="K200" i="10" s="1"/>
  <c r="D200" i="10"/>
  <c r="X199" i="10"/>
  <c r="V199" i="10"/>
  <c r="W199" i="10" s="1"/>
  <c r="M199" i="10"/>
  <c r="L199" i="10"/>
  <c r="J199" i="10"/>
  <c r="K199" i="10" s="1"/>
  <c r="D199" i="10"/>
  <c r="X198" i="10"/>
  <c r="V198" i="10"/>
  <c r="W198" i="10" s="1"/>
  <c r="M198" i="10"/>
  <c r="L198" i="10"/>
  <c r="J198" i="10"/>
  <c r="K198" i="10" s="1"/>
  <c r="D198" i="10"/>
  <c r="X197" i="10"/>
  <c r="V197" i="10"/>
  <c r="W197" i="10" s="1"/>
  <c r="M197" i="10"/>
  <c r="L197" i="10"/>
  <c r="J197" i="10"/>
  <c r="K197" i="10" s="1"/>
  <c r="D197" i="10"/>
  <c r="X196" i="10"/>
  <c r="V196" i="10"/>
  <c r="W196" i="10" s="1"/>
  <c r="M196" i="10"/>
  <c r="L196" i="10"/>
  <c r="J196" i="10"/>
  <c r="K196" i="10" s="1"/>
  <c r="D196" i="10"/>
  <c r="X195" i="10"/>
  <c r="V195" i="10"/>
  <c r="W195" i="10" s="1"/>
  <c r="M195" i="10"/>
  <c r="L195" i="10"/>
  <c r="J195" i="10"/>
  <c r="K195" i="10" s="1"/>
  <c r="D195" i="10"/>
  <c r="X194" i="10"/>
  <c r="V194" i="10"/>
  <c r="W194" i="10" s="1"/>
  <c r="M194" i="10"/>
  <c r="L194" i="10"/>
  <c r="J194" i="10"/>
  <c r="K194" i="10" s="1"/>
  <c r="D194" i="10"/>
  <c r="X193" i="10"/>
  <c r="V193" i="10"/>
  <c r="W193" i="10" s="1"/>
  <c r="M193" i="10"/>
  <c r="L193" i="10"/>
  <c r="J193" i="10"/>
  <c r="K193" i="10" s="1"/>
  <c r="D193" i="10"/>
  <c r="X192" i="10"/>
  <c r="V192" i="10"/>
  <c r="W192" i="10" s="1"/>
  <c r="M192" i="10"/>
  <c r="L192" i="10"/>
  <c r="J192" i="10"/>
  <c r="K192" i="10" s="1"/>
  <c r="D192" i="10"/>
  <c r="X191" i="10"/>
  <c r="V191" i="10"/>
  <c r="W191" i="10" s="1"/>
  <c r="M191" i="10"/>
  <c r="L191" i="10"/>
  <c r="J191" i="10"/>
  <c r="K191" i="10" s="1"/>
  <c r="D191" i="10"/>
  <c r="X190" i="10"/>
  <c r="V190" i="10"/>
  <c r="W190" i="10" s="1"/>
  <c r="M190" i="10"/>
  <c r="L190" i="10"/>
  <c r="J190" i="10"/>
  <c r="K190" i="10" s="1"/>
  <c r="D190" i="10"/>
  <c r="X189" i="10"/>
  <c r="V189" i="10"/>
  <c r="W189" i="10" s="1"/>
  <c r="M189" i="10"/>
  <c r="L189" i="10"/>
  <c r="J189" i="10"/>
  <c r="K189" i="10" s="1"/>
  <c r="D189" i="10"/>
  <c r="X188" i="10"/>
  <c r="V188" i="10"/>
  <c r="W188" i="10" s="1"/>
  <c r="M188" i="10"/>
  <c r="L188" i="10"/>
  <c r="J188" i="10"/>
  <c r="K188" i="10" s="1"/>
  <c r="D188" i="10"/>
  <c r="X187" i="10"/>
  <c r="V187" i="10"/>
  <c r="W187" i="10" s="1"/>
  <c r="M187" i="10"/>
  <c r="L187" i="10"/>
  <c r="J187" i="10"/>
  <c r="K187" i="10" s="1"/>
  <c r="D187" i="10"/>
  <c r="X186" i="10"/>
  <c r="V186" i="10"/>
  <c r="W186" i="10" s="1"/>
  <c r="M186" i="10"/>
  <c r="L186" i="10"/>
  <c r="J186" i="10"/>
  <c r="K186" i="10" s="1"/>
  <c r="D186" i="10"/>
  <c r="X185" i="10"/>
  <c r="V185" i="10"/>
  <c r="W185" i="10" s="1"/>
  <c r="M185" i="10"/>
  <c r="L185" i="10"/>
  <c r="J185" i="10"/>
  <c r="K185" i="10" s="1"/>
  <c r="D185" i="10"/>
  <c r="X184" i="10"/>
  <c r="V184" i="10"/>
  <c r="W184" i="10" s="1"/>
  <c r="M184" i="10"/>
  <c r="L184" i="10"/>
  <c r="J184" i="10"/>
  <c r="K184" i="10" s="1"/>
  <c r="D184" i="10"/>
  <c r="X183" i="10"/>
  <c r="V183" i="10"/>
  <c r="W183" i="10" s="1"/>
  <c r="M183" i="10"/>
  <c r="L183" i="10"/>
  <c r="J183" i="10"/>
  <c r="K183" i="10" s="1"/>
  <c r="D183" i="10"/>
  <c r="X182" i="10"/>
  <c r="V182" i="10"/>
  <c r="W182" i="10" s="1"/>
  <c r="M182" i="10"/>
  <c r="L182" i="10"/>
  <c r="J182" i="10"/>
  <c r="K182" i="10" s="1"/>
  <c r="D182" i="10"/>
  <c r="X181" i="10"/>
  <c r="V181" i="10"/>
  <c r="W181" i="10" s="1"/>
  <c r="M181" i="10"/>
  <c r="L181" i="10"/>
  <c r="J181" i="10"/>
  <c r="K181" i="10" s="1"/>
  <c r="D181" i="10"/>
  <c r="X180" i="10"/>
  <c r="V180" i="10"/>
  <c r="W180" i="10" s="1"/>
  <c r="M180" i="10"/>
  <c r="L180" i="10"/>
  <c r="J180" i="10"/>
  <c r="K180" i="10" s="1"/>
  <c r="D180" i="10"/>
  <c r="X179" i="10"/>
  <c r="V179" i="10"/>
  <c r="W179" i="10" s="1"/>
  <c r="M179" i="10"/>
  <c r="L179" i="10"/>
  <c r="J179" i="10"/>
  <c r="K179" i="10" s="1"/>
  <c r="D179" i="10"/>
  <c r="X178" i="10"/>
  <c r="V178" i="10"/>
  <c r="W178" i="10" s="1"/>
  <c r="M178" i="10"/>
  <c r="L178" i="10"/>
  <c r="J178" i="10"/>
  <c r="K178" i="10" s="1"/>
  <c r="D178" i="10"/>
  <c r="X177" i="10"/>
  <c r="V177" i="10"/>
  <c r="W177" i="10" s="1"/>
  <c r="M177" i="10"/>
  <c r="L177" i="10"/>
  <c r="J177" i="10"/>
  <c r="K177" i="10" s="1"/>
  <c r="D177" i="10"/>
  <c r="X176" i="10"/>
  <c r="V176" i="10"/>
  <c r="W176" i="10" s="1"/>
  <c r="M176" i="10"/>
  <c r="L176" i="10"/>
  <c r="J176" i="10"/>
  <c r="K176" i="10" s="1"/>
  <c r="D176" i="10"/>
  <c r="X175" i="10"/>
  <c r="V175" i="10"/>
  <c r="W175" i="10" s="1"/>
  <c r="M175" i="10"/>
  <c r="L175" i="10"/>
  <c r="J175" i="10"/>
  <c r="K175" i="10" s="1"/>
  <c r="D175" i="10"/>
  <c r="X174" i="10"/>
  <c r="V174" i="10"/>
  <c r="W174" i="10" s="1"/>
  <c r="M174" i="10"/>
  <c r="L174" i="10"/>
  <c r="J174" i="10"/>
  <c r="K174" i="10" s="1"/>
  <c r="D174" i="10"/>
  <c r="X173" i="10"/>
  <c r="V173" i="10"/>
  <c r="W173" i="10" s="1"/>
  <c r="M173" i="10"/>
  <c r="L173" i="10"/>
  <c r="J173" i="10"/>
  <c r="K173" i="10" s="1"/>
  <c r="D173" i="10"/>
  <c r="X172" i="10"/>
  <c r="V172" i="10"/>
  <c r="W172" i="10" s="1"/>
  <c r="M172" i="10"/>
  <c r="L172" i="10"/>
  <c r="J172" i="10"/>
  <c r="K172" i="10" s="1"/>
  <c r="D172" i="10"/>
  <c r="X171" i="10"/>
  <c r="V171" i="10"/>
  <c r="W171" i="10" s="1"/>
  <c r="M171" i="10"/>
  <c r="L171" i="10"/>
  <c r="J171" i="10"/>
  <c r="K171" i="10" s="1"/>
  <c r="D171" i="10"/>
  <c r="X170" i="10"/>
  <c r="V170" i="10"/>
  <c r="W170" i="10" s="1"/>
  <c r="M170" i="10"/>
  <c r="L170" i="10"/>
  <c r="J170" i="10"/>
  <c r="K170" i="10" s="1"/>
  <c r="D170" i="10"/>
  <c r="X169" i="10"/>
  <c r="V169" i="10"/>
  <c r="W169" i="10" s="1"/>
  <c r="M169" i="10"/>
  <c r="L169" i="10"/>
  <c r="J169" i="10"/>
  <c r="K169" i="10" s="1"/>
  <c r="D169" i="10"/>
  <c r="X168" i="10"/>
  <c r="V168" i="10"/>
  <c r="W168" i="10" s="1"/>
  <c r="M168" i="10"/>
  <c r="L168" i="10"/>
  <c r="J168" i="10"/>
  <c r="K168" i="10" s="1"/>
  <c r="D168" i="10"/>
  <c r="X167" i="10"/>
  <c r="V167" i="10"/>
  <c r="W167" i="10" s="1"/>
  <c r="M167" i="10"/>
  <c r="L167" i="10"/>
  <c r="J167" i="10"/>
  <c r="K167" i="10" s="1"/>
  <c r="D167" i="10"/>
  <c r="X166" i="10"/>
  <c r="V166" i="10"/>
  <c r="W166" i="10" s="1"/>
  <c r="M166" i="10"/>
  <c r="L166" i="10"/>
  <c r="J166" i="10"/>
  <c r="K166" i="10" s="1"/>
  <c r="D166" i="10"/>
  <c r="X165" i="10"/>
  <c r="V165" i="10"/>
  <c r="W165" i="10" s="1"/>
  <c r="M165" i="10"/>
  <c r="L165" i="10"/>
  <c r="J165" i="10"/>
  <c r="K165" i="10" s="1"/>
  <c r="D165" i="10"/>
  <c r="X164" i="10"/>
  <c r="V164" i="10"/>
  <c r="W164" i="10" s="1"/>
  <c r="M164" i="10"/>
  <c r="L164" i="10"/>
  <c r="J164" i="10"/>
  <c r="K164" i="10" s="1"/>
  <c r="D164" i="10"/>
  <c r="X163" i="10"/>
  <c r="V163" i="10"/>
  <c r="W163" i="10" s="1"/>
  <c r="M163" i="10"/>
  <c r="L163" i="10"/>
  <c r="J163" i="10"/>
  <c r="K163" i="10" s="1"/>
  <c r="D163" i="10"/>
  <c r="X162" i="10"/>
  <c r="V162" i="10"/>
  <c r="W162" i="10" s="1"/>
  <c r="M162" i="10"/>
  <c r="L162" i="10"/>
  <c r="J162" i="10"/>
  <c r="K162" i="10" s="1"/>
  <c r="D162" i="10"/>
  <c r="X161" i="10"/>
  <c r="V161" i="10"/>
  <c r="W161" i="10" s="1"/>
  <c r="M161" i="10"/>
  <c r="L161" i="10"/>
  <c r="J161" i="10"/>
  <c r="K161" i="10" s="1"/>
  <c r="D161" i="10"/>
  <c r="X160" i="10"/>
  <c r="V160" i="10"/>
  <c r="W160" i="10" s="1"/>
  <c r="M160" i="10"/>
  <c r="L160" i="10"/>
  <c r="J160" i="10"/>
  <c r="K160" i="10" s="1"/>
  <c r="D160" i="10"/>
  <c r="X159" i="10"/>
  <c r="V159" i="10"/>
  <c r="W159" i="10" s="1"/>
  <c r="M159" i="10"/>
  <c r="L159" i="10"/>
  <c r="J159" i="10"/>
  <c r="K159" i="10" s="1"/>
  <c r="D159" i="10"/>
  <c r="X158" i="10"/>
  <c r="V158" i="10"/>
  <c r="W158" i="10" s="1"/>
  <c r="M158" i="10"/>
  <c r="L158" i="10"/>
  <c r="J158" i="10"/>
  <c r="K158" i="10" s="1"/>
  <c r="D158" i="10"/>
  <c r="X157" i="10"/>
  <c r="W157" i="10"/>
  <c r="V157" i="10"/>
  <c r="M157" i="10"/>
  <c r="L157" i="10"/>
  <c r="J157" i="10"/>
  <c r="K157" i="10" s="1"/>
  <c r="D157" i="10"/>
  <c r="X156" i="10"/>
  <c r="V156" i="10"/>
  <c r="W156" i="10" s="1"/>
  <c r="M156" i="10"/>
  <c r="L156" i="10"/>
  <c r="J156" i="10"/>
  <c r="K156" i="10" s="1"/>
  <c r="D156" i="10"/>
  <c r="X155" i="10"/>
  <c r="V155" i="10"/>
  <c r="W155" i="10" s="1"/>
  <c r="M155" i="10"/>
  <c r="L155" i="10"/>
  <c r="J155" i="10"/>
  <c r="K155" i="10" s="1"/>
  <c r="D155" i="10"/>
  <c r="X154" i="10"/>
  <c r="V154" i="10"/>
  <c r="W154" i="10" s="1"/>
  <c r="M154" i="10"/>
  <c r="L154" i="10"/>
  <c r="J154" i="10"/>
  <c r="K154" i="10" s="1"/>
  <c r="D154" i="10"/>
  <c r="X153" i="10"/>
  <c r="V153" i="10"/>
  <c r="W153" i="10" s="1"/>
  <c r="M153" i="10"/>
  <c r="L153" i="10"/>
  <c r="J153" i="10"/>
  <c r="K153" i="10" s="1"/>
  <c r="D153" i="10"/>
  <c r="X152" i="10"/>
  <c r="V152" i="10"/>
  <c r="W152" i="10" s="1"/>
  <c r="M152" i="10"/>
  <c r="L152" i="10"/>
  <c r="J152" i="10"/>
  <c r="K152" i="10" s="1"/>
  <c r="D152" i="10"/>
  <c r="X151" i="10"/>
  <c r="V151" i="10"/>
  <c r="W151" i="10" s="1"/>
  <c r="M151" i="10"/>
  <c r="L151" i="10"/>
  <c r="J151" i="10"/>
  <c r="K151" i="10" s="1"/>
  <c r="D151" i="10"/>
  <c r="X150" i="10"/>
  <c r="V150" i="10"/>
  <c r="W150" i="10" s="1"/>
  <c r="M150" i="10"/>
  <c r="L150" i="10"/>
  <c r="J150" i="10"/>
  <c r="K150" i="10" s="1"/>
  <c r="D150" i="10"/>
  <c r="X149" i="10"/>
  <c r="V149" i="10"/>
  <c r="W149" i="10" s="1"/>
  <c r="M149" i="10"/>
  <c r="L149" i="10"/>
  <c r="J149" i="10"/>
  <c r="K149" i="10" s="1"/>
  <c r="D149" i="10"/>
  <c r="X148" i="10"/>
  <c r="V148" i="10"/>
  <c r="W148" i="10" s="1"/>
  <c r="M148" i="10"/>
  <c r="L148" i="10"/>
  <c r="J148" i="10"/>
  <c r="K148" i="10" s="1"/>
  <c r="D148" i="10"/>
  <c r="X147" i="10"/>
  <c r="V147" i="10"/>
  <c r="W147" i="10" s="1"/>
  <c r="M147" i="10"/>
  <c r="L147" i="10"/>
  <c r="J147" i="10"/>
  <c r="K147" i="10" s="1"/>
  <c r="D147" i="10"/>
  <c r="X146" i="10"/>
  <c r="V146" i="10"/>
  <c r="W146" i="10" s="1"/>
  <c r="M146" i="10"/>
  <c r="L146" i="10"/>
  <c r="J146" i="10"/>
  <c r="K146" i="10" s="1"/>
  <c r="D146" i="10"/>
  <c r="X145" i="10"/>
  <c r="V145" i="10"/>
  <c r="W145" i="10" s="1"/>
  <c r="M145" i="10"/>
  <c r="L145" i="10"/>
  <c r="J145" i="10"/>
  <c r="K145" i="10" s="1"/>
  <c r="D145" i="10"/>
  <c r="X144" i="10"/>
  <c r="V144" i="10"/>
  <c r="W144" i="10" s="1"/>
  <c r="M144" i="10"/>
  <c r="L144" i="10"/>
  <c r="J144" i="10"/>
  <c r="K144" i="10" s="1"/>
  <c r="D144" i="10"/>
  <c r="X143" i="10"/>
  <c r="V143" i="10"/>
  <c r="W143" i="10" s="1"/>
  <c r="M143" i="10"/>
  <c r="L143" i="10"/>
  <c r="J143" i="10"/>
  <c r="K143" i="10" s="1"/>
  <c r="D143" i="10"/>
  <c r="X142" i="10"/>
  <c r="V142" i="10"/>
  <c r="W142" i="10" s="1"/>
  <c r="M142" i="10"/>
  <c r="L142" i="10"/>
  <c r="J142" i="10"/>
  <c r="K142" i="10" s="1"/>
  <c r="D142" i="10"/>
  <c r="X141" i="10"/>
  <c r="V141" i="10"/>
  <c r="W141" i="10" s="1"/>
  <c r="M141" i="10"/>
  <c r="L141" i="10"/>
  <c r="J141" i="10"/>
  <c r="K141" i="10" s="1"/>
  <c r="D141" i="10"/>
  <c r="X140" i="10"/>
  <c r="V140" i="10"/>
  <c r="W140" i="10" s="1"/>
  <c r="M140" i="10"/>
  <c r="L140" i="10"/>
  <c r="J140" i="10"/>
  <c r="K140" i="10" s="1"/>
  <c r="D140" i="10"/>
  <c r="X139" i="10"/>
  <c r="V139" i="10"/>
  <c r="W139" i="10" s="1"/>
  <c r="M139" i="10"/>
  <c r="L139" i="10"/>
  <c r="J139" i="10"/>
  <c r="K139" i="10" s="1"/>
  <c r="D139" i="10"/>
  <c r="X138" i="10"/>
  <c r="V138" i="10"/>
  <c r="W138" i="10" s="1"/>
  <c r="M138" i="10"/>
  <c r="L138" i="10"/>
  <c r="J138" i="10"/>
  <c r="K138" i="10" s="1"/>
  <c r="D138" i="10"/>
  <c r="X137" i="10"/>
  <c r="V137" i="10"/>
  <c r="W137" i="10" s="1"/>
  <c r="M137" i="10"/>
  <c r="L137" i="10"/>
  <c r="J137" i="10"/>
  <c r="K137" i="10" s="1"/>
  <c r="D137" i="10"/>
  <c r="X136" i="10"/>
  <c r="V136" i="10"/>
  <c r="W136" i="10" s="1"/>
  <c r="M136" i="10"/>
  <c r="L136" i="10"/>
  <c r="J136" i="10"/>
  <c r="K136" i="10" s="1"/>
  <c r="D136" i="10"/>
  <c r="X135" i="10"/>
  <c r="V135" i="10"/>
  <c r="W135" i="10" s="1"/>
  <c r="M135" i="10"/>
  <c r="L135" i="10"/>
  <c r="J135" i="10"/>
  <c r="K135" i="10" s="1"/>
  <c r="D135" i="10"/>
  <c r="X134" i="10"/>
  <c r="V134" i="10"/>
  <c r="W134" i="10" s="1"/>
  <c r="M134" i="10"/>
  <c r="L134" i="10"/>
  <c r="J134" i="10"/>
  <c r="K134" i="10" s="1"/>
  <c r="D134" i="10"/>
  <c r="X133" i="10"/>
  <c r="V133" i="10"/>
  <c r="W133" i="10" s="1"/>
  <c r="M133" i="10"/>
  <c r="L133" i="10"/>
  <c r="J133" i="10"/>
  <c r="K133" i="10" s="1"/>
  <c r="D133" i="10"/>
  <c r="X132" i="10"/>
  <c r="V132" i="10"/>
  <c r="W132" i="10" s="1"/>
  <c r="M132" i="10"/>
  <c r="L132" i="10"/>
  <c r="J132" i="10"/>
  <c r="K132" i="10" s="1"/>
  <c r="D132" i="10"/>
  <c r="X131" i="10"/>
  <c r="V131" i="10"/>
  <c r="W131" i="10" s="1"/>
  <c r="M131" i="10"/>
  <c r="L131" i="10"/>
  <c r="J131" i="10"/>
  <c r="K131" i="10" s="1"/>
  <c r="D131" i="10"/>
  <c r="X130" i="10"/>
  <c r="V130" i="10"/>
  <c r="W130" i="10" s="1"/>
  <c r="M130" i="10"/>
  <c r="L130" i="10"/>
  <c r="J130" i="10"/>
  <c r="K130" i="10" s="1"/>
  <c r="D130" i="10"/>
  <c r="X129" i="10"/>
  <c r="V129" i="10"/>
  <c r="W129" i="10" s="1"/>
  <c r="M129" i="10"/>
  <c r="L129" i="10"/>
  <c r="J129" i="10"/>
  <c r="K129" i="10" s="1"/>
  <c r="D129" i="10"/>
  <c r="X128" i="10"/>
  <c r="V128" i="10"/>
  <c r="W128" i="10" s="1"/>
  <c r="M128" i="10"/>
  <c r="L128" i="10"/>
  <c r="J128" i="10"/>
  <c r="K128" i="10" s="1"/>
  <c r="D128" i="10"/>
  <c r="X127" i="10"/>
  <c r="V127" i="10"/>
  <c r="W127" i="10" s="1"/>
  <c r="M127" i="10"/>
  <c r="L127" i="10"/>
  <c r="J127" i="10"/>
  <c r="K127" i="10" s="1"/>
  <c r="D127" i="10"/>
  <c r="X126" i="10"/>
  <c r="V126" i="10"/>
  <c r="W126" i="10" s="1"/>
  <c r="M126" i="10"/>
  <c r="L126" i="10"/>
  <c r="J126" i="10"/>
  <c r="K126" i="10" s="1"/>
  <c r="D126" i="10"/>
  <c r="X125" i="10"/>
  <c r="V125" i="10"/>
  <c r="W125" i="10" s="1"/>
  <c r="M125" i="10"/>
  <c r="L125" i="10"/>
  <c r="J125" i="10"/>
  <c r="K125" i="10" s="1"/>
  <c r="D125" i="10"/>
  <c r="X124" i="10"/>
  <c r="V124" i="10"/>
  <c r="W124" i="10" s="1"/>
  <c r="M124" i="10"/>
  <c r="L124" i="10"/>
  <c r="J124" i="10"/>
  <c r="K124" i="10" s="1"/>
  <c r="D124" i="10"/>
  <c r="X123" i="10"/>
  <c r="V123" i="10"/>
  <c r="W123" i="10" s="1"/>
  <c r="M123" i="10"/>
  <c r="L123" i="10"/>
  <c r="J123" i="10"/>
  <c r="K123" i="10" s="1"/>
  <c r="D123" i="10"/>
  <c r="X122" i="10"/>
  <c r="V122" i="10"/>
  <c r="W122" i="10" s="1"/>
  <c r="M122" i="10"/>
  <c r="L122" i="10"/>
  <c r="J122" i="10"/>
  <c r="K122" i="10" s="1"/>
  <c r="D122" i="10"/>
  <c r="X121" i="10"/>
  <c r="V121" i="10"/>
  <c r="W121" i="10" s="1"/>
  <c r="M121" i="10"/>
  <c r="L121" i="10"/>
  <c r="J121" i="10"/>
  <c r="K121" i="10" s="1"/>
  <c r="D121" i="10"/>
  <c r="X120" i="10"/>
  <c r="V120" i="10"/>
  <c r="W120" i="10" s="1"/>
  <c r="M120" i="10"/>
  <c r="L120" i="10"/>
  <c r="J120" i="10"/>
  <c r="K120" i="10" s="1"/>
  <c r="D120" i="10"/>
  <c r="X119" i="10"/>
  <c r="V119" i="10"/>
  <c r="W119" i="10" s="1"/>
  <c r="M119" i="10"/>
  <c r="L119" i="10"/>
  <c r="J119" i="10"/>
  <c r="K119" i="10" s="1"/>
  <c r="D119" i="10"/>
  <c r="X118" i="10"/>
  <c r="V118" i="10"/>
  <c r="W118" i="10" s="1"/>
  <c r="M118" i="10"/>
  <c r="L118" i="10"/>
  <c r="J118" i="10"/>
  <c r="K118" i="10" s="1"/>
  <c r="D118" i="10"/>
  <c r="X117" i="10"/>
  <c r="V117" i="10"/>
  <c r="W117" i="10" s="1"/>
  <c r="M117" i="10"/>
  <c r="L117" i="10"/>
  <c r="J117" i="10"/>
  <c r="K117" i="10" s="1"/>
  <c r="D117" i="10"/>
  <c r="X116" i="10"/>
  <c r="V116" i="10"/>
  <c r="W116" i="10" s="1"/>
  <c r="M116" i="10"/>
  <c r="L116" i="10"/>
  <c r="J116" i="10"/>
  <c r="K116" i="10" s="1"/>
  <c r="D116" i="10"/>
  <c r="X115" i="10"/>
  <c r="V115" i="10"/>
  <c r="W115" i="10" s="1"/>
  <c r="M115" i="10"/>
  <c r="L115" i="10"/>
  <c r="J115" i="10"/>
  <c r="K115" i="10" s="1"/>
  <c r="D115" i="10"/>
  <c r="X114" i="10"/>
  <c r="V114" i="10"/>
  <c r="W114" i="10" s="1"/>
  <c r="M114" i="10"/>
  <c r="L114" i="10"/>
  <c r="J114" i="10"/>
  <c r="K114" i="10" s="1"/>
  <c r="D114" i="10"/>
  <c r="X113" i="10"/>
  <c r="V113" i="10"/>
  <c r="W113" i="10" s="1"/>
  <c r="M113" i="10"/>
  <c r="L113" i="10"/>
  <c r="J113" i="10"/>
  <c r="K113" i="10" s="1"/>
  <c r="D113" i="10"/>
  <c r="X112" i="10"/>
  <c r="V112" i="10"/>
  <c r="W112" i="10" s="1"/>
  <c r="M112" i="10"/>
  <c r="L112" i="10"/>
  <c r="J112" i="10"/>
  <c r="K112" i="10" s="1"/>
  <c r="D112" i="10"/>
  <c r="X111" i="10"/>
  <c r="V111" i="10"/>
  <c r="W111" i="10" s="1"/>
  <c r="M111" i="10"/>
  <c r="L111" i="10"/>
  <c r="J111" i="10"/>
  <c r="K111" i="10" s="1"/>
  <c r="D111" i="10"/>
  <c r="X110" i="10"/>
  <c r="V110" i="10"/>
  <c r="W110" i="10" s="1"/>
  <c r="M110" i="10"/>
  <c r="L110" i="10"/>
  <c r="J110" i="10"/>
  <c r="K110" i="10" s="1"/>
  <c r="D110" i="10"/>
  <c r="X109" i="10"/>
  <c r="V109" i="10"/>
  <c r="W109" i="10" s="1"/>
  <c r="M109" i="10"/>
  <c r="L109" i="10"/>
  <c r="J109" i="10"/>
  <c r="K109" i="10" s="1"/>
  <c r="D109" i="10"/>
  <c r="X108" i="10"/>
  <c r="V108" i="10"/>
  <c r="W108" i="10" s="1"/>
  <c r="M108" i="10"/>
  <c r="L108" i="10"/>
  <c r="J108" i="10"/>
  <c r="K108" i="10" s="1"/>
  <c r="D108" i="10"/>
  <c r="X107" i="10"/>
  <c r="V107" i="10"/>
  <c r="W107" i="10" s="1"/>
  <c r="M107" i="10"/>
  <c r="L107" i="10"/>
  <c r="J107" i="10"/>
  <c r="K107" i="10" s="1"/>
  <c r="D107" i="10"/>
  <c r="X106" i="10"/>
  <c r="V106" i="10"/>
  <c r="W106" i="10" s="1"/>
  <c r="M106" i="10"/>
  <c r="L106" i="10"/>
  <c r="J106" i="10"/>
  <c r="K106" i="10" s="1"/>
  <c r="D106" i="10"/>
  <c r="X105" i="10"/>
  <c r="V105" i="10"/>
  <c r="W105" i="10" s="1"/>
  <c r="M105" i="10"/>
  <c r="L105" i="10"/>
  <c r="J105" i="10"/>
  <c r="K105" i="10" s="1"/>
  <c r="D105" i="10"/>
  <c r="X104" i="10"/>
  <c r="V104" i="10"/>
  <c r="W104" i="10" s="1"/>
  <c r="M104" i="10"/>
  <c r="L104" i="10"/>
  <c r="J104" i="10"/>
  <c r="K104" i="10" s="1"/>
  <c r="D104" i="10"/>
  <c r="X103" i="10"/>
  <c r="V103" i="10"/>
  <c r="W103" i="10" s="1"/>
  <c r="M103" i="10"/>
  <c r="L103" i="10"/>
  <c r="J103" i="10"/>
  <c r="K103" i="10" s="1"/>
  <c r="D103" i="10"/>
  <c r="X102" i="10"/>
  <c r="V102" i="10"/>
  <c r="W102" i="10" s="1"/>
  <c r="M102" i="10"/>
  <c r="L102" i="10"/>
  <c r="J102" i="10"/>
  <c r="K102" i="10" s="1"/>
  <c r="D102" i="10"/>
  <c r="X101" i="10"/>
  <c r="V101" i="10"/>
  <c r="W101" i="10" s="1"/>
  <c r="M101" i="10"/>
  <c r="L101" i="10"/>
  <c r="J101" i="10"/>
  <c r="K101" i="10" s="1"/>
  <c r="D101" i="10"/>
  <c r="X100" i="10"/>
  <c r="V100" i="10"/>
  <c r="W100" i="10" s="1"/>
  <c r="M100" i="10"/>
  <c r="L100" i="10"/>
  <c r="J100" i="10"/>
  <c r="K100" i="10" s="1"/>
  <c r="D100" i="10"/>
  <c r="X99" i="10"/>
  <c r="V99" i="10"/>
  <c r="W99" i="10" s="1"/>
  <c r="M99" i="10"/>
  <c r="L99" i="10"/>
  <c r="J99" i="10"/>
  <c r="K99" i="10" s="1"/>
  <c r="D99" i="10"/>
  <c r="X98" i="10"/>
  <c r="V98" i="10"/>
  <c r="W98" i="10" s="1"/>
  <c r="M98" i="10"/>
  <c r="L98" i="10"/>
  <c r="J98" i="10"/>
  <c r="K98" i="10" s="1"/>
  <c r="D98" i="10"/>
  <c r="X97" i="10"/>
  <c r="V97" i="10"/>
  <c r="W97" i="10" s="1"/>
  <c r="M97" i="10"/>
  <c r="L97" i="10"/>
  <c r="J97" i="10"/>
  <c r="K97" i="10" s="1"/>
  <c r="D97" i="10"/>
  <c r="X96" i="10"/>
  <c r="V96" i="10"/>
  <c r="W96" i="10" s="1"/>
  <c r="M96" i="10"/>
  <c r="L96" i="10"/>
  <c r="J96" i="10"/>
  <c r="K96" i="10" s="1"/>
  <c r="D96" i="10"/>
  <c r="X95" i="10"/>
  <c r="V95" i="10"/>
  <c r="W95" i="10" s="1"/>
  <c r="M95" i="10"/>
  <c r="L95" i="10"/>
  <c r="J95" i="10"/>
  <c r="K95" i="10" s="1"/>
  <c r="D95" i="10"/>
  <c r="X94" i="10"/>
  <c r="V94" i="10"/>
  <c r="W94" i="10" s="1"/>
  <c r="M94" i="10"/>
  <c r="L94" i="10"/>
  <c r="J94" i="10"/>
  <c r="K94" i="10" s="1"/>
  <c r="D94" i="10"/>
  <c r="X93" i="10"/>
  <c r="V93" i="10"/>
  <c r="W93" i="10" s="1"/>
  <c r="M93" i="10"/>
  <c r="L93" i="10"/>
  <c r="J93" i="10"/>
  <c r="K93" i="10" s="1"/>
  <c r="D93" i="10"/>
  <c r="X92" i="10"/>
  <c r="V92" i="10"/>
  <c r="W92" i="10" s="1"/>
  <c r="M92" i="10"/>
  <c r="L92" i="10"/>
  <c r="J92" i="10"/>
  <c r="K92" i="10" s="1"/>
  <c r="D92" i="10"/>
  <c r="X91" i="10"/>
  <c r="V91" i="10"/>
  <c r="W91" i="10" s="1"/>
  <c r="M91" i="10"/>
  <c r="L91" i="10"/>
  <c r="J91" i="10"/>
  <c r="K91" i="10" s="1"/>
  <c r="D91" i="10"/>
  <c r="X90" i="10"/>
  <c r="V90" i="10"/>
  <c r="W90" i="10" s="1"/>
  <c r="M90" i="10"/>
  <c r="L90" i="10"/>
  <c r="J90" i="10"/>
  <c r="K90" i="10" s="1"/>
  <c r="D90" i="10"/>
  <c r="X89" i="10"/>
  <c r="V89" i="10"/>
  <c r="W89" i="10" s="1"/>
  <c r="M89" i="10"/>
  <c r="L89" i="10"/>
  <c r="J89" i="10"/>
  <c r="K89" i="10" s="1"/>
  <c r="D89" i="10"/>
  <c r="X88" i="10"/>
  <c r="V88" i="10"/>
  <c r="W88" i="10" s="1"/>
  <c r="M88" i="10"/>
  <c r="L88" i="10"/>
  <c r="J88" i="10"/>
  <c r="K88" i="10" s="1"/>
  <c r="D88" i="10"/>
  <c r="X87" i="10"/>
  <c r="V87" i="10"/>
  <c r="W87" i="10" s="1"/>
  <c r="M87" i="10"/>
  <c r="L87" i="10"/>
  <c r="J87" i="10"/>
  <c r="K87" i="10" s="1"/>
  <c r="D87" i="10"/>
  <c r="X86" i="10"/>
  <c r="V86" i="10"/>
  <c r="W86" i="10" s="1"/>
  <c r="M86" i="10"/>
  <c r="L86" i="10"/>
  <c r="J86" i="10"/>
  <c r="K86" i="10" s="1"/>
  <c r="D86" i="10"/>
  <c r="X85" i="10"/>
  <c r="V85" i="10"/>
  <c r="W85" i="10" s="1"/>
  <c r="M85" i="10"/>
  <c r="L85" i="10"/>
  <c r="J85" i="10"/>
  <c r="K85" i="10" s="1"/>
  <c r="D85" i="10"/>
  <c r="X84" i="10"/>
  <c r="V84" i="10"/>
  <c r="W84" i="10" s="1"/>
  <c r="M84" i="10"/>
  <c r="L84" i="10"/>
  <c r="J84" i="10"/>
  <c r="K84" i="10" s="1"/>
  <c r="D84" i="10"/>
  <c r="X83" i="10"/>
  <c r="V83" i="10"/>
  <c r="W83" i="10" s="1"/>
  <c r="M83" i="10"/>
  <c r="L83" i="10"/>
  <c r="J83" i="10"/>
  <c r="K83" i="10" s="1"/>
  <c r="D83" i="10"/>
  <c r="X82" i="10"/>
  <c r="V82" i="10"/>
  <c r="W82" i="10" s="1"/>
  <c r="M82" i="10"/>
  <c r="L82" i="10"/>
  <c r="J82" i="10"/>
  <c r="K82" i="10" s="1"/>
  <c r="D82" i="10"/>
  <c r="X81" i="10"/>
  <c r="V81" i="10"/>
  <c r="W81" i="10" s="1"/>
  <c r="M81" i="10"/>
  <c r="L81" i="10"/>
  <c r="J81" i="10"/>
  <c r="K81" i="10" s="1"/>
  <c r="D81" i="10"/>
  <c r="X80" i="10"/>
  <c r="V80" i="10"/>
  <c r="W80" i="10" s="1"/>
  <c r="M80" i="10"/>
  <c r="L80" i="10"/>
  <c r="J80" i="10"/>
  <c r="K80" i="10" s="1"/>
  <c r="D80" i="10"/>
  <c r="X79" i="10"/>
  <c r="V79" i="10"/>
  <c r="W79" i="10" s="1"/>
  <c r="M79" i="10"/>
  <c r="L79" i="10"/>
  <c r="J79" i="10"/>
  <c r="K79" i="10" s="1"/>
  <c r="D79" i="10"/>
  <c r="X78" i="10"/>
  <c r="V78" i="10"/>
  <c r="W78" i="10" s="1"/>
  <c r="M78" i="10"/>
  <c r="L78" i="10"/>
  <c r="J78" i="10"/>
  <c r="K78" i="10" s="1"/>
  <c r="D78" i="10"/>
  <c r="X77" i="10"/>
  <c r="V77" i="10"/>
  <c r="W77" i="10" s="1"/>
  <c r="M77" i="10"/>
  <c r="L77" i="10"/>
  <c r="J77" i="10"/>
  <c r="K77" i="10" s="1"/>
  <c r="D77" i="10"/>
  <c r="X76" i="10"/>
  <c r="V76" i="10"/>
  <c r="W76" i="10" s="1"/>
  <c r="M76" i="10"/>
  <c r="L76" i="10"/>
  <c r="J76" i="10"/>
  <c r="K76" i="10" s="1"/>
  <c r="D76" i="10"/>
  <c r="X75" i="10"/>
  <c r="V75" i="10"/>
  <c r="W75" i="10" s="1"/>
  <c r="M75" i="10"/>
  <c r="L75" i="10"/>
  <c r="J75" i="10"/>
  <c r="K75" i="10" s="1"/>
  <c r="D75" i="10"/>
  <c r="X74" i="10"/>
  <c r="V74" i="10"/>
  <c r="W74" i="10" s="1"/>
  <c r="M74" i="10"/>
  <c r="L74" i="10"/>
  <c r="J74" i="10"/>
  <c r="K74" i="10" s="1"/>
  <c r="D74" i="10"/>
  <c r="X73" i="10"/>
  <c r="V73" i="10"/>
  <c r="W73" i="10" s="1"/>
  <c r="M73" i="10"/>
  <c r="L73" i="10"/>
  <c r="J73" i="10"/>
  <c r="K73" i="10" s="1"/>
  <c r="D73" i="10"/>
  <c r="X72" i="10"/>
  <c r="V72" i="10"/>
  <c r="W72" i="10" s="1"/>
  <c r="M72" i="10"/>
  <c r="L72" i="10"/>
  <c r="J72" i="10"/>
  <c r="K72" i="10" s="1"/>
  <c r="D72" i="10"/>
  <c r="X71" i="10"/>
  <c r="V71" i="10"/>
  <c r="W71" i="10" s="1"/>
  <c r="M71" i="10"/>
  <c r="L71" i="10"/>
  <c r="J71" i="10"/>
  <c r="K71" i="10" s="1"/>
  <c r="D71" i="10"/>
  <c r="X70" i="10"/>
  <c r="V70" i="10"/>
  <c r="W70" i="10" s="1"/>
  <c r="M70" i="10"/>
  <c r="L70" i="10"/>
  <c r="J70" i="10"/>
  <c r="K70" i="10" s="1"/>
  <c r="D70" i="10"/>
  <c r="X69" i="10"/>
  <c r="V69" i="10"/>
  <c r="W69" i="10" s="1"/>
  <c r="M69" i="10"/>
  <c r="L69" i="10"/>
  <c r="J69" i="10"/>
  <c r="K69" i="10" s="1"/>
  <c r="D69" i="10"/>
  <c r="X68" i="10"/>
  <c r="V68" i="10"/>
  <c r="W68" i="10" s="1"/>
  <c r="M68" i="10"/>
  <c r="L68" i="10"/>
  <c r="J68" i="10"/>
  <c r="K68" i="10" s="1"/>
  <c r="D68" i="10"/>
  <c r="X67" i="10"/>
  <c r="V67" i="10"/>
  <c r="W67" i="10" s="1"/>
  <c r="M67" i="10"/>
  <c r="L67" i="10"/>
  <c r="J67" i="10"/>
  <c r="K67" i="10" s="1"/>
  <c r="D67" i="10"/>
  <c r="X66" i="10"/>
  <c r="V66" i="10"/>
  <c r="W66" i="10" s="1"/>
  <c r="M66" i="10"/>
  <c r="L66" i="10"/>
  <c r="J66" i="10"/>
  <c r="K66" i="10" s="1"/>
  <c r="D66" i="10"/>
  <c r="X65" i="10"/>
  <c r="V65" i="10"/>
  <c r="W65" i="10" s="1"/>
  <c r="M65" i="10"/>
  <c r="L65" i="10"/>
  <c r="J65" i="10"/>
  <c r="K65" i="10" s="1"/>
  <c r="D65" i="10"/>
  <c r="X64" i="10"/>
  <c r="V64" i="10"/>
  <c r="W64" i="10" s="1"/>
  <c r="M64" i="10"/>
  <c r="L64" i="10"/>
  <c r="J64" i="10"/>
  <c r="K64" i="10" s="1"/>
  <c r="D64" i="10"/>
  <c r="X63" i="10"/>
  <c r="V63" i="10"/>
  <c r="W63" i="10" s="1"/>
  <c r="M63" i="10"/>
  <c r="L63" i="10"/>
  <c r="J63" i="10"/>
  <c r="K63" i="10" s="1"/>
  <c r="D63" i="10"/>
  <c r="X62" i="10"/>
  <c r="V62" i="10"/>
  <c r="W62" i="10" s="1"/>
  <c r="M62" i="10"/>
  <c r="L62" i="10"/>
  <c r="J62" i="10"/>
  <c r="K62" i="10" s="1"/>
  <c r="D62" i="10"/>
  <c r="X61" i="10"/>
  <c r="V61" i="10"/>
  <c r="W61" i="10" s="1"/>
  <c r="M61" i="10"/>
  <c r="L61" i="10"/>
  <c r="J61" i="10"/>
  <c r="K61" i="10" s="1"/>
  <c r="D61" i="10"/>
  <c r="X60" i="10"/>
  <c r="V60" i="10"/>
  <c r="W60" i="10" s="1"/>
  <c r="M60" i="10"/>
  <c r="L60" i="10"/>
  <c r="J60" i="10"/>
  <c r="K60" i="10" s="1"/>
  <c r="D60" i="10"/>
  <c r="X59" i="10"/>
  <c r="V59" i="10"/>
  <c r="W59" i="10" s="1"/>
  <c r="M59" i="10"/>
  <c r="L59" i="10"/>
  <c r="J59" i="10"/>
  <c r="K59" i="10" s="1"/>
  <c r="D59" i="10"/>
  <c r="X58" i="10"/>
  <c r="V58" i="10"/>
  <c r="W58" i="10" s="1"/>
  <c r="M58" i="10"/>
  <c r="L58" i="10"/>
  <c r="J58" i="10"/>
  <c r="K58" i="10" s="1"/>
  <c r="D58" i="10"/>
  <c r="X57" i="10"/>
  <c r="V57" i="10"/>
  <c r="W57" i="10" s="1"/>
  <c r="M57" i="10"/>
  <c r="L57" i="10"/>
  <c r="J57" i="10"/>
  <c r="K57" i="10" s="1"/>
  <c r="D57" i="10"/>
  <c r="X56" i="10"/>
  <c r="V56" i="10"/>
  <c r="W56" i="10" s="1"/>
  <c r="M56" i="10"/>
  <c r="L56" i="10"/>
  <c r="J56" i="10"/>
  <c r="K56" i="10" s="1"/>
  <c r="D56" i="10"/>
  <c r="X55" i="10"/>
  <c r="V55" i="10"/>
  <c r="W55" i="10" s="1"/>
  <c r="M55" i="10"/>
  <c r="L55" i="10"/>
  <c r="J55" i="10"/>
  <c r="K55" i="10" s="1"/>
  <c r="D55" i="10"/>
  <c r="X54" i="10"/>
  <c r="V54" i="10"/>
  <c r="W54" i="10" s="1"/>
  <c r="M54" i="10"/>
  <c r="L54" i="10"/>
  <c r="J54" i="10"/>
  <c r="K54" i="10" s="1"/>
  <c r="D54" i="10"/>
  <c r="X53" i="10"/>
  <c r="V53" i="10"/>
  <c r="W53" i="10" s="1"/>
  <c r="M53" i="10"/>
  <c r="L53" i="10"/>
  <c r="J53" i="10"/>
  <c r="K53" i="10" s="1"/>
  <c r="D53" i="10"/>
  <c r="X52" i="10"/>
  <c r="V52" i="10"/>
  <c r="W52" i="10" s="1"/>
  <c r="M52" i="10"/>
  <c r="L52" i="10"/>
  <c r="J52" i="10"/>
  <c r="K52" i="10" s="1"/>
  <c r="D52" i="10"/>
  <c r="X51" i="10"/>
  <c r="V51" i="10"/>
  <c r="W51" i="10" s="1"/>
  <c r="M51" i="10"/>
  <c r="L51" i="10"/>
  <c r="J51" i="10"/>
  <c r="K51" i="10" s="1"/>
  <c r="D51" i="10"/>
  <c r="X50" i="10"/>
  <c r="V50" i="10"/>
  <c r="W50" i="10" s="1"/>
  <c r="M50" i="10"/>
  <c r="L50" i="10"/>
  <c r="J50" i="10"/>
  <c r="K50" i="10" s="1"/>
  <c r="D50" i="10"/>
  <c r="X49" i="10"/>
  <c r="V49" i="10"/>
  <c r="W49" i="10" s="1"/>
  <c r="M49" i="10"/>
  <c r="L49" i="10"/>
  <c r="J49" i="10"/>
  <c r="K49" i="10" s="1"/>
  <c r="D49" i="10"/>
  <c r="X48" i="10"/>
  <c r="V48" i="10"/>
  <c r="W48" i="10" s="1"/>
  <c r="M48" i="10"/>
  <c r="L48" i="10"/>
  <c r="J48" i="10"/>
  <c r="K48" i="10" s="1"/>
  <c r="D48" i="10"/>
  <c r="X47" i="10"/>
  <c r="V47" i="10"/>
  <c r="W47" i="10" s="1"/>
  <c r="M47" i="10"/>
  <c r="L47" i="10"/>
  <c r="J47" i="10"/>
  <c r="K47" i="10" s="1"/>
  <c r="D47" i="10"/>
  <c r="X46" i="10"/>
  <c r="V46" i="10"/>
  <c r="W46" i="10" s="1"/>
  <c r="M46" i="10"/>
  <c r="L46" i="10"/>
  <c r="J46" i="10"/>
  <c r="K46" i="10" s="1"/>
  <c r="D46" i="10"/>
  <c r="X45" i="10"/>
  <c r="V45" i="10"/>
  <c r="W45" i="10" s="1"/>
  <c r="M45" i="10"/>
  <c r="L45" i="10"/>
  <c r="J45" i="10"/>
  <c r="K45" i="10" s="1"/>
  <c r="D45" i="10"/>
  <c r="X44" i="10"/>
  <c r="V44" i="10"/>
  <c r="W44" i="10" s="1"/>
  <c r="M44" i="10"/>
  <c r="L44" i="10"/>
  <c r="J44" i="10"/>
  <c r="K44" i="10" s="1"/>
  <c r="D44" i="10"/>
  <c r="X43" i="10"/>
  <c r="V43" i="10"/>
  <c r="W43" i="10" s="1"/>
  <c r="M43" i="10"/>
  <c r="L43" i="10"/>
  <c r="J43" i="10"/>
  <c r="K43" i="10" s="1"/>
  <c r="D43" i="10"/>
  <c r="X42" i="10"/>
  <c r="V42" i="10"/>
  <c r="W42" i="10" s="1"/>
  <c r="M42" i="10"/>
  <c r="L42" i="10"/>
  <c r="J42" i="10"/>
  <c r="K42" i="10" s="1"/>
  <c r="D42" i="10"/>
  <c r="X41" i="10"/>
  <c r="V41" i="10"/>
  <c r="W41" i="10" s="1"/>
  <c r="M41" i="10"/>
  <c r="L41" i="10"/>
  <c r="J41" i="10"/>
  <c r="K41" i="10" s="1"/>
  <c r="D41" i="10"/>
  <c r="X40" i="10"/>
  <c r="V40" i="10"/>
  <c r="W40" i="10" s="1"/>
  <c r="M40" i="10"/>
  <c r="L40" i="10"/>
  <c r="J40" i="10"/>
  <c r="K40" i="10" s="1"/>
  <c r="D40" i="10"/>
  <c r="X39" i="10"/>
  <c r="V39" i="10"/>
  <c r="W39" i="10" s="1"/>
  <c r="M39" i="10"/>
  <c r="L39" i="10"/>
  <c r="J39" i="10"/>
  <c r="K39" i="10" s="1"/>
  <c r="D39" i="10"/>
  <c r="X38" i="10"/>
  <c r="V38" i="10"/>
  <c r="W38" i="10" s="1"/>
  <c r="M38" i="10"/>
  <c r="L38" i="10"/>
  <c r="J38" i="10"/>
  <c r="K38" i="10" s="1"/>
  <c r="D38" i="10"/>
  <c r="X37" i="10"/>
  <c r="V37" i="10"/>
  <c r="W37" i="10" s="1"/>
  <c r="M37" i="10"/>
  <c r="L37" i="10"/>
  <c r="J37" i="10"/>
  <c r="K37" i="10" s="1"/>
  <c r="D37" i="10"/>
  <c r="X36" i="10"/>
  <c r="V36" i="10"/>
  <c r="W36" i="10" s="1"/>
  <c r="M36" i="10"/>
  <c r="L36" i="10"/>
  <c r="J36" i="10"/>
  <c r="K36" i="10" s="1"/>
  <c r="D36" i="10"/>
  <c r="X35" i="10"/>
  <c r="V35" i="10"/>
  <c r="W35" i="10" s="1"/>
  <c r="M35" i="10"/>
  <c r="L35" i="10"/>
  <c r="J35" i="10"/>
  <c r="K35" i="10" s="1"/>
  <c r="D35" i="10"/>
  <c r="X34" i="10"/>
  <c r="V34" i="10"/>
  <c r="W34" i="10" s="1"/>
  <c r="M34" i="10"/>
  <c r="L34" i="10"/>
  <c r="J34" i="10"/>
  <c r="K34" i="10" s="1"/>
  <c r="D34" i="10"/>
  <c r="X33" i="10"/>
  <c r="V33" i="10"/>
  <c r="W33" i="10" s="1"/>
  <c r="M33" i="10"/>
  <c r="L33" i="10"/>
  <c r="J33" i="10"/>
  <c r="K33" i="10" s="1"/>
  <c r="D33" i="10"/>
  <c r="X32" i="10"/>
  <c r="V32" i="10"/>
  <c r="W32" i="10" s="1"/>
  <c r="M32" i="10"/>
  <c r="L32" i="10"/>
  <c r="J32" i="10"/>
  <c r="K32" i="10" s="1"/>
  <c r="D32" i="10"/>
  <c r="X31" i="10"/>
  <c r="V31" i="10"/>
  <c r="W31" i="10" s="1"/>
  <c r="M31" i="10"/>
  <c r="L31" i="10"/>
  <c r="J31" i="10"/>
  <c r="K31" i="10" s="1"/>
  <c r="D31" i="10"/>
  <c r="X30" i="10"/>
  <c r="V30" i="10"/>
  <c r="W30" i="10" s="1"/>
  <c r="M30" i="10"/>
  <c r="L30" i="10"/>
  <c r="J30" i="10"/>
  <c r="K30" i="10" s="1"/>
  <c r="D30" i="10"/>
  <c r="X29" i="10"/>
  <c r="V29" i="10"/>
  <c r="W29" i="10" s="1"/>
  <c r="M29" i="10"/>
  <c r="L29" i="10"/>
  <c r="J29" i="10"/>
  <c r="K29" i="10" s="1"/>
  <c r="D29" i="10"/>
  <c r="X28" i="10"/>
  <c r="V28" i="10"/>
  <c r="W28" i="10" s="1"/>
  <c r="M28" i="10"/>
  <c r="L28" i="10"/>
  <c r="J28" i="10"/>
  <c r="K28" i="10" s="1"/>
  <c r="D28" i="10"/>
  <c r="X27" i="10"/>
  <c r="V27" i="10"/>
  <c r="W27" i="10" s="1"/>
  <c r="M27" i="10"/>
  <c r="L27" i="10"/>
  <c r="J27" i="10"/>
  <c r="K27" i="10" s="1"/>
  <c r="D27" i="10"/>
  <c r="X26" i="10"/>
  <c r="V26" i="10"/>
  <c r="W26" i="10" s="1"/>
  <c r="M26" i="10"/>
  <c r="L26" i="10"/>
  <c r="J26" i="10"/>
  <c r="K26" i="10" s="1"/>
  <c r="D26" i="10"/>
  <c r="X25" i="10"/>
  <c r="V25" i="10"/>
  <c r="W25" i="10" s="1"/>
  <c r="M25" i="10"/>
  <c r="L25" i="10"/>
  <c r="J25" i="10"/>
  <c r="K25" i="10" s="1"/>
  <c r="D25" i="10"/>
  <c r="X24" i="10"/>
  <c r="V24" i="10"/>
  <c r="W24" i="10" s="1"/>
  <c r="M24" i="10"/>
  <c r="L24" i="10"/>
  <c r="J24" i="10"/>
  <c r="K24" i="10" s="1"/>
  <c r="D24" i="10"/>
  <c r="X23" i="10"/>
  <c r="V23" i="10"/>
  <c r="W23" i="10" s="1"/>
  <c r="M23" i="10"/>
  <c r="L23" i="10"/>
  <c r="J23" i="10"/>
  <c r="K23" i="10" s="1"/>
  <c r="D23" i="10"/>
  <c r="X22" i="10"/>
  <c r="V22" i="10"/>
  <c r="W22" i="10" s="1"/>
  <c r="M22" i="10"/>
  <c r="L22" i="10"/>
  <c r="J22" i="10"/>
  <c r="K22" i="10" s="1"/>
  <c r="D22" i="10"/>
  <c r="X21" i="10"/>
  <c r="V21" i="10"/>
  <c r="W21" i="10" s="1"/>
  <c r="M21" i="10"/>
  <c r="L21" i="10"/>
  <c r="J21" i="10"/>
  <c r="K21" i="10" s="1"/>
  <c r="D21" i="10"/>
  <c r="X20" i="10"/>
  <c r="V20" i="10"/>
  <c r="W20" i="10" s="1"/>
  <c r="M20" i="10"/>
  <c r="L20" i="10"/>
  <c r="J20" i="10"/>
  <c r="K20" i="10" s="1"/>
  <c r="D20" i="10"/>
  <c r="X19" i="10"/>
  <c r="V19" i="10"/>
  <c r="W19" i="10" s="1"/>
  <c r="M19" i="10"/>
  <c r="L19" i="10"/>
  <c r="J19" i="10"/>
  <c r="K19" i="10" s="1"/>
  <c r="D19" i="10"/>
  <c r="X18" i="10"/>
  <c r="V18" i="10"/>
  <c r="W18" i="10" s="1"/>
  <c r="M18" i="10"/>
  <c r="L18" i="10"/>
  <c r="J18" i="10"/>
  <c r="K18" i="10" s="1"/>
  <c r="D18" i="10"/>
  <c r="X17" i="10"/>
  <c r="V17" i="10"/>
  <c r="W17" i="10" s="1"/>
  <c r="M17" i="10"/>
  <c r="B17" i="15" s="1"/>
  <c r="L17" i="10"/>
  <c r="J17" i="10"/>
  <c r="D17" i="10"/>
  <c r="X16" i="10"/>
  <c r="V16" i="10"/>
  <c r="W16" i="10" s="1"/>
  <c r="M16" i="10"/>
  <c r="B16" i="15" s="1"/>
  <c r="L16" i="10"/>
  <c r="J16" i="10"/>
  <c r="D16" i="10"/>
  <c r="X15" i="10"/>
  <c r="V15" i="10"/>
  <c r="W15" i="10" s="1"/>
  <c r="M15" i="10"/>
  <c r="L15" i="10"/>
  <c r="J15" i="10"/>
  <c r="D15" i="10"/>
  <c r="X14" i="10"/>
  <c r="V14" i="10"/>
  <c r="W14" i="10" s="1"/>
  <c r="M14" i="10"/>
  <c r="L14" i="10"/>
  <c r="J14" i="10"/>
  <c r="K14" i="10" s="1"/>
  <c r="D14" i="10"/>
  <c r="X13" i="10"/>
  <c r="V13" i="10"/>
  <c r="W13" i="10" s="1"/>
  <c r="M13" i="10"/>
  <c r="L13" i="10"/>
  <c r="J13" i="10"/>
  <c r="K13" i="10" s="1"/>
  <c r="D13" i="10"/>
  <c r="X12" i="10"/>
  <c r="V12" i="10"/>
  <c r="W12" i="10" s="1"/>
  <c r="M12" i="10"/>
  <c r="L12" i="10"/>
  <c r="J12" i="10"/>
  <c r="K12" i="10" s="1"/>
  <c r="D12" i="10"/>
  <c r="X11" i="10"/>
  <c r="V11" i="10"/>
  <c r="W11" i="10" s="1"/>
  <c r="M11" i="10"/>
  <c r="L11" i="10"/>
  <c r="J11" i="10"/>
  <c r="K11" i="10" s="1"/>
  <c r="D11" i="10"/>
  <c r="X10" i="10"/>
  <c r="V10" i="10"/>
  <c r="W10" i="10" s="1"/>
  <c r="M10" i="10"/>
  <c r="B10" i="15" s="1"/>
  <c r="L10" i="10"/>
  <c r="J10" i="10"/>
  <c r="D10" i="10"/>
  <c r="X9" i="10"/>
  <c r="V9" i="10"/>
  <c r="W9" i="10" s="1"/>
  <c r="M9" i="10"/>
  <c r="L9" i="10"/>
  <c r="J9" i="10"/>
  <c r="D9" i="10"/>
  <c r="X8" i="10"/>
  <c r="V8" i="10"/>
  <c r="W8" i="10" s="1"/>
  <c r="M8" i="10"/>
  <c r="B8" i="15" s="1"/>
  <c r="L8" i="10"/>
  <c r="J8" i="10"/>
  <c r="X7" i="10"/>
  <c r="V7" i="10"/>
  <c r="W7" i="10" s="1"/>
  <c r="M7" i="10"/>
  <c r="B7" i="15" s="1"/>
  <c r="L7" i="10"/>
  <c r="J7" i="10"/>
  <c r="K7" i="10" s="1"/>
  <c r="X6" i="10"/>
  <c r="V6" i="10"/>
  <c r="W6" i="10" s="1"/>
  <c r="M6" i="10"/>
  <c r="B6" i="15" s="1"/>
  <c r="L6" i="10"/>
  <c r="J6" i="10"/>
  <c r="K6" i="10" s="1"/>
  <c r="J5" i="10"/>
  <c r="K5" i="10" s="1"/>
  <c r="V4" i="10"/>
  <c r="V5" i="10"/>
  <c r="G6" i="15" l="1"/>
  <c r="H6" i="15" s="1"/>
  <c r="C6" i="15"/>
  <c r="G7" i="15"/>
  <c r="H7" i="15" s="1"/>
  <c r="C7" i="15"/>
  <c r="C8" i="15"/>
  <c r="G8" i="15"/>
  <c r="H8" i="15" s="1"/>
  <c r="C10" i="15"/>
  <c r="G10" i="15"/>
  <c r="K10" i="10"/>
  <c r="I10" i="15" s="1"/>
  <c r="K9" i="10"/>
  <c r="I9" i="15"/>
  <c r="K8" i="10"/>
  <c r="I8" i="15" s="1"/>
  <c r="K15" i="10"/>
  <c r="I15" i="15"/>
  <c r="K17" i="10"/>
  <c r="I17" i="15"/>
  <c r="B15" i="15"/>
  <c r="K16" i="10"/>
  <c r="I16" i="15"/>
  <c r="B9" i="15"/>
  <c r="G9" i="15" s="1"/>
  <c r="H9" i="15" s="1"/>
  <c r="B5" i="15"/>
  <c r="W5" i="10"/>
  <c r="L5" i="10"/>
  <c r="L4" i="10"/>
  <c r="J4" i="10"/>
  <c r="K4" i="10" s="1"/>
  <c r="X5" i="10"/>
  <c r="G5" i="15" l="1"/>
  <c r="H5" i="15" s="1"/>
  <c r="C5" i="15"/>
  <c r="C9" i="15"/>
  <c r="X4" i="10"/>
  <c r="M4" i="10" l="1"/>
  <c r="D4" i="10"/>
  <c r="Y2" i="10" l="1"/>
  <c r="U2" i="16"/>
  <c r="P2" i="15"/>
  <c r="K312" i="15" l="1"/>
  <c r="K311" i="15"/>
  <c r="K310" i="15"/>
  <c r="K304" i="15" l="1"/>
  <c r="J304" i="15"/>
  <c r="P1" i="15" l="1"/>
  <c r="K309" i="15"/>
  <c r="K308" i="15"/>
  <c r="K307" i="15"/>
  <c r="J307" i="15"/>
  <c r="K306" i="15"/>
  <c r="J306" i="15"/>
  <c r="K305" i="15"/>
  <c r="J305" i="15"/>
  <c r="K303" i="15"/>
  <c r="J303" i="15"/>
  <c r="K302" i="15"/>
  <c r="J302" i="15"/>
  <c r="K301" i="15"/>
  <c r="J301" i="15"/>
  <c r="K300" i="15"/>
  <c r="J300" i="15"/>
  <c r="K299" i="15"/>
  <c r="J299" i="15"/>
  <c r="K298" i="15"/>
  <c r="J298" i="15"/>
  <c r="K297" i="15"/>
  <c r="J297" i="15"/>
  <c r="K296" i="15"/>
  <c r="K295" i="15"/>
  <c r="K294" i="15"/>
  <c r="K288" i="15" l="1"/>
  <c r="K289" i="15"/>
  <c r="K290" i="15"/>
  <c r="K291" i="15"/>
  <c r="K292" i="15"/>
  <c r="K293" i="15"/>
  <c r="K287" i="15" l="1"/>
  <c r="J6" i="16" l="1"/>
  <c r="J7" i="16"/>
  <c r="J8" i="16"/>
  <c r="J9" i="16"/>
  <c r="J10" i="16"/>
  <c r="J11" i="16"/>
  <c r="J12" i="16"/>
  <c r="J17" i="16"/>
  <c r="J5" i="16"/>
  <c r="J28" i="15" l="1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56" i="15"/>
  <c r="J57" i="15"/>
  <c r="J58" i="15"/>
  <c r="J59" i="15"/>
  <c r="J60" i="15"/>
  <c r="J61" i="15"/>
  <c r="J62" i="15"/>
  <c r="J63" i="15"/>
  <c r="J64" i="15"/>
  <c r="J65" i="15"/>
  <c r="J66" i="15"/>
  <c r="J67" i="15"/>
  <c r="J68" i="15"/>
  <c r="J69" i="15"/>
  <c r="J70" i="15"/>
  <c r="J71" i="15"/>
  <c r="J72" i="15"/>
  <c r="J73" i="15"/>
  <c r="J74" i="15"/>
  <c r="J75" i="15"/>
  <c r="J76" i="15"/>
  <c r="J77" i="15"/>
  <c r="J78" i="15"/>
  <c r="J79" i="15"/>
  <c r="J80" i="15"/>
  <c r="J81" i="15"/>
  <c r="J82" i="15"/>
  <c r="J83" i="15"/>
  <c r="J84" i="15"/>
  <c r="J85" i="15"/>
  <c r="J86" i="15"/>
  <c r="J87" i="15"/>
  <c r="J88" i="15"/>
  <c r="J89" i="15"/>
  <c r="J90" i="15"/>
  <c r="J91" i="15"/>
  <c r="J92" i="15"/>
  <c r="J93" i="15"/>
  <c r="J94" i="15"/>
  <c r="J95" i="15"/>
  <c r="J96" i="15"/>
  <c r="J97" i="15"/>
  <c r="J98" i="15"/>
  <c r="J99" i="15"/>
  <c r="J100" i="15"/>
  <c r="J101" i="15"/>
  <c r="J102" i="15"/>
  <c r="J103" i="15"/>
  <c r="J104" i="15"/>
  <c r="J105" i="15"/>
  <c r="J106" i="15"/>
  <c r="J107" i="15"/>
  <c r="J108" i="15"/>
  <c r="J109" i="15"/>
  <c r="J110" i="15"/>
  <c r="J111" i="15"/>
  <c r="J112" i="15"/>
  <c r="J113" i="15"/>
  <c r="J114" i="15"/>
  <c r="J115" i="15"/>
  <c r="J116" i="15"/>
  <c r="J117" i="15"/>
  <c r="J118" i="15"/>
  <c r="J119" i="15"/>
  <c r="J120" i="15"/>
  <c r="J121" i="15"/>
  <c r="J122" i="15"/>
  <c r="J123" i="15"/>
  <c r="J124" i="15"/>
  <c r="J125" i="15"/>
  <c r="J126" i="15"/>
  <c r="J127" i="15"/>
  <c r="J128" i="15"/>
  <c r="J129" i="15"/>
  <c r="J130" i="15"/>
  <c r="J131" i="15"/>
  <c r="J132" i="15"/>
  <c r="J133" i="15"/>
  <c r="J134" i="15"/>
  <c r="J135" i="15"/>
  <c r="J136" i="15"/>
  <c r="J137" i="15"/>
  <c r="J138" i="15"/>
  <c r="J139" i="15"/>
  <c r="J140" i="15"/>
  <c r="J141" i="15"/>
  <c r="J142" i="15"/>
  <c r="J143" i="15"/>
  <c r="J144" i="15"/>
  <c r="J145" i="15"/>
  <c r="J146" i="15"/>
  <c r="J147" i="15"/>
  <c r="J148" i="15"/>
  <c r="J149" i="15"/>
  <c r="J150" i="15"/>
  <c r="J151" i="15"/>
  <c r="J152" i="15"/>
  <c r="J153" i="15"/>
  <c r="J154" i="15"/>
  <c r="J155" i="15"/>
  <c r="J156" i="15"/>
  <c r="J157" i="15"/>
  <c r="J158" i="15"/>
  <c r="J159" i="15"/>
  <c r="J160" i="15"/>
  <c r="J161" i="15"/>
  <c r="J162" i="15"/>
  <c r="J163" i="15"/>
  <c r="J164" i="15"/>
  <c r="J165" i="15"/>
  <c r="J166" i="15"/>
  <c r="J167" i="15"/>
  <c r="J168" i="15"/>
  <c r="J169" i="15"/>
  <c r="J170" i="15"/>
  <c r="J171" i="15"/>
  <c r="J172" i="15"/>
  <c r="J173" i="15"/>
  <c r="J174" i="15"/>
  <c r="J175" i="15"/>
  <c r="J176" i="15"/>
  <c r="J177" i="15"/>
  <c r="J178" i="15"/>
  <c r="J179" i="15"/>
  <c r="J180" i="15"/>
  <c r="J181" i="15"/>
  <c r="J182" i="15"/>
  <c r="J183" i="15"/>
  <c r="J184" i="15"/>
  <c r="J185" i="15"/>
  <c r="J186" i="15"/>
  <c r="J187" i="15"/>
  <c r="J188" i="15"/>
  <c r="J189" i="15"/>
  <c r="J190" i="15"/>
  <c r="J191" i="15"/>
  <c r="J192" i="15"/>
  <c r="J193" i="15"/>
  <c r="J194" i="15"/>
  <c r="J195" i="15"/>
  <c r="J196" i="15"/>
  <c r="J197" i="15"/>
  <c r="J198" i="15"/>
  <c r="J199" i="15"/>
  <c r="J200" i="15"/>
  <c r="J201" i="15"/>
  <c r="J202" i="15"/>
  <c r="J203" i="15"/>
  <c r="J204" i="15"/>
  <c r="J205" i="15"/>
  <c r="J206" i="15"/>
  <c r="J207" i="15"/>
  <c r="J208" i="15"/>
  <c r="J209" i="15"/>
  <c r="J210" i="15"/>
  <c r="J211" i="15"/>
  <c r="J212" i="15"/>
  <c r="J213" i="15"/>
  <c r="J214" i="15"/>
  <c r="J215" i="15"/>
  <c r="J216" i="15"/>
  <c r="J217" i="15"/>
  <c r="J218" i="15"/>
  <c r="J219" i="15"/>
  <c r="J220" i="15"/>
  <c r="J221" i="15"/>
  <c r="J222" i="15"/>
  <c r="J223" i="15"/>
  <c r="J224" i="15"/>
  <c r="J225" i="15"/>
  <c r="J226" i="15"/>
  <c r="J227" i="15"/>
  <c r="J228" i="15"/>
  <c r="J229" i="15"/>
  <c r="J230" i="15"/>
  <c r="J231" i="15"/>
  <c r="J232" i="15"/>
  <c r="J233" i="15"/>
  <c r="J234" i="15"/>
  <c r="J235" i="15"/>
  <c r="J236" i="15"/>
  <c r="J237" i="15"/>
  <c r="J238" i="15"/>
  <c r="J239" i="15"/>
  <c r="J240" i="15"/>
  <c r="J241" i="15"/>
  <c r="J242" i="15"/>
  <c r="J243" i="15"/>
  <c r="J244" i="15"/>
  <c r="J245" i="15"/>
  <c r="J246" i="15"/>
  <c r="J247" i="15"/>
  <c r="J248" i="15"/>
  <c r="J249" i="15"/>
  <c r="J250" i="15"/>
  <c r="J251" i="15"/>
  <c r="J252" i="15"/>
  <c r="J253" i="15"/>
  <c r="J254" i="15"/>
  <c r="J255" i="15"/>
  <c r="J256" i="15"/>
  <c r="J257" i="15"/>
  <c r="J258" i="15"/>
  <c r="J259" i="15"/>
  <c r="J260" i="15"/>
  <c r="J261" i="15"/>
  <c r="J262" i="15"/>
  <c r="J263" i="15"/>
  <c r="J264" i="15"/>
  <c r="J265" i="15"/>
  <c r="J266" i="15"/>
  <c r="J267" i="15"/>
  <c r="J268" i="15"/>
  <c r="J269" i="15"/>
  <c r="J270" i="15"/>
  <c r="J271" i="15"/>
  <c r="J272" i="15"/>
  <c r="J273" i="15"/>
  <c r="J274" i="15"/>
  <c r="J275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22" i="15"/>
  <c r="J23" i="15"/>
  <c r="J24" i="15"/>
  <c r="J25" i="15"/>
  <c r="J26" i="15"/>
  <c r="J27" i="15"/>
  <c r="J4" i="15"/>
  <c r="K2" i="15" l="1"/>
  <c r="I2" i="15" l="1"/>
  <c r="C2" i="15"/>
  <c r="I1" i="15"/>
  <c r="O2" i="16"/>
  <c r="M2" i="16"/>
  <c r="C2" i="16"/>
  <c r="U1" i="16"/>
  <c r="M1" i="16"/>
  <c r="Y1" i="10"/>
  <c r="P2" i="10"/>
  <c r="J2" i="10"/>
  <c r="G2" i="10"/>
  <c r="J1" i="10"/>
  <c r="K283" i="15" l="1"/>
  <c r="K284" i="15"/>
  <c r="K285" i="15"/>
  <c r="K286" i="15"/>
  <c r="K276" i="15" l="1"/>
  <c r="K277" i="15"/>
  <c r="K278" i="15"/>
  <c r="K275" i="15" l="1"/>
  <c r="K274" i="15"/>
  <c r="K273" i="15"/>
  <c r="K272" i="15"/>
  <c r="K271" i="15"/>
  <c r="K270" i="15"/>
  <c r="K269" i="15"/>
  <c r="K268" i="15"/>
  <c r="K267" i="15"/>
  <c r="K266" i="15"/>
  <c r="K265" i="15"/>
  <c r="K264" i="15"/>
  <c r="K263" i="15"/>
  <c r="K262" i="15"/>
  <c r="K261" i="15"/>
  <c r="K260" i="15"/>
  <c r="K259" i="15"/>
  <c r="K258" i="15"/>
  <c r="K257" i="15"/>
  <c r="K256" i="15"/>
  <c r="K255" i="15"/>
  <c r="K254" i="15"/>
  <c r="K253" i="15"/>
  <c r="K252" i="15"/>
  <c r="K251" i="15"/>
  <c r="K250" i="15"/>
  <c r="K249" i="15"/>
  <c r="K248" i="15"/>
  <c r="K247" i="15"/>
  <c r="K246" i="15"/>
  <c r="K245" i="15"/>
  <c r="K244" i="15"/>
  <c r="K243" i="15"/>
  <c r="K242" i="15"/>
  <c r="K241" i="15"/>
  <c r="K240" i="15"/>
  <c r="K239" i="15"/>
  <c r="K238" i="15"/>
  <c r="K237" i="15"/>
  <c r="K236" i="15"/>
  <c r="K235" i="15"/>
  <c r="K234" i="15"/>
  <c r="K233" i="15"/>
  <c r="K231" i="15"/>
  <c r="K230" i="15"/>
  <c r="K229" i="15"/>
  <c r="K228" i="15"/>
  <c r="K226" i="15"/>
  <c r="K225" i="15"/>
  <c r="K224" i="15"/>
  <c r="K223" i="15"/>
  <c r="K222" i="15"/>
  <c r="K221" i="15"/>
  <c r="K220" i="15"/>
  <c r="K219" i="15"/>
  <c r="K218" i="15"/>
  <c r="K217" i="15"/>
  <c r="K216" i="15"/>
  <c r="K215" i="15"/>
  <c r="K214" i="15"/>
  <c r="K213" i="15"/>
  <c r="K212" i="15"/>
  <c r="K211" i="15"/>
  <c r="K210" i="15"/>
  <c r="K209" i="15"/>
  <c r="K208" i="15"/>
  <c r="K207" i="15"/>
  <c r="K206" i="15"/>
  <c r="K205" i="15"/>
  <c r="K204" i="15"/>
  <c r="K203" i="15"/>
  <c r="K202" i="15"/>
  <c r="K201" i="15"/>
  <c r="K200" i="15"/>
  <c r="K199" i="15"/>
  <c r="K198" i="15"/>
  <c r="K197" i="15"/>
  <c r="K196" i="15"/>
  <c r="K195" i="15"/>
  <c r="K194" i="15"/>
  <c r="K193" i="15"/>
  <c r="K192" i="15"/>
  <c r="K191" i="15"/>
  <c r="K190" i="15"/>
  <c r="K189" i="15"/>
  <c r="K188" i="15"/>
  <c r="K187" i="15"/>
  <c r="K186" i="15"/>
  <c r="K185" i="15"/>
  <c r="K184" i="15"/>
  <c r="K183" i="15"/>
  <c r="K182" i="15"/>
  <c r="K181" i="15"/>
  <c r="K180" i="15"/>
  <c r="K179" i="15"/>
  <c r="K178" i="15"/>
  <c r="K177" i="15"/>
  <c r="K176" i="15"/>
  <c r="K175" i="15"/>
  <c r="K174" i="15"/>
  <c r="K173" i="15"/>
  <c r="K172" i="15"/>
  <c r="K171" i="15"/>
  <c r="K170" i="15"/>
  <c r="K169" i="15"/>
  <c r="K168" i="15"/>
  <c r="K167" i="15"/>
  <c r="K166" i="15"/>
  <c r="K165" i="15"/>
  <c r="K164" i="15"/>
  <c r="K163" i="15"/>
  <c r="K162" i="15"/>
  <c r="K161" i="15"/>
  <c r="K160" i="15"/>
  <c r="K159" i="15"/>
  <c r="K158" i="15"/>
  <c r="K157" i="15"/>
  <c r="K156" i="15"/>
  <c r="K155" i="15"/>
  <c r="K154" i="15"/>
  <c r="K153" i="15"/>
  <c r="K152" i="15"/>
  <c r="K151" i="15"/>
  <c r="K150" i="15"/>
  <c r="K149" i="15"/>
  <c r="K148" i="15"/>
  <c r="K147" i="15"/>
  <c r="K146" i="15"/>
  <c r="K145" i="15"/>
  <c r="K144" i="15"/>
  <c r="K143" i="15"/>
  <c r="K142" i="15"/>
  <c r="K141" i="15"/>
  <c r="K140" i="15"/>
  <c r="K139" i="15"/>
  <c r="K138" i="15"/>
  <c r="K137" i="15"/>
  <c r="K136" i="15"/>
  <c r="K135" i="15"/>
  <c r="K134" i="15"/>
  <c r="K133" i="15"/>
  <c r="K132" i="15"/>
  <c r="K131" i="15"/>
  <c r="K130" i="15"/>
  <c r="K129" i="15"/>
  <c r="K128" i="15"/>
  <c r="K127" i="15"/>
  <c r="K126" i="15"/>
  <c r="K125" i="15"/>
  <c r="K124" i="15"/>
  <c r="K123" i="15"/>
  <c r="K122" i="15"/>
  <c r="K121" i="15"/>
  <c r="K120" i="15"/>
  <c r="K119" i="15"/>
  <c r="K118" i="15"/>
  <c r="K117" i="15"/>
  <c r="K116" i="15"/>
  <c r="K115" i="15"/>
  <c r="K114" i="15"/>
  <c r="K113" i="15"/>
  <c r="K112" i="15"/>
  <c r="K111" i="15"/>
  <c r="K110" i="15"/>
  <c r="K109" i="15"/>
  <c r="K108" i="15"/>
  <c r="K107" i="15"/>
  <c r="K106" i="15"/>
  <c r="K105" i="15"/>
  <c r="K104" i="15"/>
  <c r="K103" i="15"/>
  <c r="K102" i="15"/>
  <c r="K101" i="15"/>
  <c r="K100" i="15"/>
  <c r="K99" i="15"/>
  <c r="K98" i="15"/>
  <c r="K97" i="15"/>
  <c r="K96" i="15"/>
  <c r="K95" i="15"/>
  <c r="K94" i="15"/>
  <c r="K93" i="15"/>
  <c r="K92" i="15"/>
  <c r="K91" i="15"/>
  <c r="K90" i="15"/>
  <c r="K89" i="15"/>
  <c r="K88" i="15"/>
  <c r="K87" i="15"/>
  <c r="K86" i="15"/>
  <c r="K85" i="15"/>
  <c r="K84" i="15"/>
  <c r="K83" i="15"/>
  <c r="K82" i="15"/>
  <c r="K80" i="15"/>
  <c r="K79" i="15"/>
  <c r="K78" i="15"/>
  <c r="K77" i="15"/>
  <c r="K76" i="15"/>
  <c r="K75" i="15"/>
  <c r="K74" i="15"/>
  <c r="K72" i="15"/>
  <c r="K71" i="15"/>
  <c r="K70" i="15"/>
  <c r="K69" i="15"/>
  <c r="K68" i="15"/>
  <c r="K67" i="15"/>
  <c r="K66" i="15"/>
  <c r="K65" i="15"/>
  <c r="K64" i="15"/>
  <c r="K63" i="15"/>
  <c r="K62" i="15"/>
  <c r="K61" i="15"/>
  <c r="K60" i="15"/>
  <c r="K59" i="15"/>
  <c r="K58" i="15"/>
  <c r="K57" i="15"/>
  <c r="K56" i="15"/>
  <c r="K55" i="15"/>
  <c r="K54" i="15"/>
  <c r="K53" i="15"/>
  <c r="K52" i="15"/>
  <c r="K51" i="15"/>
  <c r="K50" i="15"/>
  <c r="K49" i="15"/>
  <c r="K48" i="15"/>
  <c r="K47" i="15"/>
  <c r="K46" i="15"/>
  <c r="K45" i="15"/>
  <c r="K44" i="15"/>
  <c r="K43" i="15"/>
  <c r="K42" i="15"/>
  <c r="K41" i="15"/>
  <c r="K40" i="15"/>
  <c r="K39" i="15"/>
  <c r="K38" i="15"/>
  <c r="K37" i="15"/>
  <c r="K36" i="15"/>
  <c r="K35" i="15"/>
  <c r="K34" i="15"/>
  <c r="K33" i="15"/>
  <c r="K32" i="15"/>
  <c r="K31" i="15"/>
  <c r="K30" i="15"/>
  <c r="K29" i="15"/>
  <c r="K28" i="15"/>
  <c r="K27" i="15"/>
  <c r="K26" i="15"/>
  <c r="K25" i="15"/>
  <c r="K24" i="15"/>
  <c r="K23" i="15"/>
  <c r="K22" i="15"/>
  <c r="K18" i="15"/>
  <c r="K17" i="15"/>
  <c r="K16" i="15"/>
  <c r="K15" i="15"/>
  <c r="K14" i="15"/>
  <c r="K13" i="15"/>
  <c r="K12" i="15"/>
  <c r="K11" i="15"/>
  <c r="K10" i="15"/>
  <c r="H10" i="15"/>
  <c r="K9" i="15"/>
  <c r="K8" i="15"/>
  <c r="D8" i="15"/>
  <c r="K7" i="15"/>
  <c r="D7" i="15"/>
  <c r="K6" i="15"/>
  <c r="D6" i="15"/>
  <c r="K5" i="15"/>
  <c r="D5" i="15"/>
  <c r="K4" i="15"/>
  <c r="W4" i="10"/>
  <c r="L12" i="16" l="1"/>
  <c r="L9" i="16"/>
  <c r="L5" i="16"/>
  <c r="L14" i="16"/>
  <c r="L15" i="16"/>
  <c r="L10" i="16"/>
  <c r="L6" i="16"/>
  <c r="L17" i="16"/>
  <c r="L13" i="16"/>
  <c r="L8" i="16"/>
  <c r="L7" i="16"/>
  <c r="L11" i="16"/>
  <c r="L16" i="16"/>
</calcChain>
</file>

<file path=xl/comments1.xml><?xml version="1.0" encoding="utf-8"?>
<comments xmlns="http://schemas.openxmlformats.org/spreadsheetml/2006/main">
  <authors>
    <author>User</author>
  </authors>
  <commentList>
    <comment ref="C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>Manual Entry Field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 - Analog         24VDC
S - Serial           12VDC
Ca- Control       120VAC
Cd- Control        24VDC
F - Fiber                -</t>
        </r>
      </text>
    </comment>
    <comment ref="E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Manual entry of Inst type where cable originates</t>
        </r>
      </text>
    </comment>
    <comment ref="H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Select from list or enter manually</t>
        </r>
      </text>
    </comment>
    <comment ref="I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Select from Table or enter manually.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These fields will update automatically when sheet is saved.
</t>
        </r>
      </text>
    </comment>
    <comment ref="V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Field will update automatically when cable is selected from table.</t>
        </r>
      </text>
    </comment>
    <comment ref="W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Field will update automatically when cable is selected from table.</t>
        </r>
      </text>
    </comment>
    <comment ref="X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Derived from Cable Prefix</t>
        </r>
      </text>
    </comment>
  </commentList>
</comments>
</file>

<file path=xl/sharedStrings.xml><?xml version="1.0" encoding="utf-8"?>
<sst xmlns="http://schemas.openxmlformats.org/spreadsheetml/2006/main" count="517" uniqueCount="255">
  <si>
    <t>Rev</t>
  </si>
  <si>
    <t>Project:</t>
  </si>
  <si>
    <t>Location:</t>
  </si>
  <si>
    <t>Project Number:</t>
  </si>
  <si>
    <t>Date:</t>
  </si>
  <si>
    <t>Cable Number</t>
  </si>
  <si>
    <t>Cable Description</t>
  </si>
  <si>
    <t>From</t>
  </si>
  <si>
    <t>Route</t>
  </si>
  <si>
    <t>To</t>
  </si>
  <si>
    <t>Voltage</t>
  </si>
  <si>
    <t>Rev:</t>
  </si>
  <si>
    <t>Group</t>
  </si>
  <si>
    <t>Disc</t>
  </si>
  <si>
    <t>Category</t>
  </si>
  <si>
    <t>Doc Type</t>
  </si>
  <si>
    <t>Library</t>
  </si>
  <si>
    <t>Construction</t>
  </si>
  <si>
    <t>000 Project Engr</t>
  </si>
  <si>
    <t>Materials</t>
  </si>
  <si>
    <t>x00 Descriptions</t>
  </si>
  <si>
    <t>PIT-Baseline Documents</t>
  </si>
  <si>
    <t>Engineering</t>
  </si>
  <si>
    <t>100 Process (Eqpt)</t>
  </si>
  <si>
    <t>x10 Calcs</t>
  </si>
  <si>
    <t>PIT-Bids</t>
  </si>
  <si>
    <t>QA</t>
  </si>
  <si>
    <t>200 Sitework</t>
  </si>
  <si>
    <t>Components</t>
  </si>
  <si>
    <t>x20 Specs</t>
  </si>
  <si>
    <t>PIT-Contracts</t>
  </si>
  <si>
    <t>Welding</t>
  </si>
  <si>
    <t>300 Concrete</t>
  </si>
  <si>
    <t>Loads</t>
  </si>
  <si>
    <t>x30 Drwgs</t>
  </si>
  <si>
    <t>PIT-QA</t>
  </si>
  <si>
    <t>400 Structural</t>
  </si>
  <si>
    <t>Processes</t>
  </si>
  <si>
    <t>x40 Lists</t>
  </si>
  <si>
    <t>PIT-Publish Bids</t>
  </si>
  <si>
    <t>500 Piping (Mech)</t>
  </si>
  <si>
    <t>x50 Requisitions</t>
  </si>
  <si>
    <t>PIT-Publish Contracts</t>
  </si>
  <si>
    <t>600 Electrical</t>
  </si>
  <si>
    <t>x60 Procedures</t>
  </si>
  <si>
    <t>PIT-Publish QA</t>
  </si>
  <si>
    <t>700 Instrument</t>
  </si>
  <si>
    <t>x70 Vendor Data</t>
  </si>
  <si>
    <t>PIT-Technology Transfer</t>
  </si>
  <si>
    <t>800 Tank and Vessel</t>
  </si>
  <si>
    <t>x80 Manuals</t>
  </si>
  <si>
    <t>PIT-PDM-Contracts Archive</t>
  </si>
  <si>
    <t>900 Commissioning/Misc</t>
  </si>
  <si>
    <t>PIT-Departmental Procedures</t>
  </si>
  <si>
    <t>PIT-Technical Procedures</t>
  </si>
  <si>
    <t>PIT-Technical Reference</t>
  </si>
  <si>
    <t>Tank Styles</t>
  </si>
  <si>
    <t>No</t>
  </si>
  <si>
    <t>Cable Area (square inches)</t>
  </si>
  <si>
    <t>IT-1</t>
  </si>
  <si>
    <t>IT-2</t>
  </si>
  <si>
    <t>IT-3</t>
  </si>
  <si>
    <t>IT-4</t>
  </si>
  <si>
    <t>IT-5</t>
  </si>
  <si>
    <t xml:space="preserve">Type </t>
  </si>
  <si>
    <t>Conductors</t>
  </si>
  <si>
    <t>300 V / PLTC</t>
  </si>
  <si>
    <t>CABLE TRAY SCHEDULE</t>
  </si>
  <si>
    <t>Rev   Mark</t>
  </si>
  <si>
    <t>Tray Number</t>
  </si>
  <si>
    <t>Circuit Description</t>
  </si>
  <si>
    <t>Rung Spacing    (in)</t>
  </si>
  <si>
    <r>
      <t>Area (In</t>
    </r>
    <r>
      <rPr>
        <b/>
        <vertAlign val="superscript"/>
        <sz val="9"/>
        <rFont val="Arial"/>
        <family val="2"/>
      </rPr>
      <t>2</t>
    </r>
    <r>
      <rPr>
        <b/>
        <sz val="9"/>
        <rFont val="ARIAL"/>
        <family val="2"/>
      </rPr>
      <t>)</t>
    </r>
  </si>
  <si>
    <r>
      <t>Fill (In</t>
    </r>
    <r>
      <rPr>
        <b/>
        <vertAlign val="superscript"/>
        <sz val="9"/>
        <rFont val="Arial"/>
        <family val="2"/>
      </rPr>
      <t>2</t>
    </r>
    <r>
      <rPr>
        <b/>
        <sz val="9"/>
        <rFont val="ARIAL"/>
        <family val="2"/>
      </rPr>
      <t>)</t>
    </r>
  </si>
  <si>
    <t>%Fill</t>
  </si>
  <si>
    <t>Barriers            Installed @</t>
  </si>
  <si>
    <t>Remarks</t>
  </si>
  <si>
    <t>Pipe rack</t>
  </si>
  <si>
    <t>CONDUIT SCHEDULE</t>
  </si>
  <si>
    <t>Conduit         Number</t>
  </si>
  <si>
    <t>Size (in) Diam.</t>
  </si>
  <si>
    <r>
      <t>Fill (In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</si>
  <si>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t>% Fill</t>
  </si>
  <si>
    <t xml:space="preserve">Nom O.D. (inches) </t>
  </si>
  <si>
    <t>W</t>
  </si>
  <si>
    <t>D</t>
  </si>
  <si>
    <t>x</t>
  </si>
  <si>
    <t xml:space="preserve">
Size (in) Loading Depth.</t>
  </si>
  <si>
    <t>Temperature Element - RTD</t>
  </si>
  <si>
    <t>TWTR, 16 AWG, OS</t>
  </si>
  <si>
    <t>TWPR, 16 AWG, OS</t>
  </si>
  <si>
    <t>LT-7102</t>
  </si>
  <si>
    <t>12TWPR, 18 AWG, OS</t>
  </si>
  <si>
    <t>4TWPR, 18 AWG, OS</t>
  </si>
  <si>
    <t>8TWPR, 18 AWG, OS</t>
  </si>
  <si>
    <t>24TWPR, 18 AWG, OS</t>
  </si>
  <si>
    <t>Length (feet)</t>
  </si>
  <si>
    <t>Belden #1701A</t>
  </si>
  <si>
    <t>4TWTR, 18 AWG, IS/OS</t>
  </si>
  <si>
    <t>8TWTR, 18 AWG, IS/OS</t>
  </si>
  <si>
    <t>Mainline Pump I/O Panel Cabinet 11</t>
  </si>
  <si>
    <t>Main PLC Panel Cabinet 10</t>
  </si>
  <si>
    <t>Mainline Meter I/O Panel Cabinet 12</t>
  </si>
  <si>
    <t>2TWPR, 18 AWG, OS</t>
  </si>
  <si>
    <t>Client Meter I/O Panel Cabinet 13</t>
  </si>
  <si>
    <t>IT-7</t>
  </si>
  <si>
    <t>IT-6</t>
  </si>
  <si>
    <t>IW-10</t>
  </si>
  <si>
    <t>IW-11</t>
  </si>
  <si>
    <t>IW-12</t>
  </si>
  <si>
    <t>IW-13</t>
  </si>
  <si>
    <t>IW-20</t>
  </si>
  <si>
    <t>Instrumentation Cable Trough</t>
  </si>
  <si>
    <t>Instrumentation Cable Tray</t>
  </si>
  <si>
    <t>Remarks/
Comments</t>
  </si>
  <si>
    <t>Client Meter Bldg, ZS-4914B</t>
  </si>
  <si>
    <t>Client Meter Bldg, ZS-4914C</t>
  </si>
  <si>
    <t>Mainline Meter Bldg, ZS-1914B</t>
  </si>
  <si>
    <t>CABLE SCHEDULE</t>
  </si>
  <si>
    <t>Document No.:</t>
  </si>
  <si>
    <t>IT-8</t>
  </si>
  <si>
    <t>X</t>
  </si>
  <si>
    <t>L</t>
  </si>
  <si>
    <t>Instrumentation Pull Box</t>
  </si>
  <si>
    <t>IPB-2121</t>
  </si>
  <si>
    <t>IPB-2221</t>
  </si>
  <si>
    <t>IPB-9111</t>
  </si>
  <si>
    <t>IPB-9211</t>
  </si>
  <si>
    <t>IPB-3121</t>
  </si>
  <si>
    <t>IPB-3221</t>
  </si>
  <si>
    <t>IPB-4021</t>
  </si>
  <si>
    <t>FTB-4021</t>
  </si>
  <si>
    <t>Fiber Termination Box</t>
  </si>
  <si>
    <t>Mainline Pump Building AL-2094A/B</t>
  </si>
  <si>
    <t>Mainline Pump Building AL-2094C/D</t>
  </si>
  <si>
    <t>Northeast Gate Operator</t>
  </si>
  <si>
    <t>NE Access Control Comm Enclosure</t>
  </si>
  <si>
    <t>Northeast Gate Photoeye #1</t>
  </si>
  <si>
    <t>Northeast Gate Photoeye #2</t>
  </si>
  <si>
    <t>Northeast Gate Entry Card Reader</t>
  </si>
  <si>
    <t>Northeast Gate Exit Card Reader</t>
  </si>
  <si>
    <t>Cabinet 13 Client Meter I/O Panel</t>
  </si>
  <si>
    <t>TE-4000</t>
  </si>
  <si>
    <t>TE-4100</t>
  </si>
  <si>
    <t>TE-4200</t>
  </si>
  <si>
    <t>TE-4300</t>
  </si>
  <si>
    <t>A</t>
  </si>
  <si>
    <t>S</t>
  </si>
  <si>
    <t>F</t>
  </si>
  <si>
    <t>TE</t>
  </si>
  <si>
    <t>24VDC</t>
  </si>
  <si>
    <t>12VDC</t>
  </si>
  <si>
    <t>120VAC</t>
  </si>
  <si>
    <t>---</t>
  </si>
  <si>
    <t>600 V / PLTC</t>
  </si>
  <si>
    <t>Column X Voltage Table</t>
  </si>
  <si>
    <t>Column H          Cable Type Table</t>
  </si>
  <si>
    <r>
      <t>C</t>
    </r>
    <r>
      <rPr>
        <vertAlign val="subscript"/>
        <sz val="10"/>
        <rFont val="Arial"/>
        <family val="2"/>
      </rPr>
      <t>a</t>
    </r>
  </si>
  <si>
    <r>
      <t>C</t>
    </r>
    <r>
      <rPr>
        <vertAlign val="subscript"/>
        <sz val="10"/>
        <rFont val="Arial"/>
        <family val="2"/>
      </rPr>
      <t>d</t>
    </r>
  </si>
  <si>
    <t>Part No.</t>
  </si>
  <si>
    <t>Pairs</t>
  </si>
  <si>
    <t>Color Code</t>
  </si>
  <si>
    <t>Lbs</t>
  </si>
  <si>
    <t>Inch</t>
  </si>
  <si>
    <t>mm</t>
  </si>
  <si>
    <r>
      <rPr>
        <b/>
        <sz val="10"/>
        <color rgb="FFFFFFFF"/>
        <rFont val="Arial"/>
        <family val="2"/>
      </rPr>
      <t>Lbs                           Inch                           mm                    Inch                          mm                    Inch                          mm</t>
    </r>
  </si>
  <si>
    <r>
      <rPr>
        <sz val="10"/>
        <color rgb="FF231F20"/>
        <rFont val="Arial"/>
        <family val="2"/>
      </rPr>
      <t>E1</t>
    </r>
  </si>
  <si>
    <t>3TWPR, 18 AWG, OS</t>
  </si>
  <si>
    <t>16TWPR, 18 AWG, OS</t>
  </si>
  <si>
    <t>36TWPR, 18 AWG, OS</t>
  </si>
  <si>
    <t>Triads</t>
  </si>
  <si>
    <t>E1</t>
  </si>
  <si>
    <t>3028A</t>
  </si>
  <si>
    <t>3039A</t>
  </si>
  <si>
    <t>3037A</t>
  </si>
  <si>
    <t>3031A</t>
  </si>
  <si>
    <t>3033A</t>
  </si>
  <si>
    <t>3068A</t>
  </si>
  <si>
    <t>2TWTR, 18 AWG, IS/OS</t>
  </si>
  <si>
    <t>12TWTR, 18 AWG, IS/OS</t>
  </si>
  <si>
    <t>16TWTR, 18 AWG, IS/OS</t>
  </si>
  <si>
    <t>24TWTR, 18 AWG, IS/OS</t>
  </si>
  <si>
    <t>1030A</t>
  </si>
  <si>
    <r>
      <rPr>
        <sz val="10"/>
        <color rgb="FF231F20"/>
        <rFont val="Arial"/>
        <family val="2"/>
      </rPr>
      <t>3034A</t>
    </r>
  </si>
  <si>
    <r>
      <rPr>
        <sz val="10"/>
        <color rgb="FF231F20"/>
        <rFont val="Arial"/>
        <family val="2"/>
      </rPr>
      <t>1529A</t>
    </r>
  </si>
  <si>
    <r>
      <rPr>
        <sz val="10"/>
        <color rgb="FF231F20"/>
        <rFont val="Arial"/>
        <family val="2"/>
      </rPr>
      <t>1466A</t>
    </r>
  </si>
  <si>
    <r>
      <rPr>
        <sz val="10"/>
        <color rgb="FF231F20"/>
        <rFont val="Arial"/>
        <family val="2"/>
      </rPr>
      <t>1467A</t>
    </r>
  </si>
  <si>
    <r>
      <rPr>
        <sz val="10"/>
        <color rgb="FF231F20"/>
        <rFont val="Arial"/>
        <family val="2"/>
      </rPr>
      <t>1468A</t>
    </r>
  </si>
  <si>
    <r>
      <rPr>
        <sz val="10"/>
        <color rgb="FF231F20"/>
        <rFont val="Arial"/>
        <family val="2"/>
      </rPr>
      <t>1472A</t>
    </r>
  </si>
  <si>
    <r>
      <rPr>
        <sz val="10"/>
        <color rgb="FF231F20"/>
        <rFont val="Arial"/>
        <family val="2"/>
      </rPr>
      <t>3041A</t>
    </r>
  </si>
  <si>
    <t>1031A</t>
  </si>
  <si>
    <t>3025A</t>
  </si>
  <si>
    <t>1471A</t>
  </si>
  <si>
    <t>50TWPR, 18 AWG, OS</t>
  </si>
  <si>
    <r>
      <t xml:space="preserve">2TWPR, 18 AWG, </t>
    </r>
    <r>
      <rPr>
        <sz val="10"/>
        <color rgb="FF0070C0"/>
        <rFont val="Arial"/>
        <family val="2"/>
      </rPr>
      <t>IS/OS</t>
    </r>
  </si>
  <si>
    <r>
      <t xml:space="preserve">4TWPR, 18 AWG, </t>
    </r>
    <r>
      <rPr>
        <sz val="10"/>
        <color rgb="FF0070C0"/>
        <rFont val="Arial"/>
        <family val="2"/>
      </rPr>
      <t>IS/OS</t>
    </r>
  </si>
  <si>
    <r>
      <t xml:space="preserve">8TWPR, 18 AWG, </t>
    </r>
    <r>
      <rPr>
        <sz val="10"/>
        <color rgb="FF0070C0"/>
        <rFont val="Arial"/>
        <family val="2"/>
      </rPr>
      <t>IS/OS</t>
    </r>
  </si>
  <si>
    <r>
      <t xml:space="preserve">12TWPR, 18 AWG, </t>
    </r>
    <r>
      <rPr>
        <sz val="10"/>
        <color rgb="FF0070C0"/>
        <rFont val="Arial"/>
        <family val="2"/>
      </rPr>
      <t>IS/OS</t>
    </r>
  </si>
  <si>
    <r>
      <t xml:space="preserve">16TWPR, 18 AWG, </t>
    </r>
    <r>
      <rPr>
        <sz val="10"/>
        <color rgb="FF0070C0"/>
        <rFont val="Arial"/>
        <family val="2"/>
      </rPr>
      <t>IS/OS</t>
    </r>
  </si>
  <si>
    <r>
      <t xml:space="preserve">24TWPR, 18 AWG, </t>
    </r>
    <r>
      <rPr>
        <sz val="10"/>
        <color rgb="FF0070C0"/>
        <rFont val="Arial"/>
        <family val="2"/>
      </rPr>
      <t>IS/OS</t>
    </r>
  </si>
  <si>
    <t>27337AS</t>
  </si>
  <si>
    <t>E2</t>
  </si>
  <si>
    <t>28331AS</t>
  </si>
  <si>
    <t>27325AS</t>
  </si>
  <si>
    <t>28334AS</t>
  </si>
  <si>
    <t>28326AS</t>
  </si>
  <si>
    <t>600V</t>
  </si>
  <si>
    <t>2COND, 16 AWG, OS</t>
  </si>
  <si>
    <t>3COND, 16 AWG, OS</t>
  </si>
  <si>
    <t>2COND, 18 AWG, OS</t>
  </si>
  <si>
    <t>3COND, 18 AWG, OS</t>
  </si>
  <si>
    <t>4COND, 18 AWG, OS</t>
  </si>
  <si>
    <t>OFNR(fiber)</t>
  </si>
  <si>
    <t>CMP(copper)</t>
  </si>
  <si>
    <t>OFNR(vertical)</t>
  </si>
  <si>
    <t>CMP(Cat6)</t>
  </si>
  <si>
    <t>Conduct</t>
  </si>
  <si>
    <t>Cores</t>
  </si>
  <si>
    <t>1 -62.5, 6 Core (Multi)</t>
  </si>
  <si>
    <t>2 -62.5, 6 Core (Multi)</t>
  </si>
  <si>
    <t>4 -62.5, 6 Core (Multi)</t>
  </si>
  <si>
    <t>1 -62.5, 6 Core (Single)</t>
  </si>
  <si>
    <t>Fiber</t>
  </si>
  <si>
    <t>900 μm TB</t>
  </si>
  <si>
    <t>8 -62.5, 12 Core (Multi)</t>
  </si>
  <si>
    <t>7953A</t>
  </si>
  <si>
    <t>Cat6, IN/OUT,OS, 600V</t>
  </si>
  <si>
    <t>Std</t>
  </si>
  <si>
    <t>I100655</t>
  </si>
  <si>
    <t>I601255</t>
  </si>
  <si>
    <t>I602455</t>
  </si>
  <si>
    <t>I604855</t>
  </si>
  <si>
    <t>I1W0655</t>
  </si>
  <si>
    <r>
      <t xml:space="preserve">Pull Tension </t>
    </r>
    <r>
      <rPr>
        <b/>
        <sz val="10"/>
        <rFont val="Arial"/>
        <family val="2"/>
      </rPr>
      <t>Lbs</t>
    </r>
  </si>
  <si>
    <r>
      <t xml:space="preserve">Bend Radius (Min) </t>
    </r>
    <r>
      <rPr>
        <b/>
        <sz val="10"/>
        <rFont val="Arial"/>
        <family val="2"/>
      </rPr>
      <t>Inch         mm</t>
    </r>
  </si>
  <si>
    <r>
      <t xml:space="preserve">OD (Nom)            </t>
    </r>
    <r>
      <rPr>
        <b/>
        <sz val="10"/>
        <rFont val="Arial"/>
        <family val="2"/>
      </rPr>
      <t>Inch         mm</t>
    </r>
  </si>
  <si>
    <r>
      <t xml:space="preserve">Jacket Thickness </t>
    </r>
    <r>
      <rPr>
        <b/>
        <sz val="10"/>
        <rFont val="Arial"/>
        <family val="2"/>
      </rPr>
      <t>Inch         mm</t>
    </r>
  </si>
  <si>
    <t>User entered Data</t>
  </si>
  <si>
    <t>Automatic Data</t>
  </si>
  <si>
    <t>PIT</t>
  </si>
  <si>
    <t>Pressure Indicating Xmtr, P-1102 Outlet</t>
  </si>
  <si>
    <t>JB-1100</t>
  </si>
  <si>
    <t>IC-1100</t>
  </si>
  <si>
    <t>PLC-10</t>
  </si>
  <si>
    <t xml:space="preserve">1474A </t>
  </si>
  <si>
    <t xml:space="preserve">E1 </t>
  </si>
  <si>
    <t xml:space="preserve">1475A </t>
  </si>
  <si>
    <t>1476A</t>
  </si>
  <si>
    <t xml:space="preserve">1477A </t>
  </si>
  <si>
    <t xml:space="preserve">3035A </t>
  </si>
  <si>
    <t xml:space="preserve">1480A </t>
  </si>
  <si>
    <t>From BELDEN - Cabling Solutions for Industrial Applications (First Edition)</t>
  </si>
  <si>
    <t>Column D Prefix Type Table</t>
  </si>
  <si>
    <t>Column G Conduit Trade Size Table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</si>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</sst>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6" formatCode="0.000"/>
    <numFmt numFmtId="167" formatCode="###0;###0"/>
    <numFmt numFmtId="168" formatCode="###0.00;###0.00"/>
    <numFmt numFmtId="169" formatCode="###0.000;###0.000"/>
    <numFmt numFmtId="170" formatCode="0.0"/>
  </numFmts>
  <fonts count="57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7"/>
      <name val="Arial Narrow"/>
      <family val="2"/>
    </font>
    <font>
      <sz val="11"/>
      <color indexed="17"/>
      <name val="Calibri"/>
      <family val="2"/>
    </font>
    <font>
      <i/>
      <sz val="8"/>
      <name val="Penguin-Light-Normal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sz val="10"/>
      <color indexed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u/>
      <sz val="10"/>
      <name val="Arial"/>
      <family val="2"/>
    </font>
    <font>
      <b/>
      <vertAlign val="superscript"/>
      <sz val="9"/>
      <name val="Arial"/>
      <family val="2"/>
    </font>
    <font>
      <b/>
      <vertAlign val="superscript"/>
      <sz val="10"/>
      <name val="Arial"/>
      <family val="2"/>
    </font>
    <font>
      <sz val="10"/>
      <name val="Helv"/>
    </font>
    <font>
      <b/>
      <sz val="11"/>
      <color indexed="10"/>
      <name val="Calibri"/>
      <family val="2"/>
    </font>
    <font>
      <sz val="10"/>
      <name val="Univers (PC)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b/>
      <sz val="18"/>
      <color indexed="62"/>
      <name val="Cambria"/>
      <family val="2"/>
    </font>
    <font>
      <b/>
      <sz val="12"/>
      <name val="Arial"/>
      <family val="2"/>
    </font>
    <font>
      <b/>
      <sz val="9"/>
      <color rgb="FFFF0000"/>
      <name val="Arial"/>
      <family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81"/>
      <name val="Tahoma"/>
      <family val="2"/>
    </font>
    <font>
      <b/>
      <sz val="10"/>
      <color theme="0"/>
      <name val="Arial"/>
      <family val="2"/>
    </font>
    <font>
      <vertAlign val="subscript"/>
      <sz val="10"/>
      <name val="Arial"/>
      <family val="2"/>
    </font>
    <font>
      <b/>
      <sz val="10"/>
      <color rgb="FFFFFFFF"/>
      <name val="Arial"/>
      <family val="2"/>
    </font>
    <font>
      <sz val="10"/>
      <color rgb="FF231F20"/>
      <name val="Arial"/>
      <family val="2"/>
    </font>
    <font>
      <sz val="10"/>
      <color rgb="FF0070C0"/>
      <name val="Arial"/>
      <family val="2"/>
    </font>
    <font>
      <b/>
      <sz val="6.5"/>
      <color rgb="FF231F20"/>
      <name val="Arial"/>
      <family val="2"/>
    </font>
    <font>
      <sz val="6.5"/>
      <color rgb="FF231F20"/>
      <name val="Arial"/>
      <family val="2"/>
    </font>
    <font>
      <sz val="1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FF"/>
      </patternFill>
    </fill>
  </fills>
  <borders count="7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/>
      <top/>
      <bottom style="thin">
        <color indexed="64"/>
      </bottom>
      <diagonal/>
    </border>
    <border>
      <left style="medium">
        <color rgb="FF0070C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70C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/>
      <bottom style="thin">
        <color indexed="64"/>
      </bottom>
      <diagonal/>
    </border>
    <border>
      <left style="medium">
        <color rgb="FF0070C0"/>
      </left>
      <right style="medium">
        <color rgb="FF0070C0"/>
      </right>
      <top/>
      <bottom style="thin">
        <color indexed="64"/>
      </bottom>
      <diagonal/>
    </border>
    <border>
      <left style="thin">
        <color indexed="64"/>
      </left>
      <right style="medium">
        <color rgb="FF0070C0"/>
      </right>
      <top/>
      <bottom style="thin">
        <color indexed="64"/>
      </bottom>
      <diagonal/>
    </border>
    <border>
      <left style="medium">
        <color rgb="FFFF0000"/>
      </left>
      <right style="medium">
        <color rgb="FF0070C0"/>
      </right>
      <top style="thin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/>
      <top/>
      <bottom style="thin">
        <color rgb="FF1B4584"/>
      </bottom>
      <diagonal/>
    </border>
    <border>
      <left/>
      <right/>
      <top style="thin">
        <color rgb="FF1B4584"/>
      </top>
      <bottom style="thin">
        <color rgb="FF1B4584"/>
      </bottom>
      <diagonal/>
    </border>
    <border>
      <left/>
      <right/>
      <top style="thin">
        <color rgb="FF1B4584"/>
      </top>
      <bottom/>
      <diagonal/>
    </border>
  </borders>
  <cellStyleXfs count="13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0" borderId="0" applyBorder="0" applyAlignment="0">
      <alignment horizontal="left"/>
    </xf>
    <xf numFmtId="0" fontId="12" fillId="4" borderId="0" applyNumberFormat="0" applyBorder="0" applyAlignment="0" applyProtection="0"/>
    <xf numFmtId="0" fontId="13" fillId="0" borderId="3" applyNumberFormat="0" applyFill="0" applyBorder="0" applyAlignment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7" applyNumberFormat="0" applyFill="0" applyAlignment="0" applyProtection="0"/>
    <xf numFmtId="0" fontId="19" fillId="22" borderId="0" applyNumberFormat="0" applyBorder="0" applyAlignment="0" applyProtection="0"/>
    <xf numFmtId="0" fontId="20" fillId="0" borderId="0"/>
    <xf numFmtId="0" fontId="21" fillId="0" borderId="0" applyProtection="0"/>
    <xf numFmtId="0" fontId="20" fillId="0" borderId="0"/>
    <xf numFmtId="0" fontId="5" fillId="0" borderId="0"/>
    <xf numFmtId="0" fontId="5" fillId="23" borderId="8" applyNumberFormat="0" applyFont="0" applyAlignment="0" applyProtection="0"/>
    <xf numFmtId="0" fontId="22" fillId="20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0" fillId="0" borderId="0"/>
    <xf numFmtId="0" fontId="33" fillId="0" borderId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6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34" fillId="27" borderId="1" applyNumberFormat="0" applyAlignment="0" applyProtection="0"/>
    <xf numFmtId="0" fontId="34" fillId="27" borderId="1" applyNumberFormat="0" applyAlignment="0" applyProtection="0"/>
    <xf numFmtId="0" fontId="9" fillId="21" borderId="2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" fontId="35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36" fillId="0" borderId="41" applyNumberFormat="0" applyFill="0" applyAlignment="0" applyProtection="0"/>
    <xf numFmtId="0" fontId="36" fillId="0" borderId="41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8" fillId="0" borderId="43" applyNumberFormat="0" applyFill="0" applyAlignment="0" applyProtection="0"/>
    <xf numFmtId="0" fontId="38" fillId="0" borderId="43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7" fillId="22" borderId="1" applyNumberFormat="0" applyAlignment="0" applyProtection="0"/>
    <xf numFmtId="0" fontId="17" fillId="22" borderId="1" applyNumberFormat="0" applyAlignment="0" applyProtection="0"/>
    <xf numFmtId="0" fontId="25" fillId="0" borderId="44" applyNumberFormat="0" applyFill="0" applyAlignment="0" applyProtection="0"/>
    <xf numFmtId="0" fontId="25" fillId="0" borderId="44" applyNumberFormat="0" applyFill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1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23" borderId="8" applyNumberFormat="0" applyFont="0" applyAlignment="0" applyProtection="0"/>
    <xf numFmtId="0" fontId="33" fillId="23" borderId="8" applyNumberFormat="0" applyFont="0" applyAlignment="0" applyProtection="0"/>
    <xf numFmtId="0" fontId="22" fillId="27" borderId="9" applyNumberFormat="0" applyAlignment="0" applyProtection="0"/>
    <xf numFmtId="0" fontId="22" fillId="27" borderId="9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4" fillId="0" borderId="45" applyNumberFormat="0" applyFill="0" applyAlignment="0" applyProtection="0"/>
    <xf numFmtId="0" fontId="24" fillId="0" borderId="45" applyNumberFormat="0" applyFill="0" applyAlignment="0" applyProtection="0"/>
    <xf numFmtId="0" fontId="25" fillId="0" borderId="0" applyNumberFormat="0" applyFill="0" applyBorder="0" applyAlignment="0" applyProtection="0"/>
  </cellStyleXfs>
  <cellXfs count="279">
    <xf numFmtId="0" fontId="0" fillId="0" borderId="0" xfId="0"/>
    <xf numFmtId="0" fontId="0" fillId="0" borderId="0" xfId="0" applyBorder="1"/>
    <xf numFmtId="0" fontId="0" fillId="0" borderId="0" xfId="0" applyFill="1" applyBorder="1"/>
    <xf numFmtId="0" fontId="4" fillId="0" borderId="14" xfId="0" applyFont="1" applyBorder="1"/>
    <xf numFmtId="0" fontId="29" fillId="0" borderId="0" xfId="41" applyFont="1"/>
    <xf numFmtId="0" fontId="20" fillId="0" borderId="0" xfId="41"/>
    <xf numFmtId="0" fontId="30" fillId="0" borderId="0" xfId="41" applyFont="1"/>
    <xf numFmtId="0" fontId="20" fillId="24" borderId="0" xfId="41" applyFill="1"/>
    <xf numFmtId="0" fontId="3" fillId="0" borderId="21" xfId="0" applyFont="1" applyBorder="1" applyAlignment="1">
      <alignment horizontal="center"/>
    </xf>
    <xf numFmtId="0" fontId="27" fillId="0" borderId="3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0" fillId="0" borderId="0" xfId="39"/>
    <xf numFmtId="0" fontId="27" fillId="0" borderId="35" xfId="39" applyFont="1" applyBorder="1" applyAlignment="1">
      <alignment horizontal="center" vertical="center" wrapText="1"/>
    </xf>
    <xf numFmtId="0" fontId="27" fillId="0" borderId="35" xfId="39" applyFont="1" applyFill="1" applyBorder="1" applyAlignment="1">
      <alignment horizontal="center" vertical="center" wrapText="1"/>
    </xf>
    <xf numFmtId="0" fontId="20" fillId="0" borderId="14" xfId="39" applyFont="1" applyBorder="1"/>
    <xf numFmtId="0" fontId="20" fillId="0" borderId="15" xfId="39" applyFont="1" applyFill="1" applyBorder="1"/>
    <xf numFmtId="0" fontId="20" fillId="0" borderId="0" xfId="39" applyBorder="1"/>
    <xf numFmtId="0" fontId="20" fillId="0" borderId="15" xfId="39" applyFont="1" applyFill="1" applyBorder="1" applyAlignment="1">
      <alignment horizontal="center"/>
    </xf>
    <xf numFmtId="0" fontId="20" fillId="0" borderId="0" xfId="39" applyBorder="1" applyAlignment="1">
      <alignment horizontal="center"/>
    </xf>
    <xf numFmtId="0" fontId="27" fillId="0" borderId="34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27" fillId="0" borderId="39" xfId="0" applyFont="1" applyFill="1" applyBorder="1" applyAlignment="1">
      <alignment horizontal="center" vertical="center" wrapText="1"/>
    </xf>
    <xf numFmtId="166" fontId="20" fillId="0" borderId="0" xfId="39" applyNumberFormat="1"/>
    <xf numFmtId="166" fontId="20" fillId="0" borderId="0" xfId="39" applyNumberFormat="1" applyFont="1"/>
    <xf numFmtId="0" fontId="0" fillId="0" borderId="0" xfId="0"/>
    <xf numFmtId="0" fontId="0" fillId="0" borderId="0" xfId="0"/>
    <xf numFmtId="0" fontId="20" fillId="28" borderId="3" xfId="39" applyFont="1" applyFill="1" applyBorder="1" applyAlignment="1">
      <alignment horizontal="center"/>
    </xf>
    <xf numFmtId="0" fontId="20" fillId="0" borderId="24" xfId="39" applyFont="1" applyBorder="1" applyAlignment="1">
      <alignment horizontal="center"/>
    </xf>
    <xf numFmtId="0" fontId="20" fillId="28" borderId="51" xfId="39" applyFont="1" applyFill="1" applyBorder="1" applyAlignment="1">
      <alignment horizontal="center"/>
    </xf>
    <xf numFmtId="0" fontId="20" fillId="28" borderId="26" xfId="39" applyFont="1" applyFill="1" applyBorder="1" applyAlignment="1">
      <alignment horizontal="center"/>
    </xf>
    <xf numFmtId="0" fontId="20" fillId="0" borderId="12" xfId="39" applyFont="1" applyBorder="1"/>
    <xf numFmtId="10" fontId="20" fillId="0" borderId="53" xfId="39" applyNumberFormat="1" applyBorder="1" applyAlignment="1">
      <alignment horizontal="center"/>
    </xf>
    <xf numFmtId="0" fontId="20" fillId="0" borderId="54" xfId="39" applyFont="1" applyBorder="1" applyAlignment="1">
      <alignment horizontal="center"/>
    </xf>
    <xf numFmtId="0" fontId="20" fillId="0" borderId="55" xfId="39" applyFont="1" applyBorder="1" applyAlignment="1">
      <alignment horizontal="center"/>
    </xf>
    <xf numFmtId="0" fontId="20" fillId="0" borderId="51" xfId="39" applyFont="1" applyBorder="1" applyAlignment="1">
      <alignment horizontal="center"/>
    </xf>
    <xf numFmtId="166" fontId="20" fillId="0" borderId="52" xfId="39" applyNumberFormat="1" applyBorder="1" applyAlignment="1">
      <alignment horizontal="center"/>
    </xf>
    <xf numFmtId="0" fontId="0" fillId="0" borderId="0" xfId="0"/>
    <xf numFmtId="0" fontId="0" fillId="0" borderId="0" xfId="0"/>
    <xf numFmtId="0" fontId="27" fillId="0" borderId="32" xfId="0" applyFont="1" applyBorder="1" applyAlignment="1">
      <alignment vertical="center"/>
    </xf>
    <xf numFmtId="0" fontId="27" fillId="0" borderId="34" xfId="0" applyFont="1" applyBorder="1" applyAlignment="1">
      <alignment horizontal="center" vertical="center" wrapText="1"/>
    </xf>
    <xf numFmtId="0" fontId="27" fillId="0" borderId="39" xfId="0" applyFont="1" applyBorder="1" applyAlignment="1">
      <alignment horizontal="center" vertical="center" wrapText="1"/>
    </xf>
    <xf numFmtId="2" fontId="4" fillId="0" borderId="24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27" fillId="28" borderId="19" xfId="39" applyFont="1" applyFill="1" applyBorder="1" applyAlignment="1">
      <alignment horizontal="center" vertical="center" wrapText="1"/>
    </xf>
    <xf numFmtId="0" fontId="20" fillId="0" borderId="52" xfId="39" applyBorder="1" applyAlignment="1">
      <alignment horizontal="center"/>
    </xf>
    <xf numFmtId="10" fontId="20" fillId="0" borderId="57" xfId="39" applyNumberFormat="1" applyBorder="1" applyAlignment="1">
      <alignment horizontal="center"/>
    </xf>
    <xf numFmtId="0" fontId="4" fillId="0" borderId="24" xfId="39" applyFont="1" applyBorder="1" applyAlignment="1">
      <alignment horizontal="center"/>
    </xf>
    <xf numFmtId="0" fontId="20" fillId="0" borderId="61" xfId="39" applyBorder="1" applyAlignment="1">
      <alignment horizontal="center"/>
    </xf>
    <xf numFmtId="0" fontId="20" fillId="0" borderId="62" xfId="39" applyBorder="1" applyAlignment="1">
      <alignment horizontal="center"/>
    </xf>
    <xf numFmtId="0" fontId="41" fillId="0" borderId="19" xfId="39" applyFont="1" applyBorder="1" applyAlignment="1">
      <alignment horizontal="right"/>
    </xf>
    <xf numFmtId="0" fontId="26" fillId="0" borderId="17" xfId="39" applyFont="1" applyBorder="1"/>
    <xf numFmtId="0" fontId="26" fillId="0" borderId="19" xfId="42" applyFont="1" applyBorder="1" applyAlignment="1">
      <alignment horizontal="left" vertical="center"/>
    </xf>
    <xf numFmtId="0" fontId="26" fillId="0" borderId="17" xfId="0" applyFont="1" applyBorder="1"/>
    <xf numFmtId="0" fontId="26" fillId="0" borderId="0" xfId="0" applyFont="1"/>
    <xf numFmtId="0" fontId="26" fillId="0" borderId="22" xfId="39" applyFont="1" applyBorder="1"/>
    <xf numFmtId="0" fontId="26" fillId="0" borderId="19" xfId="0" applyFont="1" applyBorder="1"/>
    <xf numFmtId="0" fontId="26" fillId="0" borderId="19" xfId="39" applyFont="1" applyBorder="1"/>
    <xf numFmtId="0" fontId="26" fillId="0" borderId="17" xfId="0" applyFont="1" applyBorder="1" applyAlignment="1">
      <alignment horizontal="center"/>
    </xf>
    <xf numFmtId="0" fontId="26" fillId="0" borderId="22" xfId="0" applyFont="1" applyBorder="1"/>
    <xf numFmtId="0" fontId="41" fillId="0" borderId="19" xfId="0" applyFont="1" applyBorder="1" applyAlignment="1">
      <alignment horizontal="right"/>
    </xf>
    <xf numFmtId="0" fontId="26" fillId="0" borderId="0" xfId="0" applyFont="1" applyBorder="1"/>
    <xf numFmtId="0" fontId="20" fillId="0" borderId="29" xfId="39" applyFont="1" applyFill="1" applyBorder="1"/>
    <xf numFmtId="0" fontId="4" fillId="0" borderId="63" xfId="0" applyFont="1" applyFill="1" applyBorder="1"/>
    <xf numFmtId="0" fontId="0" fillId="0" borderId="0" xfId="0"/>
    <xf numFmtId="0" fontId="0" fillId="0" borderId="0" xfId="0"/>
    <xf numFmtId="0" fontId="0" fillId="0" borderId="0" xfId="0"/>
    <xf numFmtId="0" fontId="3" fillId="0" borderId="32" xfId="39" applyFont="1" applyBorder="1" applyAlignment="1">
      <alignment horizontal="center" vertical="center" wrapText="1"/>
    </xf>
    <xf numFmtId="0" fontId="27" fillId="0" borderId="65" xfId="39" applyFont="1" applyBorder="1" applyAlignment="1">
      <alignment horizontal="center" vertical="center" wrapText="1"/>
    </xf>
    <xf numFmtId="0" fontId="27" fillId="0" borderId="64" xfId="39" applyFont="1" applyBorder="1" applyAlignment="1">
      <alignment horizontal="center" vertical="center" wrapText="1"/>
    </xf>
    <xf numFmtId="0" fontId="27" fillId="28" borderId="23" xfId="39" applyFont="1" applyFill="1" applyBorder="1" applyAlignment="1">
      <alignment horizontal="center" vertical="center" wrapText="1"/>
    </xf>
    <xf numFmtId="0" fontId="20" fillId="0" borderId="16" xfId="39" applyBorder="1"/>
    <xf numFmtId="0" fontId="20" fillId="0" borderId="25" xfId="39" applyBorder="1" applyAlignment="1">
      <alignment horizontal="center"/>
    </xf>
    <xf numFmtId="0" fontId="26" fillId="0" borderId="28" xfId="39" applyFont="1" applyBorder="1"/>
    <xf numFmtId="0" fontId="41" fillId="0" borderId="0" xfId="39" applyFont="1" applyBorder="1" applyAlignment="1">
      <alignment horizontal="right"/>
    </xf>
    <xf numFmtId="0" fontId="26" fillId="0" borderId="0" xfId="39" applyFont="1" applyBorder="1"/>
    <xf numFmtId="0" fontId="27" fillId="0" borderId="32" xfId="0" applyFont="1" applyFill="1" applyBorder="1" applyAlignment="1">
      <alignment horizontal="center" vertical="center" wrapText="1"/>
    </xf>
    <xf numFmtId="0" fontId="26" fillId="0" borderId="17" xfId="39" applyFont="1" applyBorder="1" applyAlignment="1"/>
    <xf numFmtId="0" fontId="0" fillId="0" borderId="0" xfId="0"/>
    <xf numFmtId="0" fontId="26" fillId="0" borderId="17" xfId="0" applyFont="1" applyBorder="1" applyAlignment="1">
      <alignment horizontal="right"/>
    </xf>
    <xf numFmtId="15" fontId="26" fillId="0" borderId="23" xfId="0" applyNumberFormat="1" applyFont="1" applyBorder="1" applyAlignment="1">
      <alignment horizontal="left"/>
    </xf>
    <xf numFmtId="0" fontId="26" fillId="0" borderId="18" xfId="0" applyFont="1" applyBorder="1" applyAlignment="1">
      <alignment horizontal="left"/>
    </xf>
    <xf numFmtId="0" fontId="41" fillId="0" borderId="17" xfId="0" applyFont="1" applyBorder="1" applyAlignment="1">
      <alignment horizontal="right"/>
    </xf>
    <xf numFmtId="0" fontId="26" fillId="0" borderId="18" xfId="39" applyFont="1" applyBorder="1" applyAlignment="1">
      <alignment horizontal="left"/>
    </xf>
    <xf numFmtId="0" fontId="26" fillId="0" borderId="0" xfId="39" applyFont="1" applyBorder="1" applyAlignment="1">
      <alignment horizontal="left"/>
    </xf>
    <xf numFmtId="15" fontId="26" fillId="0" borderId="13" xfId="39" applyNumberFormat="1" applyFont="1" applyBorder="1" applyAlignment="1">
      <alignment horizontal="left"/>
    </xf>
    <xf numFmtId="0" fontId="26" fillId="0" borderId="19" xfId="39" applyFont="1" applyBorder="1" applyAlignment="1">
      <alignment horizontal="left"/>
    </xf>
    <xf numFmtId="0" fontId="43" fillId="0" borderId="62" xfId="39" applyFont="1" applyBorder="1" applyAlignment="1">
      <alignment horizontal="center"/>
    </xf>
    <xf numFmtId="0" fontId="43" fillId="0" borderId="51" xfId="39" applyFont="1" applyBorder="1" applyAlignment="1">
      <alignment horizontal="center"/>
    </xf>
    <xf numFmtId="0" fontId="0" fillId="0" borderId="0" xfId="0"/>
    <xf numFmtId="0" fontId="20" fillId="0" borderId="20" xfId="39" applyFont="1" applyBorder="1" applyAlignment="1">
      <alignment wrapText="1"/>
    </xf>
    <xf numFmtId="0" fontId="0" fillId="0" borderId="26" xfId="0" applyBorder="1" applyAlignment="1">
      <alignment wrapText="1"/>
    </xf>
    <xf numFmtId="0" fontId="0" fillId="0" borderId="36" xfId="0" applyBorder="1" applyAlignment="1">
      <alignment wrapText="1"/>
    </xf>
    <xf numFmtId="0" fontId="0" fillId="0" borderId="0" xfId="0"/>
    <xf numFmtId="0" fontId="0" fillId="0" borderId="0" xfId="0"/>
    <xf numFmtId="0" fontId="45" fillId="0" borderId="0" xfId="0" applyFont="1"/>
    <xf numFmtId="0" fontId="45" fillId="0" borderId="62" xfId="39" applyFont="1" applyBorder="1" applyAlignment="1">
      <alignment horizontal="center"/>
    </xf>
    <xf numFmtId="0" fontId="45" fillId="0" borderId="51" xfId="39" applyFont="1" applyBorder="1" applyAlignment="1">
      <alignment horizontal="center"/>
    </xf>
    <xf numFmtId="0" fontId="45" fillId="0" borderId="15" xfId="39" applyFont="1" applyFill="1" applyBorder="1"/>
    <xf numFmtId="0" fontId="44" fillId="0" borderId="63" xfId="0" applyFont="1" applyFill="1" applyBorder="1"/>
    <xf numFmtId="16" fontId="20" fillId="0" borderId="0" xfId="39" applyNumberFormat="1" applyBorder="1"/>
    <xf numFmtId="0" fontId="0" fillId="0" borderId="0" xfId="0"/>
    <xf numFmtId="0" fontId="26" fillId="30" borderId="0" xfId="0" applyFont="1" applyFill="1"/>
    <xf numFmtId="0" fontId="26" fillId="30" borderId="0" xfId="0" applyFont="1" applyFill="1" applyBorder="1"/>
    <xf numFmtId="0" fontId="0" fillId="30" borderId="0" xfId="0" applyFill="1" applyBorder="1"/>
    <xf numFmtId="0" fontId="0" fillId="30" borderId="0" xfId="0" applyFill="1"/>
    <xf numFmtId="0" fontId="45" fillId="30" borderId="0" xfId="0" applyFont="1" applyFill="1"/>
    <xf numFmtId="0" fontId="26" fillId="0" borderId="19" xfId="0" applyFont="1" applyBorder="1" applyAlignment="1">
      <alignment horizontal="right"/>
    </xf>
    <xf numFmtId="0" fontId="0" fillId="0" borderId="0" xfId="0" applyAlignment="1">
      <alignment horizontal="right"/>
    </xf>
    <xf numFmtId="0" fontId="4" fillId="31" borderId="20" xfId="0" applyFont="1" applyFill="1" applyBorder="1" applyAlignment="1">
      <alignment horizontal="right"/>
    </xf>
    <xf numFmtId="0" fontId="4" fillId="31" borderId="36" xfId="0" applyFont="1" applyFill="1" applyBorder="1" applyAlignment="1">
      <alignment horizontal="center"/>
    </xf>
    <xf numFmtId="166" fontId="4" fillId="31" borderId="56" xfId="0" applyNumberFormat="1" applyFont="1" applyFill="1" applyBorder="1" applyAlignment="1">
      <alignment horizontal="center"/>
    </xf>
    <xf numFmtId="0" fontId="4" fillId="31" borderId="20" xfId="0" applyFont="1" applyFill="1" applyBorder="1" applyAlignment="1">
      <alignment horizontal="left"/>
    </xf>
    <xf numFmtId="0" fontId="4" fillId="31" borderId="14" xfId="0" applyFont="1" applyFill="1" applyBorder="1" applyAlignment="1">
      <alignment horizontal="center"/>
    </xf>
    <xf numFmtId="0" fontId="4" fillId="31" borderId="58" xfId="0" applyFont="1" applyFill="1" applyBorder="1" applyAlignment="1">
      <alignment horizontal="center"/>
    </xf>
    <xf numFmtId="0" fontId="27" fillId="0" borderId="70" xfId="0" applyFont="1" applyFill="1" applyBorder="1" applyAlignment="1">
      <alignment horizontal="center" vertical="center" wrapText="1"/>
    </xf>
    <xf numFmtId="0" fontId="26" fillId="32" borderId="15" xfId="0" applyFont="1" applyFill="1" applyBorder="1"/>
    <xf numFmtId="0" fontId="4" fillId="31" borderId="26" xfId="0" applyFont="1" applyFill="1" applyBorder="1" applyAlignment="1">
      <alignment horizontal="center"/>
    </xf>
    <xf numFmtId="0" fontId="4" fillId="32" borderId="20" xfId="0" applyFont="1" applyFill="1" applyBorder="1" applyAlignment="1" applyProtection="1">
      <alignment horizontal="center"/>
      <protection locked="0"/>
    </xf>
    <xf numFmtId="0" fontId="4" fillId="32" borderId="26" xfId="0" applyFont="1" applyFill="1" applyBorder="1" applyAlignment="1" applyProtection="1">
      <alignment horizontal="right"/>
      <protection locked="0"/>
    </xf>
    <xf numFmtId="0" fontId="0" fillId="32" borderId="29" xfId="0" applyFont="1" applyFill="1" applyBorder="1" applyAlignment="1" applyProtection="1">
      <alignment horizontal="left"/>
      <protection locked="0"/>
    </xf>
    <xf numFmtId="0" fontId="4" fillId="32" borderId="12" xfId="0" applyFont="1" applyFill="1" applyBorder="1" applyProtection="1">
      <protection locked="0"/>
    </xf>
    <xf numFmtId="0" fontId="4" fillId="32" borderId="14" xfId="0" applyFont="1" applyFill="1" applyBorder="1" applyAlignment="1" applyProtection="1">
      <alignment horizontal="center"/>
      <protection locked="0"/>
    </xf>
    <xf numFmtId="49" fontId="4" fillId="32" borderId="24" xfId="0" applyNumberFormat="1" applyFont="1" applyFill="1" applyBorder="1" applyProtection="1">
      <protection locked="0"/>
    </xf>
    <xf numFmtId="0" fontId="4" fillId="32" borderId="50" xfId="0" applyFont="1" applyFill="1" applyBorder="1" applyAlignment="1" applyProtection="1">
      <alignment horizontal="center"/>
      <protection locked="0"/>
    </xf>
    <xf numFmtId="0" fontId="4" fillId="32" borderId="14" xfId="0" applyFont="1" applyFill="1" applyBorder="1" applyProtection="1">
      <protection locked="0"/>
    </xf>
    <xf numFmtId="0" fontId="4" fillId="32" borderId="51" xfId="0" applyFont="1" applyFill="1" applyBorder="1" applyAlignment="1" applyProtection="1">
      <alignment horizontal="center"/>
      <protection locked="0"/>
    </xf>
    <xf numFmtId="0" fontId="4" fillId="0" borderId="30" xfId="0" applyFont="1" applyBorder="1" applyProtection="1">
      <protection locked="0"/>
    </xf>
    <xf numFmtId="0" fontId="4" fillId="0" borderId="63" xfId="0" applyFont="1" applyBorder="1" applyProtection="1">
      <protection locked="0"/>
    </xf>
    <xf numFmtId="166" fontId="4" fillId="31" borderId="56" xfId="0" applyNumberFormat="1" applyFont="1" applyFill="1" applyBorder="1" applyAlignment="1" applyProtection="1">
      <alignment horizontal="center"/>
    </xf>
    <xf numFmtId="0" fontId="4" fillId="31" borderId="36" xfId="0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/>
      <protection locked="0"/>
    </xf>
    <xf numFmtId="0" fontId="4" fillId="0" borderId="12" xfId="0" applyFont="1" applyFill="1" applyBorder="1" applyAlignment="1" applyProtection="1">
      <alignment horizontal="center"/>
      <protection locked="0"/>
    </xf>
    <xf numFmtId="0" fontId="44" fillId="0" borderId="12" xfId="0" applyFont="1" applyFill="1" applyBorder="1" applyAlignment="1" applyProtection="1">
      <alignment horizontal="center"/>
      <protection locked="0"/>
    </xf>
    <xf numFmtId="0" fontId="42" fillId="0" borderId="12" xfId="0" applyFont="1" applyFill="1" applyBorder="1" applyAlignment="1" applyProtection="1">
      <alignment horizontal="center"/>
      <protection locked="0"/>
    </xf>
    <xf numFmtId="0" fontId="4" fillId="0" borderId="29" xfId="0" applyFont="1" applyFill="1" applyBorder="1" applyAlignment="1" applyProtection="1">
      <alignment horizontal="center"/>
      <protection locked="0"/>
    </xf>
    <xf numFmtId="0" fontId="26" fillId="0" borderId="0" xfId="0" applyFont="1" applyProtection="1">
      <protection locked="0"/>
    </xf>
    <xf numFmtId="0" fontId="0" fillId="0" borderId="0" xfId="0" applyProtection="1">
      <protection locked="0"/>
    </xf>
    <xf numFmtId="0" fontId="26" fillId="0" borderId="0" xfId="0" applyFont="1" applyBorder="1" applyProtection="1"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Fill="1" applyBorder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20" fillId="0" borderId="0" xfId="0" quotePrefix="1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45" fillId="0" borderId="0" xfId="0" applyFont="1" applyProtection="1">
      <protection locked="0"/>
    </xf>
    <xf numFmtId="0" fontId="0" fillId="0" borderId="0" xfId="0" applyFill="1" applyBorder="1" applyProtection="1">
      <protection locked="0"/>
    </xf>
    <xf numFmtId="170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56" fillId="0" borderId="0" xfId="0" applyFont="1" applyAlignment="1" applyProtection="1">
      <alignment vertical="center"/>
      <protection locked="0"/>
    </xf>
    <xf numFmtId="0" fontId="55" fillId="0" borderId="0" xfId="0" applyFont="1" applyAlignment="1" applyProtection="1">
      <alignment vertical="center"/>
      <protection locked="0"/>
    </xf>
    <xf numFmtId="0" fontId="54" fillId="0" borderId="0" xfId="0" applyFont="1" applyAlignment="1" applyProtection="1">
      <alignment horizontal="left" vertical="center" indent="2"/>
      <protection locked="0"/>
    </xf>
    <xf numFmtId="0" fontId="55" fillId="0" borderId="0" xfId="0" applyFont="1" applyAlignment="1" applyProtection="1">
      <alignment horizontal="left" vertical="center" indent="2"/>
      <protection locked="0"/>
    </xf>
    <xf numFmtId="0" fontId="26" fillId="0" borderId="0" xfId="0" applyFont="1" applyBorder="1" applyProtection="1"/>
    <xf numFmtId="0" fontId="26" fillId="0" borderId="0" xfId="0" applyFont="1" applyProtection="1"/>
    <xf numFmtId="0" fontId="43" fillId="0" borderId="0" xfId="0" applyFont="1" applyProtection="1"/>
    <xf numFmtId="0" fontId="3" fillId="34" borderId="0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0" xfId="0" applyProtection="1"/>
    <xf numFmtId="0" fontId="43" fillId="33" borderId="75" xfId="0" applyFont="1" applyFill="1" applyBorder="1" applyAlignment="1" applyProtection="1">
      <alignment horizontal="center" vertical="center" wrapText="1"/>
    </xf>
    <xf numFmtId="0" fontId="49" fillId="33" borderId="75" xfId="0" applyFont="1" applyFill="1" applyBorder="1" applyAlignment="1" applyProtection="1">
      <alignment horizontal="center" vertical="center" wrapText="1"/>
    </xf>
    <xf numFmtId="0" fontId="20" fillId="0" borderId="0" xfId="0" applyFont="1" applyFill="1" applyBorder="1" applyAlignment="1" applyProtection="1">
      <alignment horizontal="center"/>
    </xf>
    <xf numFmtId="0" fontId="20" fillId="0" borderId="0" xfId="0" applyFont="1" applyAlignment="1" applyProtection="1">
      <alignment horizontal="center"/>
    </xf>
    <xf numFmtId="0" fontId="0" fillId="0" borderId="0" xfId="0" applyAlignment="1" applyProtection="1"/>
    <xf numFmtId="0" fontId="20" fillId="34" borderId="0" xfId="0" applyFont="1" applyFill="1" applyBorder="1" applyAlignment="1" applyProtection="1">
      <alignment horizontal="left"/>
    </xf>
    <xf numFmtId="0" fontId="20" fillId="0" borderId="0" xfId="0" applyFont="1" applyAlignment="1" applyProtection="1"/>
    <xf numFmtId="0" fontId="52" fillId="34" borderId="76" xfId="0" applyFont="1" applyFill="1" applyBorder="1" applyAlignment="1" applyProtection="1">
      <alignment horizontal="left"/>
    </xf>
    <xf numFmtId="167" fontId="52" fillId="34" borderId="76" xfId="0" applyNumberFormat="1" applyFont="1" applyFill="1" applyBorder="1" applyAlignment="1" applyProtection="1">
      <alignment horizontal="center"/>
    </xf>
    <xf numFmtId="0" fontId="52" fillId="34" borderId="76" xfId="0" applyFont="1" applyFill="1" applyBorder="1" applyAlignment="1" applyProtection="1">
      <alignment horizontal="center"/>
    </xf>
    <xf numFmtId="168" fontId="52" fillId="34" borderId="76" xfId="0" applyNumberFormat="1" applyFont="1" applyFill="1" applyBorder="1" applyAlignment="1" applyProtection="1">
      <alignment horizontal="center"/>
    </xf>
    <xf numFmtId="169" fontId="52" fillId="34" borderId="76" xfId="0" applyNumberFormat="1" applyFont="1" applyFill="1" applyBorder="1" applyAlignment="1" applyProtection="1">
      <alignment horizontal="center"/>
    </xf>
    <xf numFmtId="0" fontId="52" fillId="34" borderId="77" xfId="0" applyFont="1" applyFill="1" applyBorder="1" applyAlignment="1" applyProtection="1">
      <alignment horizontal="left"/>
    </xf>
    <xf numFmtId="167" fontId="52" fillId="34" borderId="77" xfId="0" applyNumberFormat="1" applyFont="1" applyFill="1" applyBorder="1" applyAlignment="1" applyProtection="1">
      <alignment horizontal="center" vertical="center" wrapText="1"/>
    </xf>
    <xf numFmtId="0" fontId="20" fillId="34" borderId="77" xfId="0" applyFont="1" applyFill="1" applyBorder="1" applyAlignment="1" applyProtection="1">
      <alignment horizontal="center" vertical="center" wrapText="1"/>
    </xf>
    <xf numFmtId="168" fontId="52" fillId="34" borderId="77" xfId="0" applyNumberFormat="1" applyFont="1" applyFill="1" applyBorder="1" applyAlignment="1" applyProtection="1">
      <alignment horizontal="center" vertical="center" wrapText="1"/>
    </xf>
    <xf numFmtId="169" fontId="52" fillId="34" borderId="77" xfId="0" applyNumberFormat="1" applyFont="1" applyFill="1" applyBorder="1" applyAlignment="1" applyProtection="1">
      <alignment horizontal="center" vertical="center" wrapText="1"/>
    </xf>
    <xf numFmtId="0" fontId="20" fillId="34" borderId="77" xfId="0" applyFont="1" applyFill="1" applyBorder="1" applyAlignment="1" applyProtection="1">
      <alignment horizontal="left"/>
    </xf>
    <xf numFmtId="167" fontId="52" fillId="34" borderId="77" xfId="0" applyNumberFormat="1" applyFont="1" applyFill="1" applyBorder="1" applyAlignment="1" applyProtection="1">
      <alignment horizontal="center"/>
    </xf>
    <xf numFmtId="0" fontId="20" fillId="34" borderId="77" xfId="0" applyFont="1" applyFill="1" applyBorder="1" applyAlignment="1" applyProtection="1">
      <alignment horizontal="center"/>
    </xf>
    <xf numFmtId="168" fontId="52" fillId="34" borderId="77" xfId="0" applyNumberFormat="1" applyFont="1" applyFill="1" applyBorder="1" applyAlignment="1" applyProtection="1">
      <alignment horizontal="center"/>
    </xf>
    <xf numFmtId="169" fontId="52" fillId="34" borderId="77" xfId="0" applyNumberFormat="1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45" fillId="0" borderId="0" xfId="0" applyFont="1" applyAlignment="1" applyProtection="1">
      <alignment horizontal="center"/>
    </xf>
    <xf numFmtId="0" fontId="45" fillId="0" borderId="0" xfId="0" applyFont="1" applyProtection="1"/>
    <xf numFmtId="0" fontId="0" fillId="0" borderId="0" xfId="0" applyFill="1" applyBorder="1" applyProtection="1"/>
    <xf numFmtId="170" fontId="0" fillId="0" borderId="0" xfId="0" applyNumberFormat="1" applyProtection="1"/>
    <xf numFmtId="1" fontId="0" fillId="0" borderId="0" xfId="0" applyNumberFormat="1" applyProtection="1"/>
    <xf numFmtId="167" fontId="52" fillId="34" borderId="76" xfId="0" applyNumberFormat="1" applyFont="1" applyFill="1" applyBorder="1" applyAlignment="1" applyProtection="1">
      <alignment horizontal="left"/>
    </xf>
    <xf numFmtId="0" fontId="0" fillId="34" borderId="77" xfId="0" applyFill="1" applyBorder="1" applyAlignment="1" applyProtection="1">
      <alignment horizontal="center"/>
    </xf>
    <xf numFmtId="0" fontId="20" fillId="34" borderId="78" xfId="0" applyFont="1" applyFill="1" applyBorder="1" applyAlignment="1" applyProtection="1">
      <alignment horizontal="left"/>
    </xf>
    <xf numFmtId="167" fontId="52" fillId="34" borderId="0" xfId="0" applyNumberFormat="1" applyFont="1" applyFill="1" applyBorder="1" applyAlignment="1" applyProtection="1">
      <alignment horizontal="center"/>
    </xf>
    <xf numFmtId="0" fontId="0" fillId="34" borderId="78" xfId="0" applyFill="1" applyBorder="1" applyAlignment="1" applyProtection="1">
      <alignment horizontal="center"/>
    </xf>
    <xf numFmtId="168" fontId="52" fillId="34" borderId="0" xfId="0" applyNumberFormat="1" applyFont="1" applyFill="1" applyBorder="1" applyAlignment="1" applyProtection="1">
      <alignment horizontal="center"/>
    </xf>
    <xf numFmtId="0" fontId="4" fillId="0" borderId="31" xfId="0" applyFont="1" applyBorder="1" applyProtection="1"/>
    <xf numFmtId="0" fontId="0" fillId="0" borderId="0" xfId="0" applyAlignment="1" applyProtection="1">
      <alignment wrapText="1"/>
    </xf>
    <xf numFmtId="0" fontId="45" fillId="0" borderId="20" xfId="39" applyFont="1" applyBorder="1" applyAlignment="1">
      <alignment wrapText="1"/>
    </xf>
    <xf numFmtId="0" fontId="45" fillId="0" borderId="26" xfId="0" applyFont="1" applyBorder="1" applyAlignment="1">
      <alignment wrapText="1"/>
    </xf>
    <xf numFmtId="0" fontId="45" fillId="0" borderId="36" xfId="0" applyFont="1" applyBorder="1" applyAlignment="1">
      <alignment wrapText="1"/>
    </xf>
    <xf numFmtId="0" fontId="27" fillId="0" borderId="39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27" fillId="29" borderId="60" xfId="0" applyFont="1" applyFill="1" applyBorder="1" applyAlignment="1"/>
    <xf numFmtId="0" fontId="0" fillId="0" borderId="38" xfId="0" applyBorder="1" applyAlignment="1"/>
    <xf numFmtId="0" fontId="0" fillId="0" borderId="19" xfId="0" applyBorder="1" applyAlignment="1"/>
    <xf numFmtId="0" fontId="0" fillId="0" borderId="59" xfId="0" applyBorder="1" applyAlignment="1"/>
    <xf numFmtId="0" fontId="41" fillId="0" borderId="19" xfId="42" applyFont="1" applyBorder="1" applyAlignment="1">
      <alignment horizontal="right" vertical="center"/>
    </xf>
    <xf numFmtId="0" fontId="41" fillId="0" borderId="19" xfId="0" applyFont="1" applyBorder="1" applyAlignment="1">
      <alignment horizontal="right" vertical="center"/>
    </xf>
    <xf numFmtId="0" fontId="26" fillId="0" borderId="19" xfId="42" applyFont="1" applyBorder="1" applyAlignment="1">
      <alignment horizontal="left" vertical="center"/>
    </xf>
    <xf numFmtId="0" fontId="26" fillId="0" borderId="19" xfId="0" applyFont="1" applyBorder="1" applyAlignment="1">
      <alignment horizontal="left"/>
    </xf>
    <xf numFmtId="0" fontId="41" fillId="0" borderId="11" xfId="0" applyFont="1" applyBorder="1" applyAlignment="1">
      <alignment vertical="center"/>
    </xf>
    <xf numFmtId="0" fontId="26" fillId="0" borderId="17" xfId="0" applyFont="1" applyBorder="1" applyAlignment="1">
      <alignment vertical="center"/>
    </xf>
    <xf numFmtId="0" fontId="27" fillId="0" borderId="11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0" fontId="27" fillId="0" borderId="18" xfId="0" applyFont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 wrapText="1"/>
    </xf>
    <xf numFmtId="0" fontId="27" fillId="0" borderId="17" xfId="0" applyFont="1" applyFill="1" applyBorder="1" applyAlignment="1">
      <alignment horizontal="center" vertical="center" wrapText="1"/>
    </xf>
    <xf numFmtId="0" fontId="27" fillId="0" borderId="18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left"/>
    </xf>
    <xf numFmtId="0" fontId="26" fillId="0" borderId="0" xfId="42" applyFont="1" applyBorder="1" applyAlignment="1">
      <alignment horizontal="left"/>
    </xf>
    <xf numFmtId="0" fontId="26" fillId="31" borderId="20" xfId="0" applyFont="1" applyFill="1" applyBorder="1" applyAlignment="1">
      <alignment horizontal="center"/>
    </xf>
    <xf numFmtId="0" fontId="26" fillId="31" borderId="26" xfId="0" applyFont="1" applyFill="1" applyBorder="1" applyAlignment="1">
      <alignment horizontal="center"/>
    </xf>
    <xf numFmtId="0" fontId="26" fillId="31" borderId="29" xfId="0" applyFont="1" applyFill="1" applyBorder="1" applyAlignment="1">
      <alignment horizontal="center"/>
    </xf>
    <xf numFmtId="0" fontId="41" fillId="0" borderId="11" xfId="39" applyFont="1" applyBorder="1" applyAlignment="1"/>
    <xf numFmtId="0" fontId="0" fillId="0" borderId="17" xfId="0" applyBorder="1" applyAlignment="1"/>
    <xf numFmtId="0" fontId="41" fillId="0" borderId="17" xfId="39" applyFont="1" applyBorder="1" applyAlignment="1">
      <alignment horizontal="right"/>
    </xf>
    <xf numFmtId="0" fontId="3" fillId="0" borderId="17" xfId="0" applyFont="1" applyBorder="1" applyAlignment="1">
      <alignment horizontal="right"/>
    </xf>
    <xf numFmtId="0" fontId="41" fillId="0" borderId="19" xfId="39" applyFont="1" applyBorder="1" applyAlignment="1">
      <alignment horizontal="right"/>
    </xf>
    <xf numFmtId="0" fontId="41" fillId="0" borderId="19" xfId="39" applyFont="1" applyBorder="1" applyAlignment="1">
      <alignment horizontal="right" wrapText="1"/>
    </xf>
    <xf numFmtId="0" fontId="20" fillId="29" borderId="60" xfId="39" applyFill="1" applyBorder="1" applyAlignment="1"/>
    <xf numFmtId="0" fontId="0" fillId="29" borderId="38" xfId="0" applyFill="1" applyBorder="1" applyAlignment="1"/>
    <xf numFmtId="0" fontId="0" fillId="29" borderId="59" xfId="0" applyFill="1" applyBorder="1" applyAlignment="1"/>
    <xf numFmtId="0" fontId="27" fillId="28" borderId="71" xfId="39" applyFont="1" applyFill="1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0" fontId="27" fillId="28" borderId="27" xfId="39" applyFont="1" applyFill="1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27" fillId="28" borderId="46" xfId="39" applyFont="1" applyFill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3" fillId="28" borderId="37" xfId="39" applyFont="1" applyFill="1" applyBorder="1" applyAlignment="1">
      <alignment horizontal="center" vertical="center" wrapText="1"/>
    </xf>
    <xf numFmtId="0" fontId="3" fillId="28" borderId="17" xfId="39" applyFont="1" applyFill="1" applyBorder="1" applyAlignment="1">
      <alignment horizontal="center" vertical="center" wrapText="1"/>
    </xf>
    <xf numFmtId="0" fontId="3" fillId="28" borderId="27" xfId="39" applyFont="1" applyFill="1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7" fillId="28" borderId="69" xfId="39" applyFont="1" applyFill="1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27" fillId="28" borderId="11" xfId="39" applyFont="1" applyFill="1" applyBorder="1" applyAlignment="1">
      <alignment horizontal="center" vertical="center" wrapText="1"/>
    </xf>
    <xf numFmtId="0" fontId="27" fillId="28" borderId="17" xfId="39" applyFont="1" applyFill="1" applyBorder="1" applyAlignment="1">
      <alignment horizontal="center" vertical="center" wrapText="1"/>
    </xf>
    <xf numFmtId="0" fontId="27" fillId="28" borderId="18" xfId="39" applyFont="1" applyFill="1" applyBorder="1" applyAlignment="1">
      <alignment horizontal="center" vertical="center" wrapText="1"/>
    </xf>
    <xf numFmtId="0" fontId="45" fillId="0" borderId="20" xfId="39" applyFont="1" applyBorder="1" applyAlignment="1">
      <alignment wrapText="1"/>
    </xf>
    <xf numFmtId="0" fontId="45" fillId="0" borderId="26" xfId="0" applyFont="1" applyBorder="1" applyAlignment="1">
      <alignment wrapText="1"/>
    </xf>
    <xf numFmtId="0" fontId="45" fillId="0" borderId="36" xfId="0" applyFont="1" applyBorder="1" applyAlignment="1">
      <alignment wrapText="1"/>
    </xf>
    <xf numFmtId="0" fontId="20" fillId="0" borderId="20" xfId="39" applyFont="1" applyBorder="1" applyAlignment="1">
      <alignment wrapText="1"/>
    </xf>
    <xf numFmtId="0" fontId="0" fillId="0" borderId="26" xfId="0" applyBorder="1" applyAlignment="1">
      <alignment wrapText="1"/>
    </xf>
    <xf numFmtId="0" fontId="0" fillId="0" borderId="36" xfId="0" applyBorder="1" applyAlignment="1">
      <alignment wrapText="1"/>
    </xf>
    <xf numFmtId="0" fontId="26" fillId="0" borderId="19" xfId="0" applyFont="1" applyBorder="1" applyAlignment="1">
      <alignment wrapText="1"/>
    </xf>
    <xf numFmtId="15" fontId="26" fillId="0" borderId="19" xfId="39" applyNumberFormat="1" applyFont="1" applyBorder="1" applyAlignment="1">
      <alignment horizontal="left" wrapText="1"/>
    </xf>
    <xf numFmtId="0" fontId="26" fillId="0" borderId="23" xfId="0" applyFont="1" applyBorder="1" applyAlignment="1">
      <alignment horizontal="left" wrapText="1"/>
    </xf>
    <xf numFmtId="0" fontId="20" fillId="29" borderId="60" xfId="39" applyFill="1" applyBorder="1" applyAlignment="1">
      <alignment horizontal="center"/>
    </xf>
    <xf numFmtId="0" fontId="41" fillId="0" borderId="11" xfId="39" applyFont="1" applyBorder="1" applyAlignment="1">
      <alignment wrapText="1"/>
    </xf>
    <xf numFmtId="166" fontId="41" fillId="0" borderId="17" xfId="39" applyNumberFormat="1" applyFont="1" applyBorder="1" applyAlignment="1">
      <alignment horizontal="right"/>
    </xf>
    <xf numFmtId="0" fontId="26" fillId="0" borderId="17" xfId="39" applyFont="1" applyBorder="1" applyAlignment="1">
      <alignment horizontal="left"/>
    </xf>
    <xf numFmtId="0" fontId="0" fillId="0" borderId="18" xfId="0" applyBorder="1" applyAlignment="1">
      <alignment horizontal="left"/>
    </xf>
    <xf numFmtId="0" fontId="3" fillId="0" borderId="19" xfId="0" applyFont="1" applyBorder="1" applyAlignment="1">
      <alignment horizontal="right"/>
    </xf>
    <xf numFmtId="0" fontId="3" fillId="0" borderId="40" xfId="39" applyFont="1" applyBorder="1" applyAlignment="1">
      <alignment horizontal="center" vertical="center" wrapText="1"/>
    </xf>
    <xf numFmtId="0" fontId="3" fillId="0" borderId="39" xfId="39" applyFont="1" applyBorder="1" applyAlignment="1">
      <alignment horizontal="center" vertical="center" wrapText="1"/>
    </xf>
    <xf numFmtId="0" fontId="3" fillId="0" borderId="33" xfId="39" applyFont="1" applyBorder="1" applyAlignment="1">
      <alignment horizontal="center" vertical="center" wrapText="1"/>
    </xf>
    <xf numFmtId="0" fontId="20" fillId="0" borderId="66" xfId="39" applyFont="1" applyBorder="1" applyAlignment="1">
      <alignment wrapText="1"/>
    </xf>
    <xf numFmtId="0" fontId="0" fillId="0" borderId="67" xfId="0" applyBorder="1" applyAlignment="1">
      <alignment wrapText="1"/>
    </xf>
    <xf numFmtId="0" fontId="0" fillId="0" borderId="68" xfId="0" applyBorder="1" applyAlignment="1">
      <alignment wrapText="1"/>
    </xf>
    <xf numFmtId="0" fontId="43" fillId="33" borderId="0" xfId="0" applyFont="1" applyFill="1" applyBorder="1" applyAlignment="1" applyProtection="1">
      <alignment horizontal="center" vertical="center" wrapText="1"/>
    </xf>
    <xf numFmtId="0" fontId="49" fillId="33" borderId="0" xfId="0" applyFont="1" applyFill="1" applyBorder="1" applyAlignment="1" applyProtection="1">
      <alignment horizontal="center" vertical="center" wrapText="1"/>
    </xf>
    <xf numFmtId="0" fontId="49" fillId="33" borderId="78" xfId="0" applyFont="1" applyFill="1" applyBorder="1" applyAlignment="1" applyProtection="1">
      <alignment horizontal="center" vertical="center" wrapText="1"/>
    </xf>
    <xf numFmtId="0" fontId="49" fillId="33" borderId="76" xfId="0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horizontal="center"/>
      <protection locked="0"/>
    </xf>
    <xf numFmtId="0" fontId="49" fillId="33" borderId="75" xfId="0" applyFont="1" applyFill="1" applyBorder="1" applyAlignment="1" applyProtection="1">
      <alignment horizontal="center" vertical="center" wrapText="1"/>
    </xf>
    <xf numFmtId="0" fontId="49" fillId="33" borderId="74" xfId="0" applyFont="1" applyFill="1" applyBorder="1" applyAlignment="1" applyProtection="1">
      <alignment horizontal="center" vertical="center" wrapText="1"/>
    </xf>
    <xf numFmtId="0" fontId="49" fillId="33" borderId="73" xfId="0" applyFont="1" applyFill="1" applyBorder="1" applyAlignment="1" applyProtection="1">
      <alignment horizontal="center" vertical="center" wrapText="1"/>
    </xf>
    <xf numFmtId="166" fontId="20" fillId="0" borderId="24" xfId="0" applyNumberFormat="1" applyFont="1" applyFill="1" applyBorder="1" applyAlignment="1">
      <alignment horizontal="center"/>
    </xf>
    <xf numFmtId="0" fontId="4" fillId="0" borderId="63" xfId="0" applyFont="1" applyFill="1" applyBorder="1" applyAlignment="1">
      <alignment horizontal="right"/>
    </xf>
  </cellXfs>
  <cellStyles count="139">
    <cellStyle name="20% - Accent1" xfId="1" builtinId="30" customBuiltin="1"/>
    <cellStyle name="20% - Accent1 2" xfId="50"/>
    <cellStyle name="20% - Accent1 3" xfId="51"/>
    <cellStyle name="20% - Accent2" xfId="2" builtinId="34" customBuiltin="1"/>
    <cellStyle name="20% - Accent2 2" xfId="52"/>
    <cellStyle name="20% - Accent2 3" xfId="53"/>
    <cellStyle name="20% - Accent3" xfId="3" builtinId="38" customBuiltin="1"/>
    <cellStyle name="20% - Accent3 2" xfId="54"/>
    <cellStyle name="20% - Accent3 3" xfId="55"/>
    <cellStyle name="20% - Accent4" xfId="4" builtinId="42" customBuiltin="1"/>
    <cellStyle name="20% - Accent4 2" xfId="56"/>
    <cellStyle name="20% - Accent4 3" xfId="57"/>
    <cellStyle name="20% - Accent5" xfId="5" builtinId="46" customBuiltin="1"/>
    <cellStyle name="20% - Accent5 2" xfId="58"/>
    <cellStyle name="20% - Accent6" xfId="6" builtinId="50" customBuiltin="1"/>
    <cellStyle name="20% - Accent6 2" xfId="59"/>
    <cellStyle name="20% - Accent6 3" xfId="60"/>
    <cellStyle name="40% - Accent1" xfId="7" builtinId="31" customBuiltin="1"/>
    <cellStyle name="40% - Accent1 2" xfId="61"/>
    <cellStyle name="40% - Accent1 3" xfId="62"/>
    <cellStyle name="40% - Accent2" xfId="8" builtinId="35" customBuiltin="1"/>
    <cellStyle name="40% - Accent2 2" xfId="63"/>
    <cellStyle name="40% - Accent3" xfId="9" builtinId="39" customBuiltin="1"/>
    <cellStyle name="40% - Accent3 2" xfId="64"/>
    <cellStyle name="40% - Accent3 3" xfId="65"/>
    <cellStyle name="40% - Accent4" xfId="10" builtinId="43" customBuiltin="1"/>
    <cellStyle name="40% - Accent4 2" xfId="66"/>
    <cellStyle name="40% - Accent4 3" xfId="67"/>
    <cellStyle name="40% - Accent5" xfId="11" builtinId="47" customBuiltin="1"/>
    <cellStyle name="40% - Accent5 2" xfId="68"/>
    <cellStyle name="40% - Accent5 3" xfId="69"/>
    <cellStyle name="40% - Accent6" xfId="12" builtinId="51" customBuiltin="1"/>
    <cellStyle name="40% - Accent6 2" xfId="70"/>
    <cellStyle name="40% - Accent6 3" xfId="71"/>
    <cellStyle name="60% - Accent1" xfId="13" builtinId="32" customBuiltin="1"/>
    <cellStyle name="60% - Accent1 2" xfId="72"/>
    <cellStyle name="60% - Accent1 3" xfId="73"/>
    <cellStyle name="60% - Accent2" xfId="14" builtinId="36" customBuiltin="1"/>
    <cellStyle name="60% - Accent2 2" xfId="74"/>
    <cellStyle name="60% - Accent2 3" xfId="75"/>
    <cellStyle name="60% - Accent3" xfId="15" builtinId="40" customBuiltin="1"/>
    <cellStyle name="60% - Accent3 2" xfId="76"/>
    <cellStyle name="60% - Accent3 3" xfId="77"/>
    <cellStyle name="60% - Accent4" xfId="16" builtinId="44" customBuiltin="1"/>
    <cellStyle name="60% - Accent4 2" xfId="78"/>
    <cellStyle name="60% - Accent4 3" xfId="79"/>
    <cellStyle name="60% - Accent5" xfId="17" builtinId="48" customBuiltin="1"/>
    <cellStyle name="60% - Accent5 2" xfId="80"/>
    <cellStyle name="60% - Accent5 3" xfId="81"/>
    <cellStyle name="60% - Accent6" xfId="18" builtinId="52" customBuiltin="1"/>
    <cellStyle name="60% - Accent6 2" xfId="82"/>
    <cellStyle name="60% - Accent6 3" xfId="83"/>
    <cellStyle name="Accent1" xfId="19" builtinId="29" customBuiltin="1"/>
    <cellStyle name="Accent1 2" xfId="84"/>
    <cellStyle name="Accent1 3" xfId="85"/>
    <cellStyle name="Accent2" xfId="20" builtinId="33" customBuiltin="1"/>
    <cellStyle name="Accent2 2" xfId="86"/>
    <cellStyle name="Accent2 3" xfId="87"/>
    <cellStyle name="Accent3" xfId="21" builtinId="37" customBuiltin="1"/>
    <cellStyle name="Accent3 2" xfId="88"/>
    <cellStyle name="Accent3 3" xfId="89"/>
    <cellStyle name="Accent4" xfId="22" builtinId="41" customBuiltin="1"/>
    <cellStyle name="Accent4 2" xfId="90"/>
    <cellStyle name="Accent4 3" xfId="91"/>
    <cellStyle name="Accent5" xfId="23" builtinId="45" customBuiltin="1"/>
    <cellStyle name="Accent5 2" xfId="92"/>
    <cellStyle name="Accent6" xfId="24" builtinId="49" customBuiltin="1"/>
    <cellStyle name="Accent6 2" xfId="93"/>
    <cellStyle name="Accent6 3" xfId="94"/>
    <cellStyle name="Bad" xfId="25" builtinId="27" customBuiltin="1"/>
    <cellStyle name="Bad 2" xfId="95"/>
    <cellStyle name="Bad 3" xfId="96"/>
    <cellStyle name="Calculation" xfId="26" builtinId="22" customBuiltin="1"/>
    <cellStyle name="Calculation 2" xfId="97"/>
    <cellStyle name="Calculation 3" xfId="98"/>
    <cellStyle name="Check Cell" xfId="27" builtinId="23" customBuiltin="1"/>
    <cellStyle name="Check Cell 2" xfId="99"/>
    <cellStyle name="Comma 2" xfId="100"/>
    <cellStyle name="Comma 2 2" xfId="101"/>
    <cellStyle name="Comma 3" xfId="102"/>
    <cellStyle name="Comma 4" xfId="103"/>
    <cellStyle name="Explanatory Text" xfId="28" builtinId="53" customBuiltin="1"/>
    <cellStyle name="Explanatory Text 2" xfId="104"/>
    <cellStyle name="field" xfId="29"/>
    <cellStyle name="Good" xfId="30" builtinId="26" customBuiltin="1"/>
    <cellStyle name="Good 2" xfId="105"/>
    <cellStyle name="Good 3" xfId="106"/>
    <cellStyle name="HAND" xfId="31"/>
    <cellStyle name="Heading 1" xfId="32" builtinId="16" customBuiltin="1"/>
    <cellStyle name="Heading 1 2" xfId="107"/>
    <cellStyle name="Heading 1 3" xfId="108"/>
    <cellStyle name="Heading 2" xfId="33" builtinId="17" customBuiltin="1"/>
    <cellStyle name="Heading 2 2" xfId="109"/>
    <cellStyle name="Heading 2 3" xfId="110"/>
    <cellStyle name="Heading 3" xfId="34" builtinId="18" customBuiltin="1"/>
    <cellStyle name="Heading 3 2" xfId="111"/>
    <cellStyle name="Heading 3 3" xfId="112"/>
    <cellStyle name="Heading 4" xfId="35" builtinId="19" customBuiltin="1"/>
    <cellStyle name="Heading 4 2" xfId="113"/>
    <cellStyle name="Heading 4 3" xfId="114"/>
    <cellStyle name="Input" xfId="36" builtinId="20" customBuiltin="1"/>
    <cellStyle name="Input 2" xfId="115"/>
    <cellStyle name="Input 3" xfId="116"/>
    <cellStyle name="Linked Cell" xfId="37" builtinId="24" customBuiltin="1"/>
    <cellStyle name="Linked Cell 2" xfId="117"/>
    <cellStyle name="Linked Cell 3" xfId="118"/>
    <cellStyle name="Neutral" xfId="38" builtinId="28" customBuiltin="1"/>
    <cellStyle name="Neutral 2" xfId="119"/>
    <cellStyle name="Neutral 3" xfId="120"/>
    <cellStyle name="Normal" xfId="0" builtinId="0"/>
    <cellStyle name="Normal 10" xfId="49"/>
    <cellStyle name="Normal 11" xfId="121"/>
    <cellStyle name="Normal 2" xfId="39"/>
    <cellStyle name="Normal 2 2" xfId="40"/>
    <cellStyle name="Normal 2_C-1001" xfId="122"/>
    <cellStyle name="Normal 3" xfId="41"/>
    <cellStyle name="Normal 4" xfId="123"/>
    <cellStyle name="Normal 4 2" xfId="124"/>
    <cellStyle name="Normal 5" xfId="48"/>
    <cellStyle name="Normal 5 2" xfId="125"/>
    <cellStyle name="Normal 6" xfId="126"/>
    <cellStyle name="Normal 7" xfId="127"/>
    <cellStyle name="Normal 8" xfId="128"/>
    <cellStyle name="Normal 9" xfId="129"/>
    <cellStyle name="Normal_2221-0827_L7002" xfId="42"/>
    <cellStyle name="Note" xfId="43" builtinId="10" customBuiltin="1"/>
    <cellStyle name="Note 2" xfId="130"/>
    <cellStyle name="Note 3" xfId="131"/>
    <cellStyle name="Output" xfId="44" builtinId="21" customBuiltin="1"/>
    <cellStyle name="Output 2" xfId="132"/>
    <cellStyle name="Output 3" xfId="133"/>
    <cellStyle name="Title" xfId="45" builtinId="15" customBuiltin="1"/>
    <cellStyle name="Title 2" xfId="134"/>
    <cellStyle name="Title 3" xfId="135"/>
    <cellStyle name="Total" xfId="46" builtinId="25" customBuiltin="1"/>
    <cellStyle name="Total 2" xfId="136"/>
    <cellStyle name="Total 3" xfId="137"/>
    <cellStyle name="Warning Text" xfId="47" builtinId="11" customBuiltin="1"/>
    <cellStyle name="Warning Text 2" xfId="138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left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Contracts\Active%20Contracts\2438-6000%20-%20ETC%20DAPL\07%20%20%20Instr%20and%20Controls\07.3%20%20%20Lists\07.1.2%20%20%20Checked\-06%20Cable,%20Tray%20&amp;%20Conduit%20Schedules\2438-6001_W_STNL_E300006_Rev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Contracts\Active%20Contracts\2438-6000%20-%20ETC%20DAPL\07%20%20%20Instr%20and%20Controls\07.3%20%20%20Lists\07.1.2%20%20%20Checked\-06%20Cable,%20Tray%20&amp;%20Conduit%20Schedules\2438-6001_W_STNL_E300006_Rev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Cover Sheet"/>
      <sheetName val="Cable Schedule"/>
      <sheetName val="Cable Tray"/>
      <sheetName val="Conduit"/>
    </sheetNames>
    <sheetDataSet>
      <sheetData sheetId="0"/>
      <sheetData sheetId="1"/>
      <sheetData sheetId="2">
        <row r="4">
          <cell r="H4" t="str">
            <v>IC-1</v>
          </cell>
          <cell r="I4"/>
          <cell r="J4"/>
          <cell r="K4"/>
          <cell r="L4"/>
          <cell r="M4"/>
          <cell r="N4"/>
          <cell r="O4" t="str">
            <v>LT-7102</v>
          </cell>
        </row>
        <row r="5">
          <cell r="H5" t="str">
            <v>IC-2</v>
          </cell>
          <cell r="I5" t="str">
            <v>IC-4</v>
          </cell>
          <cell r="J5" t="str">
            <v>IT-6</v>
          </cell>
          <cell r="K5" t="str">
            <v>IC-19</v>
          </cell>
          <cell r="L5"/>
          <cell r="M5"/>
          <cell r="N5"/>
          <cell r="O5" t="str">
            <v>Tank Gauging Cabinet IJB-09</v>
          </cell>
        </row>
        <row r="6">
          <cell r="H6" t="str">
            <v>IC-2</v>
          </cell>
          <cell r="I6" t="str">
            <v>IC-4</v>
          </cell>
          <cell r="J6" t="str">
            <v>IT-6</v>
          </cell>
          <cell r="K6" t="str">
            <v>IC-19</v>
          </cell>
          <cell r="L6"/>
          <cell r="M6"/>
          <cell r="N6"/>
          <cell r="O6" t="str">
            <v>Tank Gauging Cabinet IJB-09</v>
          </cell>
        </row>
        <row r="7">
          <cell r="H7" t="str">
            <v>IC-3</v>
          </cell>
          <cell r="I7" t="str">
            <v>IC-4</v>
          </cell>
          <cell r="J7" t="str">
            <v>IT-6</v>
          </cell>
          <cell r="K7" t="str">
            <v>IC-19</v>
          </cell>
          <cell r="L7"/>
          <cell r="M7"/>
          <cell r="N7"/>
          <cell r="O7" t="str">
            <v>Tank Gauging Cabinet IJB-09</v>
          </cell>
        </row>
        <row r="8">
          <cell r="H8" t="str">
            <v>IC-4</v>
          </cell>
          <cell r="I8" t="str">
            <v>IT-6</v>
          </cell>
          <cell r="J8" t="str">
            <v>IC-19</v>
          </cell>
          <cell r="K8"/>
          <cell r="L8"/>
          <cell r="M8"/>
          <cell r="N8"/>
          <cell r="O8" t="str">
            <v>Tank Gauging Cabinet IJB-09</v>
          </cell>
        </row>
        <row r="9">
          <cell r="H9" t="str">
            <v>IC-5</v>
          </cell>
          <cell r="I9" t="str">
            <v>IC-4</v>
          </cell>
          <cell r="J9" t="str">
            <v>IT-6</v>
          </cell>
          <cell r="K9" t="str">
            <v>IC-19</v>
          </cell>
          <cell r="L9"/>
          <cell r="M9"/>
          <cell r="N9"/>
          <cell r="O9" t="str">
            <v>Tank Gauging Cabinet IJB-09</v>
          </cell>
        </row>
        <row r="10">
          <cell r="H10" t="str">
            <v>IC-6</v>
          </cell>
          <cell r="I10"/>
          <cell r="J10"/>
          <cell r="K10"/>
          <cell r="L10"/>
          <cell r="M10"/>
          <cell r="N10"/>
          <cell r="O10" t="str">
            <v>LT-7202</v>
          </cell>
        </row>
        <row r="11">
          <cell r="H11" t="str">
            <v>IC-7</v>
          </cell>
          <cell r="I11" t="str">
            <v>IC-9</v>
          </cell>
          <cell r="J11" t="str">
            <v>IT-7</v>
          </cell>
          <cell r="K11" t="str">
            <v>IT-6</v>
          </cell>
          <cell r="L11" t="str">
            <v>IC-19</v>
          </cell>
          <cell r="M11"/>
          <cell r="N11"/>
          <cell r="O11" t="str">
            <v>Tank Gauging Cabinet IJB-09</v>
          </cell>
        </row>
        <row r="12">
          <cell r="H12" t="str">
            <v>IC-7</v>
          </cell>
          <cell r="I12" t="str">
            <v>IC-9</v>
          </cell>
          <cell r="J12" t="str">
            <v>IT-7</v>
          </cell>
          <cell r="K12" t="str">
            <v>IT-6</v>
          </cell>
          <cell r="L12" t="str">
            <v>IC-19</v>
          </cell>
          <cell r="M12"/>
          <cell r="N12"/>
          <cell r="O12" t="str">
            <v>Tank Gauging Cabinet IJB-09</v>
          </cell>
        </row>
        <row r="13">
          <cell r="H13" t="str">
            <v>IC-8</v>
          </cell>
          <cell r="I13" t="str">
            <v>IC-9</v>
          </cell>
          <cell r="J13" t="str">
            <v>IT-7</v>
          </cell>
          <cell r="K13" t="str">
            <v>IT-6</v>
          </cell>
          <cell r="L13" t="str">
            <v>IC-19</v>
          </cell>
          <cell r="M13"/>
          <cell r="N13"/>
          <cell r="O13" t="str">
            <v>Tank Gauging Cabinet IJB-09</v>
          </cell>
        </row>
        <row r="14">
          <cell r="H14" t="str">
            <v>IC-9</v>
          </cell>
          <cell r="I14" t="str">
            <v>IT-7</v>
          </cell>
          <cell r="J14" t="str">
            <v>IT-6</v>
          </cell>
          <cell r="K14" t="str">
            <v>IC-19</v>
          </cell>
          <cell r="L14"/>
          <cell r="M14"/>
          <cell r="N14"/>
          <cell r="O14" t="str">
            <v>Tank Gauging Cabinet IJB-09</v>
          </cell>
        </row>
        <row r="15">
          <cell r="H15" t="str">
            <v>IC-10</v>
          </cell>
          <cell r="I15" t="str">
            <v>IC-9</v>
          </cell>
          <cell r="J15" t="str">
            <v>IT-7</v>
          </cell>
          <cell r="K15" t="str">
            <v>IT-6</v>
          </cell>
          <cell r="L15" t="str">
            <v>IC-19</v>
          </cell>
          <cell r="M15"/>
          <cell r="N15"/>
          <cell r="O15" t="str">
            <v>Tank Gauging Cabinet IJB-09</v>
          </cell>
        </row>
        <row r="16">
          <cell r="H16" t="str">
            <v>IC-22</v>
          </cell>
          <cell r="I16" t="str">
            <v>IC-20</v>
          </cell>
          <cell r="J16" t="str">
            <v>IT-6</v>
          </cell>
          <cell r="K16" t="str">
            <v>IT-5</v>
          </cell>
          <cell r="L16" t="str">
            <v>IT-3</v>
          </cell>
          <cell r="M16" t="str">
            <v>IT-1</v>
          </cell>
          <cell r="N16" t="str">
            <v>IW-10</v>
          </cell>
          <cell r="O16" t="str">
            <v>Main PLC Panel Cabinet 10</v>
          </cell>
        </row>
        <row r="17">
          <cell r="H17" t="str">
            <v>IC-22</v>
          </cell>
          <cell r="I17" t="str">
            <v>IC-20</v>
          </cell>
          <cell r="J17" t="str">
            <v>IT-6</v>
          </cell>
          <cell r="K17" t="str">
            <v>IT-5</v>
          </cell>
          <cell r="L17" t="str">
            <v>IT-3</v>
          </cell>
          <cell r="M17" t="str">
            <v>IT-1</v>
          </cell>
          <cell r="N17" t="str">
            <v>IW-10</v>
          </cell>
          <cell r="O17" t="str">
            <v>Main PLC Panel Cabinet 10</v>
          </cell>
        </row>
        <row r="18">
          <cell r="H18" t="str">
            <v>IC-21</v>
          </cell>
          <cell r="I18" t="str">
            <v>IC-20</v>
          </cell>
          <cell r="J18" t="str">
            <v>IT-6</v>
          </cell>
          <cell r="K18" t="str">
            <v>IT-5</v>
          </cell>
          <cell r="L18" t="str">
            <v>IT-4</v>
          </cell>
          <cell r="M18" t="str">
            <v>IW-12</v>
          </cell>
          <cell r="N18"/>
          <cell r="O18" t="str">
            <v>Mainline Meter I/O Panel Cabinet 12</v>
          </cell>
        </row>
        <row r="19">
          <cell r="H19" t="str">
            <v>IC-23</v>
          </cell>
          <cell r="I19" t="str">
            <v>IT-1</v>
          </cell>
          <cell r="J19" t="str">
            <v>IW-10</v>
          </cell>
          <cell r="K19"/>
          <cell r="L19"/>
          <cell r="M19"/>
          <cell r="N19"/>
          <cell r="O19" t="str">
            <v>Main PLC Panel Cabinet 10</v>
          </cell>
        </row>
        <row r="20">
          <cell r="H20" t="str">
            <v>IW-20</v>
          </cell>
          <cell r="I20" t="str">
            <v>IT-1</v>
          </cell>
          <cell r="J20" t="str">
            <v>IW-10</v>
          </cell>
          <cell r="K20"/>
          <cell r="L20"/>
          <cell r="M20"/>
          <cell r="N20"/>
          <cell r="O20" t="str">
            <v>Main PLC Panel Cabinet 10</v>
          </cell>
        </row>
        <row r="21">
          <cell r="H21" t="str">
            <v>IC-25</v>
          </cell>
          <cell r="I21" t="str">
            <v>IT-1</v>
          </cell>
          <cell r="J21" t="str">
            <v>IW-10</v>
          </cell>
          <cell r="K21"/>
          <cell r="L21"/>
          <cell r="M21"/>
          <cell r="N21"/>
          <cell r="O21" t="str">
            <v>Main PLC Panel Cabinet 10</v>
          </cell>
        </row>
        <row r="22">
          <cell r="H22" t="str">
            <v>IC-26</v>
          </cell>
          <cell r="I22" t="str">
            <v>IT-1</v>
          </cell>
          <cell r="J22" t="str">
            <v>IW-10</v>
          </cell>
          <cell r="K22"/>
          <cell r="L22"/>
          <cell r="M22"/>
          <cell r="N22"/>
          <cell r="O22" t="str">
            <v>Main PLC Panel Cabinet 10</v>
          </cell>
        </row>
        <row r="23">
          <cell r="H23" t="str">
            <v>IC-27</v>
          </cell>
          <cell r="I23" t="str">
            <v>IT-1</v>
          </cell>
          <cell r="J23" t="str">
            <v>IW-10</v>
          </cell>
          <cell r="K23"/>
          <cell r="L23"/>
          <cell r="M23"/>
          <cell r="N23"/>
          <cell r="O23" t="str">
            <v>Main PLC Panel Cabinet 10</v>
          </cell>
        </row>
        <row r="24">
          <cell r="H24" t="str">
            <v>IC-28</v>
          </cell>
          <cell r="I24" t="str">
            <v>IT-1</v>
          </cell>
          <cell r="J24" t="str">
            <v>IW-10</v>
          </cell>
          <cell r="K24"/>
          <cell r="L24"/>
          <cell r="M24"/>
          <cell r="N24"/>
          <cell r="O24" t="str">
            <v>Main PLC Panel Cabinet 10</v>
          </cell>
        </row>
        <row r="25">
          <cell r="H25" t="str">
            <v>IC-29</v>
          </cell>
          <cell r="I25" t="str">
            <v>IT-1</v>
          </cell>
          <cell r="J25" t="str">
            <v>IW-10</v>
          </cell>
          <cell r="K25"/>
          <cell r="L25"/>
          <cell r="M25"/>
          <cell r="N25"/>
          <cell r="O25" t="str">
            <v>Main PLC Panel Cabinet 10</v>
          </cell>
        </row>
        <row r="26">
          <cell r="H26" t="str">
            <v>IC-30</v>
          </cell>
          <cell r="I26" t="str">
            <v>IT-1</v>
          </cell>
          <cell r="J26" t="str">
            <v>IW-10</v>
          </cell>
          <cell r="K26"/>
          <cell r="L26"/>
          <cell r="M26"/>
          <cell r="N26"/>
          <cell r="O26" t="str">
            <v>Main PLC Panel Cabinet 10</v>
          </cell>
        </row>
        <row r="27">
          <cell r="H27" t="str">
            <v>IC-30</v>
          </cell>
          <cell r="I27" t="str">
            <v>IT-1</v>
          </cell>
          <cell r="J27" t="str">
            <v>IW-10</v>
          </cell>
          <cell r="K27"/>
          <cell r="L27"/>
          <cell r="M27"/>
          <cell r="N27"/>
          <cell r="O27" t="str">
            <v>Main PLC Panel Cabinet 10</v>
          </cell>
        </row>
        <row r="28">
          <cell r="H28" t="str">
            <v>IC-31</v>
          </cell>
          <cell r="I28" t="str">
            <v>IT-1</v>
          </cell>
          <cell r="J28" t="str">
            <v>IW-10</v>
          </cell>
          <cell r="K28"/>
          <cell r="L28"/>
          <cell r="M28"/>
          <cell r="N28"/>
          <cell r="O28" t="str">
            <v>Main PLC Panel Cabinet 10</v>
          </cell>
        </row>
        <row r="29">
          <cell r="H29" t="str">
            <v>IC-32</v>
          </cell>
          <cell r="I29" t="str">
            <v>IT-1</v>
          </cell>
          <cell r="J29" t="str">
            <v>IW-10</v>
          </cell>
          <cell r="K29"/>
          <cell r="L29"/>
          <cell r="M29"/>
          <cell r="N29"/>
          <cell r="O29" t="str">
            <v>Main PLC Panel Cabinet 10</v>
          </cell>
        </row>
        <row r="30">
          <cell r="H30" t="str">
            <v>IC-33</v>
          </cell>
          <cell r="I30" t="str">
            <v>IT-1</v>
          </cell>
          <cell r="J30" t="str">
            <v>IW-10</v>
          </cell>
          <cell r="K30"/>
          <cell r="L30"/>
          <cell r="M30"/>
          <cell r="N30"/>
          <cell r="O30" t="str">
            <v>Main PLC Panel Cabinet 10</v>
          </cell>
        </row>
        <row r="31">
          <cell r="H31" t="str">
            <v>IC-34</v>
          </cell>
          <cell r="I31" t="str">
            <v>IT-1</v>
          </cell>
          <cell r="J31" t="str">
            <v>IW-10</v>
          </cell>
          <cell r="K31"/>
          <cell r="L31"/>
          <cell r="M31"/>
          <cell r="N31"/>
          <cell r="O31" t="str">
            <v>Main PLC Panel Cabinet 10</v>
          </cell>
        </row>
        <row r="32">
          <cell r="H32" t="str">
            <v>IC-35</v>
          </cell>
          <cell r="I32" t="str">
            <v>IT-1</v>
          </cell>
          <cell r="J32" t="str">
            <v>IW-10</v>
          </cell>
          <cell r="K32"/>
          <cell r="L32"/>
          <cell r="M32"/>
          <cell r="N32"/>
          <cell r="O32" t="str">
            <v>Main PLC Panel Cabinet 10</v>
          </cell>
        </row>
        <row r="33">
          <cell r="H33" t="str">
            <v>IC-36</v>
          </cell>
          <cell r="I33" t="str">
            <v>IT-1</v>
          </cell>
          <cell r="J33" t="str">
            <v>IW-10</v>
          </cell>
          <cell r="K33"/>
          <cell r="L33"/>
          <cell r="M33"/>
          <cell r="N33"/>
          <cell r="O33" t="str">
            <v>Main PLC Panel Cabinet 10</v>
          </cell>
        </row>
        <row r="34">
          <cell r="H34" t="str">
            <v>IC-37</v>
          </cell>
          <cell r="I34" t="str">
            <v>IC-24</v>
          </cell>
          <cell r="J34" t="str">
            <v>IT-1</v>
          </cell>
          <cell r="K34" t="str">
            <v>IW-10</v>
          </cell>
          <cell r="L34"/>
          <cell r="M34"/>
          <cell r="N34"/>
          <cell r="O34" t="str">
            <v>Main PLC Panel Cabinet 10</v>
          </cell>
        </row>
        <row r="35">
          <cell r="H35" t="str">
            <v>IC-38</v>
          </cell>
          <cell r="I35" t="str">
            <v>IC-37</v>
          </cell>
          <cell r="J35" t="str">
            <v>IC-24</v>
          </cell>
          <cell r="K35" t="str">
            <v>IT-1</v>
          </cell>
          <cell r="L35" t="str">
            <v>IW-10</v>
          </cell>
          <cell r="M35"/>
          <cell r="N35"/>
          <cell r="O35" t="str">
            <v>Main PLC Panel Cabinet 10</v>
          </cell>
        </row>
        <row r="36">
          <cell r="H36" t="str">
            <v>IC-40</v>
          </cell>
          <cell r="I36" t="str">
            <v>IC-24</v>
          </cell>
          <cell r="J36" t="str">
            <v>IT-1</v>
          </cell>
          <cell r="K36" t="str">
            <v>IW-10</v>
          </cell>
          <cell r="L36"/>
          <cell r="M36"/>
          <cell r="N36"/>
          <cell r="O36" t="str">
            <v>Main PLC Panel Cabinet 10</v>
          </cell>
        </row>
        <row r="37">
          <cell r="H37" t="str">
            <v>IC-41</v>
          </cell>
          <cell r="I37" t="str">
            <v>IC-40</v>
          </cell>
          <cell r="J37"/>
          <cell r="K37"/>
          <cell r="L37"/>
          <cell r="M37"/>
          <cell r="N37"/>
          <cell r="O37" t="str">
            <v>Laboratory, AL-9393A</v>
          </cell>
        </row>
        <row r="38">
          <cell r="H38" t="str">
            <v>IC-42</v>
          </cell>
          <cell r="I38" t="str">
            <v>IT-4</v>
          </cell>
          <cell r="J38" t="str">
            <v>IW-11</v>
          </cell>
          <cell r="K38"/>
          <cell r="L38"/>
          <cell r="M38"/>
          <cell r="N38"/>
          <cell r="O38" t="str">
            <v>Mainline Pump I/O Panel Cabinet 11</v>
          </cell>
        </row>
        <row r="39">
          <cell r="H39" t="str">
            <v>IC-43</v>
          </cell>
          <cell r="I39" t="str">
            <v>IT-4</v>
          </cell>
          <cell r="J39" t="str">
            <v>IW-11</v>
          </cell>
          <cell r="K39"/>
          <cell r="L39"/>
          <cell r="M39"/>
          <cell r="N39"/>
          <cell r="O39" t="str">
            <v>Mainline Pump I/O Panel Cabinet 11</v>
          </cell>
        </row>
        <row r="40">
          <cell r="H40" t="str">
            <v>IC-44</v>
          </cell>
          <cell r="I40" t="str">
            <v>IT-1</v>
          </cell>
          <cell r="J40" t="str">
            <v>IW-10</v>
          </cell>
          <cell r="K40"/>
          <cell r="L40"/>
          <cell r="M40"/>
          <cell r="N40"/>
          <cell r="O40" t="str">
            <v>Main PLC Panel Cabinet 10</v>
          </cell>
        </row>
        <row r="41">
          <cell r="H41" t="str">
            <v>IC-45</v>
          </cell>
          <cell r="I41" t="str">
            <v>IT-1</v>
          </cell>
          <cell r="J41" t="str">
            <v>IW-10</v>
          </cell>
          <cell r="K41"/>
          <cell r="L41"/>
          <cell r="M41"/>
          <cell r="N41"/>
          <cell r="O41" t="str">
            <v>Main PLC Panel Cabinet 10</v>
          </cell>
        </row>
        <row r="42">
          <cell r="H42" t="str">
            <v>IC-46</v>
          </cell>
          <cell r="I42" t="str">
            <v>IT-1</v>
          </cell>
          <cell r="J42" t="str">
            <v>IW-10</v>
          </cell>
          <cell r="K42"/>
          <cell r="L42"/>
          <cell r="M42"/>
          <cell r="N42"/>
          <cell r="O42" t="str">
            <v>Main PLC Panel Cabinet 10</v>
          </cell>
        </row>
        <row r="43">
          <cell r="H43" t="str">
            <v>IC-48</v>
          </cell>
          <cell r="I43" t="str">
            <v>IT-1</v>
          </cell>
          <cell r="J43" t="str">
            <v>IW-10</v>
          </cell>
          <cell r="K43"/>
          <cell r="L43"/>
          <cell r="M43"/>
          <cell r="N43"/>
          <cell r="O43" t="str">
            <v>Main PLC Panel Cabinet 10</v>
          </cell>
        </row>
        <row r="44">
          <cell r="H44" t="str">
            <v>IC-49</v>
          </cell>
          <cell r="I44" t="str">
            <v>IT-1</v>
          </cell>
          <cell r="J44" t="str">
            <v>IW-10</v>
          </cell>
          <cell r="K44"/>
          <cell r="L44"/>
          <cell r="M44"/>
          <cell r="N44"/>
          <cell r="O44" t="str">
            <v>Main PLC Panel Cabinet 10</v>
          </cell>
        </row>
        <row r="45">
          <cell r="H45" t="str">
            <v>IC-50</v>
          </cell>
          <cell r="I45" t="str">
            <v>IT-1</v>
          </cell>
          <cell r="J45" t="str">
            <v>IW-10</v>
          </cell>
          <cell r="K45"/>
          <cell r="L45"/>
          <cell r="M45"/>
          <cell r="N45"/>
          <cell r="O45" t="str">
            <v>Main PLC Panel Cabinet 10</v>
          </cell>
        </row>
        <row r="46">
          <cell r="H46" t="str">
            <v>IC-51</v>
          </cell>
          <cell r="I46" t="str">
            <v>IT-1</v>
          </cell>
          <cell r="J46" t="str">
            <v>IW-10</v>
          </cell>
          <cell r="K46"/>
          <cell r="L46"/>
          <cell r="M46"/>
          <cell r="N46"/>
          <cell r="O46" t="str">
            <v>Main PLC Panel Cabinet 10</v>
          </cell>
        </row>
        <row r="47">
          <cell r="H47" t="str">
            <v>IC-54</v>
          </cell>
          <cell r="I47" t="str">
            <v>IT-1</v>
          </cell>
          <cell r="J47" t="str">
            <v>IW-10</v>
          </cell>
          <cell r="K47"/>
          <cell r="L47"/>
          <cell r="M47"/>
          <cell r="N47"/>
          <cell r="O47" t="str">
            <v>Main PLC Panel Cabinet 10</v>
          </cell>
        </row>
        <row r="48">
          <cell r="H48" t="str">
            <v>IC-55</v>
          </cell>
          <cell r="I48" t="str">
            <v>IT-1</v>
          </cell>
          <cell r="J48" t="str">
            <v>IW-10</v>
          </cell>
          <cell r="K48"/>
          <cell r="L48"/>
          <cell r="M48"/>
          <cell r="N48"/>
          <cell r="O48" t="str">
            <v>Main PLC Panel Cabinet 10</v>
          </cell>
        </row>
        <row r="49">
          <cell r="H49" t="str">
            <v>IC-56</v>
          </cell>
          <cell r="I49" t="str">
            <v>IT-5</v>
          </cell>
          <cell r="J49" t="str">
            <v>IT-3</v>
          </cell>
          <cell r="K49" t="str">
            <v>IT-1</v>
          </cell>
          <cell r="L49" t="str">
            <v>IC-57</v>
          </cell>
          <cell r="M49"/>
          <cell r="N49"/>
          <cell r="O49" t="str">
            <v xml:space="preserve">Motor Starter M-3111 (MY/UY-3111) </v>
          </cell>
        </row>
        <row r="50">
          <cell r="H50" t="str">
            <v>IC-56</v>
          </cell>
          <cell r="I50" t="str">
            <v>IT-5</v>
          </cell>
          <cell r="J50" t="str">
            <v>IT-3</v>
          </cell>
          <cell r="K50" t="str">
            <v>IT-1</v>
          </cell>
          <cell r="L50" t="str">
            <v>IC-57</v>
          </cell>
          <cell r="M50"/>
          <cell r="N50"/>
          <cell r="O50" t="str">
            <v xml:space="preserve">Motor Starter M-3111 (MY/UY-3111) </v>
          </cell>
        </row>
        <row r="51">
          <cell r="H51" t="str">
            <v>IC-56</v>
          </cell>
          <cell r="I51" t="str">
            <v>IT-5</v>
          </cell>
          <cell r="J51" t="str">
            <v>IT-4</v>
          </cell>
          <cell r="K51" t="str">
            <v>IW-12</v>
          </cell>
          <cell r="L51"/>
          <cell r="M51"/>
          <cell r="N51"/>
          <cell r="O51" t="str">
            <v>Mainline Meter I/O Panel Cabinet 12</v>
          </cell>
        </row>
        <row r="52">
          <cell r="H52" t="str">
            <v>IC-58</v>
          </cell>
          <cell r="I52" t="str">
            <v>IT-5</v>
          </cell>
          <cell r="J52" t="str">
            <v>IT-4</v>
          </cell>
          <cell r="K52" t="str">
            <v>IW-12</v>
          </cell>
          <cell r="L52"/>
          <cell r="M52"/>
          <cell r="N52"/>
          <cell r="O52" t="str">
            <v>Mainline Meter I/O Panel Cabinet 12</v>
          </cell>
        </row>
        <row r="53">
          <cell r="H53" t="str">
            <v>IC-59</v>
          </cell>
          <cell r="I53" t="str">
            <v>IT-1</v>
          </cell>
          <cell r="J53" t="str">
            <v>IW-10</v>
          </cell>
          <cell r="K53"/>
          <cell r="L53"/>
          <cell r="M53"/>
          <cell r="N53"/>
          <cell r="O53" t="str">
            <v>Main PLC Panel Cabinet 10</v>
          </cell>
        </row>
        <row r="54">
          <cell r="H54" t="str">
            <v>IC-59</v>
          </cell>
          <cell r="I54" t="str">
            <v>IT-1</v>
          </cell>
          <cell r="J54" t="str">
            <v>IW-10</v>
          </cell>
          <cell r="K54"/>
          <cell r="L54"/>
          <cell r="M54"/>
          <cell r="N54"/>
          <cell r="O54" t="str">
            <v>Main PLC Panel Cabinet 10</v>
          </cell>
        </row>
        <row r="55">
          <cell r="H55" t="str">
            <v>IC-59</v>
          </cell>
          <cell r="I55" t="str">
            <v>IT-1</v>
          </cell>
          <cell r="J55" t="str">
            <v>IW-10</v>
          </cell>
          <cell r="K55"/>
          <cell r="L55"/>
          <cell r="M55"/>
          <cell r="N55"/>
          <cell r="O55" t="str">
            <v>Main PLC Panel Cabinet 10</v>
          </cell>
        </row>
        <row r="56">
          <cell r="H56" t="str">
            <v>IC-60</v>
          </cell>
          <cell r="I56" t="str">
            <v>IT-5</v>
          </cell>
          <cell r="J56" t="str">
            <v>IT-3</v>
          </cell>
          <cell r="K56" t="str">
            <v>IT-1</v>
          </cell>
          <cell r="L56" t="str">
            <v>IC-61</v>
          </cell>
          <cell r="M56"/>
          <cell r="N56"/>
          <cell r="O56" t="str">
            <v xml:space="preserve">Motor Starter M-3211 (MY/UY-3211) </v>
          </cell>
        </row>
        <row r="57">
          <cell r="H57" t="str">
            <v>IC-60</v>
          </cell>
          <cell r="I57" t="str">
            <v>IT-5</v>
          </cell>
          <cell r="J57" t="str">
            <v>IT-3</v>
          </cell>
          <cell r="K57" t="str">
            <v>IT-1</v>
          </cell>
          <cell r="L57" t="str">
            <v>IC-61</v>
          </cell>
          <cell r="M57"/>
          <cell r="N57"/>
          <cell r="O57" t="str">
            <v xml:space="preserve">Motor Starter M-3211 (MY/UY-3211) </v>
          </cell>
        </row>
        <row r="58">
          <cell r="H58" t="str">
            <v>IC-60</v>
          </cell>
          <cell r="I58" t="str">
            <v>IT-5</v>
          </cell>
          <cell r="J58" t="str">
            <v>IT-4</v>
          </cell>
          <cell r="K58" t="str">
            <v>IW-12</v>
          </cell>
          <cell r="L58"/>
          <cell r="M58"/>
          <cell r="N58"/>
          <cell r="O58" t="str">
            <v>Mainline Meter I/O Panel Cabinet 12</v>
          </cell>
        </row>
        <row r="59">
          <cell r="H59" t="str">
            <v>IC-62</v>
          </cell>
          <cell r="I59" t="str">
            <v>IT-5</v>
          </cell>
          <cell r="J59" t="str">
            <v>IT-4</v>
          </cell>
          <cell r="K59" t="str">
            <v>IW-12</v>
          </cell>
          <cell r="L59"/>
          <cell r="M59"/>
          <cell r="N59"/>
          <cell r="O59" t="str">
            <v>Mainline Meter I/O Panel Cabinet 12</v>
          </cell>
        </row>
        <row r="60">
          <cell r="H60" t="str">
            <v>IC-63</v>
          </cell>
          <cell r="I60" t="str">
            <v>IT-1</v>
          </cell>
          <cell r="J60" t="str">
            <v>IW-10</v>
          </cell>
          <cell r="K60"/>
          <cell r="L60"/>
          <cell r="M60"/>
          <cell r="N60"/>
          <cell r="O60" t="str">
            <v>Main PLC Panel Cabinet 10</v>
          </cell>
        </row>
        <row r="61">
          <cell r="H61" t="str">
            <v>IC-63</v>
          </cell>
          <cell r="I61" t="str">
            <v>IT-1</v>
          </cell>
          <cell r="J61" t="str">
            <v>IW-10</v>
          </cell>
          <cell r="K61"/>
          <cell r="L61"/>
          <cell r="M61"/>
          <cell r="N61"/>
          <cell r="O61" t="str">
            <v>Main PLC Panel Cabinet 10</v>
          </cell>
        </row>
        <row r="62">
          <cell r="H62" t="str">
            <v>IC-63</v>
          </cell>
          <cell r="I62" t="str">
            <v>IT-1</v>
          </cell>
          <cell r="J62" t="str">
            <v>IW-10</v>
          </cell>
          <cell r="K62"/>
          <cell r="L62"/>
          <cell r="M62"/>
          <cell r="N62"/>
          <cell r="O62" t="str">
            <v>Main PLC Panel Cabinet 10</v>
          </cell>
        </row>
        <row r="63">
          <cell r="H63" t="str">
            <v>IC-64</v>
          </cell>
          <cell r="I63" t="str">
            <v>IT-4</v>
          </cell>
          <cell r="J63" t="str">
            <v>IT-3</v>
          </cell>
          <cell r="K63" t="str">
            <v>IT-1</v>
          </cell>
          <cell r="L63" t="str">
            <v>IC-70</v>
          </cell>
          <cell r="M63"/>
          <cell r="N63"/>
          <cell r="O63" t="str">
            <v xml:space="preserve">VFD M-2111 (JC/UY-2111) </v>
          </cell>
        </row>
        <row r="64">
          <cell r="H64" t="str">
            <v>IC-65</v>
          </cell>
          <cell r="I64" t="str">
            <v>IT-4</v>
          </cell>
          <cell r="J64" t="str">
            <v>IT-3</v>
          </cell>
          <cell r="K64" t="str">
            <v>IT-1</v>
          </cell>
          <cell r="L64" t="str">
            <v>IC-70</v>
          </cell>
          <cell r="M64"/>
          <cell r="N64"/>
          <cell r="O64" t="str">
            <v xml:space="preserve">VFD M-2111 (JC/UY-2111) </v>
          </cell>
        </row>
        <row r="65">
          <cell r="H65" t="str">
            <v>IC-66</v>
          </cell>
          <cell r="I65" t="str">
            <v>IT-4</v>
          </cell>
          <cell r="J65" t="str">
            <v>IT-3</v>
          </cell>
          <cell r="K65" t="str">
            <v>IT-1</v>
          </cell>
          <cell r="L65" t="str">
            <v>IC-70</v>
          </cell>
          <cell r="M65"/>
          <cell r="N65"/>
          <cell r="O65" t="str">
            <v xml:space="preserve">VFD M-2111 (JC/UY-2111) </v>
          </cell>
        </row>
        <row r="66">
          <cell r="H66" t="str">
            <v>IC-67</v>
          </cell>
          <cell r="I66" t="str">
            <v>IT-4</v>
          </cell>
          <cell r="J66" t="str">
            <v>IW-11</v>
          </cell>
          <cell r="K66"/>
          <cell r="L66"/>
          <cell r="M66"/>
          <cell r="N66"/>
          <cell r="O66" t="str">
            <v>Mainline Pump I/O Panel Cabinet 11</v>
          </cell>
        </row>
        <row r="67">
          <cell r="H67" t="str">
            <v>IC-68</v>
          </cell>
          <cell r="I67" t="str">
            <v>IT-4</v>
          </cell>
          <cell r="J67" t="str">
            <v>IT-3</v>
          </cell>
          <cell r="K67" t="str">
            <v>IT-1</v>
          </cell>
          <cell r="L67" t="str">
            <v>IC-70</v>
          </cell>
          <cell r="M67"/>
          <cell r="N67"/>
          <cell r="O67" t="str">
            <v xml:space="preserve">VFD M-2111 (JC/UY-2111) </v>
          </cell>
        </row>
        <row r="68">
          <cell r="H68" t="str">
            <v>IC-69</v>
          </cell>
          <cell r="I68" t="str">
            <v>IT-4</v>
          </cell>
          <cell r="J68" t="str">
            <v>IW-11</v>
          </cell>
          <cell r="K68"/>
          <cell r="L68"/>
          <cell r="M68"/>
          <cell r="N68"/>
          <cell r="O68" t="str">
            <v>Mainline Pump I/O Panel Cabinet 11</v>
          </cell>
        </row>
        <row r="69">
          <cell r="H69" t="str">
            <v>IC-71</v>
          </cell>
          <cell r="I69" t="str">
            <v>IT-1</v>
          </cell>
          <cell r="J69" t="str">
            <v>IW-10</v>
          </cell>
          <cell r="K69"/>
          <cell r="L69"/>
          <cell r="M69"/>
          <cell r="N69"/>
          <cell r="O69" t="str">
            <v>Main PLC Panel Cabinet 10</v>
          </cell>
        </row>
        <row r="70">
          <cell r="H70" t="str">
            <v>IC-71</v>
          </cell>
          <cell r="I70" t="str">
            <v>IT-1</v>
          </cell>
          <cell r="J70" t="str">
            <v>IW-10</v>
          </cell>
          <cell r="K70"/>
          <cell r="L70"/>
          <cell r="M70"/>
          <cell r="N70"/>
          <cell r="O70" t="str">
            <v>Main PLC Panel Cabinet 10</v>
          </cell>
        </row>
        <row r="71">
          <cell r="H71" t="str">
            <v>IC-71</v>
          </cell>
          <cell r="I71" t="str">
            <v>IT-1</v>
          </cell>
          <cell r="J71" t="str">
            <v>IW-10</v>
          </cell>
          <cell r="K71"/>
          <cell r="L71"/>
          <cell r="M71"/>
          <cell r="N71"/>
          <cell r="O71" t="str">
            <v>Main PLC Panel Cabinet 10</v>
          </cell>
        </row>
        <row r="72">
          <cell r="H72" t="str">
            <v>IC-72</v>
          </cell>
          <cell r="I72" t="str">
            <v>IT-4</v>
          </cell>
          <cell r="J72" t="str">
            <v>IT-3</v>
          </cell>
          <cell r="K72" t="str">
            <v>IT-1</v>
          </cell>
          <cell r="L72" t="str">
            <v>IC-78</v>
          </cell>
          <cell r="M72"/>
          <cell r="N72"/>
          <cell r="O72" t="str">
            <v xml:space="preserve">VFD M-2211 (JC/UY-2211) </v>
          </cell>
        </row>
        <row r="73">
          <cell r="H73" t="str">
            <v>IC-73</v>
          </cell>
          <cell r="I73" t="str">
            <v>IT-4</v>
          </cell>
          <cell r="J73" t="str">
            <v>IT-3</v>
          </cell>
          <cell r="K73" t="str">
            <v>IT-1</v>
          </cell>
          <cell r="L73" t="str">
            <v>IC-78</v>
          </cell>
          <cell r="M73"/>
          <cell r="N73"/>
          <cell r="O73" t="str">
            <v xml:space="preserve">VFD M-2211 (JC/UY-2211) </v>
          </cell>
        </row>
        <row r="74">
          <cell r="H74" t="str">
            <v>IC-74</v>
          </cell>
          <cell r="I74" t="str">
            <v>IT-4</v>
          </cell>
          <cell r="J74" t="str">
            <v>IT-3</v>
          </cell>
          <cell r="K74" t="str">
            <v>IT-1</v>
          </cell>
          <cell r="L74" t="str">
            <v>IC-78</v>
          </cell>
          <cell r="M74"/>
          <cell r="N74"/>
          <cell r="O74" t="str">
            <v xml:space="preserve">VFD M-2211 (JC/UY-2211) </v>
          </cell>
        </row>
        <row r="75">
          <cell r="H75" t="str">
            <v>IC-75</v>
          </cell>
          <cell r="I75" t="str">
            <v>IT-4</v>
          </cell>
          <cell r="J75" t="str">
            <v>IW-11</v>
          </cell>
          <cell r="K75"/>
          <cell r="L75"/>
          <cell r="M75"/>
          <cell r="N75"/>
          <cell r="O75" t="str">
            <v>Mainline Pump I/O Panel Cabinet 11</v>
          </cell>
        </row>
        <row r="76">
          <cell r="H76" t="str">
            <v>IC-76</v>
          </cell>
          <cell r="I76" t="str">
            <v>IT-4</v>
          </cell>
          <cell r="J76" t="str">
            <v>IT-3</v>
          </cell>
          <cell r="K76" t="str">
            <v>IT-1</v>
          </cell>
          <cell r="L76" t="str">
            <v>IC-78</v>
          </cell>
          <cell r="M76"/>
          <cell r="N76"/>
          <cell r="O76" t="str">
            <v xml:space="preserve">VFD M-2211 (JC/UY-2211) </v>
          </cell>
        </row>
        <row r="77">
          <cell r="H77" t="str">
            <v>IC-77</v>
          </cell>
          <cell r="I77" t="str">
            <v>IT-4</v>
          </cell>
          <cell r="J77" t="str">
            <v>IW-11</v>
          </cell>
          <cell r="K77"/>
          <cell r="L77"/>
          <cell r="M77"/>
          <cell r="N77"/>
          <cell r="O77" t="str">
            <v>Mainline Pump I/O Panel Cabinet 11</v>
          </cell>
        </row>
        <row r="78">
          <cell r="H78" t="str">
            <v>IC-79</v>
          </cell>
          <cell r="I78" t="str">
            <v>IT-1</v>
          </cell>
          <cell r="J78" t="str">
            <v>IW-10</v>
          </cell>
          <cell r="K78"/>
          <cell r="L78"/>
          <cell r="M78"/>
          <cell r="N78"/>
          <cell r="O78" t="str">
            <v>Main PLC Panel Cabinet 10</v>
          </cell>
        </row>
        <row r="79">
          <cell r="H79" t="str">
            <v>IC-79</v>
          </cell>
          <cell r="I79" t="str">
            <v>IT-1</v>
          </cell>
          <cell r="J79" t="str">
            <v>IW-10</v>
          </cell>
          <cell r="K79"/>
          <cell r="L79"/>
          <cell r="M79"/>
          <cell r="N79"/>
          <cell r="O79" t="str">
            <v>Main PLC Panel Cabinet 10</v>
          </cell>
        </row>
        <row r="80">
          <cell r="H80" t="str">
            <v>IC-79</v>
          </cell>
          <cell r="I80" t="str">
            <v>IT-1</v>
          </cell>
          <cell r="J80" t="str">
            <v>IW-10</v>
          </cell>
          <cell r="K80"/>
          <cell r="L80"/>
          <cell r="M80"/>
          <cell r="N80"/>
          <cell r="O80" t="str">
            <v>Main PLC Panel Cabinet 10</v>
          </cell>
        </row>
        <row r="81">
          <cell r="H81" t="str">
            <v>IC-80</v>
          </cell>
          <cell r="I81" t="str">
            <v>IT-4</v>
          </cell>
          <cell r="J81" t="str">
            <v>IT-3</v>
          </cell>
          <cell r="K81" t="str">
            <v>IT-1</v>
          </cell>
          <cell r="L81" t="str">
            <v>IW-20</v>
          </cell>
          <cell r="M81"/>
          <cell r="N81"/>
          <cell r="O81" t="str">
            <v>Omni Computer Panel Cabinet 20</v>
          </cell>
        </row>
        <row r="82">
          <cell r="H82" t="str">
            <v>IC-81</v>
          </cell>
          <cell r="I82" t="str">
            <v>IT-4</v>
          </cell>
          <cell r="J82" t="str">
            <v>IW-11</v>
          </cell>
          <cell r="K82"/>
          <cell r="L82"/>
          <cell r="M82"/>
          <cell r="N82"/>
          <cell r="O82" t="str">
            <v>Mainline Pump I/O Panel Cabinet 11</v>
          </cell>
        </row>
        <row r="83">
          <cell r="H83" t="str">
            <v>IC-80</v>
          </cell>
          <cell r="I83" t="str">
            <v>IT-4</v>
          </cell>
          <cell r="J83" t="str">
            <v>IW-11</v>
          </cell>
          <cell r="K83"/>
          <cell r="L83"/>
          <cell r="M83"/>
          <cell r="N83"/>
          <cell r="O83" t="str">
            <v>Mainline Pump I/O Panel Cabinet 11</v>
          </cell>
        </row>
        <row r="84">
          <cell r="H84" t="str">
            <v>IC-81</v>
          </cell>
          <cell r="I84" t="str">
            <v>IT-4</v>
          </cell>
          <cell r="J84" t="str">
            <v>IW-11</v>
          </cell>
          <cell r="K84"/>
          <cell r="L84"/>
          <cell r="M84"/>
          <cell r="N84"/>
          <cell r="O84" t="str">
            <v>Mainline Pump I/O Panel Cabinet 11</v>
          </cell>
        </row>
        <row r="85">
          <cell r="H85" t="str">
            <v>IC-82</v>
          </cell>
          <cell r="I85" t="str">
            <v>IT-4</v>
          </cell>
          <cell r="J85" t="str">
            <v>IW-11</v>
          </cell>
          <cell r="K85"/>
          <cell r="L85"/>
          <cell r="M85"/>
          <cell r="N85"/>
          <cell r="O85" t="str">
            <v>Mainline Pump I/O Panel Cabinet 11</v>
          </cell>
        </row>
        <row r="86">
          <cell r="H86" t="str">
            <v>IC-83</v>
          </cell>
          <cell r="I86" t="str">
            <v>IT-4</v>
          </cell>
          <cell r="J86" t="str">
            <v>IW-11</v>
          </cell>
          <cell r="K86"/>
          <cell r="L86"/>
          <cell r="M86"/>
          <cell r="N86"/>
          <cell r="O86" t="str">
            <v>Mainline Pump I/O Panel Cabinet 11</v>
          </cell>
        </row>
        <row r="87">
          <cell r="H87" t="str">
            <v>IC-83</v>
          </cell>
          <cell r="I87" t="str">
            <v>IT-4</v>
          </cell>
          <cell r="J87" t="str">
            <v>IW-11</v>
          </cell>
          <cell r="K87"/>
          <cell r="L87"/>
          <cell r="M87"/>
          <cell r="N87"/>
          <cell r="O87" t="str">
            <v>Mainline Pump I/O Panel Cabinet 11</v>
          </cell>
        </row>
        <row r="88">
          <cell r="H88" t="str">
            <v>IC-85</v>
          </cell>
          <cell r="I88" t="str">
            <v>IPB-9111</v>
          </cell>
          <cell r="J88" t="str">
            <v>IC-18</v>
          </cell>
          <cell r="K88" t="str">
            <v>IT-4</v>
          </cell>
          <cell r="L88" t="str">
            <v>IW-11</v>
          </cell>
          <cell r="M88"/>
          <cell r="N88"/>
          <cell r="O88" t="str">
            <v>Mainline Pump I/O Panel Cabinet 11</v>
          </cell>
        </row>
        <row r="89">
          <cell r="H89" t="str">
            <v>IC-86</v>
          </cell>
          <cell r="I89" t="str">
            <v>IPB-9211</v>
          </cell>
          <cell r="J89" t="str">
            <v>IC-275</v>
          </cell>
          <cell r="K89" t="str">
            <v>IT-2</v>
          </cell>
          <cell r="L89" t="str">
            <v>IW-13</v>
          </cell>
          <cell r="M89"/>
          <cell r="N89"/>
          <cell r="O89" t="str">
            <v>Client Meter I/O Panel Cabinet 13</v>
          </cell>
        </row>
        <row r="90">
          <cell r="H90" t="str">
            <v>IC-87</v>
          </cell>
          <cell r="I90" t="str">
            <v>IPB-9111</v>
          </cell>
          <cell r="J90" t="str">
            <v>IC-18</v>
          </cell>
          <cell r="K90" t="str">
            <v>IT-4</v>
          </cell>
          <cell r="L90" t="str">
            <v>IW-11</v>
          </cell>
          <cell r="M90"/>
          <cell r="N90"/>
          <cell r="O90" t="str">
            <v>Mainline Pump I/O Panel Cabinet 11</v>
          </cell>
        </row>
        <row r="91">
          <cell r="H91" t="str">
            <v>IC-88</v>
          </cell>
          <cell r="I91" t="str">
            <v>IPB-9211</v>
          </cell>
          <cell r="J91" t="str">
            <v>IC-275</v>
          </cell>
          <cell r="K91" t="str">
            <v>IT-2</v>
          </cell>
          <cell r="L91" t="str">
            <v>IW-13</v>
          </cell>
          <cell r="M91"/>
          <cell r="N91"/>
          <cell r="O91" t="str">
            <v>Client Meter I/O Panel Cabinet 13</v>
          </cell>
        </row>
        <row r="92">
          <cell r="H92" t="str">
            <v>IC-89</v>
          </cell>
          <cell r="I92" t="str">
            <v>IPB-2121</v>
          </cell>
          <cell r="J92" t="str">
            <v>IC-16</v>
          </cell>
          <cell r="K92" t="str">
            <v>IT-4</v>
          </cell>
          <cell r="L92" t="str">
            <v>IW-11</v>
          </cell>
          <cell r="M92"/>
          <cell r="N92"/>
          <cell r="O92" t="str">
            <v>Mainline Pump I/O Panel Cabinet 11</v>
          </cell>
        </row>
        <row r="93">
          <cell r="H93" t="str">
            <v>IC-90</v>
          </cell>
          <cell r="I93" t="str">
            <v>IPB-2221</v>
          </cell>
          <cell r="J93" t="str">
            <v>IC-17</v>
          </cell>
          <cell r="K93" t="str">
            <v>IT-4</v>
          </cell>
          <cell r="L93" t="str">
            <v>IW-11</v>
          </cell>
          <cell r="M93"/>
          <cell r="N93"/>
          <cell r="O93" t="str">
            <v>Mainline Pump I/O Panel Cabinet 11</v>
          </cell>
        </row>
        <row r="94">
          <cell r="H94" t="str">
            <v>IC-91</v>
          </cell>
          <cell r="I94" t="str">
            <v>IPB-2121</v>
          </cell>
          <cell r="J94" t="str">
            <v>IC-16</v>
          </cell>
          <cell r="K94" t="str">
            <v>IT-4</v>
          </cell>
          <cell r="L94" t="str">
            <v>IW-11</v>
          </cell>
          <cell r="M94"/>
          <cell r="N94"/>
          <cell r="O94" t="str">
            <v>Mainline Pump I/O Panel Cabinet 11</v>
          </cell>
        </row>
        <row r="95">
          <cell r="H95" t="str">
            <v>IC-92</v>
          </cell>
          <cell r="I95" t="str">
            <v>IPB-2221</v>
          </cell>
          <cell r="J95" t="str">
            <v>IC-17</v>
          </cell>
          <cell r="K95" t="str">
            <v>IT-4</v>
          </cell>
          <cell r="L95" t="str">
            <v>IW-11</v>
          </cell>
          <cell r="M95"/>
          <cell r="N95"/>
          <cell r="O95" t="str">
            <v>Mainline Pump I/O Panel Cabinet 11</v>
          </cell>
        </row>
        <row r="96">
          <cell r="H96" t="str">
            <v>IC-93</v>
          </cell>
          <cell r="I96" t="str">
            <v>IPB-2221</v>
          </cell>
          <cell r="J96" t="str">
            <v>IC-17</v>
          </cell>
          <cell r="K96" t="str">
            <v>IT-4</v>
          </cell>
          <cell r="L96" t="str">
            <v>IW-11</v>
          </cell>
          <cell r="M96"/>
          <cell r="N96"/>
          <cell r="O96" t="str">
            <v>Mainline Pump I/O Panel Cabinet 11</v>
          </cell>
        </row>
        <row r="97">
          <cell r="H97" t="str">
            <v>IC-94</v>
          </cell>
          <cell r="I97" t="str">
            <v>IPB-2221</v>
          </cell>
          <cell r="J97" t="str">
            <v>IC-17</v>
          </cell>
          <cell r="K97" t="str">
            <v>IT-4</v>
          </cell>
          <cell r="L97" t="str">
            <v>IW-11</v>
          </cell>
          <cell r="M97"/>
          <cell r="N97"/>
          <cell r="O97" t="str">
            <v>Mainline Pump I/O Panel Cabinet 11</v>
          </cell>
        </row>
        <row r="98">
          <cell r="H98" t="str">
            <v>IC-94</v>
          </cell>
          <cell r="I98" t="str">
            <v>IPB-2221</v>
          </cell>
          <cell r="J98" t="str">
            <v>IC-17</v>
          </cell>
          <cell r="K98" t="str">
            <v>IT-4</v>
          </cell>
          <cell r="L98" t="str">
            <v>IW-11</v>
          </cell>
          <cell r="M98"/>
          <cell r="N98"/>
          <cell r="O98" t="str">
            <v>Mainline Pump I/O Panel Cabinet 11</v>
          </cell>
        </row>
        <row r="99">
          <cell r="H99" t="str">
            <v>IC-95</v>
          </cell>
          <cell r="I99" t="str">
            <v>IPB-2121</v>
          </cell>
          <cell r="J99" t="str">
            <v>IC-16</v>
          </cell>
          <cell r="K99" t="str">
            <v>IT-4</v>
          </cell>
          <cell r="L99" t="str">
            <v>IW-11</v>
          </cell>
          <cell r="M99"/>
          <cell r="N99"/>
          <cell r="O99" t="str">
            <v>Mainline Pump I/O Panel Cabinet 11</v>
          </cell>
        </row>
        <row r="100">
          <cell r="H100" t="str">
            <v>IC-95</v>
          </cell>
          <cell r="I100" t="str">
            <v>IPB-2121</v>
          </cell>
          <cell r="J100" t="str">
            <v>IC-16</v>
          </cell>
          <cell r="K100" t="str">
            <v>IT-4</v>
          </cell>
          <cell r="L100" t="str">
            <v>IW-11</v>
          </cell>
          <cell r="M100"/>
          <cell r="N100"/>
          <cell r="O100" t="str">
            <v>Mainline Pump I/O Panel Cabinet 11</v>
          </cell>
        </row>
        <row r="101">
          <cell r="H101" t="str">
            <v>IC-96</v>
          </cell>
          <cell r="I101" t="str">
            <v>IPB-2121</v>
          </cell>
          <cell r="J101" t="str">
            <v>IC-16</v>
          </cell>
          <cell r="K101" t="str">
            <v>IT-4</v>
          </cell>
          <cell r="L101" t="str">
            <v>IW-11</v>
          </cell>
          <cell r="M101"/>
          <cell r="N101"/>
          <cell r="O101" t="str">
            <v>Mainline Pump I/O Panel Cabinet 11</v>
          </cell>
        </row>
        <row r="102">
          <cell r="H102" t="str">
            <v>IC-96</v>
          </cell>
          <cell r="I102" t="str">
            <v>IPB-2121</v>
          </cell>
          <cell r="J102" t="str">
            <v>IC-16</v>
          </cell>
          <cell r="K102" t="str">
            <v>IT-4</v>
          </cell>
          <cell r="L102" t="str">
            <v>IW-11</v>
          </cell>
          <cell r="M102"/>
          <cell r="N102"/>
          <cell r="O102" t="str">
            <v>Mainline Pump I/O Panel Cabinet 11</v>
          </cell>
        </row>
        <row r="103">
          <cell r="H103" t="str">
            <v>IC-97</v>
          </cell>
          <cell r="I103" t="str">
            <v>IPB-2221</v>
          </cell>
          <cell r="J103" t="str">
            <v>IC-17</v>
          </cell>
          <cell r="K103" t="str">
            <v>IT-4</v>
          </cell>
          <cell r="L103" t="str">
            <v>IW-11</v>
          </cell>
          <cell r="M103"/>
          <cell r="N103"/>
          <cell r="O103" t="str">
            <v>Mainline Pump I/O Panel Cabinet 11</v>
          </cell>
        </row>
        <row r="104">
          <cell r="H104" t="str">
            <v>IC-97</v>
          </cell>
          <cell r="I104" t="str">
            <v>IPB-2221</v>
          </cell>
          <cell r="J104" t="str">
            <v>IC-17</v>
          </cell>
          <cell r="K104" t="str">
            <v>IT-4</v>
          </cell>
          <cell r="L104" t="str">
            <v>IW-11</v>
          </cell>
          <cell r="M104"/>
          <cell r="N104"/>
          <cell r="O104" t="str">
            <v>Mainline Pump I/O Panel Cabinet 11</v>
          </cell>
        </row>
        <row r="105">
          <cell r="H105" t="str">
            <v>IC-98</v>
          </cell>
          <cell r="I105" t="str">
            <v>IPB-2221</v>
          </cell>
          <cell r="J105" t="str">
            <v>IC-17</v>
          </cell>
          <cell r="K105" t="str">
            <v>IT-4</v>
          </cell>
          <cell r="L105" t="str">
            <v>IW-11</v>
          </cell>
          <cell r="M105"/>
          <cell r="N105"/>
          <cell r="O105" t="str">
            <v>Mainline Pump I/O Panel Cabinet 11</v>
          </cell>
        </row>
        <row r="106">
          <cell r="H106" t="str">
            <v>IC-98</v>
          </cell>
          <cell r="I106" t="str">
            <v>IPB-2221</v>
          </cell>
          <cell r="J106" t="str">
            <v>IC-17</v>
          </cell>
          <cell r="K106" t="str">
            <v>IT-4</v>
          </cell>
          <cell r="L106" t="str">
            <v>IW-11</v>
          </cell>
          <cell r="M106"/>
          <cell r="N106"/>
          <cell r="O106" t="str">
            <v>Mainline Pump I/O Panel Cabinet 11</v>
          </cell>
        </row>
        <row r="107">
          <cell r="H107" t="str">
            <v>IC-99</v>
          </cell>
          <cell r="I107" t="str">
            <v>IPB-9111</v>
          </cell>
          <cell r="J107" t="str">
            <v>IC-18</v>
          </cell>
          <cell r="K107" t="str">
            <v>IT-4</v>
          </cell>
          <cell r="L107" t="str">
            <v>IW-11</v>
          </cell>
          <cell r="M107"/>
          <cell r="N107"/>
          <cell r="O107" t="str">
            <v>Mainline Pump I/O Panel Cabinet 11</v>
          </cell>
        </row>
        <row r="108">
          <cell r="H108" t="str">
            <v>IC-99</v>
          </cell>
          <cell r="I108" t="str">
            <v>IPB-9111</v>
          </cell>
          <cell r="J108" t="str">
            <v>IC-18</v>
          </cell>
          <cell r="K108" t="str">
            <v>IT-4</v>
          </cell>
          <cell r="L108" t="str">
            <v>IW-11</v>
          </cell>
          <cell r="M108"/>
          <cell r="N108"/>
          <cell r="O108" t="str">
            <v>Mainline Pump I/O Panel Cabinet 11</v>
          </cell>
        </row>
        <row r="109">
          <cell r="H109" t="str">
            <v>IC-100</v>
          </cell>
          <cell r="I109" t="str">
            <v>IT-4</v>
          </cell>
          <cell r="J109" t="str">
            <v>IW-11</v>
          </cell>
          <cell r="K109"/>
          <cell r="L109"/>
          <cell r="M109"/>
          <cell r="N109"/>
          <cell r="O109" t="str">
            <v>Mainline Pump I/O Panel Cabinet 11</v>
          </cell>
        </row>
        <row r="110">
          <cell r="H110" t="str">
            <v>IC-101</v>
          </cell>
          <cell r="I110" t="str">
            <v>IT-4</v>
          </cell>
          <cell r="J110" t="str">
            <v>IW-11</v>
          </cell>
          <cell r="K110"/>
          <cell r="L110"/>
          <cell r="M110"/>
          <cell r="N110"/>
          <cell r="O110" t="str">
            <v>Mainline Pump I/O Panel Cabinet 11</v>
          </cell>
        </row>
        <row r="111">
          <cell r="H111" t="str">
            <v>IC-102</v>
          </cell>
          <cell r="I111"/>
          <cell r="J111"/>
          <cell r="K111"/>
          <cell r="L111"/>
          <cell r="M111"/>
          <cell r="N111"/>
          <cell r="O111" t="str">
            <v>Mainline Pump Bldg, ZS-2014B</v>
          </cell>
        </row>
        <row r="112">
          <cell r="H112" t="str">
            <v>IC-103</v>
          </cell>
          <cell r="I112" t="str">
            <v>IT-4</v>
          </cell>
          <cell r="J112" t="str">
            <v>IW-11</v>
          </cell>
          <cell r="K112"/>
          <cell r="L112"/>
          <cell r="M112"/>
          <cell r="N112"/>
          <cell r="O112" t="str">
            <v>Mainline Pump I/O Panel Cabinet 11</v>
          </cell>
        </row>
        <row r="113">
          <cell r="H113" t="str">
            <v>IC-104</v>
          </cell>
          <cell r="I113" t="str">
            <v>IPB-9111</v>
          </cell>
          <cell r="J113" t="str">
            <v>IC-18</v>
          </cell>
          <cell r="K113" t="str">
            <v>IT-4</v>
          </cell>
          <cell r="L113" t="str">
            <v>IW-11</v>
          </cell>
          <cell r="M113"/>
          <cell r="N113"/>
          <cell r="O113" t="str">
            <v>Mainline Pump I/O Panel Cabinet 11</v>
          </cell>
        </row>
        <row r="114">
          <cell r="H114" t="str">
            <v>IC-105</v>
          </cell>
          <cell r="I114" t="str">
            <v>IPB-9211</v>
          </cell>
          <cell r="J114" t="str">
            <v>IC-275</v>
          </cell>
          <cell r="K114" t="str">
            <v>IT-2</v>
          </cell>
          <cell r="L114" t="str">
            <v>IW-13</v>
          </cell>
          <cell r="M114"/>
          <cell r="N114"/>
          <cell r="O114" t="str">
            <v>Client Meter I/O Panel Cabinet 13</v>
          </cell>
        </row>
        <row r="115">
          <cell r="H115" t="str">
            <v>IC-106</v>
          </cell>
          <cell r="I115" t="str">
            <v>IT-4</v>
          </cell>
          <cell r="J115" t="str">
            <v>IW-11</v>
          </cell>
          <cell r="K115"/>
          <cell r="L115"/>
          <cell r="M115"/>
          <cell r="N115"/>
          <cell r="O115" t="str">
            <v>Mainline Pump I/O Panel Cabinet 11</v>
          </cell>
        </row>
        <row r="116">
          <cell r="H116" t="str">
            <v>IC-107</v>
          </cell>
          <cell r="I116" t="str">
            <v>IT-4</v>
          </cell>
          <cell r="J116" t="str">
            <v>IW-11</v>
          </cell>
          <cell r="K116"/>
          <cell r="L116"/>
          <cell r="M116"/>
          <cell r="N116"/>
          <cell r="O116" t="str">
            <v>Mainline Pump I/O Panel Cabinet 11</v>
          </cell>
        </row>
        <row r="117">
          <cell r="H117" t="str">
            <v>IC-108</v>
          </cell>
          <cell r="I117" t="str">
            <v>IT-4</v>
          </cell>
          <cell r="J117" t="str">
            <v>IW-11</v>
          </cell>
          <cell r="K117"/>
          <cell r="L117"/>
          <cell r="M117"/>
          <cell r="N117"/>
          <cell r="O117" t="str">
            <v>Mainline Pump I/O Panel Cabinet 11</v>
          </cell>
        </row>
        <row r="118">
          <cell r="H118" t="str">
            <v>IC-109</v>
          </cell>
          <cell r="I118"/>
          <cell r="J118"/>
          <cell r="K118"/>
          <cell r="L118"/>
          <cell r="M118"/>
          <cell r="N118"/>
          <cell r="O118" t="str">
            <v>Mainline Pump Bldg, AL-2093A</v>
          </cell>
        </row>
        <row r="119">
          <cell r="H119" t="str">
            <v>IC-110</v>
          </cell>
          <cell r="I119"/>
          <cell r="J119"/>
          <cell r="K119"/>
          <cell r="L119"/>
          <cell r="M119"/>
          <cell r="N119"/>
          <cell r="O119" t="str">
            <v>Mainline Pump Bldg, AL-2093B</v>
          </cell>
        </row>
        <row r="120">
          <cell r="H120" t="str">
            <v>IC-111</v>
          </cell>
          <cell r="I120"/>
          <cell r="J120"/>
          <cell r="K120"/>
          <cell r="L120"/>
          <cell r="M120"/>
          <cell r="N120"/>
          <cell r="O120" t="str">
            <v>Mainline Pump Bldg, AL-2093C</v>
          </cell>
        </row>
        <row r="121">
          <cell r="H121" t="str">
            <v>IC-112</v>
          </cell>
          <cell r="I121" t="str">
            <v>IPB-9111</v>
          </cell>
          <cell r="J121" t="str">
            <v>IC-18</v>
          </cell>
          <cell r="K121" t="str">
            <v>IT-4</v>
          </cell>
          <cell r="L121" t="str">
            <v>IW-11</v>
          </cell>
          <cell r="M121"/>
          <cell r="N121"/>
          <cell r="O121" t="str">
            <v>Mainline Pump I/O Panel Cabinet 11</v>
          </cell>
        </row>
        <row r="122">
          <cell r="H122" t="str">
            <v>IC-113</v>
          </cell>
          <cell r="I122" t="str">
            <v>IPB-9111</v>
          </cell>
          <cell r="J122" t="str">
            <v>IC-18</v>
          </cell>
          <cell r="K122" t="str">
            <v>IT-4</v>
          </cell>
          <cell r="L122" t="str">
            <v>IW-11</v>
          </cell>
          <cell r="M122"/>
          <cell r="N122"/>
          <cell r="O122" t="str">
            <v>Mainline Pump I/O Panel Cabinet 11</v>
          </cell>
        </row>
        <row r="123">
          <cell r="H123" t="str">
            <v>IC-114</v>
          </cell>
          <cell r="I123" t="str">
            <v>IPB-9111</v>
          </cell>
          <cell r="J123" t="str">
            <v>IC-18</v>
          </cell>
          <cell r="K123" t="str">
            <v>IT-4</v>
          </cell>
          <cell r="L123" t="str">
            <v>IW-11</v>
          </cell>
          <cell r="M123"/>
          <cell r="N123"/>
          <cell r="O123" t="str">
            <v>Mainline Pump I/O Panel Cabinet 11</v>
          </cell>
        </row>
        <row r="124">
          <cell r="H124" t="str">
            <v>IC-115</v>
          </cell>
          <cell r="I124" t="str">
            <v>IPB-9211</v>
          </cell>
          <cell r="J124" t="str">
            <v>IC-275</v>
          </cell>
          <cell r="K124" t="str">
            <v>IT-2</v>
          </cell>
          <cell r="L124" t="str">
            <v>IW-13</v>
          </cell>
          <cell r="M124"/>
          <cell r="N124"/>
          <cell r="O124" t="str">
            <v>Client Meter I/O Panel Cabinet 13</v>
          </cell>
        </row>
        <row r="125">
          <cell r="H125" t="str">
            <v>IC-116</v>
          </cell>
          <cell r="I125" t="str">
            <v>IPB-9211</v>
          </cell>
          <cell r="J125" t="str">
            <v>IC-275</v>
          </cell>
          <cell r="K125" t="str">
            <v>IT-2</v>
          </cell>
          <cell r="L125" t="str">
            <v>IW-13</v>
          </cell>
          <cell r="M125"/>
          <cell r="N125"/>
          <cell r="O125" t="str">
            <v>Client Meter I/O Panel Cabinet 13</v>
          </cell>
        </row>
        <row r="126">
          <cell r="H126" t="str">
            <v>IC-117</v>
          </cell>
          <cell r="I126" t="str">
            <v>IPB-9211</v>
          </cell>
          <cell r="J126" t="str">
            <v>IC-275</v>
          </cell>
          <cell r="K126" t="str">
            <v>IT-2</v>
          </cell>
          <cell r="L126" t="str">
            <v>IW-13</v>
          </cell>
          <cell r="M126"/>
          <cell r="N126"/>
          <cell r="O126" t="str">
            <v>Client Meter I/O Panel Cabinet 13</v>
          </cell>
        </row>
        <row r="127">
          <cell r="H127" t="str">
            <v>IC-118</v>
          </cell>
          <cell r="I127" t="str">
            <v>IPB-2121</v>
          </cell>
          <cell r="J127" t="str">
            <v>IC-16</v>
          </cell>
          <cell r="K127" t="str">
            <v>IT-4</v>
          </cell>
          <cell r="L127" t="str">
            <v>IW-11</v>
          </cell>
          <cell r="M127"/>
          <cell r="N127"/>
          <cell r="O127" t="str">
            <v>Mainline Pump I/O Panel Cabinet 11</v>
          </cell>
        </row>
        <row r="128">
          <cell r="H128" t="str">
            <v>IC-119</v>
          </cell>
          <cell r="I128" t="str">
            <v>IC-118</v>
          </cell>
          <cell r="J128" t="str">
            <v>IC-16</v>
          </cell>
          <cell r="K128" t="str">
            <v>IT-4</v>
          </cell>
          <cell r="L128" t="str">
            <v>IW-11</v>
          </cell>
          <cell r="M128"/>
          <cell r="N128"/>
          <cell r="O128" t="str">
            <v>Mainline Pump I/O Panel Cabinet 11</v>
          </cell>
        </row>
        <row r="129">
          <cell r="H129" t="str">
            <v>IC-120</v>
          </cell>
          <cell r="I129" t="str">
            <v>IPB-2221</v>
          </cell>
          <cell r="J129" t="str">
            <v>IC-17</v>
          </cell>
          <cell r="K129" t="str">
            <v>IT-4</v>
          </cell>
          <cell r="L129" t="str">
            <v>IW-11</v>
          </cell>
          <cell r="M129"/>
          <cell r="N129"/>
          <cell r="O129" t="str">
            <v>Mainline Pump I/O Panel Cabinet 11</v>
          </cell>
        </row>
        <row r="130">
          <cell r="H130" t="str">
            <v>IC-121</v>
          </cell>
          <cell r="I130" t="str">
            <v>IC-120</v>
          </cell>
          <cell r="J130" t="str">
            <v>IC-17</v>
          </cell>
          <cell r="K130" t="str">
            <v>IT-4</v>
          </cell>
          <cell r="L130" t="str">
            <v>IW-11</v>
          </cell>
          <cell r="M130"/>
          <cell r="N130"/>
          <cell r="O130" t="str">
            <v>Mainline Pump I/O Panel Cabinet 11</v>
          </cell>
        </row>
        <row r="131">
          <cell r="H131" t="str">
            <v>IC-122</v>
          </cell>
          <cell r="I131" t="str">
            <v>IT-4</v>
          </cell>
          <cell r="J131" t="str">
            <v>IW-11</v>
          </cell>
          <cell r="K131"/>
          <cell r="L131"/>
          <cell r="M131"/>
          <cell r="N131"/>
          <cell r="O131" t="str">
            <v>Mainline Pump I/O Panel Cabinet 11</v>
          </cell>
        </row>
        <row r="132">
          <cell r="H132" t="str">
            <v>IC-123</v>
          </cell>
          <cell r="I132" t="str">
            <v>IC-122</v>
          </cell>
          <cell r="J132" t="str">
            <v>IT-4</v>
          </cell>
          <cell r="K132" t="str">
            <v>IW-11</v>
          </cell>
          <cell r="L132"/>
          <cell r="M132"/>
          <cell r="N132"/>
          <cell r="O132" t="str">
            <v>Mainline Pump I/O Panel Cabinet 11</v>
          </cell>
        </row>
        <row r="133">
          <cell r="H133" t="str">
            <v>IC-124</v>
          </cell>
          <cell r="I133" t="str">
            <v>IT-4</v>
          </cell>
          <cell r="J133" t="str">
            <v>IW-11</v>
          </cell>
          <cell r="K133"/>
          <cell r="L133"/>
          <cell r="M133"/>
          <cell r="N133"/>
          <cell r="O133" t="str">
            <v>Mainline Pump I/O Panel Cabinet 11</v>
          </cell>
        </row>
        <row r="134">
          <cell r="H134" t="str">
            <v>IC-125</v>
          </cell>
          <cell r="I134" t="str">
            <v>IC-124</v>
          </cell>
          <cell r="J134" t="str">
            <v>IT-4</v>
          </cell>
          <cell r="K134" t="str">
            <v>IW-11</v>
          </cell>
          <cell r="L134"/>
          <cell r="M134"/>
          <cell r="N134"/>
          <cell r="O134" t="str">
            <v>Mainline Pump I/O Panel Cabinet 11</v>
          </cell>
        </row>
        <row r="135">
          <cell r="H135" t="str">
            <v>IC-126</v>
          </cell>
          <cell r="I135" t="str">
            <v>IPB-9111</v>
          </cell>
          <cell r="J135" t="str">
            <v>IC-18</v>
          </cell>
          <cell r="K135" t="str">
            <v>IT-4</v>
          </cell>
          <cell r="L135" t="str">
            <v>IW-11</v>
          </cell>
          <cell r="M135"/>
          <cell r="N135"/>
          <cell r="O135" t="str">
            <v>Mainline Pump I/O Panel Cabinet 11</v>
          </cell>
        </row>
        <row r="136">
          <cell r="H136" t="str">
            <v>IC-127</v>
          </cell>
          <cell r="I136" t="str">
            <v>IC-126</v>
          </cell>
          <cell r="J136" t="str">
            <v>IT-4</v>
          </cell>
          <cell r="K136" t="str">
            <v>IW-11</v>
          </cell>
          <cell r="L136"/>
          <cell r="M136"/>
          <cell r="N136"/>
          <cell r="O136" t="str">
            <v>Mainline Pump I/O Panel Cabinet 11</v>
          </cell>
        </row>
        <row r="137">
          <cell r="H137" t="str">
            <v>IC-128</v>
          </cell>
          <cell r="I137" t="str">
            <v>IPB-9211</v>
          </cell>
          <cell r="J137" t="str">
            <v>IC-275</v>
          </cell>
          <cell r="K137" t="str">
            <v>IT-2</v>
          </cell>
          <cell r="L137" t="str">
            <v>IW-13</v>
          </cell>
          <cell r="M137"/>
          <cell r="N137"/>
          <cell r="O137" t="str">
            <v>Client Meter I/O Panel Cabinet 13</v>
          </cell>
        </row>
        <row r="138">
          <cell r="H138" t="str">
            <v>IC-129</v>
          </cell>
          <cell r="I138" t="str">
            <v>IC-128</v>
          </cell>
          <cell r="J138" t="str">
            <v>IT-2</v>
          </cell>
          <cell r="K138" t="str">
            <v>IW-13</v>
          </cell>
          <cell r="L138"/>
          <cell r="M138"/>
          <cell r="N138"/>
          <cell r="O138" t="str">
            <v>Client Meter I/O Panel Cabinet 13</v>
          </cell>
        </row>
        <row r="139">
          <cell r="H139" t="str">
            <v>IC-130</v>
          </cell>
          <cell r="I139" t="str">
            <v>IPB-9111</v>
          </cell>
          <cell r="J139" t="str">
            <v>IC-18</v>
          </cell>
          <cell r="K139" t="str">
            <v>IT-4</v>
          </cell>
          <cell r="L139" t="str">
            <v>IW-11</v>
          </cell>
          <cell r="M139"/>
          <cell r="N139"/>
          <cell r="O139" t="str">
            <v>Mainline Pump I/O Panel Cabinet 11</v>
          </cell>
        </row>
        <row r="140">
          <cell r="H140" t="str">
            <v>IC-131</v>
          </cell>
          <cell r="I140" t="str">
            <v>IPB-9211</v>
          </cell>
          <cell r="J140" t="str">
            <v>IC-275</v>
          </cell>
          <cell r="K140" t="str">
            <v>IT-2</v>
          </cell>
          <cell r="L140" t="str">
            <v>IW-13</v>
          </cell>
          <cell r="M140"/>
          <cell r="N140"/>
          <cell r="O140" t="str">
            <v>Client Meter I/O Panel Cabinet 13</v>
          </cell>
        </row>
        <row r="141">
          <cell r="H141" t="str">
            <v>IC-132</v>
          </cell>
          <cell r="I141" t="str">
            <v>IT-4</v>
          </cell>
          <cell r="J141" t="str">
            <v>IW-11</v>
          </cell>
          <cell r="K141"/>
          <cell r="L141"/>
          <cell r="M141"/>
          <cell r="N141"/>
          <cell r="O141" t="str">
            <v>Mainline Pump I/O Panel Cabinet 11</v>
          </cell>
        </row>
        <row r="142">
          <cell r="H142" t="str">
            <v>IC-133</v>
          </cell>
          <cell r="I142" t="str">
            <v>IT-4</v>
          </cell>
          <cell r="J142" t="str">
            <v>IW-11</v>
          </cell>
          <cell r="K142"/>
          <cell r="L142"/>
          <cell r="M142"/>
          <cell r="N142"/>
          <cell r="O142" t="str">
            <v>Mainline Pump I/O Panel Cabinet 11</v>
          </cell>
        </row>
        <row r="143">
          <cell r="H143" t="str">
            <v>IC-134</v>
          </cell>
          <cell r="I143" t="str">
            <v>IPB-9111</v>
          </cell>
          <cell r="J143" t="str">
            <v>IC-18</v>
          </cell>
          <cell r="K143" t="str">
            <v>IT-4</v>
          </cell>
          <cell r="L143" t="str">
            <v>IW-11</v>
          </cell>
          <cell r="M143"/>
          <cell r="N143"/>
          <cell r="O143" t="str">
            <v>Mainline Pump I/O Panel Cabinet 11</v>
          </cell>
        </row>
        <row r="144">
          <cell r="H144" t="str">
            <v>IC-135</v>
          </cell>
          <cell r="I144" t="str">
            <v>IPB-9211</v>
          </cell>
          <cell r="J144" t="str">
            <v>IC-275</v>
          </cell>
          <cell r="K144" t="str">
            <v>IT-2</v>
          </cell>
          <cell r="L144" t="str">
            <v>IW-13</v>
          </cell>
          <cell r="M144"/>
          <cell r="N144"/>
          <cell r="O144" t="str">
            <v>Client Meter I/O Panel Cabinet 13</v>
          </cell>
        </row>
        <row r="145">
          <cell r="H145" t="str">
            <v>IC-136</v>
          </cell>
          <cell r="I145" t="str">
            <v>IPB-9211</v>
          </cell>
          <cell r="J145" t="str">
            <v>IC-275</v>
          </cell>
          <cell r="K145" t="str">
            <v>IT-2</v>
          </cell>
          <cell r="L145" t="str">
            <v>IW-13</v>
          </cell>
          <cell r="M145"/>
          <cell r="N145"/>
          <cell r="O145" t="str">
            <v>Client Meter I/O Panel Cabinet 13</v>
          </cell>
        </row>
        <row r="146">
          <cell r="H146" t="str">
            <v>IC-136</v>
          </cell>
          <cell r="I146" t="str">
            <v>IPB-9211</v>
          </cell>
          <cell r="J146" t="str">
            <v>IC-275</v>
          </cell>
          <cell r="K146" t="str">
            <v>IT-2</v>
          </cell>
          <cell r="L146" t="str">
            <v>IW-13</v>
          </cell>
          <cell r="M146"/>
          <cell r="N146"/>
          <cell r="O146" t="str">
            <v>Client Meter I/O Panel Cabinet 13</v>
          </cell>
        </row>
        <row r="147">
          <cell r="H147" t="str">
            <v>IC-137</v>
          </cell>
          <cell r="I147" t="str">
            <v>IPB-2121</v>
          </cell>
          <cell r="J147" t="str">
            <v>IC-16</v>
          </cell>
          <cell r="K147" t="str">
            <v>IT-4</v>
          </cell>
          <cell r="L147" t="str">
            <v>IW-11</v>
          </cell>
          <cell r="M147"/>
          <cell r="N147"/>
          <cell r="O147" t="str">
            <v>Mainline Pump I/O Panel Cabinet 11</v>
          </cell>
        </row>
        <row r="148">
          <cell r="H148" t="str">
            <v>IC-138</v>
          </cell>
          <cell r="I148" t="str">
            <v>IPB-2121</v>
          </cell>
          <cell r="J148" t="str">
            <v>IC-16</v>
          </cell>
          <cell r="K148" t="str">
            <v>IT-4</v>
          </cell>
          <cell r="L148" t="str">
            <v>IW-11</v>
          </cell>
          <cell r="M148"/>
          <cell r="N148"/>
          <cell r="O148" t="str">
            <v>Mainline Pump I/O Panel Cabinet 11</v>
          </cell>
        </row>
        <row r="149">
          <cell r="H149" t="str">
            <v>IC-139</v>
          </cell>
          <cell r="I149" t="str">
            <v>IPB-2221</v>
          </cell>
          <cell r="J149" t="str">
            <v>IC-17</v>
          </cell>
          <cell r="K149" t="str">
            <v>IT-4</v>
          </cell>
          <cell r="L149" t="str">
            <v>IW-11</v>
          </cell>
          <cell r="M149"/>
          <cell r="N149"/>
          <cell r="O149" t="str">
            <v>Mainline Pump I/O Panel Cabinet 11</v>
          </cell>
        </row>
        <row r="150">
          <cell r="H150" t="str">
            <v>IC-140</v>
          </cell>
          <cell r="I150" t="str">
            <v>IPB-2221</v>
          </cell>
          <cell r="J150" t="str">
            <v>IC-17</v>
          </cell>
          <cell r="K150" t="str">
            <v>IT-4</v>
          </cell>
          <cell r="L150" t="str">
            <v>IW-11</v>
          </cell>
          <cell r="M150"/>
          <cell r="N150"/>
          <cell r="O150" t="str">
            <v>Mainline Pump I/O Panel Cabinet 11</v>
          </cell>
        </row>
        <row r="151">
          <cell r="H151" t="str">
            <v>IC-141</v>
          </cell>
          <cell r="I151" t="str">
            <v>IT-4</v>
          </cell>
          <cell r="J151" t="str">
            <v>IW-11</v>
          </cell>
          <cell r="K151"/>
          <cell r="L151"/>
          <cell r="M151"/>
          <cell r="N151"/>
          <cell r="O151" t="str">
            <v>Mainline Pump I/O Panel Cabinet 11</v>
          </cell>
        </row>
        <row r="152">
          <cell r="H152" t="str">
            <v>IC-142</v>
          </cell>
          <cell r="I152" t="str">
            <v>IT-4</v>
          </cell>
          <cell r="J152" t="str">
            <v>IW-11</v>
          </cell>
          <cell r="K152"/>
          <cell r="L152"/>
          <cell r="M152"/>
          <cell r="N152"/>
          <cell r="O152" t="str">
            <v>Mainline Pump I/O Panel Cabinet 11</v>
          </cell>
        </row>
        <row r="153">
          <cell r="H153" t="str">
            <v>IC-143</v>
          </cell>
          <cell r="I153" t="str">
            <v>IT-4</v>
          </cell>
          <cell r="J153" t="str">
            <v>IW-11</v>
          </cell>
          <cell r="K153"/>
          <cell r="L153"/>
          <cell r="M153"/>
          <cell r="N153"/>
          <cell r="O153" t="str">
            <v>Mainline Pump I/O Panel Cabinet 11</v>
          </cell>
        </row>
        <row r="154">
          <cell r="H154" t="str">
            <v>IC-144</v>
          </cell>
          <cell r="I154" t="str">
            <v>IT-4</v>
          </cell>
          <cell r="J154" t="str">
            <v>IW-11</v>
          </cell>
          <cell r="K154"/>
          <cell r="L154"/>
          <cell r="M154"/>
          <cell r="N154"/>
          <cell r="O154" t="str">
            <v>Mainline Pump I/O Panel Cabinet 11</v>
          </cell>
        </row>
        <row r="155">
          <cell r="H155" t="str">
            <v>IC-144</v>
          </cell>
          <cell r="I155" t="str">
            <v>IT-4</v>
          </cell>
          <cell r="J155" t="str">
            <v>IW-11</v>
          </cell>
          <cell r="K155"/>
          <cell r="L155"/>
          <cell r="M155"/>
          <cell r="N155"/>
          <cell r="O155" t="str">
            <v>Mainline Pump I/O Panel Cabinet 11</v>
          </cell>
        </row>
        <row r="156">
          <cell r="H156" t="str">
            <v>IC-146</v>
          </cell>
          <cell r="I156" t="str">
            <v>IT-4</v>
          </cell>
          <cell r="J156" t="str">
            <v>IW-11</v>
          </cell>
          <cell r="K156"/>
          <cell r="L156"/>
          <cell r="M156"/>
          <cell r="N156"/>
          <cell r="O156" t="str">
            <v>Mainline Pump I/O Panel Cabinet 11</v>
          </cell>
        </row>
        <row r="157">
          <cell r="H157" t="str">
            <v>IC-146</v>
          </cell>
          <cell r="I157" t="str">
            <v>IT-4</v>
          </cell>
          <cell r="J157" t="str">
            <v>IW-11</v>
          </cell>
          <cell r="K157"/>
          <cell r="L157"/>
          <cell r="M157"/>
          <cell r="N157"/>
          <cell r="O157" t="str">
            <v>Mainline Pump I/O Panel Cabinet 11</v>
          </cell>
        </row>
        <row r="158">
          <cell r="H158" t="str">
            <v>IC-149</v>
          </cell>
          <cell r="I158" t="str">
            <v>IPB-3121</v>
          </cell>
          <cell r="J158" t="str">
            <v>IC-276</v>
          </cell>
          <cell r="K158" t="str">
            <v>IT-5</v>
          </cell>
          <cell r="L158" t="str">
            <v>IT-3</v>
          </cell>
          <cell r="M158" t="str">
            <v>IT-4</v>
          </cell>
          <cell r="N158" t="str">
            <v>IW-12</v>
          </cell>
          <cell r="O158" t="str">
            <v>Mainline Meter I/O Panel Cabinet 12</v>
          </cell>
        </row>
        <row r="159">
          <cell r="H159" t="str">
            <v>IC-150</v>
          </cell>
          <cell r="I159" t="str">
            <v>IPB-3221</v>
          </cell>
          <cell r="J159" t="str">
            <v>IC-277</v>
          </cell>
          <cell r="K159" t="str">
            <v>IT-5</v>
          </cell>
          <cell r="L159" t="str">
            <v>IT-3</v>
          </cell>
          <cell r="M159" t="str">
            <v>IT-4</v>
          </cell>
          <cell r="N159" t="str">
            <v>IW-12</v>
          </cell>
          <cell r="O159" t="str">
            <v>Mainline Meter I/O Panel Cabinet 12</v>
          </cell>
        </row>
        <row r="160">
          <cell r="H160" t="str">
            <v>IC-151</v>
          </cell>
          <cell r="I160" t="str">
            <v>IPB-3121</v>
          </cell>
          <cell r="J160" t="str">
            <v>IC-276</v>
          </cell>
          <cell r="K160" t="str">
            <v>IT-5</v>
          </cell>
          <cell r="L160" t="str">
            <v>IT-3</v>
          </cell>
          <cell r="M160" t="str">
            <v>IT-4</v>
          </cell>
          <cell r="N160" t="str">
            <v>IW-12</v>
          </cell>
          <cell r="O160" t="str">
            <v>Mainline Meter I/O Panel Cabinet 12</v>
          </cell>
        </row>
        <row r="161">
          <cell r="H161" t="str">
            <v>IC-152</v>
          </cell>
          <cell r="I161" t="str">
            <v>IPB-3221</v>
          </cell>
          <cell r="J161" t="str">
            <v>IC-277</v>
          </cell>
          <cell r="K161" t="str">
            <v>IT-5</v>
          </cell>
          <cell r="L161" t="str">
            <v>IT-3</v>
          </cell>
          <cell r="M161" t="str">
            <v>IT-4</v>
          </cell>
          <cell r="N161" t="str">
            <v>IW-12</v>
          </cell>
          <cell r="O161" t="str">
            <v>Mainline Meter I/O Panel Cabinet 12</v>
          </cell>
        </row>
        <row r="162">
          <cell r="H162" t="str">
            <v>IC-153</v>
          </cell>
          <cell r="I162" t="str">
            <v>IPB-3121</v>
          </cell>
          <cell r="J162" t="str">
            <v>IC-276</v>
          </cell>
          <cell r="K162" t="str">
            <v>IT-5</v>
          </cell>
          <cell r="L162" t="str">
            <v>IT-3</v>
          </cell>
          <cell r="M162" t="str">
            <v>IT-4</v>
          </cell>
          <cell r="N162" t="str">
            <v>IW-12</v>
          </cell>
          <cell r="O162" t="str">
            <v>Mainline Meter I/O Panel Cabinet 12</v>
          </cell>
        </row>
        <row r="163">
          <cell r="H163" t="str">
            <v>IC-154</v>
          </cell>
          <cell r="I163" t="str">
            <v>IPB-3221</v>
          </cell>
          <cell r="J163" t="str">
            <v>IC-277</v>
          </cell>
          <cell r="K163" t="str">
            <v>IT-5</v>
          </cell>
          <cell r="L163" t="str">
            <v>IT-3</v>
          </cell>
          <cell r="M163" t="str">
            <v>IT-4</v>
          </cell>
          <cell r="N163" t="str">
            <v>IW-12</v>
          </cell>
          <cell r="O163" t="str">
            <v>Mainline Meter I/O Panel Cabinet 12</v>
          </cell>
        </row>
        <row r="164">
          <cell r="H164" t="str">
            <v>IC-155</v>
          </cell>
          <cell r="I164" t="str">
            <v>IPB-3121</v>
          </cell>
          <cell r="J164" t="str">
            <v>IC-276</v>
          </cell>
          <cell r="K164" t="str">
            <v>IT-5</v>
          </cell>
          <cell r="L164" t="str">
            <v>IT-3</v>
          </cell>
          <cell r="M164" t="str">
            <v>IT-4</v>
          </cell>
          <cell r="N164" t="str">
            <v>IW-12</v>
          </cell>
          <cell r="O164" t="str">
            <v>Mainline Meter I/O Panel Cabinet 12</v>
          </cell>
        </row>
        <row r="165">
          <cell r="H165" t="str">
            <v>IC-155</v>
          </cell>
          <cell r="I165" t="str">
            <v>IPB-3121</v>
          </cell>
          <cell r="J165" t="str">
            <v>IC-276</v>
          </cell>
          <cell r="K165" t="str">
            <v>IT-5</v>
          </cell>
          <cell r="L165" t="str">
            <v>IT-3</v>
          </cell>
          <cell r="M165" t="str">
            <v>IT-4</v>
          </cell>
          <cell r="N165" t="str">
            <v>IW-12</v>
          </cell>
          <cell r="O165" t="str">
            <v>Mainline Meter I/O Panel Cabinet 12</v>
          </cell>
        </row>
        <row r="166">
          <cell r="H166" t="str">
            <v>IC-156</v>
          </cell>
          <cell r="I166" t="str">
            <v>IPB-3221</v>
          </cell>
          <cell r="J166" t="str">
            <v>IC-277</v>
          </cell>
          <cell r="K166" t="str">
            <v>IT-5</v>
          </cell>
          <cell r="L166" t="str">
            <v>IT-3</v>
          </cell>
          <cell r="M166" t="str">
            <v>IT-4</v>
          </cell>
          <cell r="N166" t="str">
            <v>IW-12</v>
          </cell>
          <cell r="O166" t="str">
            <v>Mainline Meter I/O Panel Cabinet 12</v>
          </cell>
        </row>
        <row r="167">
          <cell r="H167" t="str">
            <v>IC-156</v>
          </cell>
          <cell r="I167" t="str">
            <v>IPB-3221</v>
          </cell>
          <cell r="J167" t="str">
            <v>IC-277</v>
          </cell>
          <cell r="K167" t="str">
            <v>IT-5</v>
          </cell>
          <cell r="L167" t="str">
            <v>IT-3</v>
          </cell>
          <cell r="M167" t="str">
            <v>IT-4</v>
          </cell>
          <cell r="N167" t="str">
            <v>IW-12</v>
          </cell>
          <cell r="O167" t="str">
            <v>Mainline Meter I/O Panel Cabinet 12</v>
          </cell>
        </row>
        <row r="168">
          <cell r="H168" t="str">
            <v>IC-157</v>
          </cell>
          <cell r="I168" t="str">
            <v>IT-4</v>
          </cell>
          <cell r="J168" t="str">
            <v>IW-12</v>
          </cell>
          <cell r="K168"/>
          <cell r="L168"/>
          <cell r="M168"/>
          <cell r="N168"/>
          <cell r="O168" t="str">
            <v>Mainline Meter I/O Panel Cabinet 12</v>
          </cell>
        </row>
        <row r="169">
          <cell r="H169" t="str">
            <v>IC-158</v>
          </cell>
          <cell r="I169" t="str">
            <v>IT-4</v>
          </cell>
          <cell r="J169" t="str">
            <v>IW-12</v>
          </cell>
          <cell r="K169"/>
          <cell r="L169"/>
          <cell r="M169"/>
          <cell r="N169"/>
          <cell r="O169" t="str">
            <v>Mainline Meter I/O Panel Cabinet 12</v>
          </cell>
        </row>
        <row r="170">
          <cell r="H170" t="str">
            <v>IC-159</v>
          </cell>
          <cell r="I170" t="str">
            <v>IPB-3121</v>
          </cell>
          <cell r="J170" t="str">
            <v>IC-276</v>
          </cell>
          <cell r="K170" t="str">
            <v>IT-5</v>
          </cell>
          <cell r="L170" t="str">
            <v>IT-3</v>
          </cell>
          <cell r="M170" t="str">
            <v>IT-4</v>
          </cell>
          <cell r="N170" t="str">
            <v>IW-12</v>
          </cell>
          <cell r="O170" t="str">
            <v>Mainline Meter I/O Panel Cabinet 12</v>
          </cell>
        </row>
        <row r="171">
          <cell r="H171" t="str">
            <v>IC-159</v>
          </cell>
          <cell r="I171" t="str">
            <v>IPB-3121</v>
          </cell>
          <cell r="J171" t="str">
            <v>IC-276</v>
          </cell>
          <cell r="K171" t="str">
            <v>IT-5</v>
          </cell>
          <cell r="L171" t="str">
            <v>IT-3</v>
          </cell>
          <cell r="M171" t="str">
            <v>IT-4</v>
          </cell>
          <cell r="N171" t="str">
            <v>IW-12</v>
          </cell>
          <cell r="O171" t="str">
            <v>Mainline Meter I/O Panel Cabinet 12</v>
          </cell>
        </row>
        <row r="172">
          <cell r="H172" t="str">
            <v>IC-160</v>
          </cell>
          <cell r="I172" t="str">
            <v>IPB-3221</v>
          </cell>
          <cell r="J172" t="str">
            <v>IC-277</v>
          </cell>
          <cell r="K172" t="str">
            <v>IT-5</v>
          </cell>
          <cell r="L172" t="str">
            <v>IT-3</v>
          </cell>
          <cell r="M172" t="str">
            <v>IT-4</v>
          </cell>
          <cell r="N172" t="str">
            <v>IW-12</v>
          </cell>
          <cell r="O172" t="str">
            <v>Mainline Meter I/O Panel Cabinet 12</v>
          </cell>
        </row>
        <row r="173">
          <cell r="H173" t="str">
            <v>IC-160</v>
          </cell>
          <cell r="I173" t="str">
            <v>IPB-3221</v>
          </cell>
          <cell r="J173" t="str">
            <v>IC-277</v>
          </cell>
          <cell r="K173" t="str">
            <v>IT-5</v>
          </cell>
          <cell r="L173" t="str">
            <v>IT-3</v>
          </cell>
          <cell r="M173" t="str">
            <v>IT-4</v>
          </cell>
          <cell r="N173" t="str">
            <v>IW-12</v>
          </cell>
          <cell r="O173" t="str">
            <v>Mainline Meter I/O Panel Cabinet 12</v>
          </cell>
        </row>
        <row r="174">
          <cell r="H174" t="str">
            <v>IC-162</v>
          </cell>
          <cell r="I174" t="str">
            <v>IC-28</v>
          </cell>
          <cell r="J174" t="str">
            <v>IT-1</v>
          </cell>
          <cell r="K174" t="str">
            <v>IW-10</v>
          </cell>
          <cell r="L174"/>
          <cell r="M174"/>
          <cell r="N174"/>
          <cell r="O174" t="str">
            <v>Main PLC Panel Cabinet 10</v>
          </cell>
        </row>
        <row r="175">
          <cell r="H175" t="str">
            <v>IC-163</v>
          </cell>
          <cell r="I175" t="str">
            <v>IT-4</v>
          </cell>
          <cell r="J175" t="str">
            <v>IW-12</v>
          </cell>
          <cell r="K175"/>
          <cell r="L175"/>
          <cell r="M175"/>
          <cell r="N175"/>
          <cell r="O175" t="str">
            <v>Mainline Meter I/O Panel Cabinet 12</v>
          </cell>
        </row>
        <row r="176">
          <cell r="H176" t="str">
            <v>IC-167</v>
          </cell>
          <cell r="I176" t="str">
            <v>IT-5</v>
          </cell>
          <cell r="J176" t="str">
            <v>IT-3</v>
          </cell>
          <cell r="K176" t="str">
            <v>IT-4</v>
          </cell>
          <cell r="L176" t="str">
            <v>IW-12</v>
          </cell>
          <cell r="M176"/>
          <cell r="N176"/>
          <cell r="O176" t="str">
            <v>Mainline Meter I/O Panel Cabinet 12</v>
          </cell>
        </row>
        <row r="177">
          <cell r="H177" t="str">
            <v>IC-167</v>
          </cell>
          <cell r="I177" t="str">
            <v>IT-5</v>
          </cell>
          <cell r="J177" t="str">
            <v>IT-3</v>
          </cell>
          <cell r="K177" t="str">
            <v>IT-4</v>
          </cell>
          <cell r="L177" t="str">
            <v>IW-12</v>
          </cell>
          <cell r="M177"/>
          <cell r="N177"/>
          <cell r="O177" t="str">
            <v>Mainline Meter I/O Panel Cabinet 12</v>
          </cell>
        </row>
        <row r="178">
          <cell r="H178" t="str">
            <v>IC-168</v>
          </cell>
          <cell r="I178" t="str">
            <v>IT-6</v>
          </cell>
          <cell r="J178" t="str">
            <v>IT-5</v>
          </cell>
          <cell r="K178" t="str">
            <v>IT-3</v>
          </cell>
          <cell r="L178" t="str">
            <v>IT-4</v>
          </cell>
          <cell r="M178" t="str">
            <v>IW-12</v>
          </cell>
          <cell r="N178"/>
          <cell r="O178" t="str">
            <v>Mainline Meter I/O Panel Cabinet 12</v>
          </cell>
        </row>
        <row r="179">
          <cell r="H179" t="str">
            <v>IC-168</v>
          </cell>
          <cell r="I179" t="str">
            <v>IT-6</v>
          </cell>
          <cell r="J179" t="str">
            <v>IT-5</v>
          </cell>
          <cell r="K179" t="str">
            <v>IT-3</v>
          </cell>
          <cell r="L179" t="str">
            <v>IT-4</v>
          </cell>
          <cell r="M179" t="str">
            <v>IW-12</v>
          </cell>
          <cell r="N179"/>
          <cell r="O179" t="str">
            <v>Mainline Meter I/O Panel Cabinet 12</v>
          </cell>
        </row>
        <row r="180">
          <cell r="H180" t="str">
            <v>IC-169</v>
          </cell>
          <cell r="I180" t="str">
            <v>IT-6</v>
          </cell>
          <cell r="J180" t="str">
            <v>IT-5</v>
          </cell>
          <cell r="K180" t="str">
            <v>IT-3</v>
          </cell>
          <cell r="L180" t="str">
            <v>IT-4</v>
          </cell>
          <cell r="M180" t="str">
            <v>IW-12</v>
          </cell>
          <cell r="N180"/>
          <cell r="O180" t="str">
            <v>Mainline Meter I/O Panel Cabinet 12</v>
          </cell>
        </row>
        <row r="181">
          <cell r="H181" t="str">
            <v>IC-169</v>
          </cell>
          <cell r="I181" t="str">
            <v>IT-6</v>
          </cell>
          <cell r="J181" t="str">
            <v>IT-5</v>
          </cell>
          <cell r="K181" t="str">
            <v>IT-3</v>
          </cell>
          <cell r="L181" t="str">
            <v>IT-4</v>
          </cell>
          <cell r="M181" t="str">
            <v>IW-12</v>
          </cell>
          <cell r="N181"/>
          <cell r="O181" t="str">
            <v>Mainline Meter I/O Panel Cabinet 12</v>
          </cell>
        </row>
        <row r="182">
          <cell r="H182" t="str">
            <v>IC-170</v>
          </cell>
          <cell r="I182" t="str">
            <v>IT-6</v>
          </cell>
          <cell r="J182" t="str">
            <v>IT-5</v>
          </cell>
          <cell r="K182" t="str">
            <v>IT-3</v>
          </cell>
          <cell r="L182" t="str">
            <v>IT-4</v>
          </cell>
          <cell r="M182" t="str">
            <v>IW-12</v>
          </cell>
          <cell r="N182"/>
          <cell r="O182" t="str">
            <v>Mainline Meter I/O Panel Cabinet 12</v>
          </cell>
        </row>
        <row r="183">
          <cell r="H183" t="str">
            <v>IC-170</v>
          </cell>
          <cell r="I183" t="str">
            <v>IT-6</v>
          </cell>
          <cell r="J183" t="str">
            <v>IT-5</v>
          </cell>
          <cell r="K183" t="str">
            <v>IT-3</v>
          </cell>
          <cell r="L183" t="str">
            <v>IT-4</v>
          </cell>
          <cell r="M183" t="str">
            <v>IW-12</v>
          </cell>
          <cell r="N183"/>
          <cell r="O183" t="str">
            <v>Mainline Meter I/O Panel Cabinet 12</v>
          </cell>
        </row>
        <row r="184">
          <cell r="H184" t="str">
            <v>IC-173</v>
          </cell>
          <cell r="I184" t="str">
            <v>IT-7</v>
          </cell>
          <cell r="J184" t="str">
            <v>IT-5</v>
          </cell>
          <cell r="K184" t="str">
            <v>IT-3</v>
          </cell>
          <cell r="L184" t="str">
            <v>IT-4</v>
          </cell>
          <cell r="M184" t="str">
            <v>IW-12</v>
          </cell>
          <cell r="N184"/>
          <cell r="O184" t="str">
            <v>Mainline Meter I/O Panel Cabinet 12</v>
          </cell>
        </row>
        <row r="185">
          <cell r="H185" t="str">
            <v>IC-173</v>
          </cell>
          <cell r="I185" t="str">
            <v>IT-7</v>
          </cell>
          <cell r="J185" t="str">
            <v>IT-5</v>
          </cell>
          <cell r="K185" t="str">
            <v>IT-3</v>
          </cell>
          <cell r="L185" t="str">
            <v>IT-4</v>
          </cell>
          <cell r="M185" t="str">
            <v>IW-12</v>
          </cell>
          <cell r="N185"/>
          <cell r="O185" t="str">
            <v>Mainline Meter I/O Panel Cabinet 12</v>
          </cell>
        </row>
        <row r="186">
          <cell r="H186" t="str">
            <v>IC-174</v>
          </cell>
          <cell r="I186" t="str">
            <v>IT-5</v>
          </cell>
          <cell r="J186" t="str">
            <v>IT-3</v>
          </cell>
          <cell r="K186" t="str">
            <v>IT-4</v>
          </cell>
          <cell r="L186" t="str">
            <v>IW-12</v>
          </cell>
          <cell r="M186"/>
          <cell r="N186"/>
          <cell r="O186" t="str">
            <v>Mainline Meter I/O Panel Cabinet 12</v>
          </cell>
        </row>
        <row r="187">
          <cell r="H187" t="str">
            <v>IC-174</v>
          </cell>
          <cell r="I187" t="str">
            <v>IT-5</v>
          </cell>
          <cell r="J187" t="str">
            <v>IT-3</v>
          </cell>
          <cell r="K187" t="str">
            <v>IT-4</v>
          </cell>
          <cell r="L187" t="str">
            <v>IW-12</v>
          </cell>
          <cell r="M187"/>
          <cell r="N187"/>
          <cell r="O187" t="str">
            <v>Mainline Meter I/O Panel Cabinet 12</v>
          </cell>
        </row>
        <row r="188">
          <cell r="H188" t="str">
            <v>IC-176</v>
          </cell>
          <cell r="I188" t="str">
            <v>IT-7</v>
          </cell>
          <cell r="J188" t="str">
            <v>IT-5</v>
          </cell>
          <cell r="K188" t="str">
            <v>IT-3</v>
          </cell>
          <cell r="L188" t="str">
            <v>IT-4</v>
          </cell>
          <cell r="M188" t="str">
            <v>IW-12</v>
          </cell>
          <cell r="N188"/>
          <cell r="O188" t="str">
            <v>Mainline Meter I/O Panel Cabinet 12</v>
          </cell>
        </row>
        <row r="189">
          <cell r="H189" t="str">
            <v>IC-176</v>
          </cell>
          <cell r="I189" t="str">
            <v>IT-7</v>
          </cell>
          <cell r="J189" t="str">
            <v>IT-5</v>
          </cell>
          <cell r="K189" t="str">
            <v>IT-3</v>
          </cell>
          <cell r="L189" t="str">
            <v>IT-4</v>
          </cell>
          <cell r="M189" t="str">
            <v>IW-12</v>
          </cell>
          <cell r="N189"/>
          <cell r="O189" t="str">
            <v>Mainline Meter I/O Panel Cabinet 12</v>
          </cell>
        </row>
        <row r="190">
          <cell r="H190" t="str">
            <v>IC-177</v>
          </cell>
          <cell r="I190" t="str">
            <v>IT-7</v>
          </cell>
          <cell r="J190" t="str">
            <v>IT-5</v>
          </cell>
          <cell r="K190" t="str">
            <v>IT-3</v>
          </cell>
          <cell r="L190" t="str">
            <v>IT-4</v>
          </cell>
          <cell r="M190" t="str">
            <v>IW-12</v>
          </cell>
          <cell r="N190"/>
          <cell r="O190" t="str">
            <v>Mainline Meter I/O Panel Cabinet 12</v>
          </cell>
        </row>
        <row r="191">
          <cell r="H191" t="str">
            <v>IC-177</v>
          </cell>
          <cell r="I191" t="str">
            <v>IT-7</v>
          </cell>
          <cell r="J191" t="str">
            <v>IT-5</v>
          </cell>
          <cell r="K191" t="str">
            <v>IT-3</v>
          </cell>
          <cell r="L191" t="str">
            <v>IT-4</v>
          </cell>
          <cell r="M191" t="str">
            <v>IW-12</v>
          </cell>
          <cell r="N191"/>
          <cell r="O191" t="str">
            <v>Mainline Meter I/O Panel Cabinet 12</v>
          </cell>
        </row>
        <row r="192">
          <cell r="H192" t="str">
            <v>IC-184</v>
          </cell>
          <cell r="I192" t="str">
            <v>IT-6</v>
          </cell>
          <cell r="J192" t="str">
            <v>IT-5</v>
          </cell>
          <cell r="K192" t="str">
            <v>IT-3</v>
          </cell>
          <cell r="L192" t="str">
            <v>IT-4</v>
          </cell>
          <cell r="M192" t="str">
            <v>IW-12</v>
          </cell>
          <cell r="N192"/>
          <cell r="O192" t="str">
            <v>Mainline Meter I/O Panel Cabinet 12</v>
          </cell>
        </row>
        <row r="193">
          <cell r="H193" t="str">
            <v>IC-185</v>
          </cell>
          <cell r="I193" t="str">
            <v>IT-7</v>
          </cell>
          <cell r="J193" t="str">
            <v>IT-5</v>
          </cell>
          <cell r="K193" t="str">
            <v>IT-3</v>
          </cell>
          <cell r="L193" t="str">
            <v>IT-4</v>
          </cell>
          <cell r="M193" t="str">
            <v>IW-12</v>
          </cell>
          <cell r="N193"/>
          <cell r="O193" t="str">
            <v>Mainline Meter I/O Panel Cabinet 12</v>
          </cell>
        </row>
        <row r="194">
          <cell r="H194" t="str">
            <v>IC-187</v>
          </cell>
          <cell r="I194" t="str">
            <v>IT-4</v>
          </cell>
          <cell r="J194" t="str">
            <v>IW-12</v>
          </cell>
          <cell r="K194"/>
          <cell r="L194"/>
          <cell r="M194"/>
          <cell r="N194"/>
          <cell r="O194" t="str">
            <v>Mainline Meter I/O Panel Cabinet 12</v>
          </cell>
        </row>
        <row r="195">
          <cell r="H195" t="str">
            <v>IC-188</v>
          </cell>
          <cell r="I195" t="str">
            <v>IT-4</v>
          </cell>
          <cell r="J195" t="str">
            <v>IW-12</v>
          </cell>
          <cell r="K195"/>
          <cell r="L195"/>
          <cell r="M195"/>
          <cell r="N195"/>
          <cell r="O195" t="str">
            <v>Mainline Meter I/O Panel Cabinet 12</v>
          </cell>
        </row>
        <row r="196">
          <cell r="H196" t="str">
            <v>IC-189</v>
          </cell>
          <cell r="I196" t="str">
            <v>IT-4</v>
          </cell>
          <cell r="J196" t="str">
            <v>IW-12</v>
          </cell>
          <cell r="K196"/>
          <cell r="L196"/>
          <cell r="M196"/>
          <cell r="N196"/>
          <cell r="O196" t="str">
            <v>Mainline Meter I/O Panel Cabinet 12</v>
          </cell>
        </row>
        <row r="197">
          <cell r="H197"/>
          <cell r="I197"/>
          <cell r="J197"/>
          <cell r="K197"/>
          <cell r="L197"/>
          <cell r="M197"/>
          <cell r="N197"/>
          <cell r="O197"/>
        </row>
        <row r="198">
          <cell r="H198" t="str">
            <v>IC-191</v>
          </cell>
          <cell r="I198" t="str">
            <v>IC-189</v>
          </cell>
          <cell r="J198"/>
          <cell r="K198"/>
          <cell r="L198"/>
          <cell r="M198"/>
          <cell r="N198"/>
          <cell r="O198" t="str">
            <v>Mainline Meter Bldg, AL-1293A</v>
          </cell>
        </row>
        <row r="199">
          <cell r="H199"/>
          <cell r="I199"/>
          <cell r="J199"/>
          <cell r="K199"/>
          <cell r="L199"/>
          <cell r="M199"/>
          <cell r="N199"/>
          <cell r="O199"/>
        </row>
        <row r="200">
          <cell r="H200" t="str">
            <v>IC-193</v>
          </cell>
          <cell r="I200" t="str">
            <v>IPB-3121</v>
          </cell>
          <cell r="J200" t="str">
            <v>IC-276</v>
          </cell>
          <cell r="K200" t="str">
            <v>IT-5</v>
          </cell>
          <cell r="L200" t="str">
            <v>IT-3</v>
          </cell>
          <cell r="M200" t="str">
            <v>IT-4</v>
          </cell>
          <cell r="N200" t="str">
            <v>IW-12</v>
          </cell>
          <cell r="O200" t="str">
            <v>Mainline Meter I/O Panel Cabinet 12</v>
          </cell>
        </row>
        <row r="201">
          <cell r="H201" t="str">
            <v>IC-194</v>
          </cell>
          <cell r="I201" t="str">
            <v>IC-193</v>
          </cell>
          <cell r="J201" t="str">
            <v>IC-276</v>
          </cell>
          <cell r="K201" t="str">
            <v>IT-5</v>
          </cell>
          <cell r="L201" t="str">
            <v>IT-3</v>
          </cell>
          <cell r="M201" t="str">
            <v>IT-4</v>
          </cell>
          <cell r="N201" t="str">
            <v>IW-12</v>
          </cell>
          <cell r="O201" t="str">
            <v>Mainline Meter I/O Panel Cabinet 12</v>
          </cell>
        </row>
        <row r="202">
          <cell r="H202" t="str">
            <v>IC-195</v>
          </cell>
          <cell r="I202" t="str">
            <v>IPB-3221</v>
          </cell>
          <cell r="J202" t="str">
            <v>IC-277</v>
          </cell>
          <cell r="K202" t="str">
            <v>IT-5</v>
          </cell>
          <cell r="L202" t="str">
            <v>IT-3</v>
          </cell>
          <cell r="M202" t="str">
            <v>IT-4</v>
          </cell>
          <cell r="N202" t="str">
            <v>IW-12</v>
          </cell>
          <cell r="O202" t="str">
            <v>Mainline Meter I/O Panel Cabinet 12</v>
          </cell>
        </row>
        <row r="203">
          <cell r="H203" t="str">
            <v>IC-196</v>
          </cell>
          <cell r="I203" t="str">
            <v>IC-195</v>
          </cell>
          <cell r="J203" t="str">
            <v>IC-277</v>
          </cell>
          <cell r="K203" t="str">
            <v>IT-5</v>
          </cell>
          <cell r="L203" t="str">
            <v>IT-3</v>
          </cell>
          <cell r="M203" t="str">
            <v>IT-4</v>
          </cell>
          <cell r="N203" t="str">
            <v>IW-12</v>
          </cell>
          <cell r="O203" t="str">
            <v>Mainline Meter I/O Panel Cabinet 12</v>
          </cell>
        </row>
        <row r="204">
          <cell r="H204" t="str">
            <v>IC-197</v>
          </cell>
          <cell r="I204" t="str">
            <v>IT-4</v>
          </cell>
          <cell r="J204" t="str">
            <v>IW-12</v>
          </cell>
          <cell r="K204"/>
          <cell r="L204"/>
          <cell r="M204"/>
          <cell r="N204"/>
          <cell r="O204" t="str">
            <v>Mainline Meter I/O Panel Cabinet 12</v>
          </cell>
        </row>
        <row r="205">
          <cell r="H205" t="str">
            <v>IC-198</v>
          </cell>
          <cell r="I205" t="str">
            <v>IT-4</v>
          </cell>
          <cell r="J205" t="str">
            <v>IW-12</v>
          </cell>
          <cell r="K205"/>
          <cell r="L205"/>
          <cell r="M205"/>
          <cell r="N205"/>
          <cell r="O205" t="str">
            <v>Mainline Meter I/O Panel Cabinet 12</v>
          </cell>
        </row>
        <row r="206">
          <cell r="H206" t="str">
            <v>IC-199</v>
          </cell>
          <cell r="I206" t="str">
            <v>IT-4</v>
          </cell>
          <cell r="J206" t="str">
            <v>IW-12</v>
          </cell>
          <cell r="K206"/>
          <cell r="L206"/>
          <cell r="M206"/>
          <cell r="N206"/>
          <cell r="O206" t="str">
            <v>Mainline Meter I/O Panel Cabinet 12</v>
          </cell>
        </row>
        <row r="207">
          <cell r="H207" t="str">
            <v>IC-200</v>
          </cell>
          <cell r="I207" t="str">
            <v>IT-4</v>
          </cell>
          <cell r="J207" t="str">
            <v>IW-12</v>
          </cell>
          <cell r="K207"/>
          <cell r="L207"/>
          <cell r="M207"/>
          <cell r="N207"/>
          <cell r="O207" t="str">
            <v>Mainline Meter I/O Panel Cabinet 12</v>
          </cell>
        </row>
        <row r="208">
          <cell r="H208" t="str">
            <v>IC-201</v>
          </cell>
          <cell r="I208" t="str">
            <v>IT-4</v>
          </cell>
          <cell r="J208" t="str">
            <v>IW-12</v>
          </cell>
          <cell r="K208"/>
          <cell r="L208"/>
          <cell r="M208"/>
          <cell r="N208"/>
          <cell r="O208" t="str">
            <v>Mainline Meter I/O Panel Cabinet 12</v>
          </cell>
        </row>
        <row r="209">
          <cell r="H209" t="str">
            <v>IC-201</v>
          </cell>
          <cell r="I209" t="str">
            <v>IT-4</v>
          </cell>
          <cell r="J209" t="str">
            <v>IW-12</v>
          </cell>
          <cell r="K209"/>
          <cell r="L209"/>
          <cell r="M209"/>
          <cell r="N209"/>
          <cell r="O209" t="str">
            <v>Mainline Meter I/O Panel Cabinet 12</v>
          </cell>
        </row>
        <row r="210">
          <cell r="H210" t="str">
            <v>IC-203</v>
          </cell>
          <cell r="I210" t="str">
            <v>IPB-3121</v>
          </cell>
          <cell r="J210" t="str">
            <v>IC-276</v>
          </cell>
          <cell r="K210" t="str">
            <v>IT-5</v>
          </cell>
          <cell r="L210" t="str">
            <v>IT-3</v>
          </cell>
          <cell r="M210" t="str">
            <v>IT-4</v>
          </cell>
          <cell r="N210" t="str">
            <v>IW-12</v>
          </cell>
          <cell r="O210" t="str">
            <v>Mainline Meter I/O Panel Cabinet 12</v>
          </cell>
        </row>
        <row r="211">
          <cell r="H211" t="str">
            <v>IC-204</v>
          </cell>
          <cell r="I211" t="str">
            <v>IPB-3121</v>
          </cell>
          <cell r="J211" t="str">
            <v>IC-276</v>
          </cell>
          <cell r="K211" t="str">
            <v>IT-5</v>
          </cell>
          <cell r="L211" t="str">
            <v>IT-3</v>
          </cell>
          <cell r="M211" t="str">
            <v>IT-4</v>
          </cell>
          <cell r="N211" t="str">
            <v>IW-12</v>
          </cell>
          <cell r="O211" t="str">
            <v>Mainline Meter I/O Panel Cabinet 12</v>
          </cell>
        </row>
        <row r="212">
          <cell r="H212" t="str">
            <v>IC-205</v>
          </cell>
          <cell r="I212" t="str">
            <v>IPB-3221</v>
          </cell>
          <cell r="J212" t="str">
            <v>IC-277</v>
          </cell>
          <cell r="K212" t="str">
            <v>IT-5</v>
          </cell>
          <cell r="L212" t="str">
            <v>IT-3</v>
          </cell>
          <cell r="M212" t="str">
            <v>IT-4</v>
          </cell>
          <cell r="N212" t="str">
            <v>IW-12</v>
          </cell>
          <cell r="O212" t="str">
            <v>Mainline Meter I/O Panel Cabinet 12</v>
          </cell>
        </row>
        <row r="213">
          <cell r="H213" t="str">
            <v>IC-206</v>
          </cell>
          <cell r="I213" t="str">
            <v>IPB-3221</v>
          </cell>
          <cell r="J213" t="str">
            <v>IC-277</v>
          </cell>
          <cell r="K213" t="str">
            <v>IT-5</v>
          </cell>
          <cell r="L213" t="str">
            <v>IT-3</v>
          </cell>
          <cell r="M213" t="str">
            <v>IT-4</v>
          </cell>
          <cell r="N213" t="str">
            <v>IW-12</v>
          </cell>
          <cell r="O213" t="str">
            <v>Mainline Meter I/O Panel Cabinet 12</v>
          </cell>
        </row>
        <row r="214">
          <cell r="H214" t="str">
            <v>IC-207</v>
          </cell>
          <cell r="I214" t="str">
            <v>IPB-3121</v>
          </cell>
          <cell r="J214" t="str">
            <v>IC-276</v>
          </cell>
          <cell r="K214" t="str">
            <v>IT-5</v>
          </cell>
          <cell r="L214" t="str">
            <v>IT-3</v>
          </cell>
          <cell r="M214" t="str">
            <v>IT-4</v>
          </cell>
          <cell r="N214" t="str">
            <v>IW-12</v>
          </cell>
          <cell r="O214" t="str">
            <v>Mainline Meter I/O Panel Cabinet 12</v>
          </cell>
        </row>
        <row r="215">
          <cell r="H215" t="str">
            <v>IC-208</v>
          </cell>
          <cell r="I215" t="str">
            <v>IPB-3221</v>
          </cell>
          <cell r="J215" t="str">
            <v>IC-277</v>
          </cell>
          <cell r="K215" t="str">
            <v>IT-5</v>
          </cell>
          <cell r="L215" t="str">
            <v>IT-3</v>
          </cell>
          <cell r="M215" t="str">
            <v>IT-4</v>
          </cell>
          <cell r="N215" t="str">
            <v>IW-12</v>
          </cell>
          <cell r="O215" t="str">
            <v>Mainline Meter I/O Panel Cabinet 12</v>
          </cell>
        </row>
        <row r="216">
          <cell r="H216" t="str">
            <v>IC-209</v>
          </cell>
          <cell r="I216" t="str">
            <v>IT-2</v>
          </cell>
          <cell r="J216" t="str">
            <v>IT-1</v>
          </cell>
          <cell r="K216" t="str">
            <v>IW-20</v>
          </cell>
          <cell r="L216"/>
          <cell r="M216"/>
          <cell r="N216"/>
          <cell r="O216" t="str">
            <v>Omni Computer Panel Cabinet 20</v>
          </cell>
        </row>
        <row r="217">
          <cell r="H217" t="str">
            <v>IC-210</v>
          </cell>
          <cell r="I217" t="str">
            <v>IT-2</v>
          </cell>
          <cell r="J217" t="str">
            <v>IW-13</v>
          </cell>
          <cell r="K217"/>
          <cell r="L217"/>
          <cell r="M217"/>
          <cell r="N217"/>
          <cell r="O217" t="str">
            <v>Client Meter I/O Panel Cabinet 13</v>
          </cell>
        </row>
        <row r="218">
          <cell r="H218" t="str">
            <v>IC-209</v>
          </cell>
          <cell r="I218" t="str">
            <v>IT-2</v>
          </cell>
          <cell r="J218" t="str">
            <v>IW-13</v>
          </cell>
          <cell r="K218"/>
          <cell r="L218"/>
          <cell r="M218"/>
          <cell r="N218"/>
          <cell r="O218" t="str">
            <v>Client Meter I/O Panel Cabinet 13</v>
          </cell>
        </row>
        <row r="219">
          <cell r="H219" t="str">
            <v>IC-210</v>
          </cell>
          <cell r="I219" t="str">
            <v>IT-2</v>
          </cell>
          <cell r="J219" t="str">
            <v>IW-13</v>
          </cell>
          <cell r="K219"/>
          <cell r="L219"/>
          <cell r="M219"/>
          <cell r="N219"/>
          <cell r="O219" t="str">
            <v>Client Meter I/O Panel Cabinet 13</v>
          </cell>
        </row>
        <row r="220">
          <cell r="H220" t="str">
            <v>IC-211</v>
          </cell>
          <cell r="I220" t="str">
            <v>IT-2</v>
          </cell>
          <cell r="J220" t="str">
            <v>IT-1</v>
          </cell>
          <cell r="K220" t="str">
            <v>IW-20</v>
          </cell>
          <cell r="L220"/>
          <cell r="M220"/>
          <cell r="N220"/>
          <cell r="O220" t="str">
            <v>Omni Computer Panel Cabinet 20</v>
          </cell>
        </row>
        <row r="221">
          <cell r="H221" t="str">
            <v>IC-212</v>
          </cell>
          <cell r="I221" t="str">
            <v>IT-2</v>
          </cell>
          <cell r="J221" t="str">
            <v>IW-13</v>
          </cell>
          <cell r="K221"/>
          <cell r="L221"/>
          <cell r="M221"/>
          <cell r="N221"/>
          <cell r="O221" t="str">
            <v>Client Meter I/O Panel Cabinet 13</v>
          </cell>
        </row>
        <row r="222">
          <cell r="H222" t="str">
            <v>IC-211</v>
          </cell>
          <cell r="I222" t="str">
            <v>IT-2</v>
          </cell>
          <cell r="J222" t="str">
            <v>IW-13</v>
          </cell>
          <cell r="K222"/>
          <cell r="L222"/>
          <cell r="M222"/>
          <cell r="N222"/>
          <cell r="O222" t="str">
            <v>Client Meter I/O Panel Cabinet 13</v>
          </cell>
        </row>
        <row r="223">
          <cell r="H223" t="str">
            <v>IC-212</v>
          </cell>
          <cell r="I223" t="str">
            <v>IT-2</v>
          </cell>
          <cell r="J223" t="str">
            <v>IW-13</v>
          </cell>
          <cell r="K223"/>
          <cell r="L223"/>
          <cell r="M223"/>
          <cell r="N223"/>
          <cell r="O223" t="str">
            <v>Client Meter I/O Panel Cabinet 13</v>
          </cell>
        </row>
        <row r="224">
          <cell r="H224" t="str">
            <v>IC-213</v>
          </cell>
          <cell r="I224" t="str">
            <v>IT-2</v>
          </cell>
          <cell r="J224" t="str">
            <v>IT-1</v>
          </cell>
          <cell r="K224" t="str">
            <v>IW-20</v>
          </cell>
          <cell r="L224"/>
          <cell r="M224"/>
          <cell r="N224"/>
          <cell r="O224" t="str">
            <v>Omni Computer Panel Cabinet 20</v>
          </cell>
        </row>
        <row r="225">
          <cell r="H225" t="str">
            <v>IC-214</v>
          </cell>
          <cell r="I225" t="str">
            <v>IT-2</v>
          </cell>
          <cell r="J225" t="str">
            <v>IW-13</v>
          </cell>
          <cell r="K225"/>
          <cell r="L225"/>
          <cell r="M225"/>
          <cell r="N225"/>
          <cell r="O225" t="str">
            <v>Client Meter I/O Panel Cabinet 13</v>
          </cell>
        </row>
        <row r="226">
          <cell r="H226" t="str">
            <v>IC-213</v>
          </cell>
          <cell r="I226" t="str">
            <v>IT-2</v>
          </cell>
          <cell r="J226" t="str">
            <v>IW-13</v>
          </cell>
          <cell r="K226"/>
          <cell r="L226"/>
          <cell r="M226"/>
          <cell r="N226"/>
          <cell r="O226" t="str">
            <v>Client Meter I/O Panel Cabinet 13</v>
          </cell>
        </row>
        <row r="227">
          <cell r="H227" t="str">
            <v>IC-214</v>
          </cell>
          <cell r="I227" t="str">
            <v>IT-2</v>
          </cell>
          <cell r="J227" t="str">
            <v>IW-13</v>
          </cell>
          <cell r="K227"/>
          <cell r="L227"/>
          <cell r="M227"/>
          <cell r="N227"/>
          <cell r="O227" t="str">
            <v>Client Meter I/O Panel Cabinet 13</v>
          </cell>
        </row>
        <row r="228">
          <cell r="H228" t="str">
            <v>IC-217</v>
          </cell>
          <cell r="I228" t="str">
            <v>IPB-4021</v>
          </cell>
          <cell r="J228" t="str">
            <v>IC-225</v>
          </cell>
          <cell r="K228" t="str">
            <v>IT-2</v>
          </cell>
          <cell r="L228" t="str">
            <v>IW-13</v>
          </cell>
          <cell r="M228"/>
          <cell r="N228"/>
          <cell r="O228" t="str">
            <v>Client Meter I/O Panel Cabinet 13</v>
          </cell>
        </row>
        <row r="229">
          <cell r="H229" t="str">
            <v>IC-218</v>
          </cell>
          <cell r="I229" t="str">
            <v>IPB-4021</v>
          </cell>
          <cell r="J229" t="str">
            <v>IC-225</v>
          </cell>
          <cell r="K229" t="str">
            <v>IT-2</v>
          </cell>
          <cell r="L229" t="str">
            <v>IW-13</v>
          </cell>
          <cell r="M229"/>
          <cell r="N229"/>
          <cell r="O229" t="str">
            <v>Client Meter I/O Panel Cabinet 13</v>
          </cell>
        </row>
        <row r="230">
          <cell r="H230" t="str">
            <v>IC-219</v>
          </cell>
          <cell r="I230" t="str">
            <v>IPB-4021</v>
          </cell>
          <cell r="J230" t="str">
            <v>IC-225</v>
          </cell>
          <cell r="K230" t="str">
            <v>IT-2</v>
          </cell>
          <cell r="L230" t="str">
            <v>IW-13</v>
          </cell>
          <cell r="M230"/>
          <cell r="N230"/>
          <cell r="O230" t="str">
            <v>Client Meter I/O Panel Cabinet 13</v>
          </cell>
        </row>
        <row r="231">
          <cell r="H231" t="str">
            <v>IC-220</v>
          </cell>
          <cell r="I231" t="str">
            <v>IPB-4021</v>
          </cell>
          <cell r="J231" t="str">
            <v>IC-225</v>
          </cell>
          <cell r="K231" t="str">
            <v>IT-2</v>
          </cell>
          <cell r="L231" t="str">
            <v>IW-13</v>
          </cell>
          <cell r="M231"/>
          <cell r="N231"/>
          <cell r="O231" t="str">
            <v>Client Meter I/O Panel Cabinet 13</v>
          </cell>
        </row>
        <row r="232">
          <cell r="H232" t="str">
            <v>IC-221</v>
          </cell>
          <cell r="I232" t="str">
            <v>IPB-4021</v>
          </cell>
          <cell r="J232" t="str">
            <v>IC-225</v>
          </cell>
          <cell r="K232" t="str">
            <v>IT-2</v>
          </cell>
          <cell r="L232" t="str">
            <v>IW-13</v>
          </cell>
          <cell r="M232"/>
          <cell r="N232"/>
          <cell r="O232" t="str">
            <v>Client Meter I/O Panel Cabinet 13</v>
          </cell>
        </row>
        <row r="233">
          <cell r="H233" t="str">
            <v>IC-222</v>
          </cell>
          <cell r="I233" t="str">
            <v>IPB-4021</v>
          </cell>
          <cell r="J233" t="str">
            <v>IC-225</v>
          </cell>
          <cell r="K233" t="str">
            <v>IT-2</v>
          </cell>
          <cell r="L233" t="str">
            <v>IW-13</v>
          </cell>
          <cell r="M233"/>
          <cell r="N233"/>
          <cell r="O233" t="str">
            <v>Client Meter I/O Panel Cabinet 13</v>
          </cell>
        </row>
        <row r="234">
          <cell r="H234" t="str">
            <v>IC-226</v>
          </cell>
          <cell r="I234" t="str">
            <v>IPB-4021</v>
          </cell>
          <cell r="J234" t="str">
            <v>IC-230</v>
          </cell>
          <cell r="K234" t="str">
            <v>IT-2</v>
          </cell>
          <cell r="L234" t="str">
            <v>IW-13</v>
          </cell>
          <cell r="M234"/>
          <cell r="N234"/>
          <cell r="O234" t="str">
            <v>Client Meter I/O Panel Cabinet 13</v>
          </cell>
        </row>
        <row r="235">
          <cell r="H235" t="str">
            <v>IC-226</v>
          </cell>
          <cell r="I235" t="str">
            <v>IPB-4021</v>
          </cell>
          <cell r="J235" t="str">
            <v>IC-230</v>
          </cell>
          <cell r="K235" t="str">
            <v>IT-2</v>
          </cell>
          <cell r="L235" t="str">
            <v>IW-13</v>
          </cell>
          <cell r="M235"/>
          <cell r="N235"/>
          <cell r="O235" t="str">
            <v>Client Meter I/O Panel Cabinet 13</v>
          </cell>
        </row>
        <row r="236">
          <cell r="H236" t="str">
            <v>IC-227</v>
          </cell>
          <cell r="I236" t="str">
            <v>IPB-4021</v>
          </cell>
          <cell r="J236" t="str">
            <v>IC-230</v>
          </cell>
          <cell r="K236" t="str">
            <v>IT-2</v>
          </cell>
          <cell r="L236" t="str">
            <v>IW-13</v>
          </cell>
          <cell r="M236"/>
          <cell r="N236"/>
          <cell r="O236" t="str">
            <v>Client Meter I/O Panel Cabinet 13</v>
          </cell>
        </row>
        <row r="237">
          <cell r="H237" t="str">
            <v>IC-227</v>
          </cell>
          <cell r="I237" t="str">
            <v>IPB-4021</v>
          </cell>
          <cell r="J237" t="str">
            <v>IC-230</v>
          </cell>
          <cell r="K237" t="str">
            <v>IT-2</v>
          </cell>
          <cell r="L237" t="str">
            <v>IW-13</v>
          </cell>
          <cell r="M237"/>
          <cell r="N237"/>
          <cell r="O237" t="str">
            <v>Client Meter I/O Panel Cabinet 13</v>
          </cell>
        </row>
        <row r="238">
          <cell r="H238" t="str">
            <v>IC-228</v>
          </cell>
          <cell r="I238" t="str">
            <v>IPB-4021</v>
          </cell>
          <cell r="J238" t="str">
            <v>IC-230</v>
          </cell>
          <cell r="K238" t="str">
            <v>IT-2</v>
          </cell>
          <cell r="L238" t="str">
            <v>IW-13</v>
          </cell>
          <cell r="M238"/>
          <cell r="N238"/>
          <cell r="O238" t="str">
            <v>Client Meter I/O Panel Cabinet 13</v>
          </cell>
        </row>
        <row r="239">
          <cell r="H239" t="str">
            <v>IC-228</v>
          </cell>
          <cell r="I239" t="str">
            <v>IPB-4021</v>
          </cell>
          <cell r="J239" t="str">
            <v>IC-230</v>
          </cell>
          <cell r="K239" t="str">
            <v>IT-2</v>
          </cell>
          <cell r="L239" t="str">
            <v>IW-13</v>
          </cell>
          <cell r="M239"/>
          <cell r="N239"/>
          <cell r="O239" t="str">
            <v>Client Meter I/O Panel Cabinet 13</v>
          </cell>
        </row>
        <row r="240">
          <cell r="H240" t="str">
            <v>IC-231</v>
          </cell>
          <cell r="I240" t="str">
            <v>IT-2</v>
          </cell>
          <cell r="J240" t="str">
            <v>IW-13</v>
          </cell>
          <cell r="K240"/>
          <cell r="L240"/>
          <cell r="M240"/>
          <cell r="N240"/>
          <cell r="O240" t="str">
            <v>Client Meter I/O Panel Cabinet 13</v>
          </cell>
        </row>
        <row r="241">
          <cell r="H241" t="str">
            <v>IC-231</v>
          </cell>
          <cell r="I241" t="str">
            <v>IT-2</v>
          </cell>
          <cell r="J241" t="str">
            <v>IW-13</v>
          </cell>
          <cell r="K241"/>
          <cell r="L241"/>
          <cell r="M241"/>
          <cell r="N241"/>
          <cell r="O241" t="str">
            <v>Client Meter I/O Panel Cabinet 13</v>
          </cell>
        </row>
        <row r="242">
          <cell r="H242" t="str">
            <v>IC-232</v>
          </cell>
          <cell r="I242" t="str">
            <v>IT-2</v>
          </cell>
          <cell r="J242" t="str">
            <v>IW-13</v>
          </cell>
          <cell r="K242"/>
          <cell r="L242"/>
          <cell r="M242"/>
          <cell r="N242"/>
          <cell r="O242" t="str">
            <v>Client Meter I/O Panel Cabinet 13</v>
          </cell>
        </row>
        <row r="243">
          <cell r="H243" t="str">
            <v>IC-232</v>
          </cell>
          <cell r="I243" t="str">
            <v>IT-2</v>
          </cell>
          <cell r="J243" t="str">
            <v>IW-13</v>
          </cell>
          <cell r="K243"/>
          <cell r="L243"/>
          <cell r="M243"/>
          <cell r="N243"/>
          <cell r="O243" t="str">
            <v>Client Meter I/O Panel Cabinet 13</v>
          </cell>
        </row>
        <row r="244">
          <cell r="H244" t="str">
            <v>IC-234</v>
          </cell>
          <cell r="I244" t="str">
            <v>IT-2</v>
          </cell>
          <cell r="J244" t="str">
            <v>IW-13</v>
          </cell>
          <cell r="K244"/>
          <cell r="L244"/>
          <cell r="M244"/>
          <cell r="N244"/>
          <cell r="O244" t="str">
            <v>Client Meter I/O Panel Cabinet 13</v>
          </cell>
        </row>
        <row r="245">
          <cell r="H245" t="str">
            <v>IC-234</v>
          </cell>
          <cell r="I245" t="str">
            <v>IT-2</v>
          </cell>
          <cell r="J245" t="str">
            <v>IW-13</v>
          </cell>
          <cell r="K245"/>
          <cell r="L245"/>
          <cell r="M245"/>
          <cell r="N245"/>
          <cell r="O245" t="str">
            <v>Client Meter I/O Panel Cabinet 13</v>
          </cell>
        </row>
        <row r="246">
          <cell r="H246" t="str">
            <v>IC-235</v>
          </cell>
          <cell r="I246" t="str">
            <v>IT-2</v>
          </cell>
          <cell r="J246" t="str">
            <v>IW-13</v>
          </cell>
          <cell r="K246"/>
          <cell r="L246"/>
          <cell r="M246"/>
          <cell r="N246"/>
          <cell r="O246" t="str">
            <v>Client Meter I/O Panel Cabinet 13</v>
          </cell>
        </row>
        <row r="247">
          <cell r="H247" t="str">
            <v>IC-235</v>
          </cell>
          <cell r="I247" t="str">
            <v>IT-2</v>
          </cell>
          <cell r="J247" t="str">
            <v>IW-13</v>
          </cell>
          <cell r="K247"/>
          <cell r="L247"/>
          <cell r="M247"/>
          <cell r="N247"/>
          <cell r="O247" t="str">
            <v>Client Meter I/O Panel Cabinet 13</v>
          </cell>
        </row>
        <row r="248">
          <cell r="H248" t="str">
            <v>IC-237</v>
          </cell>
          <cell r="I248" t="str">
            <v>IT-2</v>
          </cell>
          <cell r="J248" t="str">
            <v>IW-13</v>
          </cell>
          <cell r="K248"/>
          <cell r="L248"/>
          <cell r="M248"/>
          <cell r="N248"/>
          <cell r="O248" t="str">
            <v>Client Meter I/O Panel Cabinet 13</v>
          </cell>
        </row>
        <row r="249">
          <cell r="H249" t="str">
            <v>IC-237</v>
          </cell>
          <cell r="I249" t="str">
            <v>IT-2</v>
          </cell>
          <cell r="J249" t="str">
            <v>IW-13</v>
          </cell>
          <cell r="K249"/>
          <cell r="L249"/>
          <cell r="M249"/>
          <cell r="N249"/>
          <cell r="O249" t="str">
            <v>Client Meter I/O Panel Cabinet 13</v>
          </cell>
        </row>
        <row r="250">
          <cell r="H250" t="str">
            <v>IC-238</v>
          </cell>
          <cell r="I250" t="str">
            <v>IT-2</v>
          </cell>
          <cell r="J250" t="str">
            <v>IW-13</v>
          </cell>
          <cell r="K250"/>
          <cell r="L250"/>
          <cell r="M250"/>
          <cell r="N250"/>
          <cell r="O250" t="str">
            <v>Client Meter I/O Panel Cabinet 13</v>
          </cell>
        </row>
        <row r="251">
          <cell r="H251" t="str">
            <v>IC-238</v>
          </cell>
          <cell r="I251" t="str">
            <v>IT-2</v>
          </cell>
          <cell r="J251" t="str">
            <v>IW-13</v>
          </cell>
          <cell r="K251"/>
          <cell r="L251"/>
          <cell r="M251"/>
          <cell r="N251"/>
          <cell r="O251" t="str">
            <v>Client Meter I/O Panel Cabinet 13</v>
          </cell>
        </row>
        <row r="252">
          <cell r="H252" t="str">
            <v>IC-243</v>
          </cell>
          <cell r="I252" t="str">
            <v>IT-2</v>
          </cell>
          <cell r="J252" t="str">
            <v>IW-13</v>
          </cell>
          <cell r="K252"/>
          <cell r="L252"/>
          <cell r="M252"/>
          <cell r="N252"/>
          <cell r="O252" t="str">
            <v>Client Meter I/O Panel Cabinet 13</v>
          </cell>
        </row>
        <row r="253">
          <cell r="H253" t="str">
            <v>IC-244</v>
          </cell>
          <cell r="I253" t="str">
            <v>IT-2</v>
          </cell>
          <cell r="J253" t="str">
            <v>IW-13</v>
          </cell>
          <cell r="K253"/>
          <cell r="L253"/>
          <cell r="M253"/>
          <cell r="N253"/>
          <cell r="O253" t="str">
            <v>Client Meter I/O Panel Cabinet 13</v>
          </cell>
        </row>
        <row r="254">
          <cell r="H254" t="str">
            <v>IC-245</v>
          </cell>
          <cell r="I254" t="str">
            <v>IT-2</v>
          </cell>
          <cell r="J254" t="str">
            <v>IW-13</v>
          </cell>
          <cell r="K254"/>
          <cell r="L254"/>
          <cell r="M254"/>
          <cell r="N254"/>
          <cell r="O254" t="str">
            <v>Client Meter I/O Panel Cabinet 13</v>
          </cell>
        </row>
        <row r="255">
          <cell r="H255" t="str">
            <v>IC-246</v>
          </cell>
          <cell r="I255" t="str">
            <v>IT-2</v>
          </cell>
          <cell r="J255" t="str">
            <v>IW-13</v>
          </cell>
          <cell r="K255"/>
          <cell r="L255"/>
          <cell r="M255"/>
          <cell r="N255"/>
          <cell r="O255" t="str">
            <v>Client Meter I/O Panel Cabinet 13</v>
          </cell>
        </row>
        <row r="256">
          <cell r="H256" t="str">
            <v>IC-247</v>
          </cell>
          <cell r="I256" t="str">
            <v>IT-2</v>
          </cell>
          <cell r="J256" t="str">
            <v>IW-13</v>
          </cell>
          <cell r="K256"/>
          <cell r="L256"/>
          <cell r="M256"/>
          <cell r="N256"/>
          <cell r="O256" t="str">
            <v>Client Meter I/O Panel Cabinet 13</v>
          </cell>
        </row>
        <row r="257">
          <cell r="H257" t="str">
            <v>IC-248</v>
          </cell>
          <cell r="I257" t="str">
            <v>IT-2</v>
          </cell>
          <cell r="J257" t="str">
            <v>IW-13</v>
          </cell>
          <cell r="K257"/>
          <cell r="L257"/>
          <cell r="M257"/>
          <cell r="N257"/>
          <cell r="O257" t="str">
            <v>Client Meter I/O Panel Cabinet 13</v>
          </cell>
        </row>
        <row r="258">
          <cell r="H258" t="str">
            <v>IC-249</v>
          </cell>
          <cell r="I258" t="str">
            <v>IT-2</v>
          </cell>
          <cell r="J258" t="str">
            <v>IW-13</v>
          </cell>
          <cell r="K258"/>
          <cell r="L258"/>
          <cell r="M258"/>
          <cell r="N258"/>
          <cell r="O258" t="str">
            <v>Client Meter I/O Panel Cabinet 13</v>
          </cell>
        </row>
        <row r="259">
          <cell r="H259" t="str">
            <v>IC-250</v>
          </cell>
          <cell r="I259" t="str">
            <v>IT-2</v>
          </cell>
          <cell r="J259" t="str">
            <v>IW-13</v>
          </cell>
          <cell r="K259"/>
          <cell r="L259"/>
          <cell r="M259"/>
          <cell r="N259"/>
          <cell r="O259" t="str">
            <v>Client Meter I/O Panel Cabinet 13</v>
          </cell>
        </row>
        <row r="260">
          <cell r="H260" t="str">
            <v>IC-251</v>
          </cell>
          <cell r="I260" t="str">
            <v>IT-2</v>
          </cell>
          <cell r="J260" t="str">
            <v>IW-13</v>
          </cell>
          <cell r="K260"/>
          <cell r="L260"/>
          <cell r="M260"/>
          <cell r="N260"/>
          <cell r="O260" t="str">
            <v>Client Meter I/O Panel Cabinet 13</v>
          </cell>
        </row>
        <row r="261">
          <cell r="H261" t="str">
            <v>IC-252</v>
          </cell>
          <cell r="I261" t="str">
            <v>IT-2</v>
          </cell>
          <cell r="J261" t="str">
            <v>IW-13</v>
          </cell>
          <cell r="K261"/>
          <cell r="L261"/>
          <cell r="M261"/>
          <cell r="N261"/>
          <cell r="O261" t="str">
            <v>Client Meter I/O Panel Cabinet 13</v>
          </cell>
        </row>
        <row r="262">
          <cell r="H262" t="str">
            <v>IC-253</v>
          </cell>
          <cell r="I262" t="str">
            <v>IT-2</v>
          </cell>
          <cell r="J262" t="str">
            <v>IW-13</v>
          </cell>
          <cell r="K262"/>
          <cell r="L262"/>
          <cell r="M262"/>
          <cell r="N262"/>
          <cell r="O262" t="str">
            <v>Client Meter I/O Panel Cabinet 13</v>
          </cell>
        </row>
        <row r="263">
          <cell r="H263" t="str">
            <v>IC-254</v>
          </cell>
          <cell r="I263" t="str">
            <v>IT-2</v>
          </cell>
          <cell r="J263" t="str">
            <v>IW-13</v>
          </cell>
          <cell r="K263"/>
          <cell r="L263"/>
          <cell r="M263"/>
          <cell r="N263"/>
          <cell r="O263" t="str">
            <v>Client Meter I/O Panel Cabinet 13</v>
          </cell>
        </row>
        <row r="264">
          <cell r="H264" t="str">
            <v>IC-255</v>
          </cell>
          <cell r="I264" t="str">
            <v>IT-2</v>
          </cell>
          <cell r="J264" t="str">
            <v>IW-13</v>
          </cell>
          <cell r="K264"/>
          <cell r="L264"/>
          <cell r="M264"/>
          <cell r="N264"/>
          <cell r="O264" t="str">
            <v>Client Meter I/O Panel Cabinet 13</v>
          </cell>
        </row>
        <row r="265">
          <cell r="H265" t="str">
            <v>IC-256</v>
          </cell>
          <cell r="I265" t="str">
            <v>IT-2</v>
          </cell>
          <cell r="J265" t="str">
            <v>IW-13</v>
          </cell>
          <cell r="K265"/>
          <cell r="L265"/>
          <cell r="M265"/>
          <cell r="N265"/>
          <cell r="O265" t="str">
            <v>Client Meter I/O Panel Cabinet 13</v>
          </cell>
        </row>
        <row r="266">
          <cell r="H266" t="str">
            <v>IC-257</v>
          </cell>
          <cell r="I266" t="str">
            <v>IT-2</v>
          </cell>
          <cell r="J266" t="str">
            <v>IW-13</v>
          </cell>
          <cell r="K266"/>
          <cell r="L266"/>
          <cell r="M266"/>
          <cell r="N266"/>
          <cell r="O266" t="str">
            <v>Client Meter I/O Panel Cabinet 13</v>
          </cell>
        </row>
        <row r="267">
          <cell r="H267" t="str">
            <v>IC-258</v>
          </cell>
          <cell r="I267"/>
          <cell r="J267"/>
          <cell r="K267"/>
          <cell r="L267"/>
          <cell r="M267"/>
          <cell r="N267"/>
          <cell r="O267" t="str">
            <v>Client Meter Bldg, AL-4093A</v>
          </cell>
        </row>
        <row r="268">
          <cell r="H268" t="str">
            <v>IC-259</v>
          </cell>
          <cell r="I268"/>
          <cell r="J268"/>
          <cell r="K268"/>
          <cell r="L268"/>
          <cell r="M268"/>
          <cell r="N268"/>
          <cell r="O268" t="str">
            <v>Client Meter Bldg, AL-4093B</v>
          </cell>
        </row>
        <row r="269">
          <cell r="H269" t="str">
            <v>IC-260</v>
          </cell>
          <cell r="I269"/>
          <cell r="J269"/>
          <cell r="K269"/>
          <cell r="L269"/>
          <cell r="M269"/>
          <cell r="N269"/>
          <cell r="O269" t="str">
            <v>Client Meter Bldg, AL-4093C</v>
          </cell>
        </row>
        <row r="270">
          <cell r="H270" t="str">
            <v>IC-261</v>
          </cell>
          <cell r="I270" t="str">
            <v>IT-2</v>
          </cell>
          <cell r="J270" t="str">
            <v>IW-13</v>
          </cell>
          <cell r="K270"/>
          <cell r="L270"/>
          <cell r="M270"/>
          <cell r="N270"/>
          <cell r="O270" t="str">
            <v>Client Meter I/O Panel Cabinet 13</v>
          </cell>
        </row>
        <row r="271">
          <cell r="H271" t="str">
            <v>IC-261</v>
          </cell>
          <cell r="I271" t="str">
            <v>IT-2</v>
          </cell>
          <cell r="J271" t="str">
            <v>IW-13</v>
          </cell>
          <cell r="K271"/>
          <cell r="L271"/>
          <cell r="M271"/>
          <cell r="N271"/>
          <cell r="O271" t="str">
            <v>Client Meter I/O Panel Cabinet 13</v>
          </cell>
        </row>
        <row r="272">
          <cell r="H272" t="str">
            <v>IC-263</v>
          </cell>
          <cell r="I272" t="str">
            <v>IT-2</v>
          </cell>
          <cell r="J272" t="str">
            <v>IT-1</v>
          </cell>
          <cell r="K272" t="str">
            <v>IW-20</v>
          </cell>
          <cell r="L272"/>
          <cell r="M272"/>
          <cell r="N272"/>
          <cell r="O272" t="str">
            <v>Omni Computer Panel Cabinet 20</v>
          </cell>
        </row>
        <row r="273">
          <cell r="H273" t="str">
            <v>IC-264</v>
          </cell>
          <cell r="I273" t="str">
            <v>IT-2</v>
          </cell>
          <cell r="J273" t="str">
            <v>IW-13</v>
          </cell>
          <cell r="K273"/>
          <cell r="L273"/>
          <cell r="M273"/>
          <cell r="N273"/>
          <cell r="O273" t="str">
            <v>Client Meter I/O Panel Cabinet 13</v>
          </cell>
        </row>
        <row r="274">
          <cell r="H274" t="str">
            <v>IC-264</v>
          </cell>
          <cell r="I274" t="str">
            <v>IT-2</v>
          </cell>
          <cell r="J274" t="str">
            <v>IW-13</v>
          </cell>
          <cell r="K274"/>
          <cell r="L274"/>
          <cell r="M274"/>
          <cell r="N274"/>
          <cell r="O274" t="str">
            <v>Client Meter I/O Panel Cabinet 13</v>
          </cell>
        </row>
        <row r="275">
          <cell r="H275" t="str">
            <v>IC-264</v>
          </cell>
          <cell r="I275" t="str">
            <v>IT-2</v>
          </cell>
          <cell r="J275" t="str">
            <v>IT-1</v>
          </cell>
          <cell r="K275" t="str">
            <v>IW-20</v>
          </cell>
          <cell r="L275"/>
          <cell r="M275"/>
          <cell r="N275"/>
          <cell r="O275" t="str">
            <v>Omni Computer Panel Cabinet 20</v>
          </cell>
        </row>
        <row r="276">
          <cell r="H276" t="str">
            <v>IC-265</v>
          </cell>
          <cell r="I276" t="str">
            <v>IT-2</v>
          </cell>
          <cell r="J276" t="str">
            <v>IT1</v>
          </cell>
          <cell r="K276" t="str">
            <v>IW-20</v>
          </cell>
          <cell r="L276"/>
          <cell r="M276"/>
          <cell r="N276"/>
          <cell r="O276" t="str">
            <v>Omni Computer Panel Cabinet 20</v>
          </cell>
        </row>
        <row r="277">
          <cell r="H277" t="str">
            <v>IC-266</v>
          </cell>
          <cell r="I277" t="str">
            <v>IT-2</v>
          </cell>
          <cell r="J277" t="str">
            <v>IT1</v>
          </cell>
          <cell r="K277" t="str">
            <v>IW-20</v>
          </cell>
          <cell r="L277"/>
          <cell r="M277"/>
          <cell r="N277"/>
          <cell r="O277" t="str">
            <v>Omni Computer Panel Cabinet 20</v>
          </cell>
        </row>
        <row r="278">
          <cell r="H278" t="str">
            <v>IC-267</v>
          </cell>
          <cell r="I278" t="str">
            <v>IT-4</v>
          </cell>
          <cell r="J278" t="str">
            <v>IT-3</v>
          </cell>
          <cell r="K278" t="str">
            <v>IT1</v>
          </cell>
          <cell r="L278" t="str">
            <v>IW-20</v>
          </cell>
          <cell r="M278"/>
          <cell r="N278"/>
          <cell r="O278" t="str">
            <v>Omni Computer Panel Cabinet 20</v>
          </cell>
        </row>
        <row r="279">
          <cell r="H279" t="str">
            <v>IC-268</v>
          </cell>
          <cell r="I279" t="str">
            <v>IT-4</v>
          </cell>
          <cell r="J279" t="str">
            <v>IW-12</v>
          </cell>
          <cell r="K279"/>
          <cell r="L279"/>
          <cell r="M279"/>
          <cell r="N279"/>
          <cell r="O279" t="str">
            <v>Mainline Meter I/O Panel Cabinet 12</v>
          </cell>
        </row>
        <row r="280">
          <cell r="H280" t="str">
            <v>IC-268</v>
          </cell>
          <cell r="I280" t="str">
            <v>IT-4</v>
          </cell>
          <cell r="J280" t="str">
            <v>IW-12</v>
          </cell>
          <cell r="K280"/>
          <cell r="L280"/>
          <cell r="M280"/>
          <cell r="N280"/>
          <cell r="O280" t="str">
            <v>Mainline Meter I/O Panel Cabinet 12</v>
          </cell>
        </row>
        <row r="281">
          <cell r="H281" t="str">
            <v>IC-268</v>
          </cell>
          <cell r="I281" t="str">
            <v>IT-4</v>
          </cell>
          <cell r="J281" t="str">
            <v>IT-3</v>
          </cell>
          <cell r="K281" t="str">
            <v>IT1</v>
          </cell>
          <cell r="L281" t="str">
            <v>IW-20</v>
          </cell>
          <cell r="M281"/>
          <cell r="N281"/>
          <cell r="O281" t="str">
            <v>Omni Computer Panel Cabinet 20</v>
          </cell>
        </row>
        <row r="282">
          <cell r="H282" t="str">
            <v>IC-269</v>
          </cell>
          <cell r="I282" t="str">
            <v>IT-4</v>
          </cell>
          <cell r="J282" t="str">
            <v>IT-3</v>
          </cell>
          <cell r="K282" t="str">
            <v>IT1</v>
          </cell>
          <cell r="L282" t="str">
            <v>IW-20</v>
          </cell>
          <cell r="M282"/>
          <cell r="N282"/>
          <cell r="O282" t="str">
            <v>Omni Computer Panel Cabinet 20</v>
          </cell>
        </row>
        <row r="283">
          <cell r="H283" t="str">
            <v>IC-270</v>
          </cell>
          <cell r="I283" t="str">
            <v>IT-4</v>
          </cell>
          <cell r="J283" t="str">
            <v>IT-3</v>
          </cell>
          <cell r="K283" t="str">
            <v>IT1</v>
          </cell>
          <cell r="L283" t="str">
            <v>IW-20</v>
          </cell>
          <cell r="M283"/>
          <cell r="N283"/>
          <cell r="O283" t="str">
            <v>Omni Computer Panel Cabinet 20</v>
          </cell>
        </row>
        <row r="284">
          <cell r="H284" t="str">
            <v>IW-10</v>
          </cell>
          <cell r="I284" t="str">
            <v>IT-1</v>
          </cell>
          <cell r="J284" t="str">
            <v>IT-3</v>
          </cell>
          <cell r="K284" t="str">
            <v>IT-4</v>
          </cell>
          <cell r="L284" t="str">
            <v>IW-11</v>
          </cell>
          <cell r="M284"/>
          <cell r="N284"/>
          <cell r="O284" t="str">
            <v>Mainline Pump I/O Panel Cabinet 11, AB</v>
          </cell>
        </row>
        <row r="285">
          <cell r="H285" t="str">
            <v>IW-11</v>
          </cell>
          <cell r="I285" t="str">
            <v>IT-4</v>
          </cell>
          <cell r="J285" t="str">
            <v>IW-12</v>
          </cell>
          <cell r="K285"/>
          <cell r="L285"/>
          <cell r="M285"/>
          <cell r="N285"/>
          <cell r="O285" t="str">
            <v>Mainline Meter I/O Panel Cabinet 12, AB</v>
          </cell>
        </row>
        <row r="286">
          <cell r="H286" t="str">
            <v>IW-12</v>
          </cell>
          <cell r="I286" t="str">
            <v>IT-4</v>
          </cell>
          <cell r="J286" t="str">
            <v>IT-3</v>
          </cell>
          <cell r="K286" t="str">
            <v>IT-2</v>
          </cell>
          <cell r="L286" t="str">
            <v>IW-13</v>
          </cell>
          <cell r="M286"/>
          <cell r="N286"/>
          <cell r="O286" t="str">
            <v>Client Meter I/O Panel Cabinet 13, AB</v>
          </cell>
        </row>
        <row r="287">
          <cell r="H287" t="str">
            <v>IW-13</v>
          </cell>
          <cell r="I287" t="str">
            <v>IT-2</v>
          </cell>
          <cell r="J287" t="str">
            <v>IT-1</v>
          </cell>
          <cell r="K287" t="str">
            <v>IW-10</v>
          </cell>
          <cell r="L287"/>
          <cell r="M287"/>
          <cell r="N287"/>
          <cell r="O287" t="str">
            <v>Main PLC Panel Cabinet 10, AB</v>
          </cell>
        </row>
        <row r="288">
          <cell r="H288" t="str">
            <v>IW-10</v>
          </cell>
          <cell r="I288" t="str">
            <v>IT-1</v>
          </cell>
          <cell r="J288" t="str">
            <v>IC-271</v>
          </cell>
          <cell r="K288"/>
          <cell r="L288"/>
          <cell r="M288"/>
          <cell r="N288"/>
          <cell r="O288" t="str">
            <v>Booster Pump P-3111 Starter, Multilin</v>
          </cell>
        </row>
        <row r="289">
          <cell r="H289" t="str">
            <v>IC-272</v>
          </cell>
          <cell r="I289" t="str">
            <v>IT-1</v>
          </cell>
          <cell r="J289" t="str">
            <v>IC-271</v>
          </cell>
          <cell r="K289"/>
          <cell r="L289"/>
          <cell r="M289"/>
          <cell r="N289"/>
          <cell r="O289" t="str">
            <v>Booster Pump P-3221 Starter, Multilin</v>
          </cell>
        </row>
        <row r="290">
          <cell r="H290" t="str">
            <v>IC-273</v>
          </cell>
          <cell r="I290" t="str">
            <v>IT-1</v>
          </cell>
          <cell r="J290" t="str">
            <v>IC-272</v>
          </cell>
          <cell r="K290"/>
          <cell r="L290"/>
          <cell r="M290"/>
          <cell r="N290"/>
          <cell r="O290" t="str">
            <v>Mainline Pump P-2121 VFD, Multilin</v>
          </cell>
        </row>
        <row r="291">
          <cell r="H291" t="str">
            <v>IC-274</v>
          </cell>
          <cell r="I291" t="str">
            <v>IT-1</v>
          </cell>
          <cell r="J291" t="str">
            <v>IC-273</v>
          </cell>
          <cell r="K291"/>
          <cell r="L291"/>
          <cell r="M291"/>
          <cell r="N291"/>
          <cell r="O291" t="str">
            <v>Mainline Pump P-2221 VFD, Multilin</v>
          </cell>
        </row>
        <row r="292">
          <cell r="H292" t="str">
            <v>IW-20</v>
          </cell>
          <cell r="I292" t="str">
            <v>IT-1</v>
          </cell>
          <cell r="J292" t="str">
            <v>IW-10</v>
          </cell>
          <cell r="K292"/>
          <cell r="L292"/>
          <cell r="M292"/>
          <cell r="N292"/>
          <cell r="O292" t="str">
            <v>Main PLC Panel Cabinet 10, Prolink</v>
          </cell>
        </row>
        <row r="293">
          <cell r="H293" t="str">
            <v>IW-20</v>
          </cell>
          <cell r="I293" t="str">
            <v>IT-1</v>
          </cell>
          <cell r="J293" t="str">
            <v>IW-10</v>
          </cell>
          <cell r="K293"/>
          <cell r="L293"/>
          <cell r="M293"/>
          <cell r="N293"/>
          <cell r="O293" t="str">
            <v>Main PLC Panel Cabinet 10, FQI-4021</v>
          </cell>
        </row>
        <row r="294">
          <cell r="H294" t="str">
            <v>IW-20</v>
          </cell>
          <cell r="I294" t="str">
            <v>IT-1</v>
          </cell>
          <cell r="J294" t="str">
            <v>IW-10</v>
          </cell>
          <cell r="K294"/>
          <cell r="L294"/>
          <cell r="M294"/>
          <cell r="N294"/>
          <cell r="O294" t="str">
            <v>Main PLC Panel Cabinet 10, FQI-1321</v>
          </cell>
        </row>
        <row r="295">
          <cell r="H295"/>
          <cell r="I295"/>
          <cell r="J295"/>
          <cell r="K295"/>
          <cell r="L295"/>
          <cell r="M295"/>
          <cell r="N295"/>
          <cell r="O295"/>
        </row>
        <row r="296">
          <cell r="H296"/>
          <cell r="I296"/>
          <cell r="J296"/>
          <cell r="K296"/>
          <cell r="L296"/>
          <cell r="M296"/>
          <cell r="N296"/>
          <cell r="O296"/>
        </row>
        <row r="297">
          <cell r="H297"/>
          <cell r="I297"/>
          <cell r="J297"/>
          <cell r="K297"/>
          <cell r="L297"/>
          <cell r="M297"/>
          <cell r="N297"/>
          <cell r="O297"/>
        </row>
        <row r="298">
          <cell r="H298"/>
          <cell r="I298"/>
          <cell r="J298"/>
          <cell r="K298"/>
          <cell r="L298"/>
          <cell r="M298"/>
          <cell r="N298"/>
          <cell r="O298"/>
        </row>
        <row r="299">
          <cell r="H299" t="str">
            <v>IC-282</v>
          </cell>
          <cell r="I299" t="str">
            <v>IT-4</v>
          </cell>
          <cell r="J299" t="str">
            <v>IW-12</v>
          </cell>
          <cell r="K299"/>
          <cell r="L299"/>
          <cell r="M299"/>
          <cell r="N299"/>
          <cell r="O299" t="str">
            <v>Mainline Meter I/O Panel Cabinet 12</v>
          </cell>
        </row>
        <row r="300">
          <cell r="H300" t="str">
            <v>IC-283</v>
          </cell>
          <cell r="I300"/>
          <cell r="J300"/>
          <cell r="K300"/>
          <cell r="L300"/>
          <cell r="M300"/>
          <cell r="N300"/>
          <cell r="O300" t="str">
            <v>Client Meter Bldg, ZS-4914B</v>
          </cell>
        </row>
        <row r="301">
          <cell r="H301" t="str">
            <v>IC-284</v>
          </cell>
          <cell r="I301"/>
          <cell r="J301"/>
          <cell r="K301"/>
          <cell r="L301"/>
          <cell r="M301"/>
          <cell r="N301"/>
          <cell r="O301" t="str">
            <v>Client Meter Bldg, ZS-4914C</v>
          </cell>
        </row>
        <row r="302">
          <cell r="H302" t="str">
            <v>IC-285</v>
          </cell>
          <cell r="I302" t="str">
            <v>IT-2</v>
          </cell>
          <cell r="J302" t="str">
            <v>IW-13</v>
          </cell>
          <cell r="K302"/>
          <cell r="L302"/>
          <cell r="M302"/>
          <cell r="N302"/>
          <cell r="O302" t="str">
            <v>Client Meter I/O Panel Cabinet 13</v>
          </cell>
        </row>
        <row r="303">
          <cell r="H303" t="str">
            <v>IC-286</v>
          </cell>
          <cell r="I303" t="str">
            <v>IC-225</v>
          </cell>
          <cell r="J303" t="str">
            <v>IT-2</v>
          </cell>
          <cell r="K303" t="str">
            <v>IT-1</v>
          </cell>
          <cell r="L303" t="str">
            <v>IW-10</v>
          </cell>
          <cell r="M303"/>
          <cell r="N303"/>
          <cell r="O303" t="str">
            <v>Main PLC Panel Cabinet 10</v>
          </cell>
        </row>
        <row r="304">
          <cell r="H304" t="str">
            <v>IC-210</v>
          </cell>
          <cell r="I304" t="str">
            <v>IT-2</v>
          </cell>
          <cell r="J304" t="str">
            <v>IT-1</v>
          </cell>
          <cell r="K304" t="str">
            <v>IC-44</v>
          </cell>
          <cell r="L304"/>
          <cell r="M304"/>
          <cell r="N304"/>
          <cell r="O304" t="str">
            <v>LVMCC-1 (M-4045)</v>
          </cell>
        </row>
        <row r="305">
          <cell r="H305" t="str">
            <v>IC-212</v>
          </cell>
          <cell r="I305" t="str">
            <v>IT-2</v>
          </cell>
          <cell r="J305" t="str">
            <v>IT-1</v>
          </cell>
          <cell r="K305" t="str">
            <v>IC-45</v>
          </cell>
          <cell r="L305"/>
          <cell r="M305"/>
          <cell r="N305"/>
          <cell r="O305" t="str">
            <v>LVMCC-1 (M-4145)</v>
          </cell>
        </row>
        <row r="306">
          <cell r="H306" t="str">
            <v>IC-214</v>
          </cell>
          <cell r="I306" t="str">
            <v>IT-2</v>
          </cell>
          <cell r="J306" t="str">
            <v>IT-1</v>
          </cell>
          <cell r="K306" t="str">
            <v>IC-46</v>
          </cell>
          <cell r="L306"/>
          <cell r="M306"/>
          <cell r="N306"/>
          <cell r="O306" t="str">
            <v>LVMCC-1 (M-4245)</v>
          </cell>
        </row>
        <row r="307">
          <cell r="H307" t="str">
            <v>IC-287</v>
          </cell>
          <cell r="I307" t="str">
            <v>IT-4</v>
          </cell>
          <cell r="J307" t="str">
            <v>IW-11</v>
          </cell>
          <cell r="K307"/>
          <cell r="L307"/>
          <cell r="M307"/>
          <cell r="N307"/>
          <cell r="O307" t="str">
            <v>Mainline Pump I/O Panel Cabinet 11</v>
          </cell>
        </row>
        <row r="308">
          <cell r="H308" t="str">
            <v>IC-288</v>
          </cell>
          <cell r="I308" t="str">
            <v>IT-4</v>
          </cell>
          <cell r="J308" t="str">
            <v>IW-11</v>
          </cell>
          <cell r="K308"/>
          <cell r="L308"/>
          <cell r="M308"/>
          <cell r="N308"/>
          <cell r="O308" t="str">
            <v>Mainline Pump I/O Panel Cabinet 11</v>
          </cell>
        </row>
        <row r="309">
          <cell r="H309" t="str">
            <v>IC-289</v>
          </cell>
          <cell r="I309" t="str">
            <v>IT-5</v>
          </cell>
          <cell r="J309" t="str">
            <v>IT-4</v>
          </cell>
          <cell r="K309" t="str">
            <v>IW-12</v>
          </cell>
          <cell r="L309"/>
          <cell r="M309"/>
          <cell r="N309"/>
          <cell r="O309" t="str">
            <v>Mainline Meter I/O Panel Cabinet 12</v>
          </cell>
        </row>
        <row r="310">
          <cell r="H310" t="str">
            <v>IC-290</v>
          </cell>
          <cell r="I310" t="str">
            <v>IT-5</v>
          </cell>
          <cell r="J310" t="str">
            <v>IT-4</v>
          </cell>
          <cell r="K310" t="str">
            <v>IW-12</v>
          </cell>
          <cell r="L310"/>
          <cell r="M310"/>
          <cell r="N310"/>
          <cell r="O310" t="str">
            <v>Mainline Meter I/O Panel Cabinet 12</v>
          </cell>
        </row>
        <row r="311">
          <cell r="H311" t="str">
            <v>IC-291</v>
          </cell>
          <cell r="I311" t="str">
            <v>IT-1</v>
          </cell>
          <cell r="J311" t="str">
            <v>IW-10</v>
          </cell>
          <cell r="K311"/>
          <cell r="L311"/>
          <cell r="M311"/>
          <cell r="N311"/>
          <cell r="O311" t="str">
            <v>Main PLC Panel Cabinet 10</v>
          </cell>
        </row>
        <row r="312">
          <cell r="H312" t="str">
            <v>IC-291</v>
          </cell>
          <cell r="I312" t="str">
            <v>IT-1</v>
          </cell>
          <cell r="J312" t="str">
            <v>IW-10</v>
          </cell>
          <cell r="K312"/>
          <cell r="L312"/>
          <cell r="M312"/>
          <cell r="N312"/>
          <cell r="O312" t="str">
            <v>Main PLC Panel Cabinet 10</v>
          </cell>
        </row>
        <row r="313">
          <cell r="H313" t="str">
            <v>IC-292</v>
          </cell>
          <cell r="I313" t="str">
            <v>IT-5</v>
          </cell>
          <cell r="J313" t="str">
            <v>IT-3</v>
          </cell>
          <cell r="K313" t="str">
            <v>IT-1</v>
          </cell>
          <cell r="L313" t="str">
            <v>IC-293</v>
          </cell>
          <cell r="M313"/>
          <cell r="N313"/>
          <cell r="O313" t="str">
            <v>Remote Annunciator - PEC Bldg</v>
          </cell>
        </row>
        <row r="314">
          <cell r="H314" t="str">
            <v>IC-294</v>
          </cell>
          <cell r="I314" t="str">
            <v>IT-1</v>
          </cell>
          <cell r="J314" t="str">
            <v>IT-2</v>
          </cell>
          <cell r="K314" t="str">
            <v>IC-295</v>
          </cell>
          <cell r="L314"/>
          <cell r="M314"/>
          <cell r="N314"/>
          <cell r="O314" t="str">
            <v>Client Meter Building AL-4094A/B</v>
          </cell>
        </row>
        <row r="315">
          <cell r="H315" t="str">
            <v>IC-294</v>
          </cell>
          <cell r="I315" t="str">
            <v>IT-1</v>
          </cell>
          <cell r="J315" t="str">
            <v>IT-2</v>
          </cell>
          <cell r="K315" t="str">
            <v>IC-296</v>
          </cell>
          <cell r="L315"/>
          <cell r="M315"/>
          <cell r="N315"/>
          <cell r="O315" t="str">
            <v>Client Meter Building AL-4094C/D</v>
          </cell>
        </row>
        <row r="316">
          <cell r="H316" t="str">
            <v>IC-294</v>
          </cell>
          <cell r="I316" t="str">
            <v>IT-1</v>
          </cell>
          <cell r="J316" t="str">
            <v>IT-2</v>
          </cell>
          <cell r="K316" t="str">
            <v>IC-297</v>
          </cell>
          <cell r="L316"/>
          <cell r="M316"/>
          <cell r="N316"/>
          <cell r="O316" t="str">
            <v>Client Meter Building AL-4094E/F</v>
          </cell>
        </row>
        <row r="317">
          <cell r="H317" t="str">
            <v>IC-294</v>
          </cell>
          <cell r="I317" t="str">
            <v>IT-1</v>
          </cell>
          <cell r="J317" t="str">
            <v>IT-2</v>
          </cell>
          <cell r="K317" t="str">
            <v>IC-298</v>
          </cell>
          <cell r="L317"/>
          <cell r="M317"/>
          <cell r="N317"/>
          <cell r="O317" t="str">
            <v>Client Meter Building FAPS-4094A/B</v>
          </cell>
        </row>
        <row r="318">
          <cell r="H318" t="str">
            <v>IC-294</v>
          </cell>
          <cell r="I318" t="str">
            <v>IT-1</v>
          </cell>
          <cell r="J318" t="str">
            <v>IT-2</v>
          </cell>
          <cell r="K318" t="str">
            <v>IC-299</v>
          </cell>
          <cell r="L318"/>
          <cell r="M318"/>
          <cell r="N318"/>
          <cell r="O318" t="str">
            <v>Client Meter Building SALM-4094A</v>
          </cell>
        </row>
        <row r="319">
          <cell r="H319" t="str">
            <v>IC-294</v>
          </cell>
          <cell r="I319" t="str">
            <v>IT-1</v>
          </cell>
          <cell r="J319" t="str">
            <v>IT-2</v>
          </cell>
          <cell r="K319" t="str">
            <v>IC-299</v>
          </cell>
          <cell r="L319"/>
          <cell r="M319"/>
          <cell r="N319"/>
          <cell r="O319" t="str">
            <v>Client Meter Building SALM-4094A</v>
          </cell>
        </row>
        <row r="320">
          <cell r="H320" t="str">
            <v>IC-294</v>
          </cell>
          <cell r="I320" t="str">
            <v>IT-1</v>
          </cell>
          <cell r="J320" t="str">
            <v>IT-2</v>
          </cell>
          <cell r="K320" t="str">
            <v>IC-300</v>
          </cell>
          <cell r="L320"/>
          <cell r="M320"/>
          <cell r="N320"/>
          <cell r="O320" t="str">
            <v>Client Meter Building ASD</v>
          </cell>
        </row>
        <row r="321">
          <cell r="H321" t="str">
            <v>IC-294</v>
          </cell>
          <cell r="I321" t="str">
            <v>IT-1</v>
          </cell>
          <cell r="J321" t="str">
            <v>IC-24</v>
          </cell>
          <cell r="K321"/>
          <cell r="L321"/>
          <cell r="M321"/>
          <cell r="N321"/>
          <cell r="O321" t="str">
            <v>Laboratory Building SALM-9994A</v>
          </cell>
        </row>
        <row r="322">
          <cell r="H322" t="str">
            <v>IC-294</v>
          </cell>
          <cell r="I322" t="str">
            <v>IT-1</v>
          </cell>
          <cell r="J322" t="str">
            <v>IC-24</v>
          </cell>
          <cell r="K322"/>
          <cell r="L322"/>
          <cell r="M322"/>
          <cell r="N322"/>
          <cell r="O322" t="str">
            <v>Laboratory Building SALM-9994A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Cover Sheet"/>
      <sheetName val="Cable Schedule"/>
      <sheetName val="Cable Tray"/>
      <sheetName val="Conduit"/>
    </sheetNames>
    <sheetDataSet>
      <sheetData sheetId="0"/>
      <sheetData sheetId="1"/>
      <sheetData sheetId="2">
        <row r="4">
          <cell r="H4" t="str">
            <v>IC-1</v>
          </cell>
          <cell r="I4"/>
          <cell r="J4"/>
          <cell r="K4"/>
          <cell r="L4"/>
          <cell r="M4"/>
          <cell r="N4"/>
        </row>
        <row r="5">
          <cell r="H5" t="str">
            <v>IC-2</v>
          </cell>
          <cell r="I5" t="str">
            <v>IC-4</v>
          </cell>
          <cell r="J5" t="str">
            <v>IT-6</v>
          </cell>
          <cell r="K5" t="str">
            <v>IC-19</v>
          </cell>
          <cell r="L5"/>
          <cell r="M5"/>
          <cell r="N5"/>
        </row>
        <row r="6">
          <cell r="H6" t="str">
            <v>IC-2</v>
          </cell>
          <cell r="I6" t="str">
            <v>IC-4</v>
          </cell>
          <cell r="J6" t="str">
            <v>IT-6</v>
          </cell>
          <cell r="K6" t="str">
            <v>IC-19</v>
          </cell>
          <cell r="L6"/>
          <cell r="M6"/>
          <cell r="N6"/>
        </row>
        <row r="7">
          <cell r="H7" t="str">
            <v>IC-3</v>
          </cell>
          <cell r="I7" t="str">
            <v>IC-4</v>
          </cell>
          <cell r="J7" t="str">
            <v>IT-6</v>
          </cell>
          <cell r="K7" t="str">
            <v>IC-19</v>
          </cell>
          <cell r="L7"/>
          <cell r="M7"/>
          <cell r="N7"/>
        </row>
        <row r="8">
          <cell r="H8" t="str">
            <v>IC-4</v>
          </cell>
          <cell r="I8" t="str">
            <v>IT-6</v>
          </cell>
          <cell r="J8" t="str">
            <v>IC-19</v>
          </cell>
          <cell r="K8"/>
          <cell r="L8"/>
          <cell r="M8"/>
          <cell r="N8"/>
        </row>
        <row r="9">
          <cell r="H9" t="str">
            <v>IC-5</v>
          </cell>
          <cell r="I9" t="str">
            <v>IC-4</v>
          </cell>
          <cell r="J9" t="str">
            <v>IT-6</v>
          </cell>
          <cell r="K9" t="str">
            <v>IC-19</v>
          </cell>
          <cell r="L9"/>
          <cell r="M9"/>
          <cell r="N9"/>
        </row>
        <row r="10">
          <cell r="H10" t="str">
            <v>IC-6</v>
          </cell>
          <cell r="I10"/>
          <cell r="J10"/>
          <cell r="K10"/>
          <cell r="L10"/>
          <cell r="M10"/>
          <cell r="N10"/>
        </row>
        <row r="11">
          <cell r="H11" t="str">
            <v>IC-7</v>
          </cell>
          <cell r="I11" t="str">
            <v>IC-9</v>
          </cell>
          <cell r="J11" t="str">
            <v>IT-7</v>
          </cell>
          <cell r="K11" t="str">
            <v>IT-6</v>
          </cell>
          <cell r="L11" t="str">
            <v>IC-19</v>
          </cell>
          <cell r="M11"/>
          <cell r="N11"/>
        </row>
        <row r="12">
          <cell r="H12" t="str">
            <v>IC-7</v>
          </cell>
          <cell r="I12" t="str">
            <v>IC-9</v>
          </cell>
          <cell r="J12" t="str">
            <v>IT-7</v>
          </cell>
          <cell r="K12" t="str">
            <v>IT-6</v>
          </cell>
          <cell r="L12" t="str">
            <v>IC-19</v>
          </cell>
          <cell r="M12"/>
          <cell r="N12"/>
        </row>
        <row r="13">
          <cell r="H13" t="str">
            <v>IC-8</v>
          </cell>
          <cell r="I13" t="str">
            <v>IC-9</v>
          </cell>
          <cell r="J13" t="str">
            <v>IT-7</v>
          </cell>
          <cell r="K13" t="str">
            <v>IT-6</v>
          </cell>
          <cell r="L13" t="str">
            <v>IC-19</v>
          </cell>
          <cell r="M13"/>
          <cell r="N13"/>
        </row>
        <row r="14">
          <cell r="H14" t="str">
            <v>IC-9</v>
          </cell>
          <cell r="I14" t="str">
            <v>IT-7</v>
          </cell>
          <cell r="J14" t="str">
            <v>IT-6</v>
          </cell>
          <cell r="K14" t="str">
            <v>IC-19</v>
          </cell>
          <cell r="L14"/>
          <cell r="M14"/>
          <cell r="N14"/>
        </row>
        <row r="15">
          <cell r="H15" t="str">
            <v>IC-10</v>
          </cell>
          <cell r="I15" t="str">
            <v>IC-9</v>
          </cell>
          <cell r="J15" t="str">
            <v>IT-7</v>
          </cell>
          <cell r="K15" t="str">
            <v>IT-6</v>
          </cell>
          <cell r="L15" t="str">
            <v>IC-19</v>
          </cell>
          <cell r="M15"/>
          <cell r="N15"/>
        </row>
        <row r="16">
          <cell r="H16" t="str">
            <v>IC-22</v>
          </cell>
          <cell r="I16" t="str">
            <v>IC-20</v>
          </cell>
          <cell r="J16" t="str">
            <v>IT-6</v>
          </cell>
          <cell r="K16" t="str">
            <v>IT-5</v>
          </cell>
          <cell r="L16" t="str">
            <v>IT-3</v>
          </cell>
          <cell r="M16" t="str">
            <v>IT-1</v>
          </cell>
          <cell r="N16" t="str">
            <v>IW-10</v>
          </cell>
        </row>
        <row r="17">
          <cell r="H17" t="str">
            <v>IC-22</v>
          </cell>
          <cell r="I17" t="str">
            <v>IC-20</v>
          </cell>
          <cell r="J17" t="str">
            <v>IT-6</v>
          </cell>
          <cell r="K17" t="str">
            <v>IT-5</v>
          </cell>
          <cell r="L17" t="str">
            <v>IT-3</v>
          </cell>
          <cell r="M17" t="str">
            <v>IT-1</v>
          </cell>
          <cell r="N17" t="str">
            <v>IW-10</v>
          </cell>
        </row>
        <row r="18">
          <cell r="H18" t="str">
            <v>IC-21</v>
          </cell>
          <cell r="I18" t="str">
            <v>IC-20</v>
          </cell>
          <cell r="J18" t="str">
            <v>IT-6</v>
          </cell>
          <cell r="K18" t="str">
            <v>IT-5</v>
          </cell>
          <cell r="L18" t="str">
            <v>IT-4</v>
          </cell>
          <cell r="M18" t="str">
            <v>IW-12</v>
          </cell>
          <cell r="N18"/>
        </row>
        <row r="19">
          <cell r="H19" t="str">
            <v>IC-23</v>
          </cell>
          <cell r="I19" t="str">
            <v>IT-1</v>
          </cell>
          <cell r="J19" t="str">
            <v>IW-10</v>
          </cell>
          <cell r="K19"/>
          <cell r="L19"/>
          <cell r="M19"/>
          <cell r="N19"/>
        </row>
        <row r="20">
          <cell r="H20" t="str">
            <v>IW-20</v>
          </cell>
          <cell r="I20" t="str">
            <v>IT-1</v>
          </cell>
          <cell r="J20" t="str">
            <v>IW-10</v>
          </cell>
          <cell r="K20"/>
          <cell r="L20"/>
          <cell r="M20"/>
          <cell r="N20"/>
        </row>
        <row r="21">
          <cell r="H21" t="str">
            <v>IC-25</v>
          </cell>
          <cell r="I21" t="str">
            <v>IT-1</v>
          </cell>
          <cell r="J21" t="str">
            <v>IW-10</v>
          </cell>
          <cell r="K21"/>
          <cell r="L21"/>
          <cell r="M21"/>
          <cell r="N21"/>
        </row>
        <row r="22">
          <cell r="H22" t="str">
            <v>IC-26</v>
          </cell>
          <cell r="I22" t="str">
            <v>IT-1</v>
          </cell>
          <cell r="J22" t="str">
            <v>IW-10</v>
          </cell>
          <cell r="K22"/>
          <cell r="L22"/>
          <cell r="M22"/>
          <cell r="N22"/>
        </row>
        <row r="23">
          <cell r="H23" t="str">
            <v>IC-27</v>
          </cell>
          <cell r="I23" t="str">
            <v>IT-1</v>
          </cell>
          <cell r="J23" t="str">
            <v>IW-10</v>
          </cell>
          <cell r="K23"/>
          <cell r="L23"/>
          <cell r="M23"/>
          <cell r="N23"/>
        </row>
        <row r="24">
          <cell r="H24" t="str">
            <v>IC-28</v>
          </cell>
          <cell r="I24" t="str">
            <v>IT-1</v>
          </cell>
          <cell r="J24" t="str">
            <v>IW-10</v>
          </cell>
          <cell r="K24"/>
          <cell r="L24"/>
          <cell r="M24"/>
          <cell r="N24"/>
        </row>
        <row r="25">
          <cell r="H25" t="str">
            <v>IC-29</v>
          </cell>
          <cell r="I25" t="str">
            <v>IT-1</v>
          </cell>
          <cell r="J25" t="str">
            <v>IW-10</v>
          </cell>
          <cell r="K25"/>
          <cell r="L25"/>
          <cell r="M25"/>
          <cell r="N25"/>
        </row>
        <row r="26">
          <cell r="H26" t="str">
            <v>IC-30</v>
          </cell>
          <cell r="I26" t="str">
            <v>IT-1</v>
          </cell>
          <cell r="J26" t="str">
            <v>IW-10</v>
          </cell>
          <cell r="K26"/>
          <cell r="L26"/>
          <cell r="M26"/>
          <cell r="N26"/>
        </row>
        <row r="27">
          <cell r="H27" t="str">
            <v>IC-30</v>
          </cell>
          <cell r="I27" t="str">
            <v>IT-1</v>
          </cell>
          <cell r="J27" t="str">
            <v>IW-10</v>
          </cell>
          <cell r="K27"/>
          <cell r="L27"/>
          <cell r="M27"/>
          <cell r="N27"/>
        </row>
        <row r="28">
          <cell r="H28" t="str">
            <v>IC-31</v>
          </cell>
          <cell r="I28" t="str">
            <v>IT-1</v>
          </cell>
          <cell r="J28" t="str">
            <v>IW-10</v>
          </cell>
          <cell r="K28"/>
          <cell r="L28"/>
          <cell r="M28"/>
          <cell r="N28"/>
        </row>
        <row r="29">
          <cell r="H29" t="str">
            <v>IC-32</v>
          </cell>
          <cell r="I29" t="str">
            <v>IT-1</v>
          </cell>
          <cell r="J29" t="str">
            <v>IW-10</v>
          </cell>
          <cell r="K29"/>
          <cell r="L29"/>
          <cell r="M29"/>
          <cell r="N29"/>
        </row>
        <row r="30">
          <cell r="H30" t="str">
            <v>IC-33</v>
          </cell>
          <cell r="I30" t="str">
            <v>IT-1</v>
          </cell>
          <cell r="J30" t="str">
            <v>IW-10</v>
          </cell>
          <cell r="K30"/>
          <cell r="L30"/>
          <cell r="M30"/>
          <cell r="N30"/>
        </row>
        <row r="31">
          <cell r="H31" t="str">
            <v>IC-34</v>
          </cell>
          <cell r="I31" t="str">
            <v>IT-1</v>
          </cell>
          <cell r="J31" t="str">
            <v>IW-10</v>
          </cell>
          <cell r="K31"/>
          <cell r="L31"/>
          <cell r="M31"/>
          <cell r="N31"/>
        </row>
        <row r="32">
          <cell r="H32" t="str">
            <v>IC-35</v>
          </cell>
          <cell r="I32" t="str">
            <v>IT-1</v>
          </cell>
          <cell r="J32" t="str">
            <v>IW-10</v>
          </cell>
          <cell r="K32"/>
          <cell r="L32"/>
          <cell r="M32"/>
          <cell r="N32"/>
        </row>
        <row r="33">
          <cell r="H33" t="str">
            <v>IC-36</v>
          </cell>
          <cell r="I33" t="str">
            <v>IT-1</v>
          </cell>
          <cell r="J33" t="str">
            <v>IW-10</v>
          </cell>
          <cell r="K33"/>
          <cell r="L33"/>
          <cell r="M33"/>
          <cell r="N33"/>
        </row>
        <row r="34">
          <cell r="H34" t="str">
            <v>IC-37</v>
          </cell>
          <cell r="I34" t="str">
            <v>IC-24</v>
          </cell>
          <cell r="J34" t="str">
            <v>IT-1</v>
          </cell>
          <cell r="K34" t="str">
            <v>IW-10</v>
          </cell>
          <cell r="L34"/>
          <cell r="M34"/>
          <cell r="N34"/>
        </row>
        <row r="35">
          <cell r="H35" t="str">
            <v>IC-38</v>
          </cell>
          <cell r="I35" t="str">
            <v>IC-37</v>
          </cell>
          <cell r="J35" t="str">
            <v>IC-24</v>
          </cell>
          <cell r="K35" t="str">
            <v>IT-1</v>
          </cell>
          <cell r="L35" t="str">
            <v>IW-10</v>
          </cell>
          <cell r="M35"/>
          <cell r="N35"/>
        </row>
        <row r="36">
          <cell r="H36" t="str">
            <v>IC-40</v>
          </cell>
          <cell r="I36" t="str">
            <v>IC-24</v>
          </cell>
          <cell r="J36" t="str">
            <v>IT-1</v>
          </cell>
          <cell r="K36" t="str">
            <v>IW-10</v>
          </cell>
          <cell r="L36"/>
          <cell r="M36"/>
          <cell r="N36"/>
        </row>
        <row r="37">
          <cell r="H37" t="str">
            <v>IC-41</v>
          </cell>
          <cell r="I37" t="str">
            <v>IC-40</v>
          </cell>
          <cell r="J37"/>
          <cell r="K37"/>
          <cell r="L37"/>
          <cell r="M37"/>
          <cell r="N37"/>
        </row>
        <row r="38">
          <cell r="H38" t="str">
            <v>IC-42</v>
          </cell>
          <cell r="I38" t="str">
            <v>IT-4</v>
          </cell>
          <cell r="J38" t="str">
            <v>IW-11</v>
          </cell>
          <cell r="K38"/>
          <cell r="L38"/>
          <cell r="M38"/>
          <cell r="N38"/>
        </row>
        <row r="39">
          <cell r="H39" t="str">
            <v>IC-43</v>
          </cell>
          <cell r="I39" t="str">
            <v>IT-4</v>
          </cell>
          <cell r="J39" t="str">
            <v>IW-11</v>
          </cell>
          <cell r="K39"/>
          <cell r="L39"/>
          <cell r="M39"/>
          <cell r="N39"/>
        </row>
        <row r="40">
          <cell r="H40" t="str">
            <v>IC-44</v>
          </cell>
          <cell r="I40" t="str">
            <v>IT-1</v>
          </cell>
          <cell r="J40" t="str">
            <v>IW-10</v>
          </cell>
          <cell r="K40"/>
          <cell r="L40"/>
          <cell r="M40"/>
          <cell r="N40"/>
        </row>
        <row r="41">
          <cell r="H41" t="str">
            <v>IC-45</v>
          </cell>
          <cell r="I41" t="str">
            <v>IT-1</v>
          </cell>
          <cell r="J41" t="str">
            <v>IW-10</v>
          </cell>
          <cell r="K41"/>
          <cell r="L41"/>
          <cell r="M41"/>
          <cell r="N41"/>
        </row>
        <row r="42">
          <cell r="H42" t="str">
            <v>IC-46</v>
          </cell>
          <cell r="I42" t="str">
            <v>IT-1</v>
          </cell>
          <cell r="J42" t="str">
            <v>IW-10</v>
          </cell>
          <cell r="K42"/>
          <cell r="L42"/>
          <cell r="M42"/>
          <cell r="N42"/>
        </row>
        <row r="43">
          <cell r="H43" t="str">
            <v>IC-48</v>
          </cell>
          <cell r="I43" t="str">
            <v>IT-1</v>
          </cell>
          <cell r="J43" t="str">
            <v>IW-10</v>
          </cell>
          <cell r="K43"/>
          <cell r="L43"/>
          <cell r="M43"/>
          <cell r="N43"/>
        </row>
        <row r="44">
          <cell r="H44" t="str">
            <v>IC-49</v>
          </cell>
          <cell r="I44" t="str">
            <v>IT-1</v>
          </cell>
          <cell r="J44" t="str">
            <v>IW-10</v>
          </cell>
          <cell r="K44"/>
          <cell r="L44"/>
          <cell r="M44"/>
          <cell r="N44"/>
        </row>
        <row r="45">
          <cell r="H45" t="str">
            <v>IC-50</v>
          </cell>
          <cell r="I45" t="str">
            <v>IT-1</v>
          </cell>
          <cell r="J45" t="str">
            <v>IW-10</v>
          </cell>
          <cell r="K45"/>
          <cell r="L45"/>
          <cell r="M45"/>
          <cell r="N45"/>
        </row>
        <row r="46">
          <cell r="H46" t="str">
            <v>IC-51</v>
          </cell>
          <cell r="I46" t="str">
            <v>IT-1</v>
          </cell>
          <cell r="J46" t="str">
            <v>IW-10</v>
          </cell>
          <cell r="K46"/>
          <cell r="L46"/>
          <cell r="M46"/>
          <cell r="N46"/>
        </row>
        <row r="47">
          <cell r="H47" t="str">
            <v>IC-54</v>
          </cell>
          <cell r="I47" t="str">
            <v>IT-1</v>
          </cell>
          <cell r="J47" t="str">
            <v>IW-10</v>
          </cell>
          <cell r="K47"/>
          <cell r="L47"/>
          <cell r="M47"/>
          <cell r="N47"/>
        </row>
        <row r="48">
          <cell r="H48" t="str">
            <v>IC-55</v>
          </cell>
          <cell r="I48" t="str">
            <v>IT-1</v>
          </cell>
          <cell r="J48" t="str">
            <v>IW-10</v>
          </cell>
          <cell r="K48"/>
          <cell r="L48"/>
          <cell r="M48"/>
          <cell r="N48"/>
        </row>
        <row r="49">
          <cell r="H49" t="str">
            <v>IC-56</v>
          </cell>
          <cell r="I49" t="str">
            <v>IT-5</v>
          </cell>
          <cell r="J49" t="str">
            <v>IT-3</v>
          </cell>
          <cell r="K49" t="str">
            <v>IT-1</v>
          </cell>
          <cell r="L49" t="str">
            <v>IC-57</v>
          </cell>
          <cell r="M49"/>
          <cell r="N49"/>
        </row>
        <row r="50">
          <cell r="H50" t="str">
            <v>IC-56</v>
          </cell>
          <cell r="I50" t="str">
            <v>IT-5</v>
          </cell>
          <cell r="J50" t="str">
            <v>IT-3</v>
          </cell>
          <cell r="K50" t="str">
            <v>IT-1</v>
          </cell>
          <cell r="L50" t="str">
            <v>IC-57</v>
          </cell>
          <cell r="M50"/>
          <cell r="N50"/>
        </row>
        <row r="51">
          <cell r="H51" t="str">
            <v>IC-56</v>
          </cell>
          <cell r="I51" t="str">
            <v>IT-5</v>
          </cell>
          <cell r="J51" t="str">
            <v>IT-4</v>
          </cell>
          <cell r="K51" t="str">
            <v>IW-12</v>
          </cell>
          <cell r="L51"/>
          <cell r="M51"/>
          <cell r="N51"/>
        </row>
        <row r="52">
          <cell r="H52" t="str">
            <v>IC-58</v>
          </cell>
          <cell r="I52" t="str">
            <v>IT-5</v>
          </cell>
          <cell r="J52" t="str">
            <v>IT-4</v>
          </cell>
          <cell r="K52" t="str">
            <v>IW-12</v>
          </cell>
          <cell r="L52"/>
          <cell r="M52"/>
          <cell r="N52"/>
        </row>
        <row r="53">
          <cell r="H53" t="str">
            <v>IC-59</v>
          </cell>
          <cell r="I53" t="str">
            <v>IT-1</v>
          </cell>
          <cell r="J53" t="str">
            <v>IW-10</v>
          </cell>
          <cell r="K53"/>
          <cell r="L53"/>
          <cell r="M53"/>
          <cell r="N53"/>
        </row>
        <row r="54">
          <cell r="H54" t="str">
            <v>IC-59</v>
          </cell>
          <cell r="I54" t="str">
            <v>IT-1</v>
          </cell>
          <cell r="J54" t="str">
            <v>IW-10</v>
          </cell>
          <cell r="K54"/>
          <cell r="L54"/>
          <cell r="M54"/>
          <cell r="N54"/>
        </row>
        <row r="55">
          <cell r="H55" t="str">
            <v>IC-59</v>
          </cell>
          <cell r="I55" t="str">
            <v>IT-1</v>
          </cell>
          <cell r="J55" t="str">
            <v>IW-10</v>
          </cell>
          <cell r="K55"/>
          <cell r="L55"/>
          <cell r="M55"/>
          <cell r="N55"/>
        </row>
        <row r="56">
          <cell r="H56" t="str">
            <v>IC-60</v>
          </cell>
          <cell r="I56" t="str">
            <v>IT-5</v>
          </cell>
          <cell r="J56" t="str">
            <v>IT-3</v>
          </cell>
          <cell r="K56" t="str">
            <v>IT-1</v>
          </cell>
          <cell r="L56" t="str">
            <v>IC-61</v>
          </cell>
          <cell r="M56"/>
          <cell r="N56"/>
        </row>
        <row r="57">
          <cell r="H57" t="str">
            <v>IC-60</v>
          </cell>
          <cell r="I57" t="str">
            <v>IT-5</v>
          </cell>
          <cell r="J57" t="str">
            <v>IT-3</v>
          </cell>
          <cell r="K57" t="str">
            <v>IT-1</v>
          </cell>
          <cell r="L57" t="str">
            <v>IC-61</v>
          </cell>
          <cell r="M57"/>
          <cell r="N57"/>
        </row>
        <row r="58">
          <cell r="H58" t="str">
            <v>IC-60</v>
          </cell>
          <cell r="I58" t="str">
            <v>IT-5</v>
          </cell>
          <cell r="J58" t="str">
            <v>IT-4</v>
          </cell>
          <cell r="K58" t="str">
            <v>IW-12</v>
          </cell>
          <cell r="L58"/>
          <cell r="M58"/>
          <cell r="N58"/>
        </row>
        <row r="59">
          <cell r="H59" t="str">
            <v>IC-62</v>
          </cell>
          <cell r="I59" t="str">
            <v>IT-5</v>
          </cell>
          <cell r="J59" t="str">
            <v>IT-4</v>
          </cell>
          <cell r="K59" t="str">
            <v>IW-12</v>
          </cell>
          <cell r="L59"/>
          <cell r="M59"/>
          <cell r="N59"/>
        </row>
        <row r="60">
          <cell r="H60" t="str">
            <v>IC-63</v>
          </cell>
          <cell r="I60" t="str">
            <v>IT-1</v>
          </cell>
          <cell r="J60" t="str">
            <v>IW-10</v>
          </cell>
          <cell r="K60"/>
          <cell r="L60"/>
          <cell r="M60"/>
          <cell r="N60"/>
        </row>
        <row r="61">
          <cell r="H61" t="str">
            <v>IC-63</v>
          </cell>
          <cell r="I61" t="str">
            <v>IT-1</v>
          </cell>
          <cell r="J61" t="str">
            <v>IW-10</v>
          </cell>
          <cell r="K61"/>
          <cell r="L61"/>
          <cell r="M61"/>
          <cell r="N61"/>
        </row>
        <row r="62">
          <cell r="H62" t="str">
            <v>IC-63</v>
          </cell>
          <cell r="I62" t="str">
            <v>IT-1</v>
          </cell>
          <cell r="J62" t="str">
            <v>IW-10</v>
          </cell>
          <cell r="K62"/>
          <cell r="L62"/>
          <cell r="M62"/>
          <cell r="N62"/>
        </row>
        <row r="63">
          <cell r="H63" t="str">
            <v>IC-64</v>
          </cell>
          <cell r="I63" t="str">
            <v>IT-4</v>
          </cell>
          <cell r="J63" t="str">
            <v>IT-3</v>
          </cell>
          <cell r="K63" t="str">
            <v>IT-1</v>
          </cell>
          <cell r="L63" t="str">
            <v>IC-70</v>
          </cell>
          <cell r="M63"/>
          <cell r="N63"/>
        </row>
        <row r="64">
          <cell r="H64" t="str">
            <v>IC-65</v>
          </cell>
          <cell r="I64" t="str">
            <v>IT-4</v>
          </cell>
          <cell r="J64" t="str">
            <v>IT-3</v>
          </cell>
          <cell r="K64" t="str">
            <v>IT-1</v>
          </cell>
          <cell r="L64" t="str">
            <v>IC-70</v>
          </cell>
          <cell r="M64"/>
          <cell r="N64"/>
        </row>
        <row r="65">
          <cell r="H65" t="str">
            <v>IC-66</v>
          </cell>
          <cell r="I65" t="str">
            <v>IT-4</v>
          </cell>
          <cell r="J65" t="str">
            <v>IT-3</v>
          </cell>
          <cell r="K65" t="str">
            <v>IT-1</v>
          </cell>
          <cell r="L65" t="str">
            <v>IC-70</v>
          </cell>
          <cell r="M65"/>
          <cell r="N65"/>
        </row>
        <row r="66">
          <cell r="H66" t="str">
            <v>IC-67</v>
          </cell>
          <cell r="I66" t="str">
            <v>IT-4</v>
          </cell>
          <cell r="J66" t="str">
            <v>IW-11</v>
          </cell>
          <cell r="K66"/>
          <cell r="L66"/>
          <cell r="M66"/>
          <cell r="N66"/>
        </row>
        <row r="67">
          <cell r="H67" t="str">
            <v>IC-68</v>
          </cell>
          <cell r="I67" t="str">
            <v>IT-4</v>
          </cell>
          <cell r="J67" t="str">
            <v>IT-3</v>
          </cell>
          <cell r="K67" t="str">
            <v>IT-1</v>
          </cell>
          <cell r="L67" t="str">
            <v>IC-70</v>
          </cell>
          <cell r="M67"/>
          <cell r="N67"/>
        </row>
        <row r="68">
          <cell r="H68" t="str">
            <v>IC-69</v>
          </cell>
          <cell r="I68" t="str">
            <v>IT-4</v>
          </cell>
          <cell r="J68" t="str">
            <v>IW-11</v>
          </cell>
          <cell r="K68"/>
          <cell r="L68"/>
          <cell r="M68"/>
          <cell r="N68"/>
        </row>
        <row r="69">
          <cell r="H69" t="str">
            <v>IC-71</v>
          </cell>
          <cell r="I69" t="str">
            <v>IT-1</v>
          </cell>
          <cell r="J69" t="str">
            <v>IW-10</v>
          </cell>
          <cell r="K69"/>
          <cell r="L69"/>
          <cell r="M69"/>
          <cell r="N69"/>
        </row>
        <row r="70">
          <cell r="H70" t="str">
            <v>IC-71</v>
          </cell>
          <cell r="I70" t="str">
            <v>IT-1</v>
          </cell>
          <cell r="J70" t="str">
            <v>IW-10</v>
          </cell>
          <cell r="K70"/>
          <cell r="L70"/>
          <cell r="M70"/>
          <cell r="N70"/>
        </row>
        <row r="71">
          <cell r="H71" t="str">
            <v>IC-71</v>
          </cell>
          <cell r="I71" t="str">
            <v>IT-1</v>
          </cell>
          <cell r="J71" t="str">
            <v>IW-10</v>
          </cell>
          <cell r="K71"/>
          <cell r="L71"/>
          <cell r="M71"/>
          <cell r="N71"/>
        </row>
        <row r="72">
          <cell r="H72" t="str">
            <v>IC-72</v>
          </cell>
          <cell r="I72" t="str">
            <v>IT-4</v>
          </cell>
          <cell r="J72" t="str">
            <v>IT-3</v>
          </cell>
          <cell r="K72" t="str">
            <v>IT-1</v>
          </cell>
          <cell r="L72" t="str">
            <v>IC-78</v>
          </cell>
          <cell r="M72"/>
          <cell r="N72"/>
        </row>
        <row r="73">
          <cell r="H73" t="str">
            <v>IC-73</v>
          </cell>
          <cell r="I73" t="str">
            <v>IT-4</v>
          </cell>
          <cell r="J73" t="str">
            <v>IT-3</v>
          </cell>
          <cell r="K73" t="str">
            <v>IT-1</v>
          </cell>
          <cell r="L73" t="str">
            <v>IC-78</v>
          </cell>
          <cell r="M73"/>
          <cell r="N73"/>
        </row>
        <row r="74">
          <cell r="H74" t="str">
            <v>IC-74</v>
          </cell>
          <cell r="I74" t="str">
            <v>IT-4</v>
          </cell>
          <cell r="J74" t="str">
            <v>IT-3</v>
          </cell>
          <cell r="K74" t="str">
            <v>IT-1</v>
          </cell>
          <cell r="L74" t="str">
            <v>IC-78</v>
          </cell>
          <cell r="M74"/>
          <cell r="N74"/>
        </row>
        <row r="75">
          <cell r="H75" t="str">
            <v>IC-75</v>
          </cell>
          <cell r="I75" t="str">
            <v>IT-4</v>
          </cell>
          <cell r="J75" t="str">
            <v>IW-11</v>
          </cell>
          <cell r="K75"/>
          <cell r="L75"/>
          <cell r="M75"/>
          <cell r="N75"/>
        </row>
        <row r="76">
          <cell r="H76" t="str">
            <v>IC-76</v>
          </cell>
          <cell r="I76" t="str">
            <v>IT-4</v>
          </cell>
          <cell r="J76" t="str">
            <v>IT-3</v>
          </cell>
          <cell r="K76" t="str">
            <v>IT-1</v>
          </cell>
          <cell r="L76" t="str">
            <v>IC-78</v>
          </cell>
          <cell r="M76"/>
          <cell r="N76"/>
        </row>
        <row r="77">
          <cell r="H77" t="str">
            <v>IC-77</v>
          </cell>
          <cell r="I77" t="str">
            <v>IT-4</v>
          </cell>
          <cell r="J77" t="str">
            <v>IW-11</v>
          </cell>
          <cell r="K77"/>
          <cell r="L77"/>
          <cell r="M77"/>
          <cell r="N77"/>
        </row>
        <row r="78">
          <cell r="H78" t="str">
            <v>IC-79</v>
          </cell>
          <cell r="I78" t="str">
            <v>IT-1</v>
          </cell>
          <cell r="J78" t="str">
            <v>IW-10</v>
          </cell>
          <cell r="K78"/>
          <cell r="L78"/>
          <cell r="M78"/>
          <cell r="N78"/>
        </row>
        <row r="79">
          <cell r="H79" t="str">
            <v>IC-79</v>
          </cell>
          <cell r="I79" t="str">
            <v>IT-1</v>
          </cell>
          <cell r="J79" t="str">
            <v>IW-10</v>
          </cell>
          <cell r="K79"/>
          <cell r="L79"/>
          <cell r="M79"/>
          <cell r="N79"/>
        </row>
        <row r="80">
          <cell r="H80" t="str">
            <v>IC-79</v>
          </cell>
          <cell r="I80" t="str">
            <v>IT-1</v>
          </cell>
          <cell r="J80" t="str">
            <v>IW-10</v>
          </cell>
          <cell r="K80"/>
          <cell r="L80"/>
          <cell r="M80"/>
          <cell r="N80"/>
        </row>
        <row r="81">
          <cell r="H81" t="str">
            <v>IC-80</v>
          </cell>
          <cell r="I81" t="str">
            <v>IT-4</v>
          </cell>
          <cell r="J81" t="str">
            <v>IT-3</v>
          </cell>
          <cell r="K81" t="str">
            <v>IT-1</v>
          </cell>
          <cell r="L81" t="str">
            <v>IW-20</v>
          </cell>
          <cell r="M81"/>
          <cell r="N81"/>
        </row>
        <row r="82">
          <cell r="H82" t="str">
            <v>IC-81</v>
          </cell>
          <cell r="I82" t="str">
            <v>IT-4</v>
          </cell>
          <cell r="J82" t="str">
            <v>IW-11</v>
          </cell>
          <cell r="K82"/>
          <cell r="L82"/>
          <cell r="M82"/>
          <cell r="N82"/>
        </row>
        <row r="83">
          <cell r="H83" t="str">
            <v>IC-80</v>
          </cell>
          <cell r="I83" t="str">
            <v>IT-4</v>
          </cell>
          <cell r="J83" t="str">
            <v>IW-11</v>
          </cell>
          <cell r="K83"/>
          <cell r="L83"/>
          <cell r="M83"/>
          <cell r="N83"/>
        </row>
        <row r="84">
          <cell r="H84" t="str">
            <v>IC-81</v>
          </cell>
          <cell r="I84" t="str">
            <v>IT-4</v>
          </cell>
          <cell r="J84" t="str">
            <v>IW-11</v>
          </cell>
          <cell r="K84"/>
          <cell r="L84"/>
          <cell r="M84"/>
          <cell r="N84"/>
        </row>
        <row r="85">
          <cell r="H85" t="str">
            <v>IC-82</v>
          </cell>
          <cell r="I85" t="str">
            <v>IT-4</v>
          </cell>
          <cell r="J85" t="str">
            <v>IW-11</v>
          </cell>
          <cell r="K85"/>
          <cell r="L85"/>
          <cell r="M85"/>
          <cell r="N85"/>
        </row>
        <row r="86">
          <cell r="H86" t="str">
            <v>IC-83</v>
          </cell>
          <cell r="I86" t="str">
            <v>IT-4</v>
          </cell>
          <cell r="J86" t="str">
            <v>IW-11</v>
          </cell>
          <cell r="K86"/>
          <cell r="L86"/>
          <cell r="M86"/>
          <cell r="N86"/>
        </row>
        <row r="87">
          <cell r="H87" t="str">
            <v>IC-83</v>
          </cell>
          <cell r="I87" t="str">
            <v>IT-4</v>
          </cell>
          <cell r="J87" t="str">
            <v>IW-11</v>
          </cell>
          <cell r="K87"/>
          <cell r="L87"/>
          <cell r="M87"/>
          <cell r="N87"/>
        </row>
        <row r="88">
          <cell r="H88" t="str">
            <v>IC-85</v>
          </cell>
          <cell r="I88" t="str">
            <v>IPB-9111</v>
          </cell>
          <cell r="J88" t="str">
            <v>IC-18</v>
          </cell>
          <cell r="K88" t="str">
            <v>IT-4</v>
          </cell>
          <cell r="L88" t="str">
            <v>IW-11</v>
          </cell>
          <cell r="M88"/>
          <cell r="N88"/>
        </row>
        <row r="89">
          <cell r="H89" t="str">
            <v>IC-86</v>
          </cell>
          <cell r="I89" t="str">
            <v>IPB-9211</v>
          </cell>
          <cell r="J89" t="str">
            <v>IC-275</v>
          </cell>
          <cell r="K89" t="str">
            <v>IT-2</v>
          </cell>
          <cell r="L89" t="str">
            <v>IW-13</v>
          </cell>
          <cell r="M89"/>
          <cell r="N89"/>
        </row>
        <row r="90">
          <cell r="H90" t="str">
            <v>IC-87</v>
          </cell>
          <cell r="I90" t="str">
            <v>IPB-9111</v>
          </cell>
          <cell r="J90" t="str">
            <v>IC-18</v>
          </cell>
          <cell r="K90" t="str">
            <v>IT-4</v>
          </cell>
          <cell r="L90" t="str">
            <v>IW-11</v>
          </cell>
          <cell r="M90"/>
          <cell r="N90"/>
        </row>
        <row r="91">
          <cell r="H91" t="str">
            <v>IC-88</v>
          </cell>
          <cell r="I91" t="str">
            <v>IPB-9211</v>
          </cell>
          <cell r="J91" t="str">
            <v>IC-275</v>
          </cell>
          <cell r="K91" t="str">
            <v>IT-2</v>
          </cell>
          <cell r="L91" t="str">
            <v>IW-13</v>
          </cell>
          <cell r="M91"/>
          <cell r="N91"/>
        </row>
        <row r="92">
          <cell r="H92" t="str">
            <v>IC-89</v>
          </cell>
          <cell r="I92" t="str">
            <v>IPB-2121</v>
          </cell>
          <cell r="J92" t="str">
            <v>IC-16</v>
          </cell>
          <cell r="K92" t="str">
            <v>IT-4</v>
          </cell>
          <cell r="L92" t="str">
            <v>IW-11</v>
          </cell>
          <cell r="M92"/>
          <cell r="N92"/>
        </row>
        <row r="93">
          <cell r="H93" t="str">
            <v>IC-90</v>
          </cell>
          <cell r="I93" t="str">
            <v>IPB-2221</v>
          </cell>
          <cell r="J93" t="str">
            <v>IC-17</v>
          </cell>
          <cell r="K93" t="str">
            <v>IT-4</v>
          </cell>
          <cell r="L93" t="str">
            <v>IW-11</v>
          </cell>
          <cell r="M93"/>
          <cell r="N93"/>
        </row>
        <row r="94">
          <cell r="H94" t="str">
            <v>IC-91</v>
          </cell>
          <cell r="I94" t="str">
            <v>IPB-2121</v>
          </cell>
          <cell r="J94" t="str">
            <v>IC-16</v>
          </cell>
          <cell r="K94" t="str">
            <v>IT-4</v>
          </cell>
          <cell r="L94" t="str">
            <v>IW-11</v>
          </cell>
          <cell r="M94"/>
          <cell r="N94"/>
        </row>
        <row r="95">
          <cell r="H95" t="str">
            <v>IC-92</v>
          </cell>
          <cell r="I95" t="str">
            <v>IPB-2221</v>
          </cell>
          <cell r="J95" t="str">
            <v>IC-17</v>
          </cell>
          <cell r="K95" t="str">
            <v>IT-4</v>
          </cell>
          <cell r="L95" t="str">
            <v>IW-11</v>
          </cell>
          <cell r="M95"/>
          <cell r="N95"/>
        </row>
        <row r="96">
          <cell r="H96" t="str">
            <v>IC-93</v>
          </cell>
          <cell r="I96" t="str">
            <v>IPB-2221</v>
          </cell>
          <cell r="J96" t="str">
            <v>IC-17</v>
          </cell>
          <cell r="K96" t="str">
            <v>IT-4</v>
          </cell>
          <cell r="L96" t="str">
            <v>IW-11</v>
          </cell>
          <cell r="M96"/>
          <cell r="N96"/>
        </row>
        <row r="97">
          <cell r="H97" t="str">
            <v>IC-94</v>
          </cell>
          <cell r="I97" t="str">
            <v>IPB-2221</v>
          </cell>
          <cell r="J97" t="str">
            <v>IC-17</v>
          </cell>
          <cell r="K97" t="str">
            <v>IT-4</v>
          </cell>
          <cell r="L97" t="str">
            <v>IW-11</v>
          </cell>
          <cell r="M97"/>
          <cell r="N97"/>
        </row>
        <row r="98">
          <cell r="H98" t="str">
            <v>IC-94</v>
          </cell>
          <cell r="I98" t="str">
            <v>IPB-2221</v>
          </cell>
          <cell r="J98" t="str">
            <v>IC-17</v>
          </cell>
          <cell r="K98" t="str">
            <v>IT-4</v>
          </cell>
          <cell r="L98" t="str">
            <v>IW-11</v>
          </cell>
          <cell r="M98"/>
          <cell r="N98"/>
        </row>
        <row r="99">
          <cell r="H99" t="str">
            <v>IC-95</v>
          </cell>
          <cell r="I99" t="str">
            <v>IPB-2121</v>
          </cell>
          <cell r="J99" t="str">
            <v>IC-16</v>
          </cell>
          <cell r="K99" t="str">
            <v>IT-4</v>
          </cell>
          <cell r="L99" t="str">
            <v>IW-11</v>
          </cell>
          <cell r="M99"/>
          <cell r="N99"/>
        </row>
        <row r="100">
          <cell r="H100" t="str">
            <v>IC-95</v>
          </cell>
          <cell r="I100" t="str">
            <v>IPB-2121</v>
          </cell>
          <cell r="J100" t="str">
            <v>IC-16</v>
          </cell>
          <cell r="K100" t="str">
            <v>IT-4</v>
          </cell>
          <cell r="L100" t="str">
            <v>IW-11</v>
          </cell>
          <cell r="M100"/>
          <cell r="N100"/>
        </row>
        <row r="101">
          <cell r="H101" t="str">
            <v>IC-96</v>
          </cell>
          <cell r="I101" t="str">
            <v>IPB-2121</v>
          </cell>
          <cell r="J101" t="str">
            <v>IC-16</v>
          </cell>
          <cell r="K101" t="str">
            <v>IT-4</v>
          </cell>
          <cell r="L101" t="str">
            <v>IW-11</v>
          </cell>
          <cell r="M101"/>
          <cell r="N101"/>
        </row>
        <row r="102">
          <cell r="H102" t="str">
            <v>IC-96</v>
          </cell>
          <cell r="I102" t="str">
            <v>IPB-2121</v>
          </cell>
          <cell r="J102" t="str">
            <v>IC-16</v>
          </cell>
          <cell r="K102" t="str">
            <v>IT-4</v>
          </cell>
          <cell r="L102" t="str">
            <v>IW-11</v>
          </cell>
          <cell r="M102"/>
          <cell r="N102"/>
        </row>
        <row r="103">
          <cell r="H103" t="str">
            <v>IC-97</v>
          </cell>
          <cell r="I103" t="str">
            <v>IPB-2221</v>
          </cell>
          <cell r="J103" t="str">
            <v>IC-17</v>
          </cell>
          <cell r="K103" t="str">
            <v>IT-4</v>
          </cell>
          <cell r="L103" t="str">
            <v>IW-11</v>
          </cell>
          <cell r="M103"/>
          <cell r="N103"/>
        </row>
        <row r="104">
          <cell r="H104" t="str">
            <v>IC-97</v>
          </cell>
          <cell r="I104" t="str">
            <v>IPB-2221</v>
          </cell>
          <cell r="J104" t="str">
            <v>IC-17</v>
          </cell>
          <cell r="K104" t="str">
            <v>IT-4</v>
          </cell>
          <cell r="L104" t="str">
            <v>IW-11</v>
          </cell>
          <cell r="M104"/>
          <cell r="N104"/>
        </row>
        <row r="105">
          <cell r="H105" t="str">
            <v>IC-98</v>
          </cell>
          <cell r="I105" t="str">
            <v>IPB-2221</v>
          </cell>
          <cell r="J105" t="str">
            <v>IC-17</v>
          </cell>
          <cell r="K105" t="str">
            <v>IT-4</v>
          </cell>
          <cell r="L105" t="str">
            <v>IW-11</v>
          </cell>
          <cell r="M105"/>
          <cell r="N105"/>
        </row>
        <row r="106">
          <cell r="H106" t="str">
            <v>IC-98</v>
          </cell>
          <cell r="I106" t="str">
            <v>IPB-2221</v>
          </cell>
          <cell r="J106" t="str">
            <v>IC-17</v>
          </cell>
          <cell r="K106" t="str">
            <v>IT-4</v>
          </cell>
          <cell r="L106" t="str">
            <v>IW-11</v>
          </cell>
          <cell r="M106"/>
          <cell r="N106"/>
        </row>
        <row r="107">
          <cell r="H107" t="str">
            <v>IC-99</v>
          </cell>
          <cell r="I107" t="str">
            <v>IPB-9111</v>
          </cell>
          <cell r="J107" t="str">
            <v>IC-18</v>
          </cell>
          <cell r="K107" t="str">
            <v>IT-4</v>
          </cell>
          <cell r="L107" t="str">
            <v>IW-11</v>
          </cell>
          <cell r="M107"/>
          <cell r="N107"/>
        </row>
        <row r="108">
          <cell r="H108" t="str">
            <v>IC-99</v>
          </cell>
          <cell r="I108" t="str">
            <v>IPB-9111</v>
          </cell>
          <cell r="J108" t="str">
            <v>IC-18</v>
          </cell>
          <cell r="K108" t="str">
            <v>IT-4</v>
          </cell>
          <cell r="L108" t="str">
            <v>IW-11</v>
          </cell>
          <cell r="M108"/>
          <cell r="N108"/>
        </row>
        <row r="109">
          <cell r="H109" t="str">
            <v>IC-100</v>
          </cell>
          <cell r="I109" t="str">
            <v>IT-4</v>
          </cell>
          <cell r="J109" t="str">
            <v>IW-11</v>
          </cell>
          <cell r="K109"/>
          <cell r="L109"/>
          <cell r="M109"/>
          <cell r="N109"/>
        </row>
        <row r="110">
          <cell r="H110" t="str">
            <v>IC-101</v>
          </cell>
          <cell r="I110" t="str">
            <v>IT-4</v>
          </cell>
          <cell r="J110" t="str">
            <v>IW-11</v>
          </cell>
          <cell r="K110"/>
          <cell r="L110"/>
          <cell r="M110"/>
          <cell r="N110"/>
        </row>
        <row r="111">
          <cell r="H111" t="str">
            <v>IC-102</v>
          </cell>
          <cell r="I111"/>
          <cell r="J111"/>
          <cell r="K111"/>
          <cell r="L111"/>
          <cell r="M111"/>
          <cell r="N111"/>
        </row>
        <row r="112">
          <cell r="H112" t="str">
            <v>IC-103</v>
          </cell>
          <cell r="I112" t="str">
            <v>IT-4</v>
          </cell>
          <cell r="J112" t="str">
            <v>IW-11</v>
          </cell>
          <cell r="K112"/>
          <cell r="L112"/>
          <cell r="M112"/>
          <cell r="N112"/>
        </row>
        <row r="113">
          <cell r="H113" t="str">
            <v>IC-104</v>
          </cell>
          <cell r="I113" t="str">
            <v>IPB-9111</v>
          </cell>
          <cell r="J113" t="str">
            <v>IC-18</v>
          </cell>
          <cell r="K113" t="str">
            <v>IT-4</v>
          </cell>
          <cell r="L113" t="str">
            <v>IW-11</v>
          </cell>
          <cell r="M113"/>
          <cell r="N113"/>
        </row>
        <row r="114">
          <cell r="H114" t="str">
            <v>IC-105</v>
          </cell>
          <cell r="I114" t="str">
            <v>IPB-9211</v>
          </cell>
          <cell r="J114" t="str">
            <v>IC-275</v>
          </cell>
          <cell r="K114" t="str">
            <v>IT-2</v>
          </cell>
          <cell r="L114" t="str">
            <v>IW-13</v>
          </cell>
          <cell r="M114"/>
          <cell r="N114"/>
        </row>
        <row r="115">
          <cell r="H115" t="str">
            <v>IC-106</v>
          </cell>
          <cell r="I115" t="str">
            <v>IT-4</v>
          </cell>
          <cell r="J115" t="str">
            <v>IW-11</v>
          </cell>
          <cell r="K115"/>
          <cell r="L115"/>
          <cell r="M115"/>
          <cell r="N115"/>
        </row>
        <row r="116">
          <cell r="H116" t="str">
            <v>IC-107</v>
          </cell>
          <cell r="I116" t="str">
            <v>IT-4</v>
          </cell>
          <cell r="J116" t="str">
            <v>IW-11</v>
          </cell>
          <cell r="K116"/>
          <cell r="L116"/>
          <cell r="M116"/>
          <cell r="N116"/>
        </row>
        <row r="117">
          <cell r="H117" t="str">
            <v>IC-108</v>
          </cell>
          <cell r="I117" t="str">
            <v>IT-4</v>
          </cell>
          <cell r="J117" t="str">
            <v>IW-11</v>
          </cell>
          <cell r="K117"/>
          <cell r="L117"/>
          <cell r="M117"/>
          <cell r="N117"/>
        </row>
        <row r="118">
          <cell r="H118" t="str">
            <v>IC-109</v>
          </cell>
          <cell r="I118"/>
          <cell r="J118"/>
          <cell r="K118"/>
          <cell r="L118"/>
          <cell r="M118"/>
          <cell r="N118"/>
        </row>
        <row r="119">
          <cell r="H119" t="str">
            <v>IC-110</v>
          </cell>
          <cell r="I119"/>
          <cell r="J119"/>
          <cell r="K119"/>
          <cell r="L119"/>
          <cell r="M119"/>
          <cell r="N119"/>
        </row>
        <row r="120">
          <cell r="H120" t="str">
            <v>IC-111</v>
          </cell>
          <cell r="I120"/>
          <cell r="J120"/>
          <cell r="K120"/>
          <cell r="L120"/>
          <cell r="M120"/>
          <cell r="N120"/>
        </row>
        <row r="121">
          <cell r="H121" t="str">
            <v>IC-112</v>
          </cell>
          <cell r="I121" t="str">
            <v>IPB-9111</v>
          </cell>
          <cell r="J121" t="str">
            <v>IC-18</v>
          </cell>
          <cell r="K121" t="str">
            <v>IT-4</v>
          </cell>
          <cell r="L121" t="str">
            <v>IW-11</v>
          </cell>
          <cell r="M121"/>
          <cell r="N121"/>
        </row>
        <row r="122">
          <cell r="H122" t="str">
            <v>IC-113</v>
          </cell>
          <cell r="I122" t="str">
            <v>IPB-9111</v>
          </cell>
          <cell r="J122" t="str">
            <v>IC-18</v>
          </cell>
          <cell r="K122" t="str">
            <v>IT-4</v>
          </cell>
          <cell r="L122" t="str">
            <v>IW-11</v>
          </cell>
          <cell r="M122"/>
          <cell r="N122"/>
        </row>
        <row r="123">
          <cell r="H123" t="str">
            <v>IC-114</v>
          </cell>
          <cell r="I123" t="str">
            <v>IPB-9111</v>
          </cell>
          <cell r="J123" t="str">
            <v>IC-18</v>
          </cell>
          <cell r="K123" t="str">
            <v>IT-4</v>
          </cell>
          <cell r="L123" t="str">
            <v>IW-11</v>
          </cell>
          <cell r="M123"/>
          <cell r="N123"/>
        </row>
        <row r="124">
          <cell r="H124" t="str">
            <v>IC-115</v>
          </cell>
          <cell r="I124" t="str">
            <v>IPB-9211</v>
          </cell>
          <cell r="J124" t="str">
            <v>IC-275</v>
          </cell>
          <cell r="K124" t="str">
            <v>IT-2</v>
          </cell>
          <cell r="L124" t="str">
            <v>IW-13</v>
          </cell>
          <cell r="M124"/>
          <cell r="N124"/>
        </row>
        <row r="125">
          <cell r="H125" t="str">
            <v>IC-116</v>
          </cell>
          <cell r="I125" t="str">
            <v>IPB-9211</v>
          </cell>
          <cell r="J125" t="str">
            <v>IC-275</v>
          </cell>
          <cell r="K125" t="str">
            <v>IT-2</v>
          </cell>
          <cell r="L125" t="str">
            <v>IW-13</v>
          </cell>
          <cell r="M125"/>
          <cell r="N125"/>
        </row>
        <row r="126">
          <cell r="H126" t="str">
            <v>IC-117</v>
          </cell>
          <cell r="I126" t="str">
            <v>IPB-9211</v>
          </cell>
          <cell r="J126" t="str">
            <v>IC-275</v>
          </cell>
          <cell r="K126" t="str">
            <v>IT-2</v>
          </cell>
          <cell r="L126" t="str">
            <v>IW-13</v>
          </cell>
          <cell r="M126"/>
          <cell r="N126"/>
        </row>
        <row r="127">
          <cell r="H127" t="str">
            <v>IC-118</v>
          </cell>
          <cell r="I127" t="str">
            <v>IPB-2121</v>
          </cell>
          <cell r="J127" t="str">
            <v>IC-16</v>
          </cell>
          <cell r="K127" t="str">
            <v>IT-4</v>
          </cell>
          <cell r="L127" t="str">
            <v>IW-11</v>
          </cell>
          <cell r="M127"/>
          <cell r="N127"/>
        </row>
        <row r="128">
          <cell r="H128" t="str">
            <v>IC-119</v>
          </cell>
          <cell r="I128" t="str">
            <v>IC-118</v>
          </cell>
          <cell r="J128" t="str">
            <v>IC-16</v>
          </cell>
          <cell r="K128" t="str">
            <v>IT-4</v>
          </cell>
          <cell r="L128" t="str">
            <v>IW-11</v>
          </cell>
          <cell r="M128"/>
          <cell r="N128"/>
        </row>
        <row r="129">
          <cell r="H129" t="str">
            <v>IC-120</v>
          </cell>
          <cell r="I129" t="str">
            <v>IPB-2221</v>
          </cell>
          <cell r="J129" t="str">
            <v>IC-17</v>
          </cell>
          <cell r="K129" t="str">
            <v>IT-4</v>
          </cell>
          <cell r="L129" t="str">
            <v>IW-11</v>
          </cell>
          <cell r="M129"/>
          <cell r="N129"/>
        </row>
        <row r="130">
          <cell r="H130" t="str">
            <v>IC-121</v>
          </cell>
          <cell r="I130" t="str">
            <v>IC-120</v>
          </cell>
          <cell r="J130" t="str">
            <v>IC-17</v>
          </cell>
          <cell r="K130" t="str">
            <v>IT-4</v>
          </cell>
          <cell r="L130" t="str">
            <v>IW-11</v>
          </cell>
          <cell r="M130"/>
          <cell r="N130"/>
        </row>
        <row r="131">
          <cell r="H131" t="str">
            <v>IC-122</v>
          </cell>
          <cell r="I131" t="str">
            <v>IT-4</v>
          </cell>
          <cell r="J131" t="str">
            <v>IW-11</v>
          </cell>
          <cell r="K131"/>
          <cell r="L131"/>
          <cell r="M131"/>
          <cell r="N131"/>
        </row>
        <row r="132">
          <cell r="H132" t="str">
            <v>IC-123</v>
          </cell>
          <cell r="I132" t="str">
            <v>IC-122</v>
          </cell>
          <cell r="J132" t="str">
            <v>IT-4</v>
          </cell>
          <cell r="K132" t="str">
            <v>IW-11</v>
          </cell>
          <cell r="L132"/>
          <cell r="M132"/>
          <cell r="N132"/>
        </row>
        <row r="133">
          <cell r="H133" t="str">
            <v>IC-124</v>
          </cell>
          <cell r="I133" t="str">
            <v>IT-4</v>
          </cell>
          <cell r="J133" t="str">
            <v>IW-11</v>
          </cell>
          <cell r="K133"/>
          <cell r="L133"/>
          <cell r="M133"/>
          <cell r="N133"/>
        </row>
        <row r="134">
          <cell r="H134" t="str">
            <v>IC-125</v>
          </cell>
          <cell r="I134" t="str">
            <v>IC-124</v>
          </cell>
          <cell r="J134" t="str">
            <v>IT-4</v>
          </cell>
          <cell r="K134" t="str">
            <v>IW-11</v>
          </cell>
          <cell r="L134"/>
          <cell r="M134"/>
          <cell r="N134"/>
        </row>
        <row r="135">
          <cell r="H135" t="str">
            <v>IC-126</v>
          </cell>
          <cell r="I135" t="str">
            <v>IPB-9111</v>
          </cell>
          <cell r="J135" t="str">
            <v>IC-18</v>
          </cell>
          <cell r="K135" t="str">
            <v>IT-4</v>
          </cell>
          <cell r="L135" t="str">
            <v>IW-11</v>
          </cell>
          <cell r="M135"/>
          <cell r="N135"/>
        </row>
        <row r="136">
          <cell r="H136" t="str">
            <v>IC-127</v>
          </cell>
          <cell r="I136" t="str">
            <v>IC-126</v>
          </cell>
          <cell r="J136" t="str">
            <v>IT-4</v>
          </cell>
          <cell r="K136" t="str">
            <v>IW-11</v>
          </cell>
          <cell r="L136"/>
          <cell r="M136"/>
          <cell r="N136"/>
        </row>
        <row r="137">
          <cell r="H137" t="str">
            <v>IC-128</v>
          </cell>
          <cell r="I137" t="str">
            <v>IPB-9211</v>
          </cell>
          <cell r="J137" t="str">
            <v>IC-275</v>
          </cell>
          <cell r="K137" t="str">
            <v>IT-2</v>
          </cell>
          <cell r="L137" t="str">
            <v>IW-13</v>
          </cell>
          <cell r="M137"/>
          <cell r="N137"/>
        </row>
        <row r="138">
          <cell r="H138" t="str">
            <v>IC-129</v>
          </cell>
          <cell r="I138" t="str">
            <v>IC-128</v>
          </cell>
          <cell r="J138" t="str">
            <v>IT-2</v>
          </cell>
          <cell r="K138" t="str">
            <v>IW-13</v>
          </cell>
          <cell r="L138"/>
          <cell r="M138"/>
          <cell r="N138"/>
        </row>
        <row r="139">
          <cell r="H139" t="str">
            <v>IC-130</v>
          </cell>
          <cell r="I139" t="str">
            <v>IPB-9111</v>
          </cell>
          <cell r="J139" t="str">
            <v>IC-18</v>
          </cell>
          <cell r="K139" t="str">
            <v>IT-4</v>
          </cell>
          <cell r="L139" t="str">
            <v>IW-11</v>
          </cell>
          <cell r="M139"/>
          <cell r="N139"/>
        </row>
        <row r="140">
          <cell r="H140" t="str">
            <v>IC-131</v>
          </cell>
          <cell r="I140" t="str">
            <v>IPB-9211</v>
          </cell>
          <cell r="J140" t="str">
            <v>IC-275</v>
          </cell>
          <cell r="K140" t="str">
            <v>IT-2</v>
          </cell>
          <cell r="L140" t="str">
            <v>IW-13</v>
          </cell>
          <cell r="M140"/>
          <cell r="N140"/>
        </row>
        <row r="141">
          <cell r="H141" t="str">
            <v>IC-132</v>
          </cell>
          <cell r="I141" t="str">
            <v>IT-4</v>
          </cell>
          <cell r="J141" t="str">
            <v>IW-11</v>
          </cell>
          <cell r="K141"/>
          <cell r="L141"/>
          <cell r="M141"/>
          <cell r="N141"/>
        </row>
        <row r="142">
          <cell r="H142" t="str">
            <v>IC-133</v>
          </cell>
          <cell r="I142" t="str">
            <v>IT-4</v>
          </cell>
          <cell r="J142" t="str">
            <v>IW-11</v>
          </cell>
          <cell r="K142"/>
          <cell r="L142"/>
          <cell r="M142"/>
          <cell r="N142"/>
        </row>
        <row r="143">
          <cell r="H143" t="str">
            <v>IC-134</v>
          </cell>
          <cell r="I143" t="str">
            <v>IPB-9111</v>
          </cell>
          <cell r="J143" t="str">
            <v>IC-18</v>
          </cell>
          <cell r="K143" t="str">
            <v>IT-4</v>
          </cell>
          <cell r="L143" t="str">
            <v>IW-11</v>
          </cell>
          <cell r="M143"/>
          <cell r="N143"/>
        </row>
        <row r="144">
          <cell r="H144" t="str">
            <v>IC-135</v>
          </cell>
          <cell r="I144" t="str">
            <v>IPB-9211</v>
          </cell>
          <cell r="J144" t="str">
            <v>IC-275</v>
          </cell>
          <cell r="K144" t="str">
            <v>IT-2</v>
          </cell>
          <cell r="L144" t="str">
            <v>IW-13</v>
          </cell>
          <cell r="M144"/>
          <cell r="N144"/>
        </row>
        <row r="145">
          <cell r="H145" t="str">
            <v>IC-136</v>
          </cell>
          <cell r="I145" t="str">
            <v>IPB-9211</v>
          </cell>
          <cell r="J145" t="str">
            <v>IC-275</v>
          </cell>
          <cell r="K145" t="str">
            <v>IT-2</v>
          </cell>
          <cell r="L145" t="str">
            <v>IW-13</v>
          </cell>
          <cell r="M145"/>
          <cell r="N145"/>
        </row>
        <row r="146">
          <cell r="H146" t="str">
            <v>IC-136</v>
          </cell>
          <cell r="I146" t="str">
            <v>IPB-9211</v>
          </cell>
          <cell r="J146" t="str">
            <v>IC-275</v>
          </cell>
          <cell r="K146" t="str">
            <v>IT-2</v>
          </cell>
          <cell r="L146" t="str">
            <v>IW-13</v>
          </cell>
          <cell r="M146"/>
          <cell r="N146"/>
        </row>
        <row r="147">
          <cell r="H147" t="str">
            <v>IC-137</v>
          </cell>
          <cell r="I147" t="str">
            <v>IPB-2121</v>
          </cell>
          <cell r="J147" t="str">
            <v>IC-16</v>
          </cell>
          <cell r="K147" t="str">
            <v>IT-4</v>
          </cell>
          <cell r="L147" t="str">
            <v>IW-11</v>
          </cell>
          <cell r="M147"/>
          <cell r="N147"/>
        </row>
        <row r="148">
          <cell r="H148" t="str">
            <v>IC-138</v>
          </cell>
          <cell r="I148" t="str">
            <v>IPB-2121</v>
          </cell>
          <cell r="J148" t="str">
            <v>IC-16</v>
          </cell>
          <cell r="K148" t="str">
            <v>IT-4</v>
          </cell>
          <cell r="L148" t="str">
            <v>IW-11</v>
          </cell>
          <cell r="M148"/>
          <cell r="N148"/>
        </row>
        <row r="149">
          <cell r="H149" t="str">
            <v>IC-139</v>
          </cell>
          <cell r="I149" t="str">
            <v>IPB-2221</v>
          </cell>
          <cell r="J149" t="str">
            <v>IC-17</v>
          </cell>
          <cell r="K149" t="str">
            <v>IT-4</v>
          </cell>
          <cell r="L149" t="str">
            <v>IW-11</v>
          </cell>
          <cell r="M149"/>
          <cell r="N149"/>
        </row>
        <row r="150">
          <cell r="H150" t="str">
            <v>IC-140</v>
          </cell>
          <cell r="I150" t="str">
            <v>IPB-2221</v>
          </cell>
          <cell r="J150" t="str">
            <v>IC-17</v>
          </cell>
          <cell r="K150" t="str">
            <v>IT-4</v>
          </cell>
          <cell r="L150" t="str">
            <v>IW-11</v>
          </cell>
          <cell r="M150"/>
          <cell r="N150"/>
        </row>
        <row r="151">
          <cell r="H151" t="str">
            <v>IC-141</v>
          </cell>
          <cell r="I151" t="str">
            <v>IT-4</v>
          </cell>
          <cell r="J151" t="str">
            <v>IW-11</v>
          </cell>
          <cell r="K151"/>
          <cell r="L151"/>
          <cell r="M151"/>
          <cell r="N151"/>
        </row>
        <row r="152">
          <cell r="H152" t="str">
            <v>IC-142</v>
          </cell>
          <cell r="I152" t="str">
            <v>IT-4</v>
          </cell>
          <cell r="J152" t="str">
            <v>IW-11</v>
          </cell>
          <cell r="K152"/>
          <cell r="L152"/>
          <cell r="M152"/>
          <cell r="N152"/>
        </row>
        <row r="153">
          <cell r="H153" t="str">
            <v>IC-143</v>
          </cell>
          <cell r="I153" t="str">
            <v>IT-4</v>
          </cell>
          <cell r="J153" t="str">
            <v>IW-11</v>
          </cell>
          <cell r="K153"/>
          <cell r="L153"/>
          <cell r="M153"/>
          <cell r="N153"/>
        </row>
        <row r="154">
          <cell r="H154" t="str">
            <v>IC-144</v>
          </cell>
          <cell r="I154" t="str">
            <v>IT-4</v>
          </cell>
          <cell r="J154" t="str">
            <v>IW-11</v>
          </cell>
          <cell r="K154"/>
          <cell r="L154"/>
          <cell r="M154"/>
          <cell r="N154"/>
        </row>
        <row r="155">
          <cell r="H155" t="str">
            <v>IC-144</v>
          </cell>
          <cell r="I155" t="str">
            <v>IT-4</v>
          </cell>
          <cell r="J155" t="str">
            <v>IW-11</v>
          </cell>
          <cell r="K155"/>
          <cell r="L155"/>
          <cell r="M155"/>
          <cell r="N155"/>
        </row>
        <row r="156">
          <cell r="H156" t="str">
            <v>IC-146</v>
          </cell>
          <cell r="I156" t="str">
            <v>IT-4</v>
          </cell>
          <cell r="J156" t="str">
            <v>IW-11</v>
          </cell>
          <cell r="K156"/>
          <cell r="L156"/>
          <cell r="M156"/>
          <cell r="N156"/>
        </row>
        <row r="157">
          <cell r="H157" t="str">
            <v>IC-146</v>
          </cell>
          <cell r="I157" t="str">
            <v>IT-4</v>
          </cell>
          <cell r="J157" t="str">
            <v>IW-11</v>
          </cell>
          <cell r="K157"/>
          <cell r="L157"/>
          <cell r="M157"/>
          <cell r="N157"/>
        </row>
        <row r="158">
          <cell r="H158" t="str">
            <v>IC-149</v>
          </cell>
          <cell r="I158" t="str">
            <v>IPB-3121</v>
          </cell>
          <cell r="J158" t="str">
            <v>IC-276</v>
          </cell>
          <cell r="K158" t="str">
            <v>IT-5</v>
          </cell>
          <cell r="L158" t="str">
            <v>IT-3</v>
          </cell>
          <cell r="M158" t="str">
            <v>IT-4</v>
          </cell>
          <cell r="N158" t="str">
            <v>IW-12</v>
          </cell>
        </row>
        <row r="159">
          <cell r="H159" t="str">
            <v>IC-150</v>
          </cell>
          <cell r="I159" t="str">
            <v>IPB-3221</v>
          </cell>
          <cell r="J159" t="str">
            <v>IC-277</v>
          </cell>
          <cell r="K159" t="str">
            <v>IT-5</v>
          </cell>
          <cell r="L159" t="str">
            <v>IT-3</v>
          </cell>
          <cell r="M159" t="str">
            <v>IT-4</v>
          </cell>
          <cell r="N159" t="str">
            <v>IW-12</v>
          </cell>
        </row>
        <row r="160">
          <cell r="H160" t="str">
            <v>IC-151</v>
          </cell>
          <cell r="I160" t="str">
            <v>IPB-3121</v>
          </cell>
          <cell r="J160" t="str">
            <v>IC-276</v>
          </cell>
          <cell r="K160" t="str">
            <v>IT-5</v>
          </cell>
          <cell r="L160" t="str">
            <v>IT-3</v>
          </cell>
          <cell r="M160" t="str">
            <v>IT-4</v>
          </cell>
          <cell r="N160" t="str">
            <v>IW-12</v>
          </cell>
        </row>
        <row r="161">
          <cell r="H161" t="str">
            <v>IC-152</v>
          </cell>
          <cell r="I161" t="str">
            <v>IPB-3221</v>
          </cell>
          <cell r="J161" t="str">
            <v>IC-277</v>
          </cell>
          <cell r="K161" t="str">
            <v>IT-5</v>
          </cell>
          <cell r="L161" t="str">
            <v>IT-3</v>
          </cell>
          <cell r="M161" t="str">
            <v>IT-4</v>
          </cell>
          <cell r="N161" t="str">
            <v>IW-12</v>
          </cell>
        </row>
        <row r="162">
          <cell r="H162" t="str">
            <v>IC-153</v>
          </cell>
          <cell r="I162" t="str">
            <v>IPB-3121</v>
          </cell>
          <cell r="J162" t="str">
            <v>IC-276</v>
          </cell>
          <cell r="K162" t="str">
            <v>IT-5</v>
          </cell>
          <cell r="L162" t="str">
            <v>IT-3</v>
          </cell>
          <cell r="M162" t="str">
            <v>IT-4</v>
          </cell>
          <cell r="N162" t="str">
            <v>IW-12</v>
          </cell>
        </row>
        <row r="163">
          <cell r="H163" t="str">
            <v>IC-154</v>
          </cell>
          <cell r="I163" t="str">
            <v>IPB-3221</v>
          </cell>
          <cell r="J163" t="str">
            <v>IC-277</v>
          </cell>
          <cell r="K163" t="str">
            <v>IT-5</v>
          </cell>
          <cell r="L163" t="str">
            <v>IT-3</v>
          </cell>
          <cell r="M163" t="str">
            <v>IT-4</v>
          </cell>
          <cell r="N163" t="str">
            <v>IW-12</v>
          </cell>
        </row>
        <row r="164">
          <cell r="H164" t="str">
            <v>IC-155</v>
          </cell>
          <cell r="I164" t="str">
            <v>IPB-3121</v>
          </cell>
          <cell r="J164" t="str">
            <v>IC-276</v>
          </cell>
          <cell r="K164" t="str">
            <v>IT-5</v>
          </cell>
          <cell r="L164" t="str">
            <v>IT-3</v>
          </cell>
          <cell r="M164" t="str">
            <v>IT-4</v>
          </cell>
          <cell r="N164" t="str">
            <v>IW-12</v>
          </cell>
        </row>
        <row r="165">
          <cell r="H165" t="str">
            <v>IC-155</v>
          </cell>
          <cell r="I165" t="str">
            <v>IPB-3121</v>
          </cell>
          <cell r="J165" t="str">
            <v>IC-276</v>
          </cell>
          <cell r="K165" t="str">
            <v>IT-5</v>
          </cell>
          <cell r="L165" t="str">
            <v>IT-3</v>
          </cell>
          <cell r="M165" t="str">
            <v>IT-4</v>
          </cell>
          <cell r="N165" t="str">
            <v>IW-12</v>
          </cell>
        </row>
        <row r="166">
          <cell r="H166" t="str">
            <v>IC-156</v>
          </cell>
          <cell r="I166" t="str">
            <v>IPB-3221</v>
          </cell>
          <cell r="J166" t="str">
            <v>IC-277</v>
          </cell>
          <cell r="K166" t="str">
            <v>IT-5</v>
          </cell>
          <cell r="L166" t="str">
            <v>IT-3</v>
          </cell>
          <cell r="M166" t="str">
            <v>IT-4</v>
          </cell>
          <cell r="N166" t="str">
            <v>IW-12</v>
          </cell>
        </row>
        <row r="167">
          <cell r="H167" t="str">
            <v>IC-156</v>
          </cell>
          <cell r="I167" t="str">
            <v>IPB-3221</v>
          </cell>
          <cell r="J167" t="str">
            <v>IC-277</v>
          </cell>
          <cell r="K167" t="str">
            <v>IT-5</v>
          </cell>
          <cell r="L167" t="str">
            <v>IT-3</v>
          </cell>
          <cell r="M167" t="str">
            <v>IT-4</v>
          </cell>
          <cell r="N167" t="str">
            <v>IW-12</v>
          </cell>
        </row>
        <row r="168">
          <cell r="H168" t="str">
            <v>IC-157</v>
          </cell>
          <cell r="I168" t="str">
            <v>IT-4</v>
          </cell>
          <cell r="J168" t="str">
            <v>IW-12</v>
          </cell>
          <cell r="K168"/>
          <cell r="L168"/>
          <cell r="M168"/>
          <cell r="N168"/>
        </row>
        <row r="169">
          <cell r="H169" t="str">
            <v>IC-158</v>
          </cell>
          <cell r="I169" t="str">
            <v>IT-4</v>
          </cell>
          <cell r="J169" t="str">
            <v>IW-12</v>
          </cell>
          <cell r="K169"/>
          <cell r="L169"/>
          <cell r="M169"/>
          <cell r="N169"/>
        </row>
        <row r="170">
          <cell r="H170" t="str">
            <v>IC-159</v>
          </cell>
          <cell r="I170" t="str">
            <v>IPB-3121</v>
          </cell>
          <cell r="J170" t="str">
            <v>IC-276</v>
          </cell>
          <cell r="K170" t="str">
            <v>IT-5</v>
          </cell>
          <cell r="L170" t="str">
            <v>IT-3</v>
          </cell>
          <cell r="M170" t="str">
            <v>IT-4</v>
          </cell>
          <cell r="N170" t="str">
            <v>IW-12</v>
          </cell>
        </row>
        <row r="171">
          <cell r="H171" t="str">
            <v>IC-159</v>
          </cell>
          <cell r="I171" t="str">
            <v>IPB-3121</v>
          </cell>
          <cell r="J171" t="str">
            <v>IC-276</v>
          </cell>
          <cell r="K171" t="str">
            <v>IT-5</v>
          </cell>
          <cell r="L171" t="str">
            <v>IT-3</v>
          </cell>
          <cell r="M171" t="str">
            <v>IT-4</v>
          </cell>
          <cell r="N171" t="str">
            <v>IW-12</v>
          </cell>
        </row>
        <row r="172">
          <cell r="H172" t="str">
            <v>IC-160</v>
          </cell>
          <cell r="I172" t="str">
            <v>IPB-3221</v>
          </cell>
          <cell r="J172" t="str">
            <v>IC-277</v>
          </cell>
          <cell r="K172" t="str">
            <v>IT-5</v>
          </cell>
          <cell r="L172" t="str">
            <v>IT-3</v>
          </cell>
          <cell r="M172" t="str">
            <v>IT-4</v>
          </cell>
          <cell r="N172" t="str">
            <v>IW-12</v>
          </cell>
        </row>
        <row r="173">
          <cell r="H173" t="str">
            <v>IC-160</v>
          </cell>
          <cell r="I173" t="str">
            <v>IPB-3221</v>
          </cell>
          <cell r="J173" t="str">
            <v>IC-277</v>
          </cell>
          <cell r="K173" t="str">
            <v>IT-5</v>
          </cell>
          <cell r="L173" t="str">
            <v>IT-3</v>
          </cell>
          <cell r="M173" t="str">
            <v>IT-4</v>
          </cell>
          <cell r="N173" t="str">
            <v>IW-12</v>
          </cell>
        </row>
        <row r="174">
          <cell r="H174" t="str">
            <v>IC-162</v>
          </cell>
          <cell r="I174" t="str">
            <v>IC-28</v>
          </cell>
          <cell r="J174" t="str">
            <v>IT-1</v>
          </cell>
          <cell r="K174" t="str">
            <v>IW-10</v>
          </cell>
          <cell r="L174"/>
          <cell r="M174"/>
          <cell r="N174"/>
        </row>
        <row r="175">
          <cell r="H175" t="str">
            <v>IC-163</v>
          </cell>
          <cell r="I175" t="str">
            <v>IT-4</v>
          </cell>
          <cell r="J175" t="str">
            <v>IW-12</v>
          </cell>
          <cell r="K175"/>
          <cell r="L175"/>
          <cell r="M175"/>
          <cell r="N175"/>
        </row>
        <row r="176">
          <cell r="H176" t="str">
            <v>IC-167</v>
          </cell>
          <cell r="I176" t="str">
            <v>IT-5</v>
          </cell>
          <cell r="J176" t="str">
            <v>IT-3</v>
          </cell>
          <cell r="K176" t="str">
            <v>IT-4</v>
          </cell>
          <cell r="L176" t="str">
            <v>IW-12</v>
          </cell>
          <cell r="M176"/>
          <cell r="N176"/>
        </row>
        <row r="177">
          <cell r="H177" t="str">
            <v>IC-167</v>
          </cell>
          <cell r="I177" t="str">
            <v>IT-5</v>
          </cell>
          <cell r="J177" t="str">
            <v>IT-3</v>
          </cell>
          <cell r="K177" t="str">
            <v>IT-4</v>
          </cell>
          <cell r="L177" t="str">
            <v>IW-12</v>
          </cell>
          <cell r="M177"/>
          <cell r="N177"/>
        </row>
        <row r="178">
          <cell r="H178" t="str">
            <v>IC-168</v>
          </cell>
          <cell r="I178" t="str">
            <v>IT-6</v>
          </cell>
          <cell r="J178" t="str">
            <v>IT-5</v>
          </cell>
          <cell r="K178" t="str">
            <v>IT-3</v>
          </cell>
          <cell r="L178" t="str">
            <v>IT-4</v>
          </cell>
          <cell r="M178" t="str">
            <v>IW-12</v>
          </cell>
          <cell r="N178"/>
        </row>
        <row r="179">
          <cell r="H179" t="str">
            <v>IC-168</v>
          </cell>
          <cell r="I179" t="str">
            <v>IT-6</v>
          </cell>
          <cell r="J179" t="str">
            <v>IT-5</v>
          </cell>
          <cell r="K179" t="str">
            <v>IT-3</v>
          </cell>
          <cell r="L179" t="str">
            <v>IT-4</v>
          </cell>
          <cell r="M179" t="str">
            <v>IW-12</v>
          </cell>
          <cell r="N179"/>
        </row>
        <row r="180">
          <cell r="H180" t="str">
            <v>IC-169</v>
          </cell>
          <cell r="I180" t="str">
            <v>IT-6</v>
          </cell>
          <cell r="J180" t="str">
            <v>IT-5</v>
          </cell>
          <cell r="K180" t="str">
            <v>IT-3</v>
          </cell>
          <cell r="L180" t="str">
            <v>IT-4</v>
          </cell>
          <cell r="M180" t="str">
            <v>IW-12</v>
          </cell>
          <cell r="N180"/>
        </row>
        <row r="181">
          <cell r="H181" t="str">
            <v>IC-169</v>
          </cell>
          <cell r="I181" t="str">
            <v>IT-6</v>
          </cell>
          <cell r="J181" t="str">
            <v>IT-5</v>
          </cell>
          <cell r="K181" t="str">
            <v>IT-3</v>
          </cell>
          <cell r="L181" t="str">
            <v>IT-4</v>
          </cell>
          <cell r="M181" t="str">
            <v>IW-12</v>
          </cell>
          <cell r="N181"/>
        </row>
        <row r="182">
          <cell r="H182" t="str">
            <v>IC-170</v>
          </cell>
          <cell r="I182" t="str">
            <v>IT-6</v>
          </cell>
          <cell r="J182" t="str">
            <v>IT-5</v>
          </cell>
          <cell r="K182" t="str">
            <v>IT-3</v>
          </cell>
          <cell r="L182" t="str">
            <v>IT-4</v>
          </cell>
          <cell r="M182" t="str">
            <v>IW-12</v>
          </cell>
          <cell r="N182"/>
        </row>
        <row r="183">
          <cell r="H183" t="str">
            <v>IC-170</v>
          </cell>
          <cell r="I183" t="str">
            <v>IT-6</v>
          </cell>
          <cell r="J183" t="str">
            <v>IT-5</v>
          </cell>
          <cell r="K183" t="str">
            <v>IT-3</v>
          </cell>
          <cell r="L183" t="str">
            <v>IT-4</v>
          </cell>
          <cell r="M183" t="str">
            <v>IW-12</v>
          </cell>
          <cell r="N183"/>
        </row>
        <row r="184">
          <cell r="H184" t="str">
            <v>IC-173</v>
          </cell>
          <cell r="I184" t="str">
            <v>IT-7</v>
          </cell>
          <cell r="J184" t="str">
            <v>IT-5</v>
          </cell>
          <cell r="K184" t="str">
            <v>IT-3</v>
          </cell>
          <cell r="L184" t="str">
            <v>IT-4</v>
          </cell>
          <cell r="M184" t="str">
            <v>IW-12</v>
          </cell>
          <cell r="N184"/>
        </row>
        <row r="185">
          <cell r="H185" t="str">
            <v>IC-173</v>
          </cell>
          <cell r="I185" t="str">
            <v>IT-7</v>
          </cell>
          <cell r="J185" t="str">
            <v>IT-5</v>
          </cell>
          <cell r="K185" t="str">
            <v>IT-3</v>
          </cell>
          <cell r="L185" t="str">
            <v>IT-4</v>
          </cell>
          <cell r="M185" t="str">
            <v>IW-12</v>
          </cell>
          <cell r="N185"/>
        </row>
        <row r="186">
          <cell r="H186" t="str">
            <v>IC-174</v>
          </cell>
          <cell r="I186" t="str">
            <v>IT-5</v>
          </cell>
          <cell r="J186" t="str">
            <v>IT-3</v>
          </cell>
          <cell r="K186" t="str">
            <v>IT-4</v>
          </cell>
          <cell r="L186" t="str">
            <v>IW-12</v>
          </cell>
          <cell r="M186"/>
          <cell r="N186"/>
        </row>
        <row r="187">
          <cell r="H187" t="str">
            <v>IC-174</v>
          </cell>
          <cell r="I187" t="str">
            <v>IT-5</v>
          </cell>
          <cell r="J187" t="str">
            <v>IT-3</v>
          </cell>
          <cell r="K187" t="str">
            <v>IT-4</v>
          </cell>
          <cell r="L187" t="str">
            <v>IW-12</v>
          </cell>
          <cell r="M187"/>
          <cell r="N187"/>
        </row>
        <row r="188">
          <cell r="H188" t="str">
            <v>IC-176</v>
          </cell>
          <cell r="I188" t="str">
            <v>IT-7</v>
          </cell>
          <cell r="J188" t="str">
            <v>IT-5</v>
          </cell>
          <cell r="K188" t="str">
            <v>IT-3</v>
          </cell>
          <cell r="L188" t="str">
            <v>IT-4</v>
          </cell>
          <cell r="M188" t="str">
            <v>IW-12</v>
          </cell>
          <cell r="N188"/>
        </row>
        <row r="189">
          <cell r="H189" t="str">
            <v>IC-176</v>
          </cell>
          <cell r="I189" t="str">
            <v>IT-7</v>
          </cell>
          <cell r="J189" t="str">
            <v>IT-5</v>
          </cell>
          <cell r="K189" t="str">
            <v>IT-3</v>
          </cell>
          <cell r="L189" t="str">
            <v>IT-4</v>
          </cell>
          <cell r="M189" t="str">
            <v>IW-12</v>
          </cell>
          <cell r="N189"/>
        </row>
        <row r="190">
          <cell r="H190" t="str">
            <v>IC-177</v>
          </cell>
          <cell r="I190" t="str">
            <v>IT-7</v>
          </cell>
          <cell r="J190" t="str">
            <v>IT-5</v>
          </cell>
          <cell r="K190" t="str">
            <v>IT-3</v>
          </cell>
          <cell r="L190" t="str">
            <v>IT-4</v>
          </cell>
          <cell r="M190" t="str">
            <v>IW-12</v>
          </cell>
          <cell r="N190"/>
        </row>
        <row r="191">
          <cell r="H191" t="str">
            <v>IC-177</v>
          </cell>
          <cell r="I191" t="str">
            <v>IT-7</v>
          </cell>
          <cell r="J191" t="str">
            <v>IT-5</v>
          </cell>
          <cell r="K191" t="str">
            <v>IT-3</v>
          </cell>
          <cell r="L191" t="str">
            <v>IT-4</v>
          </cell>
          <cell r="M191" t="str">
            <v>IW-12</v>
          </cell>
          <cell r="N191"/>
        </row>
        <row r="192">
          <cell r="H192" t="str">
            <v>IC-184</v>
          </cell>
          <cell r="I192" t="str">
            <v>IT-6</v>
          </cell>
          <cell r="J192" t="str">
            <v>IT-5</v>
          </cell>
          <cell r="K192" t="str">
            <v>IT-3</v>
          </cell>
          <cell r="L192" t="str">
            <v>IT-4</v>
          </cell>
          <cell r="M192" t="str">
            <v>IW-12</v>
          </cell>
          <cell r="N192"/>
        </row>
        <row r="193">
          <cell r="H193" t="str">
            <v>IC-185</v>
          </cell>
          <cell r="I193" t="str">
            <v>IT-7</v>
          </cell>
          <cell r="J193" t="str">
            <v>IT-5</v>
          </cell>
          <cell r="K193" t="str">
            <v>IT-3</v>
          </cell>
          <cell r="L193" t="str">
            <v>IT-4</v>
          </cell>
          <cell r="M193" t="str">
            <v>IW-12</v>
          </cell>
          <cell r="N193"/>
        </row>
        <row r="194">
          <cell r="H194" t="str">
            <v>IC-187</v>
          </cell>
          <cell r="I194" t="str">
            <v>IT-4</v>
          </cell>
          <cell r="J194" t="str">
            <v>IW-12</v>
          </cell>
          <cell r="K194"/>
          <cell r="L194"/>
          <cell r="M194"/>
          <cell r="N194"/>
        </row>
        <row r="195">
          <cell r="H195" t="str">
            <v>IC-188</v>
          </cell>
          <cell r="I195" t="str">
            <v>IT-4</v>
          </cell>
          <cell r="J195" t="str">
            <v>IW-12</v>
          </cell>
          <cell r="K195"/>
          <cell r="L195"/>
          <cell r="M195"/>
          <cell r="N195"/>
        </row>
        <row r="196">
          <cell r="H196" t="str">
            <v>IC-189</v>
          </cell>
          <cell r="I196" t="str">
            <v>IT-4</v>
          </cell>
          <cell r="J196" t="str">
            <v>IW-12</v>
          </cell>
          <cell r="K196"/>
          <cell r="L196"/>
          <cell r="M196"/>
          <cell r="N196"/>
        </row>
        <row r="197">
          <cell r="H197"/>
          <cell r="I197"/>
          <cell r="J197"/>
          <cell r="K197"/>
          <cell r="L197"/>
          <cell r="M197"/>
          <cell r="N197"/>
        </row>
        <row r="198">
          <cell r="H198" t="str">
            <v>IC-191</v>
          </cell>
          <cell r="I198" t="str">
            <v>IC-189</v>
          </cell>
          <cell r="J198"/>
          <cell r="K198"/>
          <cell r="L198"/>
          <cell r="M198"/>
          <cell r="N198"/>
        </row>
        <row r="199">
          <cell r="H199"/>
          <cell r="I199"/>
          <cell r="J199"/>
          <cell r="K199"/>
          <cell r="L199"/>
          <cell r="M199"/>
          <cell r="N199"/>
        </row>
        <row r="200">
          <cell r="H200" t="str">
            <v>IC-193</v>
          </cell>
          <cell r="I200" t="str">
            <v>IPB-3121</v>
          </cell>
          <cell r="J200" t="str">
            <v>IC-276</v>
          </cell>
          <cell r="K200" t="str">
            <v>IT-5</v>
          </cell>
          <cell r="L200" t="str">
            <v>IT-3</v>
          </cell>
          <cell r="M200" t="str">
            <v>IT-4</v>
          </cell>
          <cell r="N200" t="str">
            <v>IW-12</v>
          </cell>
        </row>
        <row r="201">
          <cell r="H201" t="str">
            <v>IC-194</v>
          </cell>
          <cell r="I201" t="str">
            <v>IC-193</v>
          </cell>
          <cell r="J201" t="str">
            <v>IC-276</v>
          </cell>
          <cell r="K201" t="str">
            <v>IT-5</v>
          </cell>
          <cell r="L201" t="str">
            <v>IT-3</v>
          </cell>
          <cell r="M201" t="str">
            <v>IT-4</v>
          </cell>
          <cell r="N201" t="str">
            <v>IW-12</v>
          </cell>
        </row>
        <row r="202">
          <cell r="H202" t="str">
            <v>IC-195</v>
          </cell>
          <cell r="I202" t="str">
            <v>IPB-3221</v>
          </cell>
          <cell r="J202" t="str">
            <v>IC-277</v>
          </cell>
          <cell r="K202" t="str">
            <v>IT-5</v>
          </cell>
          <cell r="L202" t="str">
            <v>IT-3</v>
          </cell>
          <cell r="M202" t="str">
            <v>IT-4</v>
          </cell>
          <cell r="N202" t="str">
            <v>IW-12</v>
          </cell>
        </row>
        <row r="203">
          <cell r="H203" t="str">
            <v>IC-196</v>
          </cell>
          <cell r="I203" t="str">
            <v>IC-195</v>
          </cell>
          <cell r="J203" t="str">
            <v>IC-277</v>
          </cell>
          <cell r="K203" t="str">
            <v>IT-5</v>
          </cell>
          <cell r="L203" t="str">
            <v>IT-3</v>
          </cell>
          <cell r="M203" t="str">
            <v>IT-4</v>
          </cell>
          <cell r="N203" t="str">
            <v>IW-12</v>
          </cell>
        </row>
        <row r="204">
          <cell r="H204" t="str">
            <v>IC-197</v>
          </cell>
          <cell r="I204" t="str">
            <v>IT-4</v>
          </cell>
          <cell r="J204" t="str">
            <v>IW-12</v>
          </cell>
          <cell r="K204"/>
          <cell r="L204"/>
          <cell r="M204"/>
          <cell r="N204"/>
        </row>
        <row r="205">
          <cell r="H205" t="str">
            <v>IC-198</v>
          </cell>
          <cell r="I205" t="str">
            <v>IT-4</v>
          </cell>
          <cell r="J205" t="str">
            <v>IW-12</v>
          </cell>
          <cell r="K205"/>
          <cell r="L205"/>
          <cell r="M205"/>
          <cell r="N205"/>
        </row>
        <row r="206">
          <cell r="H206" t="str">
            <v>IC-199</v>
          </cell>
          <cell r="I206" t="str">
            <v>IT-4</v>
          </cell>
          <cell r="J206" t="str">
            <v>IW-12</v>
          </cell>
          <cell r="K206"/>
          <cell r="L206"/>
          <cell r="M206"/>
          <cell r="N206"/>
        </row>
        <row r="207">
          <cell r="H207" t="str">
            <v>IC-200</v>
          </cell>
          <cell r="I207" t="str">
            <v>IT-4</v>
          </cell>
          <cell r="J207" t="str">
            <v>IW-12</v>
          </cell>
          <cell r="K207"/>
          <cell r="L207"/>
          <cell r="M207"/>
          <cell r="N207"/>
        </row>
        <row r="208">
          <cell r="H208" t="str">
            <v>IC-201</v>
          </cell>
          <cell r="I208" t="str">
            <v>IT-4</v>
          </cell>
          <cell r="J208" t="str">
            <v>IW-12</v>
          </cell>
          <cell r="K208"/>
          <cell r="L208"/>
          <cell r="M208"/>
          <cell r="N208"/>
        </row>
        <row r="209">
          <cell r="H209" t="str">
            <v>IC-201</v>
          </cell>
          <cell r="I209" t="str">
            <v>IT-4</v>
          </cell>
          <cell r="J209" t="str">
            <v>IW-12</v>
          </cell>
          <cell r="K209"/>
          <cell r="L209"/>
          <cell r="M209"/>
          <cell r="N209"/>
        </row>
        <row r="210">
          <cell r="H210" t="str">
            <v>IC-203</v>
          </cell>
          <cell r="I210" t="str">
            <v>IPB-3121</v>
          </cell>
          <cell r="J210" t="str">
            <v>IC-276</v>
          </cell>
          <cell r="K210" t="str">
            <v>IT-5</v>
          </cell>
          <cell r="L210" t="str">
            <v>IT-3</v>
          </cell>
          <cell r="M210" t="str">
            <v>IT-4</v>
          </cell>
          <cell r="N210" t="str">
            <v>IW-12</v>
          </cell>
        </row>
        <row r="211">
          <cell r="H211" t="str">
            <v>IC-204</v>
          </cell>
          <cell r="I211" t="str">
            <v>IPB-3121</v>
          </cell>
          <cell r="J211" t="str">
            <v>IC-276</v>
          </cell>
          <cell r="K211" t="str">
            <v>IT-5</v>
          </cell>
          <cell r="L211" t="str">
            <v>IT-3</v>
          </cell>
          <cell r="M211" t="str">
            <v>IT-4</v>
          </cell>
          <cell r="N211" t="str">
            <v>IW-12</v>
          </cell>
        </row>
        <row r="212">
          <cell r="H212" t="str">
            <v>IC-205</v>
          </cell>
          <cell r="I212" t="str">
            <v>IPB-3221</v>
          </cell>
          <cell r="J212" t="str">
            <v>IC-277</v>
          </cell>
          <cell r="K212" t="str">
            <v>IT-5</v>
          </cell>
          <cell r="L212" t="str">
            <v>IT-3</v>
          </cell>
          <cell r="M212" t="str">
            <v>IT-4</v>
          </cell>
          <cell r="N212" t="str">
            <v>IW-12</v>
          </cell>
        </row>
        <row r="213">
          <cell r="H213" t="str">
            <v>IC-206</v>
          </cell>
          <cell r="I213" t="str">
            <v>IPB-3221</v>
          </cell>
          <cell r="J213" t="str">
            <v>IC-277</v>
          </cell>
          <cell r="K213" t="str">
            <v>IT-5</v>
          </cell>
          <cell r="L213" t="str">
            <v>IT-3</v>
          </cell>
          <cell r="M213" t="str">
            <v>IT-4</v>
          </cell>
          <cell r="N213" t="str">
            <v>IW-12</v>
          </cell>
        </row>
        <row r="214">
          <cell r="H214" t="str">
            <v>IC-207</v>
          </cell>
          <cell r="I214" t="str">
            <v>IPB-3121</v>
          </cell>
          <cell r="J214" t="str">
            <v>IC-276</v>
          </cell>
          <cell r="K214" t="str">
            <v>IT-5</v>
          </cell>
          <cell r="L214" t="str">
            <v>IT-3</v>
          </cell>
          <cell r="M214" t="str">
            <v>IT-4</v>
          </cell>
          <cell r="N214" t="str">
            <v>IW-12</v>
          </cell>
        </row>
        <row r="215">
          <cell r="H215" t="str">
            <v>IC-208</v>
          </cell>
          <cell r="I215" t="str">
            <v>IPB-3221</v>
          </cell>
          <cell r="J215" t="str">
            <v>IC-277</v>
          </cell>
          <cell r="K215" t="str">
            <v>IT-5</v>
          </cell>
          <cell r="L215" t="str">
            <v>IT-3</v>
          </cell>
          <cell r="M215" t="str">
            <v>IT-4</v>
          </cell>
          <cell r="N215" t="str">
            <v>IW-12</v>
          </cell>
        </row>
        <row r="216">
          <cell r="H216" t="str">
            <v>IC-209</v>
          </cell>
          <cell r="I216" t="str">
            <v>IT-2</v>
          </cell>
          <cell r="J216" t="str">
            <v>IT-1</v>
          </cell>
          <cell r="K216" t="str">
            <v>IW-20</v>
          </cell>
          <cell r="L216"/>
          <cell r="M216"/>
          <cell r="N216"/>
        </row>
        <row r="217">
          <cell r="H217" t="str">
            <v>IC-210</v>
          </cell>
          <cell r="I217" t="str">
            <v>IT-2</v>
          </cell>
          <cell r="J217" t="str">
            <v>IW-13</v>
          </cell>
          <cell r="K217"/>
          <cell r="L217"/>
          <cell r="M217"/>
          <cell r="N217"/>
        </row>
        <row r="218">
          <cell r="H218" t="str">
            <v>IC-209</v>
          </cell>
          <cell r="I218" t="str">
            <v>IT-2</v>
          </cell>
          <cell r="J218" t="str">
            <v>IW-13</v>
          </cell>
          <cell r="K218"/>
          <cell r="L218"/>
          <cell r="M218"/>
          <cell r="N218"/>
        </row>
        <row r="219">
          <cell r="H219" t="str">
            <v>IC-210</v>
          </cell>
          <cell r="I219" t="str">
            <v>IT-2</v>
          </cell>
          <cell r="J219" t="str">
            <v>IW-13</v>
          </cell>
          <cell r="K219"/>
          <cell r="L219"/>
          <cell r="M219"/>
          <cell r="N219"/>
        </row>
        <row r="220">
          <cell r="H220" t="str">
            <v>IC-211</v>
          </cell>
          <cell r="I220" t="str">
            <v>IT-2</v>
          </cell>
          <cell r="J220" t="str">
            <v>IT-1</v>
          </cell>
          <cell r="K220" t="str">
            <v>IW-20</v>
          </cell>
          <cell r="L220"/>
          <cell r="M220"/>
          <cell r="N220"/>
        </row>
        <row r="221">
          <cell r="H221" t="str">
            <v>IC-212</v>
          </cell>
          <cell r="I221" t="str">
            <v>IT-2</v>
          </cell>
          <cell r="J221" t="str">
            <v>IW-13</v>
          </cell>
          <cell r="K221"/>
          <cell r="L221"/>
          <cell r="M221"/>
          <cell r="N221"/>
        </row>
        <row r="222">
          <cell r="H222" t="str">
            <v>IC-211</v>
          </cell>
          <cell r="I222" t="str">
            <v>IT-2</v>
          </cell>
          <cell r="J222" t="str">
            <v>IW-13</v>
          </cell>
          <cell r="K222"/>
          <cell r="L222"/>
          <cell r="M222"/>
          <cell r="N222"/>
        </row>
        <row r="223">
          <cell r="H223" t="str">
            <v>IC-212</v>
          </cell>
          <cell r="I223" t="str">
            <v>IT-2</v>
          </cell>
          <cell r="J223" t="str">
            <v>IW-13</v>
          </cell>
          <cell r="K223"/>
          <cell r="L223"/>
          <cell r="M223"/>
          <cell r="N223"/>
        </row>
        <row r="224">
          <cell r="H224" t="str">
            <v>IC-213</v>
          </cell>
          <cell r="I224" t="str">
            <v>IT-2</v>
          </cell>
          <cell r="J224" t="str">
            <v>IT-1</v>
          </cell>
          <cell r="K224" t="str">
            <v>IW-20</v>
          </cell>
          <cell r="L224"/>
          <cell r="M224"/>
          <cell r="N224"/>
        </row>
        <row r="225">
          <cell r="H225" t="str">
            <v>IC-214</v>
          </cell>
          <cell r="I225" t="str">
            <v>IT-2</v>
          </cell>
          <cell r="J225" t="str">
            <v>IW-13</v>
          </cell>
          <cell r="K225"/>
          <cell r="L225"/>
          <cell r="M225"/>
          <cell r="N225"/>
        </row>
        <row r="226">
          <cell r="H226" t="str">
            <v>IC-213</v>
          </cell>
          <cell r="I226" t="str">
            <v>IT-2</v>
          </cell>
          <cell r="J226" t="str">
            <v>IW-13</v>
          </cell>
          <cell r="K226"/>
          <cell r="L226"/>
          <cell r="M226"/>
          <cell r="N226"/>
        </row>
        <row r="227">
          <cell r="H227" t="str">
            <v>IC-214</v>
          </cell>
          <cell r="I227" t="str">
            <v>IT-2</v>
          </cell>
          <cell r="J227" t="str">
            <v>IW-13</v>
          </cell>
          <cell r="K227"/>
          <cell r="L227"/>
          <cell r="M227"/>
          <cell r="N227"/>
        </row>
        <row r="228">
          <cell r="H228" t="str">
            <v>IC-217</v>
          </cell>
          <cell r="I228" t="str">
            <v>IPB-4021</v>
          </cell>
          <cell r="J228" t="str">
            <v>IC-225</v>
          </cell>
          <cell r="K228" t="str">
            <v>IT-2</v>
          </cell>
          <cell r="L228" t="str">
            <v>IW-13</v>
          </cell>
          <cell r="M228"/>
          <cell r="N228"/>
        </row>
        <row r="229">
          <cell r="H229" t="str">
            <v>IC-218</v>
          </cell>
          <cell r="I229" t="str">
            <v>IPB-4021</v>
          </cell>
          <cell r="J229" t="str">
            <v>IC-225</v>
          </cell>
          <cell r="K229" t="str">
            <v>IT-2</v>
          </cell>
          <cell r="L229" t="str">
            <v>IW-13</v>
          </cell>
          <cell r="M229"/>
          <cell r="N229"/>
        </row>
        <row r="230">
          <cell r="H230" t="str">
            <v>IC-219</v>
          </cell>
          <cell r="I230" t="str">
            <v>IPB-4021</v>
          </cell>
          <cell r="J230" t="str">
            <v>IC-225</v>
          </cell>
          <cell r="K230" t="str">
            <v>IT-2</v>
          </cell>
          <cell r="L230" t="str">
            <v>IW-13</v>
          </cell>
          <cell r="M230"/>
          <cell r="N230"/>
        </row>
        <row r="231">
          <cell r="H231" t="str">
            <v>IC-220</v>
          </cell>
          <cell r="I231" t="str">
            <v>IPB-4021</v>
          </cell>
          <cell r="J231" t="str">
            <v>IC-225</v>
          </cell>
          <cell r="K231" t="str">
            <v>IT-2</v>
          </cell>
          <cell r="L231" t="str">
            <v>IW-13</v>
          </cell>
          <cell r="M231"/>
          <cell r="N231"/>
        </row>
        <row r="232">
          <cell r="H232" t="str">
            <v>IC-221</v>
          </cell>
          <cell r="I232" t="str">
            <v>IPB-4021</v>
          </cell>
          <cell r="J232" t="str">
            <v>IC-225</v>
          </cell>
          <cell r="K232" t="str">
            <v>IT-2</v>
          </cell>
          <cell r="L232" t="str">
            <v>IW-13</v>
          </cell>
          <cell r="M232"/>
          <cell r="N232"/>
        </row>
        <row r="233">
          <cell r="H233" t="str">
            <v>IC-222</v>
          </cell>
          <cell r="I233" t="str">
            <v>IPB-4021</v>
          </cell>
          <cell r="J233" t="str">
            <v>IC-225</v>
          </cell>
          <cell r="K233" t="str">
            <v>IT-2</v>
          </cell>
          <cell r="L233" t="str">
            <v>IW-13</v>
          </cell>
          <cell r="M233"/>
          <cell r="N233"/>
        </row>
        <row r="234">
          <cell r="H234" t="str">
            <v>IC-226</v>
          </cell>
          <cell r="I234" t="str">
            <v>IPB-4021</v>
          </cell>
          <cell r="J234" t="str">
            <v>IC-230</v>
          </cell>
          <cell r="K234" t="str">
            <v>IT-2</v>
          </cell>
          <cell r="L234" t="str">
            <v>IW-13</v>
          </cell>
          <cell r="M234"/>
          <cell r="N234"/>
        </row>
        <row r="235">
          <cell r="H235" t="str">
            <v>IC-226</v>
          </cell>
          <cell r="I235" t="str">
            <v>IPB-4021</v>
          </cell>
          <cell r="J235" t="str">
            <v>IC-230</v>
          </cell>
          <cell r="K235" t="str">
            <v>IT-2</v>
          </cell>
          <cell r="L235" t="str">
            <v>IW-13</v>
          </cell>
          <cell r="M235"/>
          <cell r="N235"/>
        </row>
        <row r="236">
          <cell r="H236" t="str">
            <v>IC-227</v>
          </cell>
          <cell r="I236" t="str">
            <v>IPB-4021</v>
          </cell>
          <cell r="J236" t="str">
            <v>IC-230</v>
          </cell>
          <cell r="K236" t="str">
            <v>IT-2</v>
          </cell>
          <cell r="L236" t="str">
            <v>IW-13</v>
          </cell>
          <cell r="M236"/>
          <cell r="N236"/>
        </row>
        <row r="237">
          <cell r="H237" t="str">
            <v>IC-227</v>
          </cell>
          <cell r="I237" t="str">
            <v>IPB-4021</v>
          </cell>
          <cell r="J237" t="str">
            <v>IC-230</v>
          </cell>
          <cell r="K237" t="str">
            <v>IT-2</v>
          </cell>
          <cell r="L237" t="str">
            <v>IW-13</v>
          </cell>
          <cell r="M237"/>
          <cell r="N237"/>
        </row>
        <row r="238">
          <cell r="H238" t="str">
            <v>IC-228</v>
          </cell>
          <cell r="I238" t="str">
            <v>IPB-4021</v>
          </cell>
          <cell r="J238" t="str">
            <v>IC-230</v>
          </cell>
          <cell r="K238" t="str">
            <v>IT-2</v>
          </cell>
          <cell r="L238" t="str">
            <v>IW-13</v>
          </cell>
          <cell r="M238"/>
          <cell r="N238"/>
        </row>
        <row r="239">
          <cell r="H239" t="str">
            <v>IC-228</v>
          </cell>
          <cell r="I239" t="str">
            <v>IPB-4021</v>
          </cell>
          <cell r="J239" t="str">
            <v>IC-230</v>
          </cell>
          <cell r="K239" t="str">
            <v>IT-2</v>
          </cell>
          <cell r="L239" t="str">
            <v>IW-13</v>
          </cell>
          <cell r="M239"/>
          <cell r="N239"/>
        </row>
        <row r="240">
          <cell r="H240" t="str">
            <v>IC-231</v>
          </cell>
          <cell r="I240" t="str">
            <v>IT-2</v>
          </cell>
          <cell r="J240" t="str">
            <v>IW-13</v>
          </cell>
          <cell r="K240"/>
          <cell r="L240"/>
          <cell r="M240"/>
          <cell r="N240"/>
        </row>
        <row r="241">
          <cell r="H241" t="str">
            <v>IC-231</v>
          </cell>
          <cell r="I241" t="str">
            <v>IT-2</v>
          </cell>
          <cell r="J241" t="str">
            <v>IW-13</v>
          </cell>
          <cell r="K241"/>
          <cell r="L241"/>
          <cell r="M241"/>
          <cell r="N241"/>
        </row>
        <row r="242">
          <cell r="H242" t="str">
            <v>IC-232</v>
          </cell>
          <cell r="I242" t="str">
            <v>IT-2</v>
          </cell>
          <cell r="J242" t="str">
            <v>IW-13</v>
          </cell>
          <cell r="K242"/>
          <cell r="L242"/>
          <cell r="M242"/>
          <cell r="N242"/>
        </row>
        <row r="243">
          <cell r="H243" t="str">
            <v>IC-232</v>
          </cell>
          <cell r="I243" t="str">
            <v>IT-2</v>
          </cell>
          <cell r="J243" t="str">
            <v>IW-13</v>
          </cell>
          <cell r="K243"/>
          <cell r="L243"/>
          <cell r="M243"/>
          <cell r="N243"/>
        </row>
        <row r="244">
          <cell r="H244" t="str">
            <v>IC-234</v>
          </cell>
          <cell r="I244" t="str">
            <v>IT-2</v>
          </cell>
          <cell r="J244" t="str">
            <v>IW-13</v>
          </cell>
          <cell r="K244"/>
          <cell r="L244"/>
          <cell r="M244"/>
          <cell r="N244"/>
        </row>
        <row r="245">
          <cell r="H245" t="str">
            <v>IC-234</v>
          </cell>
          <cell r="I245" t="str">
            <v>IT-2</v>
          </cell>
          <cell r="J245" t="str">
            <v>IW-13</v>
          </cell>
          <cell r="K245"/>
          <cell r="L245"/>
          <cell r="M245"/>
          <cell r="N245"/>
        </row>
        <row r="246">
          <cell r="H246" t="str">
            <v>IC-235</v>
          </cell>
          <cell r="I246" t="str">
            <v>IT-2</v>
          </cell>
          <cell r="J246" t="str">
            <v>IW-13</v>
          </cell>
          <cell r="K246"/>
          <cell r="L246"/>
          <cell r="M246"/>
          <cell r="N246"/>
        </row>
        <row r="247">
          <cell r="H247" t="str">
            <v>IC-235</v>
          </cell>
          <cell r="I247" t="str">
            <v>IT-2</v>
          </cell>
          <cell r="J247" t="str">
            <v>IW-13</v>
          </cell>
          <cell r="K247"/>
          <cell r="L247"/>
          <cell r="M247"/>
          <cell r="N247"/>
        </row>
        <row r="248">
          <cell r="H248" t="str">
            <v>IC-237</v>
          </cell>
          <cell r="I248" t="str">
            <v>IT-2</v>
          </cell>
          <cell r="J248" t="str">
            <v>IW-13</v>
          </cell>
          <cell r="K248"/>
          <cell r="L248"/>
          <cell r="M248"/>
          <cell r="N248"/>
        </row>
        <row r="249">
          <cell r="H249" t="str">
            <v>IC-237</v>
          </cell>
          <cell r="I249" t="str">
            <v>IT-2</v>
          </cell>
          <cell r="J249" t="str">
            <v>IW-13</v>
          </cell>
          <cell r="K249"/>
          <cell r="L249"/>
          <cell r="M249"/>
          <cell r="N249"/>
        </row>
        <row r="250">
          <cell r="H250" t="str">
            <v>IC-238</v>
          </cell>
          <cell r="I250" t="str">
            <v>IT-2</v>
          </cell>
          <cell r="J250" t="str">
            <v>IW-13</v>
          </cell>
          <cell r="K250"/>
          <cell r="L250"/>
          <cell r="M250"/>
          <cell r="N250"/>
        </row>
        <row r="251">
          <cell r="H251" t="str">
            <v>IC-238</v>
          </cell>
          <cell r="I251" t="str">
            <v>IT-2</v>
          </cell>
          <cell r="J251" t="str">
            <v>IW-13</v>
          </cell>
          <cell r="K251"/>
          <cell r="L251"/>
          <cell r="M251"/>
          <cell r="N251"/>
        </row>
        <row r="252">
          <cell r="H252" t="str">
            <v>IC-243</v>
          </cell>
          <cell r="I252" t="str">
            <v>IT-2</v>
          </cell>
          <cell r="J252" t="str">
            <v>IW-13</v>
          </cell>
          <cell r="K252"/>
          <cell r="L252"/>
          <cell r="M252"/>
          <cell r="N252"/>
        </row>
        <row r="253">
          <cell r="H253" t="str">
            <v>IC-244</v>
          </cell>
          <cell r="I253" t="str">
            <v>IT-2</v>
          </cell>
          <cell r="J253" t="str">
            <v>IW-13</v>
          </cell>
          <cell r="K253"/>
          <cell r="L253"/>
          <cell r="M253"/>
          <cell r="N253"/>
        </row>
        <row r="254">
          <cell r="H254" t="str">
            <v>IC-245</v>
          </cell>
          <cell r="I254" t="str">
            <v>IT-2</v>
          </cell>
          <cell r="J254" t="str">
            <v>IW-13</v>
          </cell>
          <cell r="K254"/>
          <cell r="L254"/>
          <cell r="M254"/>
          <cell r="N254"/>
        </row>
        <row r="255">
          <cell r="H255" t="str">
            <v>IC-246</v>
          </cell>
          <cell r="I255" t="str">
            <v>IT-2</v>
          </cell>
          <cell r="J255" t="str">
            <v>IW-13</v>
          </cell>
          <cell r="K255"/>
          <cell r="L255"/>
          <cell r="M255"/>
          <cell r="N255"/>
        </row>
        <row r="256">
          <cell r="H256" t="str">
            <v>IC-247</v>
          </cell>
          <cell r="I256" t="str">
            <v>IT-2</v>
          </cell>
          <cell r="J256" t="str">
            <v>IW-13</v>
          </cell>
          <cell r="K256"/>
          <cell r="L256"/>
          <cell r="M256"/>
          <cell r="N256"/>
        </row>
        <row r="257">
          <cell r="H257" t="str">
            <v>IC-248</v>
          </cell>
          <cell r="I257" t="str">
            <v>IT-2</v>
          </cell>
          <cell r="J257" t="str">
            <v>IW-13</v>
          </cell>
          <cell r="K257"/>
          <cell r="L257"/>
          <cell r="M257"/>
          <cell r="N257"/>
        </row>
        <row r="258">
          <cell r="H258" t="str">
            <v>IC-249</v>
          </cell>
          <cell r="I258" t="str">
            <v>IT-2</v>
          </cell>
          <cell r="J258" t="str">
            <v>IW-13</v>
          </cell>
          <cell r="K258"/>
          <cell r="L258"/>
          <cell r="M258"/>
          <cell r="N258"/>
        </row>
        <row r="259">
          <cell r="H259" t="str">
            <v>IC-250</v>
          </cell>
          <cell r="I259" t="str">
            <v>IT-2</v>
          </cell>
          <cell r="J259" t="str">
            <v>IW-13</v>
          </cell>
          <cell r="K259"/>
          <cell r="L259"/>
          <cell r="M259"/>
          <cell r="N259"/>
        </row>
        <row r="260">
          <cell r="H260" t="str">
            <v>IC-251</v>
          </cell>
          <cell r="I260" t="str">
            <v>IT-2</v>
          </cell>
          <cell r="J260" t="str">
            <v>IW-13</v>
          </cell>
          <cell r="K260"/>
          <cell r="L260"/>
          <cell r="M260"/>
          <cell r="N260"/>
        </row>
        <row r="261">
          <cell r="H261" t="str">
            <v>IC-252</v>
          </cell>
          <cell r="I261" t="str">
            <v>IT-2</v>
          </cell>
          <cell r="J261" t="str">
            <v>IW-13</v>
          </cell>
          <cell r="K261"/>
          <cell r="L261"/>
          <cell r="M261"/>
          <cell r="N261"/>
        </row>
        <row r="262">
          <cell r="H262" t="str">
            <v>IC-253</v>
          </cell>
          <cell r="I262" t="str">
            <v>IT-2</v>
          </cell>
          <cell r="J262" t="str">
            <v>IW-13</v>
          </cell>
          <cell r="K262"/>
          <cell r="L262"/>
          <cell r="M262"/>
          <cell r="N262"/>
        </row>
        <row r="263">
          <cell r="H263" t="str">
            <v>IC-254</v>
          </cell>
          <cell r="I263" t="str">
            <v>IT-2</v>
          </cell>
          <cell r="J263" t="str">
            <v>IW-13</v>
          </cell>
          <cell r="K263"/>
          <cell r="L263"/>
          <cell r="M263"/>
          <cell r="N263"/>
        </row>
        <row r="264">
          <cell r="H264" t="str">
            <v>IC-255</v>
          </cell>
          <cell r="I264" t="str">
            <v>IT-2</v>
          </cell>
          <cell r="J264" t="str">
            <v>IW-13</v>
          </cell>
          <cell r="K264"/>
          <cell r="L264"/>
          <cell r="M264"/>
          <cell r="N264"/>
        </row>
        <row r="265">
          <cell r="H265" t="str">
            <v>IC-256</v>
          </cell>
          <cell r="I265" t="str">
            <v>IT-2</v>
          </cell>
          <cell r="J265" t="str">
            <v>IW-13</v>
          </cell>
          <cell r="K265"/>
          <cell r="L265"/>
          <cell r="M265"/>
          <cell r="N265"/>
        </row>
        <row r="266">
          <cell r="H266" t="str">
            <v>IC-257</v>
          </cell>
          <cell r="I266" t="str">
            <v>IT-2</v>
          </cell>
          <cell r="J266" t="str">
            <v>IW-13</v>
          </cell>
          <cell r="K266"/>
          <cell r="L266"/>
          <cell r="M266"/>
          <cell r="N266"/>
        </row>
        <row r="267">
          <cell r="H267" t="str">
            <v>IC-258</v>
          </cell>
          <cell r="I267"/>
          <cell r="J267"/>
          <cell r="K267"/>
          <cell r="L267"/>
          <cell r="M267"/>
          <cell r="N267"/>
        </row>
        <row r="268">
          <cell r="H268" t="str">
            <v>IC-259</v>
          </cell>
          <cell r="I268"/>
          <cell r="J268"/>
          <cell r="K268"/>
          <cell r="L268"/>
          <cell r="M268"/>
          <cell r="N268"/>
        </row>
        <row r="269">
          <cell r="H269" t="str">
            <v>IC-260</v>
          </cell>
          <cell r="I269"/>
          <cell r="J269"/>
          <cell r="K269"/>
          <cell r="L269"/>
          <cell r="M269"/>
          <cell r="N269"/>
        </row>
        <row r="270">
          <cell r="H270" t="str">
            <v>IC-261</v>
          </cell>
          <cell r="I270" t="str">
            <v>IT-2</v>
          </cell>
          <cell r="J270" t="str">
            <v>IW-13</v>
          </cell>
          <cell r="K270"/>
          <cell r="L270"/>
          <cell r="M270"/>
          <cell r="N270"/>
        </row>
        <row r="271">
          <cell r="H271" t="str">
            <v>IC-261</v>
          </cell>
          <cell r="I271" t="str">
            <v>IT-2</v>
          </cell>
          <cell r="J271" t="str">
            <v>IW-13</v>
          </cell>
          <cell r="K271"/>
          <cell r="L271"/>
          <cell r="M271"/>
          <cell r="N271"/>
        </row>
        <row r="272">
          <cell r="H272" t="str">
            <v>IC-263</v>
          </cell>
          <cell r="I272" t="str">
            <v>IT-2</v>
          </cell>
          <cell r="J272" t="str">
            <v>IT-1</v>
          </cell>
          <cell r="K272" t="str">
            <v>IW-20</v>
          </cell>
          <cell r="L272"/>
          <cell r="M272"/>
          <cell r="N272"/>
        </row>
        <row r="273">
          <cell r="H273" t="str">
            <v>IC-264</v>
          </cell>
          <cell r="I273" t="str">
            <v>IT-2</v>
          </cell>
          <cell r="J273" t="str">
            <v>IW-13</v>
          </cell>
          <cell r="K273"/>
          <cell r="L273"/>
          <cell r="M273"/>
          <cell r="N273"/>
        </row>
        <row r="274">
          <cell r="H274" t="str">
            <v>IC-264</v>
          </cell>
          <cell r="I274" t="str">
            <v>IT-2</v>
          </cell>
          <cell r="J274" t="str">
            <v>IW-13</v>
          </cell>
          <cell r="K274"/>
          <cell r="L274"/>
          <cell r="M274"/>
          <cell r="N274"/>
        </row>
        <row r="275">
          <cell r="H275" t="str">
            <v>IC-264</v>
          </cell>
          <cell r="I275" t="str">
            <v>IT-2</v>
          </cell>
          <cell r="J275" t="str">
            <v>IT-1</v>
          </cell>
          <cell r="K275" t="str">
            <v>IW-20</v>
          </cell>
          <cell r="L275"/>
          <cell r="M275"/>
          <cell r="N275"/>
        </row>
        <row r="276">
          <cell r="H276" t="str">
            <v>IC-265</v>
          </cell>
          <cell r="I276" t="str">
            <v>IT-2</v>
          </cell>
          <cell r="J276" t="str">
            <v>IT1</v>
          </cell>
          <cell r="K276" t="str">
            <v>IW-20</v>
          </cell>
          <cell r="L276"/>
          <cell r="M276"/>
          <cell r="N276"/>
        </row>
        <row r="277">
          <cell r="H277" t="str">
            <v>IC-266</v>
          </cell>
          <cell r="I277" t="str">
            <v>IT-2</v>
          </cell>
          <cell r="J277" t="str">
            <v>IT1</v>
          </cell>
          <cell r="K277" t="str">
            <v>IW-20</v>
          </cell>
          <cell r="L277"/>
          <cell r="M277"/>
          <cell r="N277"/>
        </row>
        <row r="278">
          <cell r="H278" t="str">
            <v>IC-267</v>
          </cell>
          <cell r="I278" t="str">
            <v>IT-4</v>
          </cell>
          <cell r="J278" t="str">
            <v>IT-3</v>
          </cell>
          <cell r="K278" t="str">
            <v>IT1</v>
          </cell>
          <cell r="L278" t="str">
            <v>IW-20</v>
          </cell>
          <cell r="M278"/>
          <cell r="N278"/>
        </row>
        <row r="279">
          <cell r="H279" t="str">
            <v>IC-268</v>
          </cell>
          <cell r="I279" t="str">
            <v>IT-4</v>
          </cell>
          <cell r="J279" t="str">
            <v>IW-12</v>
          </cell>
          <cell r="K279"/>
          <cell r="L279"/>
          <cell r="M279"/>
          <cell r="N279"/>
        </row>
        <row r="280">
          <cell r="H280" t="str">
            <v>IC-268</v>
          </cell>
          <cell r="I280" t="str">
            <v>IT-4</v>
          </cell>
          <cell r="J280" t="str">
            <v>IW-12</v>
          </cell>
          <cell r="K280"/>
          <cell r="L280"/>
          <cell r="M280"/>
          <cell r="N280"/>
        </row>
        <row r="281">
          <cell r="H281" t="str">
            <v>IC-268</v>
          </cell>
          <cell r="I281" t="str">
            <v>IT-4</v>
          </cell>
          <cell r="J281" t="str">
            <v>IT-3</v>
          </cell>
          <cell r="K281" t="str">
            <v>IT1</v>
          </cell>
          <cell r="L281" t="str">
            <v>IW-20</v>
          </cell>
          <cell r="M281"/>
          <cell r="N281"/>
        </row>
        <row r="282">
          <cell r="H282" t="str">
            <v>IC-269</v>
          </cell>
          <cell r="I282" t="str">
            <v>IT-4</v>
          </cell>
          <cell r="J282" t="str">
            <v>IT-3</v>
          </cell>
          <cell r="K282" t="str">
            <v>IT1</v>
          </cell>
          <cell r="L282" t="str">
            <v>IW-20</v>
          </cell>
          <cell r="M282"/>
          <cell r="N282"/>
        </row>
        <row r="283">
          <cell r="H283" t="str">
            <v>IC-270</v>
          </cell>
          <cell r="I283" t="str">
            <v>IT-4</v>
          </cell>
          <cell r="J283" t="str">
            <v>IT-3</v>
          </cell>
          <cell r="K283" t="str">
            <v>IT1</v>
          </cell>
          <cell r="L283" t="str">
            <v>IW-20</v>
          </cell>
          <cell r="M283"/>
          <cell r="N283"/>
        </row>
        <row r="284">
          <cell r="H284" t="str">
            <v>IW-10</v>
          </cell>
          <cell r="I284" t="str">
            <v>IT-1</v>
          </cell>
          <cell r="J284" t="str">
            <v>IT-3</v>
          </cell>
          <cell r="K284" t="str">
            <v>IT-4</v>
          </cell>
          <cell r="L284" t="str">
            <v>IW-11</v>
          </cell>
          <cell r="M284"/>
          <cell r="N284"/>
        </row>
        <row r="285">
          <cell r="H285" t="str">
            <v>IW-11</v>
          </cell>
          <cell r="I285" t="str">
            <v>IT-4</v>
          </cell>
          <cell r="J285" t="str">
            <v>IW-12</v>
          </cell>
          <cell r="K285"/>
          <cell r="L285"/>
          <cell r="M285"/>
          <cell r="N285"/>
        </row>
        <row r="286">
          <cell r="H286" t="str">
            <v>IW-12</v>
          </cell>
          <cell r="I286" t="str">
            <v>IT-4</v>
          </cell>
          <cell r="J286" t="str">
            <v>IT-3</v>
          </cell>
          <cell r="K286" t="str">
            <v>IT-2</v>
          </cell>
          <cell r="L286" t="str">
            <v>IW-13</v>
          </cell>
          <cell r="M286"/>
          <cell r="N286"/>
        </row>
        <row r="287">
          <cell r="H287" t="str">
            <v>IW-13</v>
          </cell>
          <cell r="I287" t="str">
            <v>IT-2</v>
          </cell>
          <cell r="J287" t="str">
            <v>IT-1</v>
          </cell>
          <cell r="K287" t="str">
            <v>IW-10</v>
          </cell>
          <cell r="L287"/>
          <cell r="M287"/>
          <cell r="N287"/>
        </row>
        <row r="288">
          <cell r="H288" t="str">
            <v>IW-10</v>
          </cell>
          <cell r="I288" t="str">
            <v>IT-1</v>
          </cell>
          <cell r="J288" t="str">
            <v>IC-271</v>
          </cell>
          <cell r="K288"/>
          <cell r="L288"/>
          <cell r="M288"/>
          <cell r="N288"/>
        </row>
        <row r="289">
          <cell r="H289" t="str">
            <v>IC-272</v>
          </cell>
          <cell r="I289" t="str">
            <v>IT-1</v>
          </cell>
          <cell r="J289" t="str">
            <v>IC-271</v>
          </cell>
          <cell r="K289"/>
          <cell r="L289"/>
          <cell r="M289"/>
          <cell r="N289"/>
        </row>
        <row r="290">
          <cell r="H290" t="str">
            <v>IC-273</v>
          </cell>
          <cell r="I290" t="str">
            <v>IT-1</v>
          </cell>
          <cell r="J290" t="str">
            <v>IC-272</v>
          </cell>
          <cell r="K290"/>
          <cell r="L290"/>
          <cell r="M290"/>
          <cell r="N290"/>
        </row>
        <row r="291">
          <cell r="H291" t="str">
            <v>IC-274</v>
          </cell>
          <cell r="I291" t="str">
            <v>IT-1</v>
          </cell>
          <cell r="J291" t="str">
            <v>IC-273</v>
          </cell>
          <cell r="K291"/>
          <cell r="L291"/>
          <cell r="M291"/>
          <cell r="N291"/>
        </row>
        <row r="292">
          <cell r="H292" t="str">
            <v>IW-20</v>
          </cell>
          <cell r="I292" t="str">
            <v>IT-1</v>
          </cell>
          <cell r="J292" t="str">
            <v>IW-10</v>
          </cell>
          <cell r="K292"/>
          <cell r="L292"/>
          <cell r="M292"/>
          <cell r="N292"/>
        </row>
        <row r="293">
          <cell r="H293" t="str">
            <v>IW-20</v>
          </cell>
          <cell r="I293" t="str">
            <v>IT-1</v>
          </cell>
          <cell r="J293" t="str">
            <v>IW-10</v>
          </cell>
          <cell r="K293"/>
          <cell r="L293"/>
          <cell r="M293"/>
          <cell r="N293"/>
        </row>
        <row r="294">
          <cell r="H294" t="str">
            <v>IW-20</v>
          </cell>
          <cell r="I294" t="str">
            <v>IT-1</v>
          </cell>
          <cell r="J294" t="str">
            <v>IW-10</v>
          </cell>
          <cell r="K294"/>
          <cell r="L294"/>
          <cell r="M294"/>
          <cell r="N294"/>
        </row>
        <row r="295">
          <cell r="H295"/>
          <cell r="I295"/>
          <cell r="J295"/>
          <cell r="K295"/>
          <cell r="L295"/>
          <cell r="M295"/>
          <cell r="N295"/>
        </row>
        <row r="296">
          <cell r="H296"/>
          <cell r="I296"/>
          <cell r="J296"/>
          <cell r="K296"/>
          <cell r="L296"/>
          <cell r="M296"/>
          <cell r="N296"/>
        </row>
        <row r="297">
          <cell r="H297"/>
          <cell r="I297"/>
          <cell r="J297"/>
          <cell r="K297"/>
          <cell r="L297"/>
          <cell r="M297"/>
          <cell r="N297"/>
        </row>
        <row r="298">
          <cell r="H298"/>
          <cell r="I298"/>
          <cell r="J298"/>
          <cell r="K298"/>
          <cell r="L298"/>
          <cell r="M298"/>
          <cell r="N298"/>
        </row>
        <row r="299">
          <cell r="H299" t="str">
            <v>IC-282</v>
          </cell>
          <cell r="I299" t="str">
            <v>IT-4</v>
          </cell>
          <cell r="J299" t="str">
            <v>IW-12</v>
          </cell>
          <cell r="K299"/>
          <cell r="L299"/>
          <cell r="M299"/>
          <cell r="N299"/>
        </row>
        <row r="300">
          <cell r="H300" t="str">
            <v>IC-283</v>
          </cell>
          <cell r="I300"/>
          <cell r="J300"/>
          <cell r="K300"/>
          <cell r="L300"/>
          <cell r="M300"/>
          <cell r="N300"/>
        </row>
        <row r="301">
          <cell r="H301" t="str">
            <v>IC-284</v>
          </cell>
          <cell r="I301"/>
          <cell r="J301"/>
          <cell r="K301"/>
          <cell r="L301"/>
          <cell r="M301"/>
          <cell r="N301"/>
        </row>
        <row r="302">
          <cell r="H302" t="str">
            <v>IC-285</v>
          </cell>
          <cell r="I302" t="str">
            <v>IT-2</v>
          </cell>
          <cell r="J302" t="str">
            <v>IW-13</v>
          </cell>
          <cell r="K302"/>
          <cell r="L302"/>
          <cell r="M302"/>
          <cell r="N302"/>
        </row>
        <row r="303">
          <cell r="H303" t="str">
            <v>IC-286</v>
          </cell>
          <cell r="I303" t="str">
            <v>IC-225</v>
          </cell>
          <cell r="J303" t="str">
            <v>IT-2</v>
          </cell>
          <cell r="K303" t="str">
            <v>IT-1</v>
          </cell>
          <cell r="L303" t="str">
            <v>IW-10</v>
          </cell>
          <cell r="M303"/>
          <cell r="N303"/>
        </row>
        <row r="304">
          <cell r="H304" t="str">
            <v>IC-210</v>
          </cell>
          <cell r="I304" t="str">
            <v>IT-2</v>
          </cell>
          <cell r="J304" t="str">
            <v>IT-1</v>
          </cell>
          <cell r="K304" t="str">
            <v>IC-44</v>
          </cell>
          <cell r="L304"/>
          <cell r="M304"/>
          <cell r="N304"/>
        </row>
        <row r="305">
          <cell r="H305" t="str">
            <v>IC-212</v>
          </cell>
          <cell r="I305" t="str">
            <v>IT-2</v>
          </cell>
          <cell r="J305" t="str">
            <v>IT-1</v>
          </cell>
          <cell r="K305" t="str">
            <v>IC-45</v>
          </cell>
          <cell r="L305"/>
          <cell r="M305"/>
          <cell r="N305"/>
        </row>
        <row r="306">
          <cell r="H306" t="str">
            <v>IC-214</v>
          </cell>
          <cell r="I306" t="str">
            <v>IT-2</v>
          </cell>
          <cell r="J306" t="str">
            <v>IT-1</v>
          </cell>
          <cell r="K306" t="str">
            <v>IC-46</v>
          </cell>
          <cell r="L306"/>
          <cell r="M306"/>
          <cell r="N306"/>
        </row>
        <row r="307">
          <cell r="H307" t="str">
            <v>IC-287</v>
          </cell>
          <cell r="I307" t="str">
            <v>IT-4</v>
          </cell>
          <cell r="J307" t="str">
            <v>IW-11</v>
          </cell>
          <cell r="K307"/>
          <cell r="L307"/>
          <cell r="M307"/>
          <cell r="N307"/>
        </row>
        <row r="308">
          <cell r="H308" t="str">
            <v>IC-288</v>
          </cell>
          <cell r="I308" t="str">
            <v>IT-4</v>
          </cell>
          <cell r="J308" t="str">
            <v>IW-11</v>
          </cell>
          <cell r="K308"/>
          <cell r="L308"/>
          <cell r="M308"/>
          <cell r="N308"/>
        </row>
        <row r="309">
          <cell r="H309" t="str">
            <v>IC-289</v>
          </cell>
          <cell r="I309" t="str">
            <v>IT-5</v>
          </cell>
          <cell r="J309" t="str">
            <v>IT-4</v>
          </cell>
          <cell r="K309" t="str">
            <v>IW-12</v>
          </cell>
          <cell r="L309"/>
          <cell r="M309"/>
          <cell r="N309"/>
        </row>
        <row r="310">
          <cell r="H310" t="str">
            <v>IC-290</v>
          </cell>
          <cell r="I310" t="str">
            <v>IT-5</v>
          </cell>
          <cell r="J310" t="str">
            <v>IT-4</v>
          </cell>
          <cell r="K310" t="str">
            <v>IW-12</v>
          </cell>
          <cell r="L310"/>
          <cell r="M310"/>
          <cell r="N310"/>
        </row>
        <row r="311">
          <cell r="H311" t="str">
            <v>IC-291</v>
          </cell>
          <cell r="I311" t="str">
            <v>IT-1</v>
          </cell>
          <cell r="J311" t="str">
            <v>IW-10</v>
          </cell>
          <cell r="K311"/>
          <cell r="L311"/>
          <cell r="M311"/>
          <cell r="N311"/>
        </row>
        <row r="312">
          <cell r="H312" t="str">
            <v>IC-291</v>
          </cell>
          <cell r="I312" t="str">
            <v>IT-1</v>
          </cell>
          <cell r="J312" t="str">
            <v>IW-10</v>
          </cell>
          <cell r="K312"/>
          <cell r="L312"/>
          <cell r="M312"/>
          <cell r="N312"/>
        </row>
        <row r="313">
          <cell r="H313" t="str">
            <v>IC-292</v>
          </cell>
          <cell r="I313" t="str">
            <v>IT-5</v>
          </cell>
          <cell r="J313" t="str">
            <v>IT-3</v>
          </cell>
          <cell r="K313" t="str">
            <v>IT-1</v>
          </cell>
          <cell r="L313" t="str">
            <v>IC-293</v>
          </cell>
          <cell r="M313"/>
          <cell r="N313"/>
        </row>
        <row r="314">
          <cell r="H314" t="str">
            <v>IC-294</v>
          </cell>
          <cell r="I314" t="str">
            <v>IT-1</v>
          </cell>
          <cell r="J314" t="str">
            <v>IT-2</v>
          </cell>
          <cell r="K314" t="str">
            <v>IC-295</v>
          </cell>
          <cell r="L314"/>
          <cell r="M314"/>
          <cell r="N314"/>
        </row>
        <row r="315">
          <cell r="H315" t="str">
            <v>IC-294</v>
          </cell>
          <cell r="I315" t="str">
            <v>IT-1</v>
          </cell>
          <cell r="J315" t="str">
            <v>IT-2</v>
          </cell>
          <cell r="K315" t="str">
            <v>IC-296</v>
          </cell>
          <cell r="L315"/>
          <cell r="M315"/>
          <cell r="N315"/>
        </row>
        <row r="316">
          <cell r="H316" t="str">
            <v>IC-294</v>
          </cell>
          <cell r="I316" t="str">
            <v>IT-1</v>
          </cell>
          <cell r="J316" t="str">
            <v>IT-2</v>
          </cell>
          <cell r="K316" t="str">
            <v>IC-297</v>
          </cell>
          <cell r="L316"/>
          <cell r="M316"/>
          <cell r="N316"/>
        </row>
        <row r="317">
          <cell r="H317" t="str">
            <v>IC-294</v>
          </cell>
          <cell r="I317" t="str">
            <v>IT-1</v>
          </cell>
          <cell r="J317" t="str">
            <v>IT-2</v>
          </cell>
          <cell r="K317" t="str">
            <v>IC-298</v>
          </cell>
          <cell r="L317"/>
          <cell r="M317"/>
          <cell r="N317"/>
        </row>
        <row r="318">
          <cell r="H318" t="str">
            <v>IC-294</v>
          </cell>
          <cell r="I318" t="str">
            <v>IT-1</v>
          </cell>
          <cell r="J318" t="str">
            <v>IT-2</v>
          </cell>
          <cell r="K318" t="str">
            <v>IC-299</v>
          </cell>
          <cell r="L318"/>
          <cell r="M318"/>
          <cell r="N318"/>
        </row>
        <row r="319">
          <cell r="H319" t="str">
            <v>IC-294</v>
          </cell>
          <cell r="I319" t="str">
            <v>IT-1</v>
          </cell>
          <cell r="J319" t="str">
            <v>IT-2</v>
          </cell>
          <cell r="K319" t="str">
            <v>IC-299</v>
          </cell>
          <cell r="L319"/>
          <cell r="M319"/>
          <cell r="N319"/>
        </row>
        <row r="320">
          <cell r="H320" t="str">
            <v>IC-294</v>
          </cell>
          <cell r="I320" t="str">
            <v>IT-1</v>
          </cell>
          <cell r="J320" t="str">
            <v>IT-2</v>
          </cell>
          <cell r="K320" t="str">
            <v>IC-300</v>
          </cell>
          <cell r="L320"/>
          <cell r="M320"/>
          <cell r="N320"/>
        </row>
        <row r="321">
          <cell r="H321" t="str">
            <v>IC-294</v>
          </cell>
          <cell r="I321" t="str">
            <v>IT-1</v>
          </cell>
          <cell r="J321" t="str">
            <v>IC-24</v>
          </cell>
          <cell r="K321"/>
          <cell r="L321"/>
          <cell r="M321"/>
          <cell r="N321"/>
        </row>
        <row r="322">
          <cell r="H322" t="str">
            <v>IC-294</v>
          </cell>
          <cell r="I322" t="str">
            <v>IT-1</v>
          </cell>
          <cell r="J322" t="str">
            <v>IC-24</v>
          </cell>
          <cell r="K322"/>
          <cell r="L322"/>
          <cell r="M322"/>
          <cell r="N322"/>
        </row>
      </sheetData>
      <sheetData sheetId="3"/>
      <sheetData sheetId="4"/>
    </sheetDataSet>
  </externalBook>
</externalLink>
</file>

<file path=xl/tables/table1.xml><?xml version="1.0" encoding="utf-8"?>
<table xmlns="http://schemas.openxmlformats.org/spreadsheetml/2006/main" id="1" name="Table1" displayName="Table1" ref="B3:B8" totalsRowShown="0" headerRowDxfId="34" dataDxfId="33">
  <autoFilter ref="B3:B8"/>
  <tableColumns count="1">
    <tableColumn id="1" name="Column X Voltage Table" dataDxfId="3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C3:D9" totalsRowShown="0" headerRowDxfId="31" dataDxfId="30">
  <autoFilter ref="C3:D9"/>
  <tableColumns count="2">
    <tableColumn id="1" name="Column H          Cable Type Table" dataDxfId="29"/>
    <tableColumn id="2" name="Column D Prefix Type Table" dataDxfId="28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4" name="Table25" displayName="Table25" ref="F3:G13" totalsRowShown="0" headerRowDxfId="3" dataDxfId="2">
  <autoFilter ref="F3:G13"/>
  <tableColumns count="2">
    <tableColumn id="1" name="Column1" dataDxfId="1"/>
    <tableColumn id="2" name="Column G Conduit Trade Size Table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3" tint="0.79998168889431442"/>
  </sheetPr>
  <dimension ref="B2:F103"/>
  <sheetViews>
    <sheetView workbookViewId="0"/>
  </sheetViews>
  <sheetFormatPr defaultColWidth="9.140625" defaultRowHeight="12.75"/>
  <cols>
    <col min="1" max="1" width="9.140625" style="5"/>
    <col min="2" max="2" width="17.42578125" style="5" customWidth="1"/>
    <col min="3" max="3" width="23.28515625" style="5" customWidth="1"/>
    <col min="4" max="4" width="16.28515625" style="5" hidden="1" customWidth="1"/>
    <col min="5" max="5" width="27.7109375" style="5" customWidth="1"/>
    <col min="6" max="16384" width="9.140625" style="5"/>
  </cols>
  <sheetData>
    <row r="2" spans="2:6" ht="18">
      <c r="B2" s="4"/>
      <c r="C2" s="4"/>
    </row>
    <row r="4" spans="2:6" ht="24" customHeight="1">
      <c r="B4" s="6" t="s">
        <v>12</v>
      </c>
      <c r="C4" s="6" t="s">
        <v>13</v>
      </c>
      <c r="D4" s="6" t="s">
        <v>14</v>
      </c>
      <c r="E4" s="6" t="s">
        <v>15</v>
      </c>
      <c r="F4" s="6" t="s">
        <v>16</v>
      </c>
    </row>
    <row r="5" spans="2:6">
      <c r="B5" s="5" t="s">
        <v>17</v>
      </c>
      <c r="C5" s="5" t="s">
        <v>18</v>
      </c>
      <c r="D5" s="5" t="s">
        <v>19</v>
      </c>
      <c r="E5" s="5" t="s">
        <v>20</v>
      </c>
      <c r="F5" s="5" t="s">
        <v>21</v>
      </c>
    </row>
    <row r="6" spans="2:6">
      <c r="B6" s="5" t="s">
        <v>22</v>
      </c>
      <c r="C6" s="5" t="s">
        <v>23</v>
      </c>
      <c r="D6" s="5" t="s">
        <v>19</v>
      </c>
      <c r="E6" s="5" t="s">
        <v>24</v>
      </c>
      <c r="F6" s="5" t="s">
        <v>25</v>
      </c>
    </row>
    <row r="7" spans="2:6">
      <c r="B7" s="5" t="s">
        <v>26</v>
      </c>
      <c r="C7" s="5" t="s">
        <v>27</v>
      </c>
      <c r="D7" s="5" t="s">
        <v>28</v>
      </c>
      <c r="E7" s="5" t="s">
        <v>29</v>
      </c>
      <c r="F7" s="5" t="s">
        <v>30</v>
      </c>
    </row>
    <row r="8" spans="2:6">
      <c r="B8" s="5" t="s">
        <v>31</v>
      </c>
      <c r="C8" s="5" t="s">
        <v>32</v>
      </c>
      <c r="D8" s="5" t="s">
        <v>33</v>
      </c>
      <c r="E8" s="5" t="s">
        <v>34</v>
      </c>
      <c r="F8" s="5" t="s">
        <v>35</v>
      </c>
    </row>
    <row r="9" spans="2:6">
      <c r="C9" s="5" t="s">
        <v>36</v>
      </c>
      <c r="D9" s="5" t="s">
        <v>37</v>
      </c>
      <c r="E9" s="5" t="s">
        <v>38</v>
      </c>
      <c r="F9" s="5" t="s">
        <v>39</v>
      </c>
    </row>
    <row r="10" spans="2:6">
      <c r="C10" s="5" t="s">
        <v>40</v>
      </c>
      <c r="D10" s="5" t="s">
        <v>28</v>
      </c>
      <c r="E10" s="5" t="s">
        <v>41</v>
      </c>
      <c r="F10" s="5" t="s">
        <v>42</v>
      </c>
    </row>
    <row r="11" spans="2:6">
      <c r="C11" s="5" t="s">
        <v>43</v>
      </c>
      <c r="D11" s="5" t="s">
        <v>28</v>
      </c>
      <c r="E11" s="5" t="s">
        <v>44</v>
      </c>
      <c r="F11" s="5" t="s">
        <v>45</v>
      </c>
    </row>
    <row r="12" spans="2:6">
      <c r="C12" s="5" t="s">
        <v>46</v>
      </c>
      <c r="D12" s="5" t="s">
        <v>19</v>
      </c>
      <c r="E12" s="7" t="s">
        <v>47</v>
      </c>
      <c r="F12" s="5" t="s">
        <v>48</v>
      </c>
    </row>
    <row r="13" spans="2:6">
      <c r="C13" s="5" t="s">
        <v>49</v>
      </c>
      <c r="D13" s="5" t="s">
        <v>37</v>
      </c>
      <c r="E13" s="5" t="s">
        <v>50</v>
      </c>
      <c r="F13" s="5" t="s">
        <v>51</v>
      </c>
    </row>
    <row r="14" spans="2:6">
      <c r="C14" s="5" t="s">
        <v>52</v>
      </c>
      <c r="D14" s="5" t="s">
        <v>19</v>
      </c>
      <c r="F14" s="5" t="s">
        <v>53</v>
      </c>
    </row>
    <row r="15" spans="2:6">
      <c r="F15" s="5" t="s">
        <v>54</v>
      </c>
    </row>
    <row r="16" spans="2:6">
      <c r="F16" s="5" t="s">
        <v>55</v>
      </c>
    </row>
    <row r="18" spans="4:4">
      <c r="D18" s="5" t="s">
        <v>28</v>
      </c>
    </row>
    <row r="19" spans="4:4">
      <c r="D19" s="5" t="s">
        <v>37</v>
      </c>
    </row>
    <row r="20" spans="4:4">
      <c r="D20" s="5" t="s">
        <v>28</v>
      </c>
    </row>
    <row r="21" spans="4:4" ht="12.75" customHeight="1">
      <c r="D21" s="5" t="s">
        <v>37</v>
      </c>
    </row>
    <row r="22" spans="4:4" ht="12.75" customHeight="1"/>
    <row r="23" spans="4:4">
      <c r="D23" s="5" t="s">
        <v>37</v>
      </c>
    </row>
    <row r="25" spans="4:4">
      <c r="D25" s="5" t="s">
        <v>56</v>
      </c>
    </row>
    <row r="26" spans="4:4">
      <c r="D26" s="5" t="s">
        <v>28</v>
      </c>
    </row>
    <row r="27" spans="4:4">
      <c r="D27" s="5" t="s">
        <v>19</v>
      </c>
    </row>
    <row r="29" spans="4:4">
      <c r="D29" s="5" t="s">
        <v>33</v>
      </c>
    </row>
    <row r="30" spans="4:4">
      <c r="D30" s="5" t="s">
        <v>19</v>
      </c>
    </row>
    <row r="31" spans="4:4">
      <c r="D31" s="5" t="s">
        <v>28</v>
      </c>
    </row>
    <row r="32" spans="4:4">
      <c r="D32" s="5" t="s">
        <v>28</v>
      </c>
    </row>
    <row r="33" spans="4:4">
      <c r="D33" s="5" t="s">
        <v>56</v>
      </c>
    </row>
    <row r="34" spans="4:4">
      <c r="D34" s="5" t="s">
        <v>37</v>
      </c>
    </row>
    <row r="39" spans="4:4">
      <c r="D39" s="5" t="s">
        <v>37</v>
      </c>
    </row>
    <row r="44" spans="4:4">
      <c r="D44" s="5" t="s">
        <v>33</v>
      </c>
    </row>
    <row r="45" spans="4:4">
      <c r="D45" s="5" t="s">
        <v>28</v>
      </c>
    </row>
    <row r="46" spans="4:4">
      <c r="D46" s="5" t="s">
        <v>28</v>
      </c>
    </row>
    <row r="47" spans="4:4">
      <c r="D47" s="5" t="s">
        <v>28</v>
      </c>
    </row>
    <row r="48" spans="4:4">
      <c r="D48" s="5" t="s">
        <v>28</v>
      </c>
    </row>
    <row r="49" spans="4:4">
      <c r="D49" s="5" t="s">
        <v>37</v>
      </c>
    </row>
    <row r="50" spans="4:4">
      <c r="D50" s="5" t="s">
        <v>19</v>
      </c>
    </row>
    <row r="51" spans="4:4">
      <c r="D51" s="5" t="s">
        <v>28</v>
      </c>
    </row>
    <row r="53" spans="4:4">
      <c r="D53" s="5" t="s">
        <v>37</v>
      </c>
    </row>
    <row r="55" spans="4:4">
      <c r="D55" s="5" t="s">
        <v>28</v>
      </c>
    </row>
    <row r="57" spans="4:4">
      <c r="D57" s="5" t="s">
        <v>19</v>
      </c>
    </row>
    <row r="58" spans="4:4">
      <c r="D58" s="5" t="s">
        <v>28</v>
      </c>
    </row>
    <row r="59" spans="4:4">
      <c r="D59" s="5" t="s">
        <v>28</v>
      </c>
    </row>
    <row r="62" spans="4:4">
      <c r="D62" s="5" t="s">
        <v>37</v>
      </c>
    </row>
    <row r="63" spans="4:4">
      <c r="D63" s="5" t="s">
        <v>37</v>
      </c>
    </row>
    <row r="64" spans="4:4">
      <c r="D64" s="5" t="s">
        <v>28</v>
      </c>
    </row>
    <row r="65" spans="4:4">
      <c r="D65" s="5" t="s">
        <v>37</v>
      </c>
    </row>
    <row r="66" spans="4:4">
      <c r="D66" s="5" t="s">
        <v>37</v>
      </c>
    </row>
    <row r="67" spans="4:4">
      <c r="D67" s="5" t="s">
        <v>28</v>
      </c>
    </row>
    <row r="70" spans="4:4">
      <c r="D70" s="5" t="s">
        <v>37</v>
      </c>
    </row>
    <row r="71" spans="4:4">
      <c r="D71" s="5" t="s">
        <v>28</v>
      </c>
    </row>
    <row r="72" spans="4:4">
      <c r="D72" s="5" t="s">
        <v>28</v>
      </c>
    </row>
    <row r="73" spans="4:4">
      <c r="D73" s="5" t="s">
        <v>28</v>
      </c>
    </row>
    <row r="74" spans="4:4">
      <c r="D74" s="5" t="s">
        <v>33</v>
      </c>
    </row>
    <row r="75" spans="4:4">
      <c r="D75" s="5" t="s">
        <v>28</v>
      </c>
    </row>
    <row r="76" spans="4:4">
      <c r="D76" s="5" t="s">
        <v>56</v>
      </c>
    </row>
    <row r="77" spans="4:4">
      <c r="D77" s="5" t="s">
        <v>33</v>
      </c>
    </row>
    <row r="79" spans="4:4">
      <c r="D79" s="5" t="s">
        <v>19</v>
      </c>
    </row>
    <row r="81" spans="4:4">
      <c r="D81" s="5" t="s">
        <v>28</v>
      </c>
    </row>
    <row r="83" spans="4:4">
      <c r="D83" s="5" t="s">
        <v>28</v>
      </c>
    </row>
    <row r="84" spans="4:4">
      <c r="D84" s="5" t="s">
        <v>28</v>
      </c>
    </row>
    <row r="85" spans="4:4">
      <c r="D85" s="5" t="s">
        <v>28</v>
      </c>
    </row>
    <row r="86" spans="4:4">
      <c r="D86" s="5" t="s">
        <v>37</v>
      </c>
    </row>
    <row r="87" spans="4:4">
      <c r="D87" s="5" t="s">
        <v>28</v>
      </c>
    </row>
    <row r="88" spans="4:4">
      <c r="D88" s="5" t="s">
        <v>28</v>
      </c>
    </row>
    <row r="89" spans="4:4">
      <c r="D89" s="5" t="s">
        <v>33</v>
      </c>
    </row>
    <row r="91" spans="4:4">
      <c r="D91" s="5" t="s">
        <v>37</v>
      </c>
    </row>
    <row r="92" spans="4:4">
      <c r="D92" s="5" t="s">
        <v>56</v>
      </c>
    </row>
    <row r="94" spans="4:4">
      <c r="D94" s="5" t="s">
        <v>37</v>
      </c>
    </row>
    <row r="96" spans="4:4">
      <c r="D96" s="5" t="s">
        <v>28</v>
      </c>
    </row>
    <row r="97" spans="4:4">
      <c r="D97" s="5" t="s">
        <v>28</v>
      </c>
    </row>
    <row r="98" spans="4:4">
      <c r="D98" s="5" t="s">
        <v>33</v>
      </c>
    </row>
    <row r="99" spans="4:4">
      <c r="D99" s="5" t="s">
        <v>19</v>
      </c>
    </row>
    <row r="100" spans="4:4">
      <c r="D100" s="5" t="s">
        <v>19</v>
      </c>
    </row>
    <row r="101" spans="4:4">
      <c r="D101" s="5" t="s">
        <v>28</v>
      </c>
    </row>
    <row r="102" spans="4:4">
      <c r="D102" s="5" t="s">
        <v>37</v>
      </c>
    </row>
    <row r="103" spans="4:4">
      <c r="D103" s="5" t="s">
        <v>33</v>
      </c>
    </row>
  </sheetData>
  <phoneticPr fontId="28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AC412"/>
  <sheetViews>
    <sheetView zoomScaleNormal="100" workbookViewId="0">
      <selection activeCell="M4" sqref="M4"/>
    </sheetView>
  </sheetViews>
  <sheetFormatPr defaultRowHeight="12.75"/>
  <cols>
    <col min="1" max="1" width="4.7109375" customWidth="1"/>
    <col min="2" max="2" width="4.42578125" customWidth="1"/>
    <col min="3" max="3" width="4.42578125" style="102" customWidth="1"/>
    <col min="4" max="4" width="2.85546875" style="102" customWidth="1"/>
    <col min="5" max="5" width="4.28515625" style="109" customWidth="1"/>
    <col min="6" max="6" width="23.28515625" customWidth="1"/>
    <col min="7" max="7" width="40.7109375" customWidth="1"/>
    <col min="8" max="8" width="17.7109375" customWidth="1"/>
    <col min="9" max="9" width="24.28515625" bestFit="1" customWidth="1"/>
    <col min="10" max="10" width="4.5703125" style="109" customWidth="1"/>
    <col min="11" max="11" width="1.5703125" style="102" bestFit="1" customWidth="1"/>
    <col min="12" max="12" width="33.7109375" customWidth="1"/>
    <col min="13" max="13" width="9.42578125" style="20" bestFit="1" customWidth="1"/>
    <col min="14" max="14" width="8.7109375" style="10" customWidth="1"/>
    <col min="15" max="18" width="7.7109375" style="10" customWidth="1"/>
    <col min="19" max="19" width="7.7109375" customWidth="1"/>
    <col min="20" max="20" width="32.7109375" customWidth="1"/>
    <col min="21" max="21" width="10" style="37" customWidth="1"/>
    <col min="22" max="22" width="9.42578125" customWidth="1"/>
    <col min="23" max="23" width="12.7109375" customWidth="1"/>
    <col min="24" max="24" width="14.7109375" customWidth="1"/>
    <col min="25" max="25" width="14.5703125" bestFit="1" customWidth="1"/>
    <col min="29" max="29" width="9.140625" style="106"/>
  </cols>
  <sheetData>
    <row r="1" spans="1:29" s="55" customFormat="1" ht="19.149999999999999" customHeight="1">
      <c r="A1" s="210" t="s">
        <v>118</v>
      </c>
      <c r="B1" s="211"/>
      <c r="C1" s="211"/>
      <c r="D1" s="211"/>
      <c r="E1" s="211"/>
      <c r="F1" s="211"/>
      <c r="G1" s="54"/>
      <c r="H1" s="54"/>
      <c r="I1" s="83" t="s">
        <v>119</v>
      </c>
      <c r="J1" s="218" t="e">
        <f>A_DWGNO</f>
        <v>#REF!</v>
      </c>
      <c r="K1" s="218"/>
      <c r="L1" s="218"/>
      <c r="M1" s="54"/>
      <c r="N1" s="59"/>
      <c r="O1" s="59"/>
      <c r="P1" s="59"/>
      <c r="Q1" s="59"/>
      <c r="R1" s="59"/>
      <c r="S1" s="54"/>
      <c r="T1" s="54"/>
      <c r="U1" s="54"/>
      <c r="V1" s="54"/>
      <c r="W1" s="54"/>
      <c r="X1" s="80" t="s">
        <v>11</v>
      </c>
      <c r="Y1" s="82" t="e">
        <f>A_REVNO</f>
        <v>#REF!</v>
      </c>
      <c r="AC1" s="103"/>
    </row>
    <row r="2" spans="1:29" s="55" customFormat="1" ht="19.149999999999999" customHeight="1" thickBot="1">
      <c r="A2" s="60"/>
      <c r="B2" s="57"/>
      <c r="C2" s="57"/>
      <c r="D2" s="57"/>
      <c r="E2" s="108"/>
      <c r="F2" s="61" t="s">
        <v>1</v>
      </c>
      <c r="G2" s="57" t="e">
        <f>A_PROJECT</f>
        <v>#REF!</v>
      </c>
      <c r="H2" s="57"/>
      <c r="I2" s="61" t="s">
        <v>3</v>
      </c>
      <c r="J2" s="219" t="e">
        <f>A_JOBNO</f>
        <v>#REF!</v>
      </c>
      <c r="K2" s="219"/>
      <c r="L2" s="219"/>
      <c r="M2" s="206" t="s">
        <v>2</v>
      </c>
      <c r="N2" s="207"/>
      <c r="O2" s="207"/>
      <c r="P2" s="208" t="e">
        <f>#REF!</f>
        <v>#REF!</v>
      </c>
      <c r="Q2" s="209"/>
      <c r="R2" s="209"/>
      <c r="S2" s="209"/>
      <c r="T2" s="117" t="s">
        <v>237</v>
      </c>
      <c r="U2" s="220" t="s">
        <v>238</v>
      </c>
      <c r="V2" s="221"/>
      <c r="W2" s="222"/>
      <c r="X2" s="61" t="s">
        <v>4</v>
      </c>
      <c r="Y2" s="81" t="e">
        <f>#REF!</f>
        <v>#REF!</v>
      </c>
      <c r="Z2" s="62"/>
      <c r="AC2" s="104"/>
    </row>
    <row r="3" spans="1:29" ht="54" customHeight="1" thickBot="1">
      <c r="A3" s="9" t="s">
        <v>57</v>
      </c>
      <c r="B3" s="39" t="s">
        <v>0</v>
      </c>
      <c r="C3" s="212" t="s">
        <v>5</v>
      </c>
      <c r="D3" s="213"/>
      <c r="E3" s="213"/>
      <c r="F3" s="214"/>
      <c r="G3" s="41" t="s">
        <v>6</v>
      </c>
      <c r="H3" s="19" t="s">
        <v>64</v>
      </c>
      <c r="I3" s="77" t="s">
        <v>65</v>
      </c>
      <c r="J3" s="215" t="s">
        <v>7</v>
      </c>
      <c r="K3" s="216"/>
      <c r="L3" s="217"/>
      <c r="M3" s="199" t="s">
        <v>8</v>
      </c>
      <c r="N3" s="200"/>
      <c r="O3" s="200"/>
      <c r="P3" s="200"/>
      <c r="Q3" s="200"/>
      <c r="R3" s="200"/>
      <c r="S3" s="201"/>
      <c r="T3" s="116" t="s">
        <v>9</v>
      </c>
      <c r="U3" s="116" t="s">
        <v>96</v>
      </c>
      <c r="V3" s="116" t="s">
        <v>83</v>
      </c>
      <c r="W3" s="116" t="s">
        <v>58</v>
      </c>
      <c r="X3" s="22" t="s">
        <v>10</v>
      </c>
      <c r="Y3" s="40" t="s">
        <v>114</v>
      </c>
      <c r="Z3" s="1"/>
      <c r="AA3" s="2"/>
      <c r="AB3" s="2"/>
      <c r="AC3" s="105"/>
    </row>
    <row r="4" spans="1:29">
      <c r="A4" s="8">
        <f t="shared" ref="A4:A67" si="0">ROW()-3</f>
        <v>1</v>
      </c>
      <c r="B4" s="132"/>
      <c r="C4" s="119" t="s">
        <v>146</v>
      </c>
      <c r="D4" s="118" t="str">
        <f t="shared" ref="D4:D67" si="1">IF(C4=0,"","-")</f>
        <v>-</v>
      </c>
      <c r="E4" s="120" t="s">
        <v>149</v>
      </c>
      <c r="F4" s="121">
        <v>7102</v>
      </c>
      <c r="G4" s="122" t="s">
        <v>88</v>
      </c>
      <c r="H4" s="123" t="s">
        <v>66</v>
      </c>
      <c r="I4" s="124" t="s">
        <v>90</v>
      </c>
      <c r="J4" s="110" t="str">
        <f t="shared" ref="J4:J67" si="2">IF(E4&lt;&gt;"",E4,"")</f>
        <v>TE</v>
      </c>
      <c r="K4" s="118" t="str">
        <f t="shared" ref="K4:K67" si="3">IF(J4="","","-")</f>
        <v>-</v>
      </c>
      <c r="L4" s="113">
        <f t="shared" ref="L4:L67" si="4">IF(F4&lt;&gt;"",F4,"")</f>
        <v>7102</v>
      </c>
      <c r="M4" s="114" t="str">
        <f t="shared" ref="M4:M67" si="5">IF(C4=0,"",CONCATENATE("IC-",E4,F4))</f>
        <v>IC-TE7102</v>
      </c>
      <c r="N4" s="123" t="s">
        <v>59</v>
      </c>
      <c r="O4" s="123"/>
      <c r="P4" s="123"/>
      <c r="Q4" s="123"/>
      <c r="R4" s="123"/>
      <c r="S4" s="125"/>
      <c r="T4" s="126" t="s">
        <v>91</v>
      </c>
      <c r="U4" s="127">
        <v>20</v>
      </c>
      <c r="V4" s="130">
        <f>IF(I4=Tables!$J$5,Tables!$Q$5,IF(I4=Tables!$J$6,Tables!$Q$6,IF(I4=Tables!$J$7,Tables!$Q$7,IF(I4=Tables!$J$8,Tables!$Q$8,IF(I4=Tables!$J$9,Tables!$Q$9,IF(I4=Tables!$J$10,Tables!$Q$10,IF(I4=Tables!$J$11,Tables!$Q$11,IF(I4=Tables!$J$12,Tables!$Q$12,IF(I4=Tables!$J$13,Tables!$Q$13,IF(I4=Tables!$J$14,Tables!$Q$14,IF(I4=Tables!$J$15,Tables!$Q$15,IF(I4=Tables!$J$16,Tables!$Q$16,IF(I4=Tables!$J$17,Tables!$Q$17,IF(I4=Tables!$J$18,Tables!$Q$18,IF(I4=Tables!$J$19,Tables!$Q$19,IF(I4=Tables!$J$20,Tables!$Q$20,IF(I4=Tables!$J$24,Tables!$Q$24,IF(I4=Tables!$J$25,Tables!$Q$25,IF(I4=Tables!$J$26,Tables!$Q$26,IF(I4=Tables!$J$27,Tables!$Q$27,IF(I4=Tables!$J$28,Tables!$Q$28,IF(I4=Tables!$J$29,Tables!$Q$29,IF(I4=Tables!$J$30,Tables!$Q$30,IF(I4=Tables!$J$34,Tables!$Q$34,IF(I4=Tables!$J$35,Tables!$Q$35,IF(I4=Tables!$J$36,Tables!$Q$36,IF(I4=Tables!$J$37,Tables!$Q$37,IF(I4=Tables!$J$38,Tables!$Q$38,IF(I4=Tables!$J$42,Tables!$Q$42,IF(I4=Tables!$J$46,Tables!$Q$46,IF(I4=Tables!$J$47,Tables!$Q$47,IF(I4=Tables!$J$48,Tables!$Q$48,IF(I4=Tables!$J$49,Tables!$Q$49,IF(I4=Tables!$J$50,Tables!$Q$50,""))))))))))))))))))))))))))))))))))</f>
        <v>0.25700000000000001</v>
      </c>
      <c r="W4" s="130">
        <f>((V4*0.5)^2)*3.1416</f>
        <v>5.1874884599999997E-2</v>
      </c>
      <c r="X4" s="131" t="str">
        <f t="shared" ref="X4:X67" si="6">IF(C4="A","24VDC",IF(C4="S","12VDC",IF(C4="Ca","120VAC",IF(C4="Cd","24VDC",IF(C4="F","---","")))))</f>
        <v>24VDC</v>
      </c>
      <c r="Y4" s="128"/>
    </row>
    <row r="5" spans="1:29" s="102" customFormat="1">
      <c r="A5" s="8">
        <f t="shared" si="0"/>
        <v>2</v>
      </c>
      <c r="B5" s="133"/>
      <c r="C5" s="119" t="s">
        <v>146</v>
      </c>
      <c r="D5" s="118" t="str">
        <f t="shared" si="1"/>
        <v>-</v>
      </c>
      <c r="E5" s="120" t="s">
        <v>239</v>
      </c>
      <c r="F5" s="121">
        <v>1102</v>
      </c>
      <c r="G5" s="122" t="s">
        <v>240</v>
      </c>
      <c r="H5" s="123" t="s">
        <v>66</v>
      </c>
      <c r="I5" s="124" t="s">
        <v>103</v>
      </c>
      <c r="J5" s="110" t="str">
        <f t="shared" si="2"/>
        <v>PIT</v>
      </c>
      <c r="K5" s="118" t="str">
        <f t="shared" si="3"/>
        <v>-</v>
      </c>
      <c r="L5" s="113">
        <f t="shared" si="4"/>
        <v>1102</v>
      </c>
      <c r="M5" s="114" t="str">
        <f t="shared" si="5"/>
        <v>IC-PIT1102</v>
      </c>
      <c r="N5" s="123" t="s">
        <v>241</v>
      </c>
      <c r="O5" s="123" t="s">
        <v>242</v>
      </c>
      <c r="P5" s="123" t="s">
        <v>59</v>
      </c>
      <c r="Q5" s="123"/>
      <c r="R5" s="123"/>
      <c r="S5" s="125"/>
      <c r="T5" s="126" t="s">
        <v>243</v>
      </c>
      <c r="U5" s="127">
        <v>125</v>
      </c>
      <c r="V5" s="115">
        <f>IF(I5=Tables!$J$5,Tables!$Q$5,IF(I5=Tables!$J$6,Tables!$Q$6,IF(I5=Tables!$J$7,Tables!$Q$7,IF(I5=Tables!$J$8,Tables!$Q$8,IF(I5=Tables!$J$9,Tables!$Q$9,IF(I5=Tables!$J$10,Tables!$Q$10,IF(I5=Tables!$J$11,Tables!$Q$11,IF(I5=Tables!$J$12,Tables!$Q$12,IF(I5=Tables!$J$13,Tables!$Q$13,IF(I5=Tables!$J$14,Tables!$Q$14,IF(I5=Tables!$J$15,Tables!$Q$15,IF(I5=Tables!$J$16,Tables!$Q$16,IF(I5=Tables!$J$17,Tables!$Q$17,IF(I5=Tables!$J$18,Tables!$Q$18,IF(I5=Tables!$J$19,Tables!$Q$19,IF(I5=Tables!$J$20,Tables!$Q$20,IF(I5=Tables!$J$24,Tables!$Q$24,IF(I5=Tables!$J$25,Tables!$Q$25,IF(I5=Tables!$J$26,Tables!$Q$26,IF(I5=Tables!$J$27,Tables!$Q$27,IF(I5=Tables!$J$28,Tables!$Q$28,IF(I5=Tables!$J$29,Tables!$Q$29,IF(I5=Tables!$J$30,Tables!$Q$30,IF(I5=Tables!$J$34,Tables!$Q$34,IF(I5=Tables!$J$35,Tables!$Q$35,IF(I5=Tables!$J$36,Tables!$Q$36,IF(I5=Tables!$J$37,Tables!$Q$37,IF(I5=Tables!$J$38,Tables!$Q$38,IF(I5=Tables!$J$42,Tables!$Q$42,IF(I5=Tables!$J$46,Tables!$Q$46,IF(I5=Tables!$J$47,Tables!$Q$47,IF(I5=Tables!$J$48,Tables!$Q$48,IF(I5=Tables!$J$49,Tables!$Q$49,IF(I5=Tables!$J$50,Tables!$Q$50,""))))))))))))))))))))))))))))))))))</f>
        <v>0.375</v>
      </c>
      <c r="W5" s="112">
        <f t="shared" ref="W5:W68" si="7">IF(V5="","",((V5*0.5)^2)*3.1416)</f>
        <v>0.110446875</v>
      </c>
      <c r="X5" s="111" t="str">
        <f t="shared" si="6"/>
        <v>24VDC</v>
      </c>
      <c r="Y5" s="129"/>
      <c r="AC5" s="106"/>
    </row>
    <row r="6" spans="1:29" s="102" customFormat="1">
      <c r="A6" s="8">
        <f t="shared" si="0"/>
        <v>3</v>
      </c>
      <c r="B6" s="133"/>
      <c r="C6" s="119" t="s">
        <v>146</v>
      </c>
      <c r="D6" s="118" t="str">
        <f t="shared" si="1"/>
        <v>-</v>
      </c>
      <c r="E6" s="120" t="s">
        <v>239</v>
      </c>
      <c r="F6" s="121">
        <v>1103</v>
      </c>
      <c r="G6" s="122" t="s">
        <v>240</v>
      </c>
      <c r="H6" s="123" t="s">
        <v>66</v>
      </c>
      <c r="I6" s="124" t="s">
        <v>103</v>
      </c>
      <c r="J6" s="110" t="str">
        <f t="shared" si="2"/>
        <v>PIT</v>
      </c>
      <c r="K6" s="118" t="str">
        <f t="shared" si="3"/>
        <v>-</v>
      </c>
      <c r="L6" s="113">
        <f t="shared" si="4"/>
        <v>1103</v>
      </c>
      <c r="M6" s="114" t="str">
        <f t="shared" si="5"/>
        <v>IC-PIT1103</v>
      </c>
      <c r="N6" s="123" t="s">
        <v>241</v>
      </c>
      <c r="O6" s="123" t="s">
        <v>242</v>
      </c>
      <c r="P6" s="123" t="s">
        <v>59</v>
      </c>
      <c r="Q6" s="123"/>
      <c r="R6" s="123"/>
      <c r="S6" s="125"/>
      <c r="T6" s="126" t="s">
        <v>243</v>
      </c>
      <c r="U6" s="127">
        <v>150</v>
      </c>
      <c r="V6" s="115">
        <f>IF(I6=Tables!$J$5,Tables!$Q$5,IF(I6=Tables!$J$6,Tables!$Q$6,IF(I6=Tables!$J$7,Tables!$Q$7,IF(I6=Tables!$J$8,Tables!$Q$8,IF(I6=Tables!$J$9,Tables!$Q$9,IF(I6=Tables!$J$10,Tables!$Q$10,IF(I6=Tables!$J$11,Tables!$Q$11,IF(I6=Tables!$J$12,Tables!$Q$12,IF(I6=Tables!$J$13,Tables!$Q$13,IF(I6=Tables!$J$14,Tables!$Q$14,IF(I6=Tables!$J$15,Tables!$Q$15,IF(I6=Tables!$J$16,Tables!$Q$16,IF(I6=Tables!$J$17,Tables!$Q$17,IF(I6=Tables!$J$18,Tables!$Q$18,IF(I6=Tables!$J$19,Tables!$Q$19,IF(I6=Tables!$J$20,Tables!$Q$20,IF(I6=Tables!$J$24,Tables!$Q$24,IF(I6=Tables!$J$25,Tables!$Q$25,IF(I6=Tables!$J$26,Tables!$Q$26,IF(I6=Tables!$J$27,Tables!$Q$27,IF(I6=Tables!$J$28,Tables!$Q$28,IF(I6=Tables!$J$29,Tables!$Q$29,IF(I6=Tables!$J$30,Tables!$Q$30,IF(I6=Tables!$J$34,Tables!$Q$34,IF(I6=Tables!$J$35,Tables!$Q$35,IF(I6=Tables!$J$36,Tables!$Q$36,IF(I6=Tables!$J$37,Tables!$Q$37,IF(I6=Tables!$J$38,Tables!$Q$38,IF(I6=Tables!$J$42,Tables!$Q$42,IF(I6=Tables!$J$46,Tables!$Q$46,IF(I6=Tables!$J$47,Tables!$Q$47,IF(I6=Tables!$J$48,Tables!$Q$48,IF(I6=Tables!$J$49,Tables!$Q$49,IF(I6=Tables!$J$50,Tables!$Q$50,""))))))))))))))))))))))))))))))))))</f>
        <v>0.375</v>
      </c>
      <c r="W6" s="112">
        <f t="shared" si="7"/>
        <v>0.110446875</v>
      </c>
      <c r="X6" s="111" t="str">
        <f t="shared" si="6"/>
        <v>24VDC</v>
      </c>
      <c r="Y6" s="129"/>
      <c r="AA6" s="37"/>
      <c r="AC6" s="106"/>
    </row>
    <row r="7" spans="1:29" s="102" customFormat="1">
      <c r="A7" s="8">
        <f t="shared" si="0"/>
        <v>4</v>
      </c>
      <c r="B7" s="133"/>
      <c r="C7" s="119" t="s">
        <v>146</v>
      </c>
      <c r="D7" s="118" t="str">
        <f t="shared" si="1"/>
        <v>-</v>
      </c>
      <c r="E7" s="120" t="s">
        <v>239</v>
      </c>
      <c r="F7" s="121">
        <v>1104</v>
      </c>
      <c r="G7" s="122" t="s">
        <v>240</v>
      </c>
      <c r="H7" s="123" t="s">
        <v>66</v>
      </c>
      <c r="I7" s="124" t="s">
        <v>103</v>
      </c>
      <c r="J7" s="110" t="str">
        <f t="shared" si="2"/>
        <v>PIT</v>
      </c>
      <c r="K7" s="118" t="str">
        <f t="shared" si="3"/>
        <v>-</v>
      </c>
      <c r="L7" s="113">
        <f t="shared" si="4"/>
        <v>1104</v>
      </c>
      <c r="M7" s="114" t="str">
        <f t="shared" si="5"/>
        <v>IC-PIT1104</v>
      </c>
      <c r="N7" s="123" t="s">
        <v>241</v>
      </c>
      <c r="O7" s="123" t="s">
        <v>242</v>
      </c>
      <c r="P7" s="123" t="s">
        <v>59</v>
      </c>
      <c r="Q7" s="123" t="s">
        <v>60</v>
      </c>
      <c r="R7" s="123"/>
      <c r="S7" s="125"/>
      <c r="T7" s="126" t="s">
        <v>243</v>
      </c>
      <c r="U7" s="127">
        <v>540</v>
      </c>
      <c r="V7" s="115">
        <f>IF(I7=Tables!$J$5,Tables!$Q$5,IF(I7=Tables!$J$6,Tables!$Q$6,IF(I7=Tables!$J$7,Tables!$Q$7,IF(I7=Tables!$J$8,Tables!$Q$8,IF(I7=Tables!$J$9,Tables!$Q$9,IF(I7=Tables!$J$10,Tables!$Q$10,IF(I7=Tables!$J$11,Tables!$Q$11,IF(I7=Tables!$J$12,Tables!$Q$12,IF(I7=Tables!$J$13,Tables!$Q$13,IF(I7=Tables!$J$14,Tables!$Q$14,IF(I7=Tables!$J$15,Tables!$Q$15,IF(I7=Tables!$J$16,Tables!$Q$16,IF(I7=Tables!$J$17,Tables!$Q$17,IF(I7=Tables!$J$18,Tables!$Q$18,IF(I7=Tables!$J$19,Tables!$Q$19,IF(I7=Tables!$J$20,Tables!$Q$20,IF(I7=Tables!$J$24,Tables!$Q$24,IF(I7=Tables!$J$25,Tables!$Q$25,IF(I7=Tables!$J$26,Tables!$Q$26,IF(I7=Tables!$J$27,Tables!$Q$27,IF(I7=Tables!$J$28,Tables!$Q$28,IF(I7=Tables!$J$29,Tables!$Q$29,IF(I7=Tables!$J$30,Tables!$Q$30,IF(I7=Tables!$J$34,Tables!$Q$34,IF(I7=Tables!$J$35,Tables!$Q$35,IF(I7=Tables!$J$36,Tables!$Q$36,IF(I7=Tables!$J$37,Tables!$Q$37,IF(I7=Tables!$J$38,Tables!$Q$38,IF(I7=Tables!$J$42,Tables!$Q$42,IF(I7=Tables!$J$46,Tables!$Q$46,IF(I7=Tables!$J$47,Tables!$Q$47,IF(I7=Tables!$J$48,Tables!$Q$48,IF(I7=Tables!$J$49,Tables!$Q$49,IF(I7=Tables!$J$50,Tables!$Q$50,""))))))))))))))))))))))))))))))))))</f>
        <v>0.375</v>
      </c>
      <c r="W7" s="112">
        <f t="shared" si="7"/>
        <v>0.110446875</v>
      </c>
      <c r="X7" s="111" t="str">
        <f t="shared" si="6"/>
        <v>24VDC</v>
      </c>
      <c r="Y7" s="129"/>
      <c r="AA7"/>
      <c r="AC7" s="106"/>
    </row>
    <row r="8" spans="1:29">
      <c r="A8" s="8">
        <f t="shared" si="0"/>
        <v>5</v>
      </c>
      <c r="B8" s="133"/>
      <c r="C8" s="119" t="s">
        <v>146</v>
      </c>
      <c r="D8" s="118" t="str">
        <f t="shared" si="1"/>
        <v>-</v>
      </c>
      <c r="E8" s="120" t="s">
        <v>149</v>
      </c>
      <c r="F8" s="121">
        <v>7103</v>
      </c>
      <c r="G8" s="122" t="s">
        <v>88</v>
      </c>
      <c r="H8" s="123" t="s">
        <v>66</v>
      </c>
      <c r="I8" s="124" t="s">
        <v>90</v>
      </c>
      <c r="J8" s="110" t="str">
        <f t="shared" si="2"/>
        <v>TE</v>
      </c>
      <c r="K8" s="118" t="str">
        <f t="shared" si="3"/>
        <v>-</v>
      </c>
      <c r="L8" s="113">
        <f t="shared" si="4"/>
        <v>7103</v>
      </c>
      <c r="M8" s="114" t="str">
        <f t="shared" si="5"/>
        <v>IC-TE7103</v>
      </c>
      <c r="N8" s="123" t="s">
        <v>59</v>
      </c>
      <c r="O8" s="123"/>
      <c r="P8" s="123"/>
      <c r="Q8" s="123"/>
      <c r="R8" s="123"/>
      <c r="S8" s="125"/>
      <c r="T8" s="126" t="s">
        <v>243</v>
      </c>
      <c r="U8" s="127">
        <v>125</v>
      </c>
      <c r="V8" s="115">
        <f>IF(I8=Tables!$J$5,Tables!$Q$5,IF(I8=Tables!$J$6,Tables!$Q$6,IF(I8=Tables!$J$7,Tables!$Q$7,IF(I8=Tables!$J$8,Tables!$Q$8,IF(I8=Tables!$J$9,Tables!$Q$9,IF(I8=Tables!$J$10,Tables!$Q$10,IF(I8=Tables!$J$11,Tables!$Q$11,IF(I8=Tables!$J$12,Tables!$Q$12,IF(I8=Tables!$J$13,Tables!$Q$13,IF(I8=Tables!$J$14,Tables!$Q$14,IF(I8=Tables!$J$15,Tables!$Q$15,IF(I8=Tables!$J$16,Tables!$Q$16,IF(I8=Tables!$J$17,Tables!$Q$17,IF(I8=Tables!$J$18,Tables!$Q$18,IF(I8=Tables!$J$19,Tables!$Q$19,IF(I8=Tables!$J$20,Tables!$Q$20,IF(I8=Tables!$J$24,Tables!$Q$24,IF(I8=Tables!$J$25,Tables!$Q$25,IF(I8=Tables!$J$26,Tables!$Q$26,IF(I8=Tables!$J$27,Tables!$Q$27,IF(I8=Tables!$J$28,Tables!$Q$28,IF(I8=Tables!$J$29,Tables!$Q$29,IF(I8=Tables!$J$30,Tables!$Q$30,IF(I8=Tables!$J$34,Tables!$Q$34,IF(I8=Tables!$J$35,Tables!$Q$35,IF(I8=Tables!$J$36,Tables!$Q$36,IF(I8=Tables!$J$37,Tables!$Q$37,IF(I8=Tables!$J$38,Tables!$Q$38,IF(I8=Tables!$J$42,Tables!$Q$42,IF(I8=Tables!$J$46,Tables!$Q$46,IF(I8=Tables!$J$47,Tables!$Q$47,IF(I8=Tables!$J$48,Tables!$Q$48,IF(I8=Tables!$J$49,Tables!$Q$49,IF(I8=Tables!$J$50,Tables!$Q$50,""))))))))))))))))))))))))))))))))))</f>
        <v>0.25700000000000001</v>
      </c>
      <c r="W8" s="112">
        <f t="shared" si="7"/>
        <v>5.1874884599999997E-2</v>
      </c>
      <c r="X8" s="111" t="str">
        <f t="shared" si="6"/>
        <v>24VDC</v>
      </c>
      <c r="Y8" s="129"/>
    </row>
    <row r="9" spans="1:29" s="37" customFormat="1">
      <c r="A9" s="8">
        <f t="shared" si="0"/>
        <v>6</v>
      </c>
      <c r="B9" s="133"/>
      <c r="C9" s="119" t="s">
        <v>146</v>
      </c>
      <c r="D9" s="118" t="str">
        <f t="shared" si="1"/>
        <v>-</v>
      </c>
      <c r="E9" s="120" t="s">
        <v>149</v>
      </c>
      <c r="F9" s="121">
        <v>7104</v>
      </c>
      <c r="G9" s="122" t="s">
        <v>88</v>
      </c>
      <c r="H9" s="123" t="s">
        <v>66</v>
      </c>
      <c r="I9" s="124" t="s">
        <v>90</v>
      </c>
      <c r="J9" s="110" t="str">
        <f t="shared" si="2"/>
        <v>TE</v>
      </c>
      <c r="K9" s="118" t="str">
        <f t="shared" si="3"/>
        <v>-</v>
      </c>
      <c r="L9" s="113">
        <f t="shared" si="4"/>
        <v>7104</v>
      </c>
      <c r="M9" s="114" t="str">
        <f t="shared" si="5"/>
        <v>IC-TE7104</v>
      </c>
      <c r="N9" s="123" t="s">
        <v>59</v>
      </c>
      <c r="O9" s="123"/>
      <c r="P9" s="123"/>
      <c r="Q9" s="123"/>
      <c r="R9" s="123"/>
      <c r="S9" s="125"/>
      <c r="T9" s="126" t="s">
        <v>243</v>
      </c>
      <c r="U9" s="127">
        <v>1235</v>
      </c>
      <c r="V9" s="115">
        <f>IF(I9=Tables!$J$5,Tables!$Q$5,IF(I9=Tables!$J$6,Tables!$Q$6,IF(I9=Tables!$J$7,Tables!$Q$7,IF(I9=Tables!$J$8,Tables!$Q$8,IF(I9=Tables!$J$9,Tables!$Q$9,IF(I9=Tables!$J$10,Tables!$Q$10,IF(I9=Tables!$J$11,Tables!$Q$11,IF(I9=Tables!$J$12,Tables!$Q$12,IF(I9=Tables!$J$13,Tables!$Q$13,IF(I9=Tables!$J$14,Tables!$Q$14,IF(I9=Tables!$J$15,Tables!$Q$15,IF(I9=Tables!$J$16,Tables!$Q$16,IF(I9=Tables!$J$17,Tables!$Q$17,IF(I9=Tables!$J$18,Tables!$Q$18,IF(I9=Tables!$J$19,Tables!$Q$19,IF(I9=Tables!$J$20,Tables!$Q$20,IF(I9=Tables!$J$24,Tables!$Q$24,IF(I9=Tables!$J$25,Tables!$Q$25,IF(I9=Tables!$J$26,Tables!$Q$26,IF(I9=Tables!$J$27,Tables!$Q$27,IF(I9=Tables!$J$28,Tables!$Q$28,IF(I9=Tables!$J$29,Tables!$Q$29,IF(I9=Tables!$J$30,Tables!$Q$30,IF(I9=Tables!$J$34,Tables!$Q$34,IF(I9=Tables!$J$35,Tables!$Q$35,IF(I9=Tables!$J$36,Tables!$Q$36,IF(I9=Tables!$J$37,Tables!$Q$37,IF(I9=Tables!$J$38,Tables!$Q$38,IF(I9=Tables!$J$42,Tables!$Q$42,IF(I9=Tables!$J$46,Tables!$Q$46,IF(I9=Tables!$J$47,Tables!$Q$47,IF(I9=Tables!$J$48,Tables!$Q$48,IF(I9=Tables!$J$49,Tables!$Q$49,IF(I9=Tables!$J$50,Tables!$Q$50,""))))))))))))))))))))))))))))))))))</f>
        <v>0.25700000000000001</v>
      </c>
      <c r="W9" s="112">
        <f t="shared" si="7"/>
        <v>5.1874884599999997E-2</v>
      </c>
      <c r="X9" s="111" t="str">
        <f t="shared" si="6"/>
        <v>24VDC</v>
      </c>
      <c r="Y9" s="129"/>
      <c r="AC9" s="106"/>
    </row>
    <row r="10" spans="1:29">
      <c r="A10" s="8">
        <f t="shared" si="0"/>
        <v>7</v>
      </c>
      <c r="B10" s="133"/>
      <c r="C10" s="119" t="s">
        <v>146</v>
      </c>
      <c r="D10" s="118" t="str">
        <f t="shared" si="1"/>
        <v>-</v>
      </c>
      <c r="E10" s="120" t="s">
        <v>149</v>
      </c>
      <c r="F10" s="121">
        <v>7105</v>
      </c>
      <c r="G10" s="122" t="s">
        <v>88</v>
      </c>
      <c r="H10" s="123" t="s">
        <v>66</v>
      </c>
      <c r="I10" s="124" t="s">
        <v>90</v>
      </c>
      <c r="J10" s="110" t="str">
        <f t="shared" si="2"/>
        <v>TE</v>
      </c>
      <c r="K10" s="118" t="str">
        <f t="shared" si="3"/>
        <v>-</v>
      </c>
      <c r="L10" s="113">
        <f t="shared" si="4"/>
        <v>7105</v>
      </c>
      <c r="M10" s="114" t="str">
        <f t="shared" si="5"/>
        <v>IC-TE7105</v>
      </c>
      <c r="N10" s="123" t="s">
        <v>59</v>
      </c>
      <c r="O10" s="123"/>
      <c r="P10" s="123"/>
      <c r="Q10" s="123"/>
      <c r="R10" s="123"/>
      <c r="S10" s="125"/>
      <c r="T10" s="126" t="s">
        <v>243</v>
      </c>
      <c r="U10" s="127">
        <v>12</v>
      </c>
      <c r="V10" s="115">
        <f>IF(I10=Tables!$J$5,Tables!$Q$5,IF(I10=Tables!$J$6,Tables!$Q$6,IF(I10=Tables!$J$7,Tables!$Q$7,IF(I10=Tables!$J$8,Tables!$Q$8,IF(I10=Tables!$J$9,Tables!$Q$9,IF(I10=Tables!$J$10,Tables!$Q$10,IF(I10=Tables!$J$11,Tables!$Q$11,IF(I10=Tables!$J$12,Tables!$Q$12,IF(I10=Tables!$J$13,Tables!$Q$13,IF(I10=Tables!$J$14,Tables!$Q$14,IF(I10=Tables!$J$15,Tables!$Q$15,IF(I10=Tables!$J$16,Tables!$Q$16,IF(I10=Tables!$J$17,Tables!$Q$17,IF(I10=Tables!$J$18,Tables!$Q$18,IF(I10=Tables!$J$19,Tables!$Q$19,IF(I10=Tables!$J$20,Tables!$Q$20,IF(I10=Tables!$J$24,Tables!$Q$24,IF(I10=Tables!$J$25,Tables!$Q$25,IF(I10=Tables!$J$26,Tables!$Q$26,IF(I10=Tables!$J$27,Tables!$Q$27,IF(I10=Tables!$J$28,Tables!$Q$28,IF(I10=Tables!$J$29,Tables!$Q$29,IF(I10=Tables!$J$30,Tables!$Q$30,IF(I10=Tables!$J$34,Tables!$Q$34,IF(I10=Tables!$J$35,Tables!$Q$35,IF(I10=Tables!$J$36,Tables!$Q$36,IF(I10=Tables!$J$37,Tables!$Q$37,IF(I10=Tables!$J$38,Tables!$Q$38,IF(I10=Tables!$J$42,Tables!$Q$42,IF(I10=Tables!$J$46,Tables!$Q$46,IF(I10=Tables!$J$47,Tables!$Q$47,IF(I10=Tables!$J$48,Tables!$Q$48,IF(I10=Tables!$J$49,Tables!$Q$49,IF(I10=Tables!$J$50,Tables!$Q$50,""))))))))))))))))))))))))))))))))))</f>
        <v>0.25700000000000001</v>
      </c>
      <c r="W10" s="112">
        <f t="shared" si="7"/>
        <v>5.1874884599999997E-2</v>
      </c>
      <c r="X10" s="111" t="str">
        <f t="shared" si="6"/>
        <v>24VDC</v>
      </c>
      <c r="Y10" s="129"/>
      <c r="AA10" s="37"/>
    </row>
    <row r="11" spans="1:29">
      <c r="A11" s="8">
        <f t="shared" si="0"/>
        <v>8</v>
      </c>
      <c r="B11" s="133"/>
      <c r="C11" s="119"/>
      <c r="D11" s="118" t="str">
        <f t="shared" si="1"/>
        <v/>
      </c>
      <c r="E11" s="120"/>
      <c r="F11" s="121"/>
      <c r="G11" s="122"/>
      <c r="H11" s="123"/>
      <c r="I11" s="124"/>
      <c r="J11" s="110" t="str">
        <f t="shared" si="2"/>
        <v/>
      </c>
      <c r="K11" s="118" t="str">
        <f t="shared" si="3"/>
        <v/>
      </c>
      <c r="L11" s="113" t="str">
        <f t="shared" si="4"/>
        <v/>
      </c>
      <c r="M11" s="114" t="str">
        <f t="shared" si="5"/>
        <v/>
      </c>
      <c r="N11" s="123"/>
      <c r="O11" s="123"/>
      <c r="P11" s="123"/>
      <c r="Q11" s="123"/>
      <c r="R11" s="123"/>
      <c r="S11" s="125"/>
      <c r="T11" s="126"/>
      <c r="U11" s="127"/>
      <c r="V11" s="115" t="str">
        <f>IF(I11=Tables!$J$5,Tables!$Q$5,IF(I11=Tables!$J$6,Tables!$Q$6,IF(I11=Tables!$J$7,Tables!$Q$7,IF(I11=Tables!$J$8,Tables!$Q$8,IF(I11=Tables!$J$9,Tables!$Q$9,IF(I11=Tables!$J$10,Tables!$Q$10,IF(I11=Tables!$J$11,Tables!$Q$11,IF(I11=Tables!$J$12,Tables!$Q$12,IF(I11=Tables!$J$13,Tables!$Q$13,IF(I11=Tables!$J$14,Tables!$Q$14,IF(I11=Tables!$J$15,Tables!$Q$15,IF(I11=Tables!$J$16,Tables!$Q$16,IF(I11=Tables!$J$17,Tables!$Q$17,IF(I11=Tables!$J$18,Tables!$Q$18,IF(I11=Tables!$J$19,Tables!$Q$19,IF(I11=Tables!$J$20,Tables!$Q$20,IF(I11=Tables!$J$24,Tables!$Q$24,IF(I11=Tables!$J$25,Tables!$Q$25,IF(I11=Tables!$J$26,Tables!$Q$26,IF(I11=Tables!$J$27,Tables!$Q$27,IF(I11=Tables!$J$28,Tables!$Q$28,IF(I11=Tables!$J$29,Tables!$Q$29,IF(I11=Tables!$J$30,Tables!$Q$30,IF(I11=Tables!$J$34,Tables!$Q$34,IF(I11=Tables!$J$35,Tables!$Q$35,IF(I11=Tables!$J$36,Tables!$Q$36,IF(I11=Tables!$J$37,Tables!$Q$37,IF(I11=Tables!$J$38,Tables!$Q$38,IF(I11=Tables!$J$42,Tables!$Q$42,IF(I11=Tables!$J$46,Tables!$Q$46,IF(I11=Tables!$J$47,Tables!$Q$47,IF(I11=Tables!$J$48,Tables!$Q$48,IF(I11=Tables!$J$49,Tables!$Q$49,IF(I11=Tables!$J$50,Tables!$Q$50,""))))))))))))))))))))))))))))))))))</f>
        <v/>
      </c>
      <c r="W11" s="112" t="str">
        <f t="shared" si="7"/>
        <v/>
      </c>
      <c r="X11" s="111" t="str">
        <f t="shared" si="6"/>
        <v/>
      </c>
      <c r="Y11" s="129"/>
      <c r="AA11" s="96"/>
    </row>
    <row r="12" spans="1:29" s="37" customFormat="1" ht="12.75" customHeight="1">
      <c r="A12" s="8">
        <f t="shared" si="0"/>
        <v>9</v>
      </c>
      <c r="B12" s="133"/>
      <c r="C12" s="119"/>
      <c r="D12" s="118" t="str">
        <f t="shared" si="1"/>
        <v/>
      </c>
      <c r="E12" s="120"/>
      <c r="F12" s="121"/>
      <c r="G12" s="122"/>
      <c r="H12" s="123"/>
      <c r="I12" s="124"/>
      <c r="J12" s="110" t="str">
        <f t="shared" si="2"/>
        <v/>
      </c>
      <c r="K12" s="118" t="str">
        <f t="shared" si="3"/>
        <v/>
      </c>
      <c r="L12" s="113" t="str">
        <f t="shared" si="4"/>
        <v/>
      </c>
      <c r="M12" s="114" t="str">
        <f t="shared" si="5"/>
        <v/>
      </c>
      <c r="N12" s="123"/>
      <c r="O12" s="123"/>
      <c r="P12" s="123"/>
      <c r="Q12" s="123"/>
      <c r="R12" s="123"/>
      <c r="S12" s="125"/>
      <c r="T12" s="126"/>
      <c r="U12" s="127"/>
      <c r="V12" s="115" t="str">
        <f>IF(I12=Tables!$J$5,Tables!$Q$5,IF(I12=Tables!$J$6,Tables!$Q$6,IF(I12=Tables!$J$7,Tables!$Q$7,IF(I12=Tables!$J$8,Tables!$Q$8,IF(I12=Tables!$J$9,Tables!$Q$9,IF(I12=Tables!$J$10,Tables!$Q$10,IF(I12=Tables!$J$11,Tables!$Q$11,IF(I12=Tables!$J$12,Tables!$Q$12,IF(I12=Tables!$J$13,Tables!$Q$13,IF(I12=Tables!$J$14,Tables!$Q$14,IF(I12=Tables!$J$15,Tables!$Q$15,IF(I12=Tables!$J$16,Tables!$Q$16,IF(I12=Tables!$J$17,Tables!$Q$17,IF(I12=Tables!$J$18,Tables!$Q$18,IF(I12=Tables!$J$19,Tables!$Q$19,IF(I12=Tables!$J$20,Tables!$Q$20,IF(I12=Tables!$J$24,Tables!$Q$24,IF(I12=Tables!$J$25,Tables!$Q$25,IF(I12=Tables!$J$26,Tables!$Q$26,IF(I12=Tables!$J$27,Tables!$Q$27,IF(I12=Tables!$J$28,Tables!$Q$28,IF(I12=Tables!$J$29,Tables!$Q$29,IF(I12=Tables!$J$30,Tables!$Q$30,IF(I12=Tables!$J$34,Tables!$Q$34,IF(I12=Tables!$J$35,Tables!$Q$35,IF(I12=Tables!$J$36,Tables!$Q$36,IF(I12=Tables!$J$37,Tables!$Q$37,IF(I12=Tables!$J$38,Tables!$Q$38,IF(I12=Tables!$J$42,Tables!$Q$42,IF(I12=Tables!$J$46,Tables!$Q$46,IF(I12=Tables!$J$47,Tables!$Q$47,IF(I12=Tables!$J$48,Tables!$Q$48,IF(I12=Tables!$J$49,Tables!$Q$49,IF(I12=Tables!$J$50,Tables!$Q$50,""))))))))))))))))))))))))))))))))))</f>
        <v/>
      </c>
      <c r="W12" s="112" t="str">
        <f t="shared" si="7"/>
        <v/>
      </c>
      <c r="X12" s="111" t="str">
        <f t="shared" si="6"/>
        <v/>
      </c>
      <c r="Y12" s="129"/>
      <c r="AC12" s="106"/>
    </row>
    <row r="13" spans="1:29" s="37" customFormat="1">
      <c r="A13" s="8">
        <f t="shared" si="0"/>
        <v>10</v>
      </c>
      <c r="B13" s="133"/>
      <c r="C13" s="119"/>
      <c r="D13" s="118" t="str">
        <f t="shared" si="1"/>
        <v/>
      </c>
      <c r="E13" s="120"/>
      <c r="F13" s="121"/>
      <c r="G13" s="122"/>
      <c r="H13" s="123"/>
      <c r="I13" s="124"/>
      <c r="J13" s="110" t="str">
        <f t="shared" si="2"/>
        <v/>
      </c>
      <c r="K13" s="118" t="str">
        <f t="shared" si="3"/>
        <v/>
      </c>
      <c r="L13" s="113" t="str">
        <f t="shared" si="4"/>
        <v/>
      </c>
      <c r="M13" s="114" t="str">
        <f t="shared" si="5"/>
        <v/>
      </c>
      <c r="N13" s="123"/>
      <c r="O13" s="123"/>
      <c r="P13" s="123"/>
      <c r="Q13" s="123"/>
      <c r="R13" s="123"/>
      <c r="S13" s="125"/>
      <c r="T13" s="126"/>
      <c r="U13" s="127"/>
      <c r="V13" s="115" t="str">
        <f>IF(I13=Tables!$J$5,Tables!$Q$5,IF(I13=Tables!$J$6,Tables!$Q$6,IF(I13=Tables!$J$7,Tables!$Q$7,IF(I13=Tables!$J$8,Tables!$Q$8,IF(I13=Tables!$J$9,Tables!$Q$9,IF(I13=Tables!$J$10,Tables!$Q$10,IF(I13=Tables!$J$11,Tables!$Q$11,IF(I13=Tables!$J$12,Tables!$Q$12,IF(I13=Tables!$J$13,Tables!$Q$13,IF(I13=Tables!$J$14,Tables!$Q$14,IF(I13=Tables!$J$15,Tables!$Q$15,IF(I13=Tables!$J$16,Tables!$Q$16,IF(I13=Tables!$J$17,Tables!$Q$17,IF(I13=Tables!$J$18,Tables!$Q$18,IF(I13=Tables!$J$19,Tables!$Q$19,IF(I13=Tables!$J$20,Tables!$Q$20,IF(I13=Tables!$J$24,Tables!$Q$24,IF(I13=Tables!$J$25,Tables!$Q$25,IF(I13=Tables!$J$26,Tables!$Q$26,IF(I13=Tables!$J$27,Tables!$Q$27,IF(I13=Tables!$J$28,Tables!$Q$28,IF(I13=Tables!$J$29,Tables!$Q$29,IF(I13=Tables!$J$30,Tables!$Q$30,IF(I13=Tables!$J$34,Tables!$Q$34,IF(I13=Tables!$J$35,Tables!$Q$35,IF(I13=Tables!$J$36,Tables!$Q$36,IF(I13=Tables!$J$37,Tables!$Q$37,IF(I13=Tables!$J$38,Tables!$Q$38,IF(I13=Tables!$J$42,Tables!$Q$42,IF(I13=Tables!$J$46,Tables!$Q$46,IF(I13=Tables!$J$47,Tables!$Q$47,IF(I13=Tables!$J$48,Tables!$Q$48,IF(I13=Tables!$J$49,Tables!$Q$49,IF(I13=Tables!$J$50,Tables!$Q$50,""))))))))))))))))))))))))))))))))))</f>
        <v/>
      </c>
      <c r="W13" s="112" t="str">
        <f t="shared" si="7"/>
        <v/>
      </c>
      <c r="X13" s="111" t="str">
        <f t="shared" si="6"/>
        <v/>
      </c>
      <c r="Y13" s="129"/>
      <c r="AC13" s="106"/>
    </row>
    <row r="14" spans="1:29" s="96" customFormat="1" ht="12.75" customHeight="1">
      <c r="A14" s="8">
        <f t="shared" si="0"/>
        <v>11</v>
      </c>
      <c r="B14" s="134"/>
      <c r="C14" s="119"/>
      <c r="D14" s="118" t="str">
        <f t="shared" si="1"/>
        <v/>
      </c>
      <c r="E14" s="120"/>
      <c r="F14" s="121"/>
      <c r="G14" s="122"/>
      <c r="H14" s="123"/>
      <c r="I14" s="124"/>
      <c r="J14" s="110" t="str">
        <f t="shared" si="2"/>
        <v/>
      </c>
      <c r="K14" s="118" t="str">
        <f t="shared" si="3"/>
        <v/>
      </c>
      <c r="L14" s="113" t="str">
        <f t="shared" si="4"/>
        <v/>
      </c>
      <c r="M14" s="114" t="str">
        <f t="shared" si="5"/>
        <v/>
      </c>
      <c r="N14" s="123"/>
      <c r="O14" s="123"/>
      <c r="P14" s="123"/>
      <c r="Q14" s="123"/>
      <c r="R14" s="123"/>
      <c r="S14" s="125"/>
      <c r="T14" s="126"/>
      <c r="U14" s="127"/>
      <c r="V14" s="115" t="str">
        <f>IF(I14=Tables!$J$5,Tables!$Q$5,IF(I14=Tables!$J$6,Tables!$Q$6,IF(I14=Tables!$J$7,Tables!$Q$7,IF(I14=Tables!$J$8,Tables!$Q$8,IF(I14=Tables!$J$9,Tables!$Q$9,IF(I14=Tables!$J$10,Tables!$Q$10,IF(I14=Tables!$J$11,Tables!$Q$11,IF(I14=Tables!$J$12,Tables!$Q$12,IF(I14=Tables!$J$13,Tables!$Q$13,IF(I14=Tables!$J$14,Tables!$Q$14,IF(I14=Tables!$J$15,Tables!$Q$15,IF(I14=Tables!$J$16,Tables!$Q$16,IF(I14=Tables!$J$17,Tables!$Q$17,IF(I14=Tables!$J$18,Tables!$Q$18,IF(I14=Tables!$J$19,Tables!$Q$19,IF(I14=Tables!$J$20,Tables!$Q$20,IF(I14=Tables!$J$24,Tables!$Q$24,IF(I14=Tables!$J$25,Tables!$Q$25,IF(I14=Tables!$J$26,Tables!$Q$26,IF(I14=Tables!$J$27,Tables!$Q$27,IF(I14=Tables!$J$28,Tables!$Q$28,IF(I14=Tables!$J$29,Tables!$Q$29,IF(I14=Tables!$J$30,Tables!$Q$30,IF(I14=Tables!$J$34,Tables!$Q$34,IF(I14=Tables!$J$35,Tables!$Q$35,IF(I14=Tables!$J$36,Tables!$Q$36,IF(I14=Tables!$J$37,Tables!$Q$37,IF(I14=Tables!$J$38,Tables!$Q$38,IF(I14=Tables!$J$42,Tables!$Q$42,IF(I14=Tables!$J$46,Tables!$Q$46,IF(I14=Tables!$J$47,Tables!$Q$47,IF(I14=Tables!$J$48,Tables!$Q$48,IF(I14=Tables!$J$49,Tables!$Q$49,IF(I14=Tables!$J$50,Tables!$Q$50,""))))))))))))))))))))))))))))))))))</f>
        <v/>
      </c>
      <c r="W14" s="112" t="str">
        <f t="shared" si="7"/>
        <v/>
      </c>
      <c r="X14" s="111" t="str">
        <f t="shared" si="6"/>
        <v/>
      </c>
      <c r="Y14" s="129"/>
      <c r="AA14" s="37"/>
      <c r="AC14" s="107"/>
    </row>
    <row r="15" spans="1:29" s="37" customFormat="1">
      <c r="A15" s="8">
        <f t="shared" si="0"/>
        <v>12</v>
      </c>
      <c r="B15" s="133"/>
      <c r="C15" s="119"/>
      <c r="D15" s="118" t="str">
        <f t="shared" si="1"/>
        <v/>
      </c>
      <c r="E15" s="120"/>
      <c r="F15" s="121"/>
      <c r="G15" s="122"/>
      <c r="H15" s="123"/>
      <c r="I15" s="124"/>
      <c r="J15" s="110" t="str">
        <f t="shared" si="2"/>
        <v/>
      </c>
      <c r="K15" s="118" t="str">
        <f t="shared" si="3"/>
        <v/>
      </c>
      <c r="L15" s="113" t="str">
        <f t="shared" si="4"/>
        <v/>
      </c>
      <c r="M15" s="114" t="str">
        <f t="shared" si="5"/>
        <v/>
      </c>
      <c r="N15" s="123"/>
      <c r="O15" s="123"/>
      <c r="P15" s="123"/>
      <c r="Q15" s="123"/>
      <c r="R15" s="123"/>
      <c r="S15" s="125"/>
      <c r="T15" s="126"/>
      <c r="U15" s="127"/>
      <c r="V15" s="115" t="str">
        <f>IF(I15=Tables!$J$5,Tables!$Q$5,IF(I15=Tables!$J$6,Tables!$Q$6,IF(I15=Tables!$J$7,Tables!$Q$7,IF(I15=Tables!$J$8,Tables!$Q$8,IF(I15=Tables!$J$9,Tables!$Q$9,IF(I15=Tables!$J$10,Tables!$Q$10,IF(I15=Tables!$J$11,Tables!$Q$11,IF(I15=Tables!$J$12,Tables!$Q$12,IF(I15=Tables!$J$13,Tables!$Q$13,IF(I15=Tables!$J$14,Tables!$Q$14,IF(I15=Tables!$J$15,Tables!$Q$15,IF(I15=Tables!$J$16,Tables!$Q$16,IF(I15=Tables!$J$17,Tables!$Q$17,IF(I15=Tables!$J$18,Tables!$Q$18,IF(I15=Tables!$J$19,Tables!$Q$19,IF(I15=Tables!$J$20,Tables!$Q$20,IF(I15=Tables!$J$24,Tables!$Q$24,IF(I15=Tables!$J$25,Tables!$Q$25,IF(I15=Tables!$J$26,Tables!$Q$26,IF(I15=Tables!$J$27,Tables!$Q$27,IF(I15=Tables!$J$28,Tables!$Q$28,IF(I15=Tables!$J$29,Tables!$Q$29,IF(I15=Tables!$J$30,Tables!$Q$30,IF(I15=Tables!$J$34,Tables!$Q$34,IF(I15=Tables!$J$35,Tables!$Q$35,IF(I15=Tables!$J$36,Tables!$Q$36,IF(I15=Tables!$J$37,Tables!$Q$37,IF(I15=Tables!$J$38,Tables!$Q$38,IF(I15=Tables!$J$42,Tables!$Q$42,IF(I15=Tables!$J$46,Tables!$Q$46,IF(I15=Tables!$J$47,Tables!$Q$47,IF(I15=Tables!$J$48,Tables!$Q$48,IF(I15=Tables!$J$49,Tables!$Q$49,IF(I15=Tables!$J$50,Tables!$Q$50,""))))))))))))))))))))))))))))))))))</f>
        <v/>
      </c>
      <c r="W15" s="112" t="str">
        <f t="shared" si="7"/>
        <v/>
      </c>
      <c r="X15" s="111" t="str">
        <f t="shared" si="6"/>
        <v/>
      </c>
      <c r="Y15" s="129"/>
      <c r="AC15" s="106"/>
    </row>
    <row r="16" spans="1:29" s="37" customFormat="1">
      <c r="A16" s="8">
        <f t="shared" si="0"/>
        <v>13</v>
      </c>
      <c r="B16" s="133"/>
      <c r="C16" s="119"/>
      <c r="D16" s="118" t="str">
        <f t="shared" si="1"/>
        <v/>
      </c>
      <c r="E16" s="120"/>
      <c r="F16" s="121"/>
      <c r="G16" s="122"/>
      <c r="H16" s="123"/>
      <c r="I16" s="124"/>
      <c r="J16" s="110" t="str">
        <f t="shared" si="2"/>
        <v/>
      </c>
      <c r="K16" s="118" t="str">
        <f t="shared" si="3"/>
        <v/>
      </c>
      <c r="L16" s="113" t="str">
        <f t="shared" si="4"/>
        <v/>
      </c>
      <c r="M16" s="114" t="str">
        <f t="shared" si="5"/>
        <v/>
      </c>
      <c r="N16" s="123"/>
      <c r="O16" s="123"/>
      <c r="P16" s="123"/>
      <c r="Q16" s="123"/>
      <c r="R16" s="123"/>
      <c r="S16" s="125"/>
      <c r="T16" s="126"/>
      <c r="U16" s="127"/>
      <c r="V16" s="115" t="str">
        <f>IF(I16=Tables!$J$5,Tables!$Q$5,IF(I16=Tables!$J$6,Tables!$Q$6,IF(I16=Tables!$J$7,Tables!$Q$7,IF(I16=Tables!$J$8,Tables!$Q$8,IF(I16=Tables!$J$9,Tables!$Q$9,IF(I16=Tables!$J$10,Tables!$Q$10,IF(I16=Tables!$J$11,Tables!$Q$11,IF(I16=Tables!$J$12,Tables!$Q$12,IF(I16=Tables!$J$13,Tables!$Q$13,IF(I16=Tables!$J$14,Tables!$Q$14,IF(I16=Tables!$J$15,Tables!$Q$15,IF(I16=Tables!$J$16,Tables!$Q$16,IF(I16=Tables!$J$17,Tables!$Q$17,IF(I16=Tables!$J$18,Tables!$Q$18,IF(I16=Tables!$J$19,Tables!$Q$19,IF(I16=Tables!$J$20,Tables!$Q$20,IF(I16=Tables!$J$24,Tables!$Q$24,IF(I16=Tables!$J$25,Tables!$Q$25,IF(I16=Tables!$J$26,Tables!$Q$26,IF(I16=Tables!$J$27,Tables!$Q$27,IF(I16=Tables!$J$28,Tables!$Q$28,IF(I16=Tables!$J$29,Tables!$Q$29,IF(I16=Tables!$J$30,Tables!$Q$30,IF(I16=Tables!$J$34,Tables!$Q$34,IF(I16=Tables!$J$35,Tables!$Q$35,IF(I16=Tables!$J$36,Tables!$Q$36,IF(I16=Tables!$J$37,Tables!$Q$37,IF(I16=Tables!$J$38,Tables!$Q$38,IF(I16=Tables!$J$42,Tables!$Q$42,IF(I16=Tables!$J$46,Tables!$Q$46,IF(I16=Tables!$J$47,Tables!$Q$47,IF(I16=Tables!$J$48,Tables!$Q$48,IF(I16=Tables!$J$49,Tables!$Q$49,IF(I16=Tables!$J$50,Tables!$Q$50,""))))))))))))))))))))))))))))))))))</f>
        <v/>
      </c>
      <c r="W16" s="112" t="str">
        <f t="shared" si="7"/>
        <v/>
      </c>
      <c r="X16" s="111" t="str">
        <f t="shared" si="6"/>
        <v/>
      </c>
      <c r="Y16" s="129"/>
      <c r="AC16" s="106"/>
    </row>
    <row r="17" spans="1:29" s="37" customFormat="1">
      <c r="A17" s="8">
        <f t="shared" si="0"/>
        <v>14</v>
      </c>
      <c r="B17" s="133"/>
      <c r="C17" s="119"/>
      <c r="D17" s="118" t="str">
        <f t="shared" si="1"/>
        <v/>
      </c>
      <c r="E17" s="120"/>
      <c r="F17" s="121"/>
      <c r="G17" s="122"/>
      <c r="H17" s="123"/>
      <c r="I17" s="124"/>
      <c r="J17" s="110" t="str">
        <f t="shared" si="2"/>
        <v/>
      </c>
      <c r="K17" s="118" t="str">
        <f t="shared" si="3"/>
        <v/>
      </c>
      <c r="L17" s="113" t="str">
        <f t="shared" si="4"/>
        <v/>
      </c>
      <c r="M17" s="114" t="str">
        <f t="shared" si="5"/>
        <v/>
      </c>
      <c r="N17" s="123"/>
      <c r="O17" s="123"/>
      <c r="P17" s="123"/>
      <c r="Q17" s="123"/>
      <c r="R17" s="123"/>
      <c r="S17" s="125"/>
      <c r="T17" s="126"/>
      <c r="U17" s="127"/>
      <c r="V17" s="115" t="str">
        <f>IF(I17=Tables!$J$5,Tables!$Q$5,IF(I17=Tables!$J$6,Tables!$Q$6,IF(I17=Tables!$J$7,Tables!$Q$7,IF(I17=Tables!$J$8,Tables!$Q$8,IF(I17=Tables!$J$9,Tables!$Q$9,IF(I17=Tables!$J$10,Tables!$Q$10,IF(I17=Tables!$J$11,Tables!$Q$11,IF(I17=Tables!$J$12,Tables!$Q$12,IF(I17=Tables!$J$13,Tables!$Q$13,IF(I17=Tables!$J$14,Tables!$Q$14,IF(I17=Tables!$J$15,Tables!$Q$15,IF(I17=Tables!$J$16,Tables!$Q$16,IF(I17=Tables!$J$17,Tables!$Q$17,IF(I17=Tables!$J$18,Tables!$Q$18,IF(I17=Tables!$J$19,Tables!$Q$19,IF(I17=Tables!$J$20,Tables!$Q$20,IF(I17=Tables!$J$24,Tables!$Q$24,IF(I17=Tables!$J$25,Tables!$Q$25,IF(I17=Tables!$J$26,Tables!$Q$26,IF(I17=Tables!$J$27,Tables!$Q$27,IF(I17=Tables!$J$28,Tables!$Q$28,IF(I17=Tables!$J$29,Tables!$Q$29,IF(I17=Tables!$J$30,Tables!$Q$30,IF(I17=Tables!$J$34,Tables!$Q$34,IF(I17=Tables!$J$35,Tables!$Q$35,IF(I17=Tables!$J$36,Tables!$Q$36,IF(I17=Tables!$J$37,Tables!$Q$37,IF(I17=Tables!$J$38,Tables!$Q$38,IF(I17=Tables!$J$42,Tables!$Q$42,IF(I17=Tables!$J$46,Tables!$Q$46,IF(I17=Tables!$J$47,Tables!$Q$47,IF(I17=Tables!$J$48,Tables!$Q$48,IF(I17=Tables!$J$49,Tables!$Q$49,IF(I17=Tables!$J$50,Tables!$Q$50,""))))))))))))))))))))))))))))))))))</f>
        <v/>
      </c>
      <c r="W17" s="112" t="str">
        <f t="shared" si="7"/>
        <v/>
      </c>
      <c r="X17" s="111" t="str">
        <f t="shared" si="6"/>
        <v/>
      </c>
      <c r="Y17" s="129"/>
      <c r="AC17" s="106"/>
    </row>
    <row r="18" spans="1:29" s="37" customFormat="1" ht="12" customHeight="1">
      <c r="A18" s="8">
        <f t="shared" si="0"/>
        <v>15</v>
      </c>
      <c r="B18" s="133"/>
      <c r="C18" s="119"/>
      <c r="D18" s="118" t="str">
        <f t="shared" si="1"/>
        <v/>
      </c>
      <c r="E18" s="120"/>
      <c r="F18" s="121"/>
      <c r="G18" s="122"/>
      <c r="H18" s="123"/>
      <c r="I18" s="124"/>
      <c r="J18" s="110" t="str">
        <f t="shared" si="2"/>
        <v/>
      </c>
      <c r="K18" s="118" t="str">
        <f t="shared" si="3"/>
        <v/>
      </c>
      <c r="L18" s="113" t="str">
        <f t="shared" si="4"/>
        <v/>
      </c>
      <c r="M18" s="114" t="str">
        <f t="shared" si="5"/>
        <v/>
      </c>
      <c r="N18" s="123"/>
      <c r="O18" s="123"/>
      <c r="P18" s="123"/>
      <c r="Q18" s="123"/>
      <c r="R18" s="123"/>
      <c r="S18" s="125"/>
      <c r="T18" s="126"/>
      <c r="U18" s="127"/>
      <c r="V18" s="115" t="str">
        <f>IF(I18=Tables!$J$5,Tables!$Q$5,IF(I18=Tables!$J$6,Tables!$Q$6,IF(I18=Tables!$J$7,Tables!$Q$7,IF(I18=Tables!$J$8,Tables!$Q$8,IF(I18=Tables!$J$9,Tables!$Q$9,IF(I18=Tables!$J$10,Tables!$Q$10,IF(I18=Tables!$J$11,Tables!$Q$11,IF(I18=Tables!$J$12,Tables!$Q$12,IF(I18=Tables!$J$13,Tables!$Q$13,IF(I18=Tables!$J$14,Tables!$Q$14,IF(I18=Tables!$J$15,Tables!$Q$15,IF(I18=Tables!$J$16,Tables!$Q$16,IF(I18=Tables!$J$17,Tables!$Q$17,IF(I18=Tables!$J$18,Tables!$Q$18,IF(I18=Tables!$J$19,Tables!$Q$19,IF(I18=Tables!$J$20,Tables!$Q$20,IF(I18=Tables!$J$24,Tables!$Q$24,IF(I18=Tables!$J$25,Tables!$Q$25,IF(I18=Tables!$J$26,Tables!$Q$26,IF(I18=Tables!$J$27,Tables!$Q$27,IF(I18=Tables!$J$28,Tables!$Q$28,IF(I18=Tables!$J$29,Tables!$Q$29,IF(I18=Tables!$J$30,Tables!$Q$30,IF(I18=Tables!$J$34,Tables!$Q$34,IF(I18=Tables!$J$35,Tables!$Q$35,IF(I18=Tables!$J$36,Tables!$Q$36,IF(I18=Tables!$J$37,Tables!$Q$37,IF(I18=Tables!$J$38,Tables!$Q$38,IF(I18=Tables!$J$42,Tables!$Q$42,IF(I18=Tables!$J$46,Tables!$Q$46,IF(I18=Tables!$J$47,Tables!$Q$47,IF(I18=Tables!$J$48,Tables!$Q$48,IF(I18=Tables!$J$49,Tables!$Q$49,IF(I18=Tables!$J$50,Tables!$Q$50,""))))))))))))))))))))))))))))))))))</f>
        <v/>
      </c>
      <c r="W18" s="112" t="str">
        <f t="shared" si="7"/>
        <v/>
      </c>
      <c r="X18" s="111" t="str">
        <f t="shared" si="6"/>
        <v/>
      </c>
      <c r="Y18" s="129"/>
      <c r="AC18" s="106"/>
    </row>
    <row r="19" spans="1:29" s="37" customFormat="1">
      <c r="A19" s="8">
        <f t="shared" si="0"/>
        <v>16</v>
      </c>
      <c r="B19" s="133"/>
      <c r="C19" s="119"/>
      <c r="D19" s="118" t="str">
        <f t="shared" si="1"/>
        <v/>
      </c>
      <c r="E19" s="120"/>
      <c r="F19" s="121"/>
      <c r="G19" s="122"/>
      <c r="H19" s="123"/>
      <c r="I19" s="124"/>
      <c r="J19" s="110" t="str">
        <f t="shared" si="2"/>
        <v/>
      </c>
      <c r="K19" s="118" t="str">
        <f t="shared" si="3"/>
        <v/>
      </c>
      <c r="L19" s="113" t="str">
        <f t="shared" si="4"/>
        <v/>
      </c>
      <c r="M19" s="114" t="str">
        <f t="shared" si="5"/>
        <v/>
      </c>
      <c r="N19" s="123"/>
      <c r="O19" s="123"/>
      <c r="P19" s="123"/>
      <c r="Q19" s="123"/>
      <c r="R19" s="123"/>
      <c r="S19" s="125"/>
      <c r="T19" s="126"/>
      <c r="U19" s="127"/>
      <c r="V19" s="115" t="str">
        <f>IF(I19=Tables!$J$5,Tables!$Q$5,IF(I19=Tables!$J$6,Tables!$Q$6,IF(I19=Tables!$J$7,Tables!$Q$7,IF(I19=Tables!$J$8,Tables!$Q$8,IF(I19=Tables!$J$9,Tables!$Q$9,IF(I19=Tables!$J$10,Tables!$Q$10,IF(I19=Tables!$J$11,Tables!$Q$11,IF(I19=Tables!$J$12,Tables!$Q$12,IF(I19=Tables!$J$13,Tables!$Q$13,IF(I19=Tables!$J$14,Tables!$Q$14,IF(I19=Tables!$J$15,Tables!$Q$15,IF(I19=Tables!$J$16,Tables!$Q$16,IF(I19=Tables!$J$17,Tables!$Q$17,IF(I19=Tables!$J$18,Tables!$Q$18,IF(I19=Tables!$J$19,Tables!$Q$19,IF(I19=Tables!$J$20,Tables!$Q$20,IF(I19=Tables!$J$24,Tables!$Q$24,IF(I19=Tables!$J$25,Tables!$Q$25,IF(I19=Tables!$J$26,Tables!$Q$26,IF(I19=Tables!$J$27,Tables!$Q$27,IF(I19=Tables!$J$28,Tables!$Q$28,IF(I19=Tables!$J$29,Tables!$Q$29,IF(I19=Tables!$J$30,Tables!$Q$30,IF(I19=Tables!$J$34,Tables!$Q$34,IF(I19=Tables!$J$35,Tables!$Q$35,IF(I19=Tables!$J$36,Tables!$Q$36,IF(I19=Tables!$J$37,Tables!$Q$37,IF(I19=Tables!$J$38,Tables!$Q$38,IF(I19=Tables!$J$42,Tables!$Q$42,IF(I19=Tables!$J$46,Tables!$Q$46,IF(I19=Tables!$J$47,Tables!$Q$47,IF(I19=Tables!$J$48,Tables!$Q$48,IF(I19=Tables!$J$49,Tables!$Q$49,IF(I19=Tables!$J$50,Tables!$Q$50,""))))))))))))))))))))))))))))))))))</f>
        <v/>
      </c>
      <c r="W19" s="112" t="str">
        <f t="shared" si="7"/>
        <v/>
      </c>
      <c r="X19" s="111" t="str">
        <f t="shared" si="6"/>
        <v/>
      </c>
      <c r="Y19" s="129"/>
      <c r="AC19" s="106"/>
    </row>
    <row r="20" spans="1:29" s="37" customFormat="1">
      <c r="A20" s="8">
        <f t="shared" si="0"/>
        <v>17</v>
      </c>
      <c r="B20" s="133"/>
      <c r="C20" s="119"/>
      <c r="D20" s="118" t="str">
        <f t="shared" si="1"/>
        <v/>
      </c>
      <c r="E20" s="120"/>
      <c r="F20" s="121"/>
      <c r="G20" s="122"/>
      <c r="H20" s="123"/>
      <c r="I20" s="124"/>
      <c r="J20" s="110" t="str">
        <f t="shared" si="2"/>
        <v/>
      </c>
      <c r="K20" s="118" t="str">
        <f t="shared" si="3"/>
        <v/>
      </c>
      <c r="L20" s="113" t="str">
        <f t="shared" si="4"/>
        <v/>
      </c>
      <c r="M20" s="114" t="str">
        <f t="shared" si="5"/>
        <v/>
      </c>
      <c r="N20" s="123"/>
      <c r="O20" s="123"/>
      <c r="P20" s="123"/>
      <c r="Q20" s="123"/>
      <c r="R20" s="123"/>
      <c r="S20" s="125"/>
      <c r="T20" s="126"/>
      <c r="U20" s="127"/>
      <c r="V20" s="115" t="str">
        <f>IF(I20=Tables!$J$5,Tables!$Q$5,IF(I20=Tables!$J$6,Tables!$Q$6,IF(I20=Tables!$J$7,Tables!$Q$7,IF(I20=Tables!$J$8,Tables!$Q$8,IF(I20=Tables!$J$9,Tables!$Q$9,IF(I20=Tables!$J$10,Tables!$Q$10,IF(I20=Tables!$J$11,Tables!$Q$11,IF(I20=Tables!$J$12,Tables!$Q$12,IF(I20=Tables!$J$13,Tables!$Q$13,IF(I20=Tables!$J$14,Tables!$Q$14,IF(I20=Tables!$J$15,Tables!$Q$15,IF(I20=Tables!$J$16,Tables!$Q$16,IF(I20=Tables!$J$17,Tables!$Q$17,IF(I20=Tables!$J$18,Tables!$Q$18,IF(I20=Tables!$J$19,Tables!$Q$19,IF(I20=Tables!$J$20,Tables!$Q$20,IF(I20=Tables!$J$24,Tables!$Q$24,IF(I20=Tables!$J$25,Tables!$Q$25,IF(I20=Tables!$J$26,Tables!$Q$26,IF(I20=Tables!$J$27,Tables!$Q$27,IF(I20=Tables!$J$28,Tables!$Q$28,IF(I20=Tables!$J$29,Tables!$Q$29,IF(I20=Tables!$J$30,Tables!$Q$30,IF(I20=Tables!$J$34,Tables!$Q$34,IF(I20=Tables!$J$35,Tables!$Q$35,IF(I20=Tables!$J$36,Tables!$Q$36,IF(I20=Tables!$J$37,Tables!$Q$37,IF(I20=Tables!$J$38,Tables!$Q$38,IF(I20=Tables!$J$42,Tables!$Q$42,IF(I20=Tables!$J$46,Tables!$Q$46,IF(I20=Tables!$J$47,Tables!$Q$47,IF(I20=Tables!$J$48,Tables!$Q$48,IF(I20=Tables!$J$49,Tables!$Q$49,IF(I20=Tables!$J$50,Tables!$Q$50,""))))))))))))))))))))))))))))))))))</f>
        <v/>
      </c>
      <c r="W20" s="112" t="str">
        <f t="shared" si="7"/>
        <v/>
      </c>
      <c r="X20" s="111" t="str">
        <f t="shared" si="6"/>
        <v/>
      </c>
      <c r="Y20" s="129"/>
      <c r="AC20" s="106"/>
    </row>
    <row r="21" spans="1:29" s="37" customFormat="1" ht="12.75" customHeight="1">
      <c r="A21" s="8">
        <f t="shared" si="0"/>
        <v>18</v>
      </c>
      <c r="B21" s="133"/>
      <c r="C21" s="119"/>
      <c r="D21" s="118" t="str">
        <f t="shared" si="1"/>
        <v/>
      </c>
      <c r="E21" s="120"/>
      <c r="F21" s="121"/>
      <c r="G21" s="122"/>
      <c r="H21" s="123"/>
      <c r="I21" s="124"/>
      <c r="J21" s="110" t="str">
        <f t="shared" si="2"/>
        <v/>
      </c>
      <c r="K21" s="118" t="str">
        <f t="shared" si="3"/>
        <v/>
      </c>
      <c r="L21" s="113" t="str">
        <f t="shared" si="4"/>
        <v/>
      </c>
      <c r="M21" s="114" t="str">
        <f t="shared" si="5"/>
        <v/>
      </c>
      <c r="N21" s="123"/>
      <c r="O21" s="123"/>
      <c r="P21" s="123"/>
      <c r="Q21" s="123"/>
      <c r="R21" s="123"/>
      <c r="S21" s="125"/>
      <c r="T21" s="126"/>
      <c r="U21" s="127"/>
      <c r="V21" s="115" t="str">
        <f>IF(I21=Tables!$J$5,Tables!$Q$5,IF(I21=Tables!$J$6,Tables!$Q$6,IF(I21=Tables!$J$7,Tables!$Q$7,IF(I21=Tables!$J$8,Tables!$Q$8,IF(I21=Tables!$J$9,Tables!$Q$9,IF(I21=Tables!$J$10,Tables!$Q$10,IF(I21=Tables!$J$11,Tables!$Q$11,IF(I21=Tables!$J$12,Tables!$Q$12,IF(I21=Tables!$J$13,Tables!$Q$13,IF(I21=Tables!$J$14,Tables!$Q$14,IF(I21=Tables!$J$15,Tables!$Q$15,IF(I21=Tables!$J$16,Tables!$Q$16,IF(I21=Tables!$J$17,Tables!$Q$17,IF(I21=Tables!$J$18,Tables!$Q$18,IF(I21=Tables!$J$19,Tables!$Q$19,IF(I21=Tables!$J$20,Tables!$Q$20,IF(I21=Tables!$J$24,Tables!$Q$24,IF(I21=Tables!$J$25,Tables!$Q$25,IF(I21=Tables!$J$26,Tables!$Q$26,IF(I21=Tables!$J$27,Tables!$Q$27,IF(I21=Tables!$J$28,Tables!$Q$28,IF(I21=Tables!$J$29,Tables!$Q$29,IF(I21=Tables!$J$30,Tables!$Q$30,IF(I21=Tables!$J$34,Tables!$Q$34,IF(I21=Tables!$J$35,Tables!$Q$35,IF(I21=Tables!$J$36,Tables!$Q$36,IF(I21=Tables!$J$37,Tables!$Q$37,IF(I21=Tables!$J$38,Tables!$Q$38,IF(I21=Tables!$J$42,Tables!$Q$42,IF(I21=Tables!$J$46,Tables!$Q$46,IF(I21=Tables!$J$47,Tables!$Q$47,IF(I21=Tables!$J$48,Tables!$Q$48,IF(I21=Tables!$J$49,Tables!$Q$49,IF(I21=Tables!$J$50,Tables!$Q$50,""))))))))))))))))))))))))))))))))))</f>
        <v/>
      </c>
      <c r="W21" s="112" t="str">
        <f t="shared" si="7"/>
        <v/>
      </c>
      <c r="X21" s="111" t="str">
        <f t="shared" si="6"/>
        <v/>
      </c>
      <c r="Y21" s="129"/>
      <c r="AC21" s="106"/>
    </row>
    <row r="22" spans="1:29" s="37" customFormat="1" ht="12.75" customHeight="1">
      <c r="A22" s="8">
        <f t="shared" si="0"/>
        <v>19</v>
      </c>
      <c r="B22" s="133"/>
      <c r="C22" s="119"/>
      <c r="D22" s="118" t="str">
        <f t="shared" si="1"/>
        <v/>
      </c>
      <c r="E22" s="120"/>
      <c r="F22" s="121"/>
      <c r="G22" s="122"/>
      <c r="H22" s="123"/>
      <c r="I22" s="124"/>
      <c r="J22" s="110" t="str">
        <f t="shared" si="2"/>
        <v/>
      </c>
      <c r="K22" s="118" t="str">
        <f t="shared" si="3"/>
        <v/>
      </c>
      <c r="L22" s="113" t="str">
        <f t="shared" si="4"/>
        <v/>
      </c>
      <c r="M22" s="114" t="str">
        <f t="shared" si="5"/>
        <v/>
      </c>
      <c r="N22" s="123"/>
      <c r="O22" s="123"/>
      <c r="P22" s="123"/>
      <c r="Q22" s="123"/>
      <c r="R22" s="123"/>
      <c r="S22" s="125"/>
      <c r="T22" s="126"/>
      <c r="U22" s="127"/>
      <c r="V22" s="115" t="str">
        <f>IF(I22=Tables!$J$5,Tables!$Q$5,IF(I22=Tables!$J$6,Tables!$Q$6,IF(I22=Tables!$J$7,Tables!$Q$7,IF(I22=Tables!$J$8,Tables!$Q$8,IF(I22=Tables!$J$9,Tables!$Q$9,IF(I22=Tables!$J$10,Tables!$Q$10,IF(I22=Tables!$J$11,Tables!$Q$11,IF(I22=Tables!$J$12,Tables!$Q$12,IF(I22=Tables!$J$13,Tables!$Q$13,IF(I22=Tables!$J$14,Tables!$Q$14,IF(I22=Tables!$J$15,Tables!$Q$15,IF(I22=Tables!$J$16,Tables!$Q$16,IF(I22=Tables!$J$17,Tables!$Q$17,IF(I22=Tables!$J$18,Tables!$Q$18,IF(I22=Tables!$J$19,Tables!$Q$19,IF(I22=Tables!$J$20,Tables!$Q$20,IF(I22=Tables!$J$24,Tables!$Q$24,IF(I22=Tables!$J$25,Tables!$Q$25,IF(I22=Tables!$J$26,Tables!$Q$26,IF(I22=Tables!$J$27,Tables!$Q$27,IF(I22=Tables!$J$28,Tables!$Q$28,IF(I22=Tables!$J$29,Tables!$Q$29,IF(I22=Tables!$J$30,Tables!$Q$30,IF(I22=Tables!$J$34,Tables!$Q$34,IF(I22=Tables!$J$35,Tables!$Q$35,IF(I22=Tables!$J$36,Tables!$Q$36,IF(I22=Tables!$J$37,Tables!$Q$37,IF(I22=Tables!$J$38,Tables!$Q$38,IF(I22=Tables!$J$42,Tables!$Q$42,IF(I22=Tables!$J$46,Tables!$Q$46,IF(I22=Tables!$J$47,Tables!$Q$47,IF(I22=Tables!$J$48,Tables!$Q$48,IF(I22=Tables!$J$49,Tables!$Q$49,IF(I22=Tables!$J$50,Tables!$Q$50,""))))))))))))))))))))))))))))))))))</f>
        <v/>
      </c>
      <c r="W22" s="112" t="str">
        <f t="shared" si="7"/>
        <v/>
      </c>
      <c r="X22" s="111" t="str">
        <f t="shared" si="6"/>
        <v/>
      </c>
      <c r="Y22" s="129"/>
      <c r="AC22" s="106"/>
    </row>
    <row r="23" spans="1:29" s="37" customFormat="1">
      <c r="A23" s="8">
        <f t="shared" si="0"/>
        <v>20</v>
      </c>
      <c r="B23" s="133"/>
      <c r="C23" s="119"/>
      <c r="D23" s="118" t="str">
        <f t="shared" si="1"/>
        <v/>
      </c>
      <c r="E23" s="120"/>
      <c r="F23" s="121"/>
      <c r="G23" s="122"/>
      <c r="H23" s="123"/>
      <c r="I23" s="124"/>
      <c r="J23" s="110" t="str">
        <f t="shared" si="2"/>
        <v/>
      </c>
      <c r="K23" s="118" t="str">
        <f t="shared" si="3"/>
        <v/>
      </c>
      <c r="L23" s="113" t="str">
        <f t="shared" si="4"/>
        <v/>
      </c>
      <c r="M23" s="114" t="str">
        <f t="shared" si="5"/>
        <v/>
      </c>
      <c r="N23" s="123"/>
      <c r="O23" s="123"/>
      <c r="P23" s="123"/>
      <c r="Q23" s="123"/>
      <c r="R23" s="123"/>
      <c r="S23" s="125"/>
      <c r="T23" s="126"/>
      <c r="U23" s="127"/>
      <c r="V23" s="115" t="str">
        <f>IF(I23=Tables!$J$5,Tables!$Q$5,IF(I23=Tables!$J$6,Tables!$Q$6,IF(I23=Tables!$J$7,Tables!$Q$7,IF(I23=Tables!$J$8,Tables!$Q$8,IF(I23=Tables!$J$9,Tables!$Q$9,IF(I23=Tables!$J$10,Tables!$Q$10,IF(I23=Tables!$J$11,Tables!$Q$11,IF(I23=Tables!$J$12,Tables!$Q$12,IF(I23=Tables!$J$13,Tables!$Q$13,IF(I23=Tables!$J$14,Tables!$Q$14,IF(I23=Tables!$J$15,Tables!$Q$15,IF(I23=Tables!$J$16,Tables!$Q$16,IF(I23=Tables!$J$17,Tables!$Q$17,IF(I23=Tables!$J$18,Tables!$Q$18,IF(I23=Tables!$J$19,Tables!$Q$19,IF(I23=Tables!$J$20,Tables!$Q$20,IF(I23=Tables!$J$24,Tables!$Q$24,IF(I23=Tables!$J$25,Tables!$Q$25,IF(I23=Tables!$J$26,Tables!$Q$26,IF(I23=Tables!$J$27,Tables!$Q$27,IF(I23=Tables!$J$28,Tables!$Q$28,IF(I23=Tables!$J$29,Tables!$Q$29,IF(I23=Tables!$J$30,Tables!$Q$30,IF(I23=Tables!$J$34,Tables!$Q$34,IF(I23=Tables!$J$35,Tables!$Q$35,IF(I23=Tables!$J$36,Tables!$Q$36,IF(I23=Tables!$J$37,Tables!$Q$37,IF(I23=Tables!$J$38,Tables!$Q$38,IF(I23=Tables!$J$42,Tables!$Q$42,IF(I23=Tables!$J$46,Tables!$Q$46,IF(I23=Tables!$J$47,Tables!$Q$47,IF(I23=Tables!$J$48,Tables!$Q$48,IF(I23=Tables!$J$49,Tables!$Q$49,IF(I23=Tables!$J$50,Tables!$Q$50,""))))))))))))))))))))))))))))))))))</f>
        <v/>
      </c>
      <c r="W23" s="112" t="str">
        <f t="shared" si="7"/>
        <v/>
      </c>
      <c r="X23" s="111" t="str">
        <f t="shared" si="6"/>
        <v/>
      </c>
      <c r="Y23" s="129"/>
      <c r="AC23" s="106"/>
    </row>
    <row r="24" spans="1:29" s="37" customFormat="1">
      <c r="A24" s="8">
        <f t="shared" si="0"/>
        <v>21</v>
      </c>
      <c r="B24" s="133"/>
      <c r="C24" s="119"/>
      <c r="D24" s="118" t="str">
        <f t="shared" si="1"/>
        <v/>
      </c>
      <c r="E24" s="120"/>
      <c r="F24" s="121"/>
      <c r="G24" s="122"/>
      <c r="H24" s="123"/>
      <c r="I24" s="124"/>
      <c r="J24" s="110" t="str">
        <f t="shared" si="2"/>
        <v/>
      </c>
      <c r="K24" s="118" t="str">
        <f t="shared" si="3"/>
        <v/>
      </c>
      <c r="L24" s="113" t="str">
        <f t="shared" si="4"/>
        <v/>
      </c>
      <c r="M24" s="114" t="str">
        <f t="shared" si="5"/>
        <v/>
      </c>
      <c r="N24" s="123"/>
      <c r="O24" s="123"/>
      <c r="P24" s="123"/>
      <c r="Q24" s="123"/>
      <c r="R24" s="123"/>
      <c r="S24" s="125"/>
      <c r="T24" s="126"/>
      <c r="U24" s="127"/>
      <c r="V24" s="115" t="str">
        <f>IF(I24=Tables!$J$5,Tables!$Q$5,IF(I24=Tables!$J$6,Tables!$Q$6,IF(I24=Tables!$J$7,Tables!$Q$7,IF(I24=Tables!$J$8,Tables!$Q$8,IF(I24=Tables!$J$9,Tables!$Q$9,IF(I24=Tables!$J$10,Tables!$Q$10,IF(I24=Tables!$J$11,Tables!$Q$11,IF(I24=Tables!$J$12,Tables!$Q$12,IF(I24=Tables!$J$13,Tables!$Q$13,IF(I24=Tables!$J$14,Tables!$Q$14,IF(I24=Tables!$J$15,Tables!$Q$15,IF(I24=Tables!$J$16,Tables!$Q$16,IF(I24=Tables!$J$17,Tables!$Q$17,IF(I24=Tables!$J$18,Tables!$Q$18,IF(I24=Tables!$J$19,Tables!$Q$19,IF(I24=Tables!$J$20,Tables!$Q$20,IF(I24=Tables!$J$24,Tables!$Q$24,IF(I24=Tables!$J$25,Tables!$Q$25,IF(I24=Tables!$J$26,Tables!$Q$26,IF(I24=Tables!$J$27,Tables!$Q$27,IF(I24=Tables!$J$28,Tables!$Q$28,IF(I24=Tables!$J$29,Tables!$Q$29,IF(I24=Tables!$J$30,Tables!$Q$30,IF(I24=Tables!$J$34,Tables!$Q$34,IF(I24=Tables!$J$35,Tables!$Q$35,IF(I24=Tables!$J$36,Tables!$Q$36,IF(I24=Tables!$J$37,Tables!$Q$37,IF(I24=Tables!$J$38,Tables!$Q$38,IF(I24=Tables!$J$42,Tables!$Q$42,IF(I24=Tables!$J$46,Tables!$Q$46,IF(I24=Tables!$J$47,Tables!$Q$47,IF(I24=Tables!$J$48,Tables!$Q$48,IF(I24=Tables!$J$49,Tables!$Q$49,IF(I24=Tables!$J$50,Tables!$Q$50,""))))))))))))))))))))))))))))))))))</f>
        <v/>
      </c>
      <c r="W24" s="112" t="str">
        <f t="shared" si="7"/>
        <v/>
      </c>
      <c r="X24" s="111" t="str">
        <f t="shared" si="6"/>
        <v/>
      </c>
      <c r="Y24" s="129"/>
      <c r="AC24" s="106"/>
    </row>
    <row r="25" spans="1:29" s="37" customFormat="1">
      <c r="A25" s="8">
        <f t="shared" si="0"/>
        <v>22</v>
      </c>
      <c r="B25" s="133"/>
      <c r="C25" s="119"/>
      <c r="D25" s="118" t="str">
        <f t="shared" si="1"/>
        <v/>
      </c>
      <c r="E25" s="120"/>
      <c r="F25" s="121"/>
      <c r="G25" s="122"/>
      <c r="H25" s="123"/>
      <c r="I25" s="124"/>
      <c r="J25" s="110" t="str">
        <f t="shared" si="2"/>
        <v/>
      </c>
      <c r="K25" s="118" t="str">
        <f t="shared" si="3"/>
        <v/>
      </c>
      <c r="L25" s="113" t="str">
        <f t="shared" si="4"/>
        <v/>
      </c>
      <c r="M25" s="114" t="str">
        <f t="shared" si="5"/>
        <v/>
      </c>
      <c r="N25" s="123"/>
      <c r="O25" s="123"/>
      <c r="P25" s="123"/>
      <c r="Q25" s="123"/>
      <c r="R25" s="123"/>
      <c r="S25" s="125"/>
      <c r="T25" s="126"/>
      <c r="U25" s="127"/>
      <c r="V25" s="115" t="str">
        <f>IF(I25=Tables!$J$5,Tables!$Q$5,IF(I25=Tables!$J$6,Tables!$Q$6,IF(I25=Tables!$J$7,Tables!$Q$7,IF(I25=Tables!$J$8,Tables!$Q$8,IF(I25=Tables!$J$9,Tables!$Q$9,IF(I25=Tables!$J$10,Tables!$Q$10,IF(I25=Tables!$J$11,Tables!$Q$11,IF(I25=Tables!$J$12,Tables!$Q$12,IF(I25=Tables!$J$13,Tables!$Q$13,IF(I25=Tables!$J$14,Tables!$Q$14,IF(I25=Tables!$J$15,Tables!$Q$15,IF(I25=Tables!$J$16,Tables!$Q$16,IF(I25=Tables!$J$17,Tables!$Q$17,IF(I25=Tables!$J$18,Tables!$Q$18,IF(I25=Tables!$J$19,Tables!$Q$19,IF(I25=Tables!$J$20,Tables!$Q$20,IF(I25=Tables!$J$24,Tables!$Q$24,IF(I25=Tables!$J$25,Tables!$Q$25,IF(I25=Tables!$J$26,Tables!$Q$26,IF(I25=Tables!$J$27,Tables!$Q$27,IF(I25=Tables!$J$28,Tables!$Q$28,IF(I25=Tables!$J$29,Tables!$Q$29,IF(I25=Tables!$J$30,Tables!$Q$30,IF(I25=Tables!$J$34,Tables!$Q$34,IF(I25=Tables!$J$35,Tables!$Q$35,IF(I25=Tables!$J$36,Tables!$Q$36,IF(I25=Tables!$J$37,Tables!$Q$37,IF(I25=Tables!$J$38,Tables!$Q$38,IF(I25=Tables!$J$42,Tables!$Q$42,IF(I25=Tables!$J$46,Tables!$Q$46,IF(I25=Tables!$J$47,Tables!$Q$47,IF(I25=Tables!$J$48,Tables!$Q$48,IF(I25=Tables!$J$49,Tables!$Q$49,IF(I25=Tables!$J$50,Tables!$Q$50,""))))))))))))))))))))))))))))))))))</f>
        <v/>
      </c>
      <c r="W25" s="112" t="str">
        <f t="shared" si="7"/>
        <v/>
      </c>
      <c r="X25" s="111" t="str">
        <f t="shared" si="6"/>
        <v/>
      </c>
      <c r="Y25" s="129"/>
      <c r="AA25" s="21"/>
      <c r="AC25" s="106"/>
    </row>
    <row r="26" spans="1:29" s="37" customFormat="1">
      <c r="A26" s="8">
        <f t="shared" si="0"/>
        <v>23</v>
      </c>
      <c r="B26" s="133"/>
      <c r="C26" s="119"/>
      <c r="D26" s="118" t="str">
        <f t="shared" si="1"/>
        <v/>
      </c>
      <c r="E26" s="120"/>
      <c r="F26" s="121"/>
      <c r="G26" s="122"/>
      <c r="H26" s="123"/>
      <c r="I26" s="124"/>
      <c r="J26" s="110" t="str">
        <f t="shared" si="2"/>
        <v/>
      </c>
      <c r="K26" s="118" t="str">
        <f t="shared" si="3"/>
        <v/>
      </c>
      <c r="L26" s="113" t="str">
        <f t="shared" si="4"/>
        <v/>
      </c>
      <c r="M26" s="114" t="str">
        <f t="shared" si="5"/>
        <v/>
      </c>
      <c r="N26" s="123"/>
      <c r="O26" s="123"/>
      <c r="P26" s="123"/>
      <c r="Q26" s="123"/>
      <c r="R26" s="123"/>
      <c r="S26" s="125"/>
      <c r="T26" s="126"/>
      <c r="U26" s="127"/>
      <c r="V26" s="115" t="str">
        <f>IF(I26=Tables!$J$5,Tables!$Q$5,IF(I26=Tables!$J$6,Tables!$Q$6,IF(I26=Tables!$J$7,Tables!$Q$7,IF(I26=Tables!$J$8,Tables!$Q$8,IF(I26=Tables!$J$9,Tables!$Q$9,IF(I26=Tables!$J$10,Tables!$Q$10,IF(I26=Tables!$J$11,Tables!$Q$11,IF(I26=Tables!$J$12,Tables!$Q$12,IF(I26=Tables!$J$13,Tables!$Q$13,IF(I26=Tables!$J$14,Tables!$Q$14,IF(I26=Tables!$J$15,Tables!$Q$15,IF(I26=Tables!$J$16,Tables!$Q$16,IF(I26=Tables!$J$17,Tables!$Q$17,IF(I26=Tables!$J$18,Tables!$Q$18,IF(I26=Tables!$J$19,Tables!$Q$19,IF(I26=Tables!$J$20,Tables!$Q$20,IF(I26=Tables!$J$24,Tables!$Q$24,IF(I26=Tables!$J$25,Tables!$Q$25,IF(I26=Tables!$J$26,Tables!$Q$26,IF(I26=Tables!$J$27,Tables!$Q$27,IF(I26=Tables!$J$28,Tables!$Q$28,IF(I26=Tables!$J$29,Tables!$Q$29,IF(I26=Tables!$J$30,Tables!$Q$30,IF(I26=Tables!$J$34,Tables!$Q$34,IF(I26=Tables!$J$35,Tables!$Q$35,IF(I26=Tables!$J$36,Tables!$Q$36,IF(I26=Tables!$J$37,Tables!$Q$37,IF(I26=Tables!$J$38,Tables!$Q$38,IF(I26=Tables!$J$42,Tables!$Q$42,IF(I26=Tables!$J$46,Tables!$Q$46,IF(I26=Tables!$J$47,Tables!$Q$47,IF(I26=Tables!$J$48,Tables!$Q$48,IF(I26=Tables!$J$49,Tables!$Q$49,IF(I26=Tables!$J$50,Tables!$Q$50,""))))))))))))))))))))))))))))))))))</f>
        <v/>
      </c>
      <c r="W26" s="112" t="str">
        <f t="shared" si="7"/>
        <v/>
      </c>
      <c r="X26" s="111" t="str">
        <f t="shared" si="6"/>
        <v/>
      </c>
      <c r="Y26" s="129"/>
      <c r="AA26" s="21"/>
      <c r="AC26" s="106"/>
    </row>
    <row r="27" spans="1:29" s="37" customFormat="1">
      <c r="A27" s="8">
        <f t="shared" si="0"/>
        <v>24</v>
      </c>
      <c r="B27" s="133"/>
      <c r="C27" s="119"/>
      <c r="D27" s="118" t="str">
        <f t="shared" si="1"/>
        <v/>
      </c>
      <c r="E27" s="120"/>
      <c r="F27" s="121"/>
      <c r="G27" s="122"/>
      <c r="H27" s="123"/>
      <c r="I27" s="124"/>
      <c r="J27" s="110" t="str">
        <f t="shared" si="2"/>
        <v/>
      </c>
      <c r="K27" s="118" t="str">
        <f t="shared" si="3"/>
        <v/>
      </c>
      <c r="L27" s="113" t="str">
        <f t="shared" si="4"/>
        <v/>
      </c>
      <c r="M27" s="114" t="str">
        <f t="shared" si="5"/>
        <v/>
      </c>
      <c r="N27" s="123"/>
      <c r="O27" s="123"/>
      <c r="P27" s="123"/>
      <c r="Q27" s="123"/>
      <c r="R27" s="123"/>
      <c r="S27" s="125"/>
      <c r="T27" s="126"/>
      <c r="U27" s="127"/>
      <c r="V27" s="115" t="str">
        <f>IF(I27=Tables!$J$5,Tables!$Q$5,IF(I27=Tables!$J$6,Tables!$Q$6,IF(I27=Tables!$J$7,Tables!$Q$7,IF(I27=Tables!$J$8,Tables!$Q$8,IF(I27=Tables!$J$9,Tables!$Q$9,IF(I27=Tables!$J$10,Tables!$Q$10,IF(I27=Tables!$J$11,Tables!$Q$11,IF(I27=Tables!$J$12,Tables!$Q$12,IF(I27=Tables!$J$13,Tables!$Q$13,IF(I27=Tables!$J$14,Tables!$Q$14,IF(I27=Tables!$J$15,Tables!$Q$15,IF(I27=Tables!$J$16,Tables!$Q$16,IF(I27=Tables!$J$17,Tables!$Q$17,IF(I27=Tables!$J$18,Tables!$Q$18,IF(I27=Tables!$J$19,Tables!$Q$19,IF(I27=Tables!$J$20,Tables!$Q$20,IF(I27=Tables!$J$24,Tables!$Q$24,IF(I27=Tables!$J$25,Tables!$Q$25,IF(I27=Tables!$J$26,Tables!$Q$26,IF(I27=Tables!$J$27,Tables!$Q$27,IF(I27=Tables!$J$28,Tables!$Q$28,IF(I27=Tables!$J$29,Tables!$Q$29,IF(I27=Tables!$J$30,Tables!$Q$30,IF(I27=Tables!$J$34,Tables!$Q$34,IF(I27=Tables!$J$35,Tables!$Q$35,IF(I27=Tables!$J$36,Tables!$Q$36,IF(I27=Tables!$J$37,Tables!$Q$37,IF(I27=Tables!$J$38,Tables!$Q$38,IF(I27=Tables!$J$42,Tables!$Q$42,IF(I27=Tables!$J$46,Tables!$Q$46,IF(I27=Tables!$J$47,Tables!$Q$47,IF(I27=Tables!$J$48,Tables!$Q$48,IF(I27=Tables!$J$49,Tables!$Q$49,IF(I27=Tables!$J$50,Tables!$Q$50,""))))))))))))))))))))))))))))))))))</f>
        <v/>
      </c>
      <c r="W27" s="112" t="str">
        <f t="shared" si="7"/>
        <v/>
      </c>
      <c r="X27" s="111" t="str">
        <f t="shared" si="6"/>
        <v/>
      </c>
      <c r="Y27" s="129"/>
      <c r="AC27" s="106"/>
    </row>
    <row r="28" spans="1:29" s="21" customFormat="1">
      <c r="A28" s="8">
        <f t="shared" si="0"/>
        <v>25</v>
      </c>
      <c r="B28" s="133"/>
      <c r="C28" s="119"/>
      <c r="D28" s="118" t="str">
        <f t="shared" si="1"/>
        <v/>
      </c>
      <c r="E28" s="120"/>
      <c r="F28" s="121"/>
      <c r="G28" s="122"/>
      <c r="H28" s="123"/>
      <c r="I28" s="124"/>
      <c r="J28" s="110" t="str">
        <f t="shared" si="2"/>
        <v/>
      </c>
      <c r="K28" s="118" t="str">
        <f t="shared" si="3"/>
        <v/>
      </c>
      <c r="L28" s="113" t="str">
        <f t="shared" si="4"/>
        <v/>
      </c>
      <c r="M28" s="114" t="str">
        <f t="shared" si="5"/>
        <v/>
      </c>
      <c r="N28" s="123"/>
      <c r="O28" s="123"/>
      <c r="P28" s="123"/>
      <c r="Q28" s="123"/>
      <c r="R28" s="123"/>
      <c r="S28" s="125"/>
      <c r="T28" s="126"/>
      <c r="U28" s="127"/>
      <c r="V28" s="115" t="str">
        <f>IF(I28=Tables!$J$5,Tables!$Q$5,IF(I28=Tables!$J$6,Tables!$Q$6,IF(I28=Tables!$J$7,Tables!$Q$7,IF(I28=Tables!$J$8,Tables!$Q$8,IF(I28=Tables!$J$9,Tables!$Q$9,IF(I28=Tables!$J$10,Tables!$Q$10,IF(I28=Tables!$J$11,Tables!$Q$11,IF(I28=Tables!$J$12,Tables!$Q$12,IF(I28=Tables!$J$13,Tables!$Q$13,IF(I28=Tables!$J$14,Tables!$Q$14,IF(I28=Tables!$J$15,Tables!$Q$15,IF(I28=Tables!$J$16,Tables!$Q$16,IF(I28=Tables!$J$17,Tables!$Q$17,IF(I28=Tables!$J$18,Tables!$Q$18,IF(I28=Tables!$J$19,Tables!$Q$19,IF(I28=Tables!$J$20,Tables!$Q$20,IF(I28=Tables!$J$24,Tables!$Q$24,IF(I28=Tables!$J$25,Tables!$Q$25,IF(I28=Tables!$J$26,Tables!$Q$26,IF(I28=Tables!$J$27,Tables!$Q$27,IF(I28=Tables!$J$28,Tables!$Q$28,IF(I28=Tables!$J$29,Tables!$Q$29,IF(I28=Tables!$J$30,Tables!$Q$30,IF(I28=Tables!$J$34,Tables!$Q$34,IF(I28=Tables!$J$35,Tables!$Q$35,IF(I28=Tables!$J$36,Tables!$Q$36,IF(I28=Tables!$J$37,Tables!$Q$37,IF(I28=Tables!$J$38,Tables!$Q$38,IF(I28=Tables!$J$42,Tables!$Q$42,IF(I28=Tables!$J$46,Tables!$Q$46,IF(I28=Tables!$J$47,Tables!$Q$47,IF(I28=Tables!$J$48,Tables!$Q$48,IF(I28=Tables!$J$49,Tables!$Q$49,IF(I28=Tables!$J$50,Tables!$Q$50,""))))))))))))))))))))))))))))))))))</f>
        <v/>
      </c>
      <c r="W28" s="112" t="str">
        <f t="shared" si="7"/>
        <v/>
      </c>
      <c r="X28" s="111" t="str">
        <f t="shared" si="6"/>
        <v/>
      </c>
      <c r="Y28" s="129"/>
      <c r="AA28" s="37"/>
      <c r="AC28" s="106"/>
    </row>
    <row r="29" spans="1:29" s="21" customFormat="1">
      <c r="A29" s="8">
        <f t="shared" si="0"/>
        <v>26</v>
      </c>
      <c r="B29" s="133"/>
      <c r="C29" s="119"/>
      <c r="D29" s="118" t="str">
        <f t="shared" si="1"/>
        <v/>
      </c>
      <c r="E29" s="120"/>
      <c r="F29" s="121"/>
      <c r="G29" s="122"/>
      <c r="H29" s="123"/>
      <c r="I29" s="124"/>
      <c r="J29" s="110" t="str">
        <f t="shared" si="2"/>
        <v/>
      </c>
      <c r="K29" s="118" t="str">
        <f t="shared" si="3"/>
        <v/>
      </c>
      <c r="L29" s="113" t="str">
        <f t="shared" si="4"/>
        <v/>
      </c>
      <c r="M29" s="114" t="str">
        <f t="shared" si="5"/>
        <v/>
      </c>
      <c r="N29" s="123"/>
      <c r="O29" s="123"/>
      <c r="P29" s="123"/>
      <c r="Q29" s="123"/>
      <c r="R29" s="123"/>
      <c r="S29" s="125"/>
      <c r="T29" s="126"/>
      <c r="U29" s="127"/>
      <c r="V29" s="115" t="str">
        <f>IF(I29=Tables!$J$5,Tables!$Q$5,IF(I29=Tables!$J$6,Tables!$Q$6,IF(I29=Tables!$J$7,Tables!$Q$7,IF(I29=Tables!$J$8,Tables!$Q$8,IF(I29=Tables!$J$9,Tables!$Q$9,IF(I29=Tables!$J$10,Tables!$Q$10,IF(I29=Tables!$J$11,Tables!$Q$11,IF(I29=Tables!$J$12,Tables!$Q$12,IF(I29=Tables!$J$13,Tables!$Q$13,IF(I29=Tables!$J$14,Tables!$Q$14,IF(I29=Tables!$J$15,Tables!$Q$15,IF(I29=Tables!$J$16,Tables!$Q$16,IF(I29=Tables!$J$17,Tables!$Q$17,IF(I29=Tables!$J$18,Tables!$Q$18,IF(I29=Tables!$J$19,Tables!$Q$19,IF(I29=Tables!$J$20,Tables!$Q$20,IF(I29=Tables!$J$24,Tables!$Q$24,IF(I29=Tables!$J$25,Tables!$Q$25,IF(I29=Tables!$J$26,Tables!$Q$26,IF(I29=Tables!$J$27,Tables!$Q$27,IF(I29=Tables!$J$28,Tables!$Q$28,IF(I29=Tables!$J$29,Tables!$Q$29,IF(I29=Tables!$J$30,Tables!$Q$30,IF(I29=Tables!$J$34,Tables!$Q$34,IF(I29=Tables!$J$35,Tables!$Q$35,IF(I29=Tables!$J$36,Tables!$Q$36,IF(I29=Tables!$J$37,Tables!$Q$37,IF(I29=Tables!$J$38,Tables!$Q$38,IF(I29=Tables!$J$42,Tables!$Q$42,IF(I29=Tables!$J$46,Tables!$Q$46,IF(I29=Tables!$J$47,Tables!$Q$47,IF(I29=Tables!$J$48,Tables!$Q$48,IF(I29=Tables!$J$49,Tables!$Q$49,IF(I29=Tables!$J$50,Tables!$Q$50,""))))))))))))))))))))))))))))))))))</f>
        <v/>
      </c>
      <c r="W29" s="112" t="str">
        <f t="shared" si="7"/>
        <v/>
      </c>
      <c r="X29" s="111" t="str">
        <f t="shared" si="6"/>
        <v/>
      </c>
      <c r="Y29" s="129"/>
      <c r="AA29" s="96"/>
      <c r="AC29" s="106"/>
    </row>
    <row r="30" spans="1:29" s="37" customFormat="1" ht="12.75" customHeight="1">
      <c r="A30" s="8">
        <f t="shared" si="0"/>
        <v>27</v>
      </c>
      <c r="B30" s="133"/>
      <c r="C30" s="119"/>
      <c r="D30" s="118" t="str">
        <f t="shared" si="1"/>
        <v/>
      </c>
      <c r="E30" s="120"/>
      <c r="F30" s="121"/>
      <c r="G30" s="122"/>
      <c r="H30" s="123"/>
      <c r="I30" s="124"/>
      <c r="J30" s="110" t="str">
        <f t="shared" si="2"/>
        <v/>
      </c>
      <c r="K30" s="118" t="str">
        <f t="shared" si="3"/>
        <v/>
      </c>
      <c r="L30" s="113" t="str">
        <f t="shared" si="4"/>
        <v/>
      </c>
      <c r="M30" s="114" t="str">
        <f t="shared" si="5"/>
        <v/>
      </c>
      <c r="N30" s="123"/>
      <c r="O30" s="123"/>
      <c r="P30" s="123"/>
      <c r="Q30" s="123"/>
      <c r="R30" s="123"/>
      <c r="S30" s="125"/>
      <c r="T30" s="126"/>
      <c r="U30" s="127"/>
      <c r="V30" s="115" t="str">
        <f>IF(I30=Tables!$J$5,Tables!$Q$5,IF(I30=Tables!$J$6,Tables!$Q$6,IF(I30=Tables!$J$7,Tables!$Q$7,IF(I30=Tables!$J$8,Tables!$Q$8,IF(I30=Tables!$J$9,Tables!$Q$9,IF(I30=Tables!$J$10,Tables!$Q$10,IF(I30=Tables!$J$11,Tables!$Q$11,IF(I30=Tables!$J$12,Tables!$Q$12,IF(I30=Tables!$J$13,Tables!$Q$13,IF(I30=Tables!$J$14,Tables!$Q$14,IF(I30=Tables!$J$15,Tables!$Q$15,IF(I30=Tables!$J$16,Tables!$Q$16,IF(I30=Tables!$J$17,Tables!$Q$17,IF(I30=Tables!$J$18,Tables!$Q$18,IF(I30=Tables!$J$19,Tables!$Q$19,IF(I30=Tables!$J$20,Tables!$Q$20,IF(I30=Tables!$J$24,Tables!$Q$24,IF(I30=Tables!$J$25,Tables!$Q$25,IF(I30=Tables!$J$26,Tables!$Q$26,IF(I30=Tables!$J$27,Tables!$Q$27,IF(I30=Tables!$J$28,Tables!$Q$28,IF(I30=Tables!$J$29,Tables!$Q$29,IF(I30=Tables!$J$30,Tables!$Q$30,IF(I30=Tables!$J$34,Tables!$Q$34,IF(I30=Tables!$J$35,Tables!$Q$35,IF(I30=Tables!$J$36,Tables!$Q$36,IF(I30=Tables!$J$37,Tables!$Q$37,IF(I30=Tables!$J$38,Tables!$Q$38,IF(I30=Tables!$J$42,Tables!$Q$42,IF(I30=Tables!$J$46,Tables!$Q$46,IF(I30=Tables!$J$47,Tables!$Q$47,IF(I30=Tables!$J$48,Tables!$Q$48,IF(I30=Tables!$J$49,Tables!$Q$49,IF(I30=Tables!$J$50,Tables!$Q$50,""))))))))))))))))))))))))))))))))))</f>
        <v/>
      </c>
      <c r="W30" s="112" t="str">
        <f t="shared" si="7"/>
        <v/>
      </c>
      <c r="X30" s="111" t="str">
        <f t="shared" si="6"/>
        <v/>
      </c>
      <c r="Y30" s="129"/>
      <c r="AA30" s="96"/>
      <c r="AC30" s="106"/>
    </row>
    <row r="31" spans="1:29" s="37" customFormat="1" ht="12.75" customHeight="1">
      <c r="A31" s="8">
        <f t="shared" si="0"/>
        <v>28</v>
      </c>
      <c r="B31" s="133"/>
      <c r="C31" s="119"/>
      <c r="D31" s="118" t="str">
        <f t="shared" si="1"/>
        <v/>
      </c>
      <c r="E31" s="120"/>
      <c r="F31" s="121"/>
      <c r="G31" s="122"/>
      <c r="H31" s="123"/>
      <c r="I31" s="124"/>
      <c r="J31" s="110" t="str">
        <f t="shared" si="2"/>
        <v/>
      </c>
      <c r="K31" s="118" t="str">
        <f t="shared" si="3"/>
        <v/>
      </c>
      <c r="L31" s="113" t="str">
        <f t="shared" si="4"/>
        <v/>
      </c>
      <c r="M31" s="114" t="str">
        <f t="shared" si="5"/>
        <v/>
      </c>
      <c r="N31" s="123"/>
      <c r="O31" s="123"/>
      <c r="P31" s="123"/>
      <c r="Q31" s="123"/>
      <c r="R31" s="123"/>
      <c r="S31" s="125"/>
      <c r="T31" s="126"/>
      <c r="U31" s="127"/>
      <c r="V31" s="115" t="str">
        <f>IF(I31=Tables!$J$5,Tables!$Q$5,IF(I31=Tables!$J$6,Tables!$Q$6,IF(I31=Tables!$J$7,Tables!$Q$7,IF(I31=Tables!$J$8,Tables!$Q$8,IF(I31=Tables!$J$9,Tables!$Q$9,IF(I31=Tables!$J$10,Tables!$Q$10,IF(I31=Tables!$J$11,Tables!$Q$11,IF(I31=Tables!$J$12,Tables!$Q$12,IF(I31=Tables!$J$13,Tables!$Q$13,IF(I31=Tables!$J$14,Tables!$Q$14,IF(I31=Tables!$J$15,Tables!$Q$15,IF(I31=Tables!$J$16,Tables!$Q$16,IF(I31=Tables!$J$17,Tables!$Q$17,IF(I31=Tables!$J$18,Tables!$Q$18,IF(I31=Tables!$J$19,Tables!$Q$19,IF(I31=Tables!$J$20,Tables!$Q$20,IF(I31=Tables!$J$24,Tables!$Q$24,IF(I31=Tables!$J$25,Tables!$Q$25,IF(I31=Tables!$J$26,Tables!$Q$26,IF(I31=Tables!$J$27,Tables!$Q$27,IF(I31=Tables!$J$28,Tables!$Q$28,IF(I31=Tables!$J$29,Tables!$Q$29,IF(I31=Tables!$J$30,Tables!$Q$30,IF(I31=Tables!$J$34,Tables!$Q$34,IF(I31=Tables!$J$35,Tables!$Q$35,IF(I31=Tables!$J$36,Tables!$Q$36,IF(I31=Tables!$J$37,Tables!$Q$37,IF(I31=Tables!$J$38,Tables!$Q$38,IF(I31=Tables!$J$42,Tables!$Q$42,IF(I31=Tables!$J$46,Tables!$Q$46,IF(I31=Tables!$J$47,Tables!$Q$47,IF(I31=Tables!$J$48,Tables!$Q$48,IF(I31=Tables!$J$49,Tables!$Q$49,IF(I31=Tables!$J$50,Tables!$Q$50,""))))))))))))))))))))))))))))))))))</f>
        <v/>
      </c>
      <c r="W31" s="112" t="str">
        <f t="shared" si="7"/>
        <v/>
      </c>
      <c r="X31" s="111" t="str">
        <f t="shared" si="6"/>
        <v/>
      </c>
      <c r="Y31" s="129"/>
      <c r="AA31" s="96"/>
      <c r="AC31" s="106"/>
    </row>
    <row r="32" spans="1:29" s="96" customFormat="1">
      <c r="A32" s="8">
        <f t="shared" si="0"/>
        <v>29</v>
      </c>
      <c r="B32" s="134"/>
      <c r="C32" s="119"/>
      <c r="D32" s="118" t="str">
        <f t="shared" si="1"/>
        <v/>
      </c>
      <c r="E32" s="120"/>
      <c r="F32" s="121"/>
      <c r="G32" s="122"/>
      <c r="H32" s="123"/>
      <c r="I32" s="124"/>
      <c r="J32" s="110" t="str">
        <f t="shared" si="2"/>
        <v/>
      </c>
      <c r="K32" s="118" t="str">
        <f t="shared" si="3"/>
        <v/>
      </c>
      <c r="L32" s="113" t="str">
        <f t="shared" si="4"/>
        <v/>
      </c>
      <c r="M32" s="114" t="str">
        <f t="shared" si="5"/>
        <v/>
      </c>
      <c r="N32" s="123"/>
      <c r="O32" s="123"/>
      <c r="P32" s="123"/>
      <c r="Q32" s="123"/>
      <c r="R32" s="123"/>
      <c r="S32" s="125"/>
      <c r="T32" s="126"/>
      <c r="U32" s="127"/>
      <c r="V32" s="115" t="str">
        <f>IF(I32=Tables!$J$5,Tables!$Q$5,IF(I32=Tables!$J$6,Tables!$Q$6,IF(I32=Tables!$J$7,Tables!$Q$7,IF(I32=Tables!$J$8,Tables!$Q$8,IF(I32=Tables!$J$9,Tables!$Q$9,IF(I32=Tables!$J$10,Tables!$Q$10,IF(I32=Tables!$J$11,Tables!$Q$11,IF(I32=Tables!$J$12,Tables!$Q$12,IF(I32=Tables!$J$13,Tables!$Q$13,IF(I32=Tables!$J$14,Tables!$Q$14,IF(I32=Tables!$J$15,Tables!$Q$15,IF(I32=Tables!$J$16,Tables!$Q$16,IF(I32=Tables!$J$17,Tables!$Q$17,IF(I32=Tables!$J$18,Tables!$Q$18,IF(I32=Tables!$J$19,Tables!$Q$19,IF(I32=Tables!$J$20,Tables!$Q$20,IF(I32=Tables!$J$24,Tables!$Q$24,IF(I32=Tables!$J$25,Tables!$Q$25,IF(I32=Tables!$J$26,Tables!$Q$26,IF(I32=Tables!$J$27,Tables!$Q$27,IF(I32=Tables!$J$28,Tables!$Q$28,IF(I32=Tables!$J$29,Tables!$Q$29,IF(I32=Tables!$J$30,Tables!$Q$30,IF(I32=Tables!$J$34,Tables!$Q$34,IF(I32=Tables!$J$35,Tables!$Q$35,IF(I32=Tables!$J$36,Tables!$Q$36,IF(I32=Tables!$J$37,Tables!$Q$37,IF(I32=Tables!$J$38,Tables!$Q$38,IF(I32=Tables!$J$42,Tables!$Q$42,IF(I32=Tables!$J$46,Tables!$Q$46,IF(I32=Tables!$J$47,Tables!$Q$47,IF(I32=Tables!$J$48,Tables!$Q$48,IF(I32=Tables!$J$49,Tables!$Q$49,IF(I32=Tables!$J$50,Tables!$Q$50,""))))))))))))))))))))))))))))))))))</f>
        <v/>
      </c>
      <c r="W32" s="112" t="str">
        <f t="shared" si="7"/>
        <v/>
      </c>
      <c r="X32" s="111" t="str">
        <f t="shared" si="6"/>
        <v/>
      </c>
      <c r="Y32" s="129"/>
      <c r="AC32" s="107"/>
    </row>
    <row r="33" spans="1:29" s="96" customFormat="1">
      <c r="A33" s="8">
        <f t="shared" si="0"/>
        <v>30</v>
      </c>
      <c r="B33" s="134"/>
      <c r="C33" s="119"/>
      <c r="D33" s="118" t="str">
        <f t="shared" si="1"/>
        <v/>
      </c>
      <c r="E33" s="120"/>
      <c r="F33" s="121"/>
      <c r="G33" s="122"/>
      <c r="H33" s="123"/>
      <c r="I33" s="124"/>
      <c r="J33" s="110" t="str">
        <f t="shared" si="2"/>
        <v/>
      </c>
      <c r="K33" s="118" t="str">
        <f t="shared" si="3"/>
        <v/>
      </c>
      <c r="L33" s="113" t="str">
        <f t="shared" si="4"/>
        <v/>
      </c>
      <c r="M33" s="114" t="str">
        <f t="shared" si="5"/>
        <v/>
      </c>
      <c r="N33" s="123"/>
      <c r="O33" s="123"/>
      <c r="P33" s="123"/>
      <c r="Q33" s="123"/>
      <c r="R33" s="123"/>
      <c r="S33" s="125"/>
      <c r="T33" s="126"/>
      <c r="U33" s="127"/>
      <c r="V33" s="115" t="str">
        <f>IF(I33=Tables!$J$5,Tables!$Q$5,IF(I33=Tables!$J$6,Tables!$Q$6,IF(I33=Tables!$J$7,Tables!$Q$7,IF(I33=Tables!$J$8,Tables!$Q$8,IF(I33=Tables!$J$9,Tables!$Q$9,IF(I33=Tables!$J$10,Tables!$Q$10,IF(I33=Tables!$J$11,Tables!$Q$11,IF(I33=Tables!$J$12,Tables!$Q$12,IF(I33=Tables!$J$13,Tables!$Q$13,IF(I33=Tables!$J$14,Tables!$Q$14,IF(I33=Tables!$J$15,Tables!$Q$15,IF(I33=Tables!$J$16,Tables!$Q$16,IF(I33=Tables!$J$17,Tables!$Q$17,IF(I33=Tables!$J$18,Tables!$Q$18,IF(I33=Tables!$J$19,Tables!$Q$19,IF(I33=Tables!$J$20,Tables!$Q$20,IF(I33=Tables!$J$24,Tables!$Q$24,IF(I33=Tables!$J$25,Tables!$Q$25,IF(I33=Tables!$J$26,Tables!$Q$26,IF(I33=Tables!$J$27,Tables!$Q$27,IF(I33=Tables!$J$28,Tables!$Q$28,IF(I33=Tables!$J$29,Tables!$Q$29,IF(I33=Tables!$J$30,Tables!$Q$30,IF(I33=Tables!$J$34,Tables!$Q$34,IF(I33=Tables!$J$35,Tables!$Q$35,IF(I33=Tables!$J$36,Tables!$Q$36,IF(I33=Tables!$J$37,Tables!$Q$37,IF(I33=Tables!$J$38,Tables!$Q$38,IF(I33=Tables!$J$42,Tables!$Q$42,IF(I33=Tables!$J$46,Tables!$Q$46,IF(I33=Tables!$J$47,Tables!$Q$47,IF(I33=Tables!$J$48,Tables!$Q$48,IF(I33=Tables!$J$49,Tables!$Q$49,IF(I33=Tables!$J$50,Tables!$Q$50,""))))))))))))))))))))))))))))))))))</f>
        <v/>
      </c>
      <c r="W33" s="112" t="str">
        <f t="shared" si="7"/>
        <v/>
      </c>
      <c r="X33" s="111" t="str">
        <f t="shared" si="6"/>
        <v/>
      </c>
      <c r="Y33" s="129"/>
      <c r="AA33" s="102"/>
      <c r="AC33" s="107"/>
    </row>
    <row r="34" spans="1:29" s="96" customFormat="1">
      <c r="A34" s="8">
        <f t="shared" si="0"/>
        <v>31</v>
      </c>
      <c r="B34" s="134"/>
      <c r="C34" s="119"/>
      <c r="D34" s="118" t="str">
        <f t="shared" si="1"/>
        <v/>
      </c>
      <c r="E34" s="120"/>
      <c r="F34" s="121"/>
      <c r="G34" s="122"/>
      <c r="H34" s="123"/>
      <c r="I34" s="124"/>
      <c r="J34" s="110" t="str">
        <f t="shared" si="2"/>
        <v/>
      </c>
      <c r="K34" s="118" t="str">
        <f t="shared" si="3"/>
        <v/>
      </c>
      <c r="L34" s="113" t="str">
        <f t="shared" si="4"/>
        <v/>
      </c>
      <c r="M34" s="114" t="str">
        <f t="shared" si="5"/>
        <v/>
      </c>
      <c r="N34" s="123"/>
      <c r="O34" s="123"/>
      <c r="P34" s="123"/>
      <c r="Q34" s="123"/>
      <c r="R34" s="123"/>
      <c r="S34" s="125"/>
      <c r="T34" s="126"/>
      <c r="U34" s="127"/>
      <c r="V34" s="115" t="str">
        <f>IF(I34=Tables!$J$5,Tables!$Q$5,IF(I34=Tables!$J$6,Tables!$Q$6,IF(I34=Tables!$J$7,Tables!$Q$7,IF(I34=Tables!$J$8,Tables!$Q$8,IF(I34=Tables!$J$9,Tables!$Q$9,IF(I34=Tables!$J$10,Tables!$Q$10,IF(I34=Tables!$J$11,Tables!$Q$11,IF(I34=Tables!$J$12,Tables!$Q$12,IF(I34=Tables!$J$13,Tables!$Q$13,IF(I34=Tables!$J$14,Tables!$Q$14,IF(I34=Tables!$J$15,Tables!$Q$15,IF(I34=Tables!$J$16,Tables!$Q$16,IF(I34=Tables!$J$17,Tables!$Q$17,IF(I34=Tables!$J$18,Tables!$Q$18,IF(I34=Tables!$J$19,Tables!$Q$19,IF(I34=Tables!$J$20,Tables!$Q$20,IF(I34=Tables!$J$24,Tables!$Q$24,IF(I34=Tables!$J$25,Tables!$Q$25,IF(I34=Tables!$J$26,Tables!$Q$26,IF(I34=Tables!$J$27,Tables!$Q$27,IF(I34=Tables!$J$28,Tables!$Q$28,IF(I34=Tables!$J$29,Tables!$Q$29,IF(I34=Tables!$J$30,Tables!$Q$30,IF(I34=Tables!$J$34,Tables!$Q$34,IF(I34=Tables!$J$35,Tables!$Q$35,IF(I34=Tables!$J$36,Tables!$Q$36,IF(I34=Tables!$J$37,Tables!$Q$37,IF(I34=Tables!$J$38,Tables!$Q$38,IF(I34=Tables!$J$42,Tables!$Q$42,IF(I34=Tables!$J$46,Tables!$Q$46,IF(I34=Tables!$J$47,Tables!$Q$47,IF(I34=Tables!$J$48,Tables!$Q$48,IF(I34=Tables!$J$49,Tables!$Q$49,IF(I34=Tables!$J$50,Tables!$Q$50,""))))))))))))))))))))))))))))))))))</f>
        <v/>
      </c>
      <c r="W34" s="112" t="str">
        <f t="shared" si="7"/>
        <v/>
      </c>
      <c r="X34" s="111" t="str">
        <f t="shared" si="6"/>
        <v/>
      </c>
      <c r="Y34" s="129"/>
      <c r="AA34" s="102"/>
      <c r="AC34" s="107"/>
    </row>
    <row r="35" spans="1:29" s="96" customFormat="1">
      <c r="A35" s="8">
        <f t="shared" si="0"/>
        <v>32</v>
      </c>
      <c r="B35" s="134"/>
      <c r="C35" s="119"/>
      <c r="D35" s="118" t="str">
        <f t="shared" si="1"/>
        <v/>
      </c>
      <c r="E35" s="120"/>
      <c r="F35" s="121"/>
      <c r="G35" s="122"/>
      <c r="H35" s="123"/>
      <c r="I35" s="124"/>
      <c r="J35" s="110" t="str">
        <f t="shared" si="2"/>
        <v/>
      </c>
      <c r="K35" s="118" t="str">
        <f t="shared" si="3"/>
        <v/>
      </c>
      <c r="L35" s="113" t="str">
        <f t="shared" si="4"/>
        <v/>
      </c>
      <c r="M35" s="114" t="str">
        <f t="shared" si="5"/>
        <v/>
      </c>
      <c r="N35" s="123"/>
      <c r="O35" s="123"/>
      <c r="P35" s="123"/>
      <c r="Q35" s="123"/>
      <c r="R35" s="123"/>
      <c r="S35" s="125"/>
      <c r="T35" s="126"/>
      <c r="U35" s="127"/>
      <c r="V35" s="115" t="str">
        <f>IF(I35=Tables!$J$5,Tables!$Q$5,IF(I35=Tables!$J$6,Tables!$Q$6,IF(I35=Tables!$J$7,Tables!$Q$7,IF(I35=Tables!$J$8,Tables!$Q$8,IF(I35=Tables!$J$9,Tables!$Q$9,IF(I35=Tables!$J$10,Tables!$Q$10,IF(I35=Tables!$J$11,Tables!$Q$11,IF(I35=Tables!$J$12,Tables!$Q$12,IF(I35=Tables!$J$13,Tables!$Q$13,IF(I35=Tables!$J$14,Tables!$Q$14,IF(I35=Tables!$J$15,Tables!$Q$15,IF(I35=Tables!$J$16,Tables!$Q$16,IF(I35=Tables!$J$17,Tables!$Q$17,IF(I35=Tables!$J$18,Tables!$Q$18,IF(I35=Tables!$J$19,Tables!$Q$19,IF(I35=Tables!$J$20,Tables!$Q$20,IF(I35=Tables!$J$24,Tables!$Q$24,IF(I35=Tables!$J$25,Tables!$Q$25,IF(I35=Tables!$J$26,Tables!$Q$26,IF(I35=Tables!$J$27,Tables!$Q$27,IF(I35=Tables!$J$28,Tables!$Q$28,IF(I35=Tables!$J$29,Tables!$Q$29,IF(I35=Tables!$J$30,Tables!$Q$30,IF(I35=Tables!$J$34,Tables!$Q$34,IF(I35=Tables!$J$35,Tables!$Q$35,IF(I35=Tables!$J$36,Tables!$Q$36,IF(I35=Tables!$J$37,Tables!$Q$37,IF(I35=Tables!$J$38,Tables!$Q$38,IF(I35=Tables!$J$42,Tables!$Q$42,IF(I35=Tables!$J$46,Tables!$Q$46,IF(I35=Tables!$J$47,Tables!$Q$47,IF(I35=Tables!$J$48,Tables!$Q$48,IF(I35=Tables!$J$49,Tables!$Q$49,IF(I35=Tables!$J$50,Tables!$Q$50,""))))))))))))))))))))))))))))))))))</f>
        <v/>
      </c>
      <c r="W35" s="112" t="str">
        <f t="shared" si="7"/>
        <v/>
      </c>
      <c r="X35" s="111" t="str">
        <f t="shared" si="6"/>
        <v/>
      </c>
      <c r="Y35" s="129"/>
      <c r="AA35" s="102"/>
      <c r="AC35" s="107"/>
    </row>
    <row r="36" spans="1:29" s="102" customFormat="1">
      <c r="A36" s="8">
        <f t="shared" si="0"/>
        <v>33</v>
      </c>
      <c r="B36" s="133"/>
      <c r="C36" s="119"/>
      <c r="D36" s="118" t="str">
        <f t="shared" si="1"/>
        <v/>
      </c>
      <c r="E36" s="120"/>
      <c r="F36" s="121"/>
      <c r="G36" s="122"/>
      <c r="H36" s="123"/>
      <c r="I36" s="124"/>
      <c r="J36" s="110" t="str">
        <f t="shared" si="2"/>
        <v/>
      </c>
      <c r="K36" s="118" t="str">
        <f t="shared" si="3"/>
        <v/>
      </c>
      <c r="L36" s="113" t="str">
        <f t="shared" si="4"/>
        <v/>
      </c>
      <c r="M36" s="114" t="str">
        <f t="shared" si="5"/>
        <v/>
      </c>
      <c r="N36" s="123"/>
      <c r="O36" s="123"/>
      <c r="P36" s="123"/>
      <c r="Q36" s="123"/>
      <c r="R36" s="123"/>
      <c r="S36" s="125"/>
      <c r="T36" s="126"/>
      <c r="U36" s="127"/>
      <c r="V36" s="115" t="str">
        <f>IF(I36=Tables!$J$5,Tables!$Q$5,IF(I36=Tables!$J$6,Tables!$Q$6,IF(I36=Tables!$J$7,Tables!$Q$7,IF(I36=Tables!$J$8,Tables!$Q$8,IF(I36=Tables!$J$9,Tables!$Q$9,IF(I36=Tables!$J$10,Tables!$Q$10,IF(I36=Tables!$J$11,Tables!$Q$11,IF(I36=Tables!$J$12,Tables!$Q$12,IF(I36=Tables!$J$13,Tables!$Q$13,IF(I36=Tables!$J$14,Tables!$Q$14,IF(I36=Tables!$J$15,Tables!$Q$15,IF(I36=Tables!$J$16,Tables!$Q$16,IF(I36=Tables!$J$17,Tables!$Q$17,IF(I36=Tables!$J$18,Tables!$Q$18,IF(I36=Tables!$J$19,Tables!$Q$19,IF(I36=Tables!$J$20,Tables!$Q$20,IF(I36=Tables!$J$24,Tables!$Q$24,IF(I36=Tables!$J$25,Tables!$Q$25,IF(I36=Tables!$J$26,Tables!$Q$26,IF(I36=Tables!$J$27,Tables!$Q$27,IF(I36=Tables!$J$28,Tables!$Q$28,IF(I36=Tables!$J$29,Tables!$Q$29,IF(I36=Tables!$J$30,Tables!$Q$30,IF(I36=Tables!$J$34,Tables!$Q$34,IF(I36=Tables!$J$35,Tables!$Q$35,IF(I36=Tables!$J$36,Tables!$Q$36,IF(I36=Tables!$J$37,Tables!$Q$37,IF(I36=Tables!$J$38,Tables!$Q$38,IF(I36=Tables!$J$42,Tables!$Q$42,IF(I36=Tables!$J$46,Tables!$Q$46,IF(I36=Tables!$J$47,Tables!$Q$47,IF(I36=Tables!$J$48,Tables!$Q$48,IF(I36=Tables!$J$49,Tables!$Q$49,IF(I36=Tables!$J$50,Tables!$Q$50,""))))))))))))))))))))))))))))))))))</f>
        <v/>
      </c>
      <c r="W36" s="112" t="str">
        <f t="shared" si="7"/>
        <v/>
      </c>
      <c r="X36" s="111" t="str">
        <f t="shared" si="6"/>
        <v/>
      </c>
      <c r="Y36" s="129"/>
      <c r="AC36" s="106"/>
    </row>
    <row r="37" spans="1:29" s="102" customFormat="1" ht="12.75" customHeight="1">
      <c r="A37" s="8">
        <f t="shared" si="0"/>
        <v>34</v>
      </c>
      <c r="B37" s="133"/>
      <c r="C37" s="119"/>
      <c r="D37" s="118" t="str">
        <f t="shared" si="1"/>
        <v/>
      </c>
      <c r="E37" s="120"/>
      <c r="F37" s="121"/>
      <c r="G37" s="122"/>
      <c r="H37" s="123"/>
      <c r="I37" s="124"/>
      <c r="J37" s="110" t="str">
        <f t="shared" si="2"/>
        <v/>
      </c>
      <c r="K37" s="118" t="str">
        <f t="shared" si="3"/>
        <v/>
      </c>
      <c r="L37" s="113" t="str">
        <f t="shared" si="4"/>
        <v/>
      </c>
      <c r="M37" s="114" t="str">
        <f t="shared" si="5"/>
        <v/>
      </c>
      <c r="N37" s="123"/>
      <c r="O37" s="123"/>
      <c r="P37" s="123"/>
      <c r="Q37" s="123"/>
      <c r="R37" s="123"/>
      <c r="S37" s="125"/>
      <c r="T37" s="126"/>
      <c r="U37" s="127"/>
      <c r="V37" s="115" t="str">
        <f>IF(I37=Tables!$J$5,Tables!$Q$5,IF(I37=Tables!$J$6,Tables!$Q$6,IF(I37=Tables!$J$7,Tables!$Q$7,IF(I37=Tables!$J$8,Tables!$Q$8,IF(I37=Tables!$J$9,Tables!$Q$9,IF(I37=Tables!$J$10,Tables!$Q$10,IF(I37=Tables!$J$11,Tables!$Q$11,IF(I37=Tables!$J$12,Tables!$Q$12,IF(I37=Tables!$J$13,Tables!$Q$13,IF(I37=Tables!$J$14,Tables!$Q$14,IF(I37=Tables!$J$15,Tables!$Q$15,IF(I37=Tables!$J$16,Tables!$Q$16,IF(I37=Tables!$J$17,Tables!$Q$17,IF(I37=Tables!$J$18,Tables!$Q$18,IF(I37=Tables!$J$19,Tables!$Q$19,IF(I37=Tables!$J$20,Tables!$Q$20,IF(I37=Tables!$J$24,Tables!$Q$24,IF(I37=Tables!$J$25,Tables!$Q$25,IF(I37=Tables!$J$26,Tables!$Q$26,IF(I37=Tables!$J$27,Tables!$Q$27,IF(I37=Tables!$J$28,Tables!$Q$28,IF(I37=Tables!$J$29,Tables!$Q$29,IF(I37=Tables!$J$30,Tables!$Q$30,IF(I37=Tables!$J$34,Tables!$Q$34,IF(I37=Tables!$J$35,Tables!$Q$35,IF(I37=Tables!$J$36,Tables!$Q$36,IF(I37=Tables!$J$37,Tables!$Q$37,IF(I37=Tables!$J$38,Tables!$Q$38,IF(I37=Tables!$J$42,Tables!$Q$42,IF(I37=Tables!$J$46,Tables!$Q$46,IF(I37=Tables!$J$47,Tables!$Q$47,IF(I37=Tables!$J$48,Tables!$Q$48,IF(I37=Tables!$J$49,Tables!$Q$49,IF(I37=Tables!$J$50,Tables!$Q$50,""))))))))))))))))))))))))))))))))))</f>
        <v/>
      </c>
      <c r="W37" s="112" t="str">
        <f t="shared" si="7"/>
        <v/>
      </c>
      <c r="X37" s="111" t="str">
        <f t="shared" si="6"/>
        <v/>
      </c>
      <c r="Y37" s="129"/>
      <c r="AC37" s="106"/>
    </row>
    <row r="38" spans="1:29" s="102" customFormat="1" ht="12.75" customHeight="1">
      <c r="A38" s="8">
        <f t="shared" si="0"/>
        <v>35</v>
      </c>
      <c r="B38" s="133"/>
      <c r="C38" s="119"/>
      <c r="D38" s="118" t="str">
        <f t="shared" si="1"/>
        <v/>
      </c>
      <c r="E38" s="120"/>
      <c r="F38" s="121"/>
      <c r="G38" s="122"/>
      <c r="H38" s="123"/>
      <c r="I38" s="124"/>
      <c r="J38" s="110" t="str">
        <f t="shared" si="2"/>
        <v/>
      </c>
      <c r="K38" s="118" t="str">
        <f t="shared" si="3"/>
        <v/>
      </c>
      <c r="L38" s="113" t="str">
        <f t="shared" si="4"/>
        <v/>
      </c>
      <c r="M38" s="114" t="str">
        <f t="shared" si="5"/>
        <v/>
      </c>
      <c r="N38" s="123"/>
      <c r="O38" s="123"/>
      <c r="P38" s="123"/>
      <c r="Q38" s="123"/>
      <c r="R38" s="123"/>
      <c r="S38" s="125"/>
      <c r="T38" s="126"/>
      <c r="U38" s="127"/>
      <c r="V38" s="115" t="str">
        <f>IF(I38=Tables!$J$5,Tables!$Q$5,IF(I38=Tables!$J$6,Tables!$Q$6,IF(I38=Tables!$J$7,Tables!$Q$7,IF(I38=Tables!$J$8,Tables!$Q$8,IF(I38=Tables!$J$9,Tables!$Q$9,IF(I38=Tables!$J$10,Tables!$Q$10,IF(I38=Tables!$J$11,Tables!$Q$11,IF(I38=Tables!$J$12,Tables!$Q$12,IF(I38=Tables!$J$13,Tables!$Q$13,IF(I38=Tables!$J$14,Tables!$Q$14,IF(I38=Tables!$J$15,Tables!$Q$15,IF(I38=Tables!$J$16,Tables!$Q$16,IF(I38=Tables!$J$17,Tables!$Q$17,IF(I38=Tables!$J$18,Tables!$Q$18,IF(I38=Tables!$J$19,Tables!$Q$19,IF(I38=Tables!$J$20,Tables!$Q$20,IF(I38=Tables!$J$24,Tables!$Q$24,IF(I38=Tables!$J$25,Tables!$Q$25,IF(I38=Tables!$J$26,Tables!$Q$26,IF(I38=Tables!$J$27,Tables!$Q$27,IF(I38=Tables!$J$28,Tables!$Q$28,IF(I38=Tables!$J$29,Tables!$Q$29,IF(I38=Tables!$J$30,Tables!$Q$30,IF(I38=Tables!$J$34,Tables!$Q$34,IF(I38=Tables!$J$35,Tables!$Q$35,IF(I38=Tables!$J$36,Tables!$Q$36,IF(I38=Tables!$J$37,Tables!$Q$37,IF(I38=Tables!$J$38,Tables!$Q$38,IF(I38=Tables!$J$42,Tables!$Q$42,IF(I38=Tables!$J$46,Tables!$Q$46,IF(I38=Tables!$J$47,Tables!$Q$47,IF(I38=Tables!$J$48,Tables!$Q$48,IF(I38=Tables!$J$49,Tables!$Q$49,IF(I38=Tables!$J$50,Tables!$Q$50,""))))))))))))))))))))))))))))))))))</f>
        <v/>
      </c>
      <c r="W38" s="112" t="str">
        <f t="shared" si="7"/>
        <v/>
      </c>
      <c r="X38" s="111" t="str">
        <f t="shared" si="6"/>
        <v/>
      </c>
      <c r="Y38" s="129"/>
      <c r="AC38" s="106"/>
    </row>
    <row r="39" spans="1:29" s="102" customFormat="1">
      <c r="A39" s="8">
        <f t="shared" si="0"/>
        <v>36</v>
      </c>
      <c r="B39" s="133"/>
      <c r="C39" s="119"/>
      <c r="D39" s="118" t="str">
        <f t="shared" si="1"/>
        <v/>
      </c>
      <c r="E39" s="120"/>
      <c r="F39" s="121"/>
      <c r="G39" s="122"/>
      <c r="H39" s="123"/>
      <c r="I39" s="124"/>
      <c r="J39" s="110" t="str">
        <f t="shared" si="2"/>
        <v/>
      </c>
      <c r="K39" s="118" t="str">
        <f t="shared" si="3"/>
        <v/>
      </c>
      <c r="L39" s="113" t="str">
        <f t="shared" si="4"/>
        <v/>
      </c>
      <c r="M39" s="114" t="str">
        <f t="shared" si="5"/>
        <v/>
      </c>
      <c r="N39" s="123"/>
      <c r="O39" s="123"/>
      <c r="P39" s="123"/>
      <c r="Q39" s="123"/>
      <c r="R39" s="123"/>
      <c r="S39" s="125"/>
      <c r="T39" s="126"/>
      <c r="U39" s="127"/>
      <c r="V39" s="115" t="str">
        <f>IF(I39=Tables!$J$5,Tables!$Q$5,IF(I39=Tables!$J$6,Tables!$Q$6,IF(I39=Tables!$J$7,Tables!$Q$7,IF(I39=Tables!$J$8,Tables!$Q$8,IF(I39=Tables!$J$9,Tables!$Q$9,IF(I39=Tables!$J$10,Tables!$Q$10,IF(I39=Tables!$J$11,Tables!$Q$11,IF(I39=Tables!$J$12,Tables!$Q$12,IF(I39=Tables!$J$13,Tables!$Q$13,IF(I39=Tables!$J$14,Tables!$Q$14,IF(I39=Tables!$J$15,Tables!$Q$15,IF(I39=Tables!$J$16,Tables!$Q$16,IF(I39=Tables!$J$17,Tables!$Q$17,IF(I39=Tables!$J$18,Tables!$Q$18,IF(I39=Tables!$J$19,Tables!$Q$19,IF(I39=Tables!$J$20,Tables!$Q$20,IF(I39=Tables!$J$24,Tables!$Q$24,IF(I39=Tables!$J$25,Tables!$Q$25,IF(I39=Tables!$J$26,Tables!$Q$26,IF(I39=Tables!$J$27,Tables!$Q$27,IF(I39=Tables!$J$28,Tables!$Q$28,IF(I39=Tables!$J$29,Tables!$Q$29,IF(I39=Tables!$J$30,Tables!$Q$30,IF(I39=Tables!$J$34,Tables!$Q$34,IF(I39=Tables!$J$35,Tables!$Q$35,IF(I39=Tables!$J$36,Tables!$Q$36,IF(I39=Tables!$J$37,Tables!$Q$37,IF(I39=Tables!$J$38,Tables!$Q$38,IF(I39=Tables!$J$42,Tables!$Q$42,IF(I39=Tables!$J$46,Tables!$Q$46,IF(I39=Tables!$J$47,Tables!$Q$47,IF(I39=Tables!$J$48,Tables!$Q$48,IF(I39=Tables!$J$49,Tables!$Q$49,IF(I39=Tables!$J$50,Tables!$Q$50,""))))))))))))))))))))))))))))))))))</f>
        <v/>
      </c>
      <c r="W39" s="112" t="str">
        <f t="shared" si="7"/>
        <v/>
      </c>
      <c r="X39" s="111" t="str">
        <f t="shared" si="6"/>
        <v/>
      </c>
      <c r="Y39" s="129"/>
      <c r="AC39" s="106"/>
    </row>
    <row r="40" spans="1:29" s="102" customFormat="1">
      <c r="A40" s="8">
        <f t="shared" si="0"/>
        <v>37</v>
      </c>
      <c r="B40" s="133"/>
      <c r="C40" s="119"/>
      <c r="D40" s="118" t="str">
        <f t="shared" si="1"/>
        <v/>
      </c>
      <c r="E40" s="120"/>
      <c r="F40" s="121"/>
      <c r="G40" s="122"/>
      <c r="H40" s="123"/>
      <c r="I40" s="124"/>
      <c r="J40" s="110" t="str">
        <f t="shared" si="2"/>
        <v/>
      </c>
      <c r="K40" s="118" t="str">
        <f t="shared" si="3"/>
        <v/>
      </c>
      <c r="L40" s="113" t="str">
        <f t="shared" si="4"/>
        <v/>
      </c>
      <c r="M40" s="114" t="str">
        <f t="shared" si="5"/>
        <v/>
      </c>
      <c r="N40" s="123"/>
      <c r="O40" s="123"/>
      <c r="P40" s="123"/>
      <c r="Q40" s="123"/>
      <c r="R40" s="123"/>
      <c r="S40" s="125"/>
      <c r="T40" s="126"/>
      <c r="U40" s="127"/>
      <c r="V40" s="115" t="str">
        <f>IF(I40=Tables!$J$5,Tables!$Q$5,IF(I40=Tables!$J$6,Tables!$Q$6,IF(I40=Tables!$J$7,Tables!$Q$7,IF(I40=Tables!$J$8,Tables!$Q$8,IF(I40=Tables!$J$9,Tables!$Q$9,IF(I40=Tables!$J$10,Tables!$Q$10,IF(I40=Tables!$J$11,Tables!$Q$11,IF(I40=Tables!$J$12,Tables!$Q$12,IF(I40=Tables!$J$13,Tables!$Q$13,IF(I40=Tables!$J$14,Tables!$Q$14,IF(I40=Tables!$J$15,Tables!$Q$15,IF(I40=Tables!$J$16,Tables!$Q$16,IF(I40=Tables!$J$17,Tables!$Q$17,IF(I40=Tables!$J$18,Tables!$Q$18,IF(I40=Tables!$J$19,Tables!$Q$19,IF(I40=Tables!$J$20,Tables!$Q$20,IF(I40=Tables!$J$24,Tables!$Q$24,IF(I40=Tables!$J$25,Tables!$Q$25,IF(I40=Tables!$J$26,Tables!$Q$26,IF(I40=Tables!$J$27,Tables!$Q$27,IF(I40=Tables!$J$28,Tables!$Q$28,IF(I40=Tables!$J$29,Tables!$Q$29,IF(I40=Tables!$J$30,Tables!$Q$30,IF(I40=Tables!$J$34,Tables!$Q$34,IF(I40=Tables!$J$35,Tables!$Q$35,IF(I40=Tables!$J$36,Tables!$Q$36,IF(I40=Tables!$J$37,Tables!$Q$37,IF(I40=Tables!$J$38,Tables!$Q$38,IF(I40=Tables!$J$42,Tables!$Q$42,IF(I40=Tables!$J$46,Tables!$Q$46,IF(I40=Tables!$J$47,Tables!$Q$47,IF(I40=Tables!$J$48,Tables!$Q$48,IF(I40=Tables!$J$49,Tables!$Q$49,IF(I40=Tables!$J$50,Tables!$Q$50,""))))))))))))))))))))))))))))))))))</f>
        <v/>
      </c>
      <c r="W40" s="112" t="str">
        <f t="shared" si="7"/>
        <v/>
      </c>
      <c r="X40" s="111" t="str">
        <f t="shared" si="6"/>
        <v/>
      </c>
      <c r="Y40" s="129"/>
      <c r="AC40" s="106"/>
    </row>
    <row r="41" spans="1:29" s="102" customFormat="1" ht="12.75" customHeight="1">
      <c r="A41" s="8">
        <f t="shared" si="0"/>
        <v>38</v>
      </c>
      <c r="B41" s="133"/>
      <c r="C41" s="119"/>
      <c r="D41" s="118" t="str">
        <f t="shared" si="1"/>
        <v/>
      </c>
      <c r="E41" s="120"/>
      <c r="F41" s="121"/>
      <c r="G41" s="122"/>
      <c r="H41" s="123"/>
      <c r="I41" s="124"/>
      <c r="J41" s="110" t="str">
        <f t="shared" si="2"/>
        <v/>
      </c>
      <c r="K41" s="118" t="str">
        <f t="shared" si="3"/>
        <v/>
      </c>
      <c r="L41" s="113" t="str">
        <f t="shared" si="4"/>
        <v/>
      </c>
      <c r="M41" s="114" t="str">
        <f t="shared" si="5"/>
        <v/>
      </c>
      <c r="N41" s="123"/>
      <c r="O41" s="123"/>
      <c r="P41" s="123"/>
      <c r="Q41" s="123"/>
      <c r="R41" s="123"/>
      <c r="S41" s="125"/>
      <c r="T41" s="126"/>
      <c r="U41" s="127"/>
      <c r="V41" s="115" t="str">
        <f>IF(I41=Tables!$J$5,Tables!$Q$5,IF(I41=Tables!$J$6,Tables!$Q$6,IF(I41=Tables!$J$7,Tables!$Q$7,IF(I41=Tables!$J$8,Tables!$Q$8,IF(I41=Tables!$J$9,Tables!$Q$9,IF(I41=Tables!$J$10,Tables!$Q$10,IF(I41=Tables!$J$11,Tables!$Q$11,IF(I41=Tables!$J$12,Tables!$Q$12,IF(I41=Tables!$J$13,Tables!$Q$13,IF(I41=Tables!$J$14,Tables!$Q$14,IF(I41=Tables!$J$15,Tables!$Q$15,IF(I41=Tables!$J$16,Tables!$Q$16,IF(I41=Tables!$J$17,Tables!$Q$17,IF(I41=Tables!$J$18,Tables!$Q$18,IF(I41=Tables!$J$19,Tables!$Q$19,IF(I41=Tables!$J$20,Tables!$Q$20,IF(I41=Tables!$J$24,Tables!$Q$24,IF(I41=Tables!$J$25,Tables!$Q$25,IF(I41=Tables!$J$26,Tables!$Q$26,IF(I41=Tables!$J$27,Tables!$Q$27,IF(I41=Tables!$J$28,Tables!$Q$28,IF(I41=Tables!$J$29,Tables!$Q$29,IF(I41=Tables!$J$30,Tables!$Q$30,IF(I41=Tables!$J$34,Tables!$Q$34,IF(I41=Tables!$J$35,Tables!$Q$35,IF(I41=Tables!$J$36,Tables!$Q$36,IF(I41=Tables!$J$37,Tables!$Q$37,IF(I41=Tables!$J$38,Tables!$Q$38,IF(I41=Tables!$J$42,Tables!$Q$42,IF(I41=Tables!$J$46,Tables!$Q$46,IF(I41=Tables!$J$47,Tables!$Q$47,IF(I41=Tables!$J$48,Tables!$Q$48,IF(I41=Tables!$J$49,Tables!$Q$49,IF(I41=Tables!$J$50,Tables!$Q$50,""))))))))))))))))))))))))))))))))))</f>
        <v/>
      </c>
      <c r="W41" s="112" t="str">
        <f t="shared" si="7"/>
        <v/>
      </c>
      <c r="X41" s="111" t="str">
        <f t="shared" si="6"/>
        <v/>
      </c>
      <c r="Y41" s="129"/>
      <c r="AC41" s="106"/>
    </row>
    <row r="42" spans="1:29" s="102" customFormat="1" ht="12.75" customHeight="1">
      <c r="A42" s="8">
        <f t="shared" si="0"/>
        <v>39</v>
      </c>
      <c r="B42" s="135"/>
      <c r="C42" s="119"/>
      <c r="D42" s="118" t="str">
        <f t="shared" si="1"/>
        <v/>
      </c>
      <c r="E42" s="120"/>
      <c r="F42" s="121"/>
      <c r="G42" s="122"/>
      <c r="H42" s="123"/>
      <c r="I42" s="124"/>
      <c r="J42" s="110" t="str">
        <f t="shared" si="2"/>
        <v/>
      </c>
      <c r="K42" s="118" t="str">
        <f t="shared" si="3"/>
        <v/>
      </c>
      <c r="L42" s="113" t="str">
        <f t="shared" si="4"/>
        <v/>
      </c>
      <c r="M42" s="114" t="str">
        <f t="shared" si="5"/>
        <v/>
      </c>
      <c r="N42" s="123"/>
      <c r="O42" s="123"/>
      <c r="P42" s="123"/>
      <c r="Q42" s="123"/>
      <c r="R42" s="123"/>
      <c r="S42" s="125"/>
      <c r="T42" s="126"/>
      <c r="U42" s="127"/>
      <c r="V42" s="115" t="str">
        <f>IF(I42=Tables!$J$5,Tables!$Q$5,IF(I42=Tables!$J$6,Tables!$Q$6,IF(I42=Tables!$J$7,Tables!$Q$7,IF(I42=Tables!$J$8,Tables!$Q$8,IF(I42=Tables!$J$9,Tables!$Q$9,IF(I42=Tables!$J$10,Tables!$Q$10,IF(I42=Tables!$J$11,Tables!$Q$11,IF(I42=Tables!$J$12,Tables!$Q$12,IF(I42=Tables!$J$13,Tables!$Q$13,IF(I42=Tables!$J$14,Tables!$Q$14,IF(I42=Tables!$J$15,Tables!$Q$15,IF(I42=Tables!$J$16,Tables!$Q$16,IF(I42=Tables!$J$17,Tables!$Q$17,IF(I42=Tables!$J$18,Tables!$Q$18,IF(I42=Tables!$J$19,Tables!$Q$19,IF(I42=Tables!$J$20,Tables!$Q$20,IF(I42=Tables!$J$24,Tables!$Q$24,IF(I42=Tables!$J$25,Tables!$Q$25,IF(I42=Tables!$J$26,Tables!$Q$26,IF(I42=Tables!$J$27,Tables!$Q$27,IF(I42=Tables!$J$28,Tables!$Q$28,IF(I42=Tables!$J$29,Tables!$Q$29,IF(I42=Tables!$J$30,Tables!$Q$30,IF(I42=Tables!$J$34,Tables!$Q$34,IF(I42=Tables!$J$35,Tables!$Q$35,IF(I42=Tables!$J$36,Tables!$Q$36,IF(I42=Tables!$J$37,Tables!$Q$37,IF(I42=Tables!$J$38,Tables!$Q$38,IF(I42=Tables!$J$42,Tables!$Q$42,IF(I42=Tables!$J$46,Tables!$Q$46,IF(I42=Tables!$J$47,Tables!$Q$47,IF(I42=Tables!$J$48,Tables!$Q$48,IF(I42=Tables!$J$49,Tables!$Q$49,IF(I42=Tables!$J$50,Tables!$Q$50,""))))))))))))))))))))))))))))))))))</f>
        <v/>
      </c>
      <c r="W42" s="112" t="str">
        <f t="shared" si="7"/>
        <v/>
      </c>
      <c r="X42" s="111" t="str">
        <f t="shared" si="6"/>
        <v/>
      </c>
      <c r="Y42" s="129"/>
      <c r="AC42" s="106"/>
    </row>
    <row r="43" spans="1:29" s="102" customFormat="1">
      <c r="A43" s="8">
        <f t="shared" si="0"/>
        <v>40</v>
      </c>
      <c r="B43" s="135"/>
      <c r="C43" s="119"/>
      <c r="D43" s="118" t="str">
        <f t="shared" si="1"/>
        <v/>
      </c>
      <c r="E43" s="120"/>
      <c r="F43" s="121"/>
      <c r="G43" s="122"/>
      <c r="H43" s="123"/>
      <c r="I43" s="124"/>
      <c r="J43" s="110" t="str">
        <f t="shared" si="2"/>
        <v/>
      </c>
      <c r="K43" s="118" t="str">
        <f t="shared" si="3"/>
        <v/>
      </c>
      <c r="L43" s="113" t="str">
        <f t="shared" si="4"/>
        <v/>
      </c>
      <c r="M43" s="114" t="str">
        <f t="shared" si="5"/>
        <v/>
      </c>
      <c r="N43" s="123"/>
      <c r="O43" s="123"/>
      <c r="P43" s="123"/>
      <c r="Q43" s="123"/>
      <c r="R43" s="123"/>
      <c r="S43" s="125"/>
      <c r="T43" s="126"/>
      <c r="U43" s="127"/>
      <c r="V43" s="115" t="str">
        <f>IF(I43=Tables!$J$5,Tables!$Q$5,IF(I43=Tables!$J$6,Tables!$Q$6,IF(I43=Tables!$J$7,Tables!$Q$7,IF(I43=Tables!$J$8,Tables!$Q$8,IF(I43=Tables!$J$9,Tables!$Q$9,IF(I43=Tables!$J$10,Tables!$Q$10,IF(I43=Tables!$J$11,Tables!$Q$11,IF(I43=Tables!$J$12,Tables!$Q$12,IF(I43=Tables!$J$13,Tables!$Q$13,IF(I43=Tables!$J$14,Tables!$Q$14,IF(I43=Tables!$J$15,Tables!$Q$15,IF(I43=Tables!$J$16,Tables!$Q$16,IF(I43=Tables!$J$17,Tables!$Q$17,IF(I43=Tables!$J$18,Tables!$Q$18,IF(I43=Tables!$J$19,Tables!$Q$19,IF(I43=Tables!$J$20,Tables!$Q$20,IF(I43=Tables!$J$24,Tables!$Q$24,IF(I43=Tables!$J$25,Tables!$Q$25,IF(I43=Tables!$J$26,Tables!$Q$26,IF(I43=Tables!$J$27,Tables!$Q$27,IF(I43=Tables!$J$28,Tables!$Q$28,IF(I43=Tables!$J$29,Tables!$Q$29,IF(I43=Tables!$J$30,Tables!$Q$30,IF(I43=Tables!$J$34,Tables!$Q$34,IF(I43=Tables!$J$35,Tables!$Q$35,IF(I43=Tables!$J$36,Tables!$Q$36,IF(I43=Tables!$J$37,Tables!$Q$37,IF(I43=Tables!$J$38,Tables!$Q$38,IF(I43=Tables!$J$42,Tables!$Q$42,IF(I43=Tables!$J$46,Tables!$Q$46,IF(I43=Tables!$J$47,Tables!$Q$47,IF(I43=Tables!$J$48,Tables!$Q$48,IF(I43=Tables!$J$49,Tables!$Q$49,IF(I43=Tables!$J$50,Tables!$Q$50,""))))))))))))))))))))))))))))))))))</f>
        <v/>
      </c>
      <c r="W43" s="112" t="str">
        <f t="shared" si="7"/>
        <v/>
      </c>
      <c r="X43" s="111" t="str">
        <f t="shared" si="6"/>
        <v/>
      </c>
      <c r="Y43" s="129"/>
      <c r="AC43" s="106"/>
    </row>
    <row r="44" spans="1:29" s="102" customFormat="1">
      <c r="A44" s="8">
        <f t="shared" si="0"/>
        <v>41</v>
      </c>
      <c r="B44" s="135"/>
      <c r="C44" s="119"/>
      <c r="D44" s="118" t="str">
        <f t="shared" si="1"/>
        <v/>
      </c>
      <c r="E44" s="120"/>
      <c r="F44" s="121"/>
      <c r="G44" s="122"/>
      <c r="H44" s="123"/>
      <c r="I44" s="124"/>
      <c r="J44" s="110" t="str">
        <f t="shared" si="2"/>
        <v/>
      </c>
      <c r="K44" s="118" t="str">
        <f t="shared" si="3"/>
        <v/>
      </c>
      <c r="L44" s="113" t="str">
        <f t="shared" si="4"/>
        <v/>
      </c>
      <c r="M44" s="114" t="str">
        <f t="shared" si="5"/>
        <v/>
      </c>
      <c r="N44" s="123"/>
      <c r="O44" s="123"/>
      <c r="P44" s="123"/>
      <c r="Q44" s="123"/>
      <c r="R44" s="123"/>
      <c r="S44" s="125"/>
      <c r="T44" s="126"/>
      <c r="U44" s="127"/>
      <c r="V44" s="115" t="str">
        <f>IF(I44=Tables!$J$5,Tables!$Q$5,IF(I44=Tables!$J$6,Tables!$Q$6,IF(I44=Tables!$J$7,Tables!$Q$7,IF(I44=Tables!$J$8,Tables!$Q$8,IF(I44=Tables!$J$9,Tables!$Q$9,IF(I44=Tables!$J$10,Tables!$Q$10,IF(I44=Tables!$J$11,Tables!$Q$11,IF(I44=Tables!$J$12,Tables!$Q$12,IF(I44=Tables!$J$13,Tables!$Q$13,IF(I44=Tables!$J$14,Tables!$Q$14,IF(I44=Tables!$J$15,Tables!$Q$15,IF(I44=Tables!$J$16,Tables!$Q$16,IF(I44=Tables!$J$17,Tables!$Q$17,IF(I44=Tables!$J$18,Tables!$Q$18,IF(I44=Tables!$J$19,Tables!$Q$19,IF(I44=Tables!$J$20,Tables!$Q$20,IF(I44=Tables!$J$24,Tables!$Q$24,IF(I44=Tables!$J$25,Tables!$Q$25,IF(I44=Tables!$J$26,Tables!$Q$26,IF(I44=Tables!$J$27,Tables!$Q$27,IF(I44=Tables!$J$28,Tables!$Q$28,IF(I44=Tables!$J$29,Tables!$Q$29,IF(I44=Tables!$J$30,Tables!$Q$30,IF(I44=Tables!$J$34,Tables!$Q$34,IF(I44=Tables!$J$35,Tables!$Q$35,IF(I44=Tables!$J$36,Tables!$Q$36,IF(I44=Tables!$J$37,Tables!$Q$37,IF(I44=Tables!$J$38,Tables!$Q$38,IF(I44=Tables!$J$42,Tables!$Q$42,IF(I44=Tables!$J$46,Tables!$Q$46,IF(I44=Tables!$J$47,Tables!$Q$47,IF(I44=Tables!$J$48,Tables!$Q$48,IF(I44=Tables!$J$49,Tables!$Q$49,IF(I44=Tables!$J$50,Tables!$Q$50,""))))))))))))))))))))))))))))))))))</f>
        <v/>
      </c>
      <c r="W44" s="112" t="str">
        <f t="shared" si="7"/>
        <v/>
      </c>
      <c r="X44" s="111" t="str">
        <f t="shared" si="6"/>
        <v/>
      </c>
      <c r="Y44" s="129"/>
      <c r="AC44" s="106"/>
    </row>
    <row r="45" spans="1:29" s="102" customFormat="1">
      <c r="A45" s="8">
        <f t="shared" si="0"/>
        <v>42</v>
      </c>
      <c r="B45" s="133"/>
      <c r="C45" s="119"/>
      <c r="D45" s="118" t="str">
        <f t="shared" si="1"/>
        <v/>
      </c>
      <c r="E45" s="120"/>
      <c r="F45" s="121"/>
      <c r="G45" s="122"/>
      <c r="H45" s="123"/>
      <c r="I45" s="124"/>
      <c r="J45" s="110" t="str">
        <f t="shared" si="2"/>
        <v/>
      </c>
      <c r="K45" s="118" t="str">
        <f t="shared" si="3"/>
        <v/>
      </c>
      <c r="L45" s="113" t="str">
        <f t="shared" si="4"/>
        <v/>
      </c>
      <c r="M45" s="114" t="str">
        <f t="shared" si="5"/>
        <v/>
      </c>
      <c r="N45" s="123"/>
      <c r="O45" s="123"/>
      <c r="P45" s="123"/>
      <c r="Q45" s="123"/>
      <c r="R45" s="123"/>
      <c r="S45" s="125"/>
      <c r="T45" s="126"/>
      <c r="U45" s="127"/>
      <c r="V45" s="115" t="str">
        <f>IF(I45=Tables!$J$5,Tables!$Q$5,IF(I45=Tables!$J$6,Tables!$Q$6,IF(I45=Tables!$J$7,Tables!$Q$7,IF(I45=Tables!$J$8,Tables!$Q$8,IF(I45=Tables!$J$9,Tables!$Q$9,IF(I45=Tables!$J$10,Tables!$Q$10,IF(I45=Tables!$J$11,Tables!$Q$11,IF(I45=Tables!$J$12,Tables!$Q$12,IF(I45=Tables!$J$13,Tables!$Q$13,IF(I45=Tables!$J$14,Tables!$Q$14,IF(I45=Tables!$J$15,Tables!$Q$15,IF(I45=Tables!$J$16,Tables!$Q$16,IF(I45=Tables!$J$17,Tables!$Q$17,IF(I45=Tables!$J$18,Tables!$Q$18,IF(I45=Tables!$J$19,Tables!$Q$19,IF(I45=Tables!$J$20,Tables!$Q$20,IF(I45=Tables!$J$24,Tables!$Q$24,IF(I45=Tables!$J$25,Tables!$Q$25,IF(I45=Tables!$J$26,Tables!$Q$26,IF(I45=Tables!$J$27,Tables!$Q$27,IF(I45=Tables!$J$28,Tables!$Q$28,IF(I45=Tables!$J$29,Tables!$Q$29,IF(I45=Tables!$J$30,Tables!$Q$30,IF(I45=Tables!$J$34,Tables!$Q$34,IF(I45=Tables!$J$35,Tables!$Q$35,IF(I45=Tables!$J$36,Tables!$Q$36,IF(I45=Tables!$J$37,Tables!$Q$37,IF(I45=Tables!$J$38,Tables!$Q$38,IF(I45=Tables!$J$42,Tables!$Q$42,IF(I45=Tables!$J$46,Tables!$Q$46,IF(I45=Tables!$J$47,Tables!$Q$47,IF(I45=Tables!$J$48,Tables!$Q$48,IF(I45=Tables!$J$49,Tables!$Q$49,IF(I45=Tables!$J$50,Tables!$Q$50,""))))))))))))))))))))))))))))))))))</f>
        <v/>
      </c>
      <c r="W45" s="112" t="str">
        <f t="shared" si="7"/>
        <v/>
      </c>
      <c r="X45" s="111" t="str">
        <f t="shared" si="6"/>
        <v/>
      </c>
      <c r="Y45" s="129"/>
      <c r="AC45" s="106"/>
    </row>
    <row r="46" spans="1:29" s="102" customFormat="1">
      <c r="A46" s="8">
        <f t="shared" si="0"/>
        <v>43</v>
      </c>
      <c r="B46" s="133"/>
      <c r="C46" s="119"/>
      <c r="D46" s="118" t="str">
        <f t="shared" si="1"/>
        <v/>
      </c>
      <c r="E46" s="120"/>
      <c r="F46" s="121"/>
      <c r="G46" s="122"/>
      <c r="H46" s="123"/>
      <c r="I46" s="124"/>
      <c r="J46" s="110" t="str">
        <f t="shared" si="2"/>
        <v/>
      </c>
      <c r="K46" s="118" t="str">
        <f t="shared" si="3"/>
        <v/>
      </c>
      <c r="L46" s="113" t="str">
        <f t="shared" si="4"/>
        <v/>
      </c>
      <c r="M46" s="114" t="str">
        <f t="shared" si="5"/>
        <v/>
      </c>
      <c r="N46" s="123"/>
      <c r="O46" s="123"/>
      <c r="P46" s="123"/>
      <c r="Q46" s="123"/>
      <c r="R46" s="123"/>
      <c r="S46" s="125"/>
      <c r="T46" s="126"/>
      <c r="U46" s="127"/>
      <c r="V46" s="115" t="str">
        <f>IF(I46=Tables!$J$5,Tables!$Q$5,IF(I46=Tables!$J$6,Tables!$Q$6,IF(I46=Tables!$J$7,Tables!$Q$7,IF(I46=Tables!$J$8,Tables!$Q$8,IF(I46=Tables!$J$9,Tables!$Q$9,IF(I46=Tables!$J$10,Tables!$Q$10,IF(I46=Tables!$J$11,Tables!$Q$11,IF(I46=Tables!$J$12,Tables!$Q$12,IF(I46=Tables!$J$13,Tables!$Q$13,IF(I46=Tables!$J$14,Tables!$Q$14,IF(I46=Tables!$J$15,Tables!$Q$15,IF(I46=Tables!$J$16,Tables!$Q$16,IF(I46=Tables!$J$17,Tables!$Q$17,IF(I46=Tables!$J$18,Tables!$Q$18,IF(I46=Tables!$J$19,Tables!$Q$19,IF(I46=Tables!$J$20,Tables!$Q$20,IF(I46=Tables!$J$24,Tables!$Q$24,IF(I46=Tables!$J$25,Tables!$Q$25,IF(I46=Tables!$J$26,Tables!$Q$26,IF(I46=Tables!$J$27,Tables!$Q$27,IF(I46=Tables!$J$28,Tables!$Q$28,IF(I46=Tables!$J$29,Tables!$Q$29,IF(I46=Tables!$J$30,Tables!$Q$30,IF(I46=Tables!$J$34,Tables!$Q$34,IF(I46=Tables!$J$35,Tables!$Q$35,IF(I46=Tables!$J$36,Tables!$Q$36,IF(I46=Tables!$J$37,Tables!$Q$37,IF(I46=Tables!$J$38,Tables!$Q$38,IF(I46=Tables!$J$42,Tables!$Q$42,IF(I46=Tables!$J$46,Tables!$Q$46,IF(I46=Tables!$J$47,Tables!$Q$47,IF(I46=Tables!$J$48,Tables!$Q$48,IF(I46=Tables!$J$49,Tables!$Q$49,IF(I46=Tables!$J$50,Tables!$Q$50,""))))))))))))))))))))))))))))))))))</f>
        <v/>
      </c>
      <c r="W46" s="112" t="str">
        <f t="shared" si="7"/>
        <v/>
      </c>
      <c r="X46" s="111" t="str">
        <f t="shared" si="6"/>
        <v/>
      </c>
      <c r="Y46" s="129"/>
      <c r="AC46" s="106"/>
    </row>
    <row r="47" spans="1:29" s="102" customFormat="1">
      <c r="A47" s="8">
        <f t="shared" si="0"/>
        <v>44</v>
      </c>
      <c r="B47" s="133"/>
      <c r="C47" s="119"/>
      <c r="D47" s="118" t="str">
        <f t="shared" si="1"/>
        <v/>
      </c>
      <c r="E47" s="120"/>
      <c r="F47" s="121"/>
      <c r="G47" s="122"/>
      <c r="H47" s="123"/>
      <c r="I47" s="124"/>
      <c r="J47" s="110" t="str">
        <f t="shared" si="2"/>
        <v/>
      </c>
      <c r="K47" s="118" t="str">
        <f t="shared" si="3"/>
        <v/>
      </c>
      <c r="L47" s="113" t="str">
        <f t="shared" si="4"/>
        <v/>
      </c>
      <c r="M47" s="114" t="str">
        <f t="shared" si="5"/>
        <v/>
      </c>
      <c r="N47" s="123"/>
      <c r="O47" s="123"/>
      <c r="P47" s="123"/>
      <c r="Q47" s="123"/>
      <c r="R47" s="123"/>
      <c r="S47" s="125"/>
      <c r="T47" s="126"/>
      <c r="U47" s="127"/>
      <c r="V47" s="115" t="str">
        <f>IF(I47=Tables!$J$5,Tables!$Q$5,IF(I47=Tables!$J$6,Tables!$Q$6,IF(I47=Tables!$J$7,Tables!$Q$7,IF(I47=Tables!$J$8,Tables!$Q$8,IF(I47=Tables!$J$9,Tables!$Q$9,IF(I47=Tables!$J$10,Tables!$Q$10,IF(I47=Tables!$J$11,Tables!$Q$11,IF(I47=Tables!$J$12,Tables!$Q$12,IF(I47=Tables!$J$13,Tables!$Q$13,IF(I47=Tables!$J$14,Tables!$Q$14,IF(I47=Tables!$J$15,Tables!$Q$15,IF(I47=Tables!$J$16,Tables!$Q$16,IF(I47=Tables!$J$17,Tables!$Q$17,IF(I47=Tables!$J$18,Tables!$Q$18,IF(I47=Tables!$J$19,Tables!$Q$19,IF(I47=Tables!$J$20,Tables!$Q$20,IF(I47=Tables!$J$24,Tables!$Q$24,IF(I47=Tables!$J$25,Tables!$Q$25,IF(I47=Tables!$J$26,Tables!$Q$26,IF(I47=Tables!$J$27,Tables!$Q$27,IF(I47=Tables!$J$28,Tables!$Q$28,IF(I47=Tables!$J$29,Tables!$Q$29,IF(I47=Tables!$J$30,Tables!$Q$30,IF(I47=Tables!$J$34,Tables!$Q$34,IF(I47=Tables!$J$35,Tables!$Q$35,IF(I47=Tables!$J$36,Tables!$Q$36,IF(I47=Tables!$J$37,Tables!$Q$37,IF(I47=Tables!$J$38,Tables!$Q$38,IF(I47=Tables!$J$42,Tables!$Q$42,IF(I47=Tables!$J$46,Tables!$Q$46,IF(I47=Tables!$J$47,Tables!$Q$47,IF(I47=Tables!$J$48,Tables!$Q$48,IF(I47=Tables!$J$49,Tables!$Q$49,IF(I47=Tables!$J$50,Tables!$Q$50,""))))))))))))))))))))))))))))))))))</f>
        <v/>
      </c>
      <c r="W47" s="112" t="str">
        <f t="shared" si="7"/>
        <v/>
      </c>
      <c r="X47" s="111" t="str">
        <f t="shared" si="6"/>
        <v/>
      </c>
      <c r="Y47" s="129"/>
      <c r="AA47" s="37"/>
      <c r="AC47" s="106"/>
    </row>
    <row r="48" spans="1:29" s="102" customFormat="1">
      <c r="A48" s="8">
        <f t="shared" si="0"/>
        <v>45</v>
      </c>
      <c r="B48" s="133"/>
      <c r="C48" s="119"/>
      <c r="D48" s="118" t="str">
        <f t="shared" si="1"/>
        <v/>
      </c>
      <c r="E48" s="120"/>
      <c r="F48" s="121"/>
      <c r="G48" s="122"/>
      <c r="H48" s="123"/>
      <c r="I48" s="124"/>
      <c r="J48" s="110" t="str">
        <f t="shared" si="2"/>
        <v/>
      </c>
      <c r="K48" s="118" t="str">
        <f t="shared" si="3"/>
        <v/>
      </c>
      <c r="L48" s="113" t="str">
        <f t="shared" si="4"/>
        <v/>
      </c>
      <c r="M48" s="114" t="str">
        <f t="shared" si="5"/>
        <v/>
      </c>
      <c r="N48" s="123"/>
      <c r="O48" s="123"/>
      <c r="P48" s="123"/>
      <c r="Q48" s="123"/>
      <c r="R48" s="123"/>
      <c r="S48" s="125"/>
      <c r="T48" s="126"/>
      <c r="U48" s="127"/>
      <c r="V48" s="115" t="str">
        <f>IF(I48=Tables!$J$5,Tables!$Q$5,IF(I48=Tables!$J$6,Tables!$Q$6,IF(I48=Tables!$J$7,Tables!$Q$7,IF(I48=Tables!$J$8,Tables!$Q$8,IF(I48=Tables!$J$9,Tables!$Q$9,IF(I48=Tables!$J$10,Tables!$Q$10,IF(I48=Tables!$J$11,Tables!$Q$11,IF(I48=Tables!$J$12,Tables!$Q$12,IF(I48=Tables!$J$13,Tables!$Q$13,IF(I48=Tables!$J$14,Tables!$Q$14,IF(I48=Tables!$J$15,Tables!$Q$15,IF(I48=Tables!$J$16,Tables!$Q$16,IF(I48=Tables!$J$17,Tables!$Q$17,IF(I48=Tables!$J$18,Tables!$Q$18,IF(I48=Tables!$J$19,Tables!$Q$19,IF(I48=Tables!$J$20,Tables!$Q$20,IF(I48=Tables!$J$24,Tables!$Q$24,IF(I48=Tables!$J$25,Tables!$Q$25,IF(I48=Tables!$J$26,Tables!$Q$26,IF(I48=Tables!$J$27,Tables!$Q$27,IF(I48=Tables!$J$28,Tables!$Q$28,IF(I48=Tables!$J$29,Tables!$Q$29,IF(I48=Tables!$J$30,Tables!$Q$30,IF(I48=Tables!$J$34,Tables!$Q$34,IF(I48=Tables!$J$35,Tables!$Q$35,IF(I48=Tables!$J$36,Tables!$Q$36,IF(I48=Tables!$J$37,Tables!$Q$37,IF(I48=Tables!$J$38,Tables!$Q$38,IF(I48=Tables!$J$42,Tables!$Q$42,IF(I48=Tables!$J$46,Tables!$Q$46,IF(I48=Tables!$J$47,Tables!$Q$47,IF(I48=Tables!$J$48,Tables!$Q$48,IF(I48=Tables!$J$49,Tables!$Q$49,IF(I48=Tables!$J$50,Tables!$Q$50,""))))))))))))))))))))))))))))))))))</f>
        <v/>
      </c>
      <c r="W48" s="112" t="str">
        <f t="shared" si="7"/>
        <v/>
      </c>
      <c r="X48" s="111" t="str">
        <f t="shared" si="6"/>
        <v/>
      </c>
      <c r="Y48" s="129"/>
      <c r="AA48" s="37"/>
      <c r="AC48" s="106"/>
    </row>
    <row r="49" spans="1:29" s="102" customFormat="1">
      <c r="A49" s="8">
        <f t="shared" si="0"/>
        <v>46</v>
      </c>
      <c r="B49" s="133"/>
      <c r="C49" s="119"/>
      <c r="D49" s="118" t="str">
        <f t="shared" si="1"/>
        <v/>
      </c>
      <c r="E49" s="120"/>
      <c r="F49" s="121"/>
      <c r="G49" s="122"/>
      <c r="H49" s="123"/>
      <c r="I49" s="124"/>
      <c r="J49" s="110" t="str">
        <f t="shared" si="2"/>
        <v/>
      </c>
      <c r="K49" s="118" t="str">
        <f t="shared" si="3"/>
        <v/>
      </c>
      <c r="L49" s="113" t="str">
        <f t="shared" si="4"/>
        <v/>
      </c>
      <c r="M49" s="114" t="str">
        <f t="shared" si="5"/>
        <v/>
      </c>
      <c r="N49" s="123"/>
      <c r="O49" s="123"/>
      <c r="P49" s="123"/>
      <c r="Q49" s="123"/>
      <c r="R49" s="123"/>
      <c r="S49" s="125"/>
      <c r="T49" s="126"/>
      <c r="U49" s="127"/>
      <c r="V49" s="115" t="str">
        <f>IF(I49=Tables!$J$5,Tables!$Q$5,IF(I49=Tables!$J$6,Tables!$Q$6,IF(I49=Tables!$J$7,Tables!$Q$7,IF(I49=Tables!$J$8,Tables!$Q$8,IF(I49=Tables!$J$9,Tables!$Q$9,IF(I49=Tables!$J$10,Tables!$Q$10,IF(I49=Tables!$J$11,Tables!$Q$11,IF(I49=Tables!$J$12,Tables!$Q$12,IF(I49=Tables!$J$13,Tables!$Q$13,IF(I49=Tables!$J$14,Tables!$Q$14,IF(I49=Tables!$J$15,Tables!$Q$15,IF(I49=Tables!$J$16,Tables!$Q$16,IF(I49=Tables!$J$17,Tables!$Q$17,IF(I49=Tables!$J$18,Tables!$Q$18,IF(I49=Tables!$J$19,Tables!$Q$19,IF(I49=Tables!$J$20,Tables!$Q$20,IF(I49=Tables!$J$24,Tables!$Q$24,IF(I49=Tables!$J$25,Tables!$Q$25,IF(I49=Tables!$J$26,Tables!$Q$26,IF(I49=Tables!$J$27,Tables!$Q$27,IF(I49=Tables!$J$28,Tables!$Q$28,IF(I49=Tables!$J$29,Tables!$Q$29,IF(I49=Tables!$J$30,Tables!$Q$30,IF(I49=Tables!$J$34,Tables!$Q$34,IF(I49=Tables!$J$35,Tables!$Q$35,IF(I49=Tables!$J$36,Tables!$Q$36,IF(I49=Tables!$J$37,Tables!$Q$37,IF(I49=Tables!$J$38,Tables!$Q$38,IF(I49=Tables!$J$42,Tables!$Q$42,IF(I49=Tables!$J$46,Tables!$Q$46,IF(I49=Tables!$J$47,Tables!$Q$47,IF(I49=Tables!$J$48,Tables!$Q$48,IF(I49=Tables!$J$49,Tables!$Q$49,IF(I49=Tables!$J$50,Tables!$Q$50,""))))))))))))))))))))))))))))))))))</f>
        <v/>
      </c>
      <c r="W49" s="112" t="str">
        <f t="shared" si="7"/>
        <v/>
      </c>
      <c r="X49" s="111" t="str">
        <f t="shared" si="6"/>
        <v/>
      </c>
      <c r="Y49" s="129"/>
      <c r="AA49" s="37"/>
      <c r="AC49" s="106"/>
    </row>
    <row r="50" spans="1:29" s="37" customFormat="1">
      <c r="A50" s="8">
        <f t="shared" si="0"/>
        <v>47</v>
      </c>
      <c r="B50" s="133"/>
      <c r="C50" s="119"/>
      <c r="D50" s="118" t="str">
        <f t="shared" si="1"/>
        <v/>
      </c>
      <c r="E50" s="120"/>
      <c r="F50" s="121"/>
      <c r="G50" s="122"/>
      <c r="H50" s="123"/>
      <c r="I50" s="124"/>
      <c r="J50" s="110" t="str">
        <f t="shared" si="2"/>
        <v/>
      </c>
      <c r="K50" s="118" t="str">
        <f t="shared" si="3"/>
        <v/>
      </c>
      <c r="L50" s="113" t="str">
        <f t="shared" si="4"/>
        <v/>
      </c>
      <c r="M50" s="114" t="str">
        <f t="shared" si="5"/>
        <v/>
      </c>
      <c r="N50" s="123"/>
      <c r="O50" s="123"/>
      <c r="P50" s="123"/>
      <c r="Q50" s="123"/>
      <c r="R50" s="123"/>
      <c r="S50" s="125"/>
      <c r="T50" s="126"/>
      <c r="U50" s="127"/>
      <c r="V50" s="115" t="str">
        <f>IF(I50=Tables!$J$5,Tables!$Q$5,IF(I50=Tables!$J$6,Tables!$Q$6,IF(I50=Tables!$J$7,Tables!$Q$7,IF(I50=Tables!$J$8,Tables!$Q$8,IF(I50=Tables!$J$9,Tables!$Q$9,IF(I50=Tables!$J$10,Tables!$Q$10,IF(I50=Tables!$J$11,Tables!$Q$11,IF(I50=Tables!$J$12,Tables!$Q$12,IF(I50=Tables!$J$13,Tables!$Q$13,IF(I50=Tables!$J$14,Tables!$Q$14,IF(I50=Tables!$J$15,Tables!$Q$15,IF(I50=Tables!$J$16,Tables!$Q$16,IF(I50=Tables!$J$17,Tables!$Q$17,IF(I50=Tables!$J$18,Tables!$Q$18,IF(I50=Tables!$J$19,Tables!$Q$19,IF(I50=Tables!$J$20,Tables!$Q$20,IF(I50=Tables!$J$24,Tables!$Q$24,IF(I50=Tables!$J$25,Tables!$Q$25,IF(I50=Tables!$J$26,Tables!$Q$26,IF(I50=Tables!$J$27,Tables!$Q$27,IF(I50=Tables!$J$28,Tables!$Q$28,IF(I50=Tables!$J$29,Tables!$Q$29,IF(I50=Tables!$J$30,Tables!$Q$30,IF(I50=Tables!$J$34,Tables!$Q$34,IF(I50=Tables!$J$35,Tables!$Q$35,IF(I50=Tables!$J$36,Tables!$Q$36,IF(I50=Tables!$J$37,Tables!$Q$37,IF(I50=Tables!$J$38,Tables!$Q$38,IF(I50=Tables!$J$42,Tables!$Q$42,IF(I50=Tables!$J$46,Tables!$Q$46,IF(I50=Tables!$J$47,Tables!$Q$47,IF(I50=Tables!$J$48,Tables!$Q$48,IF(I50=Tables!$J$49,Tables!$Q$49,IF(I50=Tables!$J$50,Tables!$Q$50,""))))))))))))))))))))))))))))))))))</f>
        <v/>
      </c>
      <c r="W50" s="112" t="str">
        <f t="shared" si="7"/>
        <v/>
      </c>
      <c r="X50" s="111" t="str">
        <f t="shared" si="6"/>
        <v/>
      </c>
      <c r="Y50" s="129"/>
      <c r="AC50" s="106"/>
    </row>
    <row r="51" spans="1:29" s="37" customFormat="1">
      <c r="A51" s="8">
        <f t="shared" si="0"/>
        <v>48</v>
      </c>
      <c r="B51" s="133"/>
      <c r="C51" s="119"/>
      <c r="D51" s="118" t="str">
        <f t="shared" si="1"/>
        <v/>
      </c>
      <c r="E51" s="120"/>
      <c r="F51" s="121"/>
      <c r="G51" s="122"/>
      <c r="H51" s="123"/>
      <c r="I51" s="124"/>
      <c r="J51" s="110" t="str">
        <f t="shared" si="2"/>
        <v/>
      </c>
      <c r="K51" s="118" t="str">
        <f t="shared" si="3"/>
        <v/>
      </c>
      <c r="L51" s="113" t="str">
        <f t="shared" si="4"/>
        <v/>
      </c>
      <c r="M51" s="114" t="str">
        <f t="shared" si="5"/>
        <v/>
      </c>
      <c r="N51" s="123"/>
      <c r="O51" s="123"/>
      <c r="P51" s="123"/>
      <c r="Q51" s="123"/>
      <c r="R51" s="123"/>
      <c r="S51" s="125"/>
      <c r="T51" s="126"/>
      <c r="U51" s="127"/>
      <c r="V51" s="115" t="str">
        <f>IF(I51=Tables!$J$5,Tables!$Q$5,IF(I51=Tables!$J$6,Tables!$Q$6,IF(I51=Tables!$J$7,Tables!$Q$7,IF(I51=Tables!$J$8,Tables!$Q$8,IF(I51=Tables!$J$9,Tables!$Q$9,IF(I51=Tables!$J$10,Tables!$Q$10,IF(I51=Tables!$J$11,Tables!$Q$11,IF(I51=Tables!$J$12,Tables!$Q$12,IF(I51=Tables!$J$13,Tables!$Q$13,IF(I51=Tables!$J$14,Tables!$Q$14,IF(I51=Tables!$J$15,Tables!$Q$15,IF(I51=Tables!$J$16,Tables!$Q$16,IF(I51=Tables!$J$17,Tables!$Q$17,IF(I51=Tables!$J$18,Tables!$Q$18,IF(I51=Tables!$J$19,Tables!$Q$19,IF(I51=Tables!$J$20,Tables!$Q$20,IF(I51=Tables!$J$24,Tables!$Q$24,IF(I51=Tables!$J$25,Tables!$Q$25,IF(I51=Tables!$J$26,Tables!$Q$26,IF(I51=Tables!$J$27,Tables!$Q$27,IF(I51=Tables!$J$28,Tables!$Q$28,IF(I51=Tables!$J$29,Tables!$Q$29,IF(I51=Tables!$J$30,Tables!$Q$30,IF(I51=Tables!$J$34,Tables!$Q$34,IF(I51=Tables!$J$35,Tables!$Q$35,IF(I51=Tables!$J$36,Tables!$Q$36,IF(I51=Tables!$J$37,Tables!$Q$37,IF(I51=Tables!$J$38,Tables!$Q$38,IF(I51=Tables!$J$42,Tables!$Q$42,IF(I51=Tables!$J$46,Tables!$Q$46,IF(I51=Tables!$J$47,Tables!$Q$47,IF(I51=Tables!$J$48,Tables!$Q$48,IF(I51=Tables!$J$49,Tables!$Q$49,IF(I51=Tables!$J$50,Tables!$Q$50,""))))))))))))))))))))))))))))))))))</f>
        <v/>
      </c>
      <c r="W51" s="112" t="str">
        <f t="shared" si="7"/>
        <v/>
      </c>
      <c r="X51" s="111" t="str">
        <f t="shared" si="6"/>
        <v/>
      </c>
      <c r="Y51" s="129"/>
      <c r="AC51" s="106"/>
    </row>
    <row r="52" spans="1:29" s="37" customFormat="1">
      <c r="A52" s="8">
        <f t="shared" si="0"/>
        <v>49</v>
      </c>
      <c r="B52" s="133"/>
      <c r="C52" s="119"/>
      <c r="D52" s="118" t="str">
        <f t="shared" si="1"/>
        <v/>
      </c>
      <c r="E52" s="120"/>
      <c r="F52" s="121"/>
      <c r="G52" s="122"/>
      <c r="H52" s="123"/>
      <c r="I52" s="124"/>
      <c r="J52" s="110" t="str">
        <f t="shared" si="2"/>
        <v/>
      </c>
      <c r="K52" s="118" t="str">
        <f t="shared" si="3"/>
        <v/>
      </c>
      <c r="L52" s="113" t="str">
        <f t="shared" si="4"/>
        <v/>
      </c>
      <c r="M52" s="114" t="str">
        <f t="shared" si="5"/>
        <v/>
      </c>
      <c r="N52" s="123"/>
      <c r="O52" s="123"/>
      <c r="P52" s="123"/>
      <c r="Q52" s="123"/>
      <c r="R52" s="123"/>
      <c r="S52" s="125"/>
      <c r="T52" s="126"/>
      <c r="U52" s="127"/>
      <c r="V52" s="115" t="str">
        <f>IF(I52=Tables!$J$5,Tables!$Q$5,IF(I52=Tables!$J$6,Tables!$Q$6,IF(I52=Tables!$J$7,Tables!$Q$7,IF(I52=Tables!$J$8,Tables!$Q$8,IF(I52=Tables!$J$9,Tables!$Q$9,IF(I52=Tables!$J$10,Tables!$Q$10,IF(I52=Tables!$J$11,Tables!$Q$11,IF(I52=Tables!$J$12,Tables!$Q$12,IF(I52=Tables!$J$13,Tables!$Q$13,IF(I52=Tables!$J$14,Tables!$Q$14,IF(I52=Tables!$J$15,Tables!$Q$15,IF(I52=Tables!$J$16,Tables!$Q$16,IF(I52=Tables!$J$17,Tables!$Q$17,IF(I52=Tables!$J$18,Tables!$Q$18,IF(I52=Tables!$J$19,Tables!$Q$19,IF(I52=Tables!$J$20,Tables!$Q$20,IF(I52=Tables!$J$24,Tables!$Q$24,IF(I52=Tables!$J$25,Tables!$Q$25,IF(I52=Tables!$J$26,Tables!$Q$26,IF(I52=Tables!$J$27,Tables!$Q$27,IF(I52=Tables!$J$28,Tables!$Q$28,IF(I52=Tables!$J$29,Tables!$Q$29,IF(I52=Tables!$J$30,Tables!$Q$30,IF(I52=Tables!$J$34,Tables!$Q$34,IF(I52=Tables!$J$35,Tables!$Q$35,IF(I52=Tables!$J$36,Tables!$Q$36,IF(I52=Tables!$J$37,Tables!$Q$37,IF(I52=Tables!$J$38,Tables!$Q$38,IF(I52=Tables!$J$42,Tables!$Q$42,IF(I52=Tables!$J$46,Tables!$Q$46,IF(I52=Tables!$J$47,Tables!$Q$47,IF(I52=Tables!$J$48,Tables!$Q$48,IF(I52=Tables!$J$49,Tables!$Q$49,IF(I52=Tables!$J$50,Tables!$Q$50,""))))))))))))))))))))))))))))))))))</f>
        <v/>
      </c>
      <c r="W52" s="112" t="str">
        <f t="shared" si="7"/>
        <v/>
      </c>
      <c r="X52" s="111" t="str">
        <f t="shared" si="6"/>
        <v/>
      </c>
      <c r="Y52" s="129"/>
      <c r="AC52" s="106"/>
    </row>
    <row r="53" spans="1:29" s="37" customFormat="1">
      <c r="A53" s="8">
        <f t="shared" si="0"/>
        <v>50</v>
      </c>
      <c r="B53" s="133"/>
      <c r="C53" s="119"/>
      <c r="D53" s="118" t="str">
        <f t="shared" si="1"/>
        <v/>
      </c>
      <c r="E53" s="120"/>
      <c r="F53" s="121"/>
      <c r="G53" s="122"/>
      <c r="H53" s="123"/>
      <c r="I53" s="124"/>
      <c r="J53" s="110" t="str">
        <f t="shared" si="2"/>
        <v/>
      </c>
      <c r="K53" s="118" t="str">
        <f t="shared" si="3"/>
        <v/>
      </c>
      <c r="L53" s="113" t="str">
        <f t="shared" si="4"/>
        <v/>
      </c>
      <c r="M53" s="114" t="str">
        <f t="shared" si="5"/>
        <v/>
      </c>
      <c r="N53" s="123"/>
      <c r="O53" s="123"/>
      <c r="P53" s="123"/>
      <c r="Q53" s="123"/>
      <c r="R53" s="123"/>
      <c r="S53" s="125"/>
      <c r="T53" s="126"/>
      <c r="U53" s="127"/>
      <c r="V53" s="115" t="str">
        <f>IF(I53=Tables!$J$5,Tables!$Q$5,IF(I53=Tables!$J$6,Tables!$Q$6,IF(I53=Tables!$J$7,Tables!$Q$7,IF(I53=Tables!$J$8,Tables!$Q$8,IF(I53=Tables!$J$9,Tables!$Q$9,IF(I53=Tables!$J$10,Tables!$Q$10,IF(I53=Tables!$J$11,Tables!$Q$11,IF(I53=Tables!$J$12,Tables!$Q$12,IF(I53=Tables!$J$13,Tables!$Q$13,IF(I53=Tables!$J$14,Tables!$Q$14,IF(I53=Tables!$J$15,Tables!$Q$15,IF(I53=Tables!$J$16,Tables!$Q$16,IF(I53=Tables!$J$17,Tables!$Q$17,IF(I53=Tables!$J$18,Tables!$Q$18,IF(I53=Tables!$J$19,Tables!$Q$19,IF(I53=Tables!$J$20,Tables!$Q$20,IF(I53=Tables!$J$24,Tables!$Q$24,IF(I53=Tables!$J$25,Tables!$Q$25,IF(I53=Tables!$J$26,Tables!$Q$26,IF(I53=Tables!$J$27,Tables!$Q$27,IF(I53=Tables!$J$28,Tables!$Q$28,IF(I53=Tables!$J$29,Tables!$Q$29,IF(I53=Tables!$J$30,Tables!$Q$30,IF(I53=Tables!$J$34,Tables!$Q$34,IF(I53=Tables!$J$35,Tables!$Q$35,IF(I53=Tables!$J$36,Tables!$Q$36,IF(I53=Tables!$J$37,Tables!$Q$37,IF(I53=Tables!$J$38,Tables!$Q$38,IF(I53=Tables!$J$42,Tables!$Q$42,IF(I53=Tables!$J$46,Tables!$Q$46,IF(I53=Tables!$J$47,Tables!$Q$47,IF(I53=Tables!$J$48,Tables!$Q$48,IF(I53=Tables!$J$49,Tables!$Q$49,IF(I53=Tables!$J$50,Tables!$Q$50,""))))))))))))))))))))))))))))))))))</f>
        <v/>
      </c>
      <c r="W53" s="112" t="str">
        <f t="shared" si="7"/>
        <v/>
      </c>
      <c r="X53" s="111" t="str">
        <f t="shared" si="6"/>
        <v/>
      </c>
      <c r="Y53" s="129"/>
      <c r="AC53" s="106"/>
    </row>
    <row r="54" spans="1:29" s="37" customFormat="1">
      <c r="A54" s="8">
        <f t="shared" si="0"/>
        <v>51</v>
      </c>
      <c r="B54" s="133"/>
      <c r="C54" s="119"/>
      <c r="D54" s="118" t="str">
        <f t="shared" si="1"/>
        <v/>
      </c>
      <c r="E54" s="120"/>
      <c r="F54" s="121"/>
      <c r="G54" s="122"/>
      <c r="H54" s="123"/>
      <c r="I54" s="124"/>
      <c r="J54" s="110" t="str">
        <f t="shared" si="2"/>
        <v/>
      </c>
      <c r="K54" s="118" t="str">
        <f t="shared" si="3"/>
        <v/>
      </c>
      <c r="L54" s="113" t="str">
        <f t="shared" si="4"/>
        <v/>
      </c>
      <c r="M54" s="114" t="str">
        <f t="shared" si="5"/>
        <v/>
      </c>
      <c r="N54" s="123"/>
      <c r="O54" s="123"/>
      <c r="P54" s="123"/>
      <c r="Q54" s="123"/>
      <c r="R54" s="123"/>
      <c r="S54" s="125"/>
      <c r="T54" s="126"/>
      <c r="U54" s="127"/>
      <c r="V54" s="115" t="str">
        <f>IF(I54=Tables!$J$5,Tables!$Q$5,IF(I54=Tables!$J$6,Tables!$Q$6,IF(I54=Tables!$J$7,Tables!$Q$7,IF(I54=Tables!$J$8,Tables!$Q$8,IF(I54=Tables!$J$9,Tables!$Q$9,IF(I54=Tables!$J$10,Tables!$Q$10,IF(I54=Tables!$J$11,Tables!$Q$11,IF(I54=Tables!$J$12,Tables!$Q$12,IF(I54=Tables!$J$13,Tables!$Q$13,IF(I54=Tables!$J$14,Tables!$Q$14,IF(I54=Tables!$J$15,Tables!$Q$15,IF(I54=Tables!$J$16,Tables!$Q$16,IF(I54=Tables!$J$17,Tables!$Q$17,IF(I54=Tables!$J$18,Tables!$Q$18,IF(I54=Tables!$J$19,Tables!$Q$19,IF(I54=Tables!$J$20,Tables!$Q$20,IF(I54=Tables!$J$24,Tables!$Q$24,IF(I54=Tables!$J$25,Tables!$Q$25,IF(I54=Tables!$J$26,Tables!$Q$26,IF(I54=Tables!$J$27,Tables!$Q$27,IF(I54=Tables!$J$28,Tables!$Q$28,IF(I54=Tables!$J$29,Tables!$Q$29,IF(I54=Tables!$J$30,Tables!$Q$30,IF(I54=Tables!$J$34,Tables!$Q$34,IF(I54=Tables!$J$35,Tables!$Q$35,IF(I54=Tables!$J$36,Tables!$Q$36,IF(I54=Tables!$J$37,Tables!$Q$37,IF(I54=Tables!$J$38,Tables!$Q$38,IF(I54=Tables!$J$42,Tables!$Q$42,IF(I54=Tables!$J$46,Tables!$Q$46,IF(I54=Tables!$J$47,Tables!$Q$47,IF(I54=Tables!$J$48,Tables!$Q$48,IF(I54=Tables!$J$49,Tables!$Q$49,IF(I54=Tables!$J$50,Tables!$Q$50,""))))))))))))))))))))))))))))))))))</f>
        <v/>
      </c>
      <c r="W54" s="112" t="str">
        <f t="shared" si="7"/>
        <v/>
      </c>
      <c r="X54" s="111" t="str">
        <f t="shared" si="6"/>
        <v/>
      </c>
      <c r="Y54" s="129"/>
      <c r="AC54" s="106"/>
    </row>
    <row r="55" spans="1:29" s="37" customFormat="1">
      <c r="A55" s="8">
        <f t="shared" si="0"/>
        <v>52</v>
      </c>
      <c r="B55" s="133"/>
      <c r="C55" s="119"/>
      <c r="D55" s="118" t="str">
        <f t="shared" si="1"/>
        <v/>
      </c>
      <c r="E55" s="120"/>
      <c r="F55" s="121"/>
      <c r="G55" s="122"/>
      <c r="H55" s="123"/>
      <c r="I55" s="124"/>
      <c r="J55" s="110" t="str">
        <f t="shared" si="2"/>
        <v/>
      </c>
      <c r="K55" s="118" t="str">
        <f t="shared" si="3"/>
        <v/>
      </c>
      <c r="L55" s="113" t="str">
        <f t="shared" si="4"/>
        <v/>
      </c>
      <c r="M55" s="114" t="str">
        <f t="shared" si="5"/>
        <v/>
      </c>
      <c r="N55" s="123"/>
      <c r="O55" s="123"/>
      <c r="P55" s="123"/>
      <c r="Q55" s="123"/>
      <c r="R55" s="123"/>
      <c r="S55" s="125"/>
      <c r="T55" s="126"/>
      <c r="U55" s="127"/>
      <c r="V55" s="115" t="str">
        <f>IF(I55=Tables!$J$5,Tables!$Q$5,IF(I55=Tables!$J$6,Tables!$Q$6,IF(I55=Tables!$J$7,Tables!$Q$7,IF(I55=Tables!$J$8,Tables!$Q$8,IF(I55=Tables!$J$9,Tables!$Q$9,IF(I55=Tables!$J$10,Tables!$Q$10,IF(I55=Tables!$J$11,Tables!$Q$11,IF(I55=Tables!$J$12,Tables!$Q$12,IF(I55=Tables!$J$13,Tables!$Q$13,IF(I55=Tables!$J$14,Tables!$Q$14,IF(I55=Tables!$J$15,Tables!$Q$15,IF(I55=Tables!$J$16,Tables!$Q$16,IF(I55=Tables!$J$17,Tables!$Q$17,IF(I55=Tables!$J$18,Tables!$Q$18,IF(I55=Tables!$J$19,Tables!$Q$19,IF(I55=Tables!$J$20,Tables!$Q$20,IF(I55=Tables!$J$24,Tables!$Q$24,IF(I55=Tables!$J$25,Tables!$Q$25,IF(I55=Tables!$J$26,Tables!$Q$26,IF(I55=Tables!$J$27,Tables!$Q$27,IF(I55=Tables!$J$28,Tables!$Q$28,IF(I55=Tables!$J$29,Tables!$Q$29,IF(I55=Tables!$J$30,Tables!$Q$30,IF(I55=Tables!$J$34,Tables!$Q$34,IF(I55=Tables!$J$35,Tables!$Q$35,IF(I55=Tables!$J$36,Tables!$Q$36,IF(I55=Tables!$J$37,Tables!$Q$37,IF(I55=Tables!$J$38,Tables!$Q$38,IF(I55=Tables!$J$42,Tables!$Q$42,IF(I55=Tables!$J$46,Tables!$Q$46,IF(I55=Tables!$J$47,Tables!$Q$47,IF(I55=Tables!$J$48,Tables!$Q$48,IF(I55=Tables!$J$49,Tables!$Q$49,IF(I55=Tables!$J$50,Tables!$Q$50,""))))))))))))))))))))))))))))))))))</f>
        <v/>
      </c>
      <c r="W55" s="112" t="str">
        <f t="shared" si="7"/>
        <v/>
      </c>
      <c r="X55" s="111" t="str">
        <f t="shared" si="6"/>
        <v/>
      </c>
      <c r="Y55" s="129"/>
      <c r="AC55" s="106"/>
    </row>
    <row r="56" spans="1:29" s="37" customFormat="1">
      <c r="A56" s="8">
        <f t="shared" si="0"/>
        <v>53</v>
      </c>
      <c r="B56" s="133"/>
      <c r="C56" s="119"/>
      <c r="D56" s="118" t="str">
        <f t="shared" si="1"/>
        <v/>
      </c>
      <c r="E56" s="120"/>
      <c r="F56" s="121"/>
      <c r="G56" s="122"/>
      <c r="H56" s="123"/>
      <c r="I56" s="124"/>
      <c r="J56" s="110" t="str">
        <f t="shared" si="2"/>
        <v/>
      </c>
      <c r="K56" s="118" t="str">
        <f t="shared" si="3"/>
        <v/>
      </c>
      <c r="L56" s="113" t="str">
        <f t="shared" si="4"/>
        <v/>
      </c>
      <c r="M56" s="114" t="str">
        <f t="shared" si="5"/>
        <v/>
      </c>
      <c r="N56" s="123"/>
      <c r="O56" s="123"/>
      <c r="P56" s="123"/>
      <c r="Q56" s="123"/>
      <c r="R56" s="123"/>
      <c r="S56" s="125"/>
      <c r="T56" s="126"/>
      <c r="U56" s="127"/>
      <c r="V56" s="115" t="str">
        <f>IF(I56=Tables!$J$5,Tables!$Q$5,IF(I56=Tables!$J$6,Tables!$Q$6,IF(I56=Tables!$J$7,Tables!$Q$7,IF(I56=Tables!$J$8,Tables!$Q$8,IF(I56=Tables!$J$9,Tables!$Q$9,IF(I56=Tables!$J$10,Tables!$Q$10,IF(I56=Tables!$J$11,Tables!$Q$11,IF(I56=Tables!$J$12,Tables!$Q$12,IF(I56=Tables!$J$13,Tables!$Q$13,IF(I56=Tables!$J$14,Tables!$Q$14,IF(I56=Tables!$J$15,Tables!$Q$15,IF(I56=Tables!$J$16,Tables!$Q$16,IF(I56=Tables!$J$17,Tables!$Q$17,IF(I56=Tables!$J$18,Tables!$Q$18,IF(I56=Tables!$J$19,Tables!$Q$19,IF(I56=Tables!$J$20,Tables!$Q$20,IF(I56=Tables!$J$24,Tables!$Q$24,IF(I56=Tables!$J$25,Tables!$Q$25,IF(I56=Tables!$J$26,Tables!$Q$26,IF(I56=Tables!$J$27,Tables!$Q$27,IF(I56=Tables!$J$28,Tables!$Q$28,IF(I56=Tables!$J$29,Tables!$Q$29,IF(I56=Tables!$J$30,Tables!$Q$30,IF(I56=Tables!$J$34,Tables!$Q$34,IF(I56=Tables!$J$35,Tables!$Q$35,IF(I56=Tables!$J$36,Tables!$Q$36,IF(I56=Tables!$J$37,Tables!$Q$37,IF(I56=Tables!$J$38,Tables!$Q$38,IF(I56=Tables!$J$42,Tables!$Q$42,IF(I56=Tables!$J$46,Tables!$Q$46,IF(I56=Tables!$J$47,Tables!$Q$47,IF(I56=Tables!$J$48,Tables!$Q$48,IF(I56=Tables!$J$49,Tables!$Q$49,IF(I56=Tables!$J$50,Tables!$Q$50,""))))))))))))))))))))))))))))))))))</f>
        <v/>
      </c>
      <c r="W56" s="112" t="str">
        <f t="shared" si="7"/>
        <v/>
      </c>
      <c r="X56" s="111" t="str">
        <f t="shared" si="6"/>
        <v/>
      </c>
      <c r="Y56" s="129"/>
      <c r="AC56" s="106"/>
    </row>
    <row r="57" spans="1:29" s="37" customFormat="1">
      <c r="A57" s="8">
        <f t="shared" si="0"/>
        <v>54</v>
      </c>
      <c r="B57" s="133"/>
      <c r="C57" s="119"/>
      <c r="D57" s="118" t="str">
        <f t="shared" si="1"/>
        <v/>
      </c>
      <c r="E57" s="120"/>
      <c r="F57" s="121"/>
      <c r="G57" s="122"/>
      <c r="H57" s="123"/>
      <c r="I57" s="124"/>
      <c r="J57" s="110" t="str">
        <f t="shared" si="2"/>
        <v/>
      </c>
      <c r="K57" s="118" t="str">
        <f t="shared" si="3"/>
        <v/>
      </c>
      <c r="L57" s="113" t="str">
        <f t="shared" si="4"/>
        <v/>
      </c>
      <c r="M57" s="114" t="str">
        <f t="shared" si="5"/>
        <v/>
      </c>
      <c r="N57" s="123"/>
      <c r="O57" s="123"/>
      <c r="P57" s="123"/>
      <c r="Q57" s="123"/>
      <c r="R57" s="123"/>
      <c r="S57" s="125"/>
      <c r="T57" s="126"/>
      <c r="U57" s="127"/>
      <c r="V57" s="115" t="str">
        <f>IF(I57=Tables!$J$5,Tables!$Q$5,IF(I57=Tables!$J$6,Tables!$Q$6,IF(I57=Tables!$J$7,Tables!$Q$7,IF(I57=Tables!$J$8,Tables!$Q$8,IF(I57=Tables!$J$9,Tables!$Q$9,IF(I57=Tables!$J$10,Tables!$Q$10,IF(I57=Tables!$J$11,Tables!$Q$11,IF(I57=Tables!$J$12,Tables!$Q$12,IF(I57=Tables!$J$13,Tables!$Q$13,IF(I57=Tables!$J$14,Tables!$Q$14,IF(I57=Tables!$J$15,Tables!$Q$15,IF(I57=Tables!$J$16,Tables!$Q$16,IF(I57=Tables!$J$17,Tables!$Q$17,IF(I57=Tables!$J$18,Tables!$Q$18,IF(I57=Tables!$J$19,Tables!$Q$19,IF(I57=Tables!$J$20,Tables!$Q$20,IF(I57=Tables!$J$24,Tables!$Q$24,IF(I57=Tables!$J$25,Tables!$Q$25,IF(I57=Tables!$J$26,Tables!$Q$26,IF(I57=Tables!$J$27,Tables!$Q$27,IF(I57=Tables!$J$28,Tables!$Q$28,IF(I57=Tables!$J$29,Tables!$Q$29,IF(I57=Tables!$J$30,Tables!$Q$30,IF(I57=Tables!$J$34,Tables!$Q$34,IF(I57=Tables!$J$35,Tables!$Q$35,IF(I57=Tables!$J$36,Tables!$Q$36,IF(I57=Tables!$J$37,Tables!$Q$37,IF(I57=Tables!$J$38,Tables!$Q$38,IF(I57=Tables!$J$42,Tables!$Q$42,IF(I57=Tables!$J$46,Tables!$Q$46,IF(I57=Tables!$J$47,Tables!$Q$47,IF(I57=Tables!$J$48,Tables!$Q$48,IF(I57=Tables!$J$49,Tables!$Q$49,IF(I57=Tables!$J$50,Tables!$Q$50,""))))))))))))))))))))))))))))))))))</f>
        <v/>
      </c>
      <c r="W57" s="112" t="str">
        <f t="shared" si="7"/>
        <v/>
      </c>
      <c r="X57" s="111" t="str">
        <f t="shared" si="6"/>
        <v/>
      </c>
      <c r="Y57" s="129"/>
      <c r="AC57" s="106"/>
    </row>
    <row r="58" spans="1:29" s="37" customFormat="1">
      <c r="A58" s="8">
        <f t="shared" si="0"/>
        <v>55</v>
      </c>
      <c r="B58" s="133"/>
      <c r="C58" s="119"/>
      <c r="D58" s="118" t="str">
        <f t="shared" si="1"/>
        <v/>
      </c>
      <c r="E58" s="120"/>
      <c r="F58" s="121"/>
      <c r="G58" s="122"/>
      <c r="H58" s="123"/>
      <c r="I58" s="124"/>
      <c r="J58" s="110" t="str">
        <f t="shared" si="2"/>
        <v/>
      </c>
      <c r="K58" s="118" t="str">
        <f t="shared" si="3"/>
        <v/>
      </c>
      <c r="L58" s="113" t="str">
        <f t="shared" si="4"/>
        <v/>
      </c>
      <c r="M58" s="114" t="str">
        <f t="shared" si="5"/>
        <v/>
      </c>
      <c r="N58" s="123"/>
      <c r="O58" s="123"/>
      <c r="P58" s="123"/>
      <c r="Q58" s="123"/>
      <c r="R58" s="123"/>
      <c r="S58" s="125"/>
      <c r="T58" s="126"/>
      <c r="U58" s="127"/>
      <c r="V58" s="115" t="str">
        <f>IF(I58=Tables!$J$5,Tables!$Q$5,IF(I58=Tables!$J$6,Tables!$Q$6,IF(I58=Tables!$J$7,Tables!$Q$7,IF(I58=Tables!$J$8,Tables!$Q$8,IF(I58=Tables!$J$9,Tables!$Q$9,IF(I58=Tables!$J$10,Tables!$Q$10,IF(I58=Tables!$J$11,Tables!$Q$11,IF(I58=Tables!$J$12,Tables!$Q$12,IF(I58=Tables!$J$13,Tables!$Q$13,IF(I58=Tables!$J$14,Tables!$Q$14,IF(I58=Tables!$J$15,Tables!$Q$15,IF(I58=Tables!$J$16,Tables!$Q$16,IF(I58=Tables!$J$17,Tables!$Q$17,IF(I58=Tables!$J$18,Tables!$Q$18,IF(I58=Tables!$J$19,Tables!$Q$19,IF(I58=Tables!$J$20,Tables!$Q$20,IF(I58=Tables!$J$24,Tables!$Q$24,IF(I58=Tables!$J$25,Tables!$Q$25,IF(I58=Tables!$J$26,Tables!$Q$26,IF(I58=Tables!$J$27,Tables!$Q$27,IF(I58=Tables!$J$28,Tables!$Q$28,IF(I58=Tables!$J$29,Tables!$Q$29,IF(I58=Tables!$J$30,Tables!$Q$30,IF(I58=Tables!$J$34,Tables!$Q$34,IF(I58=Tables!$J$35,Tables!$Q$35,IF(I58=Tables!$J$36,Tables!$Q$36,IF(I58=Tables!$J$37,Tables!$Q$37,IF(I58=Tables!$J$38,Tables!$Q$38,IF(I58=Tables!$J$42,Tables!$Q$42,IF(I58=Tables!$J$46,Tables!$Q$46,IF(I58=Tables!$J$47,Tables!$Q$47,IF(I58=Tables!$J$48,Tables!$Q$48,IF(I58=Tables!$J$49,Tables!$Q$49,IF(I58=Tables!$J$50,Tables!$Q$50,""))))))))))))))))))))))))))))))))))</f>
        <v/>
      </c>
      <c r="W58" s="112" t="str">
        <f t="shared" si="7"/>
        <v/>
      </c>
      <c r="X58" s="111" t="str">
        <f t="shared" si="6"/>
        <v/>
      </c>
      <c r="Y58" s="129"/>
      <c r="AC58" s="106"/>
    </row>
    <row r="59" spans="1:29" s="37" customFormat="1">
      <c r="A59" s="8">
        <f t="shared" si="0"/>
        <v>56</v>
      </c>
      <c r="B59" s="133"/>
      <c r="C59" s="119"/>
      <c r="D59" s="118" t="str">
        <f t="shared" si="1"/>
        <v/>
      </c>
      <c r="E59" s="120"/>
      <c r="F59" s="121"/>
      <c r="G59" s="122"/>
      <c r="H59" s="123"/>
      <c r="I59" s="124"/>
      <c r="J59" s="110" t="str">
        <f t="shared" si="2"/>
        <v/>
      </c>
      <c r="K59" s="118" t="str">
        <f t="shared" si="3"/>
        <v/>
      </c>
      <c r="L59" s="113" t="str">
        <f t="shared" si="4"/>
        <v/>
      </c>
      <c r="M59" s="114" t="str">
        <f t="shared" si="5"/>
        <v/>
      </c>
      <c r="N59" s="123"/>
      <c r="O59" s="123"/>
      <c r="P59" s="123"/>
      <c r="Q59" s="123"/>
      <c r="R59" s="123"/>
      <c r="S59" s="125"/>
      <c r="T59" s="126"/>
      <c r="U59" s="127"/>
      <c r="V59" s="115" t="str">
        <f>IF(I59=Tables!$J$5,Tables!$Q$5,IF(I59=Tables!$J$6,Tables!$Q$6,IF(I59=Tables!$J$7,Tables!$Q$7,IF(I59=Tables!$J$8,Tables!$Q$8,IF(I59=Tables!$J$9,Tables!$Q$9,IF(I59=Tables!$J$10,Tables!$Q$10,IF(I59=Tables!$J$11,Tables!$Q$11,IF(I59=Tables!$J$12,Tables!$Q$12,IF(I59=Tables!$J$13,Tables!$Q$13,IF(I59=Tables!$J$14,Tables!$Q$14,IF(I59=Tables!$J$15,Tables!$Q$15,IF(I59=Tables!$J$16,Tables!$Q$16,IF(I59=Tables!$J$17,Tables!$Q$17,IF(I59=Tables!$J$18,Tables!$Q$18,IF(I59=Tables!$J$19,Tables!$Q$19,IF(I59=Tables!$J$20,Tables!$Q$20,IF(I59=Tables!$J$24,Tables!$Q$24,IF(I59=Tables!$J$25,Tables!$Q$25,IF(I59=Tables!$J$26,Tables!$Q$26,IF(I59=Tables!$J$27,Tables!$Q$27,IF(I59=Tables!$J$28,Tables!$Q$28,IF(I59=Tables!$J$29,Tables!$Q$29,IF(I59=Tables!$J$30,Tables!$Q$30,IF(I59=Tables!$J$34,Tables!$Q$34,IF(I59=Tables!$J$35,Tables!$Q$35,IF(I59=Tables!$J$36,Tables!$Q$36,IF(I59=Tables!$J$37,Tables!$Q$37,IF(I59=Tables!$J$38,Tables!$Q$38,IF(I59=Tables!$J$42,Tables!$Q$42,IF(I59=Tables!$J$46,Tables!$Q$46,IF(I59=Tables!$J$47,Tables!$Q$47,IF(I59=Tables!$J$48,Tables!$Q$48,IF(I59=Tables!$J$49,Tables!$Q$49,IF(I59=Tables!$J$50,Tables!$Q$50,""))))))))))))))))))))))))))))))))))</f>
        <v/>
      </c>
      <c r="W59" s="112" t="str">
        <f t="shared" si="7"/>
        <v/>
      </c>
      <c r="X59" s="111" t="str">
        <f t="shared" si="6"/>
        <v/>
      </c>
      <c r="Y59" s="129"/>
      <c r="AC59" s="106"/>
    </row>
    <row r="60" spans="1:29" s="37" customFormat="1">
      <c r="A60" s="8">
        <f t="shared" si="0"/>
        <v>57</v>
      </c>
      <c r="B60" s="133"/>
      <c r="C60" s="119"/>
      <c r="D60" s="118" t="str">
        <f t="shared" si="1"/>
        <v/>
      </c>
      <c r="E60" s="120"/>
      <c r="F60" s="121"/>
      <c r="G60" s="122"/>
      <c r="H60" s="123"/>
      <c r="I60" s="124"/>
      <c r="J60" s="110" t="str">
        <f t="shared" si="2"/>
        <v/>
      </c>
      <c r="K60" s="118" t="str">
        <f t="shared" si="3"/>
        <v/>
      </c>
      <c r="L60" s="113" t="str">
        <f t="shared" si="4"/>
        <v/>
      </c>
      <c r="M60" s="114" t="str">
        <f t="shared" si="5"/>
        <v/>
      </c>
      <c r="N60" s="123"/>
      <c r="O60" s="123"/>
      <c r="P60" s="123"/>
      <c r="Q60" s="123"/>
      <c r="R60" s="123"/>
      <c r="S60" s="125"/>
      <c r="T60" s="126"/>
      <c r="U60" s="127"/>
      <c r="V60" s="115" t="str">
        <f>IF(I60=Tables!$J$5,Tables!$Q$5,IF(I60=Tables!$J$6,Tables!$Q$6,IF(I60=Tables!$J$7,Tables!$Q$7,IF(I60=Tables!$J$8,Tables!$Q$8,IF(I60=Tables!$J$9,Tables!$Q$9,IF(I60=Tables!$J$10,Tables!$Q$10,IF(I60=Tables!$J$11,Tables!$Q$11,IF(I60=Tables!$J$12,Tables!$Q$12,IF(I60=Tables!$J$13,Tables!$Q$13,IF(I60=Tables!$J$14,Tables!$Q$14,IF(I60=Tables!$J$15,Tables!$Q$15,IF(I60=Tables!$J$16,Tables!$Q$16,IF(I60=Tables!$J$17,Tables!$Q$17,IF(I60=Tables!$J$18,Tables!$Q$18,IF(I60=Tables!$J$19,Tables!$Q$19,IF(I60=Tables!$J$20,Tables!$Q$20,IF(I60=Tables!$J$24,Tables!$Q$24,IF(I60=Tables!$J$25,Tables!$Q$25,IF(I60=Tables!$J$26,Tables!$Q$26,IF(I60=Tables!$J$27,Tables!$Q$27,IF(I60=Tables!$J$28,Tables!$Q$28,IF(I60=Tables!$J$29,Tables!$Q$29,IF(I60=Tables!$J$30,Tables!$Q$30,IF(I60=Tables!$J$34,Tables!$Q$34,IF(I60=Tables!$J$35,Tables!$Q$35,IF(I60=Tables!$J$36,Tables!$Q$36,IF(I60=Tables!$J$37,Tables!$Q$37,IF(I60=Tables!$J$38,Tables!$Q$38,IF(I60=Tables!$J$42,Tables!$Q$42,IF(I60=Tables!$J$46,Tables!$Q$46,IF(I60=Tables!$J$47,Tables!$Q$47,IF(I60=Tables!$J$48,Tables!$Q$48,IF(I60=Tables!$J$49,Tables!$Q$49,IF(I60=Tables!$J$50,Tables!$Q$50,""))))))))))))))))))))))))))))))))))</f>
        <v/>
      </c>
      <c r="W60" s="112" t="str">
        <f t="shared" si="7"/>
        <v/>
      </c>
      <c r="X60" s="111" t="str">
        <f t="shared" si="6"/>
        <v/>
      </c>
      <c r="Y60" s="129"/>
      <c r="AC60" s="106"/>
    </row>
    <row r="61" spans="1:29" s="37" customFormat="1">
      <c r="A61" s="8">
        <f t="shared" si="0"/>
        <v>58</v>
      </c>
      <c r="B61" s="133"/>
      <c r="C61" s="119"/>
      <c r="D61" s="118" t="str">
        <f t="shared" si="1"/>
        <v/>
      </c>
      <c r="E61" s="120"/>
      <c r="F61" s="121"/>
      <c r="G61" s="122"/>
      <c r="H61" s="123"/>
      <c r="I61" s="124"/>
      <c r="J61" s="110" t="str">
        <f t="shared" si="2"/>
        <v/>
      </c>
      <c r="K61" s="118" t="str">
        <f t="shared" si="3"/>
        <v/>
      </c>
      <c r="L61" s="113" t="str">
        <f t="shared" si="4"/>
        <v/>
      </c>
      <c r="M61" s="114" t="str">
        <f t="shared" si="5"/>
        <v/>
      </c>
      <c r="N61" s="123"/>
      <c r="O61" s="123"/>
      <c r="P61" s="123"/>
      <c r="Q61" s="123"/>
      <c r="R61" s="123"/>
      <c r="S61" s="125"/>
      <c r="T61" s="126"/>
      <c r="U61" s="127"/>
      <c r="V61" s="115" t="str">
        <f>IF(I61=Tables!$J$5,Tables!$Q$5,IF(I61=Tables!$J$6,Tables!$Q$6,IF(I61=Tables!$J$7,Tables!$Q$7,IF(I61=Tables!$J$8,Tables!$Q$8,IF(I61=Tables!$J$9,Tables!$Q$9,IF(I61=Tables!$J$10,Tables!$Q$10,IF(I61=Tables!$J$11,Tables!$Q$11,IF(I61=Tables!$J$12,Tables!$Q$12,IF(I61=Tables!$J$13,Tables!$Q$13,IF(I61=Tables!$J$14,Tables!$Q$14,IF(I61=Tables!$J$15,Tables!$Q$15,IF(I61=Tables!$J$16,Tables!$Q$16,IF(I61=Tables!$J$17,Tables!$Q$17,IF(I61=Tables!$J$18,Tables!$Q$18,IF(I61=Tables!$J$19,Tables!$Q$19,IF(I61=Tables!$J$20,Tables!$Q$20,IF(I61=Tables!$J$24,Tables!$Q$24,IF(I61=Tables!$J$25,Tables!$Q$25,IF(I61=Tables!$J$26,Tables!$Q$26,IF(I61=Tables!$J$27,Tables!$Q$27,IF(I61=Tables!$J$28,Tables!$Q$28,IF(I61=Tables!$J$29,Tables!$Q$29,IF(I61=Tables!$J$30,Tables!$Q$30,IF(I61=Tables!$J$34,Tables!$Q$34,IF(I61=Tables!$J$35,Tables!$Q$35,IF(I61=Tables!$J$36,Tables!$Q$36,IF(I61=Tables!$J$37,Tables!$Q$37,IF(I61=Tables!$J$38,Tables!$Q$38,IF(I61=Tables!$J$42,Tables!$Q$42,IF(I61=Tables!$J$46,Tables!$Q$46,IF(I61=Tables!$J$47,Tables!$Q$47,IF(I61=Tables!$J$48,Tables!$Q$48,IF(I61=Tables!$J$49,Tables!$Q$49,IF(I61=Tables!$J$50,Tables!$Q$50,""))))))))))))))))))))))))))))))))))</f>
        <v/>
      </c>
      <c r="W61" s="112" t="str">
        <f t="shared" si="7"/>
        <v/>
      </c>
      <c r="X61" s="111" t="str">
        <f t="shared" si="6"/>
        <v/>
      </c>
      <c r="Y61" s="129"/>
      <c r="AC61" s="106"/>
    </row>
    <row r="62" spans="1:29" s="37" customFormat="1">
      <c r="A62" s="8">
        <f t="shared" si="0"/>
        <v>59</v>
      </c>
      <c r="B62" s="133"/>
      <c r="C62" s="119"/>
      <c r="D62" s="118" t="str">
        <f t="shared" si="1"/>
        <v/>
      </c>
      <c r="E62" s="120"/>
      <c r="F62" s="121"/>
      <c r="G62" s="122"/>
      <c r="H62" s="123"/>
      <c r="I62" s="124"/>
      <c r="J62" s="110" t="str">
        <f t="shared" si="2"/>
        <v/>
      </c>
      <c r="K62" s="118" t="str">
        <f t="shared" si="3"/>
        <v/>
      </c>
      <c r="L62" s="113" t="str">
        <f t="shared" si="4"/>
        <v/>
      </c>
      <c r="M62" s="114" t="str">
        <f t="shared" si="5"/>
        <v/>
      </c>
      <c r="N62" s="123"/>
      <c r="O62" s="123"/>
      <c r="P62" s="123"/>
      <c r="Q62" s="123"/>
      <c r="R62" s="123"/>
      <c r="S62" s="125"/>
      <c r="T62" s="126"/>
      <c r="U62" s="127"/>
      <c r="V62" s="115" t="str">
        <f>IF(I62=Tables!$J$5,Tables!$Q$5,IF(I62=Tables!$J$6,Tables!$Q$6,IF(I62=Tables!$J$7,Tables!$Q$7,IF(I62=Tables!$J$8,Tables!$Q$8,IF(I62=Tables!$J$9,Tables!$Q$9,IF(I62=Tables!$J$10,Tables!$Q$10,IF(I62=Tables!$J$11,Tables!$Q$11,IF(I62=Tables!$J$12,Tables!$Q$12,IF(I62=Tables!$J$13,Tables!$Q$13,IF(I62=Tables!$J$14,Tables!$Q$14,IF(I62=Tables!$J$15,Tables!$Q$15,IF(I62=Tables!$J$16,Tables!$Q$16,IF(I62=Tables!$J$17,Tables!$Q$17,IF(I62=Tables!$J$18,Tables!$Q$18,IF(I62=Tables!$J$19,Tables!$Q$19,IF(I62=Tables!$J$20,Tables!$Q$20,IF(I62=Tables!$J$24,Tables!$Q$24,IF(I62=Tables!$J$25,Tables!$Q$25,IF(I62=Tables!$J$26,Tables!$Q$26,IF(I62=Tables!$J$27,Tables!$Q$27,IF(I62=Tables!$J$28,Tables!$Q$28,IF(I62=Tables!$J$29,Tables!$Q$29,IF(I62=Tables!$J$30,Tables!$Q$30,IF(I62=Tables!$J$34,Tables!$Q$34,IF(I62=Tables!$J$35,Tables!$Q$35,IF(I62=Tables!$J$36,Tables!$Q$36,IF(I62=Tables!$J$37,Tables!$Q$37,IF(I62=Tables!$J$38,Tables!$Q$38,IF(I62=Tables!$J$42,Tables!$Q$42,IF(I62=Tables!$J$46,Tables!$Q$46,IF(I62=Tables!$J$47,Tables!$Q$47,IF(I62=Tables!$J$48,Tables!$Q$48,IF(I62=Tables!$J$49,Tables!$Q$49,IF(I62=Tables!$J$50,Tables!$Q$50,""))))))))))))))))))))))))))))))))))</f>
        <v/>
      </c>
      <c r="W62" s="112" t="str">
        <f t="shared" si="7"/>
        <v/>
      </c>
      <c r="X62" s="111" t="str">
        <f t="shared" si="6"/>
        <v/>
      </c>
      <c r="Y62" s="129"/>
      <c r="AC62" s="106"/>
    </row>
    <row r="63" spans="1:29" s="37" customFormat="1">
      <c r="A63" s="8">
        <f t="shared" si="0"/>
        <v>60</v>
      </c>
      <c r="B63" s="133"/>
      <c r="C63" s="119"/>
      <c r="D63" s="118" t="str">
        <f t="shared" si="1"/>
        <v/>
      </c>
      <c r="E63" s="120"/>
      <c r="F63" s="121"/>
      <c r="G63" s="122"/>
      <c r="H63" s="123"/>
      <c r="I63" s="124"/>
      <c r="J63" s="110" t="str">
        <f t="shared" si="2"/>
        <v/>
      </c>
      <c r="K63" s="118" t="str">
        <f t="shared" si="3"/>
        <v/>
      </c>
      <c r="L63" s="113" t="str">
        <f t="shared" si="4"/>
        <v/>
      </c>
      <c r="M63" s="114" t="str">
        <f t="shared" si="5"/>
        <v/>
      </c>
      <c r="N63" s="123"/>
      <c r="O63" s="123"/>
      <c r="P63" s="123"/>
      <c r="Q63" s="123"/>
      <c r="R63" s="123"/>
      <c r="S63" s="125"/>
      <c r="T63" s="126"/>
      <c r="U63" s="127"/>
      <c r="V63" s="115" t="str">
        <f>IF(I63=Tables!$J$5,Tables!$Q$5,IF(I63=Tables!$J$6,Tables!$Q$6,IF(I63=Tables!$J$7,Tables!$Q$7,IF(I63=Tables!$J$8,Tables!$Q$8,IF(I63=Tables!$J$9,Tables!$Q$9,IF(I63=Tables!$J$10,Tables!$Q$10,IF(I63=Tables!$J$11,Tables!$Q$11,IF(I63=Tables!$J$12,Tables!$Q$12,IF(I63=Tables!$J$13,Tables!$Q$13,IF(I63=Tables!$J$14,Tables!$Q$14,IF(I63=Tables!$J$15,Tables!$Q$15,IF(I63=Tables!$J$16,Tables!$Q$16,IF(I63=Tables!$J$17,Tables!$Q$17,IF(I63=Tables!$J$18,Tables!$Q$18,IF(I63=Tables!$J$19,Tables!$Q$19,IF(I63=Tables!$J$20,Tables!$Q$20,IF(I63=Tables!$J$24,Tables!$Q$24,IF(I63=Tables!$J$25,Tables!$Q$25,IF(I63=Tables!$J$26,Tables!$Q$26,IF(I63=Tables!$J$27,Tables!$Q$27,IF(I63=Tables!$J$28,Tables!$Q$28,IF(I63=Tables!$J$29,Tables!$Q$29,IF(I63=Tables!$J$30,Tables!$Q$30,IF(I63=Tables!$J$34,Tables!$Q$34,IF(I63=Tables!$J$35,Tables!$Q$35,IF(I63=Tables!$J$36,Tables!$Q$36,IF(I63=Tables!$J$37,Tables!$Q$37,IF(I63=Tables!$J$38,Tables!$Q$38,IF(I63=Tables!$J$42,Tables!$Q$42,IF(I63=Tables!$J$46,Tables!$Q$46,IF(I63=Tables!$J$47,Tables!$Q$47,IF(I63=Tables!$J$48,Tables!$Q$48,IF(I63=Tables!$J$49,Tables!$Q$49,IF(I63=Tables!$J$50,Tables!$Q$50,""))))))))))))))))))))))))))))))))))</f>
        <v/>
      </c>
      <c r="W63" s="112" t="str">
        <f t="shared" si="7"/>
        <v/>
      </c>
      <c r="X63" s="111" t="str">
        <f t="shared" si="6"/>
        <v/>
      </c>
      <c r="Y63" s="129"/>
      <c r="AC63" s="106"/>
    </row>
    <row r="64" spans="1:29" s="37" customFormat="1">
      <c r="A64" s="8">
        <f t="shared" si="0"/>
        <v>61</v>
      </c>
      <c r="B64" s="133"/>
      <c r="C64" s="119"/>
      <c r="D64" s="118" t="str">
        <f t="shared" si="1"/>
        <v/>
      </c>
      <c r="E64" s="120"/>
      <c r="F64" s="121"/>
      <c r="G64" s="122"/>
      <c r="H64" s="123"/>
      <c r="I64" s="124"/>
      <c r="J64" s="110" t="str">
        <f t="shared" si="2"/>
        <v/>
      </c>
      <c r="K64" s="118" t="str">
        <f t="shared" si="3"/>
        <v/>
      </c>
      <c r="L64" s="113" t="str">
        <f t="shared" si="4"/>
        <v/>
      </c>
      <c r="M64" s="114" t="str">
        <f t="shared" si="5"/>
        <v/>
      </c>
      <c r="N64" s="123"/>
      <c r="O64" s="123"/>
      <c r="P64" s="123"/>
      <c r="Q64" s="123"/>
      <c r="R64" s="123"/>
      <c r="S64" s="125"/>
      <c r="T64" s="126"/>
      <c r="U64" s="127"/>
      <c r="V64" s="115" t="str">
        <f>IF(I64=Tables!$J$5,Tables!$Q$5,IF(I64=Tables!$J$6,Tables!$Q$6,IF(I64=Tables!$J$7,Tables!$Q$7,IF(I64=Tables!$J$8,Tables!$Q$8,IF(I64=Tables!$J$9,Tables!$Q$9,IF(I64=Tables!$J$10,Tables!$Q$10,IF(I64=Tables!$J$11,Tables!$Q$11,IF(I64=Tables!$J$12,Tables!$Q$12,IF(I64=Tables!$J$13,Tables!$Q$13,IF(I64=Tables!$J$14,Tables!$Q$14,IF(I64=Tables!$J$15,Tables!$Q$15,IF(I64=Tables!$J$16,Tables!$Q$16,IF(I64=Tables!$J$17,Tables!$Q$17,IF(I64=Tables!$J$18,Tables!$Q$18,IF(I64=Tables!$J$19,Tables!$Q$19,IF(I64=Tables!$J$20,Tables!$Q$20,IF(I64=Tables!$J$24,Tables!$Q$24,IF(I64=Tables!$J$25,Tables!$Q$25,IF(I64=Tables!$J$26,Tables!$Q$26,IF(I64=Tables!$J$27,Tables!$Q$27,IF(I64=Tables!$J$28,Tables!$Q$28,IF(I64=Tables!$J$29,Tables!$Q$29,IF(I64=Tables!$J$30,Tables!$Q$30,IF(I64=Tables!$J$34,Tables!$Q$34,IF(I64=Tables!$J$35,Tables!$Q$35,IF(I64=Tables!$J$36,Tables!$Q$36,IF(I64=Tables!$J$37,Tables!$Q$37,IF(I64=Tables!$J$38,Tables!$Q$38,IF(I64=Tables!$J$42,Tables!$Q$42,IF(I64=Tables!$J$46,Tables!$Q$46,IF(I64=Tables!$J$47,Tables!$Q$47,IF(I64=Tables!$J$48,Tables!$Q$48,IF(I64=Tables!$J$49,Tables!$Q$49,IF(I64=Tables!$J$50,Tables!$Q$50,""))))))))))))))))))))))))))))))))))</f>
        <v/>
      </c>
      <c r="W64" s="112" t="str">
        <f t="shared" si="7"/>
        <v/>
      </c>
      <c r="X64" s="111" t="str">
        <f t="shared" si="6"/>
        <v/>
      </c>
      <c r="Y64" s="129"/>
      <c r="AC64" s="106"/>
    </row>
    <row r="65" spans="1:29" s="37" customFormat="1">
      <c r="A65" s="8">
        <f t="shared" si="0"/>
        <v>62</v>
      </c>
      <c r="B65" s="133"/>
      <c r="C65" s="119"/>
      <c r="D65" s="118" t="str">
        <f t="shared" si="1"/>
        <v/>
      </c>
      <c r="E65" s="120"/>
      <c r="F65" s="121"/>
      <c r="G65" s="122"/>
      <c r="H65" s="123"/>
      <c r="I65" s="124"/>
      <c r="J65" s="110" t="str">
        <f t="shared" si="2"/>
        <v/>
      </c>
      <c r="K65" s="118" t="str">
        <f t="shared" si="3"/>
        <v/>
      </c>
      <c r="L65" s="113" t="str">
        <f t="shared" si="4"/>
        <v/>
      </c>
      <c r="M65" s="114" t="str">
        <f t="shared" si="5"/>
        <v/>
      </c>
      <c r="N65" s="123"/>
      <c r="O65" s="123"/>
      <c r="P65" s="123"/>
      <c r="Q65" s="123"/>
      <c r="R65" s="123"/>
      <c r="S65" s="125"/>
      <c r="T65" s="126"/>
      <c r="U65" s="127"/>
      <c r="V65" s="115" t="str">
        <f>IF(I65=Tables!$J$5,Tables!$Q$5,IF(I65=Tables!$J$6,Tables!$Q$6,IF(I65=Tables!$J$7,Tables!$Q$7,IF(I65=Tables!$J$8,Tables!$Q$8,IF(I65=Tables!$J$9,Tables!$Q$9,IF(I65=Tables!$J$10,Tables!$Q$10,IF(I65=Tables!$J$11,Tables!$Q$11,IF(I65=Tables!$J$12,Tables!$Q$12,IF(I65=Tables!$J$13,Tables!$Q$13,IF(I65=Tables!$J$14,Tables!$Q$14,IF(I65=Tables!$J$15,Tables!$Q$15,IF(I65=Tables!$J$16,Tables!$Q$16,IF(I65=Tables!$J$17,Tables!$Q$17,IF(I65=Tables!$J$18,Tables!$Q$18,IF(I65=Tables!$J$19,Tables!$Q$19,IF(I65=Tables!$J$20,Tables!$Q$20,IF(I65=Tables!$J$24,Tables!$Q$24,IF(I65=Tables!$J$25,Tables!$Q$25,IF(I65=Tables!$J$26,Tables!$Q$26,IF(I65=Tables!$J$27,Tables!$Q$27,IF(I65=Tables!$J$28,Tables!$Q$28,IF(I65=Tables!$J$29,Tables!$Q$29,IF(I65=Tables!$J$30,Tables!$Q$30,IF(I65=Tables!$J$34,Tables!$Q$34,IF(I65=Tables!$J$35,Tables!$Q$35,IF(I65=Tables!$J$36,Tables!$Q$36,IF(I65=Tables!$J$37,Tables!$Q$37,IF(I65=Tables!$J$38,Tables!$Q$38,IF(I65=Tables!$J$42,Tables!$Q$42,IF(I65=Tables!$J$46,Tables!$Q$46,IF(I65=Tables!$J$47,Tables!$Q$47,IF(I65=Tables!$J$48,Tables!$Q$48,IF(I65=Tables!$J$49,Tables!$Q$49,IF(I65=Tables!$J$50,Tables!$Q$50,""))))))))))))))))))))))))))))))))))</f>
        <v/>
      </c>
      <c r="W65" s="112" t="str">
        <f t="shared" si="7"/>
        <v/>
      </c>
      <c r="X65" s="111" t="str">
        <f t="shared" si="6"/>
        <v/>
      </c>
      <c r="Y65" s="129"/>
      <c r="AC65" s="106"/>
    </row>
    <row r="66" spans="1:29" s="37" customFormat="1">
      <c r="A66" s="8">
        <f t="shared" si="0"/>
        <v>63</v>
      </c>
      <c r="B66" s="133"/>
      <c r="C66" s="119"/>
      <c r="D66" s="118" t="str">
        <f t="shared" si="1"/>
        <v/>
      </c>
      <c r="E66" s="120"/>
      <c r="F66" s="121"/>
      <c r="G66" s="122"/>
      <c r="H66" s="123"/>
      <c r="I66" s="124"/>
      <c r="J66" s="110" t="str">
        <f t="shared" si="2"/>
        <v/>
      </c>
      <c r="K66" s="118" t="str">
        <f t="shared" si="3"/>
        <v/>
      </c>
      <c r="L66" s="113" t="str">
        <f t="shared" si="4"/>
        <v/>
      </c>
      <c r="M66" s="114" t="str">
        <f t="shared" si="5"/>
        <v/>
      </c>
      <c r="N66" s="123"/>
      <c r="O66" s="123"/>
      <c r="P66" s="123"/>
      <c r="Q66" s="123"/>
      <c r="R66" s="123"/>
      <c r="S66" s="125"/>
      <c r="T66" s="126"/>
      <c r="U66" s="127"/>
      <c r="V66" s="115" t="str">
        <f>IF(I66=Tables!$J$5,Tables!$Q$5,IF(I66=Tables!$J$6,Tables!$Q$6,IF(I66=Tables!$J$7,Tables!$Q$7,IF(I66=Tables!$J$8,Tables!$Q$8,IF(I66=Tables!$J$9,Tables!$Q$9,IF(I66=Tables!$J$10,Tables!$Q$10,IF(I66=Tables!$J$11,Tables!$Q$11,IF(I66=Tables!$J$12,Tables!$Q$12,IF(I66=Tables!$J$13,Tables!$Q$13,IF(I66=Tables!$J$14,Tables!$Q$14,IF(I66=Tables!$J$15,Tables!$Q$15,IF(I66=Tables!$J$16,Tables!$Q$16,IF(I66=Tables!$J$17,Tables!$Q$17,IF(I66=Tables!$J$18,Tables!$Q$18,IF(I66=Tables!$J$19,Tables!$Q$19,IF(I66=Tables!$J$20,Tables!$Q$20,IF(I66=Tables!$J$24,Tables!$Q$24,IF(I66=Tables!$J$25,Tables!$Q$25,IF(I66=Tables!$J$26,Tables!$Q$26,IF(I66=Tables!$J$27,Tables!$Q$27,IF(I66=Tables!$J$28,Tables!$Q$28,IF(I66=Tables!$J$29,Tables!$Q$29,IF(I66=Tables!$J$30,Tables!$Q$30,IF(I66=Tables!$J$34,Tables!$Q$34,IF(I66=Tables!$J$35,Tables!$Q$35,IF(I66=Tables!$J$36,Tables!$Q$36,IF(I66=Tables!$J$37,Tables!$Q$37,IF(I66=Tables!$J$38,Tables!$Q$38,IF(I66=Tables!$J$42,Tables!$Q$42,IF(I66=Tables!$J$46,Tables!$Q$46,IF(I66=Tables!$J$47,Tables!$Q$47,IF(I66=Tables!$J$48,Tables!$Q$48,IF(I66=Tables!$J$49,Tables!$Q$49,IF(I66=Tables!$J$50,Tables!$Q$50,""))))))))))))))))))))))))))))))))))</f>
        <v/>
      </c>
      <c r="W66" s="112" t="str">
        <f t="shared" si="7"/>
        <v/>
      </c>
      <c r="X66" s="111" t="str">
        <f t="shared" si="6"/>
        <v/>
      </c>
      <c r="Y66" s="129"/>
      <c r="AC66" s="106"/>
    </row>
    <row r="67" spans="1:29" s="37" customFormat="1">
      <c r="A67" s="8">
        <f t="shared" si="0"/>
        <v>64</v>
      </c>
      <c r="B67" s="133"/>
      <c r="C67" s="119"/>
      <c r="D67" s="118" t="str">
        <f t="shared" si="1"/>
        <v/>
      </c>
      <c r="E67" s="120"/>
      <c r="F67" s="121"/>
      <c r="G67" s="122"/>
      <c r="H67" s="123"/>
      <c r="I67" s="124"/>
      <c r="J67" s="110" t="str">
        <f t="shared" si="2"/>
        <v/>
      </c>
      <c r="K67" s="118" t="str">
        <f t="shared" si="3"/>
        <v/>
      </c>
      <c r="L67" s="113" t="str">
        <f t="shared" si="4"/>
        <v/>
      </c>
      <c r="M67" s="114" t="str">
        <f t="shared" si="5"/>
        <v/>
      </c>
      <c r="N67" s="123"/>
      <c r="O67" s="123"/>
      <c r="P67" s="123"/>
      <c r="Q67" s="123"/>
      <c r="R67" s="123"/>
      <c r="S67" s="125"/>
      <c r="T67" s="126"/>
      <c r="U67" s="127"/>
      <c r="V67" s="115" t="str">
        <f>IF(I67=Tables!$J$5,Tables!$Q$5,IF(I67=Tables!$J$6,Tables!$Q$6,IF(I67=Tables!$J$7,Tables!$Q$7,IF(I67=Tables!$J$8,Tables!$Q$8,IF(I67=Tables!$J$9,Tables!$Q$9,IF(I67=Tables!$J$10,Tables!$Q$10,IF(I67=Tables!$J$11,Tables!$Q$11,IF(I67=Tables!$J$12,Tables!$Q$12,IF(I67=Tables!$J$13,Tables!$Q$13,IF(I67=Tables!$J$14,Tables!$Q$14,IF(I67=Tables!$J$15,Tables!$Q$15,IF(I67=Tables!$J$16,Tables!$Q$16,IF(I67=Tables!$J$17,Tables!$Q$17,IF(I67=Tables!$J$18,Tables!$Q$18,IF(I67=Tables!$J$19,Tables!$Q$19,IF(I67=Tables!$J$20,Tables!$Q$20,IF(I67=Tables!$J$24,Tables!$Q$24,IF(I67=Tables!$J$25,Tables!$Q$25,IF(I67=Tables!$J$26,Tables!$Q$26,IF(I67=Tables!$J$27,Tables!$Q$27,IF(I67=Tables!$J$28,Tables!$Q$28,IF(I67=Tables!$J$29,Tables!$Q$29,IF(I67=Tables!$J$30,Tables!$Q$30,IF(I67=Tables!$J$34,Tables!$Q$34,IF(I67=Tables!$J$35,Tables!$Q$35,IF(I67=Tables!$J$36,Tables!$Q$36,IF(I67=Tables!$J$37,Tables!$Q$37,IF(I67=Tables!$J$38,Tables!$Q$38,IF(I67=Tables!$J$42,Tables!$Q$42,IF(I67=Tables!$J$46,Tables!$Q$46,IF(I67=Tables!$J$47,Tables!$Q$47,IF(I67=Tables!$J$48,Tables!$Q$48,IF(I67=Tables!$J$49,Tables!$Q$49,IF(I67=Tables!$J$50,Tables!$Q$50,""))))))))))))))))))))))))))))))))))</f>
        <v/>
      </c>
      <c r="W67" s="112" t="str">
        <f t="shared" si="7"/>
        <v/>
      </c>
      <c r="X67" s="111" t="str">
        <f t="shared" si="6"/>
        <v/>
      </c>
      <c r="Y67" s="129"/>
      <c r="AC67" s="106"/>
    </row>
    <row r="68" spans="1:29" s="37" customFormat="1">
      <c r="A68" s="8">
        <f t="shared" ref="A68:A131" si="8">ROW()-3</f>
        <v>65</v>
      </c>
      <c r="B68" s="133"/>
      <c r="C68" s="119"/>
      <c r="D68" s="118" t="str">
        <f t="shared" ref="D68:D131" si="9">IF(C68=0,"","-")</f>
        <v/>
      </c>
      <c r="E68" s="120"/>
      <c r="F68" s="121"/>
      <c r="G68" s="122"/>
      <c r="H68" s="123"/>
      <c r="I68" s="124"/>
      <c r="J68" s="110" t="str">
        <f t="shared" ref="J68:J131" si="10">IF(E68&lt;&gt;"",E68,"")</f>
        <v/>
      </c>
      <c r="K68" s="118" t="str">
        <f t="shared" ref="K68:K131" si="11">IF(J68="","","-")</f>
        <v/>
      </c>
      <c r="L68" s="113" t="str">
        <f t="shared" ref="L68:L131" si="12">IF(F68&lt;&gt;"",F68,"")</f>
        <v/>
      </c>
      <c r="M68" s="114" t="str">
        <f t="shared" ref="M68:M131" si="13">IF(C68=0,"",CONCATENATE("IC-",E68,F68))</f>
        <v/>
      </c>
      <c r="N68" s="123"/>
      <c r="O68" s="123"/>
      <c r="P68" s="123"/>
      <c r="Q68" s="123"/>
      <c r="R68" s="123"/>
      <c r="S68" s="125"/>
      <c r="T68" s="126"/>
      <c r="U68" s="127"/>
      <c r="V68" s="115" t="str">
        <f>IF(I68=Tables!$J$5,Tables!$Q$5,IF(I68=Tables!$J$6,Tables!$Q$6,IF(I68=Tables!$J$7,Tables!$Q$7,IF(I68=Tables!$J$8,Tables!$Q$8,IF(I68=Tables!$J$9,Tables!$Q$9,IF(I68=Tables!$J$10,Tables!$Q$10,IF(I68=Tables!$J$11,Tables!$Q$11,IF(I68=Tables!$J$12,Tables!$Q$12,IF(I68=Tables!$J$13,Tables!$Q$13,IF(I68=Tables!$J$14,Tables!$Q$14,IF(I68=Tables!$J$15,Tables!$Q$15,IF(I68=Tables!$J$16,Tables!$Q$16,IF(I68=Tables!$J$17,Tables!$Q$17,IF(I68=Tables!$J$18,Tables!$Q$18,IF(I68=Tables!$J$19,Tables!$Q$19,IF(I68=Tables!$J$20,Tables!$Q$20,IF(I68=Tables!$J$24,Tables!$Q$24,IF(I68=Tables!$J$25,Tables!$Q$25,IF(I68=Tables!$J$26,Tables!$Q$26,IF(I68=Tables!$J$27,Tables!$Q$27,IF(I68=Tables!$J$28,Tables!$Q$28,IF(I68=Tables!$J$29,Tables!$Q$29,IF(I68=Tables!$J$30,Tables!$Q$30,IF(I68=Tables!$J$34,Tables!$Q$34,IF(I68=Tables!$J$35,Tables!$Q$35,IF(I68=Tables!$J$36,Tables!$Q$36,IF(I68=Tables!$J$37,Tables!$Q$37,IF(I68=Tables!$J$38,Tables!$Q$38,IF(I68=Tables!$J$42,Tables!$Q$42,IF(I68=Tables!$J$46,Tables!$Q$46,IF(I68=Tables!$J$47,Tables!$Q$47,IF(I68=Tables!$J$48,Tables!$Q$48,IF(I68=Tables!$J$49,Tables!$Q$49,IF(I68=Tables!$J$50,Tables!$Q$50,""))))))))))))))))))))))))))))))))))</f>
        <v/>
      </c>
      <c r="W68" s="112" t="str">
        <f t="shared" si="7"/>
        <v/>
      </c>
      <c r="X68" s="111" t="str">
        <f t="shared" ref="X68:X131" si="14">IF(C68="A","24VDC",IF(C68="S","12VDC",IF(C68="Ca","120VAC",IF(C68="Cd","24VDC",IF(C68="F","---","")))))</f>
        <v/>
      </c>
      <c r="Y68" s="129"/>
      <c r="AC68" s="106"/>
    </row>
    <row r="69" spans="1:29" s="37" customFormat="1">
      <c r="A69" s="8">
        <f t="shared" si="8"/>
        <v>66</v>
      </c>
      <c r="B69" s="133"/>
      <c r="C69" s="119"/>
      <c r="D69" s="118" t="str">
        <f t="shared" si="9"/>
        <v/>
      </c>
      <c r="E69" s="120"/>
      <c r="F69" s="121"/>
      <c r="G69" s="122"/>
      <c r="H69" s="123"/>
      <c r="I69" s="124"/>
      <c r="J69" s="110" t="str">
        <f t="shared" si="10"/>
        <v/>
      </c>
      <c r="K69" s="118" t="str">
        <f t="shared" si="11"/>
        <v/>
      </c>
      <c r="L69" s="113" t="str">
        <f t="shared" si="12"/>
        <v/>
      </c>
      <c r="M69" s="114" t="str">
        <f t="shared" si="13"/>
        <v/>
      </c>
      <c r="N69" s="123"/>
      <c r="O69" s="123"/>
      <c r="P69" s="123"/>
      <c r="Q69" s="123"/>
      <c r="R69" s="123"/>
      <c r="S69" s="125"/>
      <c r="T69" s="126"/>
      <c r="U69" s="127"/>
      <c r="V69" s="115" t="str">
        <f>IF(I69=Tables!$J$5,Tables!$Q$5,IF(I69=Tables!$J$6,Tables!$Q$6,IF(I69=Tables!$J$7,Tables!$Q$7,IF(I69=Tables!$J$8,Tables!$Q$8,IF(I69=Tables!$J$9,Tables!$Q$9,IF(I69=Tables!$J$10,Tables!$Q$10,IF(I69=Tables!$J$11,Tables!$Q$11,IF(I69=Tables!$J$12,Tables!$Q$12,IF(I69=Tables!$J$13,Tables!$Q$13,IF(I69=Tables!$J$14,Tables!$Q$14,IF(I69=Tables!$J$15,Tables!$Q$15,IF(I69=Tables!$J$16,Tables!$Q$16,IF(I69=Tables!$J$17,Tables!$Q$17,IF(I69=Tables!$J$18,Tables!$Q$18,IF(I69=Tables!$J$19,Tables!$Q$19,IF(I69=Tables!$J$20,Tables!$Q$20,IF(I69=Tables!$J$24,Tables!$Q$24,IF(I69=Tables!$J$25,Tables!$Q$25,IF(I69=Tables!$J$26,Tables!$Q$26,IF(I69=Tables!$J$27,Tables!$Q$27,IF(I69=Tables!$J$28,Tables!$Q$28,IF(I69=Tables!$J$29,Tables!$Q$29,IF(I69=Tables!$J$30,Tables!$Q$30,IF(I69=Tables!$J$34,Tables!$Q$34,IF(I69=Tables!$J$35,Tables!$Q$35,IF(I69=Tables!$J$36,Tables!$Q$36,IF(I69=Tables!$J$37,Tables!$Q$37,IF(I69=Tables!$J$38,Tables!$Q$38,IF(I69=Tables!$J$42,Tables!$Q$42,IF(I69=Tables!$J$46,Tables!$Q$46,IF(I69=Tables!$J$47,Tables!$Q$47,IF(I69=Tables!$J$48,Tables!$Q$48,IF(I69=Tables!$J$49,Tables!$Q$49,IF(I69=Tables!$J$50,Tables!$Q$50,""))))))))))))))))))))))))))))))))))</f>
        <v/>
      </c>
      <c r="W69" s="112" t="str">
        <f t="shared" ref="W69:W132" si="15">IF(V69="","",((V69*0.5)^2)*3.1416)</f>
        <v/>
      </c>
      <c r="X69" s="111" t="str">
        <f t="shared" si="14"/>
        <v/>
      </c>
      <c r="Y69" s="129"/>
      <c r="AC69" s="106"/>
    </row>
    <row r="70" spans="1:29" s="37" customFormat="1">
      <c r="A70" s="8">
        <f t="shared" si="8"/>
        <v>67</v>
      </c>
      <c r="B70" s="133"/>
      <c r="C70" s="119"/>
      <c r="D70" s="118" t="str">
        <f t="shared" si="9"/>
        <v/>
      </c>
      <c r="E70" s="120"/>
      <c r="F70" s="121"/>
      <c r="G70" s="122"/>
      <c r="H70" s="123"/>
      <c r="I70" s="124"/>
      <c r="J70" s="110" t="str">
        <f t="shared" si="10"/>
        <v/>
      </c>
      <c r="K70" s="118" t="str">
        <f t="shared" si="11"/>
        <v/>
      </c>
      <c r="L70" s="113" t="str">
        <f t="shared" si="12"/>
        <v/>
      </c>
      <c r="M70" s="114" t="str">
        <f t="shared" si="13"/>
        <v/>
      </c>
      <c r="N70" s="123"/>
      <c r="O70" s="123"/>
      <c r="P70" s="123"/>
      <c r="Q70" s="123"/>
      <c r="R70" s="123"/>
      <c r="S70" s="125"/>
      <c r="T70" s="126"/>
      <c r="U70" s="127"/>
      <c r="V70" s="115" t="str">
        <f>IF(I70=Tables!$J$5,Tables!$Q$5,IF(I70=Tables!$J$6,Tables!$Q$6,IF(I70=Tables!$J$7,Tables!$Q$7,IF(I70=Tables!$J$8,Tables!$Q$8,IF(I70=Tables!$J$9,Tables!$Q$9,IF(I70=Tables!$J$10,Tables!$Q$10,IF(I70=Tables!$J$11,Tables!$Q$11,IF(I70=Tables!$J$12,Tables!$Q$12,IF(I70=Tables!$J$13,Tables!$Q$13,IF(I70=Tables!$J$14,Tables!$Q$14,IF(I70=Tables!$J$15,Tables!$Q$15,IF(I70=Tables!$J$16,Tables!$Q$16,IF(I70=Tables!$J$17,Tables!$Q$17,IF(I70=Tables!$J$18,Tables!$Q$18,IF(I70=Tables!$J$19,Tables!$Q$19,IF(I70=Tables!$J$20,Tables!$Q$20,IF(I70=Tables!$J$24,Tables!$Q$24,IF(I70=Tables!$J$25,Tables!$Q$25,IF(I70=Tables!$J$26,Tables!$Q$26,IF(I70=Tables!$J$27,Tables!$Q$27,IF(I70=Tables!$J$28,Tables!$Q$28,IF(I70=Tables!$J$29,Tables!$Q$29,IF(I70=Tables!$J$30,Tables!$Q$30,IF(I70=Tables!$J$34,Tables!$Q$34,IF(I70=Tables!$J$35,Tables!$Q$35,IF(I70=Tables!$J$36,Tables!$Q$36,IF(I70=Tables!$J$37,Tables!$Q$37,IF(I70=Tables!$J$38,Tables!$Q$38,IF(I70=Tables!$J$42,Tables!$Q$42,IF(I70=Tables!$J$46,Tables!$Q$46,IF(I70=Tables!$J$47,Tables!$Q$47,IF(I70=Tables!$J$48,Tables!$Q$48,IF(I70=Tables!$J$49,Tables!$Q$49,IF(I70=Tables!$J$50,Tables!$Q$50,""))))))))))))))))))))))))))))))))))</f>
        <v/>
      </c>
      <c r="W70" s="112" t="str">
        <f t="shared" si="15"/>
        <v/>
      </c>
      <c r="X70" s="111" t="str">
        <f t="shared" si="14"/>
        <v/>
      </c>
      <c r="Y70" s="129"/>
      <c r="AC70" s="106"/>
    </row>
    <row r="71" spans="1:29" s="37" customFormat="1">
      <c r="A71" s="8">
        <f t="shared" si="8"/>
        <v>68</v>
      </c>
      <c r="B71" s="133"/>
      <c r="C71" s="119"/>
      <c r="D71" s="118" t="str">
        <f t="shared" si="9"/>
        <v/>
      </c>
      <c r="E71" s="120"/>
      <c r="F71" s="121"/>
      <c r="G71" s="122"/>
      <c r="H71" s="123"/>
      <c r="I71" s="124"/>
      <c r="J71" s="110" t="str">
        <f t="shared" si="10"/>
        <v/>
      </c>
      <c r="K71" s="118" t="str">
        <f t="shared" si="11"/>
        <v/>
      </c>
      <c r="L71" s="113" t="str">
        <f t="shared" si="12"/>
        <v/>
      </c>
      <c r="M71" s="114" t="str">
        <f t="shared" si="13"/>
        <v/>
      </c>
      <c r="N71" s="123"/>
      <c r="O71" s="123"/>
      <c r="P71" s="123"/>
      <c r="Q71" s="123"/>
      <c r="R71" s="123"/>
      <c r="S71" s="125"/>
      <c r="T71" s="126"/>
      <c r="U71" s="127"/>
      <c r="V71" s="115" t="str">
        <f>IF(I71=Tables!$J$5,Tables!$Q$5,IF(I71=Tables!$J$6,Tables!$Q$6,IF(I71=Tables!$J$7,Tables!$Q$7,IF(I71=Tables!$J$8,Tables!$Q$8,IF(I71=Tables!$J$9,Tables!$Q$9,IF(I71=Tables!$J$10,Tables!$Q$10,IF(I71=Tables!$J$11,Tables!$Q$11,IF(I71=Tables!$J$12,Tables!$Q$12,IF(I71=Tables!$J$13,Tables!$Q$13,IF(I71=Tables!$J$14,Tables!$Q$14,IF(I71=Tables!$J$15,Tables!$Q$15,IF(I71=Tables!$J$16,Tables!$Q$16,IF(I71=Tables!$J$17,Tables!$Q$17,IF(I71=Tables!$J$18,Tables!$Q$18,IF(I71=Tables!$J$19,Tables!$Q$19,IF(I71=Tables!$J$20,Tables!$Q$20,IF(I71=Tables!$J$24,Tables!$Q$24,IF(I71=Tables!$J$25,Tables!$Q$25,IF(I71=Tables!$J$26,Tables!$Q$26,IF(I71=Tables!$J$27,Tables!$Q$27,IF(I71=Tables!$J$28,Tables!$Q$28,IF(I71=Tables!$J$29,Tables!$Q$29,IF(I71=Tables!$J$30,Tables!$Q$30,IF(I71=Tables!$J$34,Tables!$Q$34,IF(I71=Tables!$J$35,Tables!$Q$35,IF(I71=Tables!$J$36,Tables!$Q$36,IF(I71=Tables!$J$37,Tables!$Q$37,IF(I71=Tables!$J$38,Tables!$Q$38,IF(I71=Tables!$J$42,Tables!$Q$42,IF(I71=Tables!$J$46,Tables!$Q$46,IF(I71=Tables!$J$47,Tables!$Q$47,IF(I71=Tables!$J$48,Tables!$Q$48,IF(I71=Tables!$J$49,Tables!$Q$49,IF(I71=Tables!$J$50,Tables!$Q$50,""))))))))))))))))))))))))))))))))))</f>
        <v/>
      </c>
      <c r="W71" s="112" t="str">
        <f t="shared" si="15"/>
        <v/>
      </c>
      <c r="X71" s="111" t="str">
        <f t="shared" si="14"/>
        <v/>
      </c>
      <c r="Y71" s="129"/>
      <c r="AC71" s="106"/>
    </row>
    <row r="72" spans="1:29" s="37" customFormat="1">
      <c r="A72" s="8">
        <f t="shared" si="8"/>
        <v>69</v>
      </c>
      <c r="B72" s="133"/>
      <c r="C72" s="119"/>
      <c r="D72" s="118" t="str">
        <f t="shared" si="9"/>
        <v/>
      </c>
      <c r="E72" s="120"/>
      <c r="F72" s="121"/>
      <c r="G72" s="122"/>
      <c r="H72" s="123"/>
      <c r="I72" s="124"/>
      <c r="J72" s="110" t="str">
        <f t="shared" si="10"/>
        <v/>
      </c>
      <c r="K72" s="118" t="str">
        <f t="shared" si="11"/>
        <v/>
      </c>
      <c r="L72" s="113" t="str">
        <f t="shared" si="12"/>
        <v/>
      </c>
      <c r="M72" s="114" t="str">
        <f t="shared" si="13"/>
        <v/>
      </c>
      <c r="N72" s="123"/>
      <c r="O72" s="123"/>
      <c r="P72" s="123"/>
      <c r="Q72" s="123"/>
      <c r="R72" s="123"/>
      <c r="S72" s="125"/>
      <c r="T72" s="126"/>
      <c r="U72" s="127"/>
      <c r="V72" s="115" t="str">
        <f>IF(I72=Tables!$J$5,Tables!$Q$5,IF(I72=Tables!$J$6,Tables!$Q$6,IF(I72=Tables!$J$7,Tables!$Q$7,IF(I72=Tables!$J$8,Tables!$Q$8,IF(I72=Tables!$J$9,Tables!$Q$9,IF(I72=Tables!$J$10,Tables!$Q$10,IF(I72=Tables!$J$11,Tables!$Q$11,IF(I72=Tables!$J$12,Tables!$Q$12,IF(I72=Tables!$J$13,Tables!$Q$13,IF(I72=Tables!$J$14,Tables!$Q$14,IF(I72=Tables!$J$15,Tables!$Q$15,IF(I72=Tables!$J$16,Tables!$Q$16,IF(I72=Tables!$J$17,Tables!$Q$17,IF(I72=Tables!$J$18,Tables!$Q$18,IF(I72=Tables!$J$19,Tables!$Q$19,IF(I72=Tables!$J$20,Tables!$Q$20,IF(I72=Tables!$J$24,Tables!$Q$24,IF(I72=Tables!$J$25,Tables!$Q$25,IF(I72=Tables!$J$26,Tables!$Q$26,IF(I72=Tables!$J$27,Tables!$Q$27,IF(I72=Tables!$J$28,Tables!$Q$28,IF(I72=Tables!$J$29,Tables!$Q$29,IF(I72=Tables!$J$30,Tables!$Q$30,IF(I72=Tables!$J$34,Tables!$Q$34,IF(I72=Tables!$J$35,Tables!$Q$35,IF(I72=Tables!$J$36,Tables!$Q$36,IF(I72=Tables!$J$37,Tables!$Q$37,IF(I72=Tables!$J$38,Tables!$Q$38,IF(I72=Tables!$J$42,Tables!$Q$42,IF(I72=Tables!$J$46,Tables!$Q$46,IF(I72=Tables!$J$47,Tables!$Q$47,IF(I72=Tables!$J$48,Tables!$Q$48,IF(I72=Tables!$J$49,Tables!$Q$49,IF(I72=Tables!$J$50,Tables!$Q$50,""))))))))))))))))))))))))))))))))))</f>
        <v/>
      </c>
      <c r="W72" s="112" t="str">
        <f t="shared" si="15"/>
        <v/>
      </c>
      <c r="X72" s="111" t="str">
        <f t="shared" si="14"/>
        <v/>
      </c>
      <c r="Y72" s="129"/>
      <c r="AC72" s="106"/>
    </row>
    <row r="73" spans="1:29" s="37" customFormat="1">
      <c r="A73" s="8">
        <f t="shared" si="8"/>
        <v>70</v>
      </c>
      <c r="B73" s="133"/>
      <c r="C73" s="119"/>
      <c r="D73" s="118" t="str">
        <f t="shared" si="9"/>
        <v/>
      </c>
      <c r="E73" s="120"/>
      <c r="F73" s="121"/>
      <c r="G73" s="122"/>
      <c r="H73" s="123"/>
      <c r="I73" s="124"/>
      <c r="J73" s="110" t="str">
        <f t="shared" si="10"/>
        <v/>
      </c>
      <c r="K73" s="118" t="str">
        <f t="shared" si="11"/>
        <v/>
      </c>
      <c r="L73" s="113" t="str">
        <f t="shared" si="12"/>
        <v/>
      </c>
      <c r="M73" s="114" t="str">
        <f t="shared" si="13"/>
        <v/>
      </c>
      <c r="N73" s="123"/>
      <c r="O73" s="123"/>
      <c r="P73" s="123"/>
      <c r="Q73" s="123"/>
      <c r="R73" s="123"/>
      <c r="S73" s="125"/>
      <c r="T73" s="126"/>
      <c r="U73" s="127"/>
      <c r="V73" s="115" t="str">
        <f>IF(I73=Tables!$J$5,Tables!$Q$5,IF(I73=Tables!$J$6,Tables!$Q$6,IF(I73=Tables!$J$7,Tables!$Q$7,IF(I73=Tables!$J$8,Tables!$Q$8,IF(I73=Tables!$J$9,Tables!$Q$9,IF(I73=Tables!$J$10,Tables!$Q$10,IF(I73=Tables!$J$11,Tables!$Q$11,IF(I73=Tables!$J$12,Tables!$Q$12,IF(I73=Tables!$J$13,Tables!$Q$13,IF(I73=Tables!$J$14,Tables!$Q$14,IF(I73=Tables!$J$15,Tables!$Q$15,IF(I73=Tables!$J$16,Tables!$Q$16,IF(I73=Tables!$J$17,Tables!$Q$17,IF(I73=Tables!$J$18,Tables!$Q$18,IF(I73=Tables!$J$19,Tables!$Q$19,IF(I73=Tables!$J$20,Tables!$Q$20,IF(I73=Tables!$J$24,Tables!$Q$24,IF(I73=Tables!$J$25,Tables!$Q$25,IF(I73=Tables!$J$26,Tables!$Q$26,IF(I73=Tables!$J$27,Tables!$Q$27,IF(I73=Tables!$J$28,Tables!$Q$28,IF(I73=Tables!$J$29,Tables!$Q$29,IF(I73=Tables!$J$30,Tables!$Q$30,IF(I73=Tables!$J$34,Tables!$Q$34,IF(I73=Tables!$J$35,Tables!$Q$35,IF(I73=Tables!$J$36,Tables!$Q$36,IF(I73=Tables!$J$37,Tables!$Q$37,IF(I73=Tables!$J$38,Tables!$Q$38,IF(I73=Tables!$J$42,Tables!$Q$42,IF(I73=Tables!$J$46,Tables!$Q$46,IF(I73=Tables!$J$47,Tables!$Q$47,IF(I73=Tables!$J$48,Tables!$Q$48,IF(I73=Tables!$J$49,Tables!$Q$49,IF(I73=Tables!$J$50,Tables!$Q$50,""))))))))))))))))))))))))))))))))))</f>
        <v/>
      </c>
      <c r="W73" s="112" t="str">
        <f t="shared" si="15"/>
        <v/>
      </c>
      <c r="X73" s="111" t="str">
        <f t="shared" si="14"/>
        <v/>
      </c>
      <c r="Y73" s="129"/>
      <c r="AC73" s="106"/>
    </row>
    <row r="74" spans="1:29" s="37" customFormat="1">
      <c r="A74" s="8">
        <f t="shared" si="8"/>
        <v>71</v>
      </c>
      <c r="B74" s="133"/>
      <c r="C74" s="119"/>
      <c r="D74" s="118" t="str">
        <f t="shared" si="9"/>
        <v/>
      </c>
      <c r="E74" s="120"/>
      <c r="F74" s="121"/>
      <c r="G74" s="122"/>
      <c r="H74" s="123"/>
      <c r="I74" s="124"/>
      <c r="J74" s="110" t="str">
        <f t="shared" si="10"/>
        <v/>
      </c>
      <c r="K74" s="118" t="str">
        <f t="shared" si="11"/>
        <v/>
      </c>
      <c r="L74" s="113" t="str">
        <f t="shared" si="12"/>
        <v/>
      </c>
      <c r="M74" s="114" t="str">
        <f t="shared" si="13"/>
        <v/>
      </c>
      <c r="N74" s="123"/>
      <c r="O74" s="123"/>
      <c r="P74" s="123"/>
      <c r="Q74" s="123"/>
      <c r="R74" s="123"/>
      <c r="S74" s="125"/>
      <c r="T74" s="126"/>
      <c r="U74" s="127"/>
      <c r="V74" s="115" t="str">
        <f>IF(I74=Tables!$J$5,Tables!$Q$5,IF(I74=Tables!$J$6,Tables!$Q$6,IF(I74=Tables!$J$7,Tables!$Q$7,IF(I74=Tables!$J$8,Tables!$Q$8,IF(I74=Tables!$J$9,Tables!$Q$9,IF(I74=Tables!$J$10,Tables!$Q$10,IF(I74=Tables!$J$11,Tables!$Q$11,IF(I74=Tables!$J$12,Tables!$Q$12,IF(I74=Tables!$J$13,Tables!$Q$13,IF(I74=Tables!$J$14,Tables!$Q$14,IF(I74=Tables!$J$15,Tables!$Q$15,IF(I74=Tables!$J$16,Tables!$Q$16,IF(I74=Tables!$J$17,Tables!$Q$17,IF(I74=Tables!$J$18,Tables!$Q$18,IF(I74=Tables!$J$19,Tables!$Q$19,IF(I74=Tables!$J$20,Tables!$Q$20,IF(I74=Tables!$J$24,Tables!$Q$24,IF(I74=Tables!$J$25,Tables!$Q$25,IF(I74=Tables!$J$26,Tables!$Q$26,IF(I74=Tables!$J$27,Tables!$Q$27,IF(I74=Tables!$J$28,Tables!$Q$28,IF(I74=Tables!$J$29,Tables!$Q$29,IF(I74=Tables!$J$30,Tables!$Q$30,IF(I74=Tables!$J$34,Tables!$Q$34,IF(I74=Tables!$J$35,Tables!$Q$35,IF(I74=Tables!$J$36,Tables!$Q$36,IF(I74=Tables!$J$37,Tables!$Q$37,IF(I74=Tables!$J$38,Tables!$Q$38,IF(I74=Tables!$J$42,Tables!$Q$42,IF(I74=Tables!$J$46,Tables!$Q$46,IF(I74=Tables!$J$47,Tables!$Q$47,IF(I74=Tables!$J$48,Tables!$Q$48,IF(I74=Tables!$J$49,Tables!$Q$49,IF(I74=Tables!$J$50,Tables!$Q$50,""))))))))))))))))))))))))))))))))))</f>
        <v/>
      </c>
      <c r="W74" s="112" t="str">
        <f t="shared" si="15"/>
        <v/>
      </c>
      <c r="X74" s="111" t="str">
        <f t="shared" si="14"/>
        <v/>
      </c>
      <c r="Y74" s="129"/>
      <c r="AC74" s="106"/>
    </row>
    <row r="75" spans="1:29" s="37" customFormat="1">
      <c r="A75" s="8">
        <f t="shared" si="8"/>
        <v>72</v>
      </c>
      <c r="B75" s="133"/>
      <c r="C75" s="119"/>
      <c r="D75" s="118" t="str">
        <f t="shared" si="9"/>
        <v/>
      </c>
      <c r="E75" s="120"/>
      <c r="F75" s="121"/>
      <c r="G75" s="122"/>
      <c r="H75" s="123"/>
      <c r="I75" s="124"/>
      <c r="J75" s="110" t="str">
        <f t="shared" si="10"/>
        <v/>
      </c>
      <c r="K75" s="118" t="str">
        <f t="shared" si="11"/>
        <v/>
      </c>
      <c r="L75" s="113" t="str">
        <f t="shared" si="12"/>
        <v/>
      </c>
      <c r="M75" s="114" t="str">
        <f t="shared" si="13"/>
        <v/>
      </c>
      <c r="N75" s="123"/>
      <c r="O75" s="123"/>
      <c r="P75" s="123"/>
      <c r="Q75" s="123"/>
      <c r="R75" s="123"/>
      <c r="S75" s="125"/>
      <c r="T75" s="126"/>
      <c r="U75" s="127"/>
      <c r="V75" s="115" t="str">
        <f>IF(I75=Tables!$J$5,Tables!$Q$5,IF(I75=Tables!$J$6,Tables!$Q$6,IF(I75=Tables!$J$7,Tables!$Q$7,IF(I75=Tables!$J$8,Tables!$Q$8,IF(I75=Tables!$J$9,Tables!$Q$9,IF(I75=Tables!$J$10,Tables!$Q$10,IF(I75=Tables!$J$11,Tables!$Q$11,IF(I75=Tables!$J$12,Tables!$Q$12,IF(I75=Tables!$J$13,Tables!$Q$13,IF(I75=Tables!$J$14,Tables!$Q$14,IF(I75=Tables!$J$15,Tables!$Q$15,IF(I75=Tables!$J$16,Tables!$Q$16,IF(I75=Tables!$J$17,Tables!$Q$17,IF(I75=Tables!$J$18,Tables!$Q$18,IF(I75=Tables!$J$19,Tables!$Q$19,IF(I75=Tables!$J$20,Tables!$Q$20,IF(I75=Tables!$J$24,Tables!$Q$24,IF(I75=Tables!$J$25,Tables!$Q$25,IF(I75=Tables!$J$26,Tables!$Q$26,IF(I75=Tables!$J$27,Tables!$Q$27,IF(I75=Tables!$J$28,Tables!$Q$28,IF(I75=Tables!$J$29,Tables!$Q$29,IF(I75=Tables!$J$30,Tables!$Q$30,IF(I75=Tables!$J$34,Tables!$Q$34,IF(I75=Tables!$J$35,Tables!$Q$35,IF(I75=Tables!$J$36,Tables!$Q$36,IF(I75=Tables!$J$37,Tables!$Q$37,IF(I75=Tables!$J$38,Tables!$Q$38,IF(I75=Tables!$J$42,Tables!$Q$42,IF(I75=Tables!$J$46,Tables!$Q$46,IF(I75=Tables!$J$47,Tables!$Q$47,IF(I75=Tables!$J$48,Tables!$Q$48,IF(I75=Tables!$J$49,Tables!$Q$49,IF(I75=Tables!$J$50,Tables!$Q$50,""))))))))))))))))))))))))))))))))))</f>
        <v/>
      </c>
      <c r="W75" s="112" t="str">
        <f t="shared" si="15"/>
        <v/>
      </c>
      <c r="X75" s="111" t="str">
        <f t="shared" si="14"/>
        <v/>
      </c>
      <c r="Y75" s="129"/>
      <c r="AC75" s="106"/>
    </row>
    <row r="76" spans="1:29" s="37" customFormat="1">
      <c r="A76" s="8">
        <f t="shared" si="8"/>
        <v>73</v>
      </c>
      <c r="B76" s="133"/>
      <c r="C76" s="119"/>
      <c r="D76" s="118" t="str">
        <f t="shared" si="9"/>
        <v/>
      </c>
      <c r="E76" s="120"/>
      <c r="F76" s="121"/>
      <c r="G76" s="122"/>
      <c r="H76" s="123"/>
      <c r="I76" s="124"/>
      <c r="J76" s="110" t="str">
        <f t="shared" si="10"/>
        <v/>
      </c>
      <c r="K76" s="118" t="str">
        <f t="shared" si="11"/>
        <v/>
      </c>
      <c r="L76" s="113" t="str">
        <f t="shared" si="12"/>
        <v/>
      </c>
      <c r="M76" s="114" t="str">
        <f t="shared" si="13"/>
        <v/>
      </c>
      <c r="N76" s="123"/>
      <c r="O76" s="123"/>
      <c r="P76" s="123"/>
      <c r="Q76" s="123"/>
      <c r="R76" s="123"/>
      <c r="S76" s="125"/>
      <c r="T76" s="126"/>
      <c r="U76" s="127"/>
      <c r="V76" s="115" t="str">
        <f>IF(I76=Tables!$J$5,Tables!$Q$5,IF(I76=Tables!$J$6,Tables!$Q$6,IF(I76=Tables!$J$7,Tables!$Q$7,IF(I76=Tables!$J$8,Tables!$Q$8,IF(I76=Tables!$J$9,Tables!$Q$9,IF(I76=Tables!$J$10,Tables!$Q$10,IF(I76=Tables!$J$11,Tables!$Q$11,IF(I76=Tables!$J$12,Tables!$Q$12,IF(I76=Tables!$J$13,Tables!$Q$13,IF(I76=Tables!$J$14,Tables!$Q$14,IF(I76=Tables!$J$15,Tables!$Q$15,IF(I76=Tables!$J$16,Tables!$Q$16,IF(I76=Tables!$J$17,Tables!$Q$17,IF(I76=Tables!$J$18,Tables!$Q$18,IF(I76=Tables!$J$19,Tables!$Q$19,IF(I76=Tables!$J$20,Tables!$Q$20,IF(I76=Tables!$J$24,Tables!$Q$24,IF(I76=Tables!$J$25,Tables!$Q$25,IF(I76=Tables!$J$26,Tables!$Q$26,IF(I76=Tables!$J$27,Tables!$Q$27,IF(I76=Tables!$J$28,Tables!$Q$28,IF(I76=Tables!$J$29,Tables!$Q$29,IF(I76=Tables!$J$30,Tables!$Q$30,IF(I76=Tables!$J$34,Tables!$Q$34,IF(I76=Tables!$J$35,Tables!$Q$35,IF(I76=Tables!$J$36,Tables!$Q$36,IF(I76=Tables!$J$37,Tables!$Q$37,IF(I76=Tables!$J$38,Tables!$Q$38,IF(I76=Tables!$J$42,Tables!$Q$42,IF(I76=Tables!$J$46,Tables!$Q$46,IF(I76=Tables!$J$47,Tables!$Q$47,IF(I76=Tables!$J$48,Tables!$Q$48,IF(I76=Tables!$J$49,Tables!$Q$49,IF(I76=Tables!$J$50,Tables!$Q$50,""))))))))))))))))))))))))))))))))))</f>
        <v/>
      </c>
      <c r="W76" s="112" t="str">
        <f t="shared" si="15"/>
        <v/>
      </c>
      <c r="X76" s="111" t="str">
        <f t="shared" si="14"/>
        <v/>
      </c>
      <c r="Y76" s="129"/>
      <c r="AC76" s="106"/>
    </row>
    <row r="77" spans="1:29" s="37" customFormat="1">
      <c r="A77" s="8">
        <f t="shared" si="8"/>
        <v>74</v>
      </c>
      <c r="B77" s="133"/>
      <c r="C77" s="119"/>
      <c r="D77" s="118" t="str">
        <f t="shared" si="9"/>
        <v/>
      </c>
      <c r="E77" s="120"/>
      <c r="F77" s="121"/>
      <c r="G77" s="122"/>
      <c r="H77" s="123"/>
      <c r="I77" s="124"/>
      <c r="J77" s="110" t="str">
        <f t="shared" si="10"/>
        <v/>
      </c>
      <c r="K77" s="118" t="str">
        <f t="shared" si="11"/>
        <v/>
      </c>
      <c r="L77" s="113" t="str">
        <f t="shared" si="12"/>
        <v/>
      </c>
      <c r="M77" s="114" t="str">
        <f t="shared" si="13"/>
        <v/>
      </c>
      <c r="N77" s="123"/>
      <c r="O77" s="123"/>
      <c r="P77" s="123"/>
      <c r="Q77" s="123"/>
      <c r="R77" s="123"/>
      <c r="S77" s="125"/>
      <c r="T77" s="126"/>
      <c r="U77" s="127"/>
      <c r="V77" s="115" t="str">
        <f>IF(I77=Tables!$J$5,Tables!$Q$5,IF(I77=Tables!$J$6,Tables!$Q$6,IF(I77=Tables!$J$7,Tables!$Q$7,IF(I77=Tables!$J$8,Tables!$Q$8,IF(I77=Tables!$J$9,Tables!$Q$9,IF(I77=Tables!$J$10,Tables!$Q$10,IF(I77=Tables!$J$11,Tables!$Q$11,IF(I77=Tables!$J$12,Tables!$Q$12,IF(I77=Tables!$J$13,Tables!$Q$13,IF(I77=Tables!$J$14,Tables!$Q$14,IF(I77=Tables!$J$15,Tables!$Q$15,IF(I77=Tables!$J$16,Tables!$Q$16,IF(I77=Tables!$J$17,Tables!$Q$17,IF(I77=Tables!$J$18,Tables!$Q$18,IF(I77=Tables!$J$19,Tables!$Q$19,IF(I77=Tables!$J$20,Tables!$Q$20,IF(I77=Tables!$J$24,Tables!$Q$24,IF(I77=Tables!$J$25,Tables!$Q$25,IF(I77=Tables!$J$26,Tables!$Q$26,IF(I77=Tables!$J$27,Tables!$Q$27,IF(I77=Tables!$J$28,Tables!$Q$28,IF(I77=Tables!$J$29,Tables!$Q$29,IF(I77=Tables!$J$30,Tables!$Q$30,IF(I77=Tables!$J$34,Tables!$Q$34,IF(I77=Tables!$J$35,Tables!$Q$35,IF(I77=Tables!$J$36,Tables!$Q$36,IF(I77=Tables!$J$37,Tables!$Q$37,IF(I77=Tables!$J$38,Tables!$Q$38,IF(I77=Tables!$J$42,Tables!$Q$42,IF(I77=Tables!$J$46,Tables!$Q$46,IF(I77=Tables!$J$47,Tables!$Q$47,IF(I77=Tables!$J$48,Tables!$Q$48,IF(I77=Tables!$J$49,Tables!$Q$49,IF(I77=Tables!$J$50,Tables!$Q$50,""))))))))))))))))))))))))))))))))))</f>
        <v/>
      </c>
      <c r="W77" s="112" t="str">
        <f t="shared" si="15"/>
        <v/>
      </c>
      <c r="X77" s="111" t="str">
        <f t="shared" si="14"/>
        <v/>
      </c>
      <c r="Y77" s="129"/>
      <c r="AC77" s="106"/>
    </row>
    <row r="78" spans="1:29" s="37" customFormat="1">
      <c r="A78" s="8">
        <f t="shared" si="8"/>
        <v>75</v>
      </c>
      <c r="B78" s="133"/>
      <c r="C78" s="119"/>
      <c r="D78" s="118" t="str">
        <f t="shared" si="9"/>
        <v/>
      </c>
      <c r="E78" s="120"/>
      <c r="F78" s="121"/>
      <c r="G78" s="122"/>
      <c r="H78" s="123"/>
      <c r="I78" s="124"/>
      <c r="J78" s="110" t="str">
        <f t="shared" si="10"/>
        <v/>
      </c>
      <c r="K78" s="118" t="str">
        <f t="shared" si="11"/>
        <v/>
      </c>
      <c r="L78" s="113" t="str">
        <f t="shared" si="12"/>
        <v/>
      </c>
      <c r="M78" s="114" t="str">
        <f t="shared" si="13"/>
        <v/>
      </c>
      <c r="N78" s="123"/>
      <c r="O78" s="123"/>
      <c r="P78" s="123"/>
      <c r="Q78" s="123"/>
      <c r="R78" s="123"/>
      <c r="S78" s="125"/>
      <c r="T78" s="126"/>
      <c r="U78" s="127"/>
      <c r="V78" s="115" t="str">
        <f>IF(I78=Tables!$J$5,Tables!$Q$5,IF(I78=Tables!$J$6,Tables!$Q$6,IF(I78=Tables!$J$7,Tables!$Q$7,IF(I78=Tables!$J$8,Tables!$Q$8,IF(I78=Tables!$J$9,Tables!$Q$9,IF(I78=Tables!$J$10,Tables!$Q$10,IF(I78=Tables!$J$11,Tables!$Q$11,IF(I78=Tables!$J$12,Tables!$Q$12,IF(I78=Tables!$J$13,Tables!$Q$13,IF(I78=Tables!$J$14,Tables!$Q$14,IF(I78=Tables!$J$15,Tables!$Q$15,IF(I78=Tables!$J$16,Tables!$Q$16,IF(I78=Tables!$J$17,Tables!$Q$17,IF(I78=Tables!$J$18,Tables!$Q$18,IF(I78=Tables!$J$19,Tables!$Q$19,IF(I78=Tables!$J$20,Tables!$Q$20,IF(I78=Tables!$J$24,Tables!$Q$24,IF(I78=Tables!$J$25,Tables!$Q$25,IF(I78=Tables!$J$26,Tables!$Q$26,IF(I78=Tables!$J$27,Tables!$Q$27,IF(I78=Tables!$J$28,Tables!$Q$28,IF(I78=Tables!$J$29,Tables!$Q$29,IF(I78=Tables!$J$30,Tables!$Q$30,IF(I78=Tables!$J$34,Tables!$Q$34,IF(I78=Tables!$J$35,Tables!$Q$35,IF(I78=Tables!$J$36,Tables!$Q$36,IF(I78=Tables!$J$37,Tables!$Q$37,IF(I78=Tables!$J$38,Tables!$Q$38,IF(I78=Tables!$J$42,Tables!$Q$42,IF(I78=Tables!$J$46,Tables!$Q$46,IF(I78=Tables!$J$47,Tables!$Q$47,IF(I78=Tables!$J$48,Tables!$Q$48,IF(I78=Tables!$J$49,Tables!$Q$49,IF(I78=Tables!$J$50,Tables!$Q$50,""))))))))))))))))))))))))))))))))))</f>
        <v/>
      </c>
      <c r="W78" s="112" t="str">
        <f t="shared" si="15"/>
        <v/>
      </c>
      <c r="X78" s="111" t="str">
        <f t="shared" si="14"/>
        <v/>
      </c>
      <c r="Y78" s="129"/>
      <c r="AC78" s="106"/>
    </row>
    <row r="79" spans="1:29" s="37" customFormat="1">
      <c r="A79" s="8">
        <f t="shared" si="8"/>
        <v>76</v>
      </c>
      <c r="B79" s="133"/>
      <c r="C79" s="119"/>
      <c r="D79" s="118" t="str">
        <f t="shared" si="9"/>
        <v/>
      </c>
      <c r="E79" s="120"/>
      <c r="F79" s="121"/>
      <c r="G79" s="122"/>
      <c r="H79" s="123"/>
      <c r="I79" s="124"/>
      <c r="J79" s="110" t="str">
        <f t="shared" si="10"/>
        <v/>
      </c>
      <c r="K79" s="118" t="str">
        <f t="shared" si="11"/>
        <v/>
      </c>
      <c r="L79" s="113" t="str">
        <f t="shared" si="12"/>
        <v/>
      </c>
      <c r="M79" s="114" t="str">
        <f t="shared" si="13"/>
        <v/>
      </c>
      <c r="N79" s="123"/>
      <c r="O79" s="123"/>
      <c r="P79" s="123"/>
      <c r="Q79" s="123"/>
      <c r="R79" s="123"/>
      <c r="S79" s="125"/>
      <c r="T79" s="126"/>
      <c r="U79" s="127"/>
      <c r="V79" s="115" t="str">
        <f>IF(I79=Tables!$J$5,Tables!$Q$5,IF(I79=Tables!$J$6,Tables!$Q$6,IF(I79=Tables!$J$7,Tables!$Q$7,IF(I79=Tables!$J$8,Tables!$Q$8,IF(I79=Tables!$J$9,Tables!$Q$9,IF(I79=Tables!$J$10,Tables!$Q$10,IF(I79=Tables!$J$11,Tables!$Q$11,IF(I79=Tables!$J$12,Tables!$Q$12,IF(I79=Tables!$J$13,Tables!$Q$13,IF(I79=Tables!$J$14,Tables!$Q$14,IF(I79=Tables!$J$15,Tables!$Q$15,IF(I79=Tables!$J$16,Tables!$Q$16,IF(I79=Tables!$J$17,Tables!$Q$17,IF(I79=Tables!$J$18,Tables!$Q$18,IF(I79=Tables!$J$19,Tables!$Q$19,IF(I79=Tables!$J$20,Tables!$Q$20,IF(I79=Tables!$J$24,Tables!$Q$24,IF(I79=Tables!$J$25,Tables!$Q$25,IF(I79=Tables!$J$26,Tables!$Q$26,IF(I79=Tables!$J$27,Tables!$Q$27,IF(I79=Tables!$J$28,Tables!$Q$28,IF(I79=Tables!$J$29,Tables!$Q$29,IF(I79=Tables!$J$30,Tables!$Q$30,IF(I79=Tables!$J$34,Tables!$Q$34,IF(I79=Tables!$J$35,Tables!$Q$35,IF(I79=Tables!$J$36,Tables!$Q$36,IF(I79=Tables!$J$37,Tables!$Q$37,IF(I79=Tables!$J$38,Tables!$Q$38,IF(I79=Tables!$J$42,Tables!$Q$42,IF(I79=Tables!$J$46,Tables!$Q$46,IF(I79=Tables!$J$47,Tables!$Q$47,IF(I79=Tables!$J$48,Tables!$Q$48,IF(I79=Tables!$J$49,Tables!$Q$49,IF(I79=Tables!$J$50,Tables!$Q$50,""))))))))))))))))))))))))))))))))))</f>
        <v/>
      </c>
      <c r="W79" s="112" t="str">
        <f t="shared" si="15"/>
        <v/>
      </c>
      <c r="X79" s="111" t="str">
        <f t="shared" si="14"/>
        <v/>
      </c>
      <c r="Y79" s="129"/>
      <c r="AC79" s="106"/>
    </row>
    <row r="80" spans="1:29" s="37" customFormat="1">
      <c r="A80" s="8">
        <f t="shared" si="8"/>
        <v>77</v>
      </c>
      <c r="B80" s="133"/>
      <c r="C80" s="119"/>
      <c r="D80" s="118" t="str">
        <f t="shared" si="9"/>
        <v/>
      </c>
      <c r="E80" s="120"/>
      <c r="F80" s="121"/>
      <c r="G80" s="122"/>
      <c r="H80" s="123"/>
      <c r="I80" s="124"/>
      <c r="J80" s="110" t="str">
        <f t="shared" si="10"/>
        <v/>
      </c>
      <c r="K80" s="118" t="str">
        <f t="shared" si="11"/>
        <v/>
      </c>
      <c r="L80" s="113" t="str">
        <f t="shared" si="12"/>
        <v/>
      </c>
      <c r="M80" s="114" t="str">
        <f t="shared" si="13"/>
        <v/>
      </c>
      <c r="N80" s="123"/>
      <c r="O80" s="123"/>
      <c r="P80" s="123"/>
      <c r="Q80" s="123"/>
      <c r="R80" s="123"/>
      <c r="S80" s="125"/>
      <c r="T80" s="126"/>
      <c r="U80" s="127"/>
      <c r="V80" s="115" t="str">
        <f>IF(I80=Tables!$J$5,Tables!$Q$5,IF(I80=Tables!$J$6,Tables!$Q$6,IF(I80=Tables!$J$7,Tables!$Q$7,IF(I80=Tables!$J$8,Tables!$Q$8,IF(I80=Tables!$J$9,Tables!$Q$9,IF(I80=Tables!$J$10,Tables!$Q$10,IF(I80=Tables!$J$11,Tables!$Q$11,IF(I80=Tables!$J$12,Tables!$Q$12,IF(I80=Tables!$J$13,Tables!$Q$13,IF(I80=Tables!$J$14,Tables!$Q$14,IF(I80=Tables!$J$15,Tables!$Q$15,IF(I80=Tables!$J$16,Tables!$Q$16,IF(I80=Tables!$J$17,Tables!$Q$17,IF(I80=Tables!$J$18,Tables!$Q$18,IF(I80=Tables!$J$19,Tables!$Q$19,IF(I80=Tables!$J$20,Tables!$Q$20,IF(I80=Tables!$J$24,Tables!$Q$24,IF(I80=Tables!$J$25,Tables!$Q$25,IF(I80=Tables!$J$26,Tables!$Q$26,IF(I80=Tables!$J$27,Tables!$Q$27,IF(I80=Tables!$J$28,Tables!$Q$28,IF(I80=Tables!$J$29,Tables!$Q$29,IF(I80=Tables!$J$30,Tables!$Q$30,IF(I80=Tables!$J$34,Tables!$Q$34,IF(I80=Tables!$J$35,Tables!$Q$35,IF(I80=Tables!$J$36,Tables!$Q$36,IF(I80=Tables!$J$37,Tables!$Q$37,IF(I80=Tables!$J$38,Tables!$Q$38,IF(I80=Tables!$J$42,Tables!$Q$42,IF(I80=Tables!$J$46,Tables!$Q$46,IF(I80=Tables!$J$47,Tables!$Q$47,IF(I80=Tables!$J$48,Tables!$Q$48,IF(I80=Tables!$J$49,Tables!$Q$49,IF(I80=Tables!$J$50,Tables!$Q$50,""))))))))))))))))))))))))))))))))))</f>
        <v/>
      </c>
      <c r="W80" s="112" t="str">
        <f t="shared" si="15"/>
        <v/>
      </c>
      <c r="X80" s="111" t="str">
        <f t="shared" si="14"/>
        <v/>
      </c>
      <c r="Y80" s="129"/>
      <c r="AC80" s="106"/>
    </row>
    <row r="81" spans="1:29" s="37" customFormat="1">
      <c r="A81" s="8">
        <f t="shared" si="8"/>
        <v>78</v>
      </c>
      <c r="B81" s="133"/>
      <c r="C81" s="119"/>
      <c r="D81" s="118" t="str">
        <f t="shared" si="9"/>
        <v/>
      </c>
      <c r="E81" s="120"/>
      <c r="F81" s="121"/>
      <c r="G81" s="122"/>
      <c r="H81" s="123"/>
      <c r="I81" s="124"/>
      <c r="J81" s="110" t="str">
        <f t="shared" si="10"/>
        <v/>
      </c>
      <c r="K81" s="118" t="str">
        <f t="shared" si="11"/>
        <v/>
      </c>
      <c r="L81" s="113" t="str">
        <f t="shared" si="12"/>
        <v/>
      </c>
      <c r="M81" s="114" t="str">
        <f t="shared" si="13"/>
        <v/>
      </c>
      <c r="N81" s="123"/>
      <c r="O81" s="123"/>
      <c r="P81" s="123"/>
      <c r="Q81" s="123"/>
      <c r="R81" s="123"/>
      <c r="S81" s="125"/>
      <c r="T81" s="126"/>
      <c r="U81" s="127"/>
      <c r="V81" s="115" t="str">
        <f>IF(I81=Tables!$J$5,Tables!$Q$5,IF(I81=Tables!$J$6,Tables!$Q$6,IF(I81=Tables!$J$7,Tables!$Q$7,IF(I81=Tables!$J$8,Tables!$Q$8,IF(I81=Tables!$J$9,Tables!$Q$9,IF(I81=Tables!$J$10,Tables!$Q$10,IF(I81=Tables!$J$11,Tables!$Q$11,IF(I81=Tables!$J$12,Tables!$Q$12,IF(I81=Tables!$J$13,Tables!$Q$13,IF(I81=Tables!$J$14,Tables!$Q$14,IF(I81=Tables!$J$15,Tables!$Q$15,IF(I81=Tables!$J$16,Tables!$Q$16,IF(I81=Tables!$J$17,Tables!$Q$17,IF(I81=Tables!$J$18,Tables!$Q$18,IF(I81=Tables!$J$19,Tables!$Q$19,IF(I81=Tables!$J$20,Tables!$Q$20,IF(I81=Tables!$J$24,Tables!$Q$24,IF(I81=Tables!$J$25,Tables!$Q$25,IF(I81=Tables!$J$26,Tables!$Q$26,IF(I81=Tables!$J$27,Tables!$Q$27,IF(I81=Tables!$J$28,Tables!$Q$28,IF(I81=Tables!$J$29,Tables!$Q$29,IF(I81=Tables!$J$30,Tables!$Q$30,IF(I81=Tables!$J$34,Tables!$Q$34,IF(I81=Tables!$J$35,Tables!$Q$35,IF(I81=Tables!$J$36,Tables!$Q$36,IF(I81=Tables!$J$37,Tables!$Q$37,IF(I81=Tables!$J$38,Tables!$Q$38,IF(I81=Tables!$J$42,Tables!$Q$42,IF(I81=Tables!$J$46,Tables!$Q$46,IF(I81=Tables!$J$47,Tables!$Q$47,IF(I81=Tables!$J$48,Tables!$Q$48,IF(I81=Tables!$J$49,Tables!$Q$49,IF(I81=Tables!$J$50,Tables!$Q$50,""))))))))))))))))))))))))))))))))))</f>
        <v/>
      </c>
      <c r="W81" s="112" t="str">
        <f t="shared" si="15"/>
        <v/>
      </c>
      <c r="X81" s="111" t="str">
        <f t="shared" si="14"/>
        <v/>
      </c>
      <c r="Y81" s="129"/>
      <c r="AC81" s="106"/>
    </row>
    <row r="82" spans="1:29" s="37" customFormat="1">
      <c r="A82" s="8">
        <f t="shared" si="8"/>
        <v>79</v>
      </c>
      <c r="B82" s="133"/>
      <c r="C82" s="119"/>
      <c r="D82" s="118" t="str">
        <f t="shared" si="9"/>
        <v/>
      </c>
      <c r="E82" s="120"/>
      <c r="F82" s="121"/>
      <c r="G82" s="122"/>
      <c r="H82" s="123"/>
      <c r="I82" s="124"/>
      <c r="J82" s="110" t="str">
        <f t="shared" si="10"/>
        <v/>
      </c>
      <c r="K82" s="118" t="str">
        <f t="shared" si="11"/>
        <v/>
      </c>
      <c r="L82" s="113" t="str">
        <f t="shared" si="12"/>
        <v/>
      </c>
      <c r="M82" s="114" t="str">
        <f t="shared" si="13"/>
        <v/>
      </c>
      <c r="N82" s="123"/>
      <c r="O82" s="123"/>
      <c r="P82" s="123"/>
      <c r="Q82" s="123"/>
      <c r="R82" s="123"/>
      <c r="S82" s="125"/>
      <c r="T82" s="126"/>
      <c r="U82" s="127"/>
      <c r="V82" s="115" t="str">
        <f>IF(I82=Tables!$J$5,Tables!$Q$5,IF(I82=Tables!$J$6,Tables!$Q$6,IF(I82=Tables!$J$7,Tables!$Q$7,IF(I82=Tables!$J$8,Tables!$Q$8,IF(I82=Tables!$J$9,Tables!$Q$9,IF(I82=Tables!$J$10,Tables!$Q$10,IF(I82=Tables!$J$11,Tables!$Q$11,IF(I82=Tables!$J$12,Tables!$Q$12,IF(I82=Tables!$J$13,Tables!$Q$13,IF(I82=Tables!$J$14,Tables!$Q$14,IF(I82=Tables!$J$15,Tables!$Q$15,IF(I82=Tables!$J$16,Tables!$Q$16,IF(I82=Tables!$J$17,Tables!$Q$17,IF(I82=Tables!$J$18,Tables!$Q$18,IF(I82=Tables!$J$19,Tables!$Q$19,IF(I82=Tables!$J$20,Tables!$Q$20,IF(I82=Tables!$J$24,Tables!$Q$24,IF(I82=Tables!$J$25,Tables!$Q$25,IF(I82=Tables!$J$26,Tables!$Q$26,IF(I82=Tables!$J$27,Tables!$Q$27,IF(I82=Tables!$J$28,Tables!$Q$28,IF(I82=Tables!$J$29,Tables!$Q$29,IF(I82=Tables!$J$30,Tables!$Q$30,IF(I82=Tables!$J$34,Tables!$Q$34,IF(I82=Tables!$J$35,Tables!$Q$35,IF(I82=Tables!$J$36,Tables!$Q$36,IF(I82=Tables!$J$37,Tables!$Q$37,IF(I82=Tables!$J$38,Tables!$Q$38,IF(I82=Tables!$J$42,Tables!$Q$42,IF(I82=Tables!$J$46,Tables!$Q$46,IF(I82=Tables!$J$47,Tables!$Q$47,IF(I82=Tables!$J$48,Tables!$Q$48,IF(I82=Tables!$J$49,Tables!$Q$49,IF(I82=Tables!$J$50,Tables!$Q$50,""))))))))))))))))))))))))))))))))))</f>
        <v/>
      </c>
      <c r="W82" s="112" t="str">
        <f t="shared" si="15"/>
        <v/>
      </c>
      <c r="X82" s="111" t="str">
        <f t="shared" si="14"/>
        <v/>
      </c>
      <c r="Y82" s="129"/>
      <c r="AC82" s="106"/>
    </row>
    <row r="83" spans="1:29" s="37" customFormat="1">
      <c r="A83" s="8">
        <f t="shared" si="8"/>
        <v>80</v>
      </c>
      <c r="B83" s="133"/>
      <c r="C83" s="119"/>
      <c r="D83" s="118" t="str">
        <f t="shared" si="9"/>
        <v/>
      </c>
      <c r="E83" s="120"/>
      <c r="F83" s="121"/>
      <c r="G83" s="122"/>
      <c r="H83" s="123"/>
      <c r="I83" s="124"/>
      <c r="J83" s="110" t="str">
        <f t="shared" si="10"/>
        <v/>
      </c>
      <c r="K83" s="118" t="str">
        <f t="shared" si="11"/>
        <v/>
      </c>
      <c r="L83" s="113" t="str">
        <f t="shared" si="12"/>
        <v/>
      </c>
      <c r="M83" s="114" t="str">
        <f t="shared" si="13"/>
        <v/>
      </c>
      <c r="N83" s="123"/>
      <c r="O83" s="123"/>
      <c r="P83" s="123"/>
      <c r="Q83" s="123"/>
      <c r="R83" s="123"/>
      <c r="S83" s="125"/>
      <c r="T83" s="126"/>
      <c r="U83" s="127"/>
      <c r="V83" s="115" t="str">
        <f>IF(I83=Tables!$J$5,Tables!$Q$5,IF(I83=Tables!$J$6,Tables!$Q$6,IF(I83=Tables!$J$7,Tables!$Q$7,IF(I83=Tables!$J$8,Tables!$Q$8,IF(I83=Tables!$J$9,Tables!$Q$9,IF(I83=Tables!$J$10,Tables!$Q$10,IF(I83=Tables!$J$11,Tables!$Q$11,IF(I83=Tables!$J$12,Tables!$Q$12,IF(I83=Tables!$J$13,Tables!$Q$13,IF(I83=Tables!$J$14,Tables!$Q$14,IF(I83=Tables!$J$15,Tables!$Q$15,IF(I83=Tables!$J$16,Tables!$Q$16,IF(I83=Tables!$J$17,Tables!$Q$17,IF(I83=Tables!$J$18,Tables!$Q$18,IF(I83=Tables!$J$19,Tables!$Q$19,IF(I83=Tables!$J$20,Tables!$Q$20,IF(I83=Tables!$J$24,Tables!$Q$24,IF(I83=Tables!$J$25,Tables!$Q$25,IF(I83=Tables!$J$26,Tables!$Q$26,IF(I83=Tables!$J$27,Tables!$Q$27,IF(I83=Tables!$J$28,Tables!$Q$28,IF(I83=Tables!$J$29,Tables!$Q$29,IF(I83=Tables!$J$30,Tables!$Q$30,IF(I83=Tables!$J$34,Tables!$Q$34,IF(I83=Tables!$J$35,Tables!$Q$35,IF(I83=Tables!$J$36,Tables!$Q$36,IF(I83=Tables!$J$37,Tables!$Q$37,IF(I83=Tables!$J$38,Tables!$Q$38,IF(I83=Tables!$J$42,Tables!$Q$42,IF(I83=Tables!$J$46,Tables!$Q$46,IF(I83=Tables!$J$47,Tables!$Q$47,IF(I83=Tables!$J$48,Tables!$Q$48,IF(I83=Tables!$J$49,Tables!$Q$49,IF(I83=Tables!$J$50,Tables!$Q$50,""))))))))))))))))))))))))))))))))))</f>
        <v/>
      </c>
      <c r="W83" s="112" t="str">
        <f t="shared" si="15"/>
        <v/>
      </c>
      <c r="X83" s="111" t="str">
        <f t="shared" si="14"/>
        <v/>
      </c>
      <c r="Y83" s="129"/>
      <c r="AC83" s="106"/>
    </row>
    <row r="84" spans="1:29" s="37" customFormat="1">
      <c r="A84" s="8">
        <f t="shared" si="8"/>
        <v>81</v>
      </c>
      <c r="B84" s="133"/>
      <c r="C84" s="119"/>
      <c r="D84" s="118" t="str">
        <f t="shared" si="9"/>
        <v/>
      </c>
      <c r="E84" s="120"/>
      <c r="F84" s="121"/>
      <c r="G84" s="122"/>
      <c r="H84" s="123"/>
      <c r="I84" s="124"/>
      <c r="J84" s="110" t="str">
        <f t="shared" si="10"/>
        <v/>
      </c>
      <c r="K84" s="118" t="str">
        <f t="shared" si="11"/>
        <v/>
      </c>
      <c r="L84" s="113" t="str">
        <f t="shared" si="12"/>
        <v/>
      </c>
      <c r="M84" s="114" t="str">
        <f t="shared" si="13"/>
        <v/>
      </c>
      <c r="N84" s="123"/>
      <c r="O84" s="123"/>
      <c r="P84" s="123"/>
      <c r="Q84" s="123"/>
      <c r="R84" s="123"/>
      <c r="S84" s="125"/>
      <c r="T84" s="126"/>
      <c r="U84" s="127"/>
      <c r="V84" s="115" t="str">
        <f>IF(I84=Tables!$J$5,Tables!$Q$5,IF(I84=Tables!$J$6,Tables!$Q$6,IF(I84=Tables!$J$7,Tables!$Q$7,IF(I84=Tables!$J$8,Tables!$Q$8,IF(I84=Tables!$J$9,Tables!$Q$9,IF(I84=Tables!$J$10,Tables!$Q$10,IF(I84=Tables!$J$11,Tables!$Q$11,IF(I84=Tables!$J$12,Tables!$Q$12,IF(I84=Tables!$J$13,Tables!$Q$13,IF(I84=Tables!$J$14,Tables!$Q$14,IF(I84=Tables!$J$15,Tables!$Q$15,IF(I84=Tables!$J$16,Tables!$Q$16,IF(I84=Tables!$J$17,Tables!$Q$17,IF(I84=Tables!$J$18,Tables!$Q$18,IF(I84=Tables!$J$19,Tables!$Q$19,IF(I84=Tables!$J$20,Tables!$Q$20,IF(I84=Tables!$J$24,Tables!$Q$24,IF(I84=Tables!$J$25,Tables!$Q$25,IF(I84=Tables!$J$26,Tables!$Q$26,IF(I84=Tables!$J$27,Tables!$Q$27,IF(I84=Tables!$J$28,Tables!$Q$28,IF(I84=Tables!$J$29,Tables!$Q$29,IF(I84=Tables!$J$30,Tables!$Q$30,IF(I84=Tables!$J$34,Tables!$Q$34,IF(I84=Tables!$J$35,Tables!$Q$35,IF(I84=Tables!$J$36,Tables!$Q$36,IF(I84=Tables!$J$37,Tables!$Q$37,IF(I84=Tables!$J$38,Tables!$Q$38,IF(I84=Tables!$J$42,Tables!$Q$42,IF(I84=Tables!$J$46,Tables!$Q$46,IF(I84=Tables!$J$47,Tables!$Q$47,IF(I84=Tables!$J$48,Tables!$Q$48,IF(I84=Tables!$J$49,Tables!$Q$49,IF(I84=Tables!$J$50,Tables!$Q$50,""))))))))))))))))))))))))))))))))))</f>
        <v/>
      </c>
      <c r="W84" s="112" t="str">
        <f t="shared" si="15"/>
        <v/>
      </c>
      <c r="X84" s="111" t="str">
        <f t="shared" si="14"/>
        <v/>
      </c>
      <c r="Y84" s="129"/>
      <c r="AC84" s="106"/>
    </row>
    <row r="85" spans="1:29" s="37" customFormat="1">
      <c r="A85" s="8">
        <f t="shared" si="8"/>
        <v>82</v>
      </c>
      <c r="B85" s="133"/>
      <c r="C85" s="119"/>
      <c r="D85" s="118" t="str">
        <f t="shared" si="9"/>
        <v/>
      </c>
      <c r="E85" s="120"/>
      <c r="F85" s="121"/>
      <c r="G85" s="122"/>
      <c r="H85" s="123"/>
      <c r="I85" s="124"/>
      <c r="J85" s="110" t="str">
        <f t="shared" si="10"/>
        <v/>
      </c>
      <c r="K85" s="118" t="str">
        <f t="shared" si="11"/>
        <v/>
      </c>
      <c r="L85" s="113" t="str">
        <f t="shared" si="12"/>
        <v/>
      </c>
      <c r="M85" s="114" t="str">
        <f t="shared" si="13"/>
        <v/>
      </c>
      <c r="N85" s="123"/>
      <c r="O85" s="123"/>
      <c r="P85" s="123"/>
      <c r="Q85" s="123"/>
      <c r="R85" s="123"/>
      <c r="S85" s="125"/>
      <c r="T85" s="126"/>
      <c r="U85" s="127"/>
      <c r="V85" s="115" t="str">
        <f>IF(I85=Tables!$J$5,Tables!$Q$5,IF(I85=Tables!$J$6,Tables!$Q$6,IF(I85=Tables!$J$7,Tables!$Q$7,IF(I85=Tables!$J$8,Tables!$Q$8,IF(I85=Tables!$J$9,Tables!$Q$9,IF(I85=Tables!$J$10,Tables!$Q$10,IF(I85=Tables!$J$11,Tables!$Q$11,IF(I85=Tables!$J$12,Tables!$Q$12,IF(I85=Tables!$J$13,Tables!$Q$13,IF(I85=Tables!$J$14,Tables!$Q$14,IF(I85=Tables!$J$15,Tables!$Q$15,IF(I85=Tables!$J$16,Tables!$Q$16,IF(I85=Tables!$J$17,Tables!$Q$17,IF(I85=Tables!$J$18,Tables!$Q$18,IF(I85=Tables!$J$19,Tables!$Q$19,IF(I85=Tables!$J$20,Tables!$Q$20,IF(I85=Tables!$J$24,Tables!$Q$24,IF(I85=Tables!$J$25,Tables!$Q$25,IF(I85=Tables!$J$26,Tables!$Q$26,IF(I85=Tables!$J$27,Tables!$Q$27,IF(I85=Tables!$J$28,Tables!$Q$28,IF(I85=Tables!$J$29,Tables!$Q$29,IF(I85=Tables!$J$30,Tables!$Q$30,IF(I85=Tables!$J$34,Tables!$Q$34,IF(I85=Tables!$J$35,Tables!$Q$35,IF(I85=Tables!$J$36,Tables!$Q$36,IF(I85=Tables!$J$37,Tables!$Q$37,IF(I85=Tables!$J$38,Tables!$Q$38,IF(I85=Tables!$J$42,Tables!$Q$42,IF(I85=Tables!$J$46,Tables!$Q$46,IF(I85=Tables!$J$47,Tables!$Q$47,IF(I85=Tables!$J$48,Tables!$Q$48,IF(I85=Tables!$J$49,Tables!$Q$49,IF(I85=Tables!$J$50,Tables!$Q$50,""))))))))))))))))))))))))))))))))))</f>
        <v/>
      </c>
      <c r="W85" s="112" t="str">
        <f t="shared" si="15"/>
        <v/>
      </c>
      <c r="X85" s="111" t="str">
        <f t="shared" si="14"/>
        <v/>
      </c>
      <c r="Y85" s="129"/>
      <c r="AC85" s="106"/>
    </row>
    <row r="86" spans="1:29" s="37" customFormat="1">
      <c r="A86" s="8">
        <f t="shared" si="8"/>
        <v>83</v>
      </c>
      <c r="B86" s="133"/>
      <c r="C86" s="119"/>
      <c r="D86" s="118" t="str">
        <f t="shared" si="9"/>
        <v/>
      </c>
      <c r="E86" s="120"/>
      <c r="F86" s="121"/>
      <c r="G86" s="122"/>
      <c r="H86" s="123"/>
      <c r="I86" s="124"/>
      <c r="J86" s="110" t="str">
        <f t="shared" si="10"/>
        <v/>
      </c>
      <c r="K86" s="118" t="str">
        <f t="shared" si="11"/>
        <v/>
      </c>
      <c r="L86" s="113" t="str">
        <f t="shared" si="12"/>
        <v/>
      </c>
      <c r="M86" s="114" t="str">
        <f t="shared" si="13"/>
        <v/>
      </c>
      <c r="N86" s="123"/>
      <c r="O86" s="123"/>
      <c r="P86" s="123"/>
      <c r="Q86" s="123"/>
      <c r="R86" s="123"/>
      <c r="S86" s="125"/>
      <c r="T86" s="126"/>
      <c r="U86" s="127"/>
      <c r="V86" s="115" t="str">
        <f>IF(I86=Tables!$J$5,Tables!$Q$5,IF(I86=Tables!$J$6,Tables!$Q$6,IF(I86=Tables!$J$7,Tables!$Q$7,IF(I86=Tables!$J$8,Tables!$Q$8,IF(I86=Tables!$J$9,Tables!$Q$9,IF(I86=Tables!$J$10,Tables!$Q$10,IF(I86=Tables!$J$11,Tables!$Q$11,IF(I86=Tables!$J$12,Tables!$Q$12,IF(I86=Tables!$J$13,Tables!$Q$13,IF(I86=Tables!$J$14,Tables!$Q$14,IF(I86=Tables!$J$15,Tables!$Q$15,IF(I86=Tables!$J$16,Tables!$Q$16,IF(I86=Tables!$J$17,Tables!$Q$17,IF(I86=Tables!$J$18,Tables!$Q$18,IF(I86=Tables!$J$19,Tables!$Q$19,IF(I86=Tables!$J$20,Tables!$Q$20,IF(I86=Tables!$J$24,Tables!$Q$24,IF(I86=Tables!$J$25,Tables!$Q$25,IF(I86=Tables!$J$26,Tables!$Q$26,IF(I86=Tables!$J$27,Tables!$Q$27,IF(I86=Tables!$J$28,Tables!$Q$28,IF(I86=Tables!$J$29,Tables!$Q$29,IF(I86=Tables!$J$30,Tables!$Q$30,IF(I86=Tables!$J$34,Tables!$Q$34,IF(I86=Tables!$J$35,Tables!$Q$35,IF(I86=Tables!$J$36,Tables!$Q$36,IF(I86=Tables!$J$37,Tables!$Q$37,IF(I86=Tables!$J$38,Tables!$Q$38,IF(I86=Tables!$J$42,Tables!$Q$42,IF(I86=Tables!$J$46,Tables!$Q$46,IF(I86=Tables!$J$47,Tables!$Q$47,IF(I86=Tables!$J$48,Tables!$Q$48,IF(I86=Tables!$J$49,Tables!$Q$49,IF(I86=Tables!$J$50,Tables!$Q$50,""))))))))))))))))))))))))))))))))))</f>
        <v/>
      </c>
      <c r="W86" s="112" t="str">
        <f t="shared" si="15"/>
        <v/>
      </c>
      <c r="X86" s="111" t="str">
        <f t="shared" si="14"/>
        <v/>
      </c>
      <c r="Y86" s="129"/>
      <c r="AC86" s="106"/>
    </row>
    <row r="87" spans="1:29" s="37" customFormat="1">
      <c r="A87" s="8">
        <f t="shared" si="8"/>
        <v>84</v>
      </c>
      <c r="B87" s="133"/>
      <c r="C87" s="119"/>
      <c r="D87" s="118" t="str">
        <f t="shared" si="9"/>
        <v/>
      </c>
      <c r="E87" s="120"/>
      <c r="F87" s="121"/>
      <c r="G87" s="122"/>
      <c r="H87" s="123"/>
      <c r="I87" s="124"/>
      <c r="J87" s="110" t="str">
        <f t="shared" si="10"/>
        <v/>
      </c>
      <c r="K87" s="118" t="str">
        <f t="shared" si="11"/>
        <v/>
      </c>
      <c r="L87" s="113" t="str">
        <f t="shared" si="12"/>
        <v/>
      </c>
      <c r="M87" s="114" t="str">
        <f t="shared" si="13"/>
        <v/>
      </c>
      <c r="N87" s="123"/>
      <c r="O87" s="123"/>
      <c r="P87" s="123"/>
      <c r="Q87" s="123"/>
      <c r="R87" s="123"/>
      <c r="S87" s="125"/>
      <c r="T87" s="126"/>
      <c r="U87" s="127"/>
      <c r="V87" s="115" t="str">
        <f>IF(I87=Tables!$J$5,Tables!$Q$5,IF(I87=Tables!$J$6,Tables!$Q$6,IF(I87=Tables!$J$7,Tables!$Q$7,IF(I87=Tables!$J$8,Tables!$Q$8,IF(I87=Tables!$J$9,Tables!$Q$9,IF(I87=Tables!$J$10,Tables!$Q$10,IF(I87=Tables!$J$11,Tables!$Q$11,IF(I87=Tables!$J$12,Tables!$Q$12,IF(I87=Tables!$J$13,Tables!$Q$13,IF(I87=Tables!$J$14,Tables!$Q$14,IF(I87=Tables!$J$15,Tables!$Q$15,IF(I87=Tables!$J$16,Tables!$Q$16,IF(I87=Tables!$J$17,Tables!$Q$17,IF(I87=Tables!$J$18,Tables!$Q$18,IF(I87=Tables!$J$19,Tables!$Q$19,IF(I87=Tables!$J$20,Tables!$Q$20,IF(I87=Tables!$J$24,Tables!$Q$24,IF(I87=Tables!$J$25,Tables!$Q$25,IF(I87=Tables!$J$26,Tables!$Q$26,IF(I87=Tables!$J$27,Tables!$Q$27,IF(I87=Tables!$J$28,Tables!$Q$28,IF(I87=Tables!$J$29,Tables!$Q$29,IF(I87=Tables!$J$30,Tables!$Q$30,IF(I87=Tables!$J$34,Tables!$Q$34,IF(I87=Tables!$J$35,Tables!$Q$35,IF(I87=Tables!$J$36,Tables!$Q$36,IF(I87=Tables!$J$37,Tables!$Q$37,IF(I87=Tables!$J$38,Tables!$Q$38,IF(I87=Tables!$J$42,Tables!$Q$42,IF(I87=Tables!$J$46,Tables!$Q$46,IF(I87=Tables!$J$47,Tables!$Q$47,IF(I87=Tables!$J$48,Tables!$Q$48,IF(I87=Tables!$J$49,Tables!$Q$49,IF(I87=Tables!$J$50,Tables!$Q$50,""))))))))))))))))))))))))))))))))))</f>
        <v/>
      </c>
      <c r="W87" s="112" t="str">
        <f t="shared" si="15"/>
        <v/>
      </c>
      <c r="X87" s="111" t="str">
        <f t="shared" si="14"/>
        <v/>
      </c>
      <c r="Y87" s="129"/>
      <c r="AC87" s="106"/>
    </row>
    <row r="88" spans="1:29" s="37" customFormat="1">
      <c r="A88" s="8">
        <f t="shared" si="8"/>
        <v>85</v>
      </c>
      <c r="B88" s="133"/>
      <c r="C88" s="119"/>
      <c r="D88" s="118" t="str">
        <f t="shared" si="9"/>
        <v/>
      </c>
      <c r="E88" s="120"/>
      <c r="F88" s="121"/>
      <c r="G88" s="122"/>
      <c r="H88" s="123"/>
      <c r="I88" s="124"/>
      <c r="J88" s="110" t="str">
        <f t="shared" si="10"/>
        <v/>
      </c>
      <c r="K88" s="118" t="str">
        <f t="shared" si="11"/>
        <v/>
      </c>
      <c r="L88" s="113" t="str">
        <f t="shared" si="12"/>
        <v/>
      </c>
      <c r="M88" s="114" t="str">
        <f t="shared" si="13"/>
        <v/>
      </c>
      <c r="N88" s="123"/>
      <c r="O88" s="123"/>
      <c r="P88" s="123"/>
      <c r="Q88" s="123"/>
      <c r="R88" s="123"/>
      <c r="S88" s="125"/>
      <c r="T88" s="126"/>
      <c r="U88" s="127"/>
      <c r="V88" s="115" t="str">
        <f>IF(I88=Tables!$J$5,Tables!$Q$5,IF(I88=Tables!$J$6,Tables!$Q$6,IF(I88=Tables!$J$7,Tables!$Q$7,IF(I88=Tables!$J$8,Tables!$Q$8,IF(I88=Tables!$J$9,Tables!$Q$9,IF(I88=Tables!$J$10,Tables!$Q$10,IF(I88=Tables!$J$11,Tables!$Q$11,IF(I88=Tables!$J$12,Tables!$Q$12,IF(I88=Tables!$J$13,Tables!$Q$13,IF(I88=Tables!$J$14,Tables!$Q$14,IF(I88=Tables!$J$15,Tables!$Q$15,IF(I88=Tables!$J$16,Tables!$Q$16,IF(I88=Tables!$J$17,Tables!$Q$17,IF(I88=Tables!$J$18,Tables!$Q$18,IF(I88=Tables!$J$19,Tables!$Q$19,IF(I88=Tables!$J$20,Tables!$Q$20,IF(I88=Tables!$J$24,Tables!$Q$24,IF(I88=Tables!$J$25,Tables!$Q$25,IF(I88=Tables!$J$26,Tables!$Q$26,IF(I88=Tables!$J$27,Tables!$Q$27,IF(I88=Tables!$J$28,Tables!$Q$28,IF(I88=Tables!$J$29,Tables!$Q$29,IF(I88=Tables!$J$30,Tables!$Q$30,IF(I88=Tables!$J$34,Tables!$Q$34,IF(I88=Tables!$J$35,Tables!$Q$35,IF(I88=Tables!$J$36,Tables!$Q$36,IF(I88=Tables!$J$37,Tables!$Q$37,IF(I88=Tables!$J$38,Tables!$Q$38,IF(I88=Tables!$J$42,Tables!$Q$42,IF(I88=Tables!$J$46,Tables!$Q$46,IF(I88=Tables!$J$47,Tables!$Q$47,IF(I88=Tables!$J$48,Tables!$Q$48,IF(I88=Tables!$J$49,Tables!$Q$49,IF(I88=Tables!$J$50,Tables!$Q$50,""))))))))))))))))))))))))))))))))))</f>
        <v/>
      </c>
      <c r="W88" s="112" t="str">
        <f t="shared" si="15"/>
        <v/>
      </c>
      <c r="X88" s="111" t="str">
        <f t="shared" si="14"/>
        <v/>
      </c>
      <c r="Y88" s="129"/>
      <c r="AC88" s="106"/>
    </row>
    <row r="89" spans="1:29" s="37" customFormat="1">
      <c r="A89" s="8">
        <f t="shared" si="8"/>
        <v>86</v>
      </c>
      <c r="B89" s="133"/>
      <c r="C89" s="119"/>
      <c r="D89" s="118" t="str">
        <f t="shared" si="9"/>
        <v/>
      </c>
      <c r="E89" s="120"/>
      <c r="F89" s="121"/>
      <c r="G89" s="122"/>
      <c r="H89" s="123"/>
      <c r="I89" s="124"/>
      <c r="J89" s="110" t="str">
        <f t="shared" si="10"/>
        <v/>
      </c>
      <c r="K89" s="118" t="str">
        <f t="shared" si="11"/>
        <v/>
      </c>
      <c r="L89" s="113" t="str">
        <f t="shared" si="12"/>
        <v/>
      </c>
      <c r="M89" s="114" t="str">
        <f t="shared" si="13"/>
        <v/>
      </c>
      <c r="N89" s="123"/>
      <c r="O89" s="123"/>
      <c r="P89" s="123"/>
      <c r="Q89" s="123"/>
      <c r="R89" s="123"/>
      <c r="S89" s="125"/>
      <c r="T89" s="126"/>
      <c r="U89" s="127"/>
      <c r="V89" s="115" t="str">
        <f>IF(I89=Tables!$J$5,Tables!$Q$5,IF(I89=Tables!$J$6,Tables!$Q$6,IF(I89=Tables!$J$7,Tables!$Q$7,IF(I89=Tables!$J$8,Tables!$Q$8,IF(I89=Tables!$J$9,Tables!$Q$9,IF(I89=Tables!$J$10,Tables!$Q$10,IF(I89=Tables!$J$11,Tables!$Q$11,IF(I89=Tables!$J$12,Tables!$Q$12,IF(I89=Tables!$J$13,Tables!$Q$13,IF(I89=Tables!$J$14,Tables!$Q$14,IF(I89=Tables!$J$15,Tables!$Q$15,IF(I89=Tables!$J$16,Tables!$Q$16,IF(I89=Tables!$J$17,Tables!$Q$17,IF(I89=Tables!$J$18,Tables!$Q$18,IF(I89=Tables!$J$19,Tables!$Q$19,IF(I89=Tables!$J$20,Tables!$Q$20,IF(I89=Tables!$J$24,Tables!$Q$24,IF(I89=Tables!$J$25,Tables!$Q$25,IF(I89=Tables!$J$26,Tables!$Q$26,IF(I89=Tables!$J$27,Tables!$Q$27,IF(I89=Tables!$J$28,Tables!$Q$28,IF(I89=Tables!$J$29,Tables!$Q$29,IF(I89=Tables!$J$30,Tables!$Q$30,IF(I89=Tables!$J$34,Tables!$Q$34,IF(I89=Tables!$J$35,Tables!$Q$35,IF(I89=Tables!$J$36,Tables!$Q$36,IF(I89=Tables!$J$37,Tables!$Q$37,IF(I89=Tables!$J$38,Tables!$Q$38,IF(I89=Tables!$J$42,Tables!$Q$42,IF(I89=Tables!$J$46,Tables!$Q$46,IF(I89=Tables!$J$47,Tables!$Q$47,IF(I89=Tables!$J$48,Tables!$Q$48,IF(I89=Tables!$J$49,Tables!$Q$49,IF(I89=Tables!$J$50,Tables!$Q$50,""))))))))))))))))))))))))))))))))))</f>
        <v/>
      </c>
      <c r="W89" s="112" t="str">
        <f t="shared" si="15"/>
        <v/>
      </c>
      <c r="X89" s="111" t="str">
        <f t="shared" si="14"/>
        <v/>
      </c>
      <c r="Y89" s="129"/>
      <c r="AC89" s="106"/>
    </row>
    <row r="90" spans="1:29" s="37" customFormat="1">
      <c r="A90" s="8">
        <f t="shared" si="8"/>
        <v>87</v>
      </c>
      <c r="B90" s="133"/>
      <c r="C90" s="119"/>
      <c r="D90" s="118" t="str">
        <f t="shared" si="9"/>
        <v/>
      </c>
      <c r="E90" s="120"/>
      <c r="F90" s="121"/>
      <c r="G90" s="122"/>
      <c r="H90" s="123"/>
      <c r="I90" s="124"/>
      <c r="J90" s="110" t="str">
        <f t="shared" si="10"/>
        <v/>
      </c>
      <c r="K90" s="118" t="str">
        <f t="shared" si="11"/>
        <v/>
      </c>
      <c r="L90" s="113" t="str">
        <f t="shared" si="12"/>
        <v/>
      </c>
      <c r="M90" s="114" t="str">
        <f t="shared" si="13"/>
        <v/>
      </c>
      <c r="N90" s="123"/>
      <c r="O90" s="123"/>
      <c r="P90" s="123"/>
      <c r="Q90" s="123"/>
      <c r="R90" s="123"/>
      <c r="S90" s="125"/>
      <c r="T90" s="126"/>
      <c r="U90" s="127"/>
      <c r="V90" s="115" t="str">
        <f>IF(I90=Tables!$J$5,Tables!$Q$5,IF(I90=Tables!$J$6,Tables!$Q$6,IF(I90=Tables!$J$7,Tables!$Q$7,IF(I90=Tables!$J$8,Tables!$Q$8,IF(I90=Tables!$J$9,Tables!$Q$9,IF(I90=Tables!$J$10,Tables!$Q$10,IF(I90=Tables!$J$11,Tables!$Q$11,IF(I90=Tables!$J$12,Tables!$Q$12,IF(I90=Tables!$J$13,Tables!$Q$13,IF(I90=Tables!$J$14,Tables!$Q$14,IF(I90=Tables!$J$15,Tables!$Q$15,IF(I90=Tables!$J$16,Tables!$Q$16,IF(I90=Tables!$J$17,Tables!$Q$17,IF(I90=Tables!$J$18,Tables!$Q$18,IF(I90=Tables!$J$19,Tables!$Q$19,IF(I90=Tables!$J$20,Tables!$Q$20,IF(I90=Tables!$J$24,Tables!$Q$24,IF(I90=Tables!$J$25,Tables!$Q$25,IF(I90=Tables!$J$26,Tables!$Q$26,IF(I90=Tables!$J$27,Tables!$Q$27,IF(I90=Tables!$J$28,Tables!$Q$28,IF(I90=Tables!$J$29,Tables!$Q$29,IF(I90=Tables!$J$30,Tables!$Q$30,IF(I90=Tables!$J$34,Tables!$Q$34,IF(I90=Tables!$J$35,Tables!$Q$35,IF(I90=Tables!$J$36,Tables!$Q$36,IF(I90=Tables!$J$37,Tables!$Q$37,IF(I90=Tables!$J$38,Tables!$Q$38,IF(I90=Tables!$J$42,Tables!$Q$42,IF(I90=Tables!$J$46,Tables!$Q$46,IF(I90=Tables!$J$47,Tables!$Q$47,IF(I90=Tables!$J$48,Tables!$Q$48,IF(I90=Tables!$J$49,Tables!$Q$49,IF(I90=Tables!$J$50,Tables!$Q$50,""))))))))))))))))))))))))))))))))))</f>
        <v/>
      </c>
      <c r="W90" s="112" t="str">
        <f t="shared" si="15"/>
        <v/>
      </c>
      <c r="X90" s="111" t="str">
        <f t="shared" si="14"/>
        <v/>
      </c>
      <c r="Y90" s="129"/>
      <c r="AC90" s="106"/>
    </row>
    <row r="91" spans="1:29" s="37" customFormat="1">
      <c r="A91" s="8">
        <f t="shared" si="8"/>
        <v>88</v>
      </c>
      <c r="B91" s="135"/>
      <c r="C91" s="119"/>
      <c r="D91" s="118" t="str">
        <f t="shared" si="9"/>
        <v/>
      </c>
      <c r="E91" s="120"/>
      <c r="F91" s="121"/>
      <c r="G91" s="122"/>
      <c r="H91" s="123"/>
      <c r="I91" s="124"/>
      <c r="J91" s="110" t="str">
        <f t="shared" si="10"/>
        <v/>
      </c>
      <c r="K91" s="118" t="str">
        <f t="shared" si="11"/>
        <v/>
      </c>
      <c r="L91" s="113" t="str">
        <f t="shared" si="12"/>
        <v/>
      </c>
      <c r="M91" s="114" t="str">
        <f t="shared" si="13"/>
        <v/>
      </c>
      <c r="N91" s="123"/>
      <c r="O91" s="123"/>
      <c r="P91" s="123"/>
      <c r="Q91" s="123"/>
      <c r="R91" s="123"/>
      <c r="S91" s="125"/>
      <c r="T91" s="126"/>
      <c r="U91" s="127"/>
      <c r="V91" s="115" t="str">
        <f>IF(I91=Tables!$J$5,Tables!$Q$5,IF(I91=Tables!$J$6,Tables!$Q$6,IF(I91=Tables!$J$7,Tables!$Q$7,IF(I91=Tables!$J$8,Tables!$Q$8,IF(I91=Tables!$J$9,Tables!$Q$9,IF(I91=Tables!$J$10,Tables!$Q$10,IF(I91=Tables!$J$11,Tables!$Q$11,IF(I91=Tables!$J$12,Tables!$Q$12,IF(I91=Tables!$J$13,Tables!$Q$13,IF(I91=Tables!$J$14,Tables!$Q$14,IF(I91=Tables!$J$15,Tables!$Q$15,IF(I91=Tables!$J$16,Tables!$Q$16,IF(I91=Tables!$J$17,Tables!$Q$17,IF(I91=Tables!$J$18,Tables!$Q$18,IF(I91=Tables!$J$19,Tables!$Q$19,IF(I91=Tables!$J$20,Tables!$Q$20,IF(I91=Tables!$J$24,Tables!$Q$24,IF(I91=Tables!$J$25,Tables!$Q$25,IF(I91=Tables!$J$26,Tables!$Q$26,IF(I91=Tables!$J$27,Tables!$Q$27,IF(I91=Tables!$J$28,Tables!$Q$28,IF(I91=Tables!$J$29,Tables!$Q$29,IF(I91=Tables!$J$30,Tables!$Q$30,IF(I91=Tables!$J$34,Tables!$Q$34,IF(I91=Tables!$J$35,Tables!$Q$35,IF(I91=Tables!$J$36,Tables!$Q$36,IF(I91=Tables!$J$37,Tables!$Q$37,IF(I91=Tables!$J$38,Tables!$Q$38,IF(I91=Tables!$J$42,Tables!$Q$42,IF(I91=Tables!$J$46,Tables!$Q$46,IF(I91=Tables!$J$47,Tables!$Q$47,IF(I91=Tables!$J$48,Tables!$Q$48,IF(I91=Tables!$J$49,Tables!$Q$49,IF(I91=Tables!$J$50,Tables!$Q$50,""))))))))))))))))))))))))))))))))))</f>
        <v/>
      </c>
      <c r="W91" s="112" t="str">
        <f t="shared" si="15"/>
        <v/>
      </c>
      <c r="X91" s="111" t="str">
        <f t="shared" si="14"/>
        <v/>
      </c>
      <c r="Y91" s="129"/>
      <c r="AC91" s="106"/>
    </row>
    <row r="92" spans="1:29" s="37" customFormat="1">
      <c r="A92" s="8">
        <f t="shared" si="8"/>
        <v>89</v>
      </c>
      <c r="B92" s="133"/>
      <c r="C92" s="119"/>
      <c r="D92" s="118" t="str">
        <f t="shared" si="9"/>
        <v/>
      </c>
      <c r="E92" s="120"/>
      <c r="F92" s="121"/>
      <c r="G92" s="122"/>
      <c r="H92" s="123"/>
      <c r="I92" s="124"/>
      <c r="J92" s="110" t="str">
        <f t="shared" si="10"/>
        <v/>
      </c>
      <c r="K92" s="118" t="str">
        <f t="shared" si="11"/>
        <v/>
      </c>
      <c r="L92" s="113" t="str">
        <f t="shared" si="12"/>
        <v/>
      </c>
      <c r="M92" s="114" t="str">
        <f t="shared" si="13"/>
        <v/>
      </c>
      <c r="N92" s="123"/>
      <c r="O92" s="123"/>
      <c r="P92" s="123"/>
      <c r="Q92" s="123"/>
      <c r="R92" s="123"/>
      <c r="S92" s="125"/>
      <c r="T92" s="126"/>
      <c r="U92" s="127"/>
      <c r="V92" s="115" t="str">
        <f>IF(I92=Tables!$J$5,Tables!$Q$5,IF(I92=Tables!$J$6,Tables!$Q$6,IF(I92=Tables!$J$7,Tables!$Q$7,IF(I92=Tables!$J$8,Tables!$Q$8,IF(I92=Tables!$J$9,Tables!$Q$9,IF(I92=Tables!$J$10,Tables!$Q$10,IF(I92=Tables!$J$11,Tables!$Q$11,IF(I92=Tables!$J$12,Tables!$Q$12,IF(I92=Tables!$J$13,Tables!$Q$13,IF(I92=Tables!$J$14,Tables!$Q$14,IF(I92=Tables!$J$15,Tables!$Q$15,IF(I92=Tables!$J$16,Tables!$Q$16,IF(I92=Tables!$J$17,Tables!$Q$17,IF(I92=Tables!$J$18,Tables!$Q$18,IF(I92=Tables!$J$19,Tables!$Q$19,IF(I92=Tables!$J$20,Tables!$Q$20,IF(I92=Tables!$J$24,Tables!$Q$24,IF(I92=Tables!$J$25,Tables!$Q$25,IF(I92=Tables!$J$26,Tables!$Q$26,IF(I92=Tables!$J$27,Tables!$Q$27,IF(I92=Tables!$J$28,Tables!$Q$28,IF(I92=Tables!$J$29,Tables!$Q$29,IF(I92=Tables!$J$30,Tables!$Q$30,IF(I92=Tables!$J$34,Tables!$Q$34,IF(I92=Tables!$J$35,Tables!$Q$35,IF(I92=Tables!$J$36,Tables!$Q$36,IF(I92=Tables!$J$37,Tables!$Q$37,IF(I92=Tables!$J$38,Tables!$Q$38,IF(I92=Tables!$J$42,Tables!$Q$42,IF(I92=Tables!$J$46,Tables!$Q$46,IF(I92=Tables!$J$47,Tables!$Q$47,IF(I92=Tables!$J$48,Tables!$Q$48,IF(I92=Tables!$J$49,Tables!$Q$49,IF(I92=Tables!$J$50,Tables!$Q$50,""))))))))))))))))))))))))))))))))))</f>
        <v/>
      </c>
      <c r="W92" s="112" t="str">
        <f t="shared" si="15"/>
        <v/>
      </c>
      <c r="X92" s="111" t="str">
        <f t="shared" si="14"/>
        <v/>
      </c>
      <c r="Y92" s="129"/>
      <c r="AC92" s="106"/>
    </row>
    <row r="93" spans="1:29" s="37" customFormat="1">
      <c r="A93" s="8">
        <f t="shared" si="8"/>
        <v>90</v>
      </c>
      <c r="B93" s="133"/>
      <c r="C93" s="119"/>
      <c r="D93" s="118" t="str">
        <f t="shared" si="9"/>
        <v/>
      </c>
      <c r="E93" s="120"/>
      <c r="F93" s="121"/>
      <c r="G93" s="122"/>
      <c r="H93" s="123"/>
      <c r="I93" s="124"/>
      <c r="J93" s="110" t="str">
        <f t="shared" si="10"/>
        <v/>
      </c>
      <c r="K93" s="118" t="str">
        <f t="shared" si="11"/>
        <v/>
      </c>
      <c r="L93" s="113" t="str">
        <f t="shared" si="12"/>
        <v/>
      </c>
      <c r="M93" s="114" t="str">
        <f t="shared" si="13"/>
        <v/>
      </c>
      <c r="N93" s="123"/>
      <c r="O93" s="123"/>
      <c r="P93" s="123"/>
      <c r="Q93" s="123"/>
      <c r="R93" s="123"/>
      <c r="S93" s="125"/>
      <c r="T93" s="126"/>
      <c r="U93" s="127"/>
      <c r="V93" s="115" t="str">
        <f>IF(I93=Tables!$J$5,Tables!$Q$5,IF(I93=Tables!$J$6,Tables!$Q$6,IF(I93=Tables!$J$7,Tables!$Q$7,IF(I93=Tables!$J$8,Tables!$Q$8,IF(I93=Tables!$J$9,Tables!$Q$9,IF(I93=Tables!$J$10,Tables!$Q$10,IF(I93=Tables!$J$11,Tables!$Q$11,IF(I93=Tables!$J$12,Tables!$Q$12,IF(I93=Tables!$J$13,Tables!$Q$13,IF(I93=Tables!$J$14,Tables!$Q$14,IF(I93=Tables!$J$15,Tables!$Q$15,IF(I93=Tables!$J$16,Tables!$Q$16,IF(I93=Tables!$J$17,Tables!$Q$17,IF(I93=Tables!$J$18,Tables!$Q$18,IF(I93=Tables!$J$19,Tables!$Q$19,IF(I93=Tables!$J$20,Tables!$Q$20,IF(I93=Tables!$J$24,Tables!$Q$24,IF(I93=Tables!$J$25,Tables!$Q$25,IF(I93=Tables!$J$26,Tables!$Q$26,IF(I93=Tables!$J$27,Tables!$Q$27,IF(I93=Tables!$J$28,Tables!$Q$28,IF(I93=Tables!$J$29,Tables!$Q$29,IF(I93=Tables!$J$30,Tables!$Q$30,IF(I93=Tables!$J$34,Tables!$Q$34,IF(I93=Tables!$J$35,Tables!$Q$35,IF(I93=Tables!$J$36,Tables!$Q$36,IF(I93=Tables!$J$37,Tables!$Q$37,IF(I93=Tables!$J$38,Tables!$Q$38,IF(I93=Tables!$J$42,Tables!$Q$42,IF(I93=Tables!$J$46,Tables!$Q$46,IF(I93=Tables!$J$47,Tables!$Q$47,IF(I93=Tables!$J$48,Tables!$Q$48,IF(I93=Tables!$J$49,Tables!$Q$49,IF(I93=Tables!$J$50,Tables!$Q$50,""))))))))))))))))))))))))))))))))))</f>
        <v/>
      </c>
      <c r="W93" s="112" t="str">
        <f t="shared" si="15"/>
        <v/>
      </c>
      <c r="X93" s="111" t="str">
        <f t="shared" si="14"/>
        <v/>
      </c>
      <c r="Y93" s="129"/>
      <c r="AC93" s="106"/>
    </row>
    <row r="94" spans="1:29" s="37" customFormat="1">
      <c r="A94" s="8">
        <f t="shared" si="8"/>
        <v>91</v>
      </c>
      <c r="B94" s="133"/>
      <c r="C94" s="119"/>
      <c r="D94" s="118" t="str">
        <f t="shared" si="9"/>
        <v/>
      </c>
      <c r="E94" s="120"/>
      <c r="F94" s="121"/>
      <c r="G94" s="122"/>
      <c r="H94" s="123"/>
      <c r="I94" s="124"/>
      <c r="J94" s="110" t="str">
        <f t="shared" si="10"/>
        <v/>
      </c>
      <c r="K94" s="118" t="str">
        <f t="shared" si="11"/>
        <v/>
      </c>
      <c r="L94" s="113" t="str">
        <f t="shared" si="12"/>
        <v/>
      </c>
      <c r="M94" s="114" t="str">
        <f t="shared" si="13"/>
        <v/>
      </c>
      <c r="N94" s="123"/>
      <c r="O94" s="123"/>
      <c r="P94" s="123"/>
      <c r="Q94" s="123"/>
      <c r="R94" s="123"/>
      <c r="S94" s="125"/>
      <c r="T94" s="126"/>
      <c r="U94" s="127"/>
      <c r="V94" s="115" t="str">
        <f>IF(I94=Tables!$J$5,Tables!$Q$5,IF(I94=Tables!$J$6,Tables!$Q$6,IF(I94=Tables!$J$7,Tables!$Q$7,IF(I94=Tables!$J$8,Tables!$Q$8,IF(I94=Tables!$J$9,Tables!$Q$9,IF(I94=Tables!$J$10,Tables!$Q$10,IF(I94=Tables!$J$11,Tables!$Q$11,IF(I94=Tables!$J$12,Tables!$Q$12,IF(I94=Tables!$J$13,Tables!$Q$13,IF(I94=Tables!$J$14,Tables!$Q$14,IF(I94=Tables!$J$15,Tables!$Q$15,IF(I94=Tables!$J$16,Tables!$Q$16,IF(I94=Tables!$J$17,Tables!$Q$17,IF(I94=Tables!$J$18,Tables!$Q$18,IF(I94=Tables!$J$19,Tables!$Q$19,IF(I94=Tables!$J$20,Tables!$Q$20,IF(I94=Tables!$J$24,Tables!$Q$24,IF(I94=Tables!$J$25,Tables!$Q$25,IF(I94=Tables!$J$26,Tables!$Q$26,IF(I94=Tables!$J$27,Tables!$Q$27,IF(I94=Tables!$J$28,Tables!$Q$28,IF(I94=Tables!$J$29,Tables!$Q$29,IF(I94=Tables!$J$30,Tables!$Q$30,IF(I94=Tables!$J$34,Tables!$Q$34,IF(I94=Tables!$J$35,Tables!$Q$35,IF(I94=Tables!$J$36,Tables!$Q$36,IF(I94=Tables!$J$37,Tables!$Q$37,IF(I94=Tables!$J$38,Tables!$Q$38,IF(I94=Tables!$J$42,Tables!$Q$42,IF(I94=Tables!$J$46,Tables!$Q$46,IF(I94=Tables!$J$47,Tables!$Q$47,IF(I94=Tables!$J$48,Tables!$Q$48,IF(I94=Tables!$J$49,Tables!$Q$49,IF(I94=Tables!$J$50,Tables!$Q$50,""))))))))))))))))))))))))))))))))))</f>
        <v/>
      </c>
      <c r="W94" s="112" t="str">
        <f t="shared" si="15"/>
        <v/>
      </c>
      <c r="X94" s="111" t="str">
        <f t="shared" si="14"/>
        <v/>
      </c>
      <c r="Y94" s="129"/>
      <c r="AC94" s="106"/>
    </row>
    <row r="95" spans="1:29" s="37" customFormat="1">
      <c r="A95" s="8">
        <f t="shared" si="8"/>
        <v>92</v>
      </c>
      <c r="B95" s="133"/>
      <c r="C95" s="119"/>
      <c r="D95" s="118" t="str">
        <f t="shared" si="9"/>
        <v/>
      </c>
      <c r="E95" s="120"/>
      <c r="F95" s="121"/>
      <c r="G95" s="122"/>
      <c r="H95" s="123"/>
      <c r="I95" s="124"/>
      <c r="J95" s="110" t="str">
        <f t="shared" si="10"/>
        <v/>
      </c>
      <c r="K95" s="118" t="str">
        <f t="shared" si="11"/>
        <v/>
      </c>
      <c r="L95" s="113" t="str">
        <f t="shared" si="12"/>
        <v/>
      </c>
      <c r="M95" s="114" t="str">
        <f t="shared" si="13"/>
        <v/>
      </c>
      <c r="N95" s="123"/>
      <c r="O95" s="123"/>
      <c r="P95" s="123"/>
      <c r="Q95" s="123"/>
      <c r="R95" s="123"/>
      <c r="S95" s="125"/>
      <c r="T95" s="126"/>
      <c r="U95" s="127"/>
      <c r="V95" s="115" t="str">
        <f>IF(I95=Tables!$J$5,Tables!$Q$5,IF(I95=Tables!$J$6,Tables!$Q$6,IF(I95=Tables!$J$7,Tables!$Q$7,IF(I95=Tables!$J$8,Tables!$Q$8,IF(I95=Tables!$J$9,Tables!$Q$9,IF(I95=Tables!$J$10,Tables!$Q$10,IF(I95=Tables!$J$11,Tables!$Q$11,IF(I95=Tables!$J$12,Tables!$Q$12,IF(I95=Tables!$J$13,Tables!$Q$13,IF(I95=Tables!$J$14,Tables!$Q$14,IF(I95=Tables!$J$15,Tables!$Q$15,IF(I95=Tables!$J$16,Tables!$Q$16,IF(I95=Tables!$J$17,Tables!$Q$17,IF(I95=Tables!$J$18,Tables!$Q$18,IF(I95=Tables!$J$19,Tables!$Q$19,IF(I95=Tables!$J$20,Tables!$Q$20,IF(I95=Tables!$J$24,Tables!$Q$24,IF(I95=Tables!$J$25,Tables!$Q$25,IF(I95=Tables!$J$26,Tables!$Q$26,IF(I95=Tables!$J$27,Tables!$Q$27,IF(I95=Tables!$J$28,Tables!$Q$28,IF(I95=Tables!$J$29,Tables!$Q$29,IF(I95=Tables!$J$30,Tables!$Q$30,IF(I95=Tables!$J$34,Tables!$Q$34,IF(I95=Tables!$J$35,Tables!$Q$35,IF(I95=Tables!$J$36,Tables!$Q$36,IF(I95=Tables!$J$37,Tables!$Q$37,IF(I95=Tables!$J$38,Tables!$Q$38,IF(I95=Tables!$J$42,Tables!$Q$42,IF(I95=Tables!$J$46,Tables!$Q$46,IF(I95=Tables!$J$47,Tables!$Q$47,IF(I95=Tables!$J$48,Tables!$Q$48,IF(I95=Tables!$J$49,Tables!$Q$49,IF(I95=Tables!$J$50,Tables!$Q$50,""))))))))))))))))))))))))))))))))))</f>
        <v/>
      </c>
      <c r="W95" s="112" t="str">
        <f t="shared" si="15"/>
        <v/>
      </c>
      <c r="X95" s="111" t="str">
        <f t="shared" si="14"/>
        <v/>
      </c>
      <c r="Y95" s="129"/>
      <c r="AC95" s="106"/>
    </row>
    <row r="96" spans="1:29" s="37" customFormat="1">
      <c r="A96" s="8">
        <f t="shared" si="8"/>
        <v>93</v>
      </c>
      <c r="B96" s="133"/>
      <c r="C96" s="119"/>
      <c r="D96" s="118" t="str">
        <f t="shared" si="9"/>
        <v/>
      </c>
      <c r="E96" s="120"/>
      <c r="F96" s="121"/>
      <c r="G96" s="122"/>
      <c r="H96" s="123"/>
      <c r="I96" s="124"/>
      <c r="J96" s="110" t="str">
        <f t="shared" si="10"/>
        <v/>
      </c>
      <c r="K96" s="118" t="str">
        <f t="shared" si="11"/>
        <v/>
      </c>
      <c r="L96" s="113" t="str">
        <f t="shared" si="12"/>
        <v/>
      </c>
      <c r="M96" s="114" t="str">
        <f t="shared" si="13"/>
        <v/>
      </c>
      <c r="N96" s="123"/>
      <c r="O96" s="123"/>
      <c r="P96" s="123"/>
      <c r="Q96" s="123"/>
      <c r="R96" s="123"/>
      <c r="S96" s="125"/>
      <c r="T96" s="126"/>
      <c r="U96" s="127"/>
      <c r="V96" s="115" t="str">
        <f>IF(I96=Tables!$J$5,Tables!$Q$5,IF(I96=Tables!$J$6,Tables!$Q$6,IF(I96=Tables!$J$7,Tables!$Q$7,IF(I96=Tables!$J$8,Tables!$Q$8,IF(I96=Tables!$J$9,Tables!$Q$9,IF(I96=Tables!$J$10,Tables!$Q$10,IF(I96=Tables!$J$11,Tables!$Q$11,IF(I96=Tables!$J$12,Tables!$Q$12,IF(I96=Tables!$J$13,Tables!$Q$13,IF(I96=Tables!$J$14,Tables!$Q$14,IF(I96=Tables!$J$15,Tables!$Q$15,IF(I96=Tables!$J$16,Tables!$Q$16,IF(I96=Tables!$J$17,Tables!$Q$17,IF(I96=Tables!$J$18,Tables!$Q$18,IF(I96=Tables!$J$19,Tables!$Q$19,IF(I96=Tables!$J$20,Tables!$Q$20,IF(I96=Tables!$J$24,Tables!$Q$24,IF(I96=Tables!$J$25,Tables!$Q$25,IF(I96=Tables!$J$26,Tables!$Q$26,IF(I96=Tables!$J$27,Tables!$Q$27,IF(I96=Tables!$J$28,Tables!$Q$28,IF(I96=Tables!$J$29,Tables!$Q$29,IF(I96=Tables!$J$30,Tables!$Q$30,IF(I96=Tables!$J$34,Tables!$Q$34,IF(I96=Tables!$J$35,Tables!$Q$35,IF(I96=Tables!$J$36,Tables!$Q$36,IF(I96=Tables!$J$37,Tables!$Q$37,IF(I96=Tables!$J$38,Tables!$Q$38,IF(I96=Tables!$J$42,Tables!$Q$42,IF(I96=Tables!$J$46,Tables!$Q$46,IF(I96=Tables!$J$47,Tables!$Q$47,IF(I96=Tables!$J$48,Tables!$Q$48,IF(I96=Tables!$J$49,Tables!$Q$49,IF(I96=Tables!$J$50,Tables!$Q$50,""))))))))))))))))))))))))))))))))))</f>
        <v/>
      </c>
      <c r="W96" s="112" t="str">
        <f t="shared" si="15"/>
        <v/>
      </c>
      <c r="X96" s="111" t="str">
        <f t="shared" si="14"/>
        <v/>
      </c>
      <c r="Y96" s="129"/>
      <c r="AC96" s="106"/>
    </row>
    <row r="97" spans="1:29" s="37" customFormat="1">
      <c r="A97" s="8">
        <f t="shared" si="8"/>
        <v>94</v>
      </c>
      <c r="B97" s="133"/>
      <c r="C97" s="119"/>
      <c r="D97" s="118" t="str">
        <f t="shared" si="9"/>
        <v/>
      </c>
      <c r="E97" s="120"/>
      <c r="F97" s="121"/>
      <c r="G97" s="122"/>
      <c r="H97" s="123"/>
      <c r="I97" s="124"/>
      <c r="J97" s="110" t="str">
        <f t="shared" si="10"/>
        <v/>
      </c>
      <c r="K97" s="118" t="str">
        <f t="shared" si="11"/>
        <v/>
      </c>
      <c r="L97" s="113" t="str">
        <f t="shared" si="12"/>
        <v/>
      </c>
      <c r="M97" s="114" t="str">
        <f t="shared" si="13"/>
        <v/>
      </c>
      <c r="N97" s="123"/>
      <c r="O97" s="123"/>
      <c r="P97" s="123"/>
      <c r="Q97" s="123"/>
      <c r="R97" s="123"/>
      <c r="S97" s="125"/>
      <c r="T97" s="126"/>
      <c r="U97" s="127"/>
      <c r="V97" s="115" t="str">
        <f>IF(I97=Tables!$J$5,Tables!$Q$5,IF(I97=Tables!$J$6,Tables!$Q$6,IF(I97=Tables!$J$7,Tables!$Q$7,IF(I97=Tables!$J$8,Tables!$Q$8,IF(I97=Tables!$J$9,Tables!$Q$9,IF(I97=Tables!$J$10,Tables!$Q$10,IF(I97=Tables!$J$11,Tables!$Q$11,IF(I97=Tables!$J$12,Tables!$Q$12,IF(I97=Tables!$J$13,Tables!$Q$13,IF(I97=Tables!$J$14,Tables!$Q$14,IF(I97=Tables!$J$15,Tables!$Q$15,IF(I97=Tables!$J$16,Tables!$Q$16,IF(I97=Tables!$J$17,Tables!$Q$17,IF(I97=Tables!$J$18,Tables!$Q$18,IF(I97=Tables!$J$19,Tables!$Q$19,IF(I97=Tables!$J$20,Tables!$Q$20,IF(I97=Tables!$J$24,Tables!$Q$24,IF(I97=Tables!$J$25,Tables!$Q$25,IF(I97=Tables!$J$26,Tables!$Q$26,IF(I97=Tables!$J$27,Tables!$Q$27,IF(I97=Tables!$J$28,Tables!$Q$28,IF(I97=Tables!$J$29,Tables!$Q$29,IF(I97=Tables!$J$30,Tables!$Q$30,IF(I97=Tables!$J$34,Tables!$Q$34,IF(I97=Tables!$J$35,Tables!$Q$35,IF(I97=Tables!$J$36,Tables!$Q$36,IF(I97=Tables!$J$37,Tables!$Q$37,IF(I97=Tables!$J$38,Tables!$Q$38,IF(I97=Tables!$J$42,Tables!$Q$42,IF(I97=Tables!$J$46,Tables!$Q$46,IF(I97=Tables!$J$47,Tables!$Q$47,IF(I97=Tables!$J$48,Tables!$Q$48,IF(I97=Tables!$J$49,Tables!$Q$49,IF(I97=Tables!$J$50,Tables!$Q$50,""))))))))))))))))))))))))))))))))))</f>
        <v/>
      </c>
      <c r="W97" s="112" t="str">
        <f t="shared" si="15"/>
        <v/>
      </c>
      <c r="X97" s="111" t="str">
        <f t="shared" si="14"/>
        <v/>
      </c>
      <c r="Y97" s="129"/>
      <c r="AC97" s="106"/>
    </row>
    <row r="98" spans="1:29" s="37" customFormat="1">
      <c r="A98" s="8">
        <f t="shared" si="8"/>
        <v>95</v>
      </c>
      <c r="B98" s="133"/>
      <c r="C98" s="119"/>
      <c r="D98" s="118" t="str">
        <f t="shared" si="9"/>
        <v/>
      </c>
      <c r="E98" s="120"/>
      <c r="F98" s="121"/>
      <c r="G98" s="122"/>
      <c r="H98" s="123"/>
      <c r="I98" s="124"/>
      <c r="J98" s="110" t="str">
        <f t="shared" si="10"/>
        <v/>
      </c>
      <c r="K98" s="118" t="str">
        <f t="shared" si="11"/>
        <v/>
      </c>
      <c r="L98" s="113" t="str">
        <f t="shared" si="12"/>
        <v/>
      </c>
      <c r="M98" s="114" t="str">
        <f t="shared" si="13"/>
        <v/>
      </c>
      <c r="N98" s="123"/>
      <c r="O98" s="123"/>
      <c r="P98" s="123"/>
      <c r="Q98" s="123"/>
      <c r="R98" s="123"/>
      <c r="S98" s="125"/>
      <c r="T98" s="126"/>
      <c r="U98" s="127"/>
      <c r="V98" s="115" t="str">
        <f>IF(I98=Tables!$J$5,Tables!$Q$5,IF(I98=Tables!$J$6,Tables!$Q$6,IF(I98=Tables!$J$7,Tables!$Q$7,IF(I98=Tables!$J$8,Tables!$Q$8,IF(I98=Tables!$J$9,Tables!$Q$9,IF(I98=Tables!$J$10,Tables!$Q$10,IF(I98=Tables!$J$11,Tables!$Q$11,IF(I98=Tables!$J$12,Tables!$Q$12,IF(I98=Tables!$J$13,Tables!$Q$13,IF(I98=Tables!$J$14,Tables!$Q$14,IF(I98=Tables!$J$15,Tables!$Q$15,IF(I98=Tables!$J$16,Tables!$Q$16,IF(I98=Tables!$J$17,Tables!$Q$17,IF(I98=Tables!$J$18,Tables!$Q$18,IF(I98=Tables!$J$19,Tables!$Q$19,IF(I98=Tables!$J$20,Tables!$Q$20,IF(I98=Tables!$J$24,Tables!$Q$24,IF(I98=Tables!$J$25,Tables!$Q$25,IF(I98=Tables!$J$26,Tables!$Q$26,IF(I98=Tables!$J$27,Tables!$Q$27,IF(I98=Tables!$J$28,Tables!$Q$28,IF(I98=Tables!$J$29,Tables!$Q$29,IF(I98=Tables!$J$30,Tables!$Q$30,IF(I98=Tables!$J$34,Tables!$Q$34,IF(I98=Tables!$J$35,Tables!$Q$35,IF(I98=Tables!$J$36,Tables!$Q$36,IF(I98=Tables!$J$37,Tables!$Q$37,IF(I98=Tables!$J$38,Tables!$Q$38,IF(I98=Tables!$J$42,Tables!$Q$42,IF(I98=Tables!$J$46,Tables!$Q$46,IF(I98=Tables!$J$47,Tables!$Q$47,IF(I98=Tables!$J$48,Tables!$Q$48,IF(I98=Tables!$J$49,Tables!$Q$49,IF(I98=Tables!$J$50,Tables!$Q$50,""))))))))))))))))))))))))))))))))))</f>
        <v/>
      </c>
      <c r="W98" s="112" t="str">
        <f t="shared" si="15"/>
        <v/>
      </c>
      <c r="X98" s="111" t="str">
        <f t="shared" si="14"/>
        <v/>
      </c>
      <c r="Y98" s="129"/>
      <c r="AC98" s="106"/>
    </row>
    <row r="99" spans="1:29" s="37" customFormat="1">
      <c r="A99" s="8">
        <f t="shared" si="8"/>
        <v>96</v>
      </c>
      <c r="B99" s="133"/>
      <c r="C99" s="119"/>
      <c r="D99" s="118" t="str">
        <f t="shared" si="9"/>
        <v/>
      </c>
      <c r="E99" s="120"/>
      <c r="F99" s="121"/>
      <c r="G99" s="122"/>
      <c r="H99" s="123"/>
      <c r="I99" s="124"/>
      <c r="J99" s="110" t="str">
        <f t="shared" si="10"/>
        <v/>
      </c>
      <c r="K99" s="118" t="str">
        <f t="shared" si="11"/>
        <v/>
      </c>
      <c r="L99" s="113" t="str">
        <f t="shared" si="12"/>
        <v/>
      </c>
      <c r="M99" s="114" t="str">
        <f t="shared" si="13"/>
        <v/>
      </c>
      <c r="N99" s="123"/>
      <c r="O99" s="123"/>
      <c r="P99" s="123"/>
      <c r="Q99" s="123"/>
      <c r="R99" s="123"/>
      <c r="S99" s="125"/>
      <c r="T99" s="126"/>
      <c r="U99" s="127"/>
      <c r="V99" s="115" t="str">
        <f>IF(I99=Tables!$J$5,Tables!$Q$5,IF(I99=Tables!$J$6,Tables!$Q$6,IF(I99=Tables!$J$7,Tables!$Q$7,IF(I99=Tables!$J$8,Tables!$Q$8,IF(I99=Tables!$J$9,Tables!$Q$9,IF(I99=Tables!$J$10,Tables!$Q$10,IF(I99=Tables!$J$11,Tables!$Q$11,IF(I99=Tables!$J$12,Tables!$Q$12,IF(I99=Tables!$J$13,Tables!$Q$13,IF(I99=Tables!$J$14,Tables!$Q$14,IF(I99=Tables!$J$15,Tables!$Q$15,IF(I99=Tables!$J$16,Tables!$Q$16,IF(I99=Tables!$J$17,Tables!$Q$17,IF(I99=Tables!$J$18,Tables!$Q$18,IF(I99=Tables!$J$19,Tables!$Q$19,IF(I99=Tables!$J$20,Tables!$Q$20,IF(I99=Tables!$J$24,Tables!$Q$24,IF(I99=Tables!$J$25,Tables!$Q$25,IF(I99=Tables!$J$26,Tables!$Q$26,IF(I99=Tables!$J$27,Tables!$Q$27,IF(I99=Tables!$J$28,Tables!$Q$28,IF(I99=Tables!$J$29,Tables!$Q$29,IF(I99=Tables!$J$30,Tables!$Q$30,IF(I99=Tables!$J$34,Tables!$Q$34,IF(I99=Tables!$J$35,Tables!$Q$35,IF(I99=Tables!$J$36,Tables!$Q$36,IF(I99=Tables!$J$37,Tables!$Q$37,IF(I99=Tables!$J$38,Tables!$Q$38,IF(I99=Tables!$J$42,Tables!$Q$42,IF(I99=Tables!$J$46,Tables!$Q$46,IF(I99=Tables!$J$47,Tables!$Q$47,IF(I99=Tables!$J$48,Tables!$Q$48,IF(I99=Tables!$J$49,Tables!$Q$49,IF(I99=Tables!$J$50,Tables!$Q$50,""))))))))))))))))))))))))))))))))))</f>
        <v/>
      </c>
      <c r="W99" s="112" t="str">
        <f t="shared" si="15"/>
        <v/>
      </c>
      <c r="X99" s="111" t="str">
        <f t="shared" si="14"/>
        <v/>
      </c>
      <c r="Y99" s="129"/>
      <c r="AC99" s="106"/>
    </row>
    <row r="100" spans="1:29" s="37" customFormat="1">
      <c r="A100" s="8">
        <f t="shared" si="8"/>
        <v>97</v>
      </c>
      <c r="B100" s="133"/>
      <c r="C100" s="119"/>
      <c r="D100" s="118" t="str">
        <f t="shared" si="9"/>
        <v/>
      </c>
      <c r="E100" s="120"/>
      <c r="F100" s="121"/>
      <c r="G100" s="122"/>
      <c r="H100" s="123"/>
      <c r="I100" s="124"/>
      <c r="J100" s="110" t="str">
        <f t="shared" si="10"/>
        <v/>
      </c>
      <c r="K100" s="118" t="str">
        <f t="shared" si="11"/>
        <v/>
      </c>
      <c r="L100" s="113" t="str">
        <f t="shared" si="12"/>
        <v/>
      </c>
      <c r="M100" s="114" t="str">
        <f t="shared" si="13"/>
        <v/>
      </c>
      <c r="N100" s="123"/>
      <c r="O100" s="123"/>
      <c r="P100" s="123"/>
      <c r="Q100" s="123"/>
      <c r="R100" s="123"/>
      <c r="S100" s="125"/>
      <c r="T100" s="126"/>
      <c r="U100" s="127"/>
      <c r="V100" s="115" t="str">
        <f>IF(I100=Tables!$J$5,Tables!$Q$5,IF(I100=Tables!$J$6,Tables!$Q$6,IF(I100=Tables!$J$7,Tables!$Q$7,IF(I100=Tables!$J$8,Tables!$Q$8,IF(I100=Tables!$J$9,Tables!$Q$9,IF(I100=Tables!$J$10,Tables!$Q$10,IF(I100=Tables!$J$11,Tables!$Q$11,IF(I100=Tables!$J$12,Tables!$Q$12,IF(I100=Tables!$J$13,Tables!$Q$13,IF(I100=Tables!$J$14,Tables!$Q$14,IF(I100=Tables!$J$15,Tables!$Q$15,IF(I100=Tables!$J$16,Tables!$Q$16,IF(I100=Tables!$J$17,Tables!$Q$17,IF(I100=Tables!$J$18,Tables!$Q$18,IF(I100=Tables!$J$19,Tables!$Q$19,IF(I100=Tables!$J$20,Tables!$Q$20,IF(I100=Tables!$J$24,Tables!$Q$24,IF(I100=Tables!$J$25,Tables!$Q$25,IF(I100=Tables!$J$26,Tables!$Q$26,IF(I100=Tables!$J$27,Tables!$Q$27,IF(I100=Tables!$J$28,Tables!$Q$28,IF(I100=Tables!$J$29,Tables!$Q$29,IF(I100=Tables!$J$30,Tables!$Q$30,IF(I100=Tables!$J$34,Tables!$Q$34,IF(I100=Tables!$J$35,Tables!$Q$35,IF(I100=Tables!$J$36,Tables!$Q$36,IF(I100=Tables!$J$37,Tables!$Q$37,IF(I100=Tables!$J$38,Tables!$Q$38,IF(I100=Tables!$J$42,Tables!$Q$42,IF(I100=Tables!$J$46,Tables!$Q$46,IF(I100=Tables!$J$47,Tables!$Q$47,IF(I100=Tables!$J$48,Tables!$Q$48,IF(I100=Tables!$J$49,Tables!$Q$49,IF(I100=Tables!$J$50,Tables!$Q$50,""))))))))))))))))))))))))))))))))))</f>
        <v/>
      </c>
      <c r="W100" s="112" t="str">
        <f t="shared" si="15"/>
        <v/>
      </c>
      <c r="X100" s="111" t="str">
        <f t="shared" si="14"/>
        <v/>
      </c>
      <c r="Y100" s="129"/>
      <c r="AC100" s="106"/>
    </row>
    <row r="101" spans="1:29" s="37" customFormat="1">
      <c r="A101" s="8">
        <f t="shared" si="8"/>
        <v>98</v>
      </c>
      <c r="B101" s="133"/>
      <c r="C101" s="119"/>
      <c r="D101" s="118" t="str">
        <f t="shared" si="9"/>
        <v/>
      </c>
      <c r="E101" s="120"/>
      <c r="F101" s="121"/>
      <c r="G101" s="122"/>
      <c r="H101" s="123"/>
      <c r="I101" s="124"/>
      <c r="J101" s="110" t="str">
        <f t="shared" si="10"/>
        <v/>
      </c>
      <c r="K101" s="118" t="str">
        <f t="shared" si="11"/>
        <v/>
      </c>
      <c r="L101" s="113" t="str">
        <f t="shared" si="12"/>
        <v/>
      </c>
      <c r="M101" s="114" t="str">
        <f t="shared" si="13"/>
        <v/>
      </c>
      <c r="N101" s="123"/>
      <c r="O101" s="123"/>
      <c r="P101" s="123"/>
      <c r="Q101" s="123"/>
      <c r="R101" s="123"/>
      <c r="S101" s="125"/>
      <c r="T101" s="126"/>
      <c r="U101" s="127"/>
      <c r="V101" s="115" t="str">
        <f>IF(I101=Tables!$J$5,Tables!$Q$5,IF(I101=Tables!$J$6,Tables!$Q$6,IF(I101=Tables!$J$7,Tables!$Q$7,IF(I101=Tables!$J$8,Tables!$Q$8,IF(I101=Tables!$J$9,Tables!$Q$9,IF(I101=Tables!$J$10,Tables!$Q$10,IF(I101=Tables!$J$11,Tables!$Q$11,IF(I101=Tables!$J$12,Tables!$Q$12,IF(I101=Tables!$J$13,Tables!$Q$13,IF(I101=Tables!$J$14,Tables!$Q$14,IF(I101=Tables!$J$15,Tables!$Q$15,IF(I101=Tables!$J$16,Tables!$Q$16,IF(I101=Tables!$J$17,Tables!$Q$17,IF(I101=Tables!$J$18,Tables!$Q$18,IF(I101=Tables!$J$19,Tables!$Q$19,IF(I101=Tables!$J$20,Tables!$Q$20,IF(I101=Tables!$J$24,Tables!$Q$24,IF(I101=Tables!$J$25,Tables!$Q$25,IF(I101=Tables!$J$26,Tables!$Q$26,IF(I101=Tables!$J$27,Tables!$Q$27,IF(I101=Tables!$J$28,Tables!$Q$28,IF(I101=Tables!$J$29,Tables!$Q$29,IF(I101=Tables!$J$30,Tables!$Q$30,IF(I101=Tables!$J$34,Tables!$Q$34,IF(I101=Tables!$J$35,Tables!$Q$35,IF(I101=Tables!$J$36,Tables!$Q$36,IF(I101=Tables!$J$37,Tables!$Q$37,IF(I101=Tables!$J$38,Tables!$Q$38,IF(I101=Tables!$J$42,Tables!$Q$42,IF(I101=Tables!$J$46,Tables!$Q$46,IF(I101=Tables!$J$47,Tables!$Q$47,IF(I101=Tables!$J$48,Tables!$Q$48,IF(I101=Tables!$J$49,Tables!$Q$49,IF(I101=Tables!$J$50,Tables!$Q$50,""))))))))))))))))))))))))))))))))))</f>
        <v/>
      </c>
      <c r="W101" s="112" t="str">
        <f t="shared" si="15"/>
        <v/>
      </c>
      <c r="X101" s="111" t="str">
        <f t="shared" si="14"/>
        <v/>
      </c>
      <c r="Y101" s="129"/>
      <c r="AC101" s="106"/>
    </row>
    <row r="102" spans="1:29" s="37" customFormat="1">
      <c r="A102" s="8">
        <f t="shared" si="8"/>
        <v>99</v>
      </c>
      <c r="B102" s="133"/>
      <c r="C102" s="119"/>
      <c r="D102" s="118" t="str">
        <f t="shared" si="9"/>
        <v/>
      </c>
      <c r="E102" s="120"/>
      <c r="F102" s="121"/>
      <c r="G102" s="122"/>
      <c r="H102" s="123"/>
      <c r="I102" s="124"/>
      <c r="J102" s="110" t="str">
        <f t="shared" si="10"/>
        <v/>
      </c>
      <c r="K102" s="118" t="str">
        <f t="shared" si="11"/>
        <v/>
      </c>
      <c r="L102" s="113" t="str">
        <f t="shared" si="12"/>
        <v/>
      </c>
      <c r="M102" s="114" t="str">
        <f t="shared" si="13"/>
        <v/>
      </c>
      <c r="N102" s="123"/>
      <c r="O102" s="123"/>
      <c r="P102" s="123"/>
      <c r="Q102" s="123"/>
      <c r="R102" s="123"/>
      <c r="S102" s="125"/>
      <c r="T102" s="126"/>
      <c r="U102" s="127"/>
      <c r="V102" s="115" t="str">
        <f>IF(I102=Tables!$J$5,Tables!$Q$5,IF(I102=Tables!$J$6,Tables!$Q$6,IF(I102=Tables!$J$7,Tables!$Q$7,IF(I102=Tables!$J$8,Tables!$Q$8,IF(I102=Tables!$J$9,Tables!$Q$9,IF(I102=Tables!$J$10,Tables!$Q$10,IF(I102=Tables!$J$11,Tables!$Q$11,IF(I102=Tables!$J$12,Tables!$Q$12,IF(I102=Tables!$J$13,Tables!$Q$13,IF(I102=Tables!$J$14,Tables!$Q$14,IF(I102=Tables!$J$15,Tables!$Q$15,IF(I102=Tables!$J$16,Tables!$Q$16,IF(I102=Tables!$J$17,Tables!$Q$17,IF(I102=Tables!$J$18,Tables!$Q$18,IF(I102=Tables!$J$19,Tables!$Q$19,IF(I102=Tables!$J$20,Tables!$Q$20,IF(I102=Tables!$J$24,Tables!$Q$24,IF(I102=Tables!$J$25,Tables!$Q$25,IF(I102=Tables!$J$26,Tables!$Q$26,IF(I102=Tables!$J$27,Tables!$Q$27,IF(I102=Tables!$J$28,Tables!$Q$28,IF(I102=Tables!$J$29,Tables!$Q$29,IF(I102=Tables!$J$30,Tables!$Q$30,IF(I102=Tables!$J$34,Tables!$Q$34,IF(I102=Tables!$J$35,Tables!$Q$35,IF(I102=Tables!$J$36,Tables!$Q$36,IF(I102=Tables!$J$37,Tables!$Q$37,IF(I102=Tables!$J$38,Tables!$Q$38,IF(I102=Tables!$J$42,Tables!$Q$42,IF(I102=Tables!$J$46,Tables!$Q$46,IF(I102=Tables!$J$47,Tables!$Q$47,IF(I102=Tables!$J$48,Tables!$Q$48,IF(I102=Tables!$J$49,Tables!$Q$49,IF(I102=Tables!$J$50,Tables!$Q$50,""))))))))))))))))))))))))))))))))))</f>
        <v/>
      </c>
      <c r="W102" s="112" t="str">
        <f t="shared" si="15"/>
        <v/>
      </c>
      <c r="X102" s="111" t="str">
        <f t="shared" si="14"/>
        <v/>
      </c>
      <c r="Y102" s="129"/>
      <c r="AC102" s="106"/>
    </row>
    <row r="103" spans="1:29" s="37" customFormat="1">
      <c r="A103" s="8">
        <f t="shared" si="8"/>
        <v>100</v>
      </c>
      <c r="B103" s="133"/>
      <c r="C103" s="119"/>
      <c r="D103" s="118" t="str">
        <f t="shared" si="9"/>
        <v/>
      </c>
      <c r="E103" s="120"/>
      <c r="F103" s="121"/>
      <c r="G103" s="122"/>
      <c r="H103" s="123"/>
      <c r="I103" s="124"/>
      <c r="J103" s="110" t="str">
        <f t="shared" si="10"/>
        <v/>
      </c>
      <c r="K103" s="118" t="str">
        <f t="shared" si="11"/>
        <v/>
      </c>
      <c r="L103" s="113" t="str">
        <f t="shared" si="12"/>
        <v/>
      </c>
      <c r="M103" s="114" t="str">
        <f t="shared" si="13"/>
        <v/>
      </c>
      <c r="N103" s="123"/>
      <c r="O103" s="123"/>
      <c r="P103" s="123"/>
      <c r="Q103" s="123"/>
      <c r="R103" s="123"/>
      <c r="S103" s="125"/>
      <c r="T103" s="126"/>
      <c r="U103" s="127"/>
      <c r="V103" s="115" t="str">
        <f>IF(I103=Tables!$J$5,Tables!$Q$5,IF(I103=Tables!$J$6,Tables!$Q$6,IF(I103=Tables!$J$7,Tables!$Q$7,IF(I103=Tables!$J$8,Tables!$Q$8,IF(I103=Tables!$J$9,Tables!$Q$9,IF(I103=Tables!$J$10,Tables!$Q$10,IF(I103=Tables!$J$11,Tables!$Q$11,IF(I103=Tables!$J$12,Tables!$Q$12,IF(I103=Tables!$J$13,Tables!$Q$13,IF(I103=Tables!$J$14,Tables!$Q$14,IF(I103=Tables!$J$15,Tables!$Q$15,IF(I103=Tables!$J$16,Tables!$Q$16,IF(I103=Tables!$J$17,Tables!$Q$17,IF(I103=Tables!$J$18,Tables!$Q$18,IF(I103=Tables!$J$19,Tables!$Q$19,IF(I103=Tables!$J$20,Tables!$Q$20,IF(I103=Tables!$J$24,Tables!$Q$24,IF(I103=Tables!$J$25,Tables!$Q$25,IF(I103=Tables!$J$26,Tables!$Q$26,IF(I103=Tables!$J$27,Tables!$Q$27,IF(I103=Tables!$J$28,Tables!$Q$28,IF(I103=Tables!$J$29,Tables!$Q$29,IF(I103=Tables!$J$30,Tables!$Q$30,IF(I103=Tables!$J$34,Tables!$Q$34,IF(I103=Tables!$J$35,Tables!$Q$35,IF(I103=Tables!$J$36,Tables!$Q$36,IF(I103=Tables!$J$37,Tables!$Q$37,IF(I103=Tables!$J$38,Tables!$Q$38,IF(I103=Tables!$J$42,Tables!$Q$42,IF(I103=Tables!$J$46,Tables!$Q$46,IF(I103=Tables!$J$47,Tables!$Q$47,IF(I103=Tables!$J$48,Tables!$Q$48,IF(I103=Tables!$J$49,Tables!$Q$49,IF(I103=Tables!$J$50,Tables!$Q$50,""))))))))))))))))))))))))))))))))))</f>
        <v/>
      </c>
      <c r="W103" s="112" t="str">
        <f t="shared" si="15"/>
        <v/>
      </c>
      <c r="X103" s="111" t="str">
        <f t="shared" si="14"/>
        <v/>
      </c>
      <c r="Y103" s="129"/>
      <c r="AC103" s="106"/>
    </row>
    <row r="104" spans="1:29" s="37" customFormat="1">
      <c r="A104" s="8">
        <f t="shared" si="8"/>
        <v>101</v>
      </c>
      <c r="B104" s="133"/>
      <c r="C104" s="119"/>
      <c r="D104" s="118" t="str">
        <f t="shared" si="9"/>
        <v/>
      </c>
      <c r="E104" s="120"/>
      <c r="F104" s="121"/>
      <c r="G104" s="122"/>
      <c r="H104" s="123"/>
      <c r="I104" s="124"/>
      <c r="J104" s="110" t="str">
        <f t="shared" si="10"/>
        <v/>
      </c>
      <c r="K104" s="118" t="str">
        <f t="shared" si="11"/>
        <v/>
      </c>
      <c r="L104" s="113" t="str">
        <f t="shared" si="12"/>
        <v/>
      </c>
      <c r="M104" s="114" t="str">
        <f t="shared" si="13"/>
        <v/>
      </c>
      <c r="N104" s="123"/>
      <c r="O104" s="123"/>
      <c r="P104" s="123"/>
      <c r="Q104" s="123"/>
      <c r="R104" s="123"/>
      <c r="S104" s="125"/>
      <c r="T104" s="126"/>
      <c r="U104" s="127"/>
      <c r="V104" s="115" t="str">
        <f>IF(I104=Tables!$J$5,Tables!$Q$5,IF(I104=Tables!$J$6,Tables!$Q$6,IF(I104=Tables!$J$7,Tables!$Q$7,IF(I104=Tables!$J$8,Tables!$Q$8,IF(I104=Tables!$J$9,Tables!$Q$9,IF(I104=Tables!$J$10,Tables!$Q$10,IF(I104=Tables!$J$11,Tables!$Q$11,IF(I104=Tables!$J$12,Tables!$Q$12,IF(I104=Tables!$J$13,Tables!$Q$13,IF(I104=Tables!$J$14,Tables!$Q$14,IF(I104=Tables!$J$15,Tables!$Q$15,IF(I104=Tables!$J$16,Tables!$Q$16,IF(I104=Tables!$J$17,Tables!$Q$17,IF(I104=Tables!$J$18,Tables!$Q$18,IF(I104=Tables!$J$19,Tables!$Q$19,IF(I104=Tables!$J$20,Tables!$Q$20,IF(I104=Tables!$J$24,Tables!$Q$24,IF(I104=Tables!$J$25,Tables!$Q$25,IF(I104=Tables!$J$26,Tables!$Q$26,IF(I104=Tables!$J$27,Tables!$Q$27,IF(I104=Tables!$J$28,Tables!$Q$28,IF(I104=Tables!$J$29,Tables!$Q$29,IF(I104=Tables!$J$30,Tables!$Q$30,IF(I104=Tables!$J$34,Tables!$Q$34,IF(I104=Tables!$J$35,Tables!$Q$35,IF(I104=Tables!$J$36,Tables!$Q$36,IF(I104=Tables!$J$37,Tables!$Q$37,IF(I104=Tables!$J$38,Tables!$Q$38,IF(I104=Tables!$J$42,Tables!$Q$42,IF(I104=Tables!$J$46,Tables!$Q$46,IF(I104=Tables!$J$47,Tables!$Q$47,IF(I104=Tables!$J$48,Tables!$Q$48,IF(I104=Tables!$J$49,Tables!$Q$49,IF(I104=Tables!$J$50,Tables!$Q$50,""))))))))))))))))))))))))))))))))))</f>
        <v/>
      </c>
      <c r="W104" s="112" t="str">
        <f t="shared" si="15"/>
        <v/>
      </c>
      <c r="X104" s="111" t="str">
        <f t="shared" si="14"/>
        <v/>
      </c>
      <c r="Y104" s="129"/>
      <c r="AC104" s="106"/>
    </row>
    <row r="105" spans="1:29" s="37" customFormat="1">
      <c r="A105" s="8">
        <f t="shared" si="8"/>
        <v>102</v>
      </c>
      <c r="B105" s="133"/>
      <c r="C105" s="119"/>
      <c r="D105" s="118" t="str">
        <f t="shared" si="9"/>
        <v/>
      </c>
      <c r="E105" s="120"/>
      <c r="F105" s="121"/>
      <c r="G105" s="122"/>
      <c r="H105" s="123"/>
      <c r="I105" s="124"/>
      <c r="J105" s="110" t="str">
        <f t="shared" si="10"/>
        <v/>
      </c>
      <c r="K105" s="118" t="str">
        <f t="shared" si="11"/>
        <v/>
      </c>
      <c r="L105" s="113" t="str">
        <f t="shared" si="12"/>
        <v/>
      </c>
      <c r="M105" s="114" t="str">
        <f t="shared" si="13"/>
        <v/>
      </c>
      <c r="N105" s="123"/>
      <c r="O105" s="123"/>
      <c r="P105" s="123"/>
      <c r="Q105" s="123"/>
      <c r="R105" s="123"/>
      <c r="S105" s="125"/>
      <c r="T105" s="126"/>
      <c r="U105" s="127"/>
      <c r="V105" s="115" t="str">
        <f>IF(I105=Tables!$J$5,Tables!$Q$5,IF(I105=Tables!$J$6,Tables!$Q$6,IF(I105=Tables!$J$7,Tables!$Q$7,IF(I105=Tables!$J$8,Tables!$Q$8,IF(I105=Tables!$J$9,Tables!$Q$9,IF(I105=Tables!$J$10,Tables!$Q$10,IF(I105=Tables!$J$11,Tables!$Q$11,IF(I105=Tables!$J$12,Tables!$Q$12,IF(I105=Tables!$J$13,Tables!$Q$13,IF(I105=Tables!$J$14,Tables!$Q$14,IF(I105=Tables!$J$15,Tables!$Q$15,IF(I105=Tables!$J$16,Tables!$Q$16,IF(I105=Tables!$J$17,Tables!$Q$17,IF(I105=Tables!$J$18,Tables!$Q$18,IF(I105=Tables!$J$19,Tables!$Q$19,IF(I105=Tables!$J$20,Tables!$Q$20,IF(I105=Tables!$J$24,Tables!$Q$24,IF(I105=Tables!$J$25,Tables!$Q$25,IF(I105=Tables!$J$26,Tables!$Q$26,IF(I105=Tables!$J$27,Tables!$Q$27,IF(I105=Tables!$J$28,Tables!$Q$28,IF(I105=Tables!$J$29,Tables!$Q$29,IF(I105=Tables!$J$30,Tables!$Q$30,IF(I105=Tables!$J$34,Tables!$Q$34,IF(I105=Tables!$J$35,Tables!$Q$35,IF(I105=Tables!$J$36,Tables!$Q$36,IF(I105=Tables!$J$37,Tables!$Q$37,IF(I105=Tables!$J$38,Tables!$Q$38,IF(I105=Tables!$J$42,Tables!$Q$42,IF(I105=Tables!$J$46,Tables!$Q$46,IF(I105=Tables!$J$47,Tables!$Q$47,IF(I105=Tables!$J$48,Tables!$Q$48,IF(I105=Tables!$J$49,Tables!$Q$49,IF(I105=Tables!$J$50,Tables!$Q$50,""))))))))))))))))))))))))))))))))))</f>
        <v/>
      </c>
      <c r="W105" s="112" t="str">
        <f t="shared" si="15"/>
        <v/>
      </c>
      <c r="X105" s="111" t="str">
        <f t="shared" si="14"/>
        <v/>
      </c>
      <c r="Y105" s="129"/>
      <c r="AC105" s="106"/>
    </row>
    <row r="106" spans="1:29" s="37" customFormat="1">
      <c r="A106" s="8">
        <f t="shared" si="8"/>
        <v>103</v>
      </c>
      <c r="B106" s="133"/>
      <c r="C106" s="119"/>
      <c r="D106" s="118" t="str">
        <f t="shared" si="9"/>
        <v/>
      </c>
      <c r="E106" s="120"/>
      <c r="F106" s="121"/>
      <c r="G106" s="122"/>
      <c r="H106" s="123"/>
      <c r="I106" s="124"/>
      <c r="J106" s="110" t="str">
        <f t="shared" si="10"/>
        <v/>
      </c>
      <c r="K106" s="118" t="str">
        <f t="shared" si="11"/>
        <v/>
      </c>
      <c r="L106" s="113" t="str">
        <f t="shared" si="12"/>
        <v/>
      </c>
      <c r="M106" s="114" t="str">
        <f t="shared" si="13"/>
        <v/>
      </c>
      <c r="N106" s="123"/>
      <c r="O106" s="123"/>
      <c r="P106" s="123"/>
      <c r="Q106" s="123"/>
      <c r="R106" s="123"/>
      <c r="S106" s="125"/>
      <c r="T106" s="126"/>
      <c r="U106" s="127"/>
      <c r="V106" s="115" t="str">
        <f>IF(I106=Tables!$J$5,Tables!$Q$5,IF(I106=Tables!$J$6,Tables!$Q$6,IF(I106=Tables!$J$7,Tables!$Q$7,IF(I106=Tables!$J$8,Tables!$Q$8,IF(I106=Tables!$J$9,Tables!$Q$9,IF(I106=Tables!$J$10,Tables!$Q$10,IF(I106=Tables!$J$11,Tables!$Q$11,IF(I106=Tables!$J$12,Tables!$Q$12,IF(I106=Tables!$J$13,Tables!$Q$13,IF(I106=Tables!$J$14,Tables!$Q$14,IF(I106=Tables!$J$15,Tables!$Q$15,IF(I106=Tables!$J$16,Tables!$Q$16,IF(I106=Tables!$J$17,Tables!$Q$17,IF(I106=Tables!$J$18,Tables!$Q$18,IF(I106=Tables!$J$19,Tables!$Q$19,IF(I106=Tables!$J$20,Tables!$Q$20,IF(I106=Tables!$J$24,Tables!$Q$24,IF(I106=Tables!$J$25,Tables!$Q$25,IF(I106=Tables!$J$26,Tables!$Q$26,IF(I106=Tables!$J$27,Tables!$Q$27,IF(I106=Tables!$J$28,Tables!$Q$28,IF(I106=Tables!$J$29,Tables!$Q$29,IF(I106=Tables!$J$30,Tables!$Q$30,IF(I106=Tables!$J$34,Tables!$Q$34,IF(I106=Tables!$J$35,Tables!$Q$35,IF(I106=Tables!$J$36,Tables!$Q$36,IF(I106=Tables!$J$37,Tables!$Q$37,IF(I106=Tables!$J$38,Tables!$Q$38,IF(I106=Tables!$J$42,Tables!$Q$42,IF(I106=Tables!$J$46,Tables!$Q$46,IF(I106=Tables!$J$47,Tables!$Q$47,IF(I106=Tables!$J$48,Tables!$Q$48,IF(I106=Tables!$J$49,Tables!$Q$49,IF(I106=Tables!$J$50,Tables!$Q$50,""))))))))))))))))))))))))))))))))))</f>
        <v/>
      </c>
      <c r="W106" s="112" t="str">
        <f t="shared" si="15"/>
        <v/>
      </c>
      <c r="X106" s="111" t="str">
        <f t="shared" si="14"/>
        <v/>
      </c>
      <c r="Y106" s="129"/>
      <c r="AC106" s="106"/>
    </row>
    <row r="107" spans="1:29" s="37" customFormat="1">
      <c r="A107" s="8">
        <f t="shared" si="8"/>
        <v>104</v>
      </c>
      <c r="B107" s="133"/>
      <c r="C107" s="119"/>
      <c r="D107" s="118" t="str">
        <f t="shared" si="9"/>
        <v/>
      </c>
      <c r="E107" s="120"/>
      <c r="F107" s="121"/>
      <c r="G107" s="122"/>
      <c r="H107" s="123"/>
      <c r="I107" s="124"/>
      <c r="J107" s="110" t="str">
        <f t="shared" si="10"/>
        <v/>
      </c>
      <c r="K107" s="118" t="str">
        <f t="shared" si="11"/>
        <v/>
      </c>
      <c r="L107" s="113" t="str">
        <f t="shared" si="12"/>
        <v/>
      </c>
      <c r="M107" s="114" t="str">
        <f t="shared" si="13"/>
        <v/>
      </c>
      <c r="N107" s="123"/>
      <c r="O107" s="123"/>
      <c r="P107" s="123"/>
      <c r="Q107" s="123"/>
      <c r="R107" s="123"/>
      <c r="S107" s="125"/>
      <c r="T107" s="126"/>
      <c r="U107" s="127"/>
      <c r="V107" s="115" t="str">
        <f>IF(I107=Tables!$J$5,Tables!$Q$5,IF(I107=Tables!$J$6,Tables!$Q$6,IF(I107=Tables!$J$7,Tables!$Q$7,IF(I107=Tables!$J$8,Tables!$Q$8,IF(I107=Tables!$J$9,Tables!$Q$9,IF(I107=Tables!$J$10,Tables!$Q$10,IF(I107=Tables!$J$11,Tables!$Q$11,IF(I107=Tables!$J$12,Tables!$Q$12,IF(I107=Tables!$J$13,Tables!$Q$13,IF(I107=Tables!$J$14,Tables!$Q$14,IF(I107=Tables!$J$15,Tables!$Q$15,IF(I107=Tables!$J$16,Tables!$Q$16,IF(I107=Tables!$J$17,Tables!$Q$17,IF(I107=Tables!$J$18,Tables!$Q$18,IF(I107=Tables!$J$19,Tables!$Q$19,IF(I107=Tables!$J$20,Tables!$Q$20,IF(I107=Tables!$J$24,Tables!$Q$24,IF(I107=Tables!$J$25,Tables!$Q$25,IF(I107=Tables!$J$26,Tables!$Q$26,IF(I107=Tables!$J$27,Tables!$Q$27,IF(I107=Tables!$J$28,Tables!$Q$28,IF(I107=Tables!$J$29,Tables!$Q$29,IF(I107=Tables!$J$30,Tables!$Q$30,IF(I107=Tables!$J$34,Tables!$Q$34,IF(I107=Tables!$J$35,Tables!$Q$35,IF(I107=Tables!$J$36,Tables!$Q$36,IF(I107=Tables!$J$37,Tables!$Q$37,IF(I107=Tables!$J$38,Tables!$Q$38,IF(I107=Tables!$J$42,Tables!$Q$42,IF(I107=Tables!$J$46,Tables!$Q$46,IF(I107=Tables!$J$47,Tables!$Q$47,IF(I107=Tables!$J$48,Tables!$Q$48,IF(I107=Tables!$J$49,Tables!$Q$49,IF(I107=Tables!$J$50,Tables!$Q$50,""))))))))))))))))))))))))))))))))))</f>
        <v/>
      </c>
      <c r="W107" s="112" t="str">
        <f t="shared" si="15"/>
        <v/>
      </c>
      <c r="X107" s="111" t="str">
        <f t="shared" si="14"/>
        <v/>
      </c>
      <c r="Y107" s="129"/>
      <c r="AC107" s="106"/>
    </row>
    <row r="108" spans="1:29" s="37" customFormat="1">
      <c r="A108" s="8">
        <f t="shared" si="8"/>
        <v>105</v>
      </c>
      <c r="B108" s="133"/>
      <c r="C108" s="119"/>
      <c r="D108" s="118" t="str">
        <f t="shared" si="9"/>
        <v/>
      </c>
      <c r="E108" s="120"/>
      <c r="F108" s="121"/>
      <c r="G108" s="122"/>
      <c r="H108" s="123"/>
      <c r="I108" s="124"/>
      <c r="J108" s="110" t="str">
        <f t="shared" si="10"/>
        <v/>
      </c>
      <c r="K108" s="118" t="str">
        <f t="shared" si="11"/>
        <v/>
      </c>
      <c r="L108" s="113" t="str">
        <f t="shared" si="12"/>
        <v/>
      </c>
      <c r="M108" s="114" t="str">
        <f t="shared" si="13"/>
        <v/>
      </c>
      <c r="N108" s="123"/>
      <c r="O108" s="123"/>
      <c r="P108" s="123"/>
      <c r="Q108" s="123"/>
      <c r="R108" s="123"/>
      <c r="S108" s="125"/>
      <c r="T108" s="126"/>
      <c r="U108" s="127"/>
      <c r="V108" s="115" t="str">
        <f>IF(I108=Tables!$J$5,Tables!$Q$5,IF(I108=Tables!$J$6,Tables!$Q$6,IF(I108=Tables!$J$7,Tables!$Q$7,IF(I108=Tables!$J$8,Tables!$Q$8,IF(I108=Tables!$J$9,Tables!$Q$9,IF(I108=Tables!$J$10,Tables!$Q$10,IF(I108=Tables!$J$11,Tables!$Q$11,IF(I108=Tables!$J$12,Tables!$Q$12,IF(I108=Tables!$J$13,Tables!$Q$13,IF(I108=Tables!$J$14,Tables!$Q$14,IF(I108=Tables!$J$15,Tables!$Q$15,IF(I108=Tables!$J$16,Tables!$Q$16,IF(I108=Tables!$J$17,Tables!$Q$17,IF(I108=Tables!$J$18,Tables!$Q$18,IF(I108=Tables!$J$19,Tables!$Q$19,IF(I108=Tables!$J$20,Tables!$Q$20,IF(I108=Tables!$J$24,Tables!$Q$24,IF(I108=Tables!$J$25,Tables!$Q$25,IF(I108=Tables!$J$26,Tables!$Q$26,IF(I108=Tables!$J$27,Tables!$Q$27,IF(I108=Tables!$J$28,Tables!$Q$28,IF(I108=Tables!$J$29,Tables!$Q$29,IF(I108=Tables!$J$30,Tables!$Q$30,IF(I108=Tables!$J$34,Tables!$Q$34,IF(I108=Tables!$J$35,Tables!$Q$35,IF(I108=Tables!$J$36,Tables!$Q$36,IF(I108=Tables!$J$37,Tables!$Q$37,IF(I108=Tables!$J$38,Tables!$Q$38,IF(I108=Tables!$J$42,Tables!$Q$42,IF(I108=Tables!$J$46,Tables!$Q$46,IF(I108=Tables!$J$47,Tables!$Q$47,IF(I108=Tables!$J$48,Tables!$Q$48,IF(I108=Tables!$J$49,Tables!$Q$49,IF(I108=Tables!$J$50,Tables!$Q$50,""))))))))))))))))))))))))))))))))))</f>
        <v/>
      </c>
      <c r="W108" s="112" t="str">
        <f t="shared" si="15"/>
        <v/>
      </c>
      <c r="X108" s="111" t="str">
        <f t="shared" si="14"/>
        <v/>
      </c>
      <c r="Y108" s="129"/>
      <c r="AC108" s="106"/>
    </row>
    <row r="109" spans="1:29" s="37" customFormat="1">
      <c r="A109" s="8">
        <f t="shared" si="8"/>
        <v>106</v>
      </c>
      <c r="B109" s="133"/>
      <c r="C109" s="119"/>
      <c r="D109" s="118" t="str">
        <f t="shared" si="9"/>
        <v/>
      </c>
      <c r="E109" s="120"/>
      <c r="F109" s="121"/>
      <c r="G109" s="122"/>
      <c r="H109" s="123"/>
      <c r="I109" s="124"/>
      <c r="J109" s="110" t="str">
        <f t="shared" si="10"/>
        <v/>
      </c>
      <c r="K109" s="118" t="str">
        <f t="shared" si="11"/>
        <v/>
      </c>
      <c r="L109" s="113" t="str">
        <f t="shared" si="12"/>
        <v/>
      </c>
      <c r="M109" s="114" t="str">
        <f t="shared" si="13"/>
        <v/>
      </c>
      <c r="N109" s="123"/>
      <c r="O109" s="123"/>
      <c r="P109" s="123"/>
      <c r="Q109" s="123"/>
      <c r="R109" s="123"/>
      <c r="S109" s="125"/>
      <c r="T109" s="126"/>
      <c r="U109" s="127"/>
      <c r="V109" s="115" t="str">
        <f>IF(I109=Tables!$J$5,Tables!$Q$5,IF(I109=Tables!$J$6,Tables!$Q$6,IF(I109=Tables!$J$7,Tables!$Q$7,IF(I109=Tables!$J$8,Tables!$Q$8,IF(I109=Tables!$J$9,Tables!$Q$9,IF(I109=Tables!$J$10,Tables!$Q$10,IF(I109=Tables!$J$11,Tables!$Q$11,IF(I109=Tables!$J$12,Tables!$Q$12,IF(I109=Tables!$J$13,Tables!$Q$13,IF(I109=Tables!$J$14,Tables!$Q$14,IF(I109=Tables!$J$15,Tables!$Q$15,IF(I109=Tables!$J$16,Tables!$Q$16,IF(I109=Tables!$J$17,Tables!$Q$17,IF(I109=Tables!$J$18,Tables!$Q$18,IF(I109=Tables!$J$19,Tables!$Q$19,IF(I109=Tables!$J$20,Tables!$Q$20,IF(I109=Tables!$J$24,Tables!$Q$24,IF(I109=Tables!$J$25,Tables!$Q$25,IF(I109=Tables!$J$26,Tables!$Q$26,IF(I109=Tables!$J$27,Tables!$Q$27,IF(I109=Tables!$J$28,Tables!$Q$28,IF(I109=Tables!$J$29,Tables!$Q$29,IF(I109=Tables!$J$30,Tables!$Q$30,IF(I109=Tables!$J$34,Tables!$Q$34,IF(I109=Tables!$J$35,Tables!$Q$35,IF(I109=Tables!$J$36,Tables!$Q$36,IF(I109=Tables!$J$37,Tables!$Q$37,IF(I109=Tables!$J$38,Tables!$Q$38,IF(I109=Tables!$J$42,Tables!$Q$42,IF(I109=Tables!$J$46,Tables!$Q$46,IF(I109=Tables!$J$47,Tables!$Q$47,IF(I109=Tables!$J$48,Tables!$Q$48,IF(I109=Tables!$J$49,Tables!$Q$49,IF(I109=Tables!$J$50,Tables!$Q$50,""))))))))))))))))))))))))))))))))))</f>
        <v/>
      </c>
      <c r="W109" s="112" t="str">
        <f t="shared" si="15"/>
        <v/>
      </c>
      <c r="X109" s="111" t="str">
        <f t="shared" si="14"/>
        <v/>
      </c>
      <c r="Y109" s="129"/>
      <c r="AC109" s="106"/>
    </row>
    <row r="110" spans="1:29" s="37" customFormat="1">
      <c r="A110" s="8">
        <f t="shared" si="8"/>
        <v>107</v>
      </c>
      <c r="B110" s="133"/>
      <c r="C110" s="119"/>
      <c r="D110" s="118" t="str">
        <f t="shared" si="9"/>
        <v/>
      </c>
      <c r="E110" s="120"/>
      <c r="F110" s="121"/>
      <c r="G110" s="122"/>
      <c r="H110" s="123"/>
      <c r="I110" s="124"/>
      <c r="J110" s="110" t="str">
        <f t="shared" si="10"/>
        <v/>
      </c>
      <c r="K110" s="118" t="str">
        <f t="shared" si="11"/>
        <v/>
      </c>
      <c r="L110" s="113" t="str">
        <f t="shared" si="12"/>
        <v/>
      </c>
      <c r="M110" s="114" t="str">
        <f t="shared" si="13"/>
        <v/>
      </c>
      <c r="N110" s="123"/>
      <c r="O110" s="123"/>
      <c r="P110" s="123"/>
      <c r="Q110" s="123"/>
      <c r="R110" s="123"/>
      <c r="S110" s="125"/>
      <c r="T110" s="126"/>
      <c r="U110" s="127"/>
      <c r="V110" s="115" t="str">
        <f>IF(I110=Tables!$J$5,Tables!$Q$5,IF(I110=Tables!$J$6,Tables!$Q$6,IF(I110=Tables!$J$7,Tables!$Q$7,IF(I110=Tables!$J$8,Tables!$Q$8,IF(I110=Tables!$J$9,Tables!$Q$9,IF(I110=Tables!$J$10,Tables!$Q$10,IF(I110=Tables!$J$11,Tables!$Q$11,IF(I110=Tables!$J$12,Tables!$Q$12,IF(I110=Tables!$J$13,Tables!$Q$13,IF(I110=Tables!$J$14,Tables!$Q$14,IF(I110=Tables!$J$15,Tables!$Q$15,IF(I110=Tables!$J$16,Tables!$Q$16,IF(I110=Tables!$J$17,Tables!$Q$17,IF(I110=Tables!$J$18,Tables!$Q$18,IF(I110=Tables!$J$19,Tables!$Q$19,IF(I110=Tables!$J$20,Tables!$Q$20,IF(I110=Tables!$J$24,Tables!$Q$24,IF(I110=Tables!$J$25,Tables!$Q$25,IF(I110=Tables!$J$26,Tables!$Q$26,IF(I110=Tables!$J$27,Tables!$Q$27,IF(I110=Tables!$J$28,Tables!$Q$28,IF(I110=Tables!$J$29,Tables!$Q$29,IF(I110=Tables!$J$30,Tables!$Q$30,IF(I110=Tables!$J$34,Tables!$Q$34,IF(I110=Tables!$J$35,Tables!$Q$35,IF(I110=Tables!$J$36,Tables!$Q$36,IF(I110=Tables!$J$37,Tables!$Q$37,IF(I110=Tables!$J$38,Tables!$Q$38,IF(I110=Tables!$J$42,Tables!$Q$42,IF(I110=Tables!$J$46,Tables!$Q$46,IF(I110=Tables!$J$47,Tables!$Q$47,IF(I110=Tables!$J$48,Tables!$Q$48,IF(I110=Tables!$J$49,Tables!$Q$49,IF(I110=Tables!$J$50,Tables!$Q$50,""))))))))))))))))))))))))))))))))))</f>
        <v/>
      </c>
      <c r="W110" s="112" t="str">
        <f t="shared" si="15"/>
        <v/>
      </c>
      <c r="X110" s="111" t="str">
        <f t="shared" si="14"/>
        <v/>
      </c>
      <c r="Y110" s="129"/>
      <c r="AC110" s="106"/>
    </row>
    <row r="111" spans="1:29" s="37" customFormat="1">
      <c r="A111" s="8">
        <f t="shared" si="8"/>
        <v>108</v>
      </c>
      <c r="B111" s="133"/>
      <c r="C111" s="119"/>
      <c r="D111" s="118" t="str">
        <f t="shared" si="9"/>
        <v/>
      </c>
      <c r="E111" s="120"/>
      <c r="F111" s="121"/>
      <c r="G111" s="122"/>
      <c r="H111" s="123"/>
      <c r="I111" s="124"/>
      <c r="J111" s="110" t="str">
        <f t="shared" si="10"/>
        <v/>
      </c>
      <c r="K111" s="118" t="str">
        <f t="shared" si="11"/>
        <v/>
      </c>
      <c r="L111" s="113" t="str">
        <f t="shared" si="12"/>
        <v/>
      </c>
      <c r="M111" s="114" t="str">
        <f t="shared" si="13"/>
        <v/>
      </c>
      <c r="N111" s="123"/>
      <c r="O111" s="123"/>
      <c r="P111" s="123"/>
      <c r="Q111" s="123"/>
      <c r="R111" s="123"/>
      <c r="S111" s="125"/>
      <c r="T111" s="126"/>
      <c r="U111" s="127"/>
      <c r="V111" s="115" t="str">
        <f>IF(I111=Tables!$J$5,Tables!$Q$5,IF(I111=Tables!$J$6,Tables!$Q$6,IF(I111=Tables!$J$7,Tables!$Q$7,IF(I111=Tables!$J$8,Tables!$Q$8,IF(I111=Tables!$J$9,Tables!$Q$9,IF(I111=Tables!$J$10,Tables!$Q$10,IF(I111=Tables!$J$11,Tables!$Q$11,IF(I111=Tables!$J$12,Tables!$Q$12,IF(I111=Tables!$J$13,Tables!$Q$13,IF(I111=Tables!$J$14,Tables!$Q$14,IF(I111=Tables!$J$15,Tables!$Q$15,IF(I111=Tables!$J$16,Tables!$Q$16,IF(I111=Tables!$J$17,Tables!$Q$17,IF(I111=Tables!$J$18,Tables!$Q$18,IF(I111=Tables!$J$19,Tables!$Q$19,IF(I111=Tables!$J$20,Tables!$Q$20,IF(I111=Tables!$J$24,Tables!$Q$24,IF(I111=Tables!$J$25,Tables!$Q$25,IF(I111=Tables!$J$26,Tables!$Q$26,IF(I111=Tables!$J$27,Tables!$Q$27,IF(I111=Tables!$J$28,Tables!$Q$28,IF(I111=Tables!$J$29,Tables!$Q$29,IF(I111=Tables!$J$30,Tables!$Q$30,IF(I111=Tables!$J$34,Tables!$Q$34,IF(I111=Tables!$J$35,Tables!$Q$35,IF(I111=Tables!$J$36,Tables!$Q$36,IF(I111=Tables!$J$37,Tables!$Q$37,IF(I111=Tables!$J$38,Tables!$Q$38,IF(I111=Tables!$J$42,Tables!$Q$42,IF(I111=Tables!$J$46,Tables!$Q$46,IF(I111=Tables!$J$47,Tables!$Q$47,IF(I111=Tables!$J$48,Tables!$Q$48,IF(I111=Tables!$J$49,Tables!$Q$49,IF(I111=Tables!$J$50,Tables!$Q$50,""))))))))))))))))))))))))))))))))))</f>
        <v/>
      </c>
      <c r="W111" s="112" t="str">
        <f t="shared" si="15"/>
        <v/>
      </c>
      <c r="X111" s="111" t="str">
        <f t="shared" si="14"/>
        <v/>
      </c>
      <c r="Y111" s="129"/>
      <c r="AC111" s="106"/>
    </row>
    <row r="112" spans="1:29" s="37" customFormat="1">
      <c r="A112" s="8">
        <f t="shared" si="8"/>
        <v>109</v>
      </c>
      <c r="B112" s="133"/>
      <c r="C112" s="119"/>
      <c r="D112" s="118" t="str">
        <f t="shared" si="9"/>
        <v/>
      </c>
      <c r="E112" s="120"/>
      <c r="F112" s="121"/>
      <c r="G112" s="122"/>
      <c r="H112" s="123"/>
      <c r="I112" s="124"/>
      <c r="J112" s="110" t="str">
        <f t="shared" si="10"/>
        <v/>
      </c>
      <c r="K112" s="118" t="str">
        <f t="shared" si="11"/>
        <v/>
      </c>
      <c r="L112" s="113" t="str">
        <f t="shared" si="12"/>
        <v/>
      </c>
      <c r="M112" s="114" t="str">
        <f t="shared" si="13"/>
        <v/>
      </c>
      <c r="N112" s="123"/>
      <c r="O112" s="123"/>
      <c r="P112" s="123"/>
      <c r="Q112" s="123"/>
      <c r="R112" s="123"/>
      <c r="S112" s="125"/>
      <c r="T112" s="126"/>
      <c r="U112" s="127"/>
      <c r="V112" s="115" t="str">
        <f>IF(I112=Tables!$J$5,Tables!$Q$5,IF(I112=Tables!$J$6,Tables!$Q$6,IF(I112=Tables!$J$7,Tables!$Q$7,IF(I112=Tables!$J$8,Tables!$Q$8,IF(I112=Tables!$J$9,Tables!$Q$9,IF(I112=Tables!$J$10,Tables!$Q$10,IF(I112=Tables!$J$11,Tables!$Q$11,IF(I112=Tables!$J$12,Tables!$Q$12,IF(I112=Tables!$J$13,Tables!$Q$13,IF(I112=Tables!$J$14,Tables!$Q$14,IF(I112=Tables!$J$15,Tables!$Q$15,IF(I112=Tables!$J$16,Tables!$Q$16,IF(I112=Tables!$J$17,Tables!$Q$17,IF(I112=Tables!$J$18,Tables!$Q$18,IF(I112=Tables!$J$19,Tables!$Q$19,IF(I112=Tables!$J$20,Tables!$Q$20,IF(I112=Tables!$J$24,Tables!$Q$24,IF(I112=Tables!$J$25,Tables!$Q$25,IF(I112=Tables!$J$26,Tables!$Q$26,IF(I112=Tables!$J$27,Tables!$Q$27,IF(I112=Tables!$J$28,Tables!$Q$28,IF(I112=Tables!$J$29,Tables!$Q$29,IF(I112=Tables!$J$30,Tables!$Q$30,IF(I112=Tables!$J$34,Tables!$Q$34,IF(I112=Tables!$J$35,Tables!$Q$35,IF(I112=Tables!$J$36,Tables!$Q$36,IF(I112=Tables!$J$37,Tables!$Q$37,IF(I112=Tables!$J$38,Tables!$Q$38,IF(I112=Tables!$J$42,Tables!$Q$42,IF(I112=Tables!$J$46,Tables!$Q$46,IF(I112=Tables!$J$47,Tables!$Q$47,IF(I112=Tables!$J$48,Tables!$Q$48,IF(I112=Tables!$J$49,Tables!$Q$49,IF(I112=Tables!$J$50,Tables!$Q$50,""))))))))))))))))))))))))))))))))))</f>
        <v/>
      </c>
      <c r="W112" s="112" t="str">
        <f t="shared" si="15"/>
        <v/>
      </c>
      <c r="X112" s="111" t="str">
        <f t="shared" si="14"/>
        <v/>
      </c>
      <c r="Y112" s="129"/>
      <c r="AC112" s="106"/>
    </row>
    <row r="113" spans="1:29" s="37" customFormat="1">
      <c r="A113" s="8">
        <f t="shared" si="8"/>
        <v>110</v>
      </c>
      <c r="B113" s="133"/>
      <c r="C113" s="119"/>
      <c r="D113" s="118" t="str">
        <f t="shared" si="9"/>
        <v/>
      </c>
      <c r="E113" s="120"/>
      <c r="F113" s="121"/>
      <c r="G113" s="122"/>
      <c r="H113" s="123"/>
      <c r="I113" s="124"/>
      <c r="J113" s="110" t="str">
        <f t="shared" si="10"/>
        <v/>
      </c>
      <c r="K113" s="118" t="str">
        <f t="shared" si="11"/>
        <v/>
      </c>
      <c r="L113" s="113" t="str">
        <f t="shared" si="12"/>
        <v/>
      </c>
      <c r="M113" s="114" t="str">
        <f t="shared" si="13"/>
        <v/>
      </c>
      <c r="N113" s="123"/>
      <c r="O113" s="123"/>
      <c r="P113" s="123"/>
      <c r="Q113" s="123"/>
      <c r="R113" s="123"/>
      <c r="S113" s="125"/>
      <c r="T113" s="126"/>
      <c r="U113" s="127"/>
      <c r="V113" s="115" t="str">
        <f>IF(I113=Tables!$J$5,Tables!$Q$5,IF(I113=Tables!$J$6,Tables!$Q$6,IF(I113=Tables!$J$7,Tables!$Q$7,IF(I113=Tables!$J$8,Tables!$Q$8,IF(I113=Tables!$J$9,Tables!$Q$9,IF(I113=Tables!$J$10,Tables!$Q$10,IF(I113=Tables!$J$11,Tables!$Q$11,IF(I113=Tables!$J$12,Tables!$Q$12,IF(I113=Tables!$J$13,Tables!$Q$13,IF(I113=Tables!$J$14,Tables!$Q$14,IF(I113=Tables!$J$15,Tables!$Q$15,IF(I113=Tables!$J$16,Tables!$Q$16,IF(I113=Tables!$J$17,Tables!$Q$17,IF(I113=Tables!$J$18,Tables!$Q$18,IF(I113=Tables!$J$19,Tables!$Q$19,IF(I113=Tables!$J$20,Tables!$Q$20,IF(I113=Tables!$J$24,Tables!$Q$24,IF(I113=Tables!$J$25,Tables!$Q$25,IF(I113=Tables!$J$26,Tables!$Q$26,IF(I113=Tables!$J$27,Tables!$Q$27,IF(I113=Tables!$J$28,Tables!$Q$28,IF(I113=Tables!$J$29,Tables!$Q$29,IF(I113=Tables!$J$30,Tables!$Q$30,IF(I113=Tables!$J$34,Tables!$Q$34,IF(I113=Tables!$J$35,Tables!$Q$35,IF(I113=Tables!$J$36,Tables!$Q$36,IF(I113=Tables!$J$37,Tables!$Q$37,IF(I113=Tables!$J$38,Tables!$Q$38,IF(I113=Tables!$J$42,Tables!$Q$42,IF(I113=Tables!$J$46,Tables!$Q$46,IF(I113=Tables!$J$47,Tables!$Q$47,IF(I113=Tables!$J$48,Tables!$Q$48,IF(I113=Tables!$J$49,Tables!$Q$49,IF(I113=Tables!$J$50,Tables!$Q$50,""))))))))))))))))))))))))))))))))))</f>
        <v/>
      </c>
      <c r="W113" s="112" t="str">
        <f t="shared" si="15"/>
        <v/>
      </c>
      <c r="X113" s="111" t="str">
        <f t="shared" si="14"/>
        <v/>
      </c>
      <c r="Y113" s="129"/>
      <c r="AC113" s="106"/>
    </row>
    <row r="114" spans="1:29" s="37" customFormat="1">
      <c r="A114" s="8">
        <f t="shared" si="8"/>
        <v>111</v>
      </c>
      <c r="B114" s="133"/>
      <c r="C114" s="119"/>
      <c r="D114" s="118" t="str">
        <f t="shared" si="9"/>
        <v/>
      </c>
      <c r="E114" s="120"/>
      <c r="F114" s="121"/>
      <c r="G114" s="122"/>
      <c r="H114" s="123"/>
      <c r="I114" s="124"/>
      <c r="J114" s="110" t="str">
        <f t="shared" si="10"/>
        <v/>
      </c>
      <c r="K114" s="118" t="str">
        <f t="shared" si="11"/>
        <v/>
      </c>
      <c r="L114" s="113" t="str">
        <f t="shared" si="12"/>
        <v/>
      </c>
      <c r="M114" s="114" t="str">
        <f t="shared" si="13"/>
        <v/>
      </c>
      <c r="N114" s="123"/>
      <c r="O114" s="123"/>
      <c r="P114" s="123"/>
      <c r="Q114" s="123"/>
      <c r="R114" s="123"/>
      <c r="S114" s="125"/>
      <c r="T114" s="126"/>
      <c r="U114" s="127"/>
      <c r="V114" s="115" t="str">
        <f>IF(I114=Tables!$J$5,Tables!$Q$5,IF(I114=Tables!$J$6,Tables!$Q$6,IF(I114=Tables!$J$7,Tables!$Q$7,IF(I114=Tables!$J$8,Tables!$Q$8,IF(I114=Tables!$J$9,Tables!$Q$9,IF(I114=Tables!$J$10,Tables!$Q$10,IF(I114=Tables!$J$11,Tables!$Q$11,IF(I114=Tables!$J$12,Tables!$Q$12,IF(I114=Tables!$J$13,Tables!$Q$13,IF(I114=Tables!$J$14,Tables!$Q$14,IF(I114=Tables!$J$15,Tables!$Q$15,IF(I114=Tables!$J$16,Tables!$Q$16,IF(I114=Tables!$J$17,Tables!$Q$17,IF(I114=Tables!$J$18,Tables!$Q$18,IF(I114=Tables!$J$19,Tables!$Q$19,IF(I114=Tables!$J$20,Tables!$Q$20,IF(I114=Tables!$J$24,Tables!$Q$24,IF(I114=Tables!$J$25,Tables!$Q$25,IF(I114=Tables!$J$26,Tables!$Q$26,IF(I114=Tables!$J$27,Tables!$Q$27,IF(I114=Tables!$J$28,Tables!$Q$28,IF(I114=Tables!$J$29,Tables!$Q$29,IF(I114=Tables!$J$30,Tables!$Q$30,IF(I114=Tables!$J$34,Tables!$Q$34,IF(I114=Tables!$J$35,Tables!$Q$35,IF(I114=Tables!$J$36,Tables!$Q$36,IF(I114=Tables!$J$37,Tables!$Q$37,IF(I114=Tables!$J$38,Tables!$Q$38,IF(I114=Tables!$J$42,Tables!$Q$42,IF(I114=Tables!$J$46,Tables!$Q$46,IF(I114=Tables!$J$47,Tables!$Q$47,IF(I114=Tables!$J$48,Tables!$Q$48,IF(I114=Tables!$J$49,Tables!$Q$49,IF(I114=Tables!$J$50,Tables!$Q$50,""))))))))))))))))))))))))))))))))))</f>
        <v/>
      </c>
      <c r="W114" s="112" t="str">
        <f t="shared" si="15"/>
        <v/>
      </c>
      <c r="X114" s="111" t="str">
        <f t="shared" si="14"/>
        <v/>
      </c>
      <c r="Y114" s="129"/>
      <c r="AA114" s="94"/>
      <c r="AC114" s="106"/>
    </row>
    <row r="115" spans="1:29" s="37" customFormat="1">
      <c r="A115" s="8">
        <f t="shared" si="8"/>
        <v>112</v>
      </c>
      <c r="B115" s="133"/>
      <c r="C115" s="119"/>
      <c r="D115" s="118" t="str">
        <f t="shared" si="9"/>
        <v/>
      </c>
      <c r="E115" s="120"/>
      <c r="F115" s="121"/>
      <c r="G115" s="122"/>
      <c r="H115" s="123"/>
      <c r="I115" s="124"/>
      <c r="J115" s="110" t="str">
        <f t="shared" si="10"/>
        <v/>
      </c>
      <c r="K115" s="118" t="str">
        <f t="shared" si="11"/>
        <v/>
      </c>
      <c r="L115" s="113" t="str">
        <f t="shared" si="12"/>
        <v/>
      </c>
      <c r="M115" s="114" t="str">
        <f t="shared" si="13"/>
        <v/>
      </c>
      <c r="N115" s="123"/>
      <c r="O115" s="123"/>
      <c r="P115" s="123"/>
      <c r="Q115" s="123"/>
      <c r="R115" s="123"/>
      <c r="S115" s="125"/>
      <c r="T115" s="126"/>
      <c r="U115" s="127"/>
      <c r="V115" s="115" t="str">
        <f>IF(I115=Tables!$J$5,Tables!$Q$5,IF(I115=Tables!$J$6,Tables!$Q$6,IF(I115=Tables!$J$7,Tables!$Q$7,IF(I115=Tables!$J$8,Tables!$Q$8,IF(I115=Tables!$J$9,Tables!$Q$9,IF(I115=Tables!$J$10,Tables!$Q$10,IF(I115=Tables!$J$11,Tables!$Q$11,IF(I115=Tables!$J$12,Tables!$Q$12,IF(I115=Tables!$J$13,Tables!$Q$13,IF(I115=Tables!$J$14,Tables!$Q$14,IF(I115=Tables!$J$15,Tables!$Q$15,IF(I115=Tables!$J$16,Tables!$Q$16,IF(I115=Tables!$J$17,Tables!$Q$17,IF(I115=Tables!$J$18,Tables!$Q$18,IF(I115=Tables!$J$19,Tables!$Q$19,IF(I115=Tables!$J$20,Tables!$Q$20,IF(I115=Tables!$J$24,Tables!$Q$24,IF(I115=Tables!$J$25,Tables!$Q$25,IF(I115=Tables!$J$26,Tables!$Q$26,IF(I115=Tables!$J$27,Tables!$Q$27,IF(I115=Tables!$J$28,Tables!$Q$28,IF(I115=Tables!$J$29,Tables!$Q$29,IF(I115=Tables!$J$30,Tables!$Q$30,IF(I115=Tables!$J$34,Tables!$Q$34,IF(I115=Tables!$J$35,Tables!$Q$35,IF(I115=Tables!$J$36,Tables!$Q$36,IF(I115=Tables!$J$37,Tables!$Q$37,IF(I115=Tables!$J$38,Tables!$Q$38,IF(I115=Tables!$J$42,Tables!$Q$42,IF(I115=Tables!$J$46,Tables!$Q$46,IF(I115=Tables!$J$47,Tables!$Q$47,IF(I115=Tables!$J$48,Tables!$Q$48,IF(I115=Tables!$J$49,Tables!$Q$49,IF(I115=Tables!$J$50,Tables!$Q$50,""))))))))))))))))))))))))))))))))))</f>
        <v/>
      </c>
      <c r="W115" s="112" t="str">
        <f t="shared" si="15"/>
        <v/>
      </c>
      <c r="X115" s="111" t="str">
        <f t="shared" si="14"/>
        <v/>
      </c>
      <c r="Y115" s="129"/>
      <c r="AA115" s="94"/>
      <c r="AC115" s="106"/>
    </row>
    <row r="116" spans="1:29" s="37" customFormat="1">
      <c r="A116" s="8">
        <f t="shared" si="8"/>
        <v>113</v>
      </c>
      <c r="B116" s="133"/>
      <c r="C116" s="119"/>
      <c r="D116" s="118" t="str">
        <f t="shared" si="9"/>
        <v/>
      </c>
      <c r="E116" s="120"/>
      <c r="F116" s="121"/>
      <c r="G116" s="122"/>
      <c r="H116" s="123"/>
      <c r="I116" s="124"/>
      <c r="J116" s="110" t="str">
        <f t="shared" si="10"/>
        <v/>
      </c>
      <c r="K116" s="118" t="str">
        <f t="shared" si="11"/>
        <v/>
      </c>
      <c r="L116" s="113" t="str">
        <f t="shared" si="12"/>
        <v/>
      </c>
      <c r="M116" s="114" t="str">
        <f t="shared" si="13"/>
        <v/>
      </c>
      <c r="N116" s="123"/>
      <c r="O116" s="123"/>
      <c r="P116" s="123"/>
      <c r="Q116" s="123"/>
      <c r="R116" s="123"/>
      <c r="S116" s="125"/>
      <c r="T116" s="126"/>
      <c r="U116" s="127"/>
      <c r="V116" s="115" t="str">
        <f>IF(I116=Tables!$J$5,Tables!$Q$5,IF(I116=Tables!$J$6,Tables!$Q$6,IF(I116=Tables!$J$7,Tables!$Q$7,IF(I116=Tables!$J$8,Tables!$Q$8,IF(I116=Tables!$J$9,Tables!$Q$9,IF(I116=Tables!$J$10,Tables!$Q$10,IF(I116=Tables!$J$11,Tables!$Q$11,IF(I116=Tables!$J$12,Tables!$Q$12,IF(I116=Tables!$J$13,Tables!$Q$13,IF(I116=Tables!$J$14,Tables!$Q$14,IF(I116=Tables!$J$15,Tables!$Q$15,IF(I116=Tables!$J$16,Tables!$Q$16,IF(I116=Tables!$J$17,Tables!$Q$17,IF(I116=Tables!$J$18,Tables!$Q$18,IF(I116=Tables!$J$19,Tables!$Q$19,IF(I116=Tables!$J$20,Tables!$Q$20,IF(I116=Tables!$J$24,Tables!$Q$24,IF(I116=Tables!$J$25,Tables!$Q$25,IF(I116=Tables!$J$26,Tables!$Q$26,IF(I116=Tables!$J$27,Tables!$Q$27,IF(I116=Tables!$J$28,Tables!$Q$28,IF(I116=Tables!$J$29,Tables!$Q$29,IF(I116=Tables!$J$30,Tables!$Q$30,IF(I116=Tables!$J$34,Tables!$Q$34,IF(I116=Tables!$J$35,Tables!$Q$35,IF(I116=Tables!$J$36,Tables!$Q$36,IF(I116=Tables!$J$37,Tables!$Q$37,IF(I116=Tables!$J$38,Tables!$Q$38,IF(I116=Tables!$J$42,Tables!$Q$42,IF(I116=Tables!$J$46,Tables!$Q$46,IF(I116=Tables!$J$47,Tables!$Q$47,IF(I116=Tables!$J$48,Tables!$Q$48,IF(I116=Tables!$J$49,Tables!$Q$49,IF(I116=Tables!$J$50,Tables!$Q$50,""))))))))))))))))))))))))))))))))))</f>
        <v/>
      </c>
      <c r="W116" s="112" t="str">
        <f t="shared" si="15"/>
        <v/>
      </c>
      <c r="X116" s="111" t="str">
        <f t="shared" si="14"/>
        <v/>
      </c>
      <c r="Y116" s="129"/>
      <c r="AA116" s="94"/>
      <c r="AC116" s="106"/>
    </row>
    <row r="117" spans="1:29" s="94" customFormat="1">
      <c r="A117" s="8">
        <f t="shared" si="8"/>
        <v>114</v>
      </c>
      <c r="B117" s="133"/>
      <c r="C117" s="119"/>
      <c r="D117" s="118" t="str">
        <f t="shared" si="9"/>
        <v/>
      </c>
      <c r="E117" s="120"/>
      <c r="F117" s="121"/>
      <c r="G117" s="122"/>
      <c r="H117" s="123"/>
      <c r="I117" s="124"/>
      <c r="J117" s="110" t="str">
        <f t="shared" si="10"/>
        <v/>
      </c>
      <c r="K117" s="118" t="str">
        <f t="shared" si="11"/>
        <v/>
      </c>
      <c r="L117" s="113" t="str">
        <f t="shared" si="12"/>
        <v/>
      </c>
      <c r="M117" s="114" t="str">
        <f t="shared" si="13"/>
        <v/>
      </c>
      <c r="N117" s="123"/>
      <c r="O117" s="123"/>
      <c r="P117" s="123"/>
      <c r="Q117" s="123"/>
      <c r="R117" s="123"/>
      <c r="S117" s="125"/>
      <c r="T117" s="126"/>
      <c r="U117" s="127"/>
      <c r="V117" s="115" t="str">
        <f>IF(I117=Tables!$J$5,Tables!$Q$5,IF(I117=Tables!$J$6,Tables!$Q$6,IF(I117=Tables!$J$7,Tables!$Q$7,IF(I117=Tables!$J$8,Tables!$Q$8,IF(I117=Tables!$J$9,Tables!$Q$9,IF(I117=Tables!$J$10,Tables!$Q$10,IF(I117=Tables!$J$11,Tables!$Q$11,IF(I117=Tables!$J$12,Tables!$Q$12,IF(I117=Tables!$J$13,Tables!$Q$13,IF(I117=Tables!$J$14,Tables!$Q$14,IF(I117=Tables!$J$15,Tables!$Q$15,IF(I117=Tables!$J$16,Tables!$Q$16,IF(I117=Tables!$J$17,Tables!$Q$17,IF(I117=Tables!$J$18,Tables!$Q$18,IF(I117=Tables!$J$19,Tables!$Q$19,IF(I117=Tables!$J$20,Tables!$Q$20,IF(I117=Tables!$J$24,Tables!$Q$24,IF(I117=Tables!$J$25,Tables!$Q$25,IF(I117=Tables!$J$26,Tables!$Q$26,IF(I117=Tables!$J$27,Tables!$Q$27,IF(I117=Tables!$J$28,Tables!$Q$28,IF(I117=Tables!$J$29,Tables!$Q$29,IF(I117=Tables!$J$30,Tables!$Q$30,IF(I117=Tables!$J$34,Tables!$Q$34,IF(I117=Tables!$J$35,Tables!$Q$35,IF(I117=Tables!$J$36,Tables!$Q$36,IF(I117=Tables!$J$37,Tables!$Q$37,IF(I117=Tables!$J$38,Tables!$Q$38,IF(I117=Tables!$J$42,Tables!$Q$42,IF(I117=Tables!$J$46,Tables!$Q$46,IF(I117=Tables!$J$47,Tables!$Q$47,IF(I117=Tables!$J$48,Tables!$Q$48,IF(I117=Tables!$J$49,Tables!$Q$49,IF(I117=Tables!$J$50,Tables!$Q$50,""))))))))))))))))))))))))))))))))))</f>
        <v/>
      </c>
      <c r="W117" s="112" t="str">
        <f t="shared" si="15"/>
        <v/>
      </c>
      <c r="X117" s="111" t="str">
        <f t="shared" si="14"/>
        <v/>
      </c>
      <c r="Y117" s="129"/>
      <c r="AC117" s="106"/>
    </row>
    <row r="118" spans="1:29" s="94" customFormat="1">
      <c r="A118" s="8">
        <f t="shared" si="8"/>
        <v>115</v>
      </c>
      <c r="B118" s="133"/>
      <c r="C118" s="119"/>
      <c r="D118" s="118" t="str">
        <f t="shared" si="9"/>
        <v/>
      </c>
      <c r="E118" s="120"/>
      <c r="F118" s="121"/>
      <c r="G118" s="122"/>
      <c r="H118" s="123"/>
      <c r="I118" s="124"/>
      <c r="J118" s="110" t="str">
        <f t="shared" si="10"/>
        <v/>
      </c>
      <c r="K118" s="118" t="str">
        <f t="shared" si="11"/>
        <v/>
      </c>
      <c r="L118" s="113" t="str">
        <f t="shared" si="12"/>
        <v/>
      </c>
      <c r="M118" s="114" t="str">
        <f t="shared" si="13"/>
        <v/>
      </c>
      <c r="N118" s="123"/>
      <c r="O118" s="123"/>
      <c r="P118" s="123"/>
      <c r="Q118" s="123"/>
      <c r="R118" s="123"/>
      <c r="S118" s="125"/>
      <c r="T118" s="126"/>
      <c r="U118" s="127"/>
      <c r="V118" s="115" t="str">
        <f>IF(I118=Tables!$J$5,Tables!$Q$5,IF(I118=Tables!$J$6,Tables!$Q$6,IF(I118=Tables!$J$7,Tables!$Q$7,IF(I118=Tables!$J$8,Tables!$Q$8,IF(I118=Tables!$J$9,Tables!$Q$9,IF(I118=Tables!$J$10,Tables!$Q$10,IF(I118=Tables!$J$11,Tables!$Q$11,IF(I118=Tables!$J$12,Tables!$Q$12,IF(I118=Tables!$J$13,Tables!$Q$13,IF(I118=Tables!$J$14,Tables!$Q$14,IF(I118=Tables!$J$15,Tables!$Q$15,IF(I118=Tables!$J$16,Tables!$Q$16,IF(I118=Tables!$J$17,Tables!$Q$17,IF(I118=Tables!$J$18,Tables!$Q$18,IF(I118=Tables!$J$19,Tables!$Q$19,IF(I118=Tables!$J$20,Tables!$Q$20,IF(I118=Tables!$J$24,Tables!$Q$24,IF(I118=Tables!$J$25,Tables!$Q$25,IF(I118=Tables!$J$26,Tables!$Q$26,IF(I118=Tables!$J$27,Tables!$Q$27,IF(I118=Tables!$J$28,Tables!$Q$28,IF(I118=Tables!$J$29,Tables!$Q$29,IF(I118=Tables!$J$30,Tables!$Q$30,IF(I118=Tables!$J$34,Tables!$Q$34,IF(I118=Tables!$J$35,Tables!$Q$35,IF(I118=Tables!$J$36,Tables!$Q$36,IF(I118=Tables!$J$37,Tables!$Q$37,IF(I118=Tables!$J$38,Tables!$Q$38,IF(I118=Tables!$J$42,Tables!$Q$42,IF(I118=Tables!$J$46,Tables!$Q$46,IF(I118=Tables!$J$47,Tables!$Q$47,IF(I118=Tables!$J$48,Tables!$Q$48,IF(I118=Tables!$J$49,Tables!$Q$49,IF(I118=Tables!$J$50,Tables!$Q$50,""))))))))))))))))))))))))))))))))))</f>
        <v/>
      </c>
      <c r="W118" s="112" t="str">
        <f t="shared" si="15"/>
        <v/>
      </c>
      <c r="X118" s="111" t="str">
        <f t="shared" si="14"/>
        <v/>
      </c>
      <c r="Y118" s="129"/>
      <c r="AC118" s="106"/>
    </row>
    <row r="119" spans="1:29" s="94" customFormat="1">
      <c r="A119" s="8">
        <f t="shared" si="8"/>
        <v>116</v>
      </c>
      <c r="B119" s="133"/>
      <c r="C119" s="119"/>
      <c r="D119" s="118" t="str">
        <f t="shared" si="9"/>
        <v/>
      </c>
      <c r="E119" s="120"/>
      <c r="F119" s="121"/>
      <c r="G119" s="122"/>
      <c r="H119" s="123"/>
      <c r="I119" s="124"/>
      <c r="J119" s="110" t="str">
        <f t="shared" si="10"/>
        <v/>
      </c>
      <c r="K119" s="118" t="str">
        <f t="shared" si="11"/>
        <v/>
      </c>
      <c r="L119" s="113" t="str">
        <f t="shared" si="12"/>
        <v/>
      </c>
      <c r="M119" s="114" t="str">
        <f t="shared" si="13"/>
        <v/>
      </c>
      <c r="N119" s="123"/>
      <c r="O119" s="123"/>
      <c r="P119" s="123"/>
      <c r="Q119" s="123"/>
      <c r="R119" s="123"/>
      <c r="S119" s="125"/>
      <c r="T119" s="126"/>
      <c r="U119" s="127"/>
      <c r="V119" s="115" t="str">
        <f>IF(I119=Tables!$J$5,Tables!$Q$5,IF(I119=Tables!$J$6,Tables!$Q$6,IF(I119=Tables!$J$7,Tables!$Q$7,IF(I119=Tables!$J$8,Tables!$Q$8,IF(I119=Tables!$J$9,Tables!$Q$9,IF(I119=Tables!$J$10,Tables!$Q$10,IF(I119=Tables!$J$11,Tables!$Q$11,IF(I119=Tables!$J$12,Tables!$Q$12,IF(I119=Tables!$J$13,Tables!$Q$13,IF(I119=Tables!$J$14,Tables!$Q$14,IF(I119=Tables!$J$15,Tables!$Q$15,IF(I119=Tables!$J$16,Tables!$Q$16,IF(I119=Tables!$J$17,Tables!$Q$17,IF(I119=Tables!$J$18,Tables!$Q$18,IF(I119=Tables!$J$19,Tables!$Q$19,IF(I119=Tables!$J$20,Tables!$Q$20,IF(I119=Tables!$J$24,Tables!$Q$24,IF(I119=Tables!$J$25,Tables!$Q$25,IF(I119=Tables!$J$26,Tables!$Q$26,IF(I119=Tables!$J$27,Tables!$Q$27,IF(I119=Tables!$J$28,Tables!$Q$28,IF(I119=Tables!$J$29,Tables!$Q$29,IF(I119=Tables!$J$30,Tables!$Q$30,IF(I119=Tables!$J$34,Tables!$Q$34,IF(I119=Tables!$J$35,Tables!$Q$35,IF(I119=Tables!$J$36,Tables!$Q$36,IF(I119=Tables!$J$37,Tables!$Q$37,IF(I119=Tables!$J$38,Tables!$Q$38,IF(I119=Tables!$J$42,Tables!$Q$42,IF(I119=Tables!$J$46,Tables!$Q$46,IF(I119=Tables!$J$47,Tables!$Q$47,IF(I119=Tables!$J$48,Tables!$Q$48,IF(I119=Tables!$J$49,Tables!$Q$49,IF(I119=Tables!$J$50,Tables!$Q$50,""))))))))))))))))))))))))))))))))))</f>
        <v/>
      </c>
      <c r="W119" s="112" t="str">
        <f t="shared" si="15"/>
        <v/>
      </c>
      <c r="X119" s="111" t="str">
        <f t="shared" si="14"/>
        <v/>
      </c>
      <c r="Y119" s="129"/>
      <c r="AC119" s="106"/>
    </row>
    <row r="120" spans="1:29" s="94" customFormat="1">
      <c r="A120" s="8">
        <f t="shared" si="8"/>
        <v>117</v>
      </c>
      <c r="B120" s="133"/>
      <c r="C120" s="119"/>
      <c r="D120" s="118" t="str">
        <f t="shared" si="9"/>
        <v/>
      </c>
      <c r="E120" s="120"/>
      <c r="F120" s="121"/>
      <c r="G120" s="122"/>
      <c r="H120" s="123"/>
      <c r="I120" s="124"/>
      <c r="J120" s="110" t="str">
        <f t="shared" si="10"/>
        <v/>
      </c>
      <c r="K120" s="118" t="str">
        <f t="shared" si="11"/>
        <v/>
      </c>
      <c r="L120" s="113" t="str">
        <f t="shared" si="12"/>
        <v/>
      </c>
      <c r="M120" s="114" t="str">
        <f t="shared" si="13"/>
        <v/>
      </c>
      <c r="N120" s="123"/>
      <c r="O120" s="123"/>
      <c r="P120" s="123"/>
      <c r="Q120" s="123"/>
      <c r="R120" s="123"/>
      <c r="S120" s="125"/>
      <c r="T120" s="126"/>
      <c r="U120" s="127"/>
      <c r="V120" s="115" t="str">
        <f>IF(I120=Tables!$J$5,Tables!$Q$5,IF(I120=Tables!$J$6,Tables!$Q$6,IF(I120=Tables!$J$7,Tables!$Q$7,IF(I120=Tables!$J$8,Tables!$Q$8,IF(I120=Tables!$J$9,Tables!$Q$9,IF(I120=Tables!$J$10,Tables!$Q$10,IF(I120=Tables!$J$11,Tables!$Q$11,IF(I120=Tables!$J$12,Tables!$Q$12,IF(I120=Tables!$J$13,Tables!$Q$13,IF(I120=Tables!$J$14,Tables!$Q$14,IF(I120=Tables!$J$15,Tables!$Q$15,IF(I120=Tables!$J$16,Tables!$Q$16,IF(I120=Tables!$J$17,Tables!$Q$17,IF(I120=Tables!$J$18,Tables!$Q$18,IF(I120=Tables!$J$19,Tables!$Q$19,IF(I120=Tables!$J$20,Tables!$Q$20,IF(I120=Tables!$J$24,Tables!$Q$24,IF(I120=Tables!$J$25,Tables!$Q$25,IF(I120=Tables!$J$26,Tables!$Q$26,IF(I120=Tables!$J$27,Tables!$Q$27,IF(I120=Tables!$J$28,Tables!$Q$28,IF(I120=Tables!$J$29,Tables!$Q$29,IF(I120=Tables!$J$30,Tables!$Q$30,IF(I120=Tables!$J$34,Tables!$Q$34,IF(I120=Tables!$J$35,Tables!$Q$35,IF(I120=Tables!$J$36,Tables!$Q$36,IF(I120=Tables!$J$37,Tables!$Q$37,IF(I120=Tables!$J$38,Tables!$Q$38,IF(I120=Tables!$J$42,Tables!$Q$42,IF(I120=Tables!$J$46,Tables!$Q$46,IF(I120=Tables!$J$47,Tables!$Q$47,IF(I120=Tables!$J$48,Tables!$Q$48,IF(I120=Tables!$J$49,Tables!$Q$49,IF(I120=Tables!$J$50,Tables!$Q$50,""))))))))))))))))))))))))))))))))))</f>
        <v/>
      </c>
      <c r="W120" s="112" t="str">
        <f t="shared" si="15"/>
        <v/>
      </c>
      <c r="X120" s="111" t="str">
        <f t="shared" si="14"/>
        <v/>
      </c>
      <c r="Y120" s="129"/>
      <c r="AC120" s="106"/>
    </row>
    <row r="121" spans="1:29" s="94" customFormat="1">
      <c r="A121" s="8">
        <f t="shared" si="8"/>
        <v>118</v>
      </c>
      <c r="B121" s="133"/>
      <c r="C121" s="119"/>
      <c r="D121" s="118" t="str">
        <f t="shared" si="9"/>
        <v/>
      </c>
      <c r="E121" s="120"/>
      <c r="F121" s="121"/>
      <c r="G121" s="122"/>
      <c r="H121" s="123"/>
      <c r="I121" s="124"/>
      <c r="J121" s="110" t="str">
        <f t="shared" si="10"/>
        <v/>
      </c>
      <c r="K121" s="118" t="str">
        <f t="shared" si="11"/>
        <v/>
      </c>
      <c r="L121" s="113" t="str">
        <f t="shared" si="12"/>
        <v/>
      </c>
      <c r="M121" s="114" t="str">
        <f t="shared" si="13"/>
        <v/>
      </c>
      <c r="N121" s="123"/>
      <c r="O121" s="123"/>
      <c r="P121" s="123"/>
      <c r="Q121" s="123"/>
      <c r="R121" s="123"/>
      <c r="S121" s="125"/>
      <c r="T121" s="126"/>
      <c r="U121" s="127"/>
      <c r="V121" s="115" t="str">
        <f>IF(I121=Tables!$J$5,Tables!$Q$5,IF(I121=Tables!$J$6,Tables!$Q$6,IF(I121=Tables!$J$7,Tables!$Q$7,IF(I121=Tables!$J$8,Tables!$Q$8,IF(I121=Tables!$J$9,Tables!$Q$9,IF(I121=Tables!$J$10,Tables!$Q$10,IF(I121=Tables!$J$11,Tables!$Q$11,IF(I121=Tables!$J$12,Tables!$Q$12,IF(I121=Tables!$J$13,Tables!$Q$13,IF(I121=Tables!$J$14,Tables!$Q$14,IF(I121=Tables!$J$15,Tables!$Q$15,IF(I121=Tables!$J$16,Tables!$Q$16,IF(I121=Tables!$J$17,Tables!$Q$17,IF(I121=Tables!$J$18,Tables!$Q$18,IF(I121=Tables!$J$19,Tables!$Q$19,IF(I121=Tables!$J$20,Tables!$Q$20,IF(I121=Tables!$J$24,Tables!$Q$24,IF(I121=Tables!$J$25,Tables!$Q$25,IF(I121=Tables!$J$26,Tables!$Q$26,IF(I121=Tables!$J$27,Tables!$Q$27,IF(I121=Tables!$J$28,Tables!$Q$28,IF(I121=Tables!$J$29,Tables!$Q$29,IF(I121=Tables!$J$30,Tables!$Q$30,IF(I121=Tables!$J$34,Tables!$Q$34,IF(I121=Tables!$J$35,Tables!$Q$35,IF(I121=Tables!$J$36,Tables!$Q$36,IF(I121=Tables!$J$37,Tables!$Q$37,IF(I121=Tables!$J$38,Tables!$Q$38,IF(I121=Tables!$J$42,Tables!$Q$42,IF(I121=Tables!$J$46,Tables!$Q$46,IF(I121=Tables!$J$47,Tables!$Q$47,IF(I121=Tables!$J$48,Tables!$Q$48,IF(I121=Tables!$J$49,Tables!$Q$49,IF(I121=Tables!$J$50,Tables!$Q$50,""))))))))))))))))))))))))))))))))))</f>
        <v/>
      </c>
      <c r="W121" s="112" t="str">
        <f t="shared" si="15"/>
        <v/>
      </c>
      <c r="X121" s="111" t="str">
        <f t="shared" si="14"/>
        <v/>
      </c>
      <c r="Y121" s="129"/>
      <c r="AC121" s="106"/>
    </row>
    <row r="122" spans="1:29" s="94" customFormat="1">
      <c r="A122" s="8">
        <f t="shared" si="8"/>
        <v>119</v>
      </c>
      <c r="B122" s="133"/>
      <c r="C122" s="119"/>
      <c r="D122" s="118" t="str">
        <f t="shared" si="9"/>
        <v/>
      </c>
      <c r="E122" s="120"/>
      <c r="F122" s="121"/>
      <c r="G122" s="122"/>
      <c r="H122" s="123"/>
      <c r="I122" s="124"/>
      <c r="J122" s="110" t="str">
        <f t="shared" si="10"/>
        <v/>
      </c>
      <c r="K122" s="118" t="str">
        <f t="shared" si="11"/>
        <v/>
      </c>
      <c r="L122" s="113" t="str">
        <f t="shared" si="12"/>
        <v/>
      </c>
      <c r="M122" s="114" t="str">
        <f t="shared" si="13"/>
        <v/>
      </c>
      <c r="N122" s="123"/>
      <c r="O122" s="123"/>
      <c r="P122" s="123"/>
      <c r="Q122" s="123"/>
      <c r="R122" s="123"/>
      <c r="S122" s="125"/>
      <c r="T122" s="126"/>
      <c r="U122" s="127"/>
      <c r="V122" s="115" t="str">
        <f>IF(I122=Tables!$J$5,Tables!$Q$5,IF(I122=Tables!$J$6,Tables!$Q$6,IF(I122=Tables!$J$7,Tables!$Q$7,IF(I122=Tables!$J$8,Tables!$Q$8,IF(I122=Tables!$J$9,Tables!$Q$9,IF(I122=Tables!$J$10,Tables!$Q$10,IF(I122=Tables!$J$11,Tables!$Q$11,IF(I122=Tables!$J$12,Tables!$Q$12,IF(I122=Tables!$J$13,Tables!$Q$13,IF(I122=Tables!$J$14,Tables!$Q$14,IF(I122=Tables!$J$15,Tables!$Q$15,IF(I122=Tables!$J$16,Tables!$Q$16,IF(I122=Tables!$J$17,Tables!$Q$17,IF(I122=Tables!$J$18,Tables!$Q$18,IF(I122=Tables!$J$19,Tables!$Q$19,IF(I122=Tables!$J$20,Tables!$Q$20,IF(I122=Tables!$J$24,Tables!$Q$24,IF(I122=Tables!$J$25,Tables!$Q$25,IF(I122=Tables!$J$26,Tables!$Q$26,IF(I122=Tables!$J$27,Tables!$Q$27,IF(I122=Tables!$J$28,Tables!$Q$28,IF(I122=Tables!$J$29,Tables!$Q$29,IF(I122=Tables!$J$30,Tables!$Q$30,IF(I122=Tables!$J$34,Tables!$Q$34,IF(I122=Tables!$J$35,Tables!$Q$35,IF(I122=Tables!$J$36,Tables!$Q$36,IF(I122=Tables!$J$37,Tables!$Q$37,IF(I122=Tables!$J$38,Tables!$Q$38,IF(I122=Tables!$J$42,Tables!$Q$42,IF(I122=Tables!$J$46,Tables!$Q$46,IF(I122=Tables!$J$47,Tables!$Q$47,IF(I122=Tables!$J$48,Tables!$Q$48,IF(I122=Tables!$J$49,Tables!$Q$49,IF(I122=Tables!$J$50,Tables!$Q$50,""))))))))))))))))))))))))))))))))))</f>
        <v/>
      </c>
      <c r="W122" s="112" t="str">
        <f t="shared" si="15"/>
        <v/>
      </c>
      <c r="X122" s="111" t="str">
        <f t="shared" si="14"/>
        <v/>
      </c>
      <c r="Y122" s="129"/>
      <c r="AA122" s="37"/>
      <c r="AC122" s="106"/>
    </row>
    <row r="123" spans="1:29" s="94" customFormat="1">
      <c r="A123" s="8">
        <f t="shared" si="8"/>
        <v>120</v>
      </c>
      <c r="B123" s="133"/>
      <c r="C123" s="119"/>
      <c r="D123" s="118" t="str">
        <f t="shared" si="9"/>
        <v/>
      </c>
      <c r="E123" s="120"/>
      <c r="F123" s="121"/>
      <c r="G123" s="122"/>
      <c r="H123" s="123"/>
      <c r="I123" s="124"/>
      <c r="J123" s="110" t="str">
        <f t="shared" si="10"/>
        <v/>
      </c>
      <c r="K123" s="118" t="str">
        <f t="shared" si="11"/>
        <v/>
      </c>
      <c r="L123" s="113" t="str">
        <f t="shared" si="12"/>
        <v/>
      </c>
      <c r="M123" s="114" t="str">
        <f t="shared" si="13"/>
        <v/>
      </c>
      <c r="N123" s="123"/>
      <c r="O123" s="123"/>
      <c r="P123" s="123"/>
      <c r="Q123" s="123"/>
      <c r="R123" s="123"/>
      <c r="S123" s="125"/>
      <c r="T123" s="126"/>
      <c r="U123" s="127"/>
      <c r="V123" s="115" t="str">
        <f>IF(I123=Tables!$J$5,Tables!$Q$5,IF(I123=Tables!$J$6,Tables!$Q$6,IF(I123=Tables!$J$7,Tables!$Q$7,IF(I123=Tables!$J$8,Tables!$Q$8,IF(I123=Tables!$J$9,Tables!$Q$9,IF(I123=Tables!$J$10,Tables!$Q$10,IF(I123=Tables!$J$11,Tables!$Q$11,IF(I123=Tables!$J$12,Tables!$Q$12,IF(I123=Tables!$J$13,Tables!$Q$13,IF(I123=Tables!$J$14,Tables!$Q$14,IF(I123=Tables!$J$15,Tables!$Q$15,IF(I123=Tables!$J$16,Tables!$Q$16,IF(I123=Tables!$J$17,Tables!$Q$17,IF(I123=Tables!$J$18,Tables!$Q$18,IF(I123=Tables!$J$19,Tables!$Q$19,IF(I123=Tables!$J$20,Tables!$Q$20,IF(I123=Tables!$J$24,Tables!$Q$24,IF(I123=Tables!$J$25,Tables!$Q$25,IF(I123=Tables!$J$26,Tables!$Q$26,IF(I123=Tables!$J$27,Tables!$Q$27,IF(I123=Tables!$J$28,Tables!$Q$28,IF(I123=Tables!$J$29,Tables!$Q$29,IF(I123=Tables!$J$30,Tables!$Q$30,IF(I123=Tables!$J$34,Tables!$Q$34,IF(I123=Tables!$J$35,Tables!$Q$35,IF(I123=Tables!$J$36,Tables!$Q$36,IF(I123=Tables!$J$37,Tables!$Q$37,IF(I123=Tables!$J$38,Tables!$Q$38,IF(I123=Tables!$J$42,Tables!$Q$42,IF(I123=Tables!$J$46,Tables!$Q$46,IF(I123=Tables!$J$47,Tables!$Q$47,IF(I123=Tables!$J$48,Tables!$Q$48,IF(I123=Tables!$J$49,Tables!$Q$49,IF(I123=Tables!$J$50,Tables!$Q$50,""))))))))))))))))))))))))))))))))))</f>
        <v/>
      </c>
      <c r="W123" s="112" t="str">
        <f t="shared" si="15"/>
        <v/>
      </c>
      <c r="X123" s="111" t="str">
        <f t="shared" si="14"/>
        <v/>
      </c>
      <c r="Y123" s="129"/>
      <c r="AA123" s="37"/>
      <c r="AC123" s="106"/>
    </row>
    <row r="124" spans="1:29" s="94" customFormat="1">
      <c r="A124" s="8">
        <f t="shared" si="8"/>
        <v>121</v>
      </c>
      <c r="B124" s="133"/>
      <c r="C124" s="119"/>
      <c r="D124" s="118" t="str">
        <f t="shared" si="9"/>
        <v/>
      </c>
      <c r="E124" s="120"/>
      <c r="F124" s="121"/>
      <c r="G124" s="122"/>
      <c r="H124" s="123"/>
      <c r="I124" s="124"/>
      <c r="J124" s="110" t="str">
        <f t="shared" si="10"/>
        <v/>
      </c>
      <c r="K124" s="118" t="str">
        <f t="shared" si="11"/>
        <v/>
      </c>
      <c r="L124" s="113" t="str">
        <f t="shared" si="12"/>
        <v/>
      </c>
      <c r="M124" s="114" t="str">
        <f t="shared" si="13"/>
        <v/>
      </c>
      <c r="N124" s="123"/>
      <c r="O124" s="123"/>
      <c r="P124" s="123"/>
      <c r="Q124" s="123"/>
      <c r="R124" s="123"/>
      <c r="S124" s="125"/>
      <c r="T124" s="126"/>
      <c r="U124" s="127"/>
      <c r="V124" s="115" t="str">
        <f>IF(I124=Tables!$J$5,Tables!$Q$5,IF(I124=Tables!$J$6,Tables!$Q$6,IF(I124=Tables!$J$7,Tables!$Q$7,IF(I124=Tables!$J$8,Tables!$Q$8,IF(I124=Tables!$J$9,Tables!$Q$9,IF(I124=Tables!$J$10,Tables!$Q$10,IF(I124=Tables!$J$11,Tables!$Q$11,IF(I124=Tables!$J$12,Tables!$Q$12,IF(I124=Tables!$J$13,Tables!$Q$13,IF(I124=Tables!$J$14,Tables!$Q$14,IF(I124=Tables!$J$15,Tables!$Q$15,IF(I124=Tables!$J$16,Tables!$Q$16,IF(I124=Tables!$J$17,Tables!$Q$17,IF(I124=Tables!$J$18,Tables!$Q$18,IF(I124=Tables!$J$19,Tables!$Q$19,IF(I124=Tables!$J$20,Tables!$Q$20,IF(I124=Tables!$J$24,Tables!$Q$24,IF(I124=Tables!$J$25,Tables!$Q$25,IF(I124=Tables!$J$26,Tables!$Q$26,IF(I124=Tables!$J$27,Tables!$Q$27,IF(I124=Tables!$J$28,Tables!$Q$28,IF(I124=Tables!$J$29,Tables!$Q$29,IF(I124=Tables!$J$30,Tables!$Q$30,IF(I124=Tables!$J$34,Tables!$Q$34,IF(I124=Tables!$J$35,Tables!$Q$35,IF(I124=Tables!$J$36,Tables!$Q$36,IF(I124=Tables!$J$37,Tables!$Q$37,IF(I124=Tables!$J$38,Tables!$Q$38,IF(I124=Tables!$J$42,Tables!$Q$42,IF(I124=Tables!$J$46,Tables!$Q$46,IF(I124=Tables!$J$47,Tables!$Q$47,IF(I124=Tables!$J$48,Tables!$Q$48,IF(I124=Tables!$J$49,Tables!$Q$49,IF(I124=Tables!$J$50,Tables!$Q$50,""))))))))))))))))))))))))))))))))))</f>
        <v/>
      </c>
      <c r="W124" s="112" t="str">
        <f t="shared" si="15"/>
        <v/>
      </c>
      <c r="X124" s="111" t="str">
        <f t="shared" si="14"/>
        <v/>
      </c>
      <c r="Y124" s="129"/>
      <c r="AA124" s="37"/>
      <c r="AC124" s="106"/>
    </row>
    <row r="125" spans="1:29" s="37" customFormat="1">
      <c r="A125" s="8">
        <f t="shared" si="8"/>
        <v>122</v>
      </c>
      <c r="B125" s="133"/>
      <c r="C125" s="119"/>
      <c r="D125" s="118" t="str">
        <f t="shared" si="9"/>
        <v/>
      </c>
      <c r="E125" s="120"/>
      <c r="F125" s="121"/>
      <c r="G125" s="122"/>
      <c r="H125" s="123"/>
      <c r="I125" s="124"/>
      <c r="J125" s="110" t="str">
        <f t="shared" si="10"/>
        <v/>
      </c>
      <c r="K125" s="118" t="str">
        <f t="shared" si="11"/>
        <v/>
      </c>
      <c r="L125" s="113" t="str">
        <f t="shared" si="12"/>
        <v/>
      </c>
      <c r="M125" s="114" t="str">
        <f t="shared" si="13"/>
        <v/>
      </c>
      <c r="N125" s="123"/>
      <c r="O125" s="123"/>
      <c r="P125" s="123"/>
      <c r="Q125" s="123"/>
      <c r="R125" s="123"/>
      <c r="S125" s="125"/>
      <c r="T125" s="126"/>
      <c r="U125" s="127"/>
      <c r="V125" s="115" t="str">
        <f>IF(I125=Tables!$J$5,Tables!$Q$5,IF(I125=Tables!$J$6,Tables!$Q$6,IF(I125=Tables!$J$7,Tables!$Q$7,IF(I125=Tables!$J$8,Tables!$Q$8,IF(I125=Tables!$J$9,Tables!$Q$9,IF(I125=Tables!$J$10,Tables!$Q$10,IF(I125=Tables!$J$11,Tables!$Q$11,IF(I125=Tables!$J$12,Tables!$Q$12,IF(I125=Tables!$J$13,Tables!$Q$13,IF(I125=Tables!$J$14,Tables!$Q$14,IF(I125=Tables!$J$15,Tables!$Q$15,IF(I125=Tables!$J$16,Tables!$Q$16,IF(I125=Tables!$J$17,Tables!$Q$17,IF(I125=Tables!$J$18,Tables!$Q$18,IF(I125=Tables!$J$19,Tables!$Q$19,IF(I125=Tables!$J$20,Tables!$Q$20,IF(I125=Tables!$J$24,Tables!$Q$24,IF(I125=Tables!$J$25,Tables!$Q$25,IF(I125=Tables!$J$26,Tables!$Q$26,IF(I125=Tables!$J$27,Tables!$Q$27,IF(I125=Tables!$J$28,Tables!$Q$28,IF(I125=Tables!$J$29,Tables!$Q$29,IF(I125=Tables!$J$30,Tables!$Q$30,IF(I125=Tables!$J$34,Tables!$Q$34,IF(I125=Tables!$J$35,Tables!$Q$35,IF(I125=Tables!$J$36,Tables!$Q$36,IF(I125=Tables!$J$37,Tables!$Q$37,IF(I125=Tables!$J$38,Tables!$Q$38,IF(I125=Tables!$J$42,Tables!$Q$42,IF(I125=Tables!$J$46,Tables!$Q$46,IF(I125=Tables!$J$47,Tables!$Q$47,IF(I125=Tables!$J$48,Tables!$Q$48,IF(I125=Tables!$J$49,Tables!$Q$49,IF(I125=Tables!$J$50,Tables!$Q$50,""))))))))))))))))))))))))))))))))))</f>
        <v/>
      </c>
      <c r="W125" s="112" t="str">
        <f t="shared" si="15"/>
        <v/>
      </c>
      <c r="X125" s="111" t="str">
        <f t="shared" si="14"/>
        <v/>
      </c>
      <c r="Y125" s="129"/>
      <c r="AC125" s="106"/>
    </row>
    <row r="126" spans="1:29" s="37" customFormat="1">
      <c r="A126" s="8">
        <f t="shared" si="8"/>
        <v>123</v>
      </c>
      <c r="B126" s="133"/>
      <c r="C126" s="119"/>
      <c r="D126" s="118" t="str">
        <f t="shared" si="9"/>
        <v/>
      </c>
      <c r="E126" s="120"/>
      <c r="F126" s="121"/>
      <c r="G126" s="122"/>
      <c r="H126" s="123"/>
      <c r="I126" s="124"/>
      <c r="J126" s="110" t="str">
        <f t="shared" si="10"/>
        <v/>
      </c>
      <c r="K126" s="118" t="str">
        <f t="shared" si="11"/>
        <v/>
      </c>
      <c r="L126" s="113" t="str">
        <f t="shared" si="12"/>
        <v/>
      </c>
      <c r="M126" s="114" t="str">
        <f t="shared" si="13"/>
        <v/>
      </c>
      <c r="N126" s="123"/>
      <c r="O126" s="123"/>
      <c r="P126" s="123"/>
      <c r="Q126" s="123"/>
      <c r="R126" s="123"/>
      <c r="S126" s="125"/>
      <c r="T126" s="126"/>
      <c r="U126" s="127"/>
      <c r="V126" s="115" t="str">
        <f>IF(I126=Tables!$J$5,Tables!$Q$5,IF(I126=Tables!$J$6,Tables!$Q$6,IF(I126=Tables!$J$7,Tables!$Q$7,IF(I126=Tables!$J$8,Tables!$Q$8,IF(I126=Tables!$J$9,Tables!$Q$9,IF(I126=Tables!$J$10,Tables!$Q$10,IF(I126=Tables!$J$11,Tables!$Q$11,IF(I126=Tables!$J$12,Tables!$Q$12,IF(I126=Tables!$J$13,Tables!$Q$13,IF(I126=Tables!$J$14,Tables!$Q$14,IF(I126=Tables!$J$15,Tables!$Q$15,IF(I126=Tables!$J$16,Tables!$Q$16,IF(I126=Tables!$J$17,Tables!$Q$17,IF(I126=Tables!$J$18,Tables!$Q$18,IF(I126=Tables!$J$19,Tables!$Q$19,IF(I126=Tables!$J$20,Tables!$Q$20,IF(I126=Tables!$J$24,Tables!$Q$24,IF(I126=Tables!$J$25,Tables!$Q$25,IF(I126=Tables!$J$26,Tables!$Q$26,IF(I126=Tables!$J$27,Tables!$Q$27,IF(I126=Tables!$J$28,Tables!$Q$28,IF(I126=Tables!$J$29,Tables!$Q$29,IF(I126=Tables!$J$30,Tables!$Q$30,IF(I126=Tables!$J$34,Tables!$Q$34,IF(I126=Tables!$J$35,Tables!$Q$35,IF(I126=Tables!$J$36,Tables!$Q$36,IF(I126=Tables!$J$37,Tables!$Q$37,IF(I126=Tables!$J$38,Tables!$Q$38,IF(I126=Tables!$J$42,Tables!$Q$42,IF(I126=Tables!$J$46,Tables!$Q$46,IF(I126=Tables!$J$47,Tables!$Q$47,IF(I126=Tables!$J$48,Tables!$Q$48,IF(I126=Tables!$J$49,Tables!$Q$49,IF(I126=Tables!$J$50,Tables!$Q$50,""))))))))))))))))))))))))))))))))))</f>
        <v/>
      </c>
      <c r="W126" s="112" t="str">
        <f t="shared" si="15"/>
        <v/>
      </c>
      <c r="X126" s="111" t="str">
        <f t="shared" si="14"/>
        <v/>
      </c>
      <c r="Y126" s="129"/>
      <c r="AC126" s="106"/>
    </row>
    <row r="127" spans="1:29" s="37" customFormat="1">
      <c r="A127" s="8">
        <f t="shared" si="8"/>
        <v>124</v>
      </c>
      <c r="B127" s="133"/>
      <c r="C127" s="119"/>
      <c r="D127" s="118" t="str">
        <f t="shared" si="9"/>
        <v/>
      </c>
      <c r="E127" s="120"/>
      <c r="F127" s="121"/>
      <c r="G127" s="122"/>
      <c r="H127" s="123"/>
      <c r="I127" s="124"/>
      <c r="J127" s="110" t="str">
        <f t="shared" si="10"/>
        <v/>
      </c>
      <c r="K127" s="118" t="str">
        <f t="shared" si="11"/>
        <v/>
      </c>
      <c r="L127" s="113" t="str">
        <f t="shared" si="12"/>
        <v/>
      </c>
      <c r="M127" s="114" t="str">
        <f t="shared" si="13"/>
        <v/>
      </c>
      <c r="N127" s="123"/>
      <c r="O127" s="123"/>
      <c r="P127" s="123"/>
      <c r="Q127" s="123"/>
      <c r="R127" s="123"/>
      <c r="S127" s="125"/>
      <c r="T127" s="126"/>
      <c r="U127" s="127"/>
      <c r="V127" s="115" t="str">
        <f>IF(I127=Tables!$J$5,Tables!$Q$5,IF(I127=Tables!$J$6,Tables!$Q$6,IF(I127=Tables!$J$7,Tables!$Q$7,IF(I127=Tables!$J$8,Tables!$Q$8,IF(I127=Tables!$J$9,Tables!$Q$9,IF(I127=Tables!$J$10,Tables!$Q$10,IF(I127=Tables!$J$11,Tables!$Q$11,IF(I127=Tables!$J$12,Tables!$Q$12,IF(I127=Tables!$J$13,Tables!$Q$13,IF(I127=Tables!$J$14,Tables!$Q$14,IF(I127=Tables!$J$15,Tables!$Q$15,IF(I127=Tables!$J$16,Tables!$Q$16,IF(I127=Tables!$J$17,Tables!$Q$17,IF(I127=Tables!$J$18,Tables!$Q$18,IF(I127=Tables!$J$19,Tables!$Q$19,IF(I127=Tables!$J$20,Tables!$Q$20,IF(I127=Tables!$J$24,Tables!$Q$24,IF(I127=Tables!$J$25,Tables!$Q$25,IF(I127=Tables!$J$26,Tables!$Q$26,IF(I127=Tables!$J$27,Tables!$Q$27,IF(I127=Tables!$J$28,Tables!$Q$28,IF(I127=Tables!$J$29,Tables!$Q$29,IF(I127=Tables!$J$30,Tables!$Q$30,IF(I127=Tables!$J$34,Tables!$Q$34,IF(I127=Tables!$J$35,Tables!$Q$35,IF(I127=Tables!$J$36,Tables!$Q$36,IF(I127=Tables!$J$37,Tables!$Q$37,IF(I127=Tables!$J$38,Tables!$Q$38,IF(I127=Tables!$J$42,Tables!$Q$42,IF(I127=Tables!$J$46,Tables!$Q$46,IF(I127=Tables!$J$47,Tables!$Q$47,IF(I127=Tables!$J$48,Tables!$Q$48,IF(I127=Tables!$J$49,Tables!$Q$49,IF(I127=Tables!$J$50,Tables!$Q$50,""))))))))))))))))))))))))))))))))))</f>
        <v/>
      </c>
      <c r="W127" s="112" t="str">
        <f t="shared" si="15"/>
        <v/>
      </c>
      <c r="X127" s="111" t="str">
        <f t="shared" si="14"/>
        <v/>
      </c>
      <c r="Y127" s="129"/>
      <c r="AC127" s="106"/>
    </row>
    <row r="128" spans="1:29" s="37" customFormat="1">
      <c r="A128" s="8">
        <f t="shared" si="8"/>
        <v>125</v>
      </c>
      <c r="B128" s="133"/>
      <c r="C128" s="119"/>
      <c r="D128" s="118" t="str">
        <f t="shared" si="9"/>
        <v/>
      </c>
      <c r="E128" s="120"/>
      <c r="F128" s="121"/>
      <c r="G128" s="122"/>
      <c r="H128" s="123"/>
      <c r="I128" s="124"/>
      <c r="J128" s="110" t="str">
        <f t="shared" si="10"/>
        <v/>
      </c>
      <c r="K128" s="118" t="str">
        <f t="shared" si="11"/>
        <v/>
      </c>
      <c r="L128" s="113" t="str">
        <f t="shared" si="12"/>
        <v/>
      </c>
      <c r="M128" s="114" t="str">
        <f t="shared" si="13"/>
        <v/>
      </c>
      <c r="N128" s="123"/>
      <c r="O128" s="123"/>
      <c r="P128" s="123"/>
      <c r="Q128" s="123"/>
      <c r="R128" s="123"/>
      <c r="S128" s="125"/>
      <c r="T128" s="126"/>
      <c r="U128" s="127"/>
      <c r="V128" s="115" t="str">
        <f>IF(I128=Tables!$J$5,Tables!$Q$5,IF(I128=Tables!$J$6,Tables!$Q$6,IF(I128=Tables!$J$7,Tables!$Q$7,IF(I128=Tables!$J$8,Tables!$Q$8,IF(I128=Tables!$J$9,Tables!$Q$9,IF(I128=Tables!$J$10,Tables!$Q$10,IF(I128=Tables!$J$11,Tables!$Q$11,IF(I128=Tables!$J$12,Tables!$Q$12,IF(I128=Tables!$J$13,Tables!$Q$13,IF(I128=Tables!$J$14,Tables!$Q$14,IF(I128=Tables!$J$15,Tables!$Q$15,IF(I128=Tables!$J$16,Tables!$Q$16,IF(I128=Tables!$J$17,Tables!$Q$17,IF(I128=Tables!$J$18,Tables!$Q$18,IF(I128=Tables!$J$19,Tables!$Q$19,IF(I128=Tables!$J$20,Tables!$Q$20,IF(I128=Tables!$J$24,Tables!$Q$24,IF(I128=Tables!$J$25,Tables!$Q$25,IF(I128=Tables!$J$26,Tables!$Q$26,IF(I128=Tables!$J$27,Tables!$Q$27,IF(I128=Tables!$J$28,Tables!$Q$28,IF(I128=Tables!$J$29,Tables!$Q$29,IF(I128=Tables!$J$30,Tables!$Q$30,IF(I128=Tables!$J$34,Tables!$Q$34,IF(I128=Tables!$J$35,Tables!$Q$35,IF(I128=Tables!$J$36,Tables!$Q$36,IF(I128=Tables!$J$37,Tables!$Q$37,IF(I128=Tables!$J$38,Tables!$Q$38,IF(I128=Tables!$J$42,Tables!$Q$42,IF(I128=Tables!$J$46,Tables!$Q$46,IF(I128=Tables!$J$47,Tables!$Q$47,IF(I128=Tables!$J$48,Tables!$Q$48,IF(I128=Tables!$J$49,Tables!$Q$49,IF(I128=Tables!$J$50,Tables!$Q$50,""))))))))))))))))))))))))))))))))))</f>
        <v/>
      </c>
      <c r="W128" s="112" t="str">
        <f t="shared" si="15"/>
        <v/>
      </c>
      <c r="X128" s="111" t="str">
        <f t="shared" si="14"/>
        <v/>
      </c>
      <c r="Y128" s="129"/>
      <c r="AC128" s="106"/>
    </row>
    <row r="129" spans="1:29" s="37" customFormat="1">
      <c r="A129" s="8">
        <f t="shared" si="8"/>
        <v>126</v>
      </c>
      <c r="B129" s="133"/>
      <c r="C129" s="119"/>
      <c r="D129" s="118" t="str">
        <f t="shared" si="9"/>
        <v/>
      </c>
      <c r="E129" s="120"/>
      <c r="F129" s="121"/>
      <c r="G129" s="122"/>
      <c r="H129" s="123"/>
      <c r="I129" s="124"/>
      <c r="J129" s="110" t="str">
        <f t="shared" si="10"/>
        <v/>
      </c>
      <c r="K129" s="118" t="str">
        <f t="shared" si="11"/>
        <v/>
      </c>
      <c r="L129" s="113" t="str">
        <f t="shared" si="12"/>
        <v/>
      </c>
      <c r="M129" s="114" t="str">
        <f t="shared" si="13"/>
        <v/>
      </c>
      <c r="N129" s="123"/>
      <c r="O129" s="123"/>
      <c r="P129" s="123"/>
      <c r="Q129" s="123"/>
      <c r="R129" s="123"/>
      <c r="S129" s="125"/>
      <c r="T129" s="126"/>
      <c r="U129" s="127"/>
      <c r="V129" s="115" t="str">
        <f>IF(I129=Tables!$J$5,Tables!$Q$5,IF(I129=Tables!$J$6,Tables!$Q$6,IF(I129=Tables!$J$7,Tables!$Q$7,IF(I129=Tables!$J$8,Tables!$Q$8,IF(I129=Tables!$J$9,Tables!$Q$9,IF(I129=Tables!$J$10,Tables!$Q$10,IF(I129=Tables!$J$11,Tables!$Q$11,IF(I129=Tables!$J$12,Tables!$Q$12,IF(I129=Tables!$J$13,Tables!$Q$13,IF(I129=Tables!$J$14,Tables!$Q$14,IF(I129=Tables!$J$15,Tables!$Q$15,IF(I129=Tables!$J$16,Tables!$Q$16,IF(I129=Tables!$J$17,Tables!$Q$17,IF(I129=Tables!$J$18,Tables!$Q$18,IF(I129=Tables!$J$19,Tables!$Q$19,IF(I129=Tables!$J$20,Tables!$Q$20,IF(I129=Tables!$J$24,Tables!$Q$24,IF(I129=Tables!$J$25,Tables!$Q$25,IF(I129=Tables!$J$26,Tables!$Q$26,IF(I129=Tables!$J$27,Tables!$Q$27,IF(I129=Tables!$J$28,Tables!$Q$28,IF(I129=Tables!$J$29,Tables!$Q$29,IF(I129=Tables!$J$30,Tables!$Q$30,IF(I129=Tables!$J$34,Tables!$Q$34,IF(I129=Tables!$J$35,Tables!$Q$35,IF(I129=Tables!$J$36,Tables!$Q$36,IF(I129=Tables!$J$37,Tables!$Q$37,IF(I129=Tables!$J$38,Tables!$Q$38,IF(I129=Tables!$J$42,Tables!$Q$42,IF(I129=Tables!$J$46,Tables!$Q$46,IF(I129=Tables!$J$47,Tables!$Q$47,IF(I129=Tables!$J$48,Tables!$Q$48,IF(I129=Tables!$J$49,Tables!$Q$49,IF(I129=Tables!$J$50,Tables!$Q$50,""))))))))))))))))))))))))))))))))))</f>
        <v/>
      </c>
      <c r="W129" s="112" t="str">
        <f t="shared" si="15"/>
        <v/>
      </c>
      <c r="X129" s="111" t="str">
        <f t="shared" si="14"/>
        <v/>
      </c>
      <c r="Y129" s="129"/>
      <c r="AC129" s="106"/>
    </row>
    <row r="130" spans="1:29" s="37" customFormat="1">
      <c r="A130" s="8">
        <f t="shared" si="8"/>
        <v>127</v>
      </c>
      <c r="B130" s="133"/>
      <c r="C130" s="119"/>
      <c r="D130" s="118" t="str">
        <f t="shared" si="9"/>
        <v/>
      </c>
      <c r="E130" s="120"/>
      <c r="F130" s="121"/>
      <c r="G130" s="122"/>
      <c r="H130" s="123"/>
      <c r="I130" s="124"/>
      <c r="J130" s="110" t="str">
        <f t="shared" si="10"/>
        <v/>
      </c>
      <c r="K130" s="118" t="str">
        <f t="shared" si="11"/>
        <v/>
      </c>
      <c r="L130" s="113" t="str">
        <f t="shared" si="12"/>
        <v/>
      </c>
      <c r="M130" s="114" t="str">
        <f t="shared" si="13"/>
        <v/>
      </c>
      <c r="N130" s="123"/>
      <c r="O130" s="123"/>
      <c r="P130" s="123"/>
      <c r="Q130" s="123"/>
      <c r="R130" s="123"/>
      <c r="S130" s="125"/>
      <c r="T130" s="126"/>
      <c r="U130" s="127"/>
      <c r="V130" s="115" t="str">
        <f>IF(I130=Tables!$J$5,Tables!$Q$5,IF(I130=Tables!$J$6,Tables!$Q$6,IF(I130=Tables!$J$7,Tables!$Q$7,IF(I130=Tables!$J$8,Tables!$Q$8,IF(I130=Tables!$J$9,Tables!$Q$9,IF(I130=Tables!$J$10,Tables!$Q$10,IF(I130=Tables!$J$11,Tables!$Q$11,IF(I130=Tables!$J$12,Tables!$Q$12,IF(I130=Tables!$J$13,Tables!$Q$13,IF(I130=Tables!$J$14,Tables!$Q$14,IF(I130=Tables!$J$15,Tables!$Q$15,IF(I130=Tables!$J$16,Tables!$Q$16,IF(I130=Tables!$J$17,Tables!$Q$17,IF(I130=Tables!$J$18,Tables!$Q$18,IF(I130=Tables!$J$19,Tables!$Q$19,IF(I130=Tables!$J$20,Tables!$Q$20,IF(I130=Tables!$J$24,Tables!$Q$24,IF(I130=Tables!$J$25,Tables!$Q$25,IF(I130=Tables!$J$26,Tables!$Q$26,IF(I130=Tables!$J$27,Tables!$Q$27,IF(I130=Tables!$J$28,Tables!$Q$28,IF(I130=Tables!$J$29,Tables!$Q$29,IF(I130=Tables!$J$30,Tables!$Q$30,IF(I130=Tables!$J$34,Tables!$Q$34,IF(I130=Tables!$J$35,Tables!$Q$35,IF(I130=Tables!$J$36,Tables!$Q$36,IF(I130=Tables!$J$37,Tables!$Q$37,IF(I130=Tables!$J$38,Tables!$Q$38,IF(I130=Tables!$J$42,Tables!$Q$42,IF(I130=Tables!$J$46,Tables!$Q$46,IF(I130=Tables!$J$47,Tables!$Q$47,IF(I130=Tables!$J$48,Tables!$Q$48,IF(I130=Tables!$J$49,Tables!$Q$49,IF(I130=Tables!$J$50,Tables!$Q$50,""))))))))))))))))))))))))))))))))))</f>
        <v/>
      </c>
      <c r="W130" s="112" t="str">
        <f t="shared" si="15"/>
        <v/>
      </c>
      <c r="X130" s="111" t="str">
        <f t="shared" si="14"/>
        <v/>
      </c>
      <c r="Y130" s="129"/>
      <c r="AC130" s="106"/>
    </row>
    <row r="131" spans="1:29" s="37" customFormat="1">
      <c r="A131" s="8">
        <f t="shared" si="8"/>
        <v>128</v>
      </c>
      <c r="B131" s="133"/>
      <c r="C131" s="119"/>
      <c r="D131" s="118" t="str">
        <f t="shared" si="9"/>
        <v/>
      </c>
      <c r="E131" s="120"/>
      <c r="F131" s="121"/>
      <c r="G131" s="122"/>
      <c r="H131" s="123"/>
      <c r="I131" s="124"/>
      <c r="J131" s="110" t="str">
        <f t="shared" si="10"/>
        <v/>
      </c>
      <c r="K131" s="118" t="str">
        <f t="shared" si="11"/>
        <v/>
      </c>
      <c r="L131" s="113" t="str">
        <f t="shared" si="12"/>
        <v/>
      </c>
      <c r="M131" s="114" t="str">
        <f t="shared" si="13"/>
        <v/>
      </c>
      <c r="N131" s="123"/>
      <c r="O131" s="123"/>
      <c r="P131" s="123"/>
      <c r="Q131" s="123"/>
      <c r="R131" s="123"/>
      <c r="S131" s="125"/>
      <c r="T131" s="126"/>
      <c r="U131" s="127"/>
      <c r="V131" s="115" t="str">
        <f>IF(I131=Tables!$J$5,Tables!$Q$5,IF(I131=Tables!$J$6,Tables!$Q$6,IF(I131=Tables!$J$7,Tables!$Q$7,IF(I131=Tables!$J$8,Tables!$Q$8,IF(I131=Tables!$J$9,Tables!$Q$9,IF(I131=Tables!$J$10,Tables!$Q$10,IF(I131=Tables!$J$11,Tables!$Q$11,IF(I131=Tables!$J$12,Tables!$Q$12,IF(I131=Tables!$J$13,Tables!$Q$13,IF(I131=Tables!$J$14,Tables!$Q$14,IF(I131=Tables!$J$15,Tables!$Q$15,IF(I131=Tables!$J$16,Tables!$Q$16,IF(I131=Tables!$J$17,Tables!$Q$17,IF(I131=Tables!$J$18,Tables!$Q$18,IF(I131=Tables!$J$19,Tables!$Q$19,IF(I131=Tables!$J$20,Tables!$Q$20,IF(I131=Tables!$J$24,Tables!$Q$24,IF(I131=Tables!$J$25,Tables!$Q$25,IF(I131=Tables!$J$26,Tables!$Q$26,IF(I131=Tables!$J$27,Tables!$Q$27,IF(I131=Tables!$J$28,Tables!$Q$28,IF(I131=Tables!$J$29,Tables!$Q$29,IF(I131=Tables!$J$30,Tables!$Q$30,IF(I131=Tables!$J$34,Tables!$Q$34,IF(I131=Tables!$J$35,Tables!$Q$35,IF(I131=Tables!$J$36,Tables!$Q$36,IF(I131=Tables!$J$37,Tables!$Q$37,IF(I131=Tables!$J$38,Tables!$Q$38,IF(I131=Tables!$J$42,Tables!$Q$42,IF(I131=Tables!$J$46,Tables!$Q$46,IF(I131=Tables!$J$47,Tables!$Q$47,IF(I131=Tables!$J$48,Tables!$Q$48,IF(I131=Tables!$J$49,Tables!$Q$49,IF(I131=Tables!$J$50,Tables!$Q$50,""))))))))))))))))))))))))))))))))))</f>
        <v/>
      </c>
      <c r="W131" s="112" t="str">
        <f t="shared" si="15"/>
        <v/>
      </c>
      <c r="X131" s="111" t="str">
        <f t="shared" si="14"/>
        <v/>
      </c>
      <c r="Y131" s="129"/>
      <c r="AC131" s="106"/>
    </row>
    <row r="132" spans="1:29" s="37" customFormat="1">
      <c r="A132" s="8">
        <f t="shared" ref="A132:A195" si="16">ROW()-3</f>
        <v>129</v>
      </c>
      <c r="B132" s="133"/>
      <c r="C132" s="119"/>
      <c r="D132" s="118" t="str">
        <f t="shared" ref="D132:D195" si="17">IF(C132=0,"","-")</f>
        <v/>
      </c>
      <c r="E132" s="120"/>
      <c r="F132" s="121"/>
      <c r="G132" s="122"/>
      <c r="H132" s="123"/>
      <c r="I132" s="124"/>
      <c r="J132" s="110" t="str">
        <f t="shared" ref="J132:J195" si="18">IF(E132&lt;&gt;"",E132,"")</f>
        <v/>
      </c>
      <c r="K132" s="118" t="str">
        <f t="shared" ref="K132:K195" si="19">IF(J132="","","-")</f>
        <v/>
      </c>
      <c r="L132" s="113" t="str">
        <f t="shared" ref="L132:L195" si="20">IF(F132&lt;&gt;"",F132,"")</f>
        <v/>
      </c>
      <c r="M132" s="114" t="str">
        <f t="shared" ref="M132:M195" si="21">IF(C132=0,"",CONCATENATE("IC-",E132,F132))</f>
        <v/>
      </c>
      <c r="N132" s="123"/>
      <c r="O132" s="123"/>
      <c r="P132" s="123"/>
      <c r="Q132" s="123"/>
      <c r="R132" s="123"/>
      <c r="S132" s="125"/>
      <c r="T132" s="126"/>
      <c r="U132" s="127"/>
      <c r="V132" s="115" t="str">
        <f>IF(I132=Tables!$J$5,Tables!$Q$5,IF(I132=Tables!$J$6,Tables!$Q$6,IF(I132=Tables!$J$7,Tables!$Q$7,IF(I132=Tables!$J$8,Tables!$Q$8,IF(I132=Tables!$J$9,Tables!$Q$9,IF(I132=Tables!$J$10,Tables!$Q$10,IF(I132=Tables!$J$11,Tables!$Q$11,IF(I132=Tables!$J$12,Tables!$Q$12,IF(I132=Tables!$J$13,Tables!$Q$13,IF(I132=Tables!$J$14,Tables!$Q$14,IF(I132=Tables!$J$15,Tables!$Q$15,IF(I132=Tables!$J$16,Tables!$Q$16,IF(I132=Tables!$J$17,Tables!$Q$17,IF(I132=Tables!$J$18,Tables!$Q$18,IF(I132=Tables!$J$19,Tables!$Q$19,IF(I132=Tables!$J$20,Tables!$Q$20,IF(I132=Tables!$J$24,Tables!$Q$24,IF(I132=Tables!$J$25,Tables!$Q$25,IF(I132=Tables!$J$26,Tables!$Q$26,IF(I132=Tables!$J$27,Tables!$Q$27,IF(I132=Tables!$J$28,Tables!$Q$28,IF(I132=Tables!$J$29,Tables!$Q$29,IF(I132=Tables!$J$30,Tables!$Q$30,IF(I132=Tables!$J$34,Tables!$Q$34,IF(I132=Tables!$J$35,Tables!$Q$35,IF(I132=Tables!$J$36,Tables!$Q$36,IF(I132=Tables!$J$37,Tables!$Q$37,IF(I132=Tables!$J$38,Tables!$Q$38,IF(I132=Tables!$J$42,Tables!$Q$42,IF(I132=Tables!$J$46,Tables!$Q$46,IF(I132=Tables!$J$47,Tables!$Q$47,IF(I132=Tables!$J$48,Tables!$Q$48,IF(I132=Tables!$J$49,Tables!$Q$49,IF(I132=Tables!$J$50,Tables!$Q$50,""))))))))))))))))))))))))))))))))))</f>
        <v/>
      </c>
      <c r="W132" s="112" t="str">
        <f t="shared" si="15"/>
        <v/>
      </c>
      <c r="X132" s="111" t="str">
        <f t="shared" ref="X132:X195" si="22">IF(C132="A","24VDC",IF(C132="S","12VDC",IF(C132="Ca","120VAC",IF(C132="Cd","24VDC",IF(C132="F","---","")))))</f>
        <v/>
      </c>
      <c r="Y132" s="129"/>
      <c r="AC132" s="106"/>
    </row>
    <row r="133" spans="1:29" s="37" customFormat="1">
      <c r="A133" s="8">
        <f t="shared" si="16"/>
        <v>130</v>
      </c>
      <c r="B133" s="133"/>
      <c r="C133" s="119"/>
      <c r="D133" s="118" t="str">
        <f t="shared" si="17"/>
        <v/>
      </c>
      <c r="E133" s="120"/>
      <c r="F133" s="121"/>
      <c r="G133" s="122"/>
      <c r="H133" s="123"/>
      <c r="I133" s="124"/>
      <c r="J133" s="110" t="str">
        <f t="shared" si="18"/>
        <v/>
      </c>
      <c r="K133" s="118" t="str">
        <f t="shared" si="19"/>
        <v/>
      </c>
      <c r="L133" s="113" t="str">
        <f t="shared" si="20"/>
        <v/>
      </c>
      <c r="M133" s="114" t="str">
        <f t="shared" si="21"/>
        <v/>
      </c>
      <c r="N133" s="123"/>
      <c r="O133" s="123"/>
      <c r="P133" s="123"/>
      <c r="Q133" s="123"/>
      <c r="R133" s="123"/>
      <c r="S133" s="125"/>
      <c r="T133" s="126"/>
      <c r="U133" s="127"/>
      <c r="V133" s="115" t="str">
        <f>IF(I133=Tables!$J$5,Tables!$Q$5,IF(I133=Tables!$J$6,Tables!$Q$6,IF(I133=Tables!$J$7,Tables!$Q$7,IF(I133=Tables!$J$8,Tables!$Q$8,IF(I133=Tables!$J$9,Tables!$Q$9,IF(I133=Tables!$J$10,Tables!$Q$10,IF(I133=Tables!$J$11,Tables!$Q$11,IF(I133=Tables!$J$12,Tables!$Q$12,IF(I133=Tables!$J$13,Tables!$Q$13,IF(I133=Tables!$J$14,Tables!$Q$14,IF(I133=Tables!$J$15,Tables!$Q$15,IF(I133=Tables!$J$16,Tables!$Q$16,IF(I133=Tables!$J$17,Tables!$Q$17,IF(I133=Tables!$J$18,Tables!$Q$18,IF(I133=Tables!$J$19,Tables!$Q$19,IF(I133=Tables!$J$20,Tables!$Q$20,IF(I133=Tables!$J$24,Tables!$Q$24,IF(I133=Tables!$J$25,Tables!$Q$25,IF(I133=Tables!$J$26,Tables!$Q$26,IF(I133=Tables!$J$27,Tables!$Q$27,IF(I133=Tables!$J$28,Tables!$Q$28,IF(I133=Tables!$J$29,Tables!$Q$29,IF(I133=Tables!$J$30,Tables!$Q$30,IF(I133=Tables!$J$34,Tables!$Q$34,IF(I133=Tables!$J$35,Tables!$Q$35,IF(I133=Tables!$J$36,Tables!$Q$36,IF(I133=Tables!$J$37,Tables!$Q$37,IF(I133=Tables!$J$38,Tables!$Q$38,IF(I133=Tables!$J$42,Tables!$Q$42,IF(I133=Tables!$J$46,Tables!$Q$46,IF(I133=Tables!$J$47,Tables!$Q$47,IF(I133=Tables!$J$48,Tables!$Q$48,IF(I133=Tables!$J$49,Tables!$Q$49,IF(I133=Tables!$J$50,Tables!$Q$50,""))))))))))))))))))))))))))))))))))</f>
        <v/>
      </c>
      <c r="W133" s="112" t="str">
        <f t="shared" ref="W133:W196" si="23">IF(V133="","",((V133*0.5)^2)*3.1416)</f>
        <v/>
      </c>
      <c r="X133" s="111" t="str">
        <f t="shared" si="22"/>
        <v/>
      </c>
      <c r="Y133" s="129"/>
      <c r="AC133" s="106"/>
    </row>
    <row r="134" spans="1:29" s="37" customFormat="1">
      <c r="A134" s="8">
        <f t="shared" si="16"/>
        <v>131</v>
      </c>
      <c r="B134" s="133"/>
      <c r="C134" s="119"/>
      <c r="D134" s="118" t="str">
        <f t="shared" si="17"/>
        <v/>
      </c>
      <c r="E134" s="120"/>
      <c r="F134" s="121"/>
      <c r="G134" s="122"/>
      <c r="H134" s="123"/>
      <c r="I134" s="124"/>
      <c r="J134" s="110" t="str">
        <f t="shared" si="18"/>
        <v/>
      </c>
      <c r="K134" s="118" t="str">
        <f t="shared" si="19"/>
        <v/>
      </c>
      <c r="L134" s="113" t="str">
        <f t="shared" si="20"/>
        <v/>
      </c>
      <c r="M134" s="114" t="str">
        <f t="shared" si="21"/>
        <v/>
      </c>
      <c r="N134" s="123"/>
      <c r="O134" s="123"/>
      <c r="P134" s="123"/>
      <c r="Q134" s="123"/>
      <c r="R134" s="123"/>
      <c r="S134" s="125"/>
      <c r="T134" s="126"/>
      <c r="U134" s="127"/>
      <c r="V134" s="115" t="str">
        <f>IF(I134=Tables!$J$5,Tables!$Q$5,IF(I134=Tables!$J$6,Tables!$Q$6,IF(I134=Tables!$J$7,Tables!$Q$7,IF(I134=Tables!$J$8,Tables!$Q$8,IF(I134=Tables!$J$9,Tables!$Q$9,IF(I134=Tables!$J$10,Tables!$Q$10,IF(I134=Tables!$J$11,Tables!$Q$11,IF(I134=Tables!$J$12,Tables!$Q$12,IF(I134=Tables!$J$13,Tables!$Q$13,IF(I134=Tables!$J$14,Tables!$Q$14,IF(I134=Tables!$J$15,Tables!$Q$15,IF(I134=Tables!$J$16,Tables!$Q$16,IF(I134=Tables!$J$17,Tables!$Q$17,IF(I134=Tables!$J$18,Tables!$Q$18,IF(I134=Tables!$J$19,Tables!$Q$19,IF(I134=Tables!$J$20,Tables!$Q$20,IF(I134=Tables!$J$24,Tables!$Q$24,IF(I134=Tables!$J$25,Tables!$Q$25,IF(I134=Tables!$J$26,Tables!$Q$26,IF(I134=Tables!$J$27,Tables!$Q$27,IF(I134=Tables!$J$28,Tables!$Q$28,IF(I134=Tables!$J$29,Tables!$Q$29,IF(I134=Tables!$J$30,Tables!$Q$30,IF(I134=Tables!$J$34,Tables!$Q$34,IF(I134=Tables!$J$35,Tables!$Q$35,IF(I134=Tables!$J$36,Tables!$Q$36,IF(I134=Tables!$J$37,Tables!$Q$37,IF(I134=Tables!$J$38,Tables!$Q$38,IF(I134=Tables!$J$42,Tables!$Q$42,IF(I134=Tables!$J$46,Tables!$Q$46,IF(I134=Tables!$J$47,Tables!$Q$47,IF(I134=Tables!$J$48,Tables!$Q$48,IF(I134=Tables!$J$49,Tables!$Q$49,IF(I134=Tables!$J$50,Tables!$Q$50,""))))))))))))))))))))))))))))))))))</f>
        <v/>
      </c>
      <c r="W134" s="112" t="str">
        <f t="shared" si="23"/>
        <v/>
      </c>
      <c r="X134" s="111" t="str">
        <f t="shared" si="22"/>
        <v/>
      </c>
      <c r="Y134" s="129"/>
      <c r="AC134" s="106"/>
    </row>
    <row r="135" spans="1:29" s="37" customFormat="1">
      <c r="A135" s="8">
        <f t="shared" si="16"/>
        <v>132</v>
      </c>
      <c r="B135" s="133"/>
      <c r="C135" s="119"/>
      <c r="D135" s="118" t="str">
        <f t="shared" si="17"/>
        <v/>
      </c>
      <c r="E135" s="120"/>
      <c r="F135" s="121"/>
      <c r="G135" s="122"/>
      <c r="H135" s="123"/>
      <c r="I135" s="124"/>
      <c r="J135" s="110" t="str">
        <f t="shared" si="18"/>
        <v/>
      </c>
      <c r="K135" s="118" t="str">
        <f t="shared" si="19"/>
        <v/>
      </c>
      <c r="L135" s="113" t="str">
        <f t="shared" si="20"/>
        <v/>
      </c>
      <c r="M135" s="114" t="str">
        <f t="shared" si="21"/>
        <v/>
      </c>
      <c r="N135" s="123"/>
      <c r="O135" s="123"/>
      <c r="P135" s="123"/>
      <c r="Q135" s="123"/>
      <c r="R135" s="123"/>
      <c r="S135" s="125"/>
      <c r="T135" s="126"/>
      <c r="U135" s="127"/>
      <c r="V135" s="115" t="str">
        <f>IF(I135=Tables!$J$5,Tables!$Q$5,IF(I135=Tables!$J$6,Tables!$Q$6,IF(I135=Tables!$J$7,Tables!$Q$7,IF(I135=Tables!$J$8,Tables!$Q$8,IF(I135=Tables!$J$9,Tables!$Q$9,IF(I135=Tables!$J$10,Tables!$Q$10,IF(I135=Tables!$J$11,Tables!$Q$11,IF(I135=Tables!$J$12,Tables!$Q$12,IF(I135=Tables!$J$13,Tables!$Q$13,IF(I135=Tables!$J$14,Tables!$Q$14,IF(I135=Tables!$J$15,Tables!$Q$15,IF(I135=Tables!$J$16,Tables!$Q$16,IF(I135=Tables!$J$17,Tables!$Q$17,IF(I135=Tables!$J$18,Tables!$Q$18,IF(I135=Tables!$J$19,Tables!$Q$19,IF(I135=Tables!$J$20,Tables!$Q$20,IF(I135=Tables!$J$24,Tables!$Q$24,IF(I135=Tables!$J$25,Tables!$Q$25,IF(I135=Tables!$J$26,Tables!$Q$26,IF(I135=Tables!$J$27,Tables!$Q$27,IF(I135=Tables!$J$28,Tables!$Q$28,IF(I135=Tables!$J$29,Tables!$Q$29,IF(I135=Tables!$J$30,Tables!$Q$30,IF(I135=Tables!$J$34,Tables!$Q$34,IF(I135=Tables!$J$35,Tables!$Q$35,IF(I135=Tables!$J$36,Tables!$Q$36,IF(I135=Tables!$J$37,Tables!$Q$37,IF(I135=Tables!$J$38,Tables!$Q$38,IF(I135=Tables!$J$42,Tables!$Q$42,IF(I135=Tables!$J$46,Tables!$Q$46,IF(I135=Tables!$J$47,Tables!$Q$47,IF(I135=Tables!$J$48,Tables!$Q$48,IF(I135=Tables!$J$49,Tables!$Q$49,IF(I135=Tables!$J$50,Tables!$Q$50,""))))))))))))))))))))))))))))))))))</f>
        <v/>
      </c>
      <c r="W135" s="112" t="str">
        <f t="shared" si="23"/>
        <v/>
      </c>
      <c r="X135" s="111" t="str">
        <f t="shared" si="22"/>
        <v/>
      </c>
      <c r="Y135" s="129"/>
      <c r="AC135" s="106"/>
    </row>
    <row r="136" spans="1:29" s="37" customFormat="1">
      <c r="A136" s="8">
        <f t="shared" si="16"/>
        <v>133</v>
      </c>
      <c r="B136" s="133"/>
      <c r="C136" s="119"/>
      <c r="D136" s="118" t="str">
        <f t="shared" si="17"/>
        <v/>
      </c>
      <c r="E136" s="120"/>
      <c r="F136" s="121"/>
      <c r="G136" s="122"/>
      <c r="H136" s="123"/>
      <c r="I136" s="124"/>
      <c r="J136" s="110" t="str">
        <f t="shared" si="18"/>
        <v/>
      </c>
      <c r="K136" s="118" t="str">
        <f t="shared" si="19"/>
        <v/>
      </c>
      <c r="L136" s="113" t="str">
        <f t="shared" si="20"/>
        <v/>
      </c>
      <c r="M136" s="114" t="str">
        <f t="shared" si="21"/>
        <v/>
      </c>
      <c r="N136" s="123"/>
      <c r="O136" s="123"/>
      <c r="P136" s="123"/>
      <c r="Q136" s="123"/>
      <c r="R136" s="123"/>
      <c r="S136" s="125"/>
      <c r="T136" s="126"/>
      <c r="U136" s="127"/>
      <c r="V136" s="115" t="str">
        <f>IF(I136=Tables!$J$5,Tables!$Q$5,IF(I136=Tables!$J$6,Tables!$Q$6,IF(I136=Tables!$J$7,Tables!$Q$7,IF(I136=Tables!$J$8,Tables!$Q$8,IF(I136=Tables!$J$9,Tables!$Q$9,IF(I136=Tables!$J$10,Tables!$Q$10,IF(I136=Tables!$J$11,Tables!$Q$11,IF(I136=Tables!$J$12,Tables!$Q$12,IF(I136=Tables!$J$13,Tables!$Q$13,IF(I136=Tables!$J$14,Tables!$Q$14,IF(I136=Tables!$J$15,Tables!$Q$15,IF(I136=Tables!$J$16,Tables!$Q$16,IF(I136=Tables!$J$17,Tables!$Q$17,IF(I136=Tables!$J$18,Tables!$Q$18,IF(I136=Tables!$J$19,Tables!$Q$19,IF(I136=Tables!$J$20,Tables!$Q$20,IF(I136=Tables!$J$24,Tables!$Q$24,IF(I136=Tables!$J$25,Tables!$Q$25,IF(I136=Tables!$J$26,Tables!$Q$26,IF(I136=Tables!$J$27,Tables!$Q$27,IF(I136=Tables!$J$28,Tables!$Q$28,IF(I136=Tables!$J$29,Tables!$Q$29,IF(I136=Tables!$J$30,Tables!$Q$30,IF(I136=Tables!$J$34,Tables!$Q$34,IF(I136=Tables!$J$35,Tables!$Q$35,IF(I136=Tables!$J$36,Tables!$Q$36,IF(I136=Tables!$J$37,Tables!$Q$37,IF(I136=Tables!$J$38,Tables!$Q$38,IF(I136=Tables!$J$42,Tables!$Q$42,IF(I136=Tables!$J$46,Tables!$Q$46,IF(I136=Tables!$J$47,Tables!$Q$47,IF(I136=Tables!$J$48,Tables!$Q$48,IF(I136=Tables!$J$49,Tables!$Q$49,IF(I136=Tables!$J$50,Tables!$Q$50,""))))))))))))))))))))))))))))))))))</f>
        <v/>
      </c>
      <c r="W136" s="112" t="str">
        <f t="shared" si="23"/>
        <v/>
      </c>
      <c r="X136" s="111" t="str">
        <f t="shared" si="22"/>
        <v/>
      </c>
      <c r="Y136" s="129"/>
      <c r="AC136" s="106"/>
    </row>
    <row r="137" spans="1:29" s="37" customFormat="1">
      <c r="A137" s="8">
        <f t="shared" si="16"/>
        <v>134</v>
      </c>
      <c r="B137" s="133"/>
      <c r="C137" s="119"/>
      <c r="D137" s="118" t="str">
        <f t="shared" si="17"/>
        <v/>
      </c>
      <c r="E137" s="120"/>
      <c r="F137" s="121"/>
      <c r="G137" s="122"/>
      <c r="H137" s="123"/>
      <c r="I137" s="124"/>
      <c r="J137" s="110" t="str">
        <f t="shared" si="18"/>
        <v/>
      </c>
      <c r="K137" s="118" t="str">
        <f t="shared" si="19"/>
        <v/>
      </c>
      <c r="L137" s="113" t="str">
        <f t="shared" si="20"/>
        <v/>
      </c>
      <c r="M137" s="114" t="str">
        <f t="shared" si="21"/>
        <v/>
      </c>
      <c r="N137" s="123"/>
      <c r="O137" s="123"/>
      <c r="P137" s="123"/>
      <c r="Q137" s="123"/>
      <c r="R137" s="123"/>
      <c r="S137" s="125"/>
      <c r="T137" s="126"/>
      <c r="U137" s="127"/>
      <c r="V137" s="115" t="str">
        <f>IF(I137=Tables!$J$5,Tables!$Q$5,IF(I137=Tables!$J$6,Tables!$Q$6,IF(I137=Tables!$J$7,Tables!$Q$7,IF(I137=Tables!$J$8,Tables!$Q$8,IF(I137=Tables!$J$9,Tables!$Q$9,IF(I137=Tables!$J$10,Tables!$Q$10,IF(I137=Tables!$J$11,Tables!$Q$11,IF(I137=Tables!$J$12,Tables!$Q$12,IF(I137=Tables!$J$13,Tables!$Q$13,IF(I137=Tables!$J$14,Tables!$Q$14,IF(I137=Tables!$J$15,Tables!$Q$15,IF(I137=Tables!$J$16,Tables!$Q$16,IF(I137=Tables!$J$17,Tables!$Q$17,IF(I137=Tables!$J$18,Tables!$Q$18,IF(I137=Tables!$J$19,Tables!$Q$19,IF(I137=Tables!$J$20,Tables!$Q$20,IF(I137=Tables!$J$24,Tables!$Q$24,IF(I137=Tables!$J$25,Tables!$Q$25,IF(I137=Tables!$J$26,Tables!$Q$26,IF(I137=Tables!$J$27,Tables!$Q$27,IF(I137=Tables!$J$28,Tables!$Q$28,IF(I137=Tables!$J$29,Tables!$Q$29,IF(I137=Tables!$J$30,Tables!$Q$30,IF(I137=Tables!$J$34,Tables!$Q$34,IF(I137=Tables!$J$35,Tables!$Q$35,IF(I137=Tables!$J$36,Tables!$Q$36,IF(I137=Tables!$J$37,Tables!$Q$37,IF(I137=Tables!$J$38,Tables!$Q$38,IF(I137=Tables!$J$42,Tables!$Q$42,IF(I137=Tables!$J$46,Tables!$Q$46,IF(I137=Tables!$J$47,Tables!$Q$47,IF(I137=Tables!$J$48,Tables!$Q$48,IF(I137=Tables!$J$49,Tables!$Q$49,IF(I137=Tables!$J$50,Tables!$Q$50,""))))))))))))))))))))))))))))))))))</f>
        <v/>
      </c>
      <c r="W137" s="112" t="str">
        <f t="shared" si="23"/>
        <v/>
      </c>
      <c r="X137" s="111" t="str">
        <f t="shared" si="22"/>
        <v/>
      </c>
      <c r="Y137" s="129"/>
      <c r="AC137" s="106"/>
    </row>
    <row r="138" spans="1:29" s="37" customFormat="1">
      <c r="A138" s="8">
        <f t="shared" si="16"/>
        <v>135</v>
      </c>
      <c r="B138" s="133"/>
      <c r="C138" s="119"/>
      <c r="D138" s="118" t="str">
        <f t="shared" si="17"/>
        <v/>
      </c>
      <c r="E138" s="120"/>
      <c r="F138" s="121"/>
      <c r="G138" s="122"/>
      <c r="H138" s="123"/>
      <c r="I138" s="124"/>
      <c r="J138" s="110" t="str">
        <f t="shared" si="18"/>
        <v/>
      </c>
      <c r="K138" s="118" t="str">
        <f t="shared" si="19"/>
        <v/>
      </c>
      <c r="L138" s="113" t="str">
        <f t="shared" si="20"/>
        <v/>
      </c>
      <c r="M138" s="114" t="str">
        <f t="shared" si="21"/>
        <v/>
      </c>
      <c r="N138" s="123"/>
      <c r="O138" s="123"/>
      <c r="P138" s="123"/>
      <c r="Q138" s="123"/>
      <c r="R138" s="123"/>
      <c r="S138" s="125"/>
      <c r="T138" s="126"/>
      <c r="U138" s="127"/>
      <c r="V138" s="115" t="str">
        <f>IF(I138=Tables!$J$5,Tables!$Q$5,IF(I138=Tables!$J$6,Tables!$Q$6,IF(I138=Tables!$J$7,Tables!$Q$7,IF(I138=Tables!$J$8,Tables!$Q$8,IF(I138=Tables!$J$9,Tables!$Q$9,IF(I138=Tables!$J$10,Tables!$Q$10,IF(I138=Tables!$J$11,Tables!$Q$11,IF(I138=Tables!$J$12,Tables!$Q$12,IF(I138=Tables!$J$13,Tables!$Q$13,IF(I138=Tables!$J$14,Tables!$Q$14,IF(I138=Tables!$J$15,Tables!$Q$15,IF(I138=Tables!$J$16,Tables!$Q$16,IF(I138=Tables!$J$17,Tables!$Q$17,IF(I138=Tables!$J$18,Tables!$Q$18,IF(I138=Tables!$J$19,Tables!$Q$19,IF(I138=Tables!$J$20,Tables!$Q$20,IF(I138=Tables!$J$24,Tables!$Q$24,IF(I138=Tables!$J$25,Tables!$Q$25,IF(I138=Tables!$J$26,Tables!$Q$26,IF(I138=Tables!$J$27,Tables!$Q$27,IF(I138=Tables!$J$28,Tables!$Q$28,IF(I138=Tables!$J$29,Tables!$Q$29,IF(I138=Tables!$J$30,Tables!$Q$30,IF(I138=Tables!$J$34,Tables!$Q$34,IF(I138=Tables!$J$35,Tables!$Q$35,IF(I138=Tables!$J$36,Tables!$Q$36,IF(I138=Tables!$J$37,Tables!$Q$37,IF(I138=Tables!$J$38,Tables!$Q$38,IF(I138=Tables!$J$42,Tables!$Q$42,IF(I138=Tables!$J$46,Tables!$Q$46,IF(I138=Tables!$J$47,Tables!$Q$47,IF(I138=Tables!$J$48,Tables!$Q$48,IF(I138=Tables!$J$49,Tables!$Q$49,IF(I138=Tables!$J$50,Tables!$Q$50,""))))))))))))))))))))))))))))))))))</f>
        <v/>
      </c>
      <c r="W138" s="112" t="str">
        <f t="shared" si="23"/>
        <v/>
      </c>
      <c r="X138" s="111" t="str">
        <f t="shared" si="22"/>
        <v/>
      </c>
      <c r="Y138" s="129"/>
      <c r="AC138" s="106"/>
    </row>
    <row r="139" spans="1:29" s="37" customFormat="1">
      <c r="A139" s="8">
        <f t="shared" si="16"/>
        <v>136</v>
      </c>
      <c r="B139" s="133"/>
      <c r="C139" s="119"/>
      <c r="D139" s="118" t="str">
        <f t="shared" si="17"/>
        <v/>
      </c>
      <c r="E139" s="120"/>
      <c r="F139" s="121"/>
      <c r="G139" s="122"/>
      <c r="H139" s="123"/>
      <c r="I139" s="124"/>
      <c r="J139" s="110" t="str">
        <f t="shared" si="18"/>
        <v/>
      </c>
      <c r="K139" s="118" t="str">
        <f t="shared" si="19"/>
        <v/>
      </c>
      <c r="L139" s="113" t="str">
        <f t="shared" si="20"/>
        <v/>
      </c>
      <c r="M139" s="114" t="str">
        <f t="shared" si="21"/>
        <v/>
      </c>
      <c r="N139" s="123"/>
      <c r="O139" s="123"/>
      <c r="P139" s="123"/>
      <c r="Q139" s="123"/>
      <c r="R139" s="123"/>
      <c r="S139" s="125"/>
      <c r="T139" s="126"/>
      <c r="U139" s="127"/>
      <c r="V139" s="115" t="str">
        <f>IF(I139=Tables!$J$5,Tables!$Q$5,IF(I139=Tables!$J$6,Tables!$Q$6,IF(I139=Tables!$J$7,Tables!$Q$7,IF(I139=Tables!$J$8,Tables!$Q$8,IF(I139=Tables!$J$9,Tables!$Q$9,IF(I139=Tables!$J$10,Tables!$Q$10,IF(I139=Tables!$J$11,Tables!$Q$11,IF(I139=Tables!$J$12,Tables!$Q$12,IF(I139=Tables!$J$13,Tables!$Q$13,IF(I139=Tables!$J$14,Tables!$Q$14,IF(I139=Tables!$J$15,Tables!$Q$15,IF(I139=Tables!$J$16,Tables!$Q$16,IF(I139=Tables!$J$17,Tables!$Q$17,IF(I139=Tables!$J$18,Tables!$Q$18,IF(I139=Tables!$J$19,Tables!$Q$19,IF(I139=Tables!$J$20,Tables!$Q$20,IF(I139=Tables!$J$24,Tables!$Q$24,IF(I139=Tables!$J$25,Tables!$Q$25,IF(I139=Tables!$J$26,Tables!$Q$26,IF(I139=Tables!$J$27,Tables!$Q$27,IF(I139=Tables!$J$28,Tables!$Q$28,IF(I139=Tables!$J$29,Tables!$Q$29,IF(I139=Tables!$J$30,Tables!$Q$30,IF(I139=Tables!$J$34,Tables!$Q$34,IF(I139=Tables!$J$35,Tables!$Q$35,IF(I139=Tables!$J$36,Tables!$Q$36,IF(I139=Tables!$J$37,Tables!$Q$37,IF(I139=Tables!$J$38,Tables!$Q$38,IF(I139=Tables!$J$42,Tables!$Q$42,IF(I139=Tables!$J$46,Tables!$Q$46,IF(I139=Tables!$J$47,Tables!$Q$47,IF(I139=Tables!$J$48,Tables!$Q$48,IF(I139=Tables!$J$49,Tables!$Q$49,IF(I139=Tables!$J$50,Tables!$Q$50,""))))))))))))))))))))))))))))))))))</f>
        <v/>
      </c>
      <c r="W139" s="112" t="str">
        <f t="shared" si="23"/>
        <v/>
      </c>
      <c r="X139" s="111" t="str">
        <f t="shared" si="22"/>
        <v/>
      </c>
      <c r="Y139" s="129"/>
      <c r="AC139" s="106"/>
    </row>
    <row r="140" spans="1:29" s="37" customFormat="1">
      <c r="A140" s="8">
        <f t="shared" si="16"/>
        <v>137</v>
      </c>
      <c r="B140" s="133"/>
      <c r="C140" s="119"/>
      <c r="D140" s="118" t="str">
        <f t="shared" si="17"/>
        <v/>
      </c>
      <c r="E140" s="120"/>
      <c r="F140" s="121"/>
      <c r="G140" s="122"/>
      <c r="H140" s="123"/>
      <c r="I140" s="124"/>
      <c r="J140" s="110" t="str">
        <f t="shared" si="18"/>
        <v/>
      </c>
      <c r="K140" s="118" t="str">
        <f t="shared" si="19"/>
        <v/>
      </c>
      <c r="L140" s="113" t="str">
        <f t="shared" si="20"/>
        <v/>
      </c>
      <c r="M140" s="114" t="str">
        <f t="shared" si="21"/>
        <v/>
      </c>
      <c r="N140" s="123"/>
      <c r="O140" s="123"/>
      <c r="P140" s="123"/>
      <c r="Q140" s="123"/>
      <c r="R140" s="123"/>
      <c r="S140" s="125"/>
      <c r="T140" s="126"/>
      <c r="U140" s="127"/>
      <c r="V140" s="115" t="str">
        <f>IF(I140=Tables!$J$5,Tables!$Q$5,IF(I140=Tables!$J$6,Tables!$Q$6,IF(I140=Tables!$J$7,Tables!$Q$7,IF(I140=Tables!$J$8,Tables!$Q$8,IF(I140=Tables!$J$9,Tables!$Q$9,IF(I140=Tables!$J$10,Tables!$Q$10,IF(I140=Tables!$J$11,Tables!$Q$11,IF(I140=Tables!$J$12,Tables!$Q$12,IF(I140=Tables!$J$13,Tables!$Q$13,IF(I140=Tables!$J$14,Tables!$Q$14,IF(I140=Tables!$J$15,Tables!$Q$15,IF(I140=Tables!$J$16,Tables!$Q$16,IF(I140=Tables!$J$17,Tables!$Q$17,IF(I140=Tables!$J$18,Tables!$Q$18,IF(I140=Tables!$J$19,Tables!$Q$19,IF(I140=Tables!$J$20,Tables!$Q$20,IF(I140=Tables!$J$24,Tables!$Q$24,IF(I140=Tables!$J$25,Tables!$Q$25,IF(I140=Tables!$J$26,Tables!$Q$26,IF(I140=Tables!$J$27,Tables!$Q$27,IF(I140=Tables!$J$28,Tables!$Q$28,IF(I140=Tables!$J$29,Tables!$Q$29,IF(I140=Tables!$J$30,Tables!$Q$30,IF(I140=Tables!$J$34,Tables!$Q$34,IF(I140=Tables!$J$35,Tables!$Q$35,IF(I140=Tables!$J$36,Tables!$Q$36,IF(I140=Tables!$J$37,Tables!$Q$37,IF(I140=Tables!$J$38,Tables!$Q$38,IF(I140=Tables!$J$42,Tables!$Q$42,IF(I140=Tables!$J$46,Tables!$Q$46,IF(I140=Tables!$J$47,Tables!$Q$47,IF(I140=Tables!$J$48,Tables!$Q$48,IF(I140=Tables!$J$49,Tables!$Q$49,IF(I140=Tables!$J$50,Tables!$Q$50,""))))))))))))))))))))))))))))))))))</f>
        <v/>
      </c>
      <c r="W140" s="112" t="str">
        <f t="shared" si="23"/>
        <v/>
      </c>
      <c r="X140" s="111" t="str">
        <f t="shared" si="22"/>
        <v/>
      </c>
      <c r="Y140" s="129"/>
      <c r="AC140" s="106"/>
    </row>
    <row r="141" spans="1:29" s="37" customFormat="1">
      <c r="A141" s="8">
        <f t="shared" si="16"/>
        <v>138</v>
      </c>
      <c r="B141" s="133"/>
      <c r="C141" s="119"/>
      <c r="D141" s="118" t="str">
        <f t="shared" si="17"/>
        <v/>
      </c>
      <c r="E141" s="120"/>
      <c r="F141" s="121"/>
      <c r="G141" s="122"/>
      <c r="H141" s="123"/>
      <c r="I141" s="124"/>
      <c r="J141" s="110" t="str">
        <f t="shared" si="18"/>
        <v/>
      </c>
      <c r="K141" s="118" t="str">
        <f t="shared" si="19"/>
        <v/>
      </c>
      <c r="L141" s="113" t="str">
        <f t="shared" si="20"/>
        <v/>
      </c>
      <c r="M141" s="114" t="str">
        <f t="shared" si="21"/>
        <v/>
      </c>
      <c r="N141" s="123"/>
      <c r="O141" s="123"/>
      <c r="P141" s="123"/>
      <c r="Q141" s="123"/>
      <c r="R141" s="123"/>
      <c r="S141" s="125"/>
      <c r="T141" s="126"/>
      <c r="U141" s="127"/>
      <c r="V141" s="115" t="str">
        <f>IF(I141=Tables!$J$5,Tables!$Q$5,IF(I141=Tables!$J$6,Tables!$Q$6,IF(I141=Tables!$J$7,Tables!$Q$7,IF(I141=Tables!$J$8,Tables!$Q$8,IF(I141=Tables!$J$9,Tables!$Q$9,IF(I141=Tables!$J$10,Tables!$Q$10,IF(I141=Tables!$J$11,Tables!$Q$11,IF(I141=Tables!$J$12,Tables!$Q$12,IF(I141=Tables!$J$13,Tables!$Q$13,IF(I141=Tables!$J$14,Tables!$Q$14,IF(I141=Tables!$J$15,Tables!$Q$15,IF(I141=Tables!$J$16,Tables!$Q$16,IF(I141=Tables!$J$17,Tables!$Q$17,IF(I141=Tables!$J$18,Tables!$Q$18,IF(I141=Tables!$J$19,Tables!$Q$19,IF(I141=Tables!$J$20,Tables!$Q$20,IF(I141=Tables!$J$24,Tables!$Q$24,IF(I141=Tables!$J$25,Tables!$Q$25,IF(I141=Tables!$J$26,Tables!$Q$26,IF(I141=Tables!$J$27,Tables!$Q$27,IF(I141=Tables!$J$28,Tables!$Q$28,IF(I141=Tables!$J$29,Tables!$Q$29,IF(I141=Tables!$J$30,Tables!$Q$30,IF(I141=Tables!$J$34,Tables!$Q$34,IF(I141=Tables!$J$35,Tables!$Q$35,IF(I141=Tables!$J$36,Tables!$Q$36,IF(I141=Tables!$J$37,Tables!$Q$37,IF(I141=Tables!$J$38,Tables!$Q$38,IF(I141=Tables!$J$42,Tables!$Q$42,IF(I141=Tables!$J$46,Tables!$Q$46,IF(I141=Tables!$J$47,Tables!$Q$47,IF(I141=Tables!$J$48,Tables!$Q$48,IF(I141=Tables!$J$49,Tables!$Q$49,IF(I141=Tables!$J$50,Tables!$Q$50,""))))))))))))))))))))))))))))))))))</f>
        <v/>
      </c>
      <c r="W141" s="112" t="str">
        <f t="shared" si="23"/>
        <v/>
      </c>
      <c r="X141" s="111" t="str">
        <f t="shared" si="22"/>
        <v/>
      </c>
      <c r="Y141" s="129"/>
      <c r="AC141" s="106"/>
    </row>
    <row r="142" spans="1:29" s="37" customFormat="1">
      <c r="A142" s="8">
        <f t="shared" si="16"/>
        <v>139</v>
      </c>
      <c r="B142" s="133"/>
      <c r="C142" s="119"/>
      <c r="D142" s="118" t="str">
        <f t="shared" si="17"/>
        <v/>
      </c>
      <c r="E142" s="120"/>
      <c r="F142" s="121"/>
      <c r="G142" s="122"/>
      <c r="H142" s="123"/>
      <c r="I142" s="124"/>
      <c r="J142" s="110" t="str">
        <f t="shared" si="18"/>
        <v/>
      </c>
      <c r="K142" s="118" t="str">
        <f t="shared" si="19"/>
        <v/>
      </c>
      <c r="L142" s="113" t="str">
        <f t="shared" si="20"/>
        <v/>
      </c>
      <c r="M142" s="114" t="str">
        <f t="shared" si="21"/>
        <v/>
      </c>
      <c r="N142" s="123"/>
      <c r="O142" s="123"/>
      <c r="P142" s="123"/>
      <c r="Q142" s="123"/>
      <c r="R142" s="123"/>
      <c r="S142" s="125"/>
      <c r="T142" s="126"/>
      <c r="U142" s="127"/>
      <c r="V142" s="115" t="str">
        <f>IF(I142=Tables!$J$5,Tables!$Q$5,IF(I142=Tables!$J$6,Tables!$Q$6,IF(I142=Tables!$J$7,Tables!$Q$7,IF(I142=Tables!$J$8,Tables!$Q$8,IF(I142=Tables!$J$9,Tables!$Q$9,IF(I142=Tables!$J$10,Tables!$Q$10,IF(I142=Tables!$J$11,Tables!$Q$11,IF(I142=Tables!$J$12,Tables!$Q$12,IF(I142=Tables!$J$13,Tables!$Q$13,IF(I142=Tables!$J$14,Tables!$Q$14,IF(I142=Tables!$J$15,Tables!$Q$15,IF(I142=Tables!$J$16,Tables!$Q$16,IF(I142=Tables!$J$17,Tables!$Q$17,IF(I142=Tables!$J$18,Tables!$Q$18,IF(I142=Tables!$J$19,Tables!$Q$19,IF(I142=Tables!$J$20,Tables!$Q$20,IF(I142=Tables!$J$24,Tables!$Q$24,IF(I142=Tables!$J$25,Tables!$Q$25,IF(I142=Tables!$J$26,Tables!$Q$26,IF(I142=Tables!$J$27,Tables!$Q$27,IF(I142=Tables!$J$28,Tables!$Q$28,IF(I142=Tables!$J$29,Tables!$Q$29,IF(I142=Tables!$J$30,Tables!$Q$30,IF(I142=Tables!$J$34,Tables!$Q$34,IF(I142=Tables!$J$35,Tables!$Q$35,IF(I142=Tables!$J$36,Tables!$Q$36,IF(I142=Tables!$J$37,Tables!$Q$37,IF(I142=Tables!$J$38,Tables!$Q$38,IF(I142=Tables!$J$42,Tables!$Q$42,IF(I142=Tables!$J$46,Tables!$Q$46,IF(I142=Tables!$J$47,Tables!$Q$47,IF(I142=Tables!$J$48,Tables!$Q$48,IF(I142=Tables!$J$49,Tables!$Q$49,IF(I142=Tables!$J$50,Tables!$Q$50,""))))))))))))))))))))))))))))))))))</f>
        <v/>
      </c>
      <c r="W142" s="112" t="str">
        <f t="shared" si="23"/>
        <v/>
      </c>
      <c r="X142" s="111" t="str">
        <f t="shared" si="22"/>
        <v/>
      </c>
      <c r="Y142" s="129"/>
      <c r="AC142" s="106"/>
    </row>
    <row r="143" spans="1:29" s="37" customFormat="1">
      <c r="A143" s="8">
        <f t="shared" si="16"/>
        <v>140</v>
      </c>
      <c r="B143" s="133"/>
      <c r="C143" s="119"/>
      <c r="D143" s="118" t="str">
        <f t="shared" si="17"/>
        <v/>
      </c>
      <c r="E143" s="120"/>
      <c r="F143" s="121"/>
      <c r="G143" s="122"/>
      <c r="H143" s="123"/>
      <c r="I143" s="124"/>
      <c r="J143" s="110" t="str">
        <f t="shared" si="18"/>
        <v/>
      </c>
      <c r="K143" s="118" t="str">
        <f t="shared" si="19"/>
        <v/>
      </c>
      <c r="L143" s="113" t="str">
        <f t="shared" si="20"/>
        <v/>
      </c>
      <c r="M143" s="114" t="str">
        <f t="shared" si="21"/>
        <v/>
      </c>
      <c r="N143" s="123"/>
      <c r="O143" s="123"/>
      <c r="P143" s="123"/>
      <c r="Q143" s="123"/>
      <c r="R143" s="123"/>
      <c r="S143" s="125"/>
      <c r="T143" s="126"/>
      <c r="U143" s="127"/>
      <c r="V143" s="115" t="str">
        <f>IF(I143=Tables!$J$5,Tables!$Q$5,IF(I143=Tables!$J$6,Tables!$Q$6,IF(I143=Tables!$J$7,Tables!$Q$7,IF(I143=Tables!$J$8,Tables!$Q$8,IF(I143=Tables!$J$9,Tables!$Q$9,IF(I143=Tables!$J$10,Tables!$Q$10,IF(I143=Tables!$J$11,Tables!$Q$11,IF(I143=Tables!$J$12,Tables!$Q$12,IF(I143=Tables!$J$13,Tables!$Q$13,IF(I143=Tables!$J$14,Tables!$Q$14,IF(I143=Tables!$J$15,Tables!$Q$15,IF(I143=Tables!$J$16,Tables!$Q$16,IF(I143=Tables!$J$17,Tables!$Q$17,IF(I143=Tables!$J$18,Tables!$Q$18,IF(I143=Tables!$J$19,Tables!$Q$19,IF(I143=Tables!$J$20,Tables!$Q$20,IF(I143=Tables!$J$24,Tables!$Q$24,IF(I143=Tables!$J$25,Tables!$Q$25,IF(I143=Tables!$J$26,Tables!$Q$26,IF(I143=Tables!$J$27,Tables!$Q$27,IF(I143=Tables!$J$28,Tables!$Q$28,IF(I143=Tables!$J$29,Tables!$Q$29,IF(I143=Tables!$J$30,Tables!$Q$30,IF(I143=Tables!$J$34,Tables!$Q$34,IF(I143=Tables!$J$35,Tables!$Q$35,IF(I143=Tables!$J$36,Tables!$Q$36,IF(I143=Tables!$J$37,Tables!$Q$37,IF(I143=Tables!$J$38,Tables!$Q$38,IF(I143=Tables!$J$42,Tables!$Q$42,IF(I143=Tables!$J$46,Tables!$Q$46,IF(I143=Tables!$J$47,Tables!$Q$47,IF(I143=Tables!$J$48,Tables!$Q$48,IF(I143=Tables!$J$49,Tables!$Q$49,IF(I143=Tables!$J$50,Tables!$Q$50,""))))))))))))))))))))))))))))))))))</f>
        <v/>
      </c>
      <c r="W143" s="112" t="str">
        <f t="shared" si="23"/>
        <v/>
      </c>
      <c r="X143" s="111" t="str">
        <f t="shared" si="22"/>
        <v/>
      </c>
      <c r="Y143" s="129"/>
      <c r="AC143" s="106"/>
    </row>
    <row r="144" spans="1:29" s="37" customFormat="1">
      <c r="A144" s="8">
        <f t="shared" si="16"/>
        <v>141</v>
      </c>
      <c r="B144" s="133"/>
      <c r="C144" s="119"/>
      <c r="D144" s="118" t="str">
        <f t="shared" si="17"/>
        <v/>
      </c>
      <c r="E144" s="120"/>
      <c r="F144" s="121"/>
      <c r="G144" s="122"/>
      <c r="H144" s="123"/>
      <c r="I144" s="124"/>
      <c r="J144" s="110" t="str">
        <f t="shared" si="18"/>
        <v/>
      </c>
      <c r="K144" s="118" t="str">
        <f t="shared" si="19"/>
        <v/>
      </c>
      <c r="L144" s="113" t="str">
        <f t="shared" si="20"/>
        <v/>
      </c>
      <c r="M144" s="114" t="str">
        <f t="shared" si="21"/>
        <v/>
      </c>
      <c r="N144" s="123"/>
      <c r="O144" s="123"/>
      <c r="P144" s="123"/>
      <c r="Q144" s="123"/>
      <c r="R144" s="123"/>
      <c r="S144" s="125"/>
      <c r="T144" s="126"/>
      <c r="U144" s="127"/>
      <c r="V144" s="115" t="str">
        <f>IF(I144=Tables!$J$5,Tables!$Q$5,IF(I144=Tables!$J$6,Tables!$Q$6,IF(I144=Tables!$J$7,Tables!$Q$7,IF(I144=Tables!$J$8,Tables!$Q$8,IF(I144=Tables!$J$9,Tables!$Q$9,IF(I144=Tables!$J$10,Tables!$Q$10,IF(I144=Tables!$J$11,Tables!$Q$11,IF(I144=Tables!$J$12,Tables!$Q$12,IF(I144=Tables!$J$13,Tables!$Q$13,IF(I144=Tables!$J$14,Tables!$Q$14,IF(I144=Tables!$J$15,Tables!$Q$15,IF(I144=Tables!$J$16,Tables!$Q$16,IF(I144=Tables!$J$17,Tables!$Q$17,IF(I144=Tables!$J$18,Tables!$Q$18,IF(I144=Tables!$J$19,Tables!$Q$19,IF(I144=Tables!$J$20,Tables!$Q$20,IF(I144=Tables!$J$24,Tables!$Q$24,IF(I144=Tables!$J$25,Tables!$Q$25,IF(I144=Tables!$J$26,Tables!$Q$26,IF(I144=Tables!$J$27,Tables!$Q$27,IF(I144=Tables!$J$28,Tables!$Q$28,IF(I144=Tables!$J$29,Tables!$Q$29,IF(I144=Tables!$J$30,Tables!$Q$30,IF(I144=Tables!$J$34,Tables!$Q$34,IF(I144=Tables!$J$35,Tables!$Q$35,IF(I144=Tables!$J$36,Tables!$Q$36,IF(I144=Tables!$J$37,Tables!$Q$37,IF(I144=Tables!$J$38,Tables!$Q$38,IF(I144=Tables!$J$42,Tables!$Q$42,IF(I144=Tables!$J$46,Tables!$Q$46,IF(I144=Tables!$J$47,Tables!$Q$47,IF(I144=Tables!$J$48,Tables!$Q$48,IF(I144=Tables!$J$49,Tables!$Q$49,IF(I144=Tables!$J$50,Tables!$Q$50,""))))))))))))))))))))))))))))))))))</f>
        <v/>
      </c>
      <c r="W144" s="112" t="str">
        <f t="shared" si="23"/>
        <v/>
      </c>
      <c r="X144" s="111" t="str">
        <f t="shared" si="22"/>
        <v/>
      </c>
      <c r="Y144" s="129"/>
      <c r="AC144" s="106"/>
    </row>
    <row r="145" spans="1:29" s="37" customFormat="1">
      <c r="A145" s="8">
        <f t="shared" si="16"/>
        <v>142</v>
      </c>
      <c r="B145" s="133"/>
      <c r="C145" s="119"/>
      <c r="D145" s="118" t="str">
        <f t="shared" si="17"/>
        <v/>
      </c>
      <c r="E145" s="120"/>
      <c r="F145" s="121"/>
      <c r="G145" s="122"/>
      <c r="H145" s="123"/>
      <c r="I145" s="124"/>
      <c r="J145" s="110" t="str">
        <f t="shared" si="18"/>
        <v/>
      </c>
      <c r="K145" s="118" t="str">
        <f t="shared" si="19"/>
        <v/>
      </c>
      <c r="L145" s="113" t="str">
        <f t="shared" si="20"/>
        <v/>
      </c>
      <c r="M145" s="114" t="str">
        <f t="shared" si="21"/>
        <v/>
      </c>
      <c r="N145" s="123"/>
      <c r="O145" s="123"/>
      <c r="P145" s="123"/>
      <c r="Q145" s="123"/>
      <c r="R145" s="123"/>
      <c r="S145" s="125"/>
      <c r="T145" s="126"/>
      <c r="U145" s="127"/>
      <c r="V145" s="115" t="str">
        <f>IF(I145=Tables!$J$5,Tables!$Q$5,IF(I145=Tables!$J$6,Tables!$Q$6,IF(I145=Tables!$J$7,Tables!$Q$7,IF(I145=Tables!$J$8,Tables!$Q$8,IF(I145=Tables!$J$9,Tables!$Q$9,IF(I145=Tables!$J$10,Tables!$Q$10,IF(I145=Tables!$J$11,Tables!$Q$11,IF(I145=Tables!$J$12,Tables!$Q$12,IF(I145=Tables!$J$13,Tables!$Q$13,IF(I145=Tables!$J$14,Tables!$Q$14,IF(I145=Tables!$J$15,Tables!$Q$15,IF(I145=Tables!$J$16,Tables!$Q$16,IF(I145=Tables!$J$17,Tables!$Q$17,IF(I145=Tables!$J$18,Tables!$Q$18,IF(I145=Tables!$J$19,Tables!$Q$19,IF(I145=Tables!$J$20,Tables!$Q$20,IF(I145=Tables!$J$24,Tables!$Q$24,IF(I145=Tables!$J$25,Tables!$Q$25,IF(I145=Tables!$J$26,Tables!$Q$26,IF(I145=Tables!$J$27,Tables!$Q$27,IF(I145=Tables!$J$28,Tables!$Q$28,IF(I145=Tables!$J$29,Tables!$Q$29,IF(I145=Tables!$J$30,Tables!$Q$30,IF(I145=Tables!$J$34,Tables!$Q$34,IF(I145=Tables!$J$35,Tables!$Q$35,IF(I145=Tables!$J$36,Tables!$Q$36,IF(I145=Tables!$J$37,Tables!$Q$37,IF(I145=Tables!$J$38,Tables!$Q$38,IF(I145=Tables!$J$42,Tables!$Q$42,IF(I145=Tables!$J$46,Tables!$Q$46,IF(I145=Tables!$J$47,Tables!$Q$47,IF(I145=Tables!$J$48,Tables!$Q$48,IF(I145=Tables!$J$49,Tables!$Q$49,IF(I145=Tables!$J$50,Tables!$Q$50,""))))))))))))))))))))))))))))))))))</f>
        <v/>
      </c>
      <c r="W145" s="112" t="str">
        <f t="shared" si="23"/>
        <v/>
      </c>
      <c r="X145" s="111" t="str">
        <f t="shared" si="22"/>
        <v/>
      </c>
      <c r="Y145" s="129"/>
      <c r="AC145" s="106"/>
    </row>
    <row r="146" spans="1:29" s="37" customFormat="1">
      <c r="A146" s="8">
        <f t="shared" si="16"/>
        <v>143</v>
      </c>
      <c r="B146" s="133"/>
      <c r="C146" s="119"/>
      <c r="D146" s="118" t="str">
        <f t="shared" si="17"/>
        <v/>
      </c>
      <c r="E146" s="120"/>
      <c r="F146" s="121"/>
      <c r="G146" s="122"/>
      <c r="H146" s="123"/>
      <c r="I146" s="124"/>
      <c r="J146" s="110" t="str">
        <f t="shared" si="18"/>
        <v/>
      </c>
      <c r="K146" s="118" t="str">
        <f t="shared" si="19"/>
        <v/>
      </c>
      <c r="L146" s="113" t="str">
        <f t="shared" si="20"/>
        <v/>
      </c>
      <c r="M146" s="114" t="str">
        <f t="shared" si="21"/>
        <v/>
      </c>
      <c r="N146" s="123"/>
      <c r="O146" s="123"/>
      <c r="P146" s="123"/>
      <c r="Q146" s="123"/>
      <c r="R146" s="123"/>
      <c r="S146" s="125"/>
      <c r="T146" s="126"/>
      <c r="U146" s="127"/>
      <c r="V146" s="115" t="str">
        <f>IF(I146=Tables!$J$5,Tables!$Q$5,IF(I146=Tables!$J$6,Tables!$Q$6,IF(I146=Tables!$J$7,Tables!$Q$7,IF(I146=Tables!$J$8,Tables!$Q$8,IF(I146=Tables!$J$9,Tables!$Q$9,IF(I146=Tables!$J$10,Tables!$Q$10,IF(I146=Tables!$J$11,Tables!$Q$11,IF(I146=Tables!$J$12,Tables!$Q$12,IF(I146=Tables!$J$13,Tables!$Q$13,IF(I146=Tables!$J$14,Tables!$Q$14,IF(I146=Tables!$J$15,Tables!$Q$15,IF(I146=Tables!$J$16,Tables!$Q$16,IF(I146=Tables!$J$17,Tables!$Q$17,IF(I146=Tables!$J$18,Tables!$Q$18,IF(I146=Tables!$J$19,Tables!$Q$19,IF(I146=Tables!$J$20,Tables!$Q$20,IF(I146=Tables!$J$24,Tables!$Q$24,IF(I146=Tables!$J$25,Tables!$Q$25,IF(I146=Tables!$J$26,Tables!$Q$26,IF(I146=Tables!$J$27,Tables!$Q$27,IF(I146=Tables!$J$28,Tables!$Q$28,IF(I146=Tables!$J$29,Tables!$Q$29,IF(I146=Tables!$J$30,Tables!$Q$30,IF(I146=Tables!$J$34,Tables!$Q$34,IF(I146=Tables!$J$35,Tables!$Q$35,IF(I146=Tables!$J$36,Tables!$Q$36,IF(I146=Tables!$J$37,Tables!$Q$37,IF(I146=Tables!$J$38,Tables!$Q$38,IF(I146=Tables!$J$42,Tables!$Q$42,IF(I146=Tables!$J$46,Tables!$Q$46,IF(I146=Tables!$J$47,Tables!$Q$47,IF(I146=Tables!$J$48,Tables!$Q$48,IF(I146=Tables!$J$49,Tables!$Q$49,IF(I146=Tables!$J$50,Tables!$Q$50,""))))))))))))))))))))))))))))))))))</f>
        <v/>
      </c>
      <c r="W146" s="112" t="str">
        <f t="shared" si="23"/>
        <v/>
      </c>
      <c r="X146" s="111" t="str">
        <f t="shared" si="22"/>
        <v/>
      </c>
      <c r="Y146" s="129"/>
      <c r="AC146" s="106"/>
    </row>
    <row r="147" spans="1:29" s="37" customFormat="1">
      <c r="A147" s="8">
        <f t="shared" si="16"/>
        <v>144</v>
      </c>
      <c r="B147" s="133"/>
      <c r="C147" s="119"/>
      <c r="D147" s="118" t="str">
        <f t="shared" si="17"/>
        <v/>
      </c>
      <c r="E147" s="120"/>
      <c r="F147" s="121"/>
      <c r="G147" s="122"/>
      <c r="H147" s="123"/>
      <c r="I147" s="124"/>
      <c r="J147" s="110" t="str">
        <f t="shared" si="18"/>
        <v/>
      </c>
      <c r="K147" s="118" t="str">
        <f t="shared" si="19"/>
        <v/>
      </c>
      <c r="L147" s="113" t="str">
        <f t="shared" si="20"/>
        <v/>
      </c>
      <c r="M147" s="114" t="str">
        <f t="shared" si="21"/>
        <v/>
      </c>
      <c r="N147" s="123"/>
      <c r="O147" s="123"/>
      <c r="P147" s="123"/>
      <c r="Q147" s="123"/>
      <c r="R147" s="123"/>
      <c r="S147" s="125"/>
      <c r="T147" s="126"/>
      <c r="U147" s="127"/>
      <c r="V147" s="115" t="str">
        <f>IF(I147=Tables!$J$5,Tables!$Q$5,IF(I147=Tables!$J$6,Tables!$Q$6,IF(I147=Tables!$J$7,Tables!$Q$7,IF(I147=Tables!$J$8,Tables!$Q$8,IF(I147=Tables!$J$9,Tables!$Q$9,IF(I147=Tables!$J$10,Tables!$Q$10,IF(I147=Tables!$J$11,Tables!$Q$11,IF(I147=Tables!$J$12,Tables!$Q$12,IF(I147=Tables!$J$13,Tables!$Q$13,IF(I147=Tables!$J$14,Tables!$Q$14,IF(I147=Tables!$J$15,Tables!$Q$15,IF(I147=Tables!$J$16,Tables!$Q$16,IF(I147=Tables!$J$17,Tables!$Q$17,IF(I147=Tables!$J$18,Tables!$Q$18,IF(I147=Tables!$J$19,Tables!$Q$19,IF(I147=Tables!$J$20,Tables!$Q$20,IF(I147=Tables!$J$24,Tables!$Q$24,IF(I147=Tables!$J$25,Tables!$Q$25,IF(I147=Tables!$J$26,Tables!$Q$26,IF(I147=Tables!$J$27,Tables!$Q$27,IF(I147=Tables!$J$28,Tables!$Q$28,IF(I147=Tables!$J$29,Tables!$Q$29,IF(I147=Tables!$J$30,Tables!$Q$30,IF(I147=Tables!$J$34,Tables!$Q$34,IF(I147=Tables!$J$35,Tables!$Q$35,IF(I147=Tables!$J$36,Tables!$Q$36,IF(I147=Tables!$J$37,Tables!$Q$37,IF(I147=Tables!$J$38,Tables!$Q$38,IF(I147=Tables!$J$42,Tables!$Q$42,IF(I147=Tables!$J$46,Tables!$Q$46,IF(I147=Tables!$J$47,Tables!$Q$47,IF(I147=Tables!$J$48,Tables!$Q$48,IF(I147=Tables!$J$49,Tables!$Q$49,IF(I147=Tables!$J$50,Tables!$Q$50,""))))))))))))))))))))))))))))))))))</f>
        <v/>
      </c>
      <c r="W147" s="112" t="str">
        <f t="shared" si="23"/>
        <v/>
      </c>
      <c r="X147" s="111" t="str">
        <f t="shared" si="22"/>
        <v/>
      </c>
      <c r="Y147" s="129"/>
      <c r="AC147" s="106"/>
    </row>
    <row r="148" spans="1:29" s="37" customFormat="1">
      <c r="A148" s="8">
        <f t="shared" si="16"/>
        <v>145</v>
      </c>
      <c r="B148" s="133"/>
      <c r="C148" s="119"/>
      <c r="D148" s="118" t="str">
        <f t="shared" si="17"/>
        <v/>
      </c>
      <c r="E148" s="120"/>
      <c r="F148" s="121"/>
      <c r="G148" s="122"/>
      <c r="H148" s="123"/>
      <c r="I148" s="124"/>
      <c r="J148" s="110" t="str">
        <f t="shared" si="18"/>
        <v/>
      </c>
      <c r="K148" s="118" t="str">
        <f t="shared" si="19"/>
        <v/>
      </c>
      <c r="L148" s="113" t="str">
        <f t="shared" si="20"/>
        <v/>
      </c>
      <c r="M148" s="114" t="str">
        <f t="shared" si="21"/>
        <v/>
      </c>
      <c r="N148" s="123"/>
      <c r="O148" s="123"/>
      <c r="P148" s="123"/>
      <c r="Q148" s="123"/>
      <c r="R148" s="123"/>
      <c r="S148" s="125"/>
      <c r="T148" s="126"/>
      <c r="U148" s="127"/>
      <c r="V148" s="115" t="str">
        <f>IF(I148=Tables!$J$5,Tables!$Q$5,IF(I148=Tables!$J$6,Tables!$Q$6,IF(I148=Tables!$J$7,Tables!$Q$7,IF(I148=Tables!$J$8,Tables!$Q$8,IF(I148=Tables!$J$9,Tables!$Q$9,IF(I148=Tables!$J$10,Tables!$Q$10,IF(I148=Tables!$J$11,Tables!$Q$11,IF(I148=Tables!$J$12,Tables!$Q$12,IF(I148=Tables!$J$13,Tables!$Q$13,IF(I148=Tables!$J$14,Tables!$Q$14,IF(I148=Tables!$J$15,Tables!$Q$15,IF(I148=Tables!$J$16,Tables!$Q$16,IF(I148=Tables!$J$17,Tables!$Q$17,IF(I148=Tables!$J$18,Tables!$Q$18,IF(I148=Tables!$J$19,Tables!$Q$19,IF(I148=Tables!$J$20,Tables!$Q$20,IF(I148=Tables!$J$24,Tables!$Q$24,IF(I148=Tables!$J$25,Tables!$Q$25,IF(I148=Tables!$J$26,Tables!$Q$26,IF(I148=Tables!$J$27,Tables!$Q$27,IF(I148=Tables!$J$28,Tables!$Q$28,IF(I148=Tables!$J$29,Tables!$Q$29,IF(I148=Tables!$J$30,Tables!$Q$30,IF(I148=Tables!$J$34,Tables!$Q$34,IF(I148=Tables!$J$35,Tables!$Q$35,IF(I148=Tables!$J$36,Tables!$Q$36,IF(I148=Tables!$J$37,Tables!$Q$37,IF(I148=Tables!$J$38,Tables!$Q$38,IF(I148=Tables!$J$42,Tables!$Q$42,IF(I148=Tables!$J$46,Tables!$Q$46,IF(I148=Tables!$J$47,Tables!$Q$47,IF(I148=Tables!$J$48,Tables!$Q$48,IF(I148=Tables!$J$49,Tables!$Q$49,IF(I148=Tables!$J$50,Tables!$Q$50,""))))))))))))))))))))))))))))))))))</f>
        <v/>
      </c>
      <c r="W148" s="112" t="str">
        <f t="shared" si="23"/>
        <v/>
      </c>
      <c r="X148" s="111" t="str">
        <f t="shared" si="22"/>
        <v/>
      </c>
      <c r="Y148" s="129"/>
      <c r="AC148" s="106"/>
    </row>
    <row r="149" spans="1:29" s="37" customFormat="1">
      <c r="A149" s="8">
        <f t="shared" si="16"/>
        <v>146</v>
      </c>
      <c r="B149" s="133"/>
      <c r="C149" s="119"/>
      <c r="D149" s="118" t="str">
        <f t="shared" si="17"/>
        <v/>
      </c>
      <c r="E149" s="120"/>
      <c r="F149" s="121"/>
      <c r="G149" s="122"/>
      <c r="H149" s="123"/>
      <c r="I149" s="124"/>
      <c r="J149" s="110" t="str">
        <f t="shared" si="18"/>
        <v/>
      </c>
      <c r="K149" s="118" t="str">
        <f t="shared" si="19"/>
        <v/>
      </c>
      <c r="L149" s="113" t="str">
        <f t="shared" si="20"/>
        <v/>
      </c>
      <c r="M149" s="114" t="str">
        <f t="shared" si="21"/>
        <v/>
      </c>
      <c r="N149" s="123"/>
      <c r="O149" s="123"/>
      <c r="P149" s="123"/>
      <c r="Q149" s="123"/>
      <c r="R149" s="123"/>
      <c r="S149" s="125"/>
      <c r="T149" s="126"/>
      <c r="U149" s="127"/>
      <c r="V149" s="115" t="str">
        <f>IF(I149=Tables!$J$5,Tables!$Q$5,IF(I149=Tables!$J$6,Tables!$Q$6,IF(I149=Tables!$J$7,Tables!$Q$7,IF(I149=Tables!$J$8,Tables!$Q$8,IF(I149=Tables!$J$9,Tables!$Q$9,IF(I149=Tables!$J$10,Tables!$Q$10,IF(I149=Tables!$J$11,Tables!$Q$11,IF(I149=Tables!$J$12,Tables!$Q$12,IF(I149=Tables!$J$13,Tables!$Q$13,IF(I149=Tables!$J$14,Tables!$Q$14,IF(I149=Tables!$J$15,Tables!$Q$15,IF(I149=Tables!$J$16,Tables!$Q$16,IF(I149=Tables!$J$17,Tables!$Q$17,IF(I149=Tables!$J$18,Tables!$Q$18,IF(I149=Tables!$J$19,Tables!$Q$19,IF(I149=Tables!$J$20,Tables!$Q$20,IF(I149=Tables!$J$24,Tables!$Q$24,IF(I149=Tables!$J$25,Tables!$Q$25,IF(I149=Tables!$J$26,Tables!$Q$26,IF(I149=Tables!$J$27,Tables!$Q$27,IF(I149=Tables!$J$28,Tables!$Q$28,IF(I149=Tables!$J$29,Tables!$Q$29,IF(I149=Tables!$J$30,Tables!$Q$30,IF(I149=Tables!$J$34,Tables!$Q$34,IF(I149=Tables!$J$35,Tables!$Q$35,IF(I149=Tables!$J$36,Tables!$Q$36,IF(I149=Tables!$J$37,Tables!$Q$37,IF(I149=Tables!$J$38,Tables!$Q$38,IF(I149=Tables!$J$42,Tables!$Q$42,IF(I149=Tables!$J$46,Tables!$Q$46,IF(I149=Tables!$J$47,Tables!$Q$47,IF(I149=Tables!$J$48,Tables!$Q$48,IF(I149=Tables!$J$49,Tables!$Q$49,IF(I149=Tables!$J$50,Tables!$Q$50,""))))))))))))))))))))))))))))))))))</f>
        <v/>
      </c>
      <c r="W149" s="112" t="str">
        <f t="shared" si="23"/>
        <v/>
      </c>
      <c r="X149" s="111" t="str">
        <f t="shared" si="22"/>
        <v/>
      </c>
      <c r="Y149" s="129"/>
      <c r="AC149" s="106"/>
    </row>
    <row r="150" spans="1:29" s="37" customFormat="1">
      <c r="A150" s="8">
        <f t="shared" si="16"/>
        <v>147</v>
      </c>
      <c r="B150" s="133"/>
      <c r="C150" s="119"/>
      <c r="D150" s="118" t="str">
        <f t="shared" si="17"/>
        <v/>
      </c>
      <c r="E150" s="120"/>
      <c r="F150" s="121"/>
      <c r="G150" s="122"/>
      <c r="H150" s="123"/>
      <c r="I150" s="124"/>
      <c r="J150" s="110" t="str">
        <f t="shared" si="18"/>
        <v/>
      </c>
      <c r="K150" s="118" t="str">
        <f t="shared" si="19"/>
        <v/>
      </c>
      <c r="L150" s="113" t="str">
        <f t="shared" si="20"/>
        <v/>
      </c>
      <c r="M150" s="114" t="str">
        <f t="shared" si="21"/>
        <v/>
      </c>
      <c r="N150" s="123"/>
      <c r="O150" s="123"/>
      <c r="P150" s="123"/>
      <c r="Q150" s="123"/>
      <c r="R150" s="123"/>
      <c r="S150" s="125"/>
      <c r="T150" s="126"/>
      <c r="U150" s="127"/>
      <c r="V150" s="115" t="str">
        <f>IF(I150=Tables!$J$5,Tables!$Q$5,IF(I150=Tables!$J$6,Tables!$Q$6,IF(I150=Tables!$J$7,Tables!$Q$7,IF(I150=Tables!$J$8,Tables!$Q$8,IF(I150=Tables!$J$9,Tables!$Q$9,IF(I150=Tables!$J$10,Tables!$Q$10,IF(I150=Tables!$J$11,Tables!$Q$11,IF(I150=Tables!$J$12,Tables!$Q$12,IF(I150=Tables!$J$13,Tables!$Q$13,IF(I150=Tables!$J$14,Tables!$Q$14,IF(I150=Tables!$J$15,Tables!$Q$15,IF(I150=Tables!$J$16,Tables!$Q$16,IF(I150=Tables!$J$17,Tables!$Q$17,IF(I150=Tables!$J$18,Tables!$Q$18,IF(I150=Tables!$J$19,Tables!$Q$19,IF(I150=Tables!$J$20,Tables!$Q$20,IF(I150=Tables!$J$24,Tables!$Q$24,IF(I150=Tables!$J$25,Tables!$Q$25,IF(I150=Tables!$J$26,Tables!$Q$26,IF(I150=Tables!$J$27,Tables!$Q$27,IF(I150=Tables!$J$28,Tables!$Q$28,IF(I150=Tables!$J$29,Tables!$Q$29,IF(I150=Tables!$J$30,Tables!$Q$30,IF(I150=Tables!$J$34,Tables!$Q$34,IF(I150=Tables!$J$35,Tables!$Q$35,IF(I150=Tables!$J$36,Tables!$Q$36,IF(I150=Tables!$J$37,Tables!$Q$37,IF(I150=Tables!$J$38,Tables!$Q$38,IF(I150=Tables!$J$42,Tables!$Q$42,IF(I150=Tables!$J$46,Tables!$Q$46,IF(I150=Tables!$J$47,Tables!$Q$47,IF(I150=Tables!$J$48,Tables!$Q$48,IF(I150=Tables!$J$49,Tables!$Q$49,IF(I150=Tables!$J$50,Tables!$Q$50,""))))))))))))))))))))))))))))))))))</f>
        <v/>
      </c>
      <c r="W150" s="112" t="str">
        <f t="shared" si="23"/>
        <v/>
      </c>
      <c r="X150" s="111" t="str">
        <f t="shared" si="22"/>
        <v/>
      </c>
      <c r="Y150" s="129"/>
      <c r="AC150" s="106"/>
    </row>
    <row r="151" spans="1:29" s="37" customFormat="1">
      <c r="A151" s="8">
        <f t="shared" si="16"/>
        <v>148</v>
      </c>
      <c r="B151" s="133"/>
      <c r="C151" s="119"/>
      <c r="D151" s="118" t="str">
        <f t="shared" si="17"/>
        <v/>
      </c>
      <c r="E151" s="120"/>
      <c r="F151" s="121"/>
      <c r="G151" s="122"/>
      <c r="H151" s="123"/>
      <c r="I151" s="124"/>
      <c r="J151" s="110" t="str">
        <f t="shared" si="18"/>
        <v/>
      </c>
      <c r="K151" s="118" t="str">
        <f t="shared" si="19"/>
        <v/>
      </c>
      <c r="L151" s="113" t="str">
        <f t="shared" si="20"/>
        <v/>
      </c>
      <c r="M151" s="114" t="str">
        <f t="shared" si="21"/>
        <v/>
      </c>
      <c r="N151" s="123"/>
      <c r="O151" s="123"/>
      <c r="P151" s="123"/>
      <c r="Q151" s="123"/>
      <c r="R151" s="123"/>
      <c r="S151" s="125"/>
      <c r="T151" s="126"/>
      <c r="U151" s="127"/>
      <c r="V151" s="115" t="str">
        <f>IF(I151=Tables!$J$5,Tables!$Q$5,IF(I151=Tables!$J$6,Tables!$Q$6,IF(I151=Tables!$J$7,Tables!$Q$7,IF(I151=Tables!$J$8,Tables!$Q$8,IF(I151=Tables!$J$9,Tables!$Q$9,IF(I151=Tables!$J$10,Tables!$Q$10,IF(I151=Tables!$J$11,Tables!$Q$11,IF(I151=Tables!$J$12,Tables!$Q$12,IF(I151=Tables!$J$13,Tables!$Q$13,IF(I151=Tables!$J$14,Tables!$Q$14,IF(I151=Tables!$J$15,Tables!$Q$15,IF(I151=Tables!$J$16,Tables!$Q$16,IF(I151=Tables!$J$17,Tables!$Q$17,IF(I151=Tables!$J$18,Tables!$Q$18,IF(I151=Tables!$J$19,Tables!$Q$19,IF(I151=Tables!$J$20,Tables!$Q$20,IF(I151=Tables!$J$24,Tables!$Q$24,IF(I151=Tables!$J$25,Tables!$Q$25,IF(I151=Tables!$J$26,Tables!$Q$26,IF(I151=Tables!$J$27,Tables!$Q$27,IF(I151=Tables!$J$28,Tables!$Q$28,IF(I151=Tables!$J$29,Tables!$Q$29,IF(I151=Tables!$J$30,Tables!$Q$30,IF(I151=Tables!$J$34,Tables!$Q$34,IF(I151=Tables!$J$35,Tables!$Q$35,IF(I151=Tables!$J$36,Tables!$Q$36,IF(I151=Tables!$J$37,Tables!$Q$37,IF(I151=Tables!$J$38,Tables!$Q$38,IF(I151=Tables!$J$42,Tables!$Q$42,IF(I151=Tables!$J$46,Tables!$Q$46,IF(I151=Tables!$J$47,Tables!$Q$47,IF(I151=Tables!$J$48,Tables!$Q$48,IF(I151=Tables!$J$49,Tables!$Q$49,IF(I151=Tables!$J$50,Tables!$Q$50,""))))))))))))))))))))))))))))))))))</f>
        <v/>
      </c>
      <c r="W151" s="112" t="str">
        <f t="shared" si="23"/>
        <v/>
      </c>
      <c r="X151" s="111" t="str">
        <f t="shared" si="22"/>
        <v/>
      </c>
      <c r="Y151" s="129"/>
      <c r="AC151" s="106"/>
    </row>
    <row r="152" spans="1:29" s="37" customFormat="1">
      <c r="A152" s="8">
        <f t="shared" si="16"/>
        <v>149</v>
      </c>
      <c r="B152" s="133"/>
      <c r="C152" s="119"/>
      <c r="D152" s="118" t="str">
        <f t="shared" si="17"/>
        <v/>
      </c>
      <c r="E152" s="120"/>
      <c r="F152" s="121"/>
      <c r="G152" s="122"/>
      <c r="H152" s="123"/>
      <c r="I152" s="124"/>
      <c r="J152" s="110" t="str">
        <f t="shared" si="18"/>
        <v/>
      </c>
      <c r="K152" s="118" t="str">
        <f t="shared" si="19"/>
        <v/>
      </c>
      <c r="L152" s="113" t="str">
        <f t="shared" si="20"/>
        <v/>
      </c>
      <c r="M152" s="114" t="str">
        <f t="shared" si="21"/>
        <v/>
      </c>
      <c r="N152" s="123"/>
      <c r="O152" s="123"/>
      <c r="P152" s="123"/>
      <c r="Q152" s="123"/>
      <c r="R152" s="123"/>
      <c r="S152" s="125"/>
      <c r="T152" s="126"/>
      <c r="U152" s="127"/>
      <c r="V152" s="115" t="str">
        <f>IF(I152=Tables!$J$5,Tables!$Q$5,IF(I152=Tables!$J$6,Tables!$Q$6,IF(I152=Tables!$J$7,Tables!$Q$7,IF(I152=Tables!$J$8,Tables!$Q$8,IF(I152=Tables!$J$9,Tables!$Q$9,IF(I152=Tables!$J$10,Tables!$Q$10,IF(I152=Tables!$J$11,Tables!$Q$11,IF(I152=Tables!$J$12,Tables!$Q$12,IF(I152=Tables!$J$13,Tables!$Q$13,IF(I152=Tables!$J$14,Tables!$Q$14,IF(I152=Tables!$J$15,Tables!$Q$15,IF(I152=Tables!$J$16,Tables!$Q$16,IF(I152=Tables!$J$17,Tables!$Q$17,IF(I152=Tables!$J$18,Tables!$Q$18,IF(I152=Tables!$J$19,Tables!$Q$19,IF(I152=Tables!$J$20,Tables!$Q$20,IF(I152=Tables!$J$24,Tables!$Q$24,IF(I152=Tables!$J$25,Tables!$Q$25,IF(I152=Tables!$J$26,Tables!$Q$26,IF(I152=Tables!$J$27,Tables!$Q$27,IF(I152=Tables!$J$28,Tables!$Q$28,IF(I152=Tables!$J$29,Tables!$Q$29,IF(I152=Tables!$J$30,Tables!$Q$30,IF(I152=Tables!$J$34,Tables!$Q$34,IF(I152=Tables!$J$35,Tables!$Q$35,IF(I152=Tables!$J$36,Tables!$Q$36,IF(I152=Tables!$J$37,Tables!$Q$37,IF(I152=Tables!$J$38,Tables!$Q$38,IF(I152=Tables!$J$42,Tables!$Q$42,IF(I152=Tables!$J$46,Tables!$Q$46,IF(I152=Tables!$J$47,Tables!$Q$47,IF(I152=Tables!$J$48,Tables!$Q$48,IF(I152=Tables!$J$49,Tables!$Q$49,IF(I152=Tables!$J$50,Tables!$Q$50,""))))))))))))))))))))))))))))))))))</f>
        <v/>
      </c>
      <c r="W152" s="112" t="str">
        <f t="shared" si="23"/>
        <v/>
      </c>
      <c r="X152" s="111" t="str">
        <f t="shared" si="22"/>
        <v/>
      </c>
      <c r="Y152" s="129"/>
      <c r="AC152" s="106"/>
    </row>
    <row r="153" spans="1:29" s="37" customFormat="1">
      <c r="A153" s="8">
        <f t="shared" si="16"/>
        <v>150</v>
      </c>
      <c r="B153" s="133"/>
      <c r="C153" s="119"/>
      <c r="D153" s="118" t="str">
        <f t="shared" si="17"/>
        <v/>
      </c>
      <c r="E153" s="120"/>
      <c r="F153" s="121"/>
      <c r="G153" s="122"/>
      <c r="H153" s="123"/>
      <c r="I153" s="124"/>
      <c r="J153" s="110" t="str">
        <f t="shared" si="18"/>
        <v/>
      </c>
      <c r="K153" s="118" t="str">
        <f t="shared" si="19"/>
        <v/>
      </c>
      <c r="L153" s="113" t="str">
        <f t="shared" si="20"/>
        <v/>
      </c>
      <c r="M153" s="114" t="str">
        <f t="shared" si="21"/>
        <v/>
      </c>
      <c r="N153" s="123"/>
      <c r="O153" s="123"/>
      <c r="P153" s="123"/>
      <c r="Q153" s="123"/>
      <c r="R153" s="123"/>
      <c r="S153" s="125"/>
      <c r="T153" s="126"/>
      <c r="U153" s="127"/>
      <c r="V153" s="115" t="str">
        <f>IF(I153=Tables!$J$5,Tables!$Q$5,IF(I153=Tables!$J$6,Tables!$Q$6,IF(I153=Tables!$J$7,Tables!$Q$7,IF(I153=Tables!$J$8,Tables!$Q$8,IF(I153=Tables!$J$9,Tables!$Q$9,IF(I153=Tables!$J$10,Tables!$Q$10,IF(I153=Tables!$J$11,Tables!$Q$11,IF(I153=Tables!$J$12,Tables!$Q$12,IF(I153=Tables!$J$13,Tables!$Q$13,IF(I153=Tables!$J$14,Tables!$Q$14,IF(I153=Tables!$J$15,Tables!$Q$15,IF(I153=Tables!$J$16,Tables!$Q$16,IF(I153=Tables!$J$17,Tables!$Q$17,IF(I153=Tables!$J$18,Tables!$Q$18,IF(I153=Tables!$J$19,Tables!$Q$19,IF(I153=Tables!$J$20,Tables!$Q$20,IF(I153=Tables!$J$24,Tables!$Q$24,IF(I153=Tables!$J$25,Tables!$Q$25,IF(I153=Tables!$J$26,Tables!$Q$26,IF(I153=Tables!$J$27,Tables!$Q$27,IF(I153=Tables!$J$28,Tables!$Q$28,IF(I153=Tables!$J$29,Tables!$Q$29,IF(I153=Tables!$J$30,Tables!$Q$30,IF(I153=Tables!$J$34,Tables!$Q$34,IF(I153=Tables!$J$35,Tables!$Q$35,IF(I153=Tables!$J$36,Tables!$Q$36,IF(I153=Tables!$J$37,Tables!$Q$37,IF(I153=Tables!$J$38,Tables!$Q$38,IF(I153=Tables!$J$42,Tables!$Q$42,IF(I153=Tables!$J$46,Tables!$Q$46,IF(I153=Tables!$J$47,Tables!$Q$47,IF(I153=Tables!$J$48,Tables!$Q$48,IF(I153=Tables!$J$49,Tables!$Q$49,IF(I153=Tables!$J$50,Tables!$Q$50,""))))))))))))))))))))))))))))))))))</f>
        <v/>
      </c>
      <c r="W153" s="112" t="str">
        <f t="shared" si="23"/>
        <v/>
      </c>
      <c r="X153" s="111" t="str">
        <f t="shared" si="22"/>
        <v/>
      </c>
      <c r="Y153" s="129"/>
      <c r="AC153" s="106"/>
    </row>
    <row r="154" spans="1:29" s="37" customFormat="1">
      <c r="A154" s="8">
        <f t="shared" si="16"/>
        <v>151</v>
      </c>
      <c r="B154" s="133"/>
      <c r="C154" s="119"/>
      <c r="D154" s="118" t="str">
        <f t="shared" si="17"/>
        <v/>
      </c>
      <c r="E154" s="120"/>
      <c r="F154" s="121"/>
      <c r="G154" s="122"/>
      <c r="H154" s="123"/>
      <c r="I154" s="124"/>
      <c r="J154" s="110" t="str">
        <f t="shared" si="18"/>
        <v/>
      </c>
      <c r="K154" s="118" t="str">
        <f t="shared" si="19"/>
        <v/>
      </c>
      <c r="L154" s="113" t="str">
        <f t="shared" si="20"/>
        <v/>
      </c>
      <c r="M154" s="114" t="str">
        <f t="shared" si="21"/>
        <v/>
      </c>
      <c r="N154" s="123"/>
      <c r="O154" s="123"/>
      <c r="P154" s="123"/>
      <c r="Q154" s="123"/>
      <c r="R154" s="123"/>
      <c r="S154" s="125"/>
      <c r="T154" s="126"/>
      <c r="U154" s="127"/>
      <c r="V154" s="115" t="str">
        <f>IF(I154=Tables!$J$5,Tables!$Q$5,IF(I154=Tables!$J$6,Tables!$Q$6,IF(I154=Tables!$J$7,Tables!$Q$7,IF(I154=Tables!$J$8,Tables!$Q$8,IF(I154=Tables!$J$9,Tables!$Q$9,IF(I154=Tables!$J$10,Tables!$Q$10,IF(I154=Tables!$J$11,Tables!$Q$11,IF(I154=Tables!$J$12,Tables!$Q$12,IF(I154=Tables!$J$13,Tables!$Q$13,IF(I154=Tables!$J$14,Tables!$Q$14,IF(I154=Tables!$J$15,Tables!$Q$15,IF(I154=Tables!$J$16,Tables!$Q$16,IF(I154=Tables!$J$17,Tables!$Q$17,IF(I154=Tables!$J$18,Tables!$Q$18,IF(I154=Tables!$J$19,Tables!$Q$19,IF(I154=Tables!$J$20,Tables!$Q$20,IF(I154=Tables!$J$24,Tables!$Q$24,IF(I154=Tables!$J$25,Tables!$Q$25,IF(I154=Tables!$J$26,Tables!$Q$26,IF(I154=Tables!$J$27,Tables!$Q$27,IF(I154=Tables!$J$28,Tables!$Q$28,IF(I154=Tables!$J$29,Tables!$Q$29,IF(I154=Tables!$J$30,Tables!$Q$30,IF(I154=Tables!$J$34,Tables!$Q$34,IF(I154=Tables!$J$35,Tables!$Q$35,IF(I154=Tables!$J$36,Tables!$Q$36,IF(I154=Tables!$J$37,Tables!$Q$37,IF(I154=Tables!$J$38,Tables!$Q$38,IF(I154=Tables!$J$42,Tables!$Q$42,IF(I154=Tables!$J$46,Tables!$Q$46,IF(I154=Tables!$J$47,Tables!$Q$47,IF(I154=Tables!$J$48,Tables!$Q$48,IF(I154=Tables!$J$49,Tables!$Q$49,IF(I154=Tables!$J$50,Tables!$Q$50,""))))))))))))))))))))))))))))))))))</f>
        <v/>
      </c>
      <c r="W154" s="112" t="str">
        <f t="shared" si="23"/>
        <v/>
      </c>
      <c r="X154" s="111" t="str">
        <f t="shared" si="22"/>
        <v/>
      </c>
      <c r="Y154" s="129"/>
      <c r="AC154" s="106"/>
    </row>
    <row r="155" spans="1:29" s="37" customFormat="1">
      <c r="A155" s="8">
        <f t="shared" si="16"/>
        <v>152</v>
      </c>
      <c r="B155" s="133"/>
      <c r="C155" s="119"/>
      <c r="D155" s="118" t="str">
        <f t="shared" si="17"/>
        <v/>
      </c>
      <c r="E155" s="120"/>
      <c r="F155" s="121"/>
      <c r="G155" s="122"/>
      <c r="H155" s="123"/>
      <c r="I155" s="124"/>
      <c r="J155" s="110" t="str">
        <f t="shared" si="18"/>
        <v/>
      </c>
      <c r="K155" s="118" t="str">
        <f t="shared" si="19"/>
        <v/>
      </c>
      <c r="L155" s="113" t="str">
        <f t="shared" si="20"/>
        <v/>
      </c>
      <c r="M155" s="114" t="str">
        <f t="shared" si="21"/>
        <v/>
      </c>
      <c r="N155" s="123"/>
      <c r="O155" s="123"/>
      <c r="P155" s="123"/>
      <c r="Q155" s="123"/>
      <c r="R155" s="123"/>
      <c r="S155" s="125"/>
      <c r="T155" s="126"/>
      <c r="U155" s="127"/>
      <c r="V155" s="115" t="str">
        <f>IF(I155=Tables!$J$5,Tables!$Q$5,IF(I155=Tables!$J$6,Tables!$Q$6,IF(I155=Tables!$J$7,Tables!$Q$7,IF(I155=Tables!$J$8,Tables!$Q$8,IF(I155=Tables!$J$9,Tables!$Q$9,IF(I155=Tables!$J$10,Tables!$Q$10,IF(I155=Tables!$J$11,Tables!$Q$11,IF(I155=Tables!$J$12,Tables!$Q$12,IF(I155=Tables!$J$13,Tables!$Q$13,IF(I155=Tables!$J$14,Tables!$Q$14,IF(I155=Tables!$J$15,Tables!$Q$15,IF(I155=Tables!$J$16,Tables!$Q$16,IF(I155=Tables!$J$17,Tables!$Q$17,IF(I155=Tables!$J$18,Tables!$Q$18,IF(I155=Tables!$J$19,Tables!$Q$19,IF(I155=Tables!$J$20,Tables!$Q$20,IF(I155=Tables!$J$24,Tables!$Q$24,IF(I155=Tables!$J$25,Tables!$Q$25,IF(I155=Tables!$J$26,Tables!$Q$26,IF(I155=Tables!$J$27,Tables!$Q$27,IF(I155=Tables!$J$28,Tables!$Q$28,IF(I155=Tables!$J$29,Tables!$Q$29,IF(I155=Tables!$J$30,Tables!$Q$30,IF(I155=Tables!$J$34,Tables!$Q$34,IF(I155=Tables!$J$35,Tables!$Q$35,IF(I155=Tables!$J$36,Tables!$Q$36,IF(I155=Tables!$J$37,Tables!$Q$37,IF(I155=Tables!$J$38,Tables!$Q$38,IF(I155=Tables!$J$42,Tables!$Q$42,IF(I155=Tables!$J$46,Tables!$Q$46,IF(I155=Tables!$J$47,Tables!$Q$47,IF(I155=Tables!$J$48,Tables!$Q$48,IF(I155=Tables!$J$49,Tables!$Q$49,IF(I155=Tables!$J$50,Tables!$Q$50,""))))))))))))))))))))))))))))))))))</f>
        <v/>
      </c>
      <c r="W155" s="112" t="str">
        <f t="shared" si="23"/>
        <v/>
      </c>
      <c r="X155" s="111" t="str">
        <f t="shared" si="22"/>
        <v/>
      </c>
      <c r="Y155" s="129"/>
      <c r="AC155" s="106"/>
    </row>
    <row r="156" spans="1:29" s="37" customFormat="1">
      <c r="A156" s="8">
        <f t="shared" si="16"/>
        <v>153</v>
      </c>
      <c r="B156" s="133"/>
      <c r="C156" s="119"/>
      <c r="D156" s="118" t="str">
        <f t="shared" si="17"/>
        <v/>
      </c>
      <c r="E156" s="120"/>
      <c r="F156" s="121"/>
      <c r="G156" s="122"/>
      <c r="H156" s="123"/>
      <c r="I156" s="124"/>
      <c r="J156" s="110" t="str">
        <f t="shared" si="18"/>
        <v/>
      </c>
      <c r="K156" s="118" t="str">
        <f t="shared" si="19"/>
        <v/>
      </c>
      <c r="L156" s="113" t="str">
        <f t="shared" si="20"/>
        <v/>
      </c>
      <c r="M156" s="114" t="str">
        <f t="shared" si="21"/>
        <v/>
      </c>
      <c r="N156" s="123"/>
      <c r="O156" s="123"/>
      <c r="P156" s="123"/>
      <c r="Q156" s="123"/>
      <c r="R156" s="123"/>
      <c r="S156" s="125"/>
      <c r="T156" s="126"/>
      <c r="U156" s="127"/>
      <c r="V156" s="115" t="str">
        <f>IF(I156=Tables!$J$5,Tables!$Q$5,IF(I156=Tables!$J$6,Tables!$Q$6,IF(I156=Tables!$J$7,Tables!$Q$7,IF(I156=Tables!$J$8,Tables!$Q$8,IF(I156=Tables!$J$9,Tables!$Q$9,IF(I156=Tables!$J$10,Tables!$Q$10,IF(I156=Tables!$J$11,Tables!$Q$11,IF(I156=Tables!$J$12,Tables!$Q$12,IF(I156=Tables!$J$13,Tables!$Q$13,IF(I156=Tables!$J$14,Tables!$Q$14,IF(I156=Tables!$J$15,Tables!$Q$15,IF(I156=Tables!$J$16,Tables!$Q$16,IF(I156=Tables!$J$17,Tables!$Q$17,IF(I156=Tables!$J$18,Tables!$Q$18,IF(I156=Tables!$J$19,Tables!$Q$19,IF(I156=Tables!$J$20,Tables!$Q$20,IF(I156=Tables!$J$24,Tables!$Q$24,IF(I156=Tables!$J$25,Tables!$Q$25,IF(I156=Tables!$J$26,Tables!$Q$26,IF(I156=Tables!$J$27,Tables!$Q$27,IF(I156=Tables!$J$28,Tables!$Q$28,IF(I156=Tables!$J$29,Tables!$Q$29,IF(I156=Tables!$J$30,Tables!$Q$30,IF(I156=Tables!$J$34,Tables!$Q$34,IF(I156=Tables!$J$35,Tables!$Q$35,IF(I156=Tables!$J$36,Tables!$Q$36,IF(I156=Tables!$J$37,Tables!$Q$37,IF(I156=Tables!$J$38,Tables!$Q$38,IF(I156=Tables!$J$42,Tables!$Q$42,IF(I156=Tables!$J$46,Tables!$Q$46,IF(I156=Tables!$J$47,Tables!$Q$47,IF(I156=Tables!$J$48,Tables!$Q$48,IF(I156=Tables!$J$49,Tables!$Q$49,IF(I156=Tables!$J$50,Tables!$Q$50,""))))))))))))))))))))))))))))))))))</f>
        <v/>
      </c>
      <c r="W156" s="112" t="str">
        <f t="shared" si="23"/>
        <v/>
      </c>
      <c r="X156" s="111" t="str">
        <f t="shared" si="22"/>
        <v/>
      </c>
      <c r="Y156" s="129"/>
      <c r="AC156" s="106"/>
    </row>
    <row r="157" spans="1:29" s="37" customFormat="1">
      <c r="A157" s="8">
        <f t="shared" si="16"/>
        <v>154</v>
      </c>
      <c r="B157" s="133"/>
      <c r="C157" s="119"/>
      <c r="D157" s="118" t="str">
        <f t="shared" si="17"/>
        <v/>
      </c>
      <c r="E157" s="120"/>
      <c r="F157" s="121"/>
      <c r="G157" s="122"/>
      <c r="H157" s="123"/>
      <c r="I157" s="124"/>
      <c r="J157" s="110" t="str">
        <f t="shared" si="18"/>
        <v/>
      </c>
      <c r="K157" s="118" t="str">
        <f t="shared" si="19"/>
        <v/>
      </c>
      <c r="L157" s="113" t="str">
        <f t="shared" si="20"/>
        <v/>
      </c>
      <c r="M157" s="114" t="str">
        <f t="shared" si="21"/>
        <v/>
      </c>
      <c r="N157" s="123"/>
      <c r="O157" s="123"/>
      <c r="P157" s="123"/>
      <c r="Q157" s="123"/>
      <c r="R157" s="123"/>
      <c r="S157" s="125"/>
      <c r="T157" s="126"/>
      <c r="U157" s="127"/>
      <c r="V157" s="115" t="str">
        <f>IF(I157=Tables!$J$5,Tables!$Q$5,IF(I157=Tables!$J$6,Tables!$Q$6,IF(I157=Tables!$J$7,Tables!$Q$7,IF(I157=Tables!$J$8,Tables!$Q$8,IF(I157=Tables!$J$9,Tables!$Q$9,IF(I157=Tables!$J$10,Tables!$Q$10,IF(I157=Tables!$J$11,Tables!$Q$11,IF(I157=Tables!$J$12,Tables!$Q$12,IF(I157=Tables!$J$13,Tables!$Q$13,IF(I157=Tables!$J$14,Tables!$Q$14,IF(I157=Tables!$J$15,Tables!$Q$15,IF(I157=Tables!$J$16,Tables!$Q$16,IF(I157=Tables!$J$17,Tables!$Q$17,IF(I157=Tables!$J$18,Tables!$Q$18,IF(I157=Tables!$J$19,Tables!$Q$19,IF(I157=Tables!$J$20,Tables!$Q$20,IF(I157=Tables!$J$24,Tables!$Q$24,IF(I157=Tables!$J$25,Tables!$Q$25,IF(I157=Tables!$J$26,Tables!$Q$26,IF(I157=Tables!$J$27,Tables!$Q$27,IF(I157=Tables!$J$28,Tables!$Q$28,IF(I157=Tables!$J$29,Tables!$Q$29,IF(I157=Tables!$J$30,Tables!$Q$30,IF(I157=Tables!$J$34,Tables!$Q$34,IF(I157=Tables!$J$35,Tables!$Q$35,IF(I157=Tables!$J$36,Tables!$Q$36,IF(I157=Tables!$J$37,Tables!$Q$37,IF(I157=Tables!$J$38,Tables!$Q$38,IF(I157=Tables!$J$42,Tables!$Q$42,IF(I157=Tables!$J$46,Tables!$Q$46,IF(I157=Tables!$J$47,Tables!$Q$47,IF(I157=Tables!$J$48,Tables!$Q$48,IF(I157=Tables!$J$49,Tables!$Q$49,IF(I157=Tables!$J$50,Tables!$Q$50,""))))))))))))))))))))))))))))))))))</f>
        <v/>
      </c>
      <c r="W157" s="112" t="str">
        <f t="shared" si="23"/>
        <v/>
      </c>
      <c r="X157" s="111" t="str">
        <f t="shared" si="22"/>
        <v/>
      </c>
      <c r="Y157" s="129"/>
      <c r="AC157" s="106"/>
    </row>
    <row r="158" spans="1:29" s="37" customFormat="1">
      <c r="A158" s="8">
        <f t="shared" si="16"/>
        <v>155</v>
      </c>
      <c r="B158" s="133"/>
      <c r="C158" s="119"/>
      <c r="D158" s="118" t="str">
        <f t="shared" si="17"/>
        <v/>
      </c>
      <c r="E158" s="120"/>
      <c r="F158" s="121"/>
      <c r="G158" s="122"/>
      <c r="H158" s="123"/>
      <c r="I158" s="124"/>
      <c r="J158" s="110" t="str">
        <f t="shared" si="18"/>
        <v/>
      </c>
      <c r="K158" s="118" t="str">
        <f t="shared" si="19"/>
        <v/>
      </c>
      <c r="L158" s="113" t="str">
        <f t="shared" si="20"/>
        <v/>
      </c>
      <c r="M158" s="114" t="str">
        <f t="shared" si="21"/>
        <v/>
      </c>
      <c r="N158" s="123"/>
      <c r="O158" s="123"/>
      <c r="P158" s="123"/>
      <c r="Q158" s="123"/>
      <c r="R158" s="123"/>
      <c r="S158" s="125"/>
      <c r="T158" s="126"/>
      <c r="U158" s="127"/>
      <c r="V158" s="115" t="str">
        <f>IF(I158=Tables!$J$5,Tables!$Q$5,IF(I158=Tables!$J$6,Tables!$Q$6,IF(I158=Tables!$J$7,Tables!$Q$7,IF(I158=Tables!$J$8,Tables!$Q$8,IF(I158=Tables!$J$9,Tables!$Q$9,IF(I158=Tables!$J$10,Tables!$Q$10,IF(I158=Tables!$J$11,Tables!$Q$11,IF(I158=Tables!$J$12,Tables!$Q$12,IF(I158=Tables!$J$13,Tables!$Q$13,IF(I158=Tables!$J$14,Tables!$Q$14,IF(I158=Tables!$J$15,Tables!$Q$15,IF(I158=Tables!$J$16,Tables!$Q$16,IF(I158=Tables!$J$17,Tables!$Q$17,IF(I158=Tables!$J$18,Tables!$Q$18,IF(I158=Tables!$J$19,Tables!$Q$19,IF(I158=Tables!$J$20,Tables!$Q$20,IF(I158=Tables!$J$24,Tables!$Q$24,IF(I158=Tables!$J$25,Tables!$Q$25,IF(I158=Tables!$J$26,Tables!$Q$26,IF(I158=Tables!$J$27,Tables!$Q$27,IF(I158=Tables!$J$28,Tables!$Q$28,IF(I158=Tables!$J$29,Tables!$Q$29,IF(I158=Tables!$J$30,Tables!$Q$30,IF(I158=Tables!$J$34,Tables!$Q$34,IF(I158=Tables!$J$35,Tables!$Q$35,IF(I158=Tables!$J$36,Tables!$Q$36,IF(I158=Tables!$J$37,Tables!$Q$37,IF(I158=Tables!$J$38,Tables!$Q$38,IF(I158=Tables!$J$42,Tables!$Q$42,IF(I158=Tables!$J$46,Tables!$Q$46,IF(I158=Tables!$J$47,Tables!$Q$47,IF(I158=Tables!$J$48,Tables!$Q$48,IF(I158=Tables!$J$49,Tables!$Q$49,IF(I158=Tables!$J$50,Tables!$Q$50,""))))))))))))))))))))))))))))))))))</f>
        <v/>
      </c>
      <c r="W158" s="112" t="str">
        <f t="shared" si="23"/>
        <v/>
      </c>
      <c r="X158" s="111" t="str">
        <f t="shared" si="22"/>
        <v/>
      </c>
      <c r="Y158" s="129"/>
      <c r="AC158" s="106"/>
    </row>
    <row r="159" spans="1:29" s="37" customFormat="1">
      <c r="A159" s="8">
        <f t="shared" si="16"/>
        <v>156</v>
      </c>
      <c r="B159" s="133"/>
      <c r="C159" s="119"/>
      <c r="D159" s="118" t="str">
        <f t="shared" si="17"/>
        <v/>
      </c>
      <c r="E159" s="120"/>
      <c r="F159" s="121"/>
      <c r="G159" s="122"/>
      <c r="H159" s="123"/>
      <c r="I159" s="124"/>
      <c r="J159" s="110" t="str">
        <f t="shared" si="18"/>
        <v/>
      </c>
      <c r="K159" s="118" t="str">
        <f t="shared" si="19"/>
        <v/>
      </c>
      <c r="L159" s="113" t="str">
        <f t="shared" si="20"/>
        <v/>
      </c>
      <c r="M159" s="114" t="str">
        <f t="shared" si="21"/>
        <v/>
      </c>
      <c r="N159" s="123"/>
      <c r="O159" s="123"/>
      <c r="P159" s="123"/>
      <c r="Q159" s="123"/>
      <c r="R159" s="123"/>
      <c r="S159" s="125"/>
      <c r="T159" s="126"/>
      <c r="U159" s="127"/>
      <c r="V159" s="115" t="str">
        <f>IF(I159=Tables!$J$5,Tables!$Q$5,IF(I159=Tables!$J$6,Tables!$Q$6,IF(I159=Tables!$J$7,Tables!$Q$7,IF(I159=Tables!$J$8,Tables!$Q$8,IF(I159=Tables!$J$9,Tables!$Q$9,IF(I159=Tables!$J$10,Tables!$Q$10,IF(I159=Tables!$J$11,Tables!$Q$11,IF(I159=Tables!$J$12,Tables!$Q$12,IF(I159=Tables!$J$13,Tables!$Q$13,IF(I159=Tables!$J$14,Tables!$Q$14,IF(I159=Tables!$J$15,Tables!$Q$15,IF(I159=Tables!$J$16,Tables!$Q$16,IF(I159=Tables!$J$17,Tables!$Q$17,IF(I159=Tables!$J$18,Tables!$Q$18,IF(I159=Tables!$J$19,Tables!$Q$19,IF(I159=Tables!$J$20,Tables!$Q$20,IF(I159=Tables!$J$24,Tables!$Q$24,IF(I159=Tables!$J$25,Tables!$Q$25,IF(I159=Tables!$J$26,Tables!$Q$26,IF(I159=Tables!$J$27,Tables!$Q$27,IF(I159=Tables!$J$28,Tables!$Q$28,IF(I159=Tables!$J$29,Tables!$Q$29,IF(I159=Tables!$J$30,Tables!$Q$30,IF(I159=Tables!$J$34,Tables!$Q$34,IF(I159=Tables!$J$35,Tables!$Q$35,IF(I159=Tables!$J$36,Tables!$Q$36,IF(I159=Tables!$J$37,Tables!$Q$37,IF(I159=Tables!$J$38,Tables!$Q$38,IF(I159=Tables!$J$42,Tables!$Q$42,IF(I159=Tables!$J$46,Tables!$Q$46,IF(I159=Tables!$J$47,Tables!$Q$47,IF(I159=Tables!$J$48,Tables!$Q$48,IF(I159=Tables!$J$49,Tables!$Q$49,IF(I159=Tables!$J$50,Tables!$Q$50,""))))))))))))))))))))))))))))))))))</f>
        <v/>
      </c>
      <c r="W159" s="112" t="str">
        <f t="shared" si="23"/>
        <v/>
      </c>
      <c r="X159" s="111" t="str">
        <f t="shared" si="22"/>
        <v/>
      </c>
      <c r="Y159" s="129"/>
      <c r="AC159" s="106"/>
    </row>
    <row r="160" spans="1:29" s="37" customFormat="1">
      <c r="A160" s="8">
        <f t="shared" si="16"/>
        <v>157</v>
      </c>
      <c r="B160" s="133"/>
      <c r="C160" s="119"/>
      <c r="D160" s="118" t="str">
        <f t="shared" si="17"/>
        <v/>
      </c>
      <c r="E160" s="120"/>
      <c r="F160" s="121"/>
      <c r="G160" s="122"/>
      <c r="H160" s="123"/>
      <c r="I160" s="124"/>
      <c r="J160" s="110" t="str">
        <f t="shared" si="18"/>
        <v/>
      </c>
      <c r="K160" s="118" t="str">
        <f t="shared" si="19"/>
        <v/>
      </c>
      <c r="L160" s="113" t="str">
        <f t="shared" si="20"/>
        <v/>
      </c>
      <c r="M160" s="114" t="str">
        <f t="shared" si="21"/>
        <v/>
      </c>
      <c r="N160" s="123"/>
      <c r="O160" s="123"/>
      <c r="P160" s="123"/>
      <c r="Q160" s="123"/>
      <c r="R160" s="123"/>
      <c r="S160" s="125"/>
      <c r="T160" s="126"/>
      <c r="U160" s="127"/>
      <c r="V160" s="115" t="str">
        <f>IF(I160=Tables!$J$5,Tables!$Q$5,IF(I160=Tables!$J$6,Tables!$Q$6,IF(I160=Tables!$J$7,Tables!$Q$7,IF(I160=Tables!$J$8,Tables!$Q$8,IF(I160=Tables!$J$9,Tables!$Q$9,IF(I160=Tables!$J$10,Tables!$Q$10,IF(I160=Tables!$J$11,Tables!$Q$11,IF(I160=Tables!$J$12,Tables!$Q$12,IF(I160=Tables!$J$13,Tables!$Q$13,IF(I160=Tables!$J$14,Tables!$Q$14,IF(I160=Tables!$J$15,Tables!$Q$15,IF(I160=Tables!$J$16,Tables!$Q$16,IF(I160=Tables!$J$17,Tables!$Q$17,IF(I160=Tables!$J$18,Tables!$Q$18,IF(I160=Tables!$J$19,Tables!$Q$19,IF(I160=Tables!$J$20,Tables!$Q$20,IF(I160=Tables!$J$24,Tables!$Q$24,IF(I160=Tables!$J$25,Tables!$Q$25,IF(I160=Tables!$J$26,Tables!$Q$26,IF(I160=Tables!$J$27,Tables!$Q$27,IF(I160=Tables!$J$28,Tables!$Q$28,IF(I160=Tables!$J$29,Tables!$Q$29,IF(I160=Tables!$J$30,Tables!$Q$30,IF(I160=Tables!$J$34,Tables!$Q$34,IF(I160=Tables!$J$35,Tables!$Q$35,IF(I160=Tables!$J$36,Tables!$Q$36,IF(I160=Tables!$J$37,Tables!$Q$37,IF(I160=Tables!$J$38,Tables!$Q$38,IF(I160=Tables!$J$42,Tables!$Q$42,IF(I160=Tables!$J$46,Tables!$Q$46,IF(I160=Tables!$J$47,Tables!$Q$47,IF(I160=Tables!$J$48,Tables!$Q$48,IF(I160=Tables!$J$49,Tables!$Q$49,IF(I160=Tables!$J$50,Tables!$Q$50,""))))))))))))))))))))))))))))))))))</f>
        <v/>
      </c>
      <c r="W160" s="112" t="str">
        <f t="shared" si="23"/>
        <v/>
      </c>
      <c r="X160" s="111" t="str">
        <f t="shared" si="22"/>
        <v/>
      </c>
      <c r="Y160" s="129"/>
      <c r="AC160" s="106"/>
    </row>
    <row r="161" spans="1:29" s="37" customFormat="1">
      <c r="A161" s="8">
        <f t="shared" si="16"/>
        <v>158</v>
      </c>
      <c r="B161" s="133"/>
      <c r="C161" s="119"/>
      <c r="D161" s="118" t="str">
        <f t="shared" si="17"/>
        <v/>
      </c>
      <c r="E161" s="120"/>
      <c r="F161" s="121"/>
      <c r="G161" s="122"/>
      <c r="H161" s="123"/>
      <c r="I161" s="124"/>
      <c r="J161" s="110" t="str">
        <f t="shared" si="18"/>
        <v/>
      </c>
      <c r="K161" s="118" t="str">
        <f t="shared" si="19"/>
        <v/>
      </c>
      <c r="L161" s="113" t="str">
        <f t="shared" si="20"/>
        <v/>
      </c>
      <c r="M161" s="114" t="str">
        <f t="shared" si="21"/>
        <v/>
      </c>
      <c r="N161" s="123"/>
      <c r="O161" s="123"/>
      <c r="P161" s="123"/>
      <c r="Q161" s="123"/>
      <c r="R161" s="123"/>
      <c r="S161" s="125"/>
      <c r="T161" s="126"/>
      <c r="U161" s="127"/>
      <c r="V161" s="115" t="str">
        <f>IF(I161=Tables!$J$5,Tables!$Q$5,IF(I161=Tables!$J$6,Tables!$Q$6,IF(I161=Tables!$J$7,Tables!$Q$7,IF(I161=Tables!$J$8,Tables!$Q$8,IF(I161=Tables!$J$9,Tables!$Q$9,IF(I161=Tables!$J$10,Tables!$Q$10,IF(I161=Tables!$J$11,Tables!$Q$11,IF(I161=Tables!$J$12,Tables!$Q$12,IF(I161=Tables!$J$13,Tables!$Q$13,IF(I161=Tables!$J$14,Tables!$Q$14,IF(I161=Tables!$J$15,Tables!$Q$15,IF(I161=Tables!$J$16,Tables!$Q$16,IF(I161=Tables!$J$17,Tables!$Q$17,IF(I161=Tables!$J$18,Tables!$Q$18,IF(I161=Tables!$J$19,Tables!$Q$19,IF(I161=Tables!$J$20,Tables!$Q$20,IF(I161=Tables!$J$24,Tables!$Q$24,IF(I161=Tables!$J$25,Tables!$Q$25,IF(I161=Tables!$J$26,Tables!$Q$26,IF(I161=Tables!$J$27,Tables!$Q$27,IF(I161=Tables!$J$28,Tables!$Q$28,IF(I161=Tables!$J$29,Tables!$Q$29,IF(I161=Tables!$J$30,Tables!$Q$30,IF(I161=Tables!$J$34,Tables!$Q$34,IF(I161=Tables!$J$35,Tables!$Q$35,IF(I161=Tables!$J$36,Tables!$Q$36,IF(I161=Tables!$J$37,Tables!$Q$37,IF(I161=Tables!$J$38,Tables!$Q$38,IF(I161=Tables!$J$42,Tables!$Q$42,IF(I161=Tables!$J$46,Tables!$Q$46,IF(I161=Tables!$J$47,Tables!$Q$47,IF(I161=Tables!$J$48,Tables!$Q$48,IF(I161=Tables!$J$49,Tables!$Q$49,IF(I161=Tables!$J$50,Tables!$Q$50,""))))))))))))))))))))))))))))))))))</f>
        <v/>
      </c>
      <c r="W161" s="112" t="str">
        <f t="shared" si="23"/>
        <v/>
      </c>
      <c r="X161" s="111" t="str">
        <f t="shared" si="22"/>
        <v/>
      </c>
      <c r="Y161" s="129"/>
      <c r="AC161" s="106"/>
    </row>
    <row r="162" spans="1:29" s="37" customFormat="1">
      <c r="A162" s="8">
        <f t="shared" si="16"/>
        <v>159</v>
      </c>
      <c r="B162" s="133"/>
      <c r="C162" s="119"/>
      <c r="D162" s="118" t="str">
        <f t="shared" si="17"/>
        <v/>
      </c>
      <c r="E162" s="120"/>
      <c r="F162" s="121"/>
      <c r="G162" s="122"/>
      <c r="H162" s="123"/>
      <c r="I162" s="124"/>
      <c r="J162" s="110" t="str">
        <f t="shared" si="18"/>
        <v/>
      </c>
      <c r="K162" s="118" t="str">
        <f t="shared" si="19"/>
        <v/>
      </c>
      <c r="L162" s="113" t="str">
        <f t="shared" si="20"/>
        <v/>
      </c>
      <c r="M162" s="114" t="str">
        <f t="shared" si="21"/>
        <v/>
      </c>
      <c r="N162" s="123"/>
      <c r="O162" s="123"/>
      <c r="P162" s="123"/>
      <c r="Q162" s="123"/>
      <c r="R162" s="123"/>
      <c r="S162" s="125"/>
      <c r="T162" s="126"/>
      <c r="U162" s="127"/>
      <c r="V162" s="115" t="str">
        <f>IF(I162=Tables!$J$5,Tables!$Q$5,IF(I162=Tables!$J$6,Tables!$Q$6,IF(I162=Tables!$J$7,Tables!$Q$7,IF(I162=Tables!$J$8,Tables!$Q$8,IF(I162=Tables!$J$9,Tables!$Q$9,IF(I162=Tables!$J$10,Tables!$Q$10,IF(I162=Tables!$J$11,Tables!$Q$11,IF(I162=Tables!$J$12,Tables!$Q$12,IF(I162=Tables!$J$13,Tables!$Q$13,IF(I162=Tables!$J$14,Tables!$Q$14,IF(I162=Tables!$J$15,Tables!$Q$15,IF(I162=Tables!$J$16,Tables!$Q$16,IF(I162=Tables!$J$17,Tables!$Q$17,IF(I162=Tables!$J$18,Tables!$Q$18,IF(I162=Tables!$J$19,Tables!$Q$19,IF(I162=Tables!$J$20,Tables!$Q$20,IF(I162=Tables!$J$24,Tables!$Q$24,IF(I162=Tables!$J$25,Tables!$Q$25,IF(I162=Tables!$J$26,Tables!$Q$26,IF(I162=Tables!$J$27,Tables!$Q$27,IF(I162=Tables!$J$28,Tables!$Q$28,IF(I162=Tables!$J$29,Tables!$Q$29,IF(I162=Tables!$J$30,Tables!$Q$30,IF(I162=Tables!$J$34,Tables!$Q$34,IF(I162=Tables!$J$35,Tables!$Q$35,IF(I162=Tables!$J$36,Tables!$Q$36,IF(I162=Tables!$J$37,Tables!$Q$37,IF(I162=Tables!$J$38,Tables!$Q$38,IF(I162=Tables!$J$42,Tables!$Q$42,IF(I162=Tables!$J$46,Tables!$Q$46,IF(I162=Tables!$J$47,Tables!$Q$47,IF(I162=Tables!$J$48,Tables!$Q$48,IF(I162=Tables!$J$49,Tables!$Q$49,IF(I162=Tables!$J$50,Tables!$Q$50,""))))))))))))))))))))))))))))))))))</f>
        <v/>
      </c>
      <c r="W162" s="112" t="str">
        <f t="shared" si="23"/>
        <v/>
      </c>
      <c r="X162" s="111" t="str">
        <f t="shared" si="22"/>
        <v/>
      </c>
      <c r="Y162" s="129"/>
      <c r="AC162" s="106"/>
    </row>
    <row r="163" spans="1:29" s="37" customFormat="1">
      <c r="A163" s="8">
        <f t="shared" si="16"/>
        <v>160</v>
      </c>
      <c r="B163" s="133"/>
      <c r="C163" s="119"/>
      <c r="D163" s="118" t="str">
        <f t="shared" si="17"/>
        <v/>
      </c>
      <c r="E163" s="120"/>
      <c r="F163" s="121"/>
      <c r="G163" s="122"/>
      <c r="H163" s="123"/>
      <c r="I163" s="124"/>
      <c r="J163" s="110" t="str">
        <f t="shared" si="18"/>
        <v/>
      </c>
      <c r="K163" s="118" t="str">
        <f t="shared" si="19"/>
        <v/>
      </c>
      <c r="L163" s="113" t="str">
        <f t="shared" si="20"/>
        <v/>
      </c>
      <c r="M163" s="114" t="str">
        <f t="shared" si="21"/>
        <v/>
      </c>
      <c r="N163" s="123"/>
      <c r="O163" s="123"/>
      <c r="P163" s="123"/>
      <c r="Q163" s="123"/>
      <c r="R163" s="123"/>
      <c r="S163" s="125"/>
      <c r="T163" s="126"/>
      <c r="U163" s="127"/>
      <c r="V163" s="115" t="str">
        <f>IF(I163=Tables!$J$5,Tables!$Q$5,IF(I163=Tables!$J$6,Tables!$Q$6,IF(I163=Tables!$J$7,Tables!$Q$7,IF(I163=Tables!$J$8,Tables!$Q$8,IF(I163=Tables!$J$9,Tables!$Q$9,IF(I163=Tables!$J$10,Tables!$Q$10,IF(I163=Tables!$J$11,Tables!$Q$11,IF(I163=Tables!$J$12,Tables!$Q$12,IF(I163=Tables!$J$13,Tables!$Q$13,IF(I163=Tables!$J$14,Tables!$Q$14,IF(I163=Tables!$J$15,Tables!$Q$15,IF(I163=Tables!$J$16,Tables!$Q$16,IF(I163=Tables!$J$17,Tables!$Q$17,IF(I163=Tables!$J$18,Tables!$Q$18,IF(I163=Tables!$J$19,Tables!$Q$19,IF(I163=Tables!$J$20,Tables!$Q$20,IF(I163=Tables!$J$24,Tables!$Q$24,IF(I163=Tables!$J$25,Tables!$Q$25,IF(I163=Tables!$J$26,Tables!$Q$26,IF(I163=Tables!$J$27,Tables!$Q$27,IF(I163=Tables!$J$28,Tables!$Q$28,IF(I163=Tables!$J$29,Tables!$Q$29,IF(I163=Tables!$J$30,Tables!$Q$30,IF(I163=Tables!$J$34,Tables!$Q$34,IF(I163=Tables!$J$35,Tables!$Q$35,IF(I163=Tables!$J$36,Tables!$Q$36,IF(I163=Tables!$J$37,Tables!$Q$37,IF(I163=Tables!$J$38,Tables!$Q$38,IF(I163=Tables!$J$42,Tables!$Q$42,IF(I163=Tables!$J$46,Tables!$Q$46,IF(I163=Tables!$J$47,Tables!$Q$47,IF(I163=Tables!$J$48,Tables!$Q$48,IF(I163=Tables!$J$49,Tables!$Q$49,IF(I163=Tables!$J$50,Tables!$Q$50,""))))))))))))))))))))))))))))))))))</f>
        <v/>
      </c>
      <c r="W163" s="112" t="str">
        <f t="shared" si="23"/>
        <v/>
      </c>
      <c r="X163" s="111" t="str">
        <f t="shared" si="22"/>
        <v/>
      </c>
      <c r="Y163" s="129"/>
      <c r="AC163" s="106"/>
    </row>
    <row r="164" spans="1:29" s="37" customFormat="1">
      <c r="A164" s="8">
        <f t="shared" si="16"/>
        <v>161</v>
      </c>
      <c r="B164" s="133"/>
      <c r="C164" s="119"/>
      <c r="D164" s="118" t="str">
        <f t="shared" si="17"/>
        <v/>
      </c>
      <c r="E164" s="120"/>
      <c r="F164" s="121"/>
      <c r="G164" s="122"/>
      <c r="H164" s="123"/>
      <c r="I164" s="124"/>
      <c r="J164" s="110" t="str">
        <f t="shared" si="18"/>
        <v/>
      </c>
      <c r="K164" s="118" t="str">
        <f t="shared" si="19"/>
        <v/>
      </c>
      <c r="L164" s="113" t="str">
        <f t="shared" si="20"/>
        <v/>
      </c>
      <c r="M164" s="114" t="str">
        <f t="shared" si="21"/>
        <v/>
      </c>
      <c r="N164" s="123"/>
      <c r="O164" s="123"/>
      <c r="P164" s="123"/>
      <c r="Q164" s="123"/>
      <c r="R164" s="123"/>
      <c r="S164" s="125"/>
      <c r="T164" s="126"/>
      <c r="U164" s="127"/>
      <c r="V164" s="115" t="str">
        <f>IF(I164=Tables!$J$5,Tables!$Q$5,IF(I164=Tables!$J$6,Tables!$Q$6,IF(I164=Tables!$J$7,Tables!$Q$7,IF(I164=Tables!$J$8,Tables!$Q$8,IF(I164=Tables!$J$9,Tables!$Q$9,IF(I164=Tables!$J$10,Tables!$Q$10,IF(I164=Tables!$J$11,Tables!$Q$11,IF(I164=Tables!$J$12,Tables!$Q$12,IF(I164=Tables!$J$13,Tables!$Q$13,IF(I164=Tables!$J$14,Tables!$Q$14,IF(I164=Tables!$J$15,Tables!$Q$15,IF(I164=Tables!$J$16,Tables!$Q$16,IF(I164=Tables!$J$17,Tables!$Q$17,IF(I164=Tables!$J$18,Tables!$Q$18,IF(I164=Tables!$J$19,Tables!$Q$19,IF(I164=Tables!$J$20,Tables!$Q$20,IF(I164=Tables!$J$24,Tables!$Q$24,IF(I164=Tables!$J$25,Tables!$Q$25,IF(I164=Tables!$J$26,Tables!$Q$26,IF(I164=Tables!$J$27,Tables!$Q$27,IF(I164=Tables!$J$28,Tables!$Q$28,IF(I164=Tables!$J$29,Tables!$Q$29,IF(I164=Tables!$J$30,Tables!$Q$30,IF(I164=Tables!$J$34,Tables!$Q$34,IF(I164=Tables!$J$35,Tables!$Q$35,IF(I164=Tables!$J$36,Tables!$Q$36,IF(I164=Tables!$J$37,Tables!$Q$37,IF(I164=Tables!$J$38,Tables!$Q$38,IF(I164=Tables!$J$42,Tables!$Q$42,IF(I164=Tables!$J$46,Tables!$Q$46,IF(I164=Tables!$J$47,Tables!$Q$47,IF(I164=Tables!$J$48,Tables!$Q$48,IF(I164=Tables!$J$49,Tables!$Q$49,IF(I164=Tables!$J$50,Tables!$Q$50,""))))))))))))))))))))))))))))))))))</f>
        <v/>
      </c>
      <c r="W164" s="112" t="str">
        <f t="shared" si="23"/>
        <v/>
      </c>
      <c r="X164" s="111" t="str">
        <f t="shared" si="22"/>
        <v/>
      </c>
      <c r="Y164" s="129"/>
      <c r="AC164" s="106"/>
    </row>
    <row r="165" spans="1:29" s="37" customFormat="1">
      <c r="A165" s="8">
        <f t="shared" si="16"/>
        <v>162</v>
      </c>
      <c r="B165" s="133"/>
      <c r="C165" s="119"/>
      <c r="D165" s="118" t="str">
        <f t="shared" si="17"/>
        <v/>
      </c>
      <c r="E165" s="120"/>
      <c r="F165" s="121"/>
      <c r="G165" s="122"/>
      <c r="H165" s="123"/>
      <c r="I165" s="124"/>
      <c r="J165" s="110" t="str">
        <f t="shared" si="18"/>
        <v/>
      </c>
      <c r="K165" s="118" t="str">
        <f t="shared" si="19"/>
        <v/>
      </c>
      <c r="L165" s="113" t="str">
        <f t="shared" si="20"/>
        <v/>
      </c>
      <c r="M165" s="114" t="str">
        <f t="shared" si="21"/>
        <v/>
      </c>
      <c r="N165" s="123"/>
      <c r="O165" s="123"/>
      <c r="P165" s="123"/>
      <c r="Q165" s="123"/>
      <c r="R165" s="123"/>
      <c r="S165" s="125"/>
      <c r="T165" s="126"/>
      <c r="U165" s="127"/>
      <c r="V165" s="115" t="str">
        <f>IF(I165=Tables!$J$5,Tables!$Q$5,IF(I165=Tables!$J$6,Tables!$Q$6,IF(I165=Tables!$J$7,Tables!$Q$7,IF(I165=Tables!$J$8,Tables!$Q$8,IF(I165=Tables!$J$9,Tables!$Q$9,IF(I165=Tables!$J$10,Tables!$Q$10,IF(I165=Tables!$J$11,Tables!$Q$11,IF(I165=Tables!$J$12,Tables!$Q$12,IF(I165=Tables!$J$13,Tables!$Q$13,IF(I165=Tables!$J$14,Tables!$Q$14,IF(I165=Tables!$J$15,Tables!$Q$15,IF(I165=Tables!$J$16,Tables!$Q$16,IF(I165=Tables!$J$17,Tables!$Q$17,IF(I165=Tables!$J$18,Tables!$Q$18,IF(I165=Tables!$J$19,Tables!$Q$19,IF(I165=Tables!$J$20,Tables!$Q$20,IF(I165=Tables!$J$24,Tables!$Q$24,IF(I165=Tables!$J$25,Tables!$Q$25,IF(I165=Tables!$J$26,Tables!$Q$26,IF(I165=Tables!$J$27,Tables!$Q$27,IF(I165=Tables!$J$28,Tables!$Q$28,IF(I165=Tables!$J$29,Tables!$Q$29,IF(I165=Tables!$J$30,Tables!$Q$30,IF(I165=Tables!$J$34,Tables!$Q$34,IF(I165=Tables!$J$35,Tables!$Q$35,IF(I165=Tables!$J$36,Tables!$Q$36,IF(I165=Tables!$J$37,Tables!$Q$37,IF(I165=Tables!$J$38,Tables!$Q$38,IF(I165=Tables!$J$42,Tables!$Q$42,IF(I165=Tables!$J$46,Tables!$Q$46,IF(I165=Tables!$J$47,Tables!$Q$47,IF(I165=Tables!$J$48,Tables!$Q$48,IF(I165=Tables!$J$49,Tables!$Q$49,IF(I165=Tables!$J$50,Tables!$Q$50,""))))))))))))))))))))))))))))))))))</f>
        <v/>
      </c>
      <c r="W165" s="112" t="str">
        <f t="shared" si="23"/>
        <v/>
      </c>
      <c r="X165" s="111" t="str">
        <f t="shared" si="22"/>
        <v/>
      </c>
      <c r="Y165" s="129"/>
      <c r="AC165" s="106"/>
    </row>
    <row r="166" spans="1:29" s="37" customFormat="1">
      <c r="A166" s="8">
        <f t="shared" si="16"/>
        <v>163</v>
      </c>
      <c r="B166" s="133"/>
      <c r="C166" s="119"/>
      <c r="D166" s="118" t="str">
        <f t="shared" si="17"/>
        <v/>
      </c>
      <c r="E166" s="120"/>
      <c r="F166" s="121"/>
      <c r="G166" s="122"/>
      <c r="H166" s="123"/>
      <c r="I166" s="124"/>
      <c r="J166" s="110" t="str">
        <f t="shared" si="18"/>
        <v/>
      </c>
      <c r="K166" s="118" t="str">
        <f t="shared" si="19"/>
        <v/>
      </c>
      <c r="L166" s="113" t="str">
        <f t="shared" si="20"/>
        <v/>
      </c>
      <c r="M166" s="114" t="str">
        <f t="shared" si="21"/>
        <v/>
      </c>
      <c r="N166" s="123"/>
      <c r="O166" s="123"/>
      <c r="P166" s="123"/>
      <c r="Q166" s="123"/>
      <c r="R166" s="123"/>
      <c r="S166" s="125"/>
      <c r="T166" s="126"/>
      <c r="U166" s="127"/>
      <c r="V166" s="115" t="str">
        <f>IF(I166=Tables!$J$5,Tables!$Q$5,IF(I166=Tables!$J$6,Tables!$Q$6,IF(I166=Tables!$J$7,Tables!$Q$7,IF(I166=Tables!$J$8,Tables!$Q$8,IF(I166=Tables!$J$9,Tables!$Q$9,IF(I166=Tables!$J$10,Tables!$Q$10,IF(I166=Tables!$J$11,Tables!$Q$11,IF(I166=Tables!$J$12,Tables!$Q$12,IF(I166=Tables!$J$13,Tables!$Q$13,IF(I166=Tables!$J$14,Tables!$Q$14,IF(I166=Tables!$J$15,Tables!$Q$15,IF(I166=Tables!$J$16,Tables!$Q$16,IF(I166=Tables!$J$17,Tables!$Q$17,IF(I166=Tables!$J$18,Tables!$Q$18,IF(I166=Tables!$J$19,Tables!$Q$19,IF(I166=Tables!$J$20,Tables!$Q$20,IF(I166=Tables!$J$24,Tables!$Q$24,IF(I166=Tables!$J$25,Tables!$Q$25,IF(I166=Tables!$J$26,Tables!$Q$26,IF(I166=Tables!$J$27,Tables!$Q$27,IF(I166=Tables!$J$28,Tables!$Q$28,IF(I166=Tables!$J$29,Tables!$Q$29,IF(I166=Tables!$J$30,Tables!$Q$30,IF(I166=Tables!$J$34,Tables!$Q$34,IF(I166=Tables!$J$35,Tables!$Q$35,IF(I166=Tables!$J$36,Tables!$Q$36,IF(I166=Tables!$J$37,Tables!$Q$37,IF(I166=Tables!$J$38,Tables!$Q$38,IF(I166=Tables!$J$42,Tables!$Q$42,IF(I166=Tables!$J$46,Tables!$Q$46,IF(I166=Tables!$J$47,Tables!$Q$47,IF(I166=Tables!$J$48,Tables!$Q$48,IF(I166=Tables!$J$49,Tables!$Q$49,IF(I166=Tables!$J$50,Tables!$Q$50,""))))))))))))))))))))))))))))))))))</f>
        <v/>
      </c>
      <c r="W166" s="112" t="str">
        <f t="shared" si="23"/>
        <v/>
      </c>
      <c r="X166" s="111" t="str">
        <f t="shared" si="22"/>
        <v/>
      </c>
      <c r="Y166" s="129"/>
      <c r="AC166" s="106"/>
    </row>
    <row r="167" spans="1:29" s="37" customFormat="1">
      <c r="A167" s="8">
        <f t="shared" si="16"/>
        <v>164</v>
      </c>
      <c r="B167" s="133"/>
      <c r="C167" s="119"/>
      <c r="D167" s="118" t="str">
        <f t="shared" si="17"/>
        <v/>
      </c>
      <c r="E167" s="120"/>
      <c r="F167" s="121"/>
      <c r="G167" s="122"/>
      <c r="H167" s="123"/>
      <c r="I167" s="124"/>
      <c r="J167" s="110" t="str">
        <f t="shared" si="18"/>
        <v/>
      </c>
      <c r="K167" s="118" t="str">
        <f t="shared" si="19"/>
        <v/>
      </c>
      <c r="L167" s="113" t="str">
        <f t="shared" si="20"/>
        <v/>
      </c>
      <c r="M167" s="114" t="str">
        <f t="shared" si="21"/>
        <v/>
      </c>
      <c r="N167" s="123"/>
      <c r="O167" s="123"/>
      <c r="P167" s="123"/>
      <c r="Q167" s="123"/>
      <c r="R167" s="123"/>
      <c r="S167" s="125"/>
      <c r="T167" s="126"/>
      <c r="U167" s="127"/>
      <c r="V167" s="115" t="str">
        <f>IF(I167=Tables!$J$5,Tables!$Q$5,IF(I167=Tables!$J$6,Tables!$Q$6,IF(I167=Tables!$J$7,Tables!$Q$7,IF(I167=Tables!$J$8,Tables!$Q$8,IF(I167=Tables!$J$9,Tables!$Q$9,IF(I167=Tables!$J$10,Tables!$Q$10,IF(I167=Tables!$J$11,Tables!$Q$11,IF(I167=Tables!$J$12,Tables!$Q$12,IF(I167=Tables!$J$13,Tables!$Q$13,IF(I167=Tables!$J$14,Tables!$Q$14,IF(I167=Tables!$J$15,Tables!$Q$15,IF(I167=Tables!$J$16,Tables!$Q$16,IF(I167=Tables!$J$17,Tables!$Q$17,IF(I167=Tables!$J$18,Tables!$Q$18,IF(I167=Tables!$J$19,Tables!$Q$19,IF(I167=Tables!$J$20,Tables!$Q$20,IF(I167=Tables!$J$24,Tables!$Q$24,IF(I167=Tables!$J$25,Tables!$Q$25,IF(I167=Tables!$J$26,Tables!$Q$26,IF(I167=Tables!$J$27,Tables!$Q$27,IF(I167=Tables!$J$28,Tables!$Q$28,IF(I167=Tables!$J$29,Tables!$Q$29,IF(I167=Tables!$J$30,Tables!$Q$30,IF(I167=Tables!$J$34,Tables!$Q$34,IF(I167=Tables!$J$35,Tables!$Q$35,IF(I167=Tables!$J$36,Tables!$Q$36,IF(I167=Tables!$J$37,Tables!$Q$37,IF(I167=Tables!$J$38,Tables!$Q$38,IF(I167=Tables!$J$42,Tables!$Q$42,IF(I167=Tables!$J$46,Tables!$Q$46,IF(I167=Tables!$J$47,Tables!$Q$47,IF(I167=Tables!$J$48,Tables!$Q$48,IF(I167=Tables!$J$49,Tables!$Q$49,IF(I167=Tables!$J$50,Tables!$Q$50,""))))))))))))))))))))))))))))))))))</f>
        <v/>
      </c>
      <c r="W167" s="112" t="str">
        <f t="shared" si="23"/>
        <v/>
      </c>
      <c r="X167" s="111" t="str">
        <f t="shared" si="22"/>
        <v/>
      </c>
      <c r="Y167" s="129"/>
      <c r="AC167" s="106"/>
    </row>
    <row r="168" spans="1:29" s="37" customFormat="1">
      <c r="A168" s="8">
        <f t="shared" si="16"/>
        <v>165</v>
      </c>
      <c r="B168" s="133"/>
      <c r="C168" s="119"/>
      <c r="D168" s="118" t="str">
        <f t="shared" si="17"/>
        <v/>
      </c>
      <c r="E168" s="120"/>
      <c r="F168" s="121"/>
      <c r="G168" s="122"/>
      <c r="H168" s="123"/>
      <c r="I168" s="124"/>
      <c r="J168" s="110" t="str">
        <f t="shared" si="18"/>
        <v/>
      </c>
      <c r="K168" s="118" t="str">
        <f t="shared" si="19"/>
        <v/>
      </c>
      <c r="L168" s="113" t="str">
        <f t="shared" si="20"/>
        <v/>
      </c>
      <c r="M168" s="114" t="str">
        <f t="shared" si="21"/>
        <v/>
      </c>
      <c r="N168" s="123"/>
      <c r="O168" s="123"/>
      <c r="P168" s="123"/>
      <c r="Q168" s="123"/>
      <c r="R168" s="123"/>
      <c r="S168" s="125"/>
      <c r="T168" s="126"/>
      <c r="U168" s="127"/>
      <c r="V168" s="115" t="str">
        <f>IF(I168=Tables!$J$5,Tables!$Q$5,IF(I168=Tables!$J$6,Tables!$Q$6,IF(I168=Tables!$J$7,Tables!$Q$7,IF(I168=Tables!$J$8,Tables!$Q$8,IF(I168=Tables!$J$9,Tables!$Q$9,IF(I168=Tables!$J$10,Tables!$Q$10,IF(I168=Tables!$J$11,Tables!$Q$11,IF(I168=Tables!$J$12,Tables!$Q$12,IF(I168=Tables!$J$13,Tables!$Q$13,IF(I168=Tables!$J$14,Tables!$Q$14,IF(I168=Tables!$J$15,Tables!$Q$15,IF(I168=Tables!$J$16,Tables!$Q$16,IF(I168=Tables!$J$17,Tables!$Q$17,IF(I168=Tables!$J$18,Tables!$Q$18,IF(I168=Tables!$J$19,Tables!$Q$19,IF(I168=Tables!$J$20,Tables!$Q$20,IF(I168=Tables!$J$24,Tables!$Q$24,IF(I168=Tables!$J$25,Tables!$Q$25,IF(I168=Tables!$J$26,Tables!$Q$26,IF(I168=Tables!$J$27,Tables!$Q$27,IF(I168=Tables!$J$28,Tables!$Q$28,IF(I168=Tables!$J$29,Tables!$Q$29,IF(I168=Tables!$J$30,Tables!$Q$30,IF(I168=Tables!$J$34,Tables!$Q$34,IF(I168=Tables!$J$35,Tables!$Q$35,IF(I168=Tables!$J$36,Tables!$Q$36,IF(I168=Tables!$J$37,Tables!$Q$37,IF(I168=Tables!$J$38,Tables!$Q$38,IF(I168=Tables!$J$42,Tables!$Q$42,IF(I168=Tables!$J$46,Tables!$Q$46,IF(I168=Tables!$J$47,Tables!$Q$47,IF(I168=Tables!$J$48,Tables!$Q$48,IF(I168=Tables!$J$49,Tables!$Q$49,IF(I168=Tables!$J$50,Tables!$Q$50,""))))))))))))))))))))))))))))))))))</f>
        <v/>
      </c>
      <c r="W168" s="112" t="str">
        <f t="shared" si="23"/>
        <v/>
      </c>
      <c r="X168" s="111" t="str">
        <f t="shared" si="22"/>
        <v/>
      </c>
      <c r="Y168" s="129"/>
      <c r="AC168" s="106"/>
    </row>
    <row r="169" spans="1:29" s="37" customFormat="1">
      <c r="A169" s="8">
        <f t="shared" si="16"/>
        <v>166</v>
      </c>
      <c r="B169" s="133"/>
      <c r="C169" s="119"/>
      <c r="D169" s="118" t="str">
        <f t="shared" si="17"/>
        <v/>
      </c>
      <c r="E169" s="120"/>
      <c r="F169" s="121"/>
      <c r="G169" s="122"/>
      <c r="H169" s="123"/>
      <c r="I169" s="124"/>
      <c r="J169" s="110" t="str">
        <f t="shared" si="18"/>
        <v/>
      </c>
      <c r="K169" s="118" t="str">
        <f t="shared" si="19"/>
        <v/>
      </c>
      <c r="L169" s="113" t="str">
        <f t="shared" si="20"/>
        <v/>
      </c>
      <c r="M169" s="114" t="str">
        <f t="shared" si="21"/>
        <v/>
      </c>
      <c r="N169" s="123"/>
      <c r="O169" s="123"/>
      <c r="P169" s="123"/>
      <c r="Q169" s="123"/>
      <c r="R169" s="123"/>
      <c r="S169" s="125"/>
      <c r="T169" s="126"/>
      <c r="U169" s="127"/>
      <c r="V169" s="115" t="str">
        <f>IF(I169=Tables!$J$5,Tables!$Q$5,IF(I169=Tables!$J$6,Tables!$Q$6,IF(I169=Tables!$J$7,Tables!$Q$7,IF(I169=Tables!$J$8,Tables!$Q$8,IF(I169=Tables!$J$9,Tables!$Q$9,IF(I169=Tables!$J$10,Tables!$Q$10,IF(I169=Tables!$J$11,Tables!$Q$11,IF(I169=Tables!$J$12,Tables!$Q$12,IF(I169=Tables!$J$13,Tables!$Q$13,IF(I169=Tables!$J$14,Tables!$Q$14,IF(I169=Tables!$J$15,Tables!$Q$15,IF(I169=Tables!$J$16,Tables!$Q$16,IF(I169=Tables!$J$17,Tables!$Q$17,IF(I169=Tables!$J$18,Tables!$Q$18,IF(I169=Tables!$J$19,Tables!$Q$19,IF(I169=Tables!$J$20,Tables!$Q$20,IF(I169=Tables!$J$24,Tables!$Q$24,IF(I169=Tables!$J$25,Tables!$Q$25,IF(I169=Tables!$J$26,Tables!$Q$26,IF(I169=Tables!$J$27,Tables!$Q$27,IF(I169=Tables!$J$28,Tables!$Q$28,IF(I169=Tables!$J$29,Tables!$Q$29,IF(I169=Tables!$J$30,Tables!$Q$30,IF(I169=Tables!$J$34,Tables!$Q$34,IF(I169=Tables!$J$35,Tables!$Q$35,IF(I169=Tables!$J$36,Tables!$Q$36,IF(I169=Tables!$J$37,Tables!$Q$37,IF(I169=Tables!$J$38,Tables!$Q$38,IF(I169=Tables!$J$42,Tables!$Q$42,IF(I169=Tables!$J$46,Tables!$Q$46,IF(I169=Tables!$J$47,Tables!$Q$47,IF(I169=Tables!$J$48,Tables!$Q$48,IF(I169=Tables!$J$49,Tables!$Q$49,IF(I169=Tables!$J$50,Tables!$Q$50,""))))))))))))))))))))))))))))))))))</f>
        <v/>
      </c>
      <c r="W169" s="112" t="str">
        <f t="shared" si="23"/>
        <v/>
      </c>
      <c r="X169" s="111" t="str">
        <f t="shared" si="22"/>
        <v/>
      </c>
      <c r="Y169" s="129"/>
      <c r="AC169" s="106"/>
    </row>
    <row r="170" spans="1:29" s="37" customFormat="1">
      <c r="A170" s="8">
        <f t="shared" si="16"/>
        <v>167</v>
      </c>
      <c r="B170" s="135"/>
      <c r="C170" s="119"/>
      <c r="D170" s="118" t="str">
        <f t="shared" si="17"/>
        <v/>
      </c>
      <c r="E170" s="120"/>
      <c r="F170" s="121"/>
      <c r="G170" s="122"/>
      <c r="H170" s="123"/>
      <c r="I170" s="124"/>
      <c r="J170" s="110" t="str">
        <f t="shared" si="18"/>
        <v/>
      </c>
      <c r="K170" s="118" t="str">
        <f t="shared" si="19"/>
        <v/>
      </c>
      <c r="L170" s="113" t="str">
        <f t="shared" si="20"/>
        <v/>
      </c>
      <c r="M170" s="114" t="str">
        <f t="shared" si="21"/>
        <v/>
      </c>
      <c r="N170" s="123"/>
      <c r="O170" s="123"/>
      <c r="P170" s="123"/>
      <c r="Q170" s="123"/>
      <c r="R170" s="123"/>
      <c r="S170" s="125"/>
      <c r="T170" s="126"/>
      <c r="U170" s="127"/>
      <c r="V170" s="115" t="str">
        <f>IF(I170=Tables!$J$5,Tables!$Q$5,IF(I170=Tables!$J$6,Tables!$Q$6,IF(I170=Tables!$J$7,Tables!$Q$7,IF(I170=Tables!$J$8,Tables!$Q$8,IF(I170=Tables!$J$9,Tables!$Q$9,IF(I170=Tables!$J$10,Tables!$Q$10,IF(I170=Tables!$J$11,Tables!$Q$11,IF(I170=Tables!$J$12,Tables!$Q$12,IF(I170=Tables!$J$13,Tables!$Q$13,IF(I170=Tables!$J$14,Tables!$Q$14,IF(I170=Tables!$J$15,Tables!$Q$15,IF(I170=Tables!$J$16,Tables!$Q$16,IF(I170=Tables!$J$17,Tables!$Q$17,IF(I170=Tables!$J$18,Tables!$Q$18,IF(I170=Tables!$J$19,Tables!$Q$19,IF(I170=Tables!$J$20,Tables!$Q$20,IF(I170=Tables!$J$24,Tables!$Q$24,IF(I170=Tables!$J$25,Tables!$Q$25,IF(I170=Tables!$J$26,Tables!$Q$26,IF(I170=Tables!$J$27,Tables!$Q$27,IF(I170=Tables!$J$28,Tables!$Q$28,IF(I170=Tables!$J$29,Tables!$Q$29,IF(I170=Tables!$J$30,Tables!$Q$30,IF(I170=Tables!$J$34,Tables!$Q$34,IF(I170=Tables!$J$35,Tables!$Q$35,IF(I170=Tables!$J$36,Tables!$Q$36,IF(I170=Tables!$J$37,Tables!$Q$37,IF(I170=Tables!$J$38,Tables!$Q$38,IF(I170=Tables!$J$42,Tables!$Q$42,IF(I170=Tables!$J$46,Tables!$Q$46,IF(I170=Tables!$J$47,Tables!$Q$47,IF(I170=Tables!$J$48,Tables!$Q$48,IF(I170=Tables!$J$49,Tables!$Q$49,IF(I170=Tables!$J$50,Tables!$Q$50,""))))))))))))))))))))))))))))))))))</f>
        <v/>
      </c>
      <c r="W170" s="112" t="str">
        <f t="shared" si="23"/>
        <v/>
      </c>
      <c r="X170" s="111" t="str">
        <f t="shared" si="22"/>
        <v/>
      </c>
      <c r="Y170" s="129"/>
      <c r="AC170" s="106"/>
    </row>
    <row r="171" spans="1:29" s="37" customFormat="1">
      <c r="A171" s="8">
        <f t="shared" si="16"/>
        <v>168</v>
      </c>
      <c r="B171" s="133"/>
      <c r="C171" s="119"/>
      <c r="D171" s="118" t="str">
        <f t="shared" si="17"/>
        <v/>
      </c>
      <c r="E171" s="120"/>
      <c r="F171" s="121"/>
      <c r="G171" s="122"/>
      <c r="H171" s="123"/>
      <c r="I171" s="124"/>
      <c r="J171" s="110" t="str">
        <f t="shared" si="18"/>
        <v/>
      </c>
      <c r="K171" s="118" t="str">
        <f t="shared" si="19"/>
        <v/>
      </c>
      <c r="L171" s="113" t="str">
        <f t="shared" si="20"/>
        <v/>
      </c>
      <c r="M171" s="114" t="str">
        <f t="shared" si="21"/>
        <v/>
      </c>
      <c r="N171" s="123"/>
      <c r="O171" s="123"/>
      <c r="P171" s="123"/>
      <c r="Q171" s="123"/>
      <c r="R171" s="123"/>
      <c r="S171" s="125"/>
      <c r="T171" s="126"/>
      <c r="U171" s="127"/>
      <c r="V171" s="115" t="str">
        <f>IF(I171=Tables!$J$5,Tables!$Q$5,IF(I171=Tables!$J$6,Tables!$Q$6,IF(I171=Tables!$J$7,Tables!$Q$7,IF(I171=Tables!$J$8,Tables!$Q$8,IF(I171=Tables!$J$9,Tables!$Q$9,IF(I171=Tables!$J$10,Tables!$Q$10,IF(I171=Tables!$J$11,Tables!$Q$11,IF(I171=Tables!$J$12,Tables!$Q$12,IF(I171=Tables!$J$13,Tables!$Q$13,IF(I171=Tables!$J$14,Tables!$Q$14,IF(I171=Tables!$J$15,Tables!$Q$15,IF(I171=Tables!$J$16,Tables!$Q$16,IF(I171=Tables!$J$17,Tables!$Q$17,IF(I171=Tables!$J$18,Tables!$Q$18,IF(I171=Tables!$J$19,Tables!$Q$19,IF(I171=Tables!$J$20,Tables!$Q$20,IF(I171=Tables!$J$24,Tables!$Q$24,IF(I171=Tables!$J$25,Tables!$Q$25,IF(I171=Tables!$J$26,Tables!$Q$26,IF(I171=Tables!$J$27,Tables!$Q$27,IF(I171=Tables!$J$28,Tables!$Q$28,IF(I171=Tables!$J$29,Tables!$Q$29,IF(I171=Tables!$J$30,Tables!$Q$30,IF(I171=Tables!$J$34,Tables!$Q$34,IF(I171=Tables!$J$35,Tables!$Q$35,IF(I171=Tables!$J$36,Tables!$Q$36,IF(I171=Tables!$J$37,Tables!$Q$37,IF(I171=Tables!$J$38,Tables!$Q$38,IF(I171=Tables!$J$42,Tables!$Q$42,IF(I171=Tables!$J$46,Tables!$Q$46,IF(I171=Tables!$J$47,Tables!$Q$47,IF(I171=Tables!$J$48,Tables!$Q$48,IF(I171=Tables!$J$49,Tables!$Q$49,IF(I171=Tables!$J$50,Tables!$Q$50,""))))))))))))))))))))))))))))))))))</f>
        <v/>
      </c>
      <c r="W171" s="112" t="str">
        <f t="shared" si="23"/>
        <v/>
      </c>
      <c r="X171" s="111" t="str">
        <f t="shared" si="22"/>
        <v/>
      </c>
      <c r="Y171" s="129"/>
      <c r="AC171" s="106"/>
    </row>
    <row r="172" spans="1:29" s="37" customFormat="1">
      <c r="A172" s="8">
        <f t="shared" si="16"/>
        <v>169</v>
      </c>
      <c r="B172" s="133"/>
      <c r="C172" s="119"/>
      <c r="D172" s="118" t="str">
        <f t="shared" si="17"/>
        <v/>
      </c>
      <c r="E172" s="120"/>
      <c r="F172" s="121"/>
      <c r="G172" s="122"/>
      <c r="H172" s="123"/>
      <c r="I172" s="124"/>
      <c r="J172" s="110" t="str">
        <f t="shared" si="18"/>
        <v/>
      </c>
      <c r="K172" s="118" t="str">
        <f t="shared" si="19"/>
        <v/>
      </c>
      <c r="L172" s="113" t="str">
        <f t="shared" si="20"/>
        <v/>
      </c>
      <c r="M172" s="114" t="str">
        <f t="shared" si="21"/>
        <v/>
      </c>
      <c r="N172" s="123"/>
      <c r="O172" s="123"/>
      <c r="P172" s="123"/>
      <c r="Q172" s="123"/>
      <c r="R172" s="123"/>
      <c r="S172" s="125"/>
      <c r="T172" s="126"/>
      <c r="U172" s="127"/>
      <c r="V172" s="115" t="str">
        <f>IF(I172=Tables!$J$5,Tables!$Q$5,IF(I172=Tables!$J$6,Tables!$Q$6,IF(I172=Tables!$J$7,Tables!$Q$7,IF(I172=Tables!$J$8,Tables!$Q$8,IF(I172=Tables!$J$9,Tables!$Q$9,IF(I172=Tables!$J$10,Tables!$Q$10,IF(I172=Tables!$J$11,Tables!$Q$11,IF(I172=Tables!$J$12,Tables!$Q$12,IF(I172=Tables!$J$13,Tables!$Q$13,IF(I172=Tables!$J$14,Tables!$Q$14,IF(I172=Tables!$J$15,Tables!$Q$15,IF(I172=Tables!$J$16,Tables!$Q$16,IF(I172=Tables!$J$17,Tables!$Q$17,IF(I172=Tables!$J$18,Tables!$Q$18,IF(I172=Tables!$J$19,Tables!$Q$19,IF(I172=Tables!$J$20,Tables!$Q$20,IF(I172=Tables!$J$24,Tables!$Q$24,IF(I172=Tables!$J$25,Tables!$Q$25,IF(I172=Tables!$J$26,Tables!$Q$26,IF(I172=Tables!$J$27,Tables!$Q$27,IF(I172=Tables!$J$28,Tables!$Q$28,IF(I172=Tables!$J$29,Tables!$Q$29,IF(I172=Tables!$J$30,Tables!$Q$30,IF(I172=Tables!$J$34,Tables!$Q$34,IF(I172=Tables!$J$35,Tables!$Q$35,IF(I172=Tables!$J$36,Tables!$Q$36,IF(I172=Tables!$J$37,Tables!$Q$37,IF(I172=Tables!$J$38,Tables!$Q$38,IF(I172=Tables!$J$42,Tables!$Q$42,IF(I172=Tables!$J$46,Tables!$Q$46,IF(I172=Tables!$J$47,Tables!$Q$47,IF(I172=Tables!$J$48,Tables!$Q$48,IF(I172=Tables!$J$49,Tables!$Q$49,IF(I172=Tables!$J$50,Tables!$Q$50,""))))))))))))))))))))))))))))))))))</f>
        <v/>
      </c>
      <c r="W172" s="112" t="str">
        <f t="shared" si="23"/>
        <v/>
      </c>
      <c r="X172" s="111" t="str">
        <f t="shared" si="22"/>
        <v/>
      </c>
      <c r="Y172" s="129"/>
      <c r="AC172" s="106"/>
    </row>
    <row r="173" spans="1:29" s="37" customFormat="1">
      <c r="A173" s="8">
        <f t="shared" si="16"/>
        <v>170</v>
      </c>
      <c r="B173" s="133"/>
      <c r="C173" s="119"/>
      <c r="D173" s="118" t="str">
        <f t="shared" si="17"/>
        <v/>
      </c>
      <c r="E173" s="120"/>
      <c r="F173" s="121"/>
      <c r="G173" s="122"/>
      <c r="H173" s="123"/>
      <c r="I173" s="124"/>
      <c r="J173" s="110" t="str">
        <f t="shared" si="18"/>
        <v/>
      </c>
      <c r="K173" s="118" t="str">
        <f t="shared" si="19"/>
        <v/>
      </c>
      <c r="L173" s="113" t="str">
        <f t="shared" si="20"/>
        <v/>
      </c>
      <c r="M173" s="114" t="str">
        <f t="shared" si="21"/>
        <v/>
      </c>
      <c r="N173" s="123"/>
      <c r="O173" s="123"/>
      <c r="P173" s="123"/>
      <c r="Q173" s="123"/>
      <c r="R173" s="123"/>
      <c r="S173" s="125"/>
      <c r="T173" s="126"/>
      <c r="U173" s="127"/>
      <c r="V173" s="115" t="str">
        <f>IF(I173=Tables!$J$5,Tables!$Q$5,IF(I173=Tables!$J$6,Tables!$Q$6,IF(I173=Tables!$J$7,Tables!$Q$7,IF(I173=Tables!$J$8,Tables!$Q$8,IF(I173=Tables!$J$9,Tables!$Q$9,IF(I173=Tables!$J$10,Tables!$Q$10,IF(I173=Tables!$J$11,Tables!$Q$11,IF(I173=Tables!$J$12,Tables!$Q$12,IF(I173=Tables!$J$13,Tables!$Q$13,IF(I173=Tables!$J$14,Tables!$Q$14,IF(I173=Tables!$J$15,Tables!$Q$15,IF(I173=Tables!$J$16,Tables!$Q$16,IF(I173=Tables!$J$17,Tables!$Q$17,IF(I173=Tables!$J$18,Tables!$Q$18,IF(I173=Tables!$J$19,Tables!$Q$19,IF(I173=Tables!$J$20,Tables!$Q$20,IF(I173=Tables!$J$24,Tables!$Q$24,IF(I173=Tables!$J$25,Tables!$Q$25,IF(I173=Tables!$J$26,Tables!$Q$26,IF(I173=Tables!$J$27,Tables!$Q$27,IF(I173=Tables!$J$28,Tables!$Q$28,IF(I173=Tables!$J$29,Tables!$Q$29,IF(I173=Tables!$J$30,Tables!$Q$30,IF(I173=Tables!$J$34,Tables!$Q$34,IF(I173=Tables!$J$35,Tables!$Q$35,IF(I173=Tables!$J$36,Tables!$Q$36,IF(I173=Tables!$J$37,Tables!$Q$37,IF(I173=Tables!$J$38,Tables!$Q$38,IF(I173=Tables!$J$42,Tables!$Q$42,IF(I173=Tables!$J$46,Tables!$Q$46,IF(I173=Tables!$J$47,Tables!$Q$47,IF(I173=Tables!$J$48,Tables!$Q$48,IF(I173=Tables!$J$49,Tables!$Q$49,IF(I173=Tables!$J$50,Tables!$Q$50,""))))))))))))))))))))))))))))))))))</f>
        <v/>
      </c>
      <c r="W173" s="112" t="str">
        <f t="shared" si="23"/>
        <v/>
      </c>
      <c r="X173" s="111" t="str">
        <f t="shared" si="22"/>
        <v/>
      </c>
      <c r="Y173" s="129"/>
      <c r="AC173" s="106"/>
    </row>
    <row r="174" spans="1:29" s="37" customFormat="1">
      <c r="A174" s="8">
        <f t="shared" si="16"/>
        <v>171</v>
      </c>
      <c r="B174" s="135"/>
      <c r="C174" s="119"/>
      <c r="D174" s="118" t="str">
        <f t="shared" si="17"/>
        <v/>
      </c>
      <c r="E174" s="120"/>
      <c r="F174" s="121"/>
      <c r="G174" s="122"/>
      <c r="H174" s="123"/>
      <c r="I174" s="124"/>
      <c r="J174" s="110" t="str">
        <f t="shared" si="18"/>
        <v/>
      </c>
      <c r="K174" s="118" t="str">
        <f t="shared" si="19"/>
        <v/>
      </c>
      <c r="L174" s="113" t="str">
        <f t="shared" si="20"/>
        <v/>
      </c>
      <c r="M174" s="114" t="str">
        <f t="shared" si="21"/>
        <v/>
      </c>
      <c r="N174" s="123"/>
      <c r="O174" s="123"/>
      <c r="P174" s="123"/>
      <c r="Q174" s="123"/>
      <c r="R174" s="123"/>
      <c r="S174" s="125"/>
      <c r="T174" s="126"/>
      <c r="U174" s="127"/>
      <c r="V174" s="115" t="str">
        <f>IF(I174=Tables!$J$5,Tables!$Q$5,IF(I174=Tables!$J$6,Tables!$Q$6,IF(I174=Tables!$J$7,Tables!$Q$7,IF(I174=Tables!$J$8,Tables!$Q$8,IF(I174=Tables!$J$9,Tables!$Q$9,IF(I174=Tables!$J$10,Tables!$Q$10,IF(I174=Tables!$J$11,Tables!$Q$11,IF(I174=Tables!$J$12,Tables!$Q$12,IF(I174=Tables!$J$13,Tables!$Q$13,IF(I174=Tables!$J$14,Tables!$Q$14,IF(I174=Tables!$J$15,Tables!$Q$15,IF(I174=Tables!$J$16,Tables!$Q$16,IF(I174=Tables!$J$17,Tables!$Q$17,IF(I174=Tables!$J$18,Tables!$Q$18,IF(I174=Tables!$J$19,Tables!$Q$19,IF(I174=Tables!$J$20,Tables!$Q$20,IF(I174=Tables!$J$24,Tables!$Q$24,IF(I174=Tables!$J$25,Tables!$Q$25,IF(I174=Tables!$J$26,Tables!$Q$26,IF(I174=Tables!$J$27,Tables!$Q$27,IF(I174=Tables!$J$28,Tables!$Q$28,IF(I174=Tables!$J$29,Tables!$Q$29,IF(I174=Tables!$J$30,Tables!$Q$30,IF(I174=Tables!$J$34,Tables!$Q$34,IF(I174=Tables!$J$35,Tables!$Q$35,IF(I174=Tables!$J$36,Tables!$Q$36,IF(I174=Tables!$J$37,Tables!$Q$37,IF(I174=Tables!$J$38,Tables!$Q$38,IF(I174=Tables!$J$42,Tables!$Q$42,IF(I174=Tables!$J$46,Tables!$Q$46,IF(I174=Tables!$J$47,Tables!$Q$47,IF(I174=Tables!$J$48,Tables!$Q$48,IF(I174=Tables!$J$49,Tables!$Q$49,IF(I174=Tables!$J$50,Tables!$Q$50,""))))))))))))))))))))))))))))))))))</f>
        <v/>
      </c>
      <c r="W174" s="112" t="str">
        <f t="shared" si="23"/>
        <v/>
      </c>
      <c r="X174" s="111" t="str">
        <f t="shared" si="22"/>
        <v/>
      </c>
      <c r="Y174" s="129"/>
      <c r="AC174" s="106"/>
    </row>
    <row r="175" spans="1:29" s="37" customFormat="1">
      <c r="A175" s="8">
        <f t="shared" si="16"/>
        <v>172</v>
      </c>
      <c r="B175" s="133"/>
      <c r="C175" s="119"/>
      <c r="D175" s="118" t="str">
        <f t="shared" si="17"/>
        <v/>
      </c>
      <c r="E175" s="120"/>
      <c r="F175" s="121"/>
      <c r="G175" s="122"/>
      <c r="H175" s="123"/>
      <c r="I175" s="124"/>
      <c r="J175" s="110" t="str">
        <f t="shared" si="18"/>
        <v/>
      </c>
      <c r="K175" s="118" t="str">
        <f t="shared" si="19"/>
        <v/>
      </c>
      <c r="L175" s="113" t="str">
        <f t="shared" si="20"/>
        <v/>
      </c>
      <c r="M175" s="114" t="str">
        <f t="shared" si="21"/>
        <v/>
      </c>
      <c r="N175" s="123"/>
      <c r="O175" s="123"/>
      <c r="P175" s="123"/>
      <c r="Q175" s="123"/>
      <c r="R175" s="123"/>
      <c r="S175" s="125"/>
      <c r="T175" s="126"/>
      <c r="U175" s="127"/>
      <c r="V175" s="115" t="str">
        <f>IF(I175=Tables!$J$5,Tables!$Q$5,IF(I175=Tables!$J$6,Tables!$Q$6,IF(I175=Tables!$J$7,Tables!$Q$7,IF(I175=Tables!$J$8,Tables!$Q$8,IF(I175=Tables!$J$9,Tables!$Q$9,IF(I175=Tables!$J$10,Tables!$Q$10,IF(I175=Tables!$J$11,Tables!$Q$11,IF(I175=Tables!$J$12,Tables!$Q$12,IF(I175=Tables!$J$13,Tables!$Q$13,IF(I175=Tables!$J$14,Tables!$Q$14,IF(I175=Tables!$J$15,Tables!$Q$15,IF(I175=Tables!$J$16,Tables!$Q$16,IF(I175=Tables!$J$17,Tables!$Q$17,IF(I175=Tables!$J$18,Tables!$Q$18,IF(I175=Tables!$J$19,Tables!$Q$19,IF(I175=Tables!$J$20,Tables!$Q$20,IF(I175=Tables!$J$24,Tables!$Q$24,IF(I175=Tables!$J$25,Tables!$Q$25,IF(I175=Tables!$J$26,Tables!$Q$26,IF(I175=Tables!$J$27,Tables!$Q$27,IF(I175=Tables!$J$28,Tables!$Q$28,IF(I175=Tables!$J$29,Tables!$Q$29,IF(I175=Tables!$J$30,Tables!$Q$30,IF(I175=Tables!$J$34,Tables!$Q$34,IF(I175=Tables!$J$35,Tables!$Q$35,IF(I175=Tables!$J$36,Tables!$Q$36,IF(I175=Tables!$J$37,Tables!$Q$37,IF(I175=Tables!$J$38,Tables!$Q$38,IF(I175=Tables!$J$42,Tables!$Q$42,IF(I175=Tables!$J$46,Tables!$Q$46,IF(I175=Tables!$J$47,Tables!$Q$47,IF(I175=Tables!$J$48,Tables!$Q$48,IF(I175=Tables!$J$49,Tables!$Q$49,IF(I175=Tables!$J$50,Tables!$Q$50,""))))))))))))))))))))))))))))))))))</f>
        <v/>
      </c>
      <c r="W175" s="112" t="str">
        <f t="shared" si="23"/>
        <v/>
      </c>
      <c r="X175" s="111" t="str">
        <f t="shared" si="22"/>
        <v/>
      </c>
      <c r="Y175" s="129"/>
      <c r="AC175" s="106"/>
    </row>
    <row r="176" spans="1:29" s="37" customFormat="1">
      <c r="A176" s="8">
        <f t="shared" si="16"/>
        <v>173</v>
      </c>
      <c r="B176" s="133"/>
      <c r="C176" s="119"/>
      <c r="D176" s="118" t="str">
        <f t="shared" si="17"/>
        <v/>
      </c>
      <c r="E176" s="120"/>
      <c r="F176" s="121"/>
      <c r="G176" s="122"/>
      <c r="H176" s="123"/>
      <c r="I176" s="124"/>
      <c r="J176" s="110" t="str">
        <f t="shared" si="18"/>
        <v/>
      </c>
      <c r="K176" s="118" t="str">
        <f t="shared" si="19"/>
        <v/>
      </c>
      <c r="L176" s="113" t="str">
        <f t="shared" si="20"/>
        <v/>
      </c>
      <c r="M176" s="114" t="str">
        <f t="shared" si="21"/>
        <v/>
      </c>
      <c r="N176" s="123"/>
      <c r="O176" s="123"/>
      <c r="P176" s="123"/>
      <c r="Q176" s="123"/>
      <c r="R176" s="123"/>
      <c r="S176" s="125"/>
      <c r="T176" s="126"/>
      <c r="U176" s="127"/>
      <c r="V176" s="115" t="str">
        <f>IF(I176=Tables!$J$5,Tables!$Q$5,IF(I176=Tables!$J$6,Tables!$Q$6,IF(I176=Tables!$J$7,Tables!$Q$7,IF(I176=Tables!$J$8,Tables!$Q$8,IF(I176=Tables!$J$9,Tables!$Q$9,IF(I176=Tables!$J$10,Tables!$Q$10,IF(I176=Tables!$J$11,Tables!$Q$11,IF(I176=Tables!$J$12,Tables!$Q$12,IF(I176=Tables!$J$13,Tables!$Q$13,IF(I176=Tables!$J$14,Tables!$Q$14,IF(I176=Tables!$J$15,Tables!$Q$15,IF(I176=Tables!$J$16,Tables!$Q$16,IF(I176=Tables!$J$17,Tables!$Q$17,IF(I176=Tables!$J$18,Tables!$Q$18,IF(I176=Tables!$J$19,Tables!$Q$19,IF(I176=Tables!$J$20,Tables!$Q$20,IF(I176=Tables!$J$24,Tables!$Q$24,IF(I176=Tables!$J$25,Tables!$Q$25,IF(I176=Tables!$J$26,Tables!$Q$26,IF(I176=Tables!$J$27,Tables!$Q$27,IF(I176=Tables!$J$28,Tables!$Q$28,IF(I176=Tables!$J$29,Tables!$Q$29,IF(I176=Tables!$J$30,Tables!$Q$30,IF(I176=Tables!$J$34,Tables!$Q$34,IF(I176=Tables!$J$35,Tables!$Q$35,IF(I176=Tables!$J$36,Tables!$Q$36,IF(I176=Tables!$J$37,Tables!$Q$37,IF(I176=Tables!$J$38,Tables!$Q$38,IF(I176=Tables!$J$42,Tables!$Q$42,IF(I176=Tables!$J$46,Tables!$Q$46,IF(I176=Tables!$J$47,Tables!$Q$47,IF(I176=Tables!$J$48,Tables!$Q$48,IF(I176=Tables!$J$49,Tables!$Q$49,IF(I176=Tables!$J$50,Tables!$Q$50,""))))))))))))))))))))))))))))))))))</f>
        <v/>
      </c>
      <c r="W176" s="112" t="str">
        <f t="shared" si="23"/>
        <v/>
      </c>
      <c r="X176" s="111" t="str">
        <f t="shared" si="22"/>
        <v/>
      </c>
      <c r="Y176" s="129"/>
      <c r="AC176" s="106"/>
    </row>
    <row r="177" spans="1:29" s="37" customFormat="1">
      <c r="A177" s="8">
        <f t="shared" si="16"/>
        <v>174</v>
      </c>
      <c r="B177" s="133"/>
      <c r="C177" s="119"/>
      <c r="D177" s="118" t="str">
        <f t="shared" si="17"/>
        <v/>
      </c>
      <c r="E177" s="120"/>
      <c r="F177" s="121"/>
      <c r="G177" s="122"/>
      <c r="H177" s="123"/>
      <c r="I177" s="124"/>
      <c r="J177" s="110" t="str">
        <f t="shared" si="18"/>
        <v/>
      </c>
      <c r="K177" s="118" t="str">
        <f t="shared" si="19"/>
        <v/>
      </c>
      <c r="L177" s="113" t="str">
        <f t="shared" si="20"/>
        <v/>
      </c>
      <c r="M177" s="114" t="str">
        <f t="shared" si="21"/>
        <v/>
      </c>
      <c r="N177" s="123"/>
      <c r="O177" s="123"/>
      <c r="P177" s="123"/>
      <c r="Q177" s="123"/>
      <c r="R177" s="123"/>
      <c r="S177" s="125"/>
      <c r="T177" s="126"/>
      <c r="U177" s="127"/>
      <c r="V177" s="115" t="str">
        <f>IF(I177=Tables!$J$5,Tables!$Q$5,IF(I177=Tables!$J$6,Tables!$Q$6,IF(I177=Tables!$J$7,Tables!$Q$7,IF(I177=Tables!$J$8,Tables!$Q$8,IF(I177=Tables!$J$9,Tables!$Q$9,IF(I177=Tables!$J$10,Tables!$Q$10,IF(I177=Tables!$J$11,Tables!$Q$11,IF(I177=Tables!$J$12,Tables!$Q$12,IF(I177=Tables!$J$13,Tables!$Q$13,IF(I177=Tables!$J$14,Tables!$Q$14,IF(I177=Tables!$J$15,Tables!$Q$15,IF(I177=Tables!$J$16,Tables!$Q$16,IF(I177=Tables!$J$17,Tables!$Q$17,IF(I177=Tables!$J$18,Tables!$Q$18,IF(I177=Tables!$J$19,Tables!$Q$19,IF(I177=Tables!$J$20,Tables!$Q$20,IF(I177=Tables!$J$24,Tables!$Q$24,IF(I177=Tables!$J$25,Tables!$Q$25,IF(I177=Tables!$J$26,Tables!$Q$26,IF(I177=Tables!$J$27,Tables!$Q$27,IF(I177=Tables!$J$28,Tables!$Q$28,IF(I177=Tables!$J$29,Tables!$Q$29,IF(I177=Tables!$J$30,Tables!$Q$30,IF(I177=Tables!$J$34,Tables!$Q$34,IF(I177=Tables!$J$35,Tables!$Q$35,IF(I177=Tables!$J$36,Tables!$Q$36,IF(I177=Tables!$J$37,Tables!$Q$37,IF(I177=Tables!$J$38,Tables!$Q$38,IF(I177=Tables!$J$42,Tables!$Q$42,IF(I177=Tables!$J$46,Tables!$Q$46,IF(I177=Tables!$J$47,Tables!$Q$47,IF(I177=Tables!$J$48,Tables!$Q$48,IF(I177=Tables!$J$49,Tables!$Q$49,IF(I177=Tables!$J$50,Tables!$Q$50,""))))))))))))))))))))))))))))))))))</f>
        <v/>
      </c>
      <c r="W177" s="112" t="str">
        <f t="shared" si="23"/>
        <v/>
      </c>
      <c r="X177" s="111" t="str">
        <f t="shared" si="22"/>
        <v/>
      </c>
      <c r="Y177" s="129"/>
      <c r="AC177" s="106"/>
    </row>
    <row r="178" spans="1:29" s="37" customFormat="1">
      <c r="A178" s="8">
        <f t="shared" si="16"/>
        <v>175</v>
      </c>
      <c r="B178" s="133"/>
      <c r="C178" s="119"/>
      <c r="D178" s="118" t="str">
        <f t="shared" si="17"/>
        <v/>
      </c>
      <c r="E178" s="120"/>
      <c r="F178" s="121"/>
      <c r="G178" s="122"/>
      <c r="H178" s="123"/>
      <c r="I178" s="124"/>
      <c r="J178" s="110" t="str">
        <f t="shared" si="18"/>
        <v/>
      </c>
      <c r="K178" s="118" t="str">
        <f t="shared" si="19"/>
        <v/>
      </c>
      <c r="L178" s="113" t="str">
        <f t="shared" si="20"/>
        <v/>
      </c>
      <c r="M178" s="114" t="str">
        <f t="shared" si="21"/>
        <v/>
      </c>
      <c r="N178" s="123"/>
      <c r="O178" s="123"/>
      <c r="P178" s="123"/>
      <c r="Q178" s="123"/>
      <c r="R178" s="123"/>
      <c r="S178" s="125"/>
      <c r="T178" s="126"/>
      <c r="U178" s="127"/>
      <c r="V178" s="115" t="str">
        <f>IF(I178=Tables!$J$5,Tables!$Q$5,IF(I178=Tables!$J$6,Tables!$Q$6,IF(I178=Tables!$J$7,Tables!$Q$7,IF(I178=Tables!$J$8,Tables!$Q$8,IF(I178=Tables!$J$9,Tables!$Q$9,IF(I178=Tables!$J$10,Tables!$Q$10,IF(I178=Tables!$J$11,Tables!$Q$11,IF(I178=Tables!$J$12,Tables!$Q$12,IF(I178=Tables!$J$13,Tables!$Q$13,IF(I178=Tables!$J$14,Tables!$Q$14,IF(I178=Tables!$J$15,Tables!$Q$15,IF(I178=Tables!$J$16,Tables!$Q$16,IF(I178=Tables!$J$17,Tables!$Q$17,IF(I178=Tables!$J$18,Tables!$Q$18,IF(I178=Tables!$J$19,Tables!$Q$19,IF(I178=Tables!$J$20,Tables!$Q$20,IF(I178=Tables!$J$24,Tables!$Q$24,IF(I178=Tables!$J$25,Tables!$Q$25,IF(I178=Tables!$J$26,Tables!$Q$26,IF(I178=Tables!$J$27,Tables!$Q$27,IF(I178=Tables!$J$28,Tables!$Q$28,IF(I178=Tables!$J$29,Tables!$Q$29,IF(I178=Tables!$J$30,Tables!$Q$30,IF(I178=Tables!$J$34,Tables!$Q$34,IF(I178=Tables!$J$35,Tables!$Q$35,IF(I178=Tables!$J$36,Tables!$Q$36,IF(I178=Tables!$J$37,Tables!$Q$37,IF(I178=Tables!$J$38,Tables!$Q$38,IF(I178=Tables!$J$42,Tables!$Q$42,IF(I178=Tables!$J$46,Tables!$Q$46,IF(I178=Tables!$J$47,Tables!$Q$47,IF(I178=Tables!$J$48,Tables!$Q$48,IF(I178=Tables!$J$49,Tables!$Q$49,IF(I178=Tables!$J$50,Tables!$Q$50,""))))))))))))))))))))))))))))))))))</f>
        <v/>
      </c>
      <c r="W178" s="112" t="str">
        <f t="shared" si="23"/>
        <v/>
      </c>
      <c r="X178" s="111" t="str">
        <f t="shared" si="22"/>
        <v/>
      </c>
      <c r="Y178" s="129"/>
      <c r="AC178" s="106"/>
    </row>
    <row r="179" spans="1:29" s="37" customFormat="1">
      <c r="A179" s="8">
        <f t="shared" si="16"/>
        <v>176</v>
      </c>
      <c r="B179" s="133"/>
      <c r="C179" s="119"/>
      <c r="D179" s="118" t="str">
        <f t="shared" si="17"/>
        <v/>
      </c>
      <c r="E179" s="120"/>
      <c r="F179" s="121"/>
      <c r="G179" s="122"/>
      <c r="H179" s="123"/>
      <c r="I179" s="124"/>
      <c r="J179" s="110" t="str">
        <f t="shared" si="18"/>
        <v/>
      </c>
      <c r="K179" s="118" t="str">
        <f t="shared" si="19"/>
        <v/>
      </c>
      <c r="L179" s="113" t="str">
        <f t="shared" si="20"/>
        <v/>
      </c>
      <c r="M179" s="114" t="str">
        <f t="shared" si="21"/>
        <v/>
      </c>
      <c r="N179" s="123"/>
      <c r="O179" s="123"/>
      <c r="P179" s="123"/>
      <c r="Q179" s="123"/>
      <c r="R179" s="123"/>
      <c r="S179" s="125"/>
      <c r="T179" s="126"/>
      <c r="U179" s="127"/>
      <c r="V179" s="115" t="str">
        <f>IF(I179=Tables!$J$5,Tables!$Q$5,IF(I179=Tables!$J$6,Tables!$Q$6,IF(I179=Tables!$J$7,Tables!$Q$7,IF(I179=Tables!$J$8,Tables!$Q$8,IF(I179=Tables!$J$9,Tables!$Q$9,IF(I179=Tables!$J$10,Tables!$Q$10,IF(I179=Tables!$J$11,Tables!$Q$11,IF(I179=Tables!$J$12,Tables!$Q$12,IF(I179=Tables!$J$13,Tables!$Q$13,IF(I179=Tables!$J$14,Tables!$Q$14,IF(I179=Tables!$J$15,Tables!$Q$15,IF(I179=Tables!$J$16,Tables!$Q$16,IF(I179=Tables!$J$17,Tables!$Q$17,IF(I179=Tables!$J$18,Tables!$Q$18,IF(I179=Tables!$J$19,Tables!$Q$19,IF(I179=Tables!$J$20,Tables!$Q$20,IF(I179=Tables!$J$24,Tables!$Q$24,IF(I179=Tables!$J$25,Tables!$Q$25,IF(I179=Tables!$J$26,Tables!$Q$26,IF(I179=Tables!$J$27,Tables!$Q$27,IF(I179=Tables!$J$28,Tables!$Q$28,IF(I179=Tables!$J$29,Tables!$Q$29,IF(I179=Tables!$J$30,Tables!$Q$30,IF(I179=Tables!$J$34,Tables!$Q$34,IF(I179=Tables!$J$35,Tables!$Q$35,IF(I179=Tables!$J$36,Tables!$Q$36,IF(I179=Tables!$J$37,Tables!$Q$37,IF(I179=Tables!$J$38,Tables!$Q$38,IF(I179=Tables!$J$42,Tables!$Q$42,IF(I179=Tables!$J$46,Tables!$Q$46,IF(I179=Tables!$J$47,Tables!$Q$47,IF(I179=Tables!$J$48,Tables!$Q$48,IF(I179=Tables!$J$49,Tables!$Q$49,IF(I179=Tables!$J$50,Tables!$Q$50,""))))))))))))))))))))))))))))))))))</f>
        <v/>
      </c>
      <c r="W179" s="112" t="str">
        <f t="shared" si="23"/>
        <v/>
      </c>
      <c r="X179" s="111" t="str">
        <f t="shared" si="22"/>
        <v/>
      </c>
      <c r="Y179" s="129"/>
      <c r="AC179" s="106"/>
    </row>
    <row r="180" spans="1:29" s="37" customFormat="1">
      <c r="A180" s="8">
        <f t="shared" si="16"/>
        <v>177</v>
      </c>
      <c r="B180" s="133"/>
      <c r="C180" s="119"/>
      <c r="D180" s="118" t="str">
        <f t="shared" si="17"/>
        <v/>
      </c>
      <c r="E180" s="120"/>
      <c r="F180" s="121"/>
      <c r="G180" s="122"/>
      <c r="H180" s="123"/>
      <c r="I180" s="124"/>
      <c r="J180" s="110" t="str">
        <f t="shared" si="18"/>
        <v/>
      </c>
      <c r="K180" s="118" t="str">
        <f t="shared" si="19"/>
        <v/>
      </c>
      <c r="L180" s="113" t="str">
        <f t="shared" si="20"/>
        <v/>
      </c>
      <c r="M180" s="114" t="str">
        <f t="shared" si="21"/>
        <v/>
      </c>
      <c r="N180" s="123"/>
      <c r="O180" s="123"/>
      <c r="P180" s="123"/>
      <c r="Q180" s="123"/>
      <c r="R180" s="123"/>
      <c r="S180" s="125"/>
      <c r="T180" s="126"/>
      <c r="U180" s="127"/>
      <c r="V180" s="115" t="str">
        <f>IF(I180=Tables!$J$5,Tables!$Q$5,IF(I180=Tables!$J$6,Tables!$Q$6,IF(I180=Tables!$J$7,Tables!$Q$7,IF(I180=Tables!$J$8,Tables!$Q$8,IF(I180=Tables!$J$9,Tables!$Q$9,IF(I180=Tables!$J$10,Tables!$Q$10,IF(I180=Tables!$J$11,Tables!$Q$11,IF(I180=Tables!$J$12,Tables!$Q$12,IF(I180=Tables!$J$13,Tables!$Q$13,IF(I180=Tables!$J$14,Tables!$Q$14,IF(I180=Tables!$J$15,Tables!$Q$15,IF(I180=Tables!$J$16,Tables!$Q$16,IF(I180=Tables!$J$17,Tables!$Q$17,IF(I180=Tables!$J$18,Tables!$Q$18,IF(I180=Tables!$J$19,Tables!$Q$19,IF(I180=Tables!$J$20,Tables!$Q$20,IF(I180=Tables!$J$24,Tables!$Q$24,IF(I180=Tables!$J$25,Tables!$Q$25,IF(I180=Tables!$J$26,Tables!$Q$26,IF(I180=Tables!$J$27,Tables!$Q$27,IF(I180=Tables!$J$28,Tables!$Q$28,IF(I180=Tables!$J$29,Tables!$Q$29,IF(I180=Tables!$J$30,Tables!$Q$30,IF(I180=Tables!$J$34,Tables!$Q$34,IF(I180=Tables!$J$35,Tables!$Q$35,IF(I180=Tables!$J$36,Tables!$Q$36,IF(I180=Tables!$J$37,Tables!$Q$37,IF(I180=Tables!$J$38,Tables!$Q$38,IF(I180=Tables!$J$42,Tables!$Q$42,IF(I180=Tables!$J$46,Tables!$Q$46,IF(I180=Tables!$J$47,Tables!$Q$47,IF(I180=Tables!$J$48,Tables!$Q$48,IF(I180=Tables!$J$49,Tables!$Q$49,IF(I180=Tables!$J$50,Tables!$Q$50,""))))))))))))))))))))))))))))))))))</f>
        <v/>
      </c>
      <c r="W180" s="112" t="str">
        <f t="shared" si="23"/>
        <v/>
      </c>
      <c r="X180" s="111" t="str">
        <f t="shared" si="22"/>
        <v/>
      </c>
      <c r="Y180" s="129"/>
      <c r="AC180" s="106"/>
    </row>
    <row r="181" spans="1:29" s="37" customFormat="1">
      <c r="A181" s="8">
        <f t="shared" si="16"/>
        <v>178</v>
      </c>
      <c r="B181" s="133"/>
      <c r="C181" s="119"/>
      <c r="D181" s="118" t="str">
        <f t="shared" si="17"/>
        <v/>
      </c>
      <c r="E181" s="120"/>
      <c r="F181" s="121"/>
      <c r="G181" s="122"/>
      <c r="H181" s="123"/>
      <c r="I181" s="124"/>
      <c r="J181" s="110" t="str">
        <f t="shared" si="18"/>
        <v/>
      </c>
      <c r="K181" s="118" t="str">
        <f t="shared" si="19"/>
        <v/>
      </c>
      <c r="L181" s="113" t="str">
        <f t="shared" si="20"/>
        <v/>
      </c>
      <c r="M181" s="114" t="str">
        <f t="shared" si="21"/>
        <v/>
      </c>
      <c r="N181" s="123"/>
      <c r="O181" s="123"/>
      <c r="P181" s="123"/>
      <c r="Q181" s="123"/>
      <c r="R181" s="123"/>
      <c r="S181" s="125"/>
      <c r="T181" s="126"/>
      <c r="U181" s="127"/>
      <c r="V181" s="115" t="str">
        <f>IF(I181=Tables!$J$5,Tables!$Q$5,IF(I181=Tables!$J$6,Tables!$Q$6,IF(I181=Tables!$J$7,Tables!$Q$7,IF(I181=Tables!$J$8,Tables!$Q$8,IF(I181=Tables!$J$9,Tables!$Q$9,IF(I181=Tables!$J$10,Tables!$Q$10,IF(I181=Tables!$J$11,Tables!$Q$11,IF(I181=Tables!$J$12,Tables!$Q$12,IF(I181=Tables!$J$13,Tables!$Q$13,IF(I181=Tables!$J$14,Tables!$Q$14,IF(I181=Tables!$J$15,Tables!$Q$15,IF(I181=Tables!$J$16,Tables!$Q$16,IF(I181=Tables!$J$17,Tables!$Q$17,IF(I181=Tables!$J$18,Tables!$Q$18,IF(I181=Tables!$J$19,Tables!$Q$19,IF(I181=Tables!$J$20,Tables!$Q$20,IF(I181=Tables!$J$24,Tables!$Q$24,IF(I181=Tables!$J$25,Tables!$Q$25,IF(I181=Tables!$J$26,Tables!$Q$26,IF(I181=Tables!$J$27,Tables!$Q$27,IF(I181=Tables!$J$28,Tables!$Q$28,IF(I181=Tables!$J$29,Tables!$Q$29,IF(I181=Tables!$J$30,Tables!$Q$30,IF(I181=Tables!$J$34,Tables!$Q$34,IF(I181=Tables!$J$35,Tables!$Q$35,IF(I181=Tables!$J$36,Tables!$Q$36,IF(I181=Tables!$J$37,Tables!$Q$37,IF(I181=Tables!$J$38,Tables!$Q$38,IF(I181=Tables!$J$42,Tables!$Q$42,IF(I181=Tables!$J$46,Tables!$Q$46,IF(I181=Tables!$J$47,Tables!$Q$47,IF(I181=Tables!$J$48,Tables!$Q$48,IF(I181=Tables!$J$49,Tables!$Q$49,IF(I181=Tables!$J$50,Tables!$Q$50,""))))))))))))))))))))))))))))))))))</f>
        <v/>
      </c>
      <c r="W181" s="112" t="str">
        <f t="shared" si="23"/>
        <v/>
      </c>
      <c r="X181" s="111" t="str">
        <f t="shared" si="22"/>
        <v/>
      </c>
      <c r="Y181" s="129"/>
      <c r="AC181" s="106"/>
    </row>
    <row r="182" spans="1:29" s="37" customFormat="1">
      <c r="A182" s="8">
        <f t="shared" si="16"/>
        <v>179</v>
      </c>
      <c r="B182" s="133"/>
      <c r="C182" s="119"/>
      <c r="D182" s="118" t="str">
        <f t="shared" si="17"/>
        <v/>
      </c>
      <c r="E182" s="120"/>
      <c r="F182" s="121"/>
      <c r="G182" s="122"/>
      <c r="H182" s="123"/>
      <c r="I182" s="124"/>
      <c r="J182" s="110" t="str">
        <f t="shared" si="18"/>
        <v/>
      </c>
      <c r="K182" s="118" t="str">
        <f t="shared" si="19"/>
        <v/>
      </c>
      <c r="L182" s="113" t="str">
        <f t="shared" si="20"/>
        <v/>
      </c>
      <c r="M182" s="114" t="str">
        <f t="shared" si="21"/>
        <v/>
      </c>
      <c r="N182" s="123"/>
      <c r="O182" s="123"/>
      <c r="P182" s="123"/>
      <c r="Q182" s="123"/>
      <c r="R182" s="123"/>
      <c r="S182" s="125"/>
      <c r="T182" s="126"/>
      <c r="U182" s="127"/>
      <c r="V182" s="115" t="str">
        <f>IF(I182=Tables!$J$5,Tables!$Q$5,IF(I182=Tables!$J$6,Tables!$Q$6,IF(I182=Tables!$J$7,Tables!$Q$7,IF(I182=Tables!$J$8,Tables!$Q$8,IF(I182=Tables!$J$9,Tables!$Q$9,IF(I182=Tables!$J$10,Tables!$Q$10,IF(I182=Tables!$J$11,Tables!$Q$11,IF(I182=Tables!$J$12,Tables!$Q$12,IF(I182=Tables!$J$13,Tables!$Q$13,IF(I182=Tables!$J$14,Tables!$Q$14,IF(I182=Tables!$J$15,Tables!$Q$15,IF(I182=Tables!$J$16,Tables!$Q$16,IF(I182=Tables!$J$17,Tables!$Q$17,IF(I182=Tables!$J$18,Tables!$Q$18,IF(I182=Tables!$J$19,Tables!$Q$19,IF(I182=Tables!$J$20,Tables!$Q$20,IF(I182=Tables!$J$24,Tables!$Q$24,IF(I182=Tables!$J$25,Tables!$Q$25,IF(I182=Tables!$J$26,Tables!$Q$26,IF(I182=Tables!$J$27,Tables!$Q$27,IF(I182=Tables!$J$28,Tables!$Q$28,IF(I182=Tables!$J$29,Tables!$Q$29,IF(I182=Tables!$J$30,Tables!$Q$30,IF(I182=Tables!$J$34,Tables!$Q$34,IF(I182=Tables!$J$35,Tables!$Q$35,IF(I182=Tables!$J$36,Tables!$Q$36,IF(I182=Tables!$J$37,Tables!$Q$37,IF(I182=Tables!$J$38,Tables!$Q$38,IF(I182=Tables!$J$42,Tables!$Q$42,IF(I182=Tables!$J$46,Tables!$Q$46,IF(I182=Tables!$J$47,Tables!$Q$47,IF(I182=Tables!$J$48,Tables!$Q$48,IF(I182=Tables!$J$49,Tables!$Q$49,IF(I182=Tables!$J$50,Tables!$Q$50,""))))))))))))))))))))))))))))))))))</f>
        <v/>
      </c>
      <c r="W182" s="112" t="str">
        <f t="shared" si="23"/>
        <v/>
      </c>
      <c r="X182" s="111" t="str">
        <f t="shared" si="22"/>
        <v/>
      </c>
      <c r="Y182" s="129"/>
      <c r="AC182" s="106"/>
    </row>
    <row r="183" spans="1:29" s="37" customFormat="1">
      <c r="A183" s="8">
        <f t="shared" si="16"/>
        <v>180</v>
      </c>
      <c r="B183" s="133"/>
      <c r="C183" s="119"/>
      <c r="D183" s="118" t="str">
        <f t="shared" si="17"/>
        <v/>
      </c>
      <c r="E183" s="120"/>
      <c r="F183" s="121"/>
      <c r="G183" s="122"/>
      <c r="H183" s="123"/>
      <c r="I183" s="124"/>
      <c r="J183" s="110" t="str">
        <f t="shared" si="18"/>
        <v/>
      </c>
      <c r="K183" s="118" t="str">
        <f t="shared" si="19"/>
        <v/>
      </c>
      <c r="L183" s="113" t="str">
        <f t="shared" si="20"/>
        <v/>
      </c>
      <c r="M183" s="114" t="str">
        <f t="shared" si="21"/>
        <v/>
      </c>
      <c r="N183" s="123"/>
      <c r="O183" s="123"/>
      <c r="P183" s="123"/>
      <c r="Q183" s="123"/>
      <c r="R183" s="123"/>
      <c r="S183" s="125"/>
      <c r="T183" s="126"/>
      <c r="U183" s="127"/>
      <c r="V183" s="115" t="str">
        <f>IF(I183=Tables!$J$5,Tables!$Q$5,IF(I183=Tables!$J$6,Tables!$Q$6,IF(I183=Tables!$J$7,Tables!$Q$7,IF(I183=Tables!$J$8,Tables!$Q$8,IF(I183=Tables!$J$9,Tables!$Q$9,IF(I183=Tables!$J$10,Tables!$Q$10,IF(I183=Tables!$J$11,Tables!$Q$11,IF(I183=Tables!$J$12,Tables!$Q$12,IF(I183=Tables!$J$13,Tables!$Q$13,IF(I183=Tables!$J$14,Tables!$Q$14,IF(I183=Tables!$J$15,Tables!$Q$15,IF(I183=Tables!$J$16,Tables!$Q$16,IF(I183=Tables!$J$17,Tables!$Q$17,IF(I183=Tables!$J$18,Tables!$Q$18,IF(I183=Tables!$J$19,Tables!$Q$19,IF(I183=Tables!$J$20,Tables!$Q$20,IF(I183=Tables!$J$24,Tables!$Q$24,IF(I183=Tables!$J$25,Tables!$Q$25,IF(I183=Tables!$J$26,Tables!$Q$26,IF(I183=Tables!$J$27,Tables!$Q$27,IF(I183=Tables!$J$28,Tables!$Q$28,IF(I183=Tables!$J$29,Tables!$Q$29,IF(I183=Tables!$J$30,Tables!$Q$30,IF(I183=Tables!$J$34,Tables!$Q$34,IF(I183=Tables!$J$35,Tables!$Q$35,IF(I183=Tables!$J$36,Tables!$Q$36,IF(I183=Tables!$J$37,Tables!$Q$37,IF(I183=Tables!$J$38,Tables!$Q$38,IF(I183=Tables!$J$42,Tables!$Q$42,IF(I183=Tables!$J$46,Tables!$Q$46,IF(I183=Tables!$J$47,Tables!$Q$47,IF(I183=Tables!$J$48,Tables!$Q$48,IF(I183=Tables!$J$49,Tables!$Q$49,IF(I183=Tables!$J$50,Tables!$Q$50,""))))))))))))))))))))))))))))))))))</f>
        <v/>
      </c>
      <c r="W183" s="112" t="str">
        <f t="shared" si="23"/>
        <v/>
      </c>
      <c r="X183" s="111" t="str">
        <f t="shared" si="22"/>
        <v/>
      </c>
      <c r="Y183" s="129"/>
      <c r="AC183" s="106"/>
    </row>
    <row r="184" spans="1:29" s="37" customFormat="1">
      <c r="A184" s="8">
        <f t="shared" si="16"/>
        <v>181</v>
      </c>
      <c r="B184" s="133"/>
      <c r="C184" s="119"/>
      <c r="D184" s="118" t="str">
        <f t="shared" si="17"/>
        <v/>
      </c>
      <c r="E184" s="120"/>
      <c r="F184" s="121"/>
      <c r="G184" s="122"/>
      <c r="H184" s="123"/>
      <c r="I184" s="124"/>
      <c r="J184" s="110" t="str">
        <f t="shared" si="18"/>
        <v/>
      </c>
      <c r="K184" s="118" t="str">
        <f t="shared" si="19"/>
        <v/>
      </c>
      <c r="L184" s="113" t="str">
        <f t="shared" si="20"/>
        <v/>
      </c>
      <c r="M184" s="114" t="str">
        <f t="shared" si="21"/>
        <v/>
      </c>
      <c r="N184" s="123"/>
      <c r="O184" s="123"/>
      <c r="P184" s="123"/>
      <c r="Q184" s="123"/>
      <c r="R184" s="123"/>
      <c r="S184" s="125"/>
      <c r="T184" s="126"/>
      <c r="U184" s="127"/>
      <c r="V184" s="115" t="str">
        <f>IF(I184=Tables!$J$5,Tables!$Q$5,IF(I184=Tables!$J$6,Tables!$Q$6,IF(I184=Tables!$J$7,Tables!$Q$7,IF(I184=Tables!$J$8,Tables!$Q$8,IF(I184=Tables!$J$9,Tables!$Q$9,IF(I184=Tables!$J$10,Tables!$Q$10,IF(I184=Tables!$J$11,Tables!$Q$11,IF(I184=Tables!$J$12,Tables!$Q$12,IF(I184=Tables!$J$13,Tables!$Q$13,IF(I184=Tables!$J$14,Tables!$Q$14,IF(I184=Tables!$J$15,Tables!$Q$15,IF(I184=Tables!$J$16,Tables!$Q$16,IF(I184=Tables!$J$17,Tables!$Q$17,IF(I184=Tables!$J$18,Tables!$Q$18,IF(I184=Tables!$J$19,Tables!$Q$19,IF(I184=Tables!$J$20,Tables!$Q$20,IF(I184=Tables!$J$24,Tables!$Q$24,IF(I184=Tables!$J$25,Tables!$Q$25,IF(I184=Tables!$J$26,Tables!$Q$26,IF(I184=Tables!$J$27,Tables!$Q$27,IF(I184=Tables!$J$28,Tables!$Q$28,IF(I184=Tables!$J$29,Tables!$Q$29,IF(I184=Tables!$J$30,Tables!$Q$30,IF(I184=Tables!$J$34,Tables!$Q$34,IF(I184=Tables!$J$35,Tables!$Q$35,IF(I184=Tables!$J$36,Tables!$Q$36,IF(I184=Tables!$J$37,Tables!$Q$37,IF(I184=Tables!$J$38,Tables!$Q$38,IF(I184=Tables!$J$42,Tables!$Q$42,IF(I184=Tables!$J$46,Tables!$Q$46,IF(I184=Tables!$J$47,Tables!$Q$47,IF(I184=Tables!$J$48,Tables!$Q$48,IF(I184=Tables!$J$49,Tables!$Q$49,IF(I184=Tables!$J$50,Tables!$Q$50,""))))))))))))))))))))))))))))))))))</f>
        <v/>
      </c>
      <c r="W184" s="112" t="str">
        <f t="shared" si="23"/>
        <v/>
      </c>
      <c r="X184" s="111" t="str">
        <f t="shared" si="22"/>
        <v/>
      </c>
      <c r="Y184" s="129"/>
      <c r="AC184" s="106"/>
    </row>
    <row r="185" spans="1:29" s="37" customFormat="1">
      <c r="A185" s="8">
        <f t="shared" si="16"/>
        <v>182</v>
      </c>
      <c r="B185" s="133"/>
      <c r="C185" s="119"/>
      <c r="D185" s="118" t="str">
        <f t="shared" si="17"/>
        <v/>
      </c>
      <c r="E185" s="120"/>
      <c r="F185" s="121"/>
      <c r="G185" s="122"/>
      <c r="H185" s="123"/>
      <c r="I185" s="124"/>
      <c r="J185" s="110" t="str">
        <f t="shared" si="18"/>
        <v/>
      </c>
      <c r="K185" s="118" t="str">
        <f t="shared" si="19"/>
        <v/>
      </c>
      <c r="L185" s="113" t="str">
        <f t="shared" si="20"/>
        <v/>
      </c>
      <c r="M185" s="114" t="str">
        <f t="shared" si="21"/>
        <v/>
      </c>
      <c r="N185" s="123"/>
      <c r="O185" s="123"/>
      <c r="P185" s="123"/>
      <c r="Q185" s="123"/>
      <c r="R185" s="123"/>
      <c r="S185" s="125"/>
      <c r="T185" s="126"/>
      <c r="U185" s="127"/>
      <c r="V185" s="115" t="str">
        <f>IF(I185=Tables!$J$5,Tables!$Q$5,IF(I185=Tables!$J$6,Tables!$Q$6,IF(I185=Tables!$J$7,Tables!$Q$7,IF(I185=Tables!$J$8,Tables!$Q$8,IF(I185=Tables!$J$9,Tables!$Q$9,IF(I185=Tables!$J$10,Tables!$Q$10,IF(I185=Tables!$J$11,Tables!$Q$11,IF(I185=Tables!$J$12,Tables!$Q$12,IF(I185=Tables!$J$13,Tables!$Q$13,IF(I185=Tables!$J$14,Tables!$Q$14,IF(I185=Tables!$J$15,Tables!$Q$15,IF(I185=Tables!$J$16,Tables!$Q$16,IF(I185=Tables!$J$17,Tables!$Q$17,IF(I185=Tables!$J$18,Tables!$Q$18,IF(I185=Tables!$J$19,Tables!$Q$19,IF(I185=Tables!$J$20,Tables!$Q$20,IF(I185=Tables!$J$24,Tables!$Q$24,IF(I185=Tables!$J$25,Tables!$Q$25,IF(I185=Tables!$J$26,Tables!$Q$26,IF(I185=Tables!$J$27,Tables!$Q$27,IF(I185=Tables!$J$28,Tables!$Q$28,IF(I185=Tables!$J$29,Tables!$Q$29,IF(I185=Tables!$J$30,Tables!$Q$30,IF(I185=Tables!$J$34,Tables!$Q$34,IF(I185=Tables!$J$35,Tables!$Q$35,IF(I185=Tables!$J$36,Tables!$Q$36,IF(I185=Tables!$J$37,Tables!$Q$37,IF(I185=Tables!$J$38,Tables!$Q$38,IF(I185=Tables!$J$42,Tables!$Q$42,IF(I185=Tables!$J$46,Tables!$Q$46,IF(I185=Tables!$J$47,Tables!$Q$47,IF(I185=Tables!$J$48,Tables!$Q$48,IF(I185=Tables!$J$49,Tables!$Q$49,IF(I185=Tables!$J$50,Tables!$Q$50,""))))))))))))))))))))))))))))))))))</f>
        <v/>
      </c>
      <c r="W185" s="112" t="str">
        <f t="shared" si="23"/>
        <v/>
      </c>
      <c r="X185" s="111" t="str">
        <f t="shared" si="22"/>
        <v/>
      </c>
      <c r="Y185" s="129"/>
      <c r="AA185" s="94"/>
      <c r="AC185" s="106"/>
    </row>
    <row r="186" spans="1:29" s="37" customFormat="1">
      <c r="A186" s="8">
        <f t="shared" si="16"/>
        <v>183</v>
      </c>
      <c r="B186" s="133"/>
      <c r="C186" s="119"/>
      <c r="D186" s="118" t="str">
        <f t="shared" si="17"/>
        <v/>
      </c>
      <c r="E186" s="120"/>
      <c r="F186" s="121"/>
      <c r="G186" s="122"/>
      <c r="H186" s="123"/>
      <c r="I186" s="124"/>
      <c r="J186" s="110" t="str">
        <f t="shared" si="18"/>
        <v/>
      </c>
      <c r="K186" s="118" t="str">
        <f t="shared" si="19"/>
        <v/>
      </c>
      <c r="L186" s="113" t="str">
        <f t="shared" si="20"/>
        <v/>
      </c>
      <c r="M186" s="114" t="str">
        <f t="shared" si="21"/>
        <v/>
      </c>
      <c r="N186" s="123"/>
      <c r="O186" s="123"/>
      <c r="P186" s="123"/>
      <c r="Q186" s="123"/>
      <c r="R186" s="123"/>
      <c r="S186" s="125"/>
      <c r="T186" s="126"/>
      <c r="U186" s="127"/>
      <c r="V186" s="115" t="str">
        <f>IF(I186=Tables!$J$5,Tables!$Q$5,IF(I186=Tables!$J$6,Tables!$Q$6,IF(I186=Tables!$J$7,Tables!$Q$7,IF(I186=Tables!$J$8,Tables!$Q$8,IF(I186=Tables!$J$9,Tables!$Q$9,IF(I186=Tables!$J$10,Tables!$Q$10,IF(I186=Tables!$J$11,Tables!$Q$11,IF(I186=Tables!$J$12,Tables!$Q$12,IF(I186=Tables!$J$13,Tables!$Q$13,IF(I186=Tables!$J$14,Tables!$Q$14,IF(I186=Tables!$J$15,Tables!$Q$15,IF(I186=Tables!$J$16,Tables!$Q$16,IF(I186=Tables!$J$17,Tables!$Q$17,IF(I186=Tables!$J$18,Tables!$Q$18,IF(I186=Tables!$J$19,Tables!$Q$19,IF(I186=Tables!$J$20,Tables!$Q$20,IF(I186=Tables!$J$24,Tables!$Q$24,IF(I186=Tables!$J$25,Tables!$Q$25,IF(I186=Tables!$J$26,Tables!$Q$26,IF(I186=Tables!$J$27,Tables!$Q$27,IF(I186=Tables!$J$28,Tables!$Q$28,IF(I186=Tables!$J$29,Tables!$Q$29,IF(I186=Tables!$J$30,Tables!$Q$30,IF(I186=Tables!$J$34,Tables!$Q$34,IF(I186=Tables!$J$35,Tables!$Q$35,IF(I186=Tables!$J$36,Tables!$Q$36,IF(I186=Tables!$J$37,Tables!$Q$37,IF(I186=Tables!$J$38,Tables!$Q$38,IF(I186=Tables!$J$42,Tables!$Q$42,IF(I186=Tables!$J$46,Tables!$Q$46,IF(I186=Tables!$J$47,Tables!$Q$47,IF(I186=Tables!$J$48,Tables!$Q$48,IF(I186=Tables!$J$49,Tables!$Q$49,IF(I186=Tables!$J$50,Tables!$Q$50,""))))))))))))))))))))))))))))))))))</f>
        <v/>
      </c>
      <c r="W186" s="112" t="str">
        <f t="shared" si="23"/>
        <v/>
      </c>
      <c r="X186" s="111" t="str">
        <f t="shared" si="22"/>
        <v/>
      </c>
      <c r="Y186" s="129"/>
      <c r="AA186" s="94"/>
      <c r="AC186" s="106"/>
    </row>
    <row r="187" spans="1:29" s="37" customFormat="1">
      <c r="A187" s="8">
        <f t="shared" si="16"/>
        <v>184</v>
      </c>
      <c r="B187" s="133"/>
      <c r="C187" s="119"/>
      <c r="D187" s="118" t="str">
        <f t="shared" si="17"/>
        <v/>
      </c>
      <c r="E187" s="120"/>
      <c r="F187" s="121"/>
      <c r="G187" s="122"/>
      <c r="H187" s="123"/>
      <c r="I187" s="124"/>
      <c r="J187" s="110" t="str">
        <f t="shared" si="18"/>
        <v/>
      </c>
      <c r="K187" s="118" t="str">
        <f t="shared" si="19"/>
        <v/>
      </c>
      <c r="L187" s="113" t="str">
        <f t="shared" si="20"/>
        <v/>
      </c>
      <c r="M187" s="114" t="str">
        <f t="shared" si="21"/>
        <v/>
      </c>
      <c r="N187" s="123"/>
      <c r="O187" s="123"/>
      <c r="P187" s="123"/>
      <c r="Q187" s="123"/>
      <c r="R187" s="123"/>
      <c r="S187" s="125"/>
      <c r="T187" s="126"/>
      <c r="U187" s="127"/>
      <c r="V187" s="115" t="str">
        <f>IF(I187=Tables!$J$5,Tables!$Q$5,IF(I187=Tables!$J$6,Tables!$Q$6,IF(I187=Tables!$J$7,Tables!$Q$7,IF(I187=Tables!$J$8,Tables!$Q$8,IF(I187=Tables!$J$9,Tables!$Q$9,IF(I187=Tables!$J$10,Tables!$Q$10,IF(I187=Tables!$J$11,Tables!$Q$11,IF(I187=Tables!$J$12,Tables!$Q$12,IF(I187=Tables!$J$13,Tables!$Q$13,IF(I187=Tables!$J$14,Tables!$Q$14,IF(I187=Tables!$J$15,Tables!$Q$15,IF(I187=Tables!$J$16,Tables!$Q$16,IF(I187=Tables!$J$17,Tables!$Q$17,IF(I187=Tables!$J$18,Tables!$Q$18,IF(I187=Tables!$J$19,Tables!$Q$19,IF(I187=Tables!$J$20,Tables!$Q$20,IF(I187=Tables!$J$24,Tables!$Q$24,IF(I187=Tables!$J$25,Tables!$Q$25,IF(I187=Tables!$J$26,Tables!$Q$26,IF(I187=Tables!$J$27,Tables!$Q$27,IF(I187=Tables!$J$28,Tables!$Q$28,IF(I187=Tables!$J$29,Tables!$Q$29,IF(I187=Tables!$J$30,Tables!$Q$30,IF(I187=Tables!$J$34,Tables!$Q$34,IF(I187=Tables!$J$35,Tables!$Q$35,IF(I187=Tables!$J$36,Tables!$Q$36,IF(I187=Tables!$J$37,Tables!$Q$37,IF(I187=Tables!$J$38,Tables!$Q$38,IF(I187=Tables!$J$42,Tables!$Q$42,IF(I187=Tables!$J$46,Tables!$Q$46,IF(I187=Tables!$J$47,Tables!$Q$47,IF(I187=Tables!$J$48,Tables!$Q$48,IF(I187=Tables!$J$49,Tables!$Q$49,IF(I187=Tables!$J$50,Tables!$Q$50,""))))))))))))))))))))))))))))))))))</f>
        <v/>
      </c>
      <c r="W187" s="112" t="str">
        <f t="shared" si="23"/>
        <v/>
      </c>
      <c r="X187" s="111" t="str">
        <f t="shared" si="22"/>
        <v/>
      </c>
      <c r="Y187" s="129"/>
      <c r="AA187" s="94"/>
      <c r="AC187" s="106"/>
    </row>
    <row r="188" spans="1:29" s="94" customFormat="1">
      <c r="A188" s="8">
        <f t="shared" si="16"/>
        <v>185</v>
      </c>
      <c r="B188" s="133"/>
      <c r="C188" s="119"/>
      <c r="D188" s="118" t="str">
        <f t="shared" si="17"/>
        <v/>
      </c>
      <c r="E188" s="120"/>
      <c r="F188" s="121"/>
      <c r="G188" s="122"/>
      <c r="H188" s="123"/>
      <c r="I188" s="124"/>
      <c r="J188" s="110" t="str">
        <f t="shared" si="18"/>
        <v/>
      </c>
      <c r="K188" s="118" t="str">
        <f t="shared" si="19"/>
        <v/>
      </c>
      <c r="L188" s="113" t="str">
        <f t="shared" si="20"/>
        <v/>
      </c>
      <c r="M188" s="114" t="str">
        <f t="shared" si="21"/>
        <v/>
      </c>
      <c r="N188" s="123"/>
      <c r="O188" s="123"/>
      <c r="P188" s="123"/>
      <c r="Q188" s="123"/>
      <c r="R188" s="123"/>
      <c r="S188" s="125"/>
      <c r="T188" s="126"/>
      <c r="U188" s="127"/>
      <c r="V188" s="115" t="str">
        <f>IF(I188=Tables!$J$5,Tables!$Q$5,IF(I188=Tables!$J$6,Tables!$Q$6,IF(I188=Tables!$J$7,Tables!$Q$7,IF(I188=Tables!$J$8,Tables!$Q$8,IF(I188=Tables!$J$9,Tables!$Q$9,IF(I188=Tables!$J$10,Tables!$Q$10,IF(I188=Tables!$J$11,Tables!$Q$11,IF(I188=Tables!$J$12,Tables!$Q$12,IF(I188=Tables!$J$13,Tables!$Q$13,IF(I188=Tables!$J$14,Tables!$Q$14,IF(I188=Tables!$J$15,Tables!$Q$15,IF(I188=Tables!$J$16,Tables!$Q$16,IF(I188=Tables!$J$17,Tables!$Q$17,IF(I188=Tables!$J$18,Tables!$Q$18,IF(I188=Tables!$J$19,Tables!$Q$19,IF(I188=Tables!$J$20,Tables!$Q$20,IF(I188=Tables!$J$24,Tables!$Q$24,IF(I188=Tables!$J$25,Tables!$Q$25,IF(I188=Tables!$J$26,Tables!$Q$26,IF(I188=Tables!$J$27,Tables!$Q$27,IF(I188=Tables!$J$28,Tables!$Q$28,IF(I188=Tables!$J$29,Tables!$Q$29,IF(I188=Tables!$J$30,Tables!$Q$30,IF(I188=Tables!$J$34,Tables!$Q$34,IF(I188=Tables!$J$35,Tables!$Q$35,IF(I188=Tables!$J$36,Tables!$Q$36,IF(I188=Tables!$J$37,Tables!$Q$37,IF(I188=Tables!$J$38,Tables!$Q$38,IF(I188=Tables!$J$42,Tables!$Q$42,IF(I188=Tables!$J$46,Tables!$Q$46,IF(I188=Tables!$J$47,Tables!$Q$47,IF(I188=Tables!$J$48,Tables!$Q$48,IF(I188=Tables!$J$49,Tables!$Q$49,IF(I188=Tables!$J$50,Tables!$Q$50,""))))))))))))))))))))))))))))))))))</f>
        <v/>
      </c>
      <c r="W188" s="112" t="str">
        <f t="shared" si="23"/>
        <v/>
      </c>
      <c r="X188" s="111" t="str">
        <f t="shared" si="22"/>
        <v/>
      </c>
      <c r="Y188" s="129"/>
      <c r="AA188" s="37"/>
      <c r="AC188" s="106"/>
    </row>
    <row r="189" spans="1:29" s="94" customFormat="1">
      <c r="A189" s="8">
        <f t="shared" si="16"/>
        <v>186</v>
      </c>
      <c r="B189" s="133"/>
      <c r="C189" s="119"/>
      <c r="D189" s="118" t="str">
        <f t="shared" si="17"/>
        <v/>
      </c>
      <c r="E189" s="120"/>
      <c r="F189" s="121"/>
      <c r="G189" s="122"/>
      <c r="H189" s="123"/>
      <c r="I189" s="124"/>
      <c r="J189" s="110" t="str">
        <f t="shared" si="18"/>
        <v/>
      </c>
      <c r="K189" s="118" t="str">
        <f t="shared" si="19"/>
        <v/>
      </c>
      <c r="L189" s="113" t="str">
        <f t="shared" si="20"/>
        <v/>
      </c>
      <c r="M189" s="114" t="str">
        <f t="shared" si="21"/>
        <v/>
      </c>
      <c r="N189" s="123"/>
      <c r="O189" s="123"/>
      <c r="P189" s="123"/>
      <c r="Q189" s="123"/>
      <c r="R189" s="123"/>
      <c r="S189" s="125"/>
      <c r="T189" s="126"/>
      <c r="U189" s="127"/>
      <c r="V189" s="115" t="str">
        <f>IF(I189=Tables!$J$5,Tables!$Q$5,IF(I189=Tables!$J$6,Tables!$Q$6,IF(I189=Tables!$J$7,Tables!$Q$7,IF(I189=Tables!$J$8,Tables!$Q$8,IF(I189=Tables!$J$9,Tables!$Q$9,IF(I189=Tables!$J$10,Tables!$Q$10,IF(I189=Tables!$J$11,Tables!$Q$11,IF(I189=Tables!$J$12,Tables!$Q$12,IF(I189=Tables!$J$13,Tables!$Q$13,IF(I189=Tables!$J$14,Tables!$Q$14,IF(I189=Tables!$J$15,Tables!$Q$15,IF(I189=Tables!$J$16,Tables!$Q$16,IF(I189=Tables!$J$17,Tables!$Q$17,IF(I189=Tables!$J$18,Tables!$Q$18,IF(I189=Tables!$J$19,Tables!$Q$19,IF(I189=Tables!$J$20,Tables!$Q$20,IF(I189=Tables!$J$24,Tables!$Q$24,IF(I189=Tables!$J$25,Tables!$Q$25,IF(I189=Tables!$J$26,Tables!$Q$26,IF(I189=Tables!$J$27,Tables!$Q$27,IF(I189=Tables!$J$28,Tables!$Q$28,IF(I189=Tables!$J$29,Tables!$Q$29,IF(I189=Tables!$J$30,Tables!$Q$30,IF(I189=Tables!$J$34,Tables!$Q$34,IF(I189=Tables!$J$35,Tables!$Q$35,IF(I189=Tables!$J$36,Tables!$Q$36,IF(I189=Tables!$J$37,Tables!$Q$37,IF(I189=Tables!$J$38,Tables!$Q$38,IF(I189=Tables!$J$42,Tables!$Q$42,IF(I189=Tables!$J$46,Tables!$Q$46,IF(I189=Tables!$J$47,Tables!$Q$47,IF(I189=Tables!$J$48,Tables!$Q$48,IF(I189=Tables!$J$49,Tables!$Q$49,IF(I189=Tables!$J$50,Tables!$Q$50,""))))))))))))))))))))))))))))))))))</f>
        <v/>
      </c>
      <c r="W189" s="112" t="str">
        <f t="shared" si="23"/>
        <v/>
      </c>
      <c r="X189" s="111" t="str">
        <f t="shared" si="22"/>
        <v/>
      </c>
      <c r="Y189" s="129"/>
      <c r="AA189" s="37"/>
      <c r="AC189" s="106"/>
    </row>
    <row r="190" spans="1:29" s="94" customFormat="1">
      <c r="A190" s="8">
        <f t="shared" si="16"/>
        <v>187</v>
      </c>
      <c r="B190" s="133"/>
      <c r="C190" s="119"/>
      <c r="D190" s="118" t="str">
        <f t="shared" si="17"/>
        <v/>
      </c>
      <c r="E190" s="120"/>
      <c r="F190" s="121"/>
      <c r="G190" s="122"/>
      <c r="H190" s="123"/>
      <c r="I190" s="124"/>
      <c r="J190" s="110" t="str">
        <f t="shared" si="18"/>
        <v/>
      </c>
      <c r="K190" s="118" t="str">
        <f t="shared" si="19"/>
        <v/>
      </c>
      <c r="L190" s="113" t="str">
        <f t="shared" si="20"/>
        <v/>
      </c>
      <c r="M190" s="114" t="str">
        <f t="shared" si="21"/>
        <v/>
      </c>
      <c r="N190" s="123"/>
      <c r="O190" s="123"/>
      <c r="P190" s="123"/>
      <c r="Q190" s="123"/>
      <c r="R190" s="123"/>
      <c r="S190" s="125"/>
      <c r="T190" s="126"/>
      <c r="U190" s="127"/>
      <c r="V190" s="115" t="str">
        <f>IF(I190=Tables!$J$5,Tables!$Q$5,IF(I190=Tables!$J$6,Tables!$Q$6,IF(I190=Tables!$J$7,Tables!$Q$7,IF(I190=Tables!$J$8,Tables!$Q$8,IF(I190=Tables!$J$9,Tables!$Q$9,IF(I190=Tables!$J$10,Tables!$Q$10,IF(I190=Tables!$J$11,Tables!$Q$11,IF(I190=Tables!$J$12,Tables!$Q$12,IF(I190=Tables!$J$13,Tables!$Q$13,IF(I190=Tables!$J$14,Tables!$Q$14,IF(I190=Tables!$J$15,Tables!$Q$15,IF(I190=Tables!$J$16,Tables!$Q$16,IF(I190=Tables!$J$17,Tables!$Q$17,IF(I190=Tables!$J$18,Tables!$Q$18,IF(I190=Tables!$J$19,Tables!$Q$19,IF(I190=Tables!$J$20,Tables!$Q$20,IF(I190=Tables!$J$24,Tables!$Q$24,IF(I190=Tables!$J$25,Tables!$Q$25,IF(I190=Tables!$J$26,Tables!$Q$26,IF(I190=Tables!$J$27,Tables!$Q$27,IF(I190=Tables!$J$28,Tables!$Q$28,IF(I190=Tables!$J$29,Tables!$Q$29,IF(I190=Tables!$J$30,Tables!$Q$30,IF(I190=Tables!$J$34,Tables!$Q$34,IF(I190=Tables!$J$35,Tables!$Q$35,IF(I190=Tables!$J$36,Tables!$Q$36,IF(I190=Tables!$J$37,Tables!$Q$37,IF(I190=Tables!$J$38,Tables!$Q$38,IF(I190=Tables!$J$42,Tables!$Q$42,IF(I190=Tables!$J$46,Tables!$Q$46,IF(I190=Tables!$J$47,Tables!$Q$47,IF(I190=Tables!$J$48,Tables!$Q$48,IF(I190=Tables!$J$49,Tables!$Q$49,IF(I190=Tables!$J$50,Tables!$Q$50,""))))))))))))))))))))))))))))))))))</f>
        <v/>
      </c>
      <c r="W190" s="112" t="str">
        <f t="shared" si="23"/>
        <v/>
      </c>
      <c r="X190" s="111" t="str">
        <f t="shared" si="22"/>
        <v/>
      </c>
      <c r="Y190" s="129"/>
      <c r="AA190" s="37"/>
      <c r="AC190" s="106"/>
    </row>
    <row r="191" spans="1:29" s="37" customFormat="1">
      <c r="A191" s="8">
        <f t="shared" si="16"/>
        <v>188</v>
      </c>
      <c r="B191" s="133"/>
      <c r="C191" s="119"/>
      <c r="D191" s="118" t="str">
        <f t="shared" si="17"/>
        <v/>
      </c>
      <c r="E191" s="120"/>
      <c r="F191" s="121"/>
      <c r="G191" s="122"/>
      <c r="H191" s="123"/>
      <c r="I191" s="124"/>
      <c r="J191" s="110" t="str">
        <f t="shared" si="18"/>
        <v/>
      </c>
      <c r="K191" s="118" t="str">
        <f t="shared" si="19"/>
        <v/>
      </c>
      <c r="L191" s="113" t="str">
        <f t="shared" si="20"/>
        <v/>
      </c>
      <c r="M191" s="114" t="str">
        <f t="shared" si="21"/>
        <v/>
      </c>
      <c r="N191" s="123"/>
      <c r="O191" s="123"/>
      <c r="P191" s="123"/>
      <c r="Q191" s="123"/>
      <c r="R191" s="123"/>
      <c r="S191" s="125"/>
      <c r="T191" s="126"/>
      <c r="U191" s="127"/>
      <c r="V191" s="115" t="str">
        <f>IF(I191=Tables!$J$5,Tables!$Q$5,IF(I191=Tables!$J$6,Tables!$Q$6,IF(I191=Tables!$J$7,Tables!$Q$7,IF(I191=Tables!$J$8,Tables!$Q$8,IF(I191=Tables!$J$9,Tables!$Q$9,IF(I191=Tables!$J$10,Tables!$Q$10,IF(I191=Tables!$J$11,Tables!$Q$11,IF(I191=Tables!$J$12,Tables!$Q$12,IF(I191=Tables!$J$13,Tables!$Q$13,IF(I191=Tables!$J$14,Tables!$Q$14,IF(I191=Tables!$J$15,Tables!$Q$15,IF(I191=Tables!$J$16,Tables!$Q$16,IF(I191=Tables!$J$17,Tables!$Q$17,IF(I191=Tables!$J$18,Tables!$Q$18,IF(I191=Tables!$J$19,Tables!$Q$19,IF(I191=Tables!$J$20,Tables!$Q$20,IF(I191=Tables!$J$24,Tables!$Q$24,IF(I191=Tables!$J$25,Tables!$Q$25,IF(I191=Tables!$J$26,Tables!$Q$26,IF(I191=Tables!$J$27,Tables!$Q$27,IF(I191=Tables!$J$28,Tables!$Q$28,IF(I191=Tables!$J$29,Tables!$Q$29,IF(I191=Tables!$J$30,Tables!$Q$30,IF(I191=Tables!$J$34,Tables!$Q$34,IF(I191=Tables!$J$35,Tables!$Q$35,IF(I191=Tables!$J$36,Tables!$Q$36,IF(I191=Tables!$J$37,Tables!$Q$37,IF(I191=Tables!$J$38,Tables!$Q$38,IF(I191=Tables!$J$42,Tables!$Q$42,IF(I191=Tables!$J$46,Tables!$Q$46,IF(I191=Tables!$J$47,Tables!$Q$47,IF(I191=Tables!$J$48,Tables!$Q$48,IF(I191=Tables!$J$49,Tables!$Q$49,IF(I191=Tables!$J$50,Tables!$Q$50,""))))))))))))))))))))))))))))))))))</f>
        <v/>
      </c>
      <c r="W191" s="112" t="str">
        <f t="shared" si="23"/>
        <v/>
      </c>
      <c r="X191" s="111" t="str">
        <f t="shared" si="22"/>
        <v/>
      </c>
      <c r="Y191" s="129"/>
      <c r="AC191" s="106"/>
    </row>
    <row r="192" spans="1:29" s="37" customFormat="1">
      <c r="A192" s="8">
        <f t="shared" si="16"/>
        <v>189</v>
      </c>
      <c r="B192" s="133"/>
      <c r="C192" s="119"/>
      <c r="D192" s="118" t="str">
        <f t="shared" si="17"/>
        <v/>
      </c>
      <c r="E192" s="120"/>
      <c r="F192" s="121"/>
      <c r="G192" s="122"/>
      <c r="H192" s="123"/>
      <c r="I192" s="124"/>
      <c r="J192" s="110" t="str">
        <f t="shared" si="18"/>
        <v/>
      </c>
      <c r="K192" s="118" t="str">
        <f t="shared" si="19"/>
        <v/>
      </c>
      <c r="L192" s="113" t="str">
        <f t="shared" si="20"/>
        <v/>
      </c>
      <c r="M192" s="114" t="str">
        <f t="shared" si="21"/>
        <v/>
      </c>
      <c r="N192" s="123"/>
      <c r="O192" s="123"/>
      <c r="P192" s="123"/>
      <c r="Q192" s="123"/>
      <c r="R192" s="123"/>
      <c r="S192" s="125"/>
      <c r="T192" s="126"/>
      <c r="U192" s="127"/>
      <c r="V192" s="115" t="str">
        <f>IF(I192=Tables!$J$5,Tables!$Q$5,IF(I192=Tables!$J$6,Tables!$Q$6,IF(I192=Tables!$J$7,Tables!$Q$7,IF(I192=Tables!$J$8,Tables!$Q$8,IF(I192=Tables!$J$9,Tables!$Q$9,IF(I192=Tables!$J$10,Tables!$Q$10,IF(I192=Tables!$J$11,Tables!$Q$11,IF(I192=Tables!$J$12,Tables!$Q$12,IF(I192=Tables!$J$13,Tables!$Q$13,IF(I192=Tables!$J$14,Tables!$Q$14,IF(I192=Tables!$J$15,Tables!$Q$15,IF(I192=Tables!$J$16,Tables!$Q$16,IF(I192=Tables!$J$17,Tables!$Q$17,IF(I192=Tables!$J$18,Tables!$Q$18,IF(I192=Tables!$J$19,Tables!$Q$19,IF(I192=Tables!$J$20,Tables!$Q$20,IF(I192=Tables!$J$24,Tables!$Q$24,IF(I192=Tables!$J$25,Tables!$Q$25,IF(I192=Tables!$J$26,Tables!$Q$26,IF(I192=Tables!$J$27,Tables!$Q$27,IF(I192=Tables!$J$28,Tables!$Q$28,IF(I192=Tables!$J$29,Tables!$Q$29,IF(I192=Tables!$J$30,Tables!$Q$30,IF(I192=Tables!$J$34,Tables!$Q$34,IF(I192=Tables!$J$35,Tables!$Q$35,IF(I192=Tables!$J$36,Tables!$Q$36,IF(I192=Tables!$J$37,Tables!$Q$37,IF(I192=Tables!$J$38,Tables!$Q$38,IF(I192=Tables!$J$42,Tables!$Q$42,IF(I192=Tables!$J$46,Tables!$Q$46,IF(I192=Tables!$J$47,Tables!$Q$47,IF(I192=Tables!$J$48,Tables!$Q$48,IF(I192=Tables!$J$49,Tables!$Q$49,IF(I192=Tables!$J$50,Tables!$Q$50,""))))))))))))))))))))))))))))))))))</f>
        <v/>
      </c>
      <c r="W192" s="112" t="str">
        <f t="shared" si="23"/>
        <v/>
      </c>
      <c r="X192" s="111" t="str">
        <f t="shared" si="22"/>
        <v/>
      </c>
      <c r="Y192" s="129"/>
      <c r="AC192" s="106"/>
    </row>
    <row r="193" spans="1:29" s="37" customFormat="1">
      <c r="A193" s="8">
        <f t="shared" si="16"/>
        <v>190</v>
      </c>
      <c r="B193" s="133"/>
      <c r="C193" s="119"/>
      <c r="D193" s="118" t="str">
        <f t="shared" si="17"/>
        <v/>
      </c>
      <c r="E193" s="120"/>
      <c r="F193" s="121"/>
      <c r="G193" s="122"/>
      <c r="H193" s="123"/>
      <c r="I193" s="124"/>
      <c r="J193" s="110" t="str">
        <f t="shared" si="18"/>
        <v/>
      </c>
      <c r="K193" s="118" t="str">
        <f t="shared" si="19"/>
        <v/>
      </c>
      <c r="L193" s="113" t="str">
        <f t="shared" si="20"/>
        <v/>
      </c>
      <c r="M193" s="114" t="str">
        <f t="shared" si="21"/>
        <v/>
      </c>
      <c r="N193" s="123"/>
      <c r="O193" s="123"/>
      <c r="P193" s="123"/>
      <c r="Q193" s="123"/>
      <c r="R193" s="123"/>
      <c r="S193" s="125"/>
      <c r="T193" s="126"/>
      <c r="U193" s="127"/>
      <c r="V193" s="115" t="str">
        <f>IF(I193=Tables!$J$5,Tables!$Q$5,IF(I193=Tables!$J$6,Tables!$Q$6,IF(I193=Tables!$J$7,Tables!$Q$7,IF(I193=Tables!$J$8,Tables!$Q$8,IF(I193=Tables!$J$9,Tables!$Q$9,IF(I193=Tables!$J$10,Tables!$Q$10,IF(I193=Tables!$J$11,Tables!$Q$11,IF(I193=Tables!$J$12,Tables!$Q$12,IF(I193=Tables!$J$13,Tables!$Q$13,IF(I193=Tables!$J$14,Tables!$Q$14,IF(I193=Tables!$J$15,Tables!$Q$15,IF(I193=Tables!$J$16,Tables!$Q$16,IF(I193=Tables!$J$17,Tables!$Q$17,IF(I193=Tables!$J$18,Tables!$Q$18,IF(I193=Tables!$J$19,Tables!$Q$19,IF(I193=Tables!$J$20,Tables!$Q$20,IF(I193=Tables!$J$24,Tables!$Q$24,IF(I193=Tables!$J$25,Tables!$Q$25,IF(I193=Tables!$J$26,Tables!$Q$26,IF(I193=Tables!$J$27,Tables!$Q$27,IF(I193=Tables!$J$28,Tables!$Q$28,IF(I193=Tables!$J$29,Tables!$Q$29,IF(I193=Tables!$J$30,Tables!$Q$30,IF(I193=Tables!$J$34,Tables!$Q$34,IF(I193=Tables!$J$35,Tables!$Q$35,IF(I193=Tables!$J$36,Tables!$Q$36,IF(I193=Tables!$J$37,Tables!$Q$37,IF(I193=Tables!$J$38,Tables!$Q$38,IF(I193=Tables!$J$42,Tables!$Q$42,IF(I193=Tables!$J$46,Tables!$Q$46,IF(I193=Tables!$J$47,Tables!$Q$47,IF(I193=Tables!$J$48,Tables!$Q$48,IF(I193=Tables!$J$49,Tables!$Q$49,IF(I193=Tables!$J$50,Tables!$Q$50,""))))))))))))))))))))))))))))))))))</f>
        <v/>
      </c>
      <c r="W193" s="112" t="str">
        <f t="shared" si="23"/>
        <v/>
      </c>
      <c r="X193" s="111" t="str">
        <f t="shared" si="22"/>
        <v/>
      </c>
      <c r="Y193" s="129"/>
      <c r="AC193" s="106"/>
    </row>
    <row r="194" spans="1:29" s="37" customFormat="1">
      <c r="A194" s="8">
        <f t="shared" si="16"/>
        <v>191</v>
      </c>
      <c r="B194" s="133"/>
      <c r="C194" s="119"/>
      <c r="D194" s="118" t="str">
        <f t="shared" si="17"/>
        <v/>
      </c>
      <c r="E194" s="120"/>
      <c r="F194" s="121"/>
      <c r="G194" s="122"/>
      <c r="H194" s="123"/>
      <c r="I194" s="124"/>
      <c r="J194" s="110" t="str">
        <f t="shared" si="18"/>
        <v/>
      </c>
      <c r="K194" s="118" t="str">
        <f t="shared" si="19"/>
        <v/>
      </c>
      <c r="L194" s="113" t="str">
        <f t="shared" si="20"/>
        <v/>
      </c>
      <c r="M194" s="114" t="str">
        <f t="shared" si="21"/>
        <v/>
      </c>
      <c r="N194" s="123"/>
      <c r="O194" s="123"/>
      <c r="P194" s="123"/>
      <c r="Q194" s="123"/>
      <c r="R194" s="123"/>
      <c r="S194" s="125"/>
      <c r="T194" s="126"/>
      <c r="U194" s="127"/>
      <c r="V194" s="115" t="str">
        <f>IF(I194=Tables!$J$5,Tables!$Q$5,IF(I194=Tables!$J$6,Tables!$Q$6,IF(I194=Tables!$J$7,Tables!$Q$7,IF(I194=Tables!$J$8,Tables!$Q$8,IF(I194=Tables!$J$9,Tables!$Q$9,IF(I194=Tables!$J$10,Tables!$Q$10,IF(I194=Tables!$J$11,Tables!$Q$11,IF(I194=Tables!$J$12,Tables!$Q$12,IF(I194=Tables!$J$13,Tables!$Q$13,IF(I194=Tables!$J$14,Tables!$Q$14,IF(I194=Tables!$J$15,Tables!$Q$15,IF(I194=Tables!$J$16,Tables!$Q$16,IF(I194=Tables!$J$17,Tables!$Q$17,IF(I194=Tables!$J$18,Tables!$Q$18,IF(I194=Tables!$J$19,Tables!$Q$19,IF(I194=Tables!$J$20,Tables!$Q$20,IF(I194=Tables!$J$24,Tables!$Q$24,IF(I194=Tables!$J$25,Tables!$Q$25,IF(I194=Tables!$J$26,Tables!$Q$26,IF(I194=Tables!$J$27,Tables!$Q$27,IF(I194=Tables!$J$28,Tables!$Q$28,IF(I194=Tables!$J$29,Tables!$Q$29,IF(I194=Tables!$J$30,Tables!$Q$30,IF(I194=Tables!$J$34,Tables!$Q$34,IF(I194=Tables!$J$35,Tables!$Q$35,IF(I194=Tables!$J$36,Tables!$Q$36,IF(I194=Tables!$J$37,Tables!$Q$37,IF(I194=Tables!$J$38,Tables!$Q$38,IF(I194=Tables!$J$42,Tables!$Q$42,IF(I194=Tables!$J$46,Tables!$Q$46,IF(I194=Tables!$J$47,Tables!$Q$47,IF(I194=Tables!$J$48,Tables!$Q$48,IF(I194=Tables!$J$49,Tables!$Q$49,IF(I194=Tables!$J$50,Tables!$Q$50,""))))))))))))))))))))))))))))))))))</f>
        <v/>
      </c>
      <c r="W194" s="112" t="str">
        <f t="shared" si="23"/>
        <v/>
      </c>
      <c r="X194" s="111" t="str">
        <f t="shared" si="22"/>
        <v/>
      </c>
      <c r="Y194" s="129"/>
      <c r="AC194" s="106"/>
    </row>
    <row r="195" spans="1:29" s="37" customFormat="1">
      <c r="A195" s="8">
        <f t="shared" si="16"/>
        <v>192</v>
      </c>
      <c r="B195" s="133"/>
      <c r="C195" s="119"/>
      <c r="D195" s="118" t="str">
        <f t="shared" si="17"/>
        <v/>
      </c>
      <c r="E195" s="120"/>
      <c r="F195" s="121"/>
      <c r="G195" s="122"/>
      <c r="H195" s="123"/>
      <c r="I195" s="124"/>
      <c r="J195" s="110" t="str">
        <f t="shared" si="18"/>
        <v/>
      </c>
      <c r="K195" s="118" t="str">
        <f t="shared" si="19"/>
        <v/>
      </c>
      <c r="L195" s="113" t="str">
        <f t="shared" si="20"/>
        <v/>
      </c>
      <c r="M195" s="114" t="str">
        <f t="shared" si="21"/>
        <v/>
      </c>
      <c r="N195" s="123"/>
      <c r="O195" s="123"/>
      <c r="P195" s="123"/>
      <c r="Q195" s="123"/>
      <c r="R195" s="123"/>
      <c r="S195" s="125"/>
      <c r="T195" s="126"/>
      <c r="U195" s="127"/>
      <c r="V195" s="115" t="str">
        <f>IF(I195=Tables!$J$5,Tables!$Q$5,IF(I195=Tables!$J$6,Tables!$Q$6,IF(I195=Tables!$J$7,Tables!$Q$7,IF(I195=Tables!$J$8,Tables!$Q$8,IF(I195=Tables!$J$9,Tables!$Q$9,IF(I195=Tables!$J$10,Tables!$Q$10,IF(I195=Tables!$J$11,Tables!$Q$11,IF(I195=Tables!$J$12,Tables!$Q$12,IF(I195=Tables!$J$13,Tables!$Q$13,IF(I195=Tables!$J$14,Tables!$Q$14,IF(I195=Tables!$J$15,Tables!$Q$15,IF(I195=Tables!$J$16,Tables!$Q$16,IF(I195=Tables!$J$17,Tables!$Q$17,IF(I195=Tables!$J$18,Tables!$Q$18,IF(I195=Tables!$J$19,Tables!$Q$19,IF(I195=Tables!$J$20,Tables!$Q$20,IF(I195=Tables!$J$24,Tables!$Q$24,IF(I195=Tables!$J$25,Tables!$Q$25,IF(I195=Tables!$J$26,Tables!$Q$26,IF(I195=Tables!$J$27,Tables!$Q$27,IF(I195=Tables!$J$28,Tables!$Q$28,IF(I195=Tables!$J$29,Tables!$Q$29,IF(I195=Tables!$J$30,Tables!$Q$30,IF(I195=Tables!$J$34,Tables!$Q$34,IF(I195=Tables!$J$35,Tables!$Q$35,IF(I195=Tables!$J$36,Tables!$Q$36,IF(I195=Tables!$J$37,Tables!$Q$37,IF(I195=Tables!$J$38,Tables!$Q$38,IF(I195=Tables!$J$42,Tables!$Q$42,IF(I195=Tables!$J$46,Tables!$Q$46,IF(I195=Tables!$J$47,Tables!$Q$47,IF(I195=Tables!$J$48,Tables!$Q$48,IF(I195=Tables!$J$49,Tables!$Q$49,IF(I195=Tables!$J$50,Tables!$Q$50,""))))))))))))))))))))))))))))))))))</f>
        <v/>
      </c>
      <c r="W195" s="112" t="str">
        <f t="shared" si="23"/>
        <v/>
      </c>
      <c r="X195" s="111" t="str">
        <f t="shared" si="22"/>
        <v/>
      </c>
      <c r="Y195" s="129"/>
      <c r="AC195" s="106"/>
    </row>
    <row r="196" spans="1:29" s="37" customFormat="1">
      <c r="A196" s="8">
        <f t="shared" ref="A196:A259" si="24">ROW()-3</f>
        <v>193</v>
      </c>
      <c r="B196" s="133"/>
      <c r="C196" s="119"/>
      <c r="D196" s="118" t="str">
        <f t="shared" ref="D196:D259" si="25">IF(C196=0,"","-")</f>
        <v/>
      </c>
      <c r="E196" s="120"/>
      <c r="F196" s="121"/>
      <c r="G196" s="122"/>
      <c r="H196" s="123"/>
      <c r="I196" s="124"/>
      <c r="J196" s="110" t="str">
        <f t="shared" ref="J196:J259" si="26">IF(E196&lt;&gt;"",E196,"")</f>
        <v/>
      </c>
      <c r="K196" s="118" t="str">
        <f t="shared" ref="K196:K259" si="27">IF(J196="","","-")</f>
        <v/>
      </c>
      <c r="L196" s="113" t="str">
        <f t="shared" ref="L196:L259" si="28">IF(F196&lt;&gt;"",F196,"")</f>
        <v/>
      </c>
      <c r="M196" s="114" t="str">
        <f t="shared" ref="M196:M259" si="29">IF(C196=0,"",CONCATENATE("IC-",E196,F196))</f>
        <v/>
      </c>
      <c r="N196" s="123"/>
      <c r="O196" s="123"/>
      <c r="P196" s="123"/>
      <c r="Q196" s="123"/>
      <c r="R196" s="123"/>
      <c r="S196" s="125"/>
      <c r="T196" s="126"/>
      <c r="U196" s="127"/>
      <c r="V196" s="115" t="str">
        <f>IF(I196=Tables!$J$5,Tables!$Q$5,IF(I196=Tables!$J$6,Tables!$Q$6,IF(I196=Tables!$J$7,Tables!$Q$7,IF(I196=Tables!$J$8,Tables!$Q$8,IF(I196=Tables!$J$9,Tables!$Q$9,IF(I196=Tables!$J$10,Tables!$Q$10,IF(I196=Tables!$J$11,Tables!$Q$11,IF(I196=Tables!$J$12,Tables!$Q$12,IF(I196=Tables!$J$13,Tables!$Q$13,IF(I196=Tables!$J$14,Tables!$Q$14,IF(I196=Tables!$J$15,Tables!$Q$15,IF(I196=Tables!$J$16,Tables!$Q$16,IF(I196=Tables!$J$17,Tables!$Q$17,IF(I196=Tables!$J$18,Tables!$Q$18,IF(I196=Tables!$J$19,Tables!$Q$19,IF(I196=Tables!$J$20,Tables!$Q$20,IF(I196=Tables!$J$24,Tables!$Q$24,IF(I196=Tables!$J$25,Tables!$Q$25,IF(I196=Tables!$J$26,Tables!$Q$26,IF(I196=Tables!$J$27,Tables!$Q$27,IF(I196=Tables!$J$28,Tables!$Q$28,IF(I196=Tables!$J$29,Tables!$Q$29,IF(I196=Tables!$J$30,Tables!$Q$30,IF(I196=Tables!$J$34,Tables!$Q$34,IF(I196=Tables!$J$35,Tables!$Q$35,IF(I196=Tables!$J$36,Tables!$Q$36,IF(I196=Tables!$J$37,Tables!$Q$37,IF(I196=Tables!$J$38,Tables!$Q$38,IF(I196=Tables!$J$42,Tables!$Q$42,IF(I196=Tables!$J$46,Tables!$Q$46,IF(I196=Tables!$J$47,Tables!$Q$47,IF(I196=Tables!$J$48,Tables!$Q$48,IF(I196=Tables!$J$49,Tables!$Q$49,IF(I196=Tables!$J$50,Tables!$Q$50,""))))))))))))))))))))))))))))))))))</f>
        <v/>
      </c>
      <c r="W196" s="112" t="str">
        <f t="shared" si="23"/>
        <v/>
      </c>
      <c r="X196" s="111" t="str">
        <f t="shared" ref="X196:X259" si="30">IF(C196="A","24VDC",IF(C196="S","12VDC",IF(C196="Ca","120VAC",IF(C196="Cd","24VDC",IF(C196="F","---","")))))</f>
        <v/>
      </c>
      <c r="Y196" s="129"/>
      <c r="AC196" s="106"/>
    </row>
    <row r="197" spans="1:29" s="37" customFormat="1">
      <c r="A197" s="8">
        <f t="shared" si="24"/>
        <v>194</v>
      </c>
      <c r="B197" s="135"/>
      <c r="C197" s="119"/>
      <c r="D197" s="118" t="str">
        <f t="shared" si="25"/>
        <v/>
      </c>
      <c r="E197" s="120"/>
      <c r="F197" s="121"/>
      <c r="G197" s="122"/>
      <c r="H197" s="123"/>
      <c r="I197" s="124"/>
      <c r="J197" s="110" t="str">
        <f t="shared" si="26"/>
        <v/>
      </c>
      <c r="K197" s="118" t="str">
        <f t="shared" si="27"/>
        <v/>
      </c>
      <c r="L197" s="113" t="str">
        <f t="shared" si="28"/>
        <v/>
      </c>
      <c r="M197" s="114" t="str">
        <f t="shared" si="29"/>
        <v/>
      </c>
      <c r="N197" s="123"/>
      <c r="O197" s="123"/>
      <c r="P197" s="123"/>
      <c r="Q197" s="123"/>
      <c r="R197" s="123"/>
      <c r="S197" s="125"/>
      <c r="T197" s="126"/>
      <c r="U197" s="127"/>
      <c r="V197" s="115" t="str">
        <f>IF(I197=Tables!$J$5,Tables!$Q$5,IF(I197=Tables!$J$6,Tables!$Q$6,IF(I197=Tables!$J$7,Tables!$Q$7,IF(I197=Tables!$J$8,Tables!$Q$8,IF(I197=Tables!$J$9,Tables!$Q$9,IF(I197=Tables!$J$10,Tables!$Q$10,IF(I197=Tables!$J$11,Tables!$Q$11,IF(I197=Tables!$J$12,Tables!$Q$12,IF(I197=Tables!$J$13,Tables!$Q$13,IF(I197=Tables!$J$14,Tables!$Q$14,IF(I197=Tables!$J$15,Tables!$Q$15,IF(I197=Tables!$J$16,Tables!$Q$16,IF(I197=Tables!$J$17,Tables!$Q$17,IF(I197=Tables!$J$18,Tables!$Q$18,IF(I197=Tables!$J$19,Tables!$Q$19,IF(I197=Tables!$J$20,Tables!$Q$20,IF(I197=Tables!$J$24,Tables!$Q$24,IF(I197=Tables!$J$25,Tables!$Q$25,IF(I197=Tables!$J$26,Tables!$Q$26,IF(I197=Tables!$J$27,Tables!$Q$27,IF(I197=Tables!$J$28,Tables!$Q$28,IF(I197=Tables!$J$29,Tables!$Q$29,IF(I197=Tables!$J$30,Tables!$Q$30,IF(I197=Tables!$J$34,Tables!$Q$34,IF(I197=Tables!$J$35,Tables!$Q$35,IF(I197=Tables!$J$36,Tables!$Q$36,IF(I197=Tables!$J$37,Tables!$Q$37,IF(I197=Tables!$J$38,Tables!$Q$38,IF(I197=Tables!$J$42,Tables!$Q$42,IF(I197=Tables!$J$46,Tables!$Q$46,IF(I197=Tables!$J$47,Tables!$Q$47,IF(I197=Tables!$J$48,Tables!$Q$48,IF(I197=Tables!$J$49,Tables!$Q$49,IF(I197=Tables!$J$50,Tables!$Q$50,""))))))))))))))))))))))))))))))))))</f>
        <v/>
      </c>
      <c r="W197" s="112" t="str">
        <f t="shared" ref="W197:W260" si="31">IF(V197="","",((V197*0.5)^2)*3.1416)</f>
        <v/>
      </c>
      <c r="X197" s="111" t="str">
        <f t="shared" si="30"/>
        <v/>
      </c>
      <c r="Y197" s="129"/>
      <c r="AC197" s="106"/>
    </row>
    <row r="198" spans="1:29" s="37" customFormat="1">
      <c r="A198" s="8">
        <f t="shared" si="24"/>
        <v>195</v>
      </c>
      <c r="B198" s="133"/>
      <c r="C198" s="119"/>
      <c r="D198" s="118" t="str">
        <f t="shared" si="25"/>
        <v/>
      </c>
      <c r="E198" s="120"/>
      <c r="F198" s="121"/>
      <c r="G198" s="122"/>
      <c r="H198" s="123"/>
      <c r="I198" s="124"/>
      <c r="J198" s="110" t="str">
        <f t="shared" si="26"/>
        <v/>
      </c>
      <c r="K198" s="118" t="str">
        <f t="shared" si="27"/>
        <v/>
      </c>
      <c r="L198" s="113" t="str">
        <f t="shared" si="28"/>
        <v/>
      </c>
      <c r="M198" s="114" t="str">
        <f t="shared" si="29"/>
        <v/>
      </c>
      <c r="N198" s="123"/>
      <c r="O198" s="123"/>
      <c r="P198" s="123"/>
      <c r="Q198" s="123"/>
      <c r="R198" s="123"/>
      <c r="S198" s="125"/>
      <c r="T198" s="126"/>
      <c r="U198" s="127"/>
      <c r="V198" s="115" t="str">
        <f>IF(I198=Tables!$J$5,Tables!$Q$5,IF(I198=Tables!$J$6,Tables!$Q$6,IF(I198=Tables!$J$7,Tables!$Q$7,IF(I198=Tables!$J$8,Tables!$Q$8,IF(I198=Tables!$J$9,Tables!$Q$9,IF(I198=Tables!$J$10,Tables!$Q$10,IF(I198=Tables!$J$11,Tables!$Q$11,IF(I198=Tables!$J$12,Tables!$Q$12,IF(I198=Tables!$J$13,Tables!$Q$13,IF(I198=Tables!$J$14,Tables!$Q$14,IF(I198=Tables!$J$15,Tables!$Q$15,IF(I198=Tables!$J$16,Tables!$Q$16,IF(I198=Tables!$J$17,Tables!$Q$17,IF(I198=Tables!$J$18,Tables!$Q$18,IF(I198=Tables!$J$19,Tables!$Q$19,IF(I198=Tables!$J$20,Tables!$Q$20,IF(I198=Tables!$J$24,Tables!$Q$24,IF(I198=Tables!$J$25,Tables!$Q$25,IF(I198=Tables!$J$26,Tables!$Q$26,IF(I198=Tables!$J$27,Tables!$Q$27,IF(I198=Tables!$J$28,Tables!$Q$28,IF(I198=Tables!$J$29,Tables!$Q$29,IF(I198=Tables!$J$30,Tables!$Q$30,IF(I198=Tables!$J$34,Tables!$Q$34,IF(I198=Tables!$J$35,Tables!$Q$35,IF(I198=Tables!$J$36,Tables!$Q$36,IF(I198=Tables!$J$37,Tables!$Q$37,IF(I198=Tables!$J$38,Tables!$Q$38,IF(I198=Tables!$J$42,Tables!$Q$42,IF(I198=Tables!$J$46,Tables!$Q$46,IF(I198=Tables!$J$47,Tables!$Q$47,IF(I198=Tables!$J$48,Tables!$Q$48,IF(I198=Tables!$J$49,Tables!$Q$49,IF(I198=Tables!$J$50,Tables!$Q$50,""))))))))))))))))))))))))))))))))))</f>
        <v/>
      </c>
      <c r="W198" s="112" t="str">
        <f t="shared" si="31"/>
        <v/>
      </c>
      <c r="X198" s="111" t="str">
        <f t="shared" si="30"/>
        <v/>
      </c>
      <c r="Y198" s="129"/>
      <c r="AC198" s="106"/>
    </row>
    <row r="199" spans="1:29" s="37" customFormat="1">
      <c r="A199" s="8">
        <f t="shared" si="24"/>
        <v>196</v>
      </c>
      <c r="B199" s="133"/>
      <c r="C199" s="119"/>
      <c r="D199" s="118" t="str">
        <f t="shared" si="25"/>
        <v/>
      </c>
      <c r="E199" s="120"/>
      <c r="F199" s="121"/>
      <c r="G199" s="122"/>
      <c r="H199" s="123"/>
      <c r="I199" s="124"/>
      <c r="J199" s="110" t="str">
        <f t="shared" si="26"/>
        <v/>
      </c>
      <c r="K199" s="118" t="str">
        <f t="shared" si="27"/>
        <v/>
      </c>
      <c r="L199" s="113" t="str">
        <f t="shared" si="28"/>
        <v/>
      </c>
      <c r="M199" s="114" t="str">
        <f t="shared" si="29"/>
        <v/>
      </c>
      <c r="N199" s="123"/>
      <c r="O199" s="123"/>
      <c r="P199" s="123"/>
      <c r="Q199" s="123"/>
      <c r="R199" s="123"/>
      <c r="S199" s="125"/>
      <c r="T199" s="126"/>
      <c r="U199" s="127"/>
      <c r="V199" s="115" t="str">
        <f>IF(I199=Tables!$J$5,Tables!$Q$5,IF(I199=Tables!$J$6,Tables!$Q$6,IF(I199=Tables!$J$7,Tables!$Q$7,IF(I199=Tables!$J$8,Tables!$Q$8,IF(I199=Tables!$J$9,Tables!$Q$9,IF(I199=Tables!$J$10,Tables!$Q$10,IF(I199=Tables!$J$11,Tables!$Q$11,IF(I199=Tables!$J$12,Tables!$Q$12,IF(I199=Tables!$J$13,Tables!$Q$13,IF(I199=Tables!$J$14,Tables!$Q$14,IF(I199=Tables!$J$15,Tables!$Q$15,IF(I199=Tables!$J$16,Tables!$Q$16,IF(I199=Tables!$J$17,Tables!$Q$17,IF(I199=Tables!$J$18,Tables!$Q$18,IF(I199=Tables!$J$19,Tables!$Q$19,IF(I199=Tables!$J$20,Tables!$Q$20,IF(I199=Tables!$J$24,Tables!$Q$24,IF(I199=Tables!$J$25,Tables!$Q$25,IF(I199=Tables!$J$26,Tables!$Q$26,IF(I199=Tables!$J$27,Tables!$Q$27,IF(I199=Tables!$J$28,Tables!$Q$28,IF(I199=Tables!$J$29,Tables!$Q$29,IF(I199=Tables!$J$30,Tables!$Q$30,IF(I199=Tables!$J$34,Tables!$Q$34,IF(I199=Tables!$J$35,Tables!$Q$35,IF(I199=Tables!$J$36,Tables!$Q$36,IF(I199=Tables!$J$37,Tables!$Q$37,IF(I199=Tables!$J$38,Tables!$Q$38,IF(I199=Tables!$J$42,Tables!$Q$42,IF(I199=Tables!$J$46,Tables!$Q$46,IF(I199=Tables!$J$47,Tables!$Q$47,IF(I199=Tables!$J$48,Tables!$Q$48,IF(I199=Tables!$J$49,Tables!$Q$49,IF(I199=Tables!$J$50,Tables!$Q$50,""))))))))))))))))))))))))))))))))))</f>
        <v/>
      </c>
      <c r="W199" s="112" t="str">
        <f t="shared" si="31"/>
        <v/>
      </c>
      <c r="X199" s="111" t="str">
        <f t="shared" si="30"/>
        <v/>
      </c>
      <c r="Y199" s="129"/>
      <c r="AC199" s="106"/>
    </row>
    <row r="200" spans="1:29" s="37" customFormat="1">
      <c r="A200" s="8">
        <f t="shared" si="24"/>
        <v>197</v>
      </c>
      <c r="B200" s="133"/>
      <c r="C200" s="119"/>
      <c r="D200" s="118" t="str">
        <f t="shared" si="25"/>
        <v/>
      </c>
      <c r="E200" s="120"/>
      <c r="F200" s="121"/>
      <c r="G200" s="122"/>
      <c r="H200" s="123"/>
      <c r="I200" s="124"/>
      <c r="J200" s="110" t="str">
        <f t="shared" si="26"/>
        <v/>
      </c>
      <c r="K200" s="118" t="str">
        <f t="shared" si="27"/>
        <v/>
      </c>
      <c r="L200" s="113" t="str">
        <f t="shared" si="28"/>
        <v/>
      </c>
      <c r="M200" s="114" t="str">
        <f t="shared" si="29"/>
        <v/>
      </c>
      <c r="N200" s="123"/>
      <c r="O200" s="123"/>
      <c r="P200" s="123"/>
      <c r="Q200" s="123"/>
      <c r="R200" s="123"/>
      <c r="S200" s="125"/>
      <c r="T200" s="126"/>
      <c r="U200" s="127"/>
      <c r="V200" s="115" t="str">
        <f>IF(I200=Tables!$J$5,Tables!$Q$5,IF(I200=Tables!$J$6,Tables!$Q$6,IF(I200=Tables!$J$7,Tables!$Q$7,IF(I200=Tables!$J$8,Tables!$Q$8,IF(I200=Tables!$J$9,Tables!$Q$9,IF(I200=Tables!$J$10,Tables!$Q$10,IF(I200=Tables!$J$11,Tables!$Q$11,IF(I200=Tables!$J$12,Tables!$Q$12,IF(I200=Tables!$J$13,Tables!$Q$13,IF(I200=Tables!$J$14,Tables!$Q$14,IF(I200=Tables!$J$15,Tables!$Q$15,IF(I200=Tables!$J$16,Tables!$Q$16,IF(I200=Tables!$J$17,Tables!$Q$17,IF(I200=Tables!$J$18,Tables!$Q$18,IF(I200=Tables!$J$19,Tables!$Q$19,IF(I200=Tables!$J$20,Tables!$Q$20,IF(I200=Tables!$J$24,Tables!$Q$24,IF(I200=Tables!$J$25,Tables!$Q$25,IF(I200=Tables!$J$26,Tables!$Q$26,IF(I200=Tables!$J$27,Tables!$Q$27,IF(I200=Tables!$J$28,Tables!$Q$28,IF(I200=Tables!$J$29,Tables!$Q$29,IF(I200=Tables!$J$30,Tables!$Q$30,IF(I200=Tables!$J$34,Tables!$Q$34,IF(I200=Tables!$J$35,Tables!$Q$35,IF(I200=Tables!$J$36,Tables!$Q$36,IF(I200=Tables!$J$37,Tables!$Q$37,IF(I200=Tables!$J$38,Tables!$Q$38,IF(I200=Tables!$J$42,Tables!$Q$42,IF(I200=Tables!$J$46,Tables!$Q$46,IF(I200=Tables!$J$47,Tables!$Q$47,IF(I200=Tables!$J$48,Tables!$Q$48,IF(I200=Tables!$J$49,Tables!$Q$49,IF(I200=Tables!$J$50,Tables!$Q$50,""))))))))))))))))))))))))))))))))))</f>
        <v/>
      </c>
      <c r="W200" s="112" t="str">
        <f t="shared" si="31"/>
        <v/>
      </c>
      <c r="X200" s="111" t="str">
        <f t="shared" si="30"/>
        <v/>
      </c>
      <c r="Y200" s="129"/>
      <c r="AC200" s="106"/>
    </row>
    <row r="201" spans="1:29" s="37" customFormat="1">
      <c r="A201" s="8">
        <f t="shared" si="24"/>
        <v>198</v>
      </c>
      <c r="B201" s="133"/>
      <c r="C201" s="119"/>
      <c r="D201" s="118" t="str">
        <f t="shared" si="25"/>
        <v/>
      </c>
      <c r="E201" s="120"/>
      <c r="F201" s="121"/>
      <c r="G201" s="122"/>
      <c r="H201" s="123"/>
      <c r="I201" s="124"/>
      <c r="J201" s="110" t="str">
        <f t="shared" si="26"/>
        <v/>
      </c>
      <c r="K201" s="118" t="str">
        <f t="shared" si="27"/>
        <v/>
      </c>
      <c r="L201" s="113" t="str">
        <f t="shared" si="28"/>
        <v/>
      </c>
      <c r="M201" s="114" t="str">
        <f t="shared" si="29"/>
        <v/>
      </c>
      <c r="N201" s="123"/>
      <c r="O201" s="123"/>
      <c r="P201" s="123"/>
      <c r="Q201" s="123"/>
      <c r="R201" s="123"/>
      <c r="S201" s="125"/>
      <c r="T201" s="126"/>
      <c r="U201" s="127"/>
      <c r="V201" s="115" t="str">
        <f>IF(I201=Tables!$J$5,Tables!$Q$5,IF(I201=Tables!$J$6,Tables!$Q$6,IF(I201=Tables!$J$7,Tables!$Q$7,IF(I201=Tables!$J$8,Tables!$Q$8,IF(I201=Tables!$J$9,Tables!$Q$9,IF(I201=Tables!$J$10,Tables!$Q$10,IF(I201=Tables!$J$11,Tables!$Q$11,IF(I201=Tables!$J$12,Tables!$Q$12,IF(I201=Tables!$J$13,Tables!$Q$13,IF(I201=Tables!$J$14,Tables!$Q$14,IF(I201=Tables!$J$15,Tables!$Q$15,IF(I201=Tables!$J$16,Tables!$Q$16,IF(I201=Tables!$J$17,Tables!$Q$17,IF(I201=Tables!$J$18,Tables!$Q$18,IF(I201=Tables!$J$19,Tables!$Q$19,IF(I201=Tables!$J$20,Tables!$Q$20,IF(I201=Tables!$J$24,Tables!$Q$24,IF(I201=Tables!$J$25,Tables!$Q$25,IF(I201=Tables!$J$26,Tables!$Q$26,IF(I201=Tables!$J$27,Tables!$Q$27,IF(I201=Tables!$J$28,Tables!$Q$28,IF(I201=Tables!$J$29,Tables!$Q$29,IF(I201=Tables!$J$30,Tables!$Q$30,IF(I201=Tables!$J$34,Tables!$Q$34,IF(I201=Tables!$J$35,Tables!$Q$35,IF(I201=Tables!$J$36,Tables!$Q$36,IF(I201=Tables!$J$37,Tables!$Q$37,IF(I201=Tables!$J$38,Tables!$Q$38,IF(I201=Tables!$J$42,Tables!$Q$42,IF(I201=Tables!$J$46,Tables!$Q$46,IF(I201=Tables!$J$47,Tables!$Q$47,IF(I201=Tables!$J$48,Tables!$Q$48,IF(I201=Tables!$J$49,Tables!$Q$49,IF(I201=Tables!$J$50,Tables!$Q$50,""))))))))))))))))))))))))))))))))))</f>
        <v/>
      </c>
      <c r="W201" s="112" t="str">
        <f t="shared" si="31"/>
        <v/>
      </c>
      <c r="X201" s="111" t="str">
        <f t="shared" si="30"/>
        <v/>
      </c>
      <c r="Y201" s="129"/>
      <c r="AA201" s="94"/>
      <c r="AC201" s="106"/>
    </row>
    <row r="202" spans="1:29" s="37" customFormat="1">
      <c r="A202" s="8">
        <f t="shared" si="24"/>
        <v>199</v>
      </c>
      <c r="B202" s="133"/>
      <c r="C202" s="119"/>
      <c r="D202" s="118" t="str">
        <f t="shared" si="25"/>
        <v/>
      </c>
      <c r="E202" s="120"/>
      <c r="F202" s="121"/>
      <c r="G202" s="122"/>
      <c r="H202" s="123"/>
      <c r="I202" s="124"/>
      <c r="J202" s="110" t="str">
        <f t="shared" si="26"/>
        <v/>
      </c>
      <c r="K202" s="118" t="str">
        <f t="shared" si="27"/>
        <v/>
      </c>
      <c r="L202" s="113" t="str">
        <f t="shared" si="28"/>
        <v/>
      </c>
      <c r="M202" s="114" t="str">
        <f t="shared" si="29"/>
        <v/>
      </c>
      <c r="N202" s="123"/>
      <c r="O202" s="123"/>
      <c r="P202" s="123"/>
      <c r="Q202" s="123"/>
      <c r="R202" s="123"/>
      <c r="S202" s="125"/>
      <c r="T202" s="126"/>
      <c r="U202" s="127"/>
      <c r="V202" s="115" t="str">
        <f>IF(I202=Tables!$J$5,Tables!$Q$5,IF(I202=Tables!$J$6,Tables!$Q$6,IF(I202=Tables!$J$7,Tables!$Q$7,IF(I202=Tables!$J$8,Tables!$Q$8,IF(I202=Tables!$J$9,Tables!$Q$9,IF(I202=Tables!$J$10,Tables!$Q$10,IF(I202=Tables!$J$11,Tables!$Q$11,IF(I202=Tables!$J$12,Tables!$Q$12,IF(I202=Tables!$J$13,Tables!$Q$13,IF(I202=Tables!$J$14,Tables!$Q$14,IF(I202=Tables!$J$15,Tables!$Q$15,IF(I202=Tables!$J$16,Tables!$Q$16,IF(I202=Tables!$J$17,Tables!$Q$17,IF(I202=Tables!$J$18,Tables!$Q$18,IF(I202=Tables!$J$19,Tables!$Q$19,IF(I202=Tables!$J$20,Tables!$Q$20,IF(I202=Tables!$J$24,Tables!$Q$24,IF(I202=Tables!$J$25,Tables!$Q$25,IF(I202=Tables!$J$26,Tables!$Q$26,IF(I202=Tables!$J$27,Tables!$Q$27,IF(I202=Tables!$J$28,Tables!$Q$28,IF(I202=Tables!$J$29,Tables!$Q$29,IF(I202=Tables!$J$30,Tables!$Q$30,IF(I202=Tables!$J$34,Tables!$Q$34,IF(I202=Tables!$J$35,Tables!$Q$35,IF(I202=Tables!$J$36,Tables!$Q$36,IF(I202=Tables!$J$37,Tables!$Q$37,IF(I202=Tables!$J$38,Tables!$Q$38,IF(I202=Tables!$J$42,Tables!$Q$42,IF(I202=Tables!$J$46,Tables!$Q$46,IF(I202=Tables!$J$47,Tables!$Q$47,IF(I202=Tables!$J$48,Tables!$Q$48,IF(I202=Tables!$J$49,Tables!$Q$49,IF(I202=Tables!$J$50,Tables!$Q$50,""))))))))))))))))))))))))))))))))))</f>
        <v/>
      </c>
      <c r="W202" s="112" t="str">
        <f t="shared" si="31"/>
        <v/>
      </c>
      <c r="X202" s="111" t="str">
        <f t="shared" si="30"/>
        <v/>
      </c>
      <c r="Y202" s="129"/>
      <c r="AA202" s="94"/>
      <c r="AC202" s="106"/>
    </row>
    <row r="203" spans="1:29" s="37" customFormat="1">
      <c r="A203" s="8">
        <f t="shared" si="24"/>
        <v>200</v>
      </c>
      <c r="B203" s="133"/>
      <c r="C203" s="119"/>
      <c r="D203" s="118" t="str">
        <f t="shared" si="25"/>
        <v/>
      </c>
      <c r="E203" s="120"/>
      <c r="F203" s="121"/>
      <c r="G203" s="122"/>
      <c r="H203" s="123"/>
      <c r="I203" s="124"/>
      <c r="J203" s="110" t="str">
        <f t="shared" si="26"/>
        <v/>
      </c>
      <c r="K203" s="118" t="str">
        <f t="shared" si="27"/>
        <v/>
      </c>
      <c r="L203" s="113" t="str">
        <f t="shared" si="28"/>
        <v/>
      </c>
      <c r="M203" s="114" t="str">
        <f t="shared" si="29"/>
        <v/>
      </c>
      <c r="N203" s="123"/>
      <c r="O203" s="123"/>
      <c r="P203" s="123"/>
      <c r="Q203" s="123"/>
      <c r="R203" s="123"/>
      <c r="S203" s="125"/>
      <c r="T203" s="126"/>
      <c r="U203" s="127"/>
      <c r="V203" s="115" t="str">
        <f>IF(I203=Tables!$J$5,Tables!$Q$5,IF(I203=Tables!$J$6,Tables!$Q$6,IF(I203=Tables!$J$7,Tables!$Q$7,IF(I203=Tables!$J$8,Tables!$Q$8,IF(I203=Tables!$J$9,Tables!$Q$9,IF(I203=Tables!$J$10,Tables!$Q$10,IF(I203=Tables!$J$11,Tables!$Q$11,IF(I203=Tables!$J$12,Tables!$Q$12,IF(I203=Tables!$J$13,Tables!$Q$13,IF(I203=Tables!$J$14,Tables!$Q$14,IF(I203=Tables!$J$15,Tables!$Q$15,IF(I203=Tables!$J$16,Tables!$Q$16,IF(I203=Tables!$J$17,Tables!$Q$17,IF(I203=Tables!$J$18,Tables!$Q$18,IF(I203=Tables!$J$19,Tables!$Q$19,IF(I203=Tables!$J$20,Tables!$Q$20,IF(I203=Tables!$J$24,Tables!$Q$24,IF(I203=Tables!$J$25,Tables!$Q$25,IF(I203=Tables!$J$26,Tables!$Q$26,IF(I203=Tables!$J$27,Tables!$Q$27,IF(I203=Tables!$J$28,Tables!$Q$28,IF(I203=Tables!$J$29,Tables!$Q$29,IF(I203=Tables!$J$30,Tables!$Q$30,IF(I203=Tables!$J$34,Tables!$Q$34,IF(I203=Tables!$J$35,Tables!$Q$35,IF(I203=Tables!$J$36,Tables!$Q$36,IF(I203=Tables!$J$37,Tables!$Q$37,IF(I203=Tables!$J$38,Tables!$Q$38,IF(I203=Tables!$J$42,Tables!$Q$42,IF(I203=Tables!$J$46,Tables!$Q$46,IF(I203=Tables!$J$47,Tables!$Q$47,IF(I203=Tables!$J$48,Tables!$Q$48,IF(I203=Tables!$J$49,Tables!$Q$49,IF(I203=Tables!$J$50,Tables!$Q$50,""))))))))))))))))))))))))))))))))))</f>
        <v/>
      </c>
      <c r="W203" s="112" t="str">
        <f t="shared" si="31"/>
        <v/>
      </c>
      <c r="X203" s="111" t="str">
        <f t="shared" si="30"/>
        <v/>
      </c>
      <c r="Y203" s="129"/>
      <c r="AA203" s="94"/>
      <c r="AC203" s="106"/>
    </row>
    <row r="204" spans="1:29" s="94" customFormat="1">
      <c r="A204" s="8">
        <f t="shared" si="24"/>
        <v>201</v>
      </c>
      <c r="B204" s="133"/>
      <c r="C204" s="119"/>
      <c r="D204" s="118" t="str">
        <f t="shared" si="25"/>
        <v/>
      </c>
      <c r="E204" s="120"/>
      <c r="F204" s="121"/>
      <c r="G204" s="122"/>
      <c r="H204" s="123"/>
      <c r="I204" s="124"/>
      <c r="J204" s="110" t="str">
        <f t="shared" si="26"/>
        <v/>
      </c>
      <c r="K204" s="118" t="str">
        <f t="shared" si="27"/>
        <v/>
      </c>
      <c r="L204" s="113" t="str">
        <f t="shared" si="28"/>
        <v/>
      </c>
      <c r="M204" s="114" t="str">
        <f t="shared" si="29"/>
        <v/>
      </c>
      <c r="N204" s="123"/>
      <c r="O204" s="123"/>
      <c r="P204" s="123"/>
      <c r="Q204" s="123"/>
      <c r="R204" s="123"/>
      <c r="S204" s="125"/>
      <c r="T204" s="126"/>
      <c r="U204" s="127"/>
      <c r="V204" s="115" t="str">
        <f>IF(I204=Tables!$J$5,Tables!$Q$5,IF(I204=Tables!$J$6,Tables!$Q$6,IF(I204=Tables!$J$7,Tables!$Q$7,IF(I204=Tables!$J$8,Tables!$Q$8,IF(I204=Tables!$J$9,Tables!$Q$9,IF(I204=Tables!$J$10,Tables!$Q$10,IF(I204=Tables!$J$11,Tables!$Q$11,IF(I204=Tables!$J$12,Tables!$Q$12,IF(I204=Tables!$J$13,Tables!$Q$13,IF(I204=Tables!$J$14,Tables!$Q$14,IF(I204=Tables!$J$15,Tables!$Q$15,IF(I204=Tables!$J$16,Tables!$Q$16,IF(I204=Tables!$J$17,Tables!$Q$17,IF(I204=Tables!$J$18,Tables!$Q$18,IF(I204=Tables!$J$19,Tables!$Q$19,IF(I204=Tables!$J$20,Tables!$Q$20,IF(I204=Tables!$J$24,Tables!$Q$24,IF(I204=Tables!$J$25,Tables!$Q$25,IF(I204=Tables!$J$26,Tables!$Q$26,IF(I204=Tables!$J$27,Tables!$Q$27,IF(I204=Tables!$J$28,Tables!$Q$28,IF(I204=Tables!$J$29,Tables!$Q$29,IF(I204=Tables!$J$30,Tables!$Q$30,IF(I204=Tables!$J$34,Tables!$Q$34,IF(I204=Tables!$J$35,Tables!$Q$35,IF(I204=Tables!$J$36,Tables!$Q$36,IF(I204=Tables!$J$37,Tables!$Q$37,IF(I204=Tables!$J$38,Tables!$Q$38,IF(I204=Tables!$J$42,Tables!$Q$42,IF(I204=Tables!$J$46,Tables!$Q$46,IF(I204=Tables!$J$47,Tables!$Q$47,IF(I204=Tables!$J$48,Tables!$Q$48,IF(I204=Tables!$J$49,Tables!$Q$49,IF(I204=Tables!$J$50,Tables!$Q$50,""))))))))))))))))))))))))))))))))))</f>
        <v/>
      </c>
      <c r="W204" s="112" t="str">
        <f t="shared" si="31"/>
        <v/>
      </c>
      <c r="X204" s="111" t="str">
        <f t="shared" si="30"/>
        <v/>
      </c>
      <c r="Y204" s="129"/>
      <c r="AC204" s="106"/>
    </row>
    <row r="205" spans="1:29" s="94" customFormat="1">
      <c r="A205" s="8">
        <f t="shared" si="24"/>
        <v>202</v>
      </c>
      <c r="B205" s="133"/>
      <c r="C205" s="119"/>
      <c r="D205" s="118" t="str">
        <f t="shared" si="25"/>
        <v/>
      </c>
      <c r="E205" s="120"/>
      <c r="F205" s="121"/>
      <c r="G205" s="122"/>
      <c r="H205" s="123"/>
      <c r="I205" s="124"/>
      <c r="J205" s="110" t="str">
        <f t="shared" si="26"/>
        <v/>
      </c>
      <c r="K205" s="118" t="str">
        <f t="shared" si="27"/>
        <v/>
      </c>
      <c r="L205" s="113" t="str">
        <f t="shared" si="28"/>
        <v/>
      </c>
      <c r="M205" s="114" t="str">
        <f t="shared" si="29"/>
        <v/>
      </c>
      <c r="N205" s="123"/>
      <c r="O205" s="123"/>
      <c r="P205" s="123"/>
      <c r="Q205" s="123"/>
      <c r="R205" s="123"/>
      <c r="S205" s="125"/>
      <c r="T205" s="126"/>
      <c r="U205" s="127"/>
      <c r="V205" s="115" t="str">
        <f>IF(I205=Tables!$J$5,Tables!$Q$5,IF(I205=Tables!$J$6,Tables!$Q$6,IF(I205=Tables!$J$7,Tables!$Q$7,IF(I205=Tables!$J$8,Tables!$Q$8,IF(I205=Tables!$J$9,Tables!$Q$9,IF(I205=Tables!$J$10,Tables!$Q$10,IF(I205=Tables!$J$11,Tables!$Q$11,IF(I205=Tables!$J$12,Tables!$Q$12,IF(I205=Tables!$J$13,Tables!$Q$13,IF(I205=Tables!$J$14,Tables!$Q$14,IF(I205=Tables!$J$15,Tables!$Q$15,IF(I205=Tables!$J$16,Tables!$Q$16,IF(I205=Tables!$J$17,Tables!$Q$17,IF(I205=Tables!$J$18,Tables!$Q$18,IF(I205=Tables!$J$19,Tables!$Q$19,IF(I205=Tables!$J$20,Tables!$Q$20,IF(I205=Tables!$J$24,Tables!$Q$24,IF(I205=Tables!$J$25,Tables!$Q$25,IF(I205=Tables!$J$26,Tables!$Q$26,IF(I205=Tables!$J$27,Tables!$Q$27,IF(I205=Tables!$J$28,Tables!$Q$28,IF(I205=Tables!$J$29,Tables!$Q$29,IF(I205=Tables!$J$30,Tables!$Q$30,IF(I205=Tables!$J$34,Tables!$Q$34,IF(I205=Tables!$J$35,Tables!$Q$35,IF(I205=Tables!$J$36,Tables!$Q$36,IF(I205=Tables!$J$37,Tables!$Q$37,IF(I205=Tables!$J$38,Tables!$Q$38,IF(I205=Tables!$J$42,Tables!$Q$42,IF(I205=Tables!$J$46,Tables!$Q$46,IF(I205=Tables!$J$47,Tables!$Q$47,IF(I205=Tables!$J$48,Tables!$Q$48,IF(I205=Tables!$J$49,Tables!$Q$49,IF(I205=Tables!$J$50,Tables!$Q$50,""))))))))))))))))))))))))))))))))))</f>
        <v/>
      </c>
      <c r="W205" s="112" t="str">
        <f t="shared" si="31"/>
        <v/>
      </c>
      <c r="X205" s="111" t="str">
        <f t="shared" si="30"/>
        <v/>
      </c>
      <c r="Y205" s="129"/>
      <c r="AC205" s="106"/>
    </row>
    <row r="206" spans="1:29" s="94" customFormat="1">
      <c r="A206" s="8">
        <f t="shared" si="24"/>
        <v>203</v>
      </c>
      <c r="B206" s="133"/>
      <c r="C206" s="119"/>
      <c r="D206" s="118" t="str">
        <f t="shared" si="25"/>
        <v/>
      </c>
      <c r="E206" s="120"/>
      <c r="F206" s="121"/>
      <c r="G206" s="122"/>
      <c r="H206" s="123"/>
      <c r="I206" s="124"/>
      <c r="J206" s="110" t="str">
        <f t="shared" si="26"/>
        <v/>
      </c>
      <c r="K206" s="118" t="str">
        <f t="shared" si="27"/>
        <v/>
      </c>
      <c r="L206" s="113" t="str">
        <f t="shared" si="28"/>
        <v/>
      </c>
      <c r="M206" s="114" t="str">
        <f t="shared" si="29"/>
        <v/>
      </c>
      <c r="N206" s="123"/>
      <c r="O206" s="123"/>
      <c r="P206" s="123"/>
      <c r="Q206" s="123"/>
      <c r="R206" s="123"/>
      <c r="S206" s="125"/>
      <c r="T206" s="126"/>
      <c r="U206" s="127"/>
      <c r="V206" s="115" t="str">
        <f>IF(I206=Tables!$J$5,Tables!$Q$5,IF(I206=Tables!$J$6,Tables!$Q$6,IF(I206=Tables!$J$7,Tables!$Q$7,IF(I206=Tables!$J$8,Tables!$Q$8,IF(I206=Tables!$J$9,Tables!$Q$9,IF(I206=Tables!$J$10,Tables!$Q$10,IF(I206=Tables!$J$11,Tables!$Q$11,IF(I206=Tables!$J$12,Tables!$Q$12,IF(I206=Tables!$J$13,Tables!$Q$13,IF(I206=Tables!$J$14,Tables!$Q$14,IF(I206=Tables!$J$15,Tables!$Q$15,IF(I206=Tables!$J$16,Tables!$Q$16,IF(I206=Tables!$J$17,Tables!$Q$17,IF(I206=Tables!$J$18,Tables!$Q$18,IF(I206=Tables!$J$19,Tables!$Q$19,IF(I206=Tables!$J$20,Tables!$Q$20,IF(I206=Tables!$J$24,Tables!$Q$24,IF(I206=Tables!$J$25,Tables!$Q$25,IF(I206=Tables!$J$26,Tables!$Q$26,IF(I206=Tables!$J$27,Tables!$Q$27,IF(I206=Tables!$J$28,Tables!$Q$28,IF(I206=Tables!$J$29,Tables!$Q$29,IF(I206=Tables!$J$30,Tables!$Q$30,IF(I206=Tables!$J$34,Tables!$Q$34,IF(I206=Tables!$J$35,Tables!$Q$35,IF(I206=Tables!$J$36,Tables!$Q$36,IF(I206=Tables!$J$37,Tables!$Q$37,IF(I206=Tables!$J$38,Tables!$Q$38,IF(I206=Tables!$J$42,Tables!$Q$42,IF(I206=Tables!$J$46,Tables!$Q$46,IF(I206=Tables!$J$47,Tables!$Q$47,IF(I206=Tables!$J$48,Tables!$Q$48,IF(I206=Tables!$J$49,Tables!$Q$49,IF(I206=Tables!$J$50,Tables!$Q$50,""))))))))))))))))))))))))))))))))))</f>
        <v/>
      </c>
      <c r="W206" s="112" t="str">
        <f t="shared" si="31"/>
        <v/>
      </c>
      <c r="X206" s="111" t="str">
        <f t="shared" si="30"/>
        <v/>
      </c>
      <c r="Y206" s="129"/>
      <c r="AC206" s="106"/>
    </row>
    <row r="207" spans="1:29" s="94" customFormat="1">
      <c r="A207" s="8">
        <f t="shared" si="24"/>
        <v>204</v>
      </c>
      <c r="B207" s="133"/>
      <c r="C207" s="119"/>
      <c r="D207" s="118" t="str">
        <f t="shared" si="25"/>
        <v/>
      </c>
      <c r="E207" s="120"/>
      <c r="F207" s="121"/>
      <c r="G207" s="122"/>
      <c r="H207" s="123"/>
      <c r="I207" s="124"/>
      <c r="J207" s="110" t="str">
        <f t="shared" si="26"/>
        <v/>
      </c>
      <c r="K207" s="118" t="str">
        <f t="shared" si="27"/>
        <v/>
      </c>
      <c r="L207" s="113" t="str">
        <f t="shared" si="28"/>
        <v/>
      </c>
      <c r="M207" s="114" t="str">
        <f t="shared" si="29"/>
        <v/>
      </c>
      <c r="N207" s="123"/>
      <c r="O207" s="123"/>
      <c r="P207" s="123"/>
      <c r="Q207" s="123"/>
      <c r="R207" s="123"/>
      <c r="S207" s="125"/>
      <c r="T207" s="126"/>
      <c r="U207" s="127"/>
      <c r="V207" s="115" t="str">
        <f>IF(I207=Tables!$J$5,Tables!$Q$5,IF(I207=Tables!$J$6,Tables!$Q$6,IF(I207=Tables!$J$7,Tables!$Q$7,IF(I207=Tables!$J$8,Tables!$Q$8,IF(I207=Tables!$J$9,Tables!$Q$9,IF(I207=Tables!$J$10,Tables!$Q$10,IF(I207=Tables!$J$11,Tables!$Q$11,IF(I207=Tables!$J$12,Tables!$Q$12,IF(I207=Tables!$J$13,Tables!$Q$13,IF(I207=Tables!$J$14,Tables!$Q$14,IF(I207=Tables!$J$15,Tables!$Q$15,IF(I207=Tables!$J$16,Tables!$Q$16,IF(I207=Tables!$J$17,Tables!$Q$17,IF(I207=Tables!$J$18,Tables!$Q$18,IF(I207=Tables!$J$19,Tables!$Q$19,IF(I207=Tables!$J$20,Tables!$Q$20,IF(I207=Tables!$J$24,Tables!$Q$24,IF(I207=Tables!$J$25,Tables!$Q$25,IF(I207=Tables!$J$26,Tables!$Q$26,IF(I207=Tables!$J$27,Tables!$Q$27,IF(I207=Tables!$J$28,Tables!$Q$28,IF(I207=Tables!$J$29,Tables!$Q$29,IF(I207=Tables!$J$30,Tables!$Q$30,IF(I207=Tables!$J$34,Tables!$Q$34,IF(I207=Tables!$J$35,Tables!$Q$35,IF(I207=Tables!$J$36,Tables!$Q$36,IF(I207=Tables!$J$37,Tables!$Q$37,IF(I207=Tables!$J$38,Tables!$Q$38,IF(I207=Tables!$J$42,Tables!$Q$42,IF(I207=Tables!$J$46,Tables!$Q$46,IF(I207=Tables!$J$47,Tables!$Q$47,IF(I207=Tables!$J$48,Tables!$Q$48,IF(I207=Tables!$J$49,Tables!$Q$49,IF(I207=Tables!$J$50,Tables!$Q$50,""))))))))))))))))))))))))))))))))))</f>
        <v/>
      </c>
      <c r="W207" s="112" t="str">
        <f t="shared" si="31"/>
        <v/>
      </c>
      <c r="X207" s="111" t="str">
        <f t="shared" si="30"/>
        <v/>
      </c>
      <c r="Y207" s="129"/>
      <c r="AC207" s="106"/>
    </row>
    <row r="208" spans="1:29" s="94" customFormat="1">
      <c r="A208" s="8">
        <f t="shared" si="24"/>
        <v>205</v>
      </c>
      <c r="B208" s="133"/>
      <c r="C208" s="119"/>
      <c r="D208" s="118" t="str">
        <f t="shared" si="25"/>
        <v/>
      </c>
      <c r="E208" s="120"/>
      <c r="F208" s="121"/>
      <c r="G208" s="122"/>
      <c r="H208" s="123"/>
      <c r="I208" s="124"/>
      <c r="J208" s="110" t="str">
        <f t="shared" si="26"/>
        <v/>
      </c>
      <c r="K208" s="118" t="str">
        <f t="shared" si="27"/>
        <v/>
      </c>
      <c r="L208" s="113" t="str">
        <f t="shared" si="28"/>
        <v/>
      </c>
      <c r="M208" s="114" t="str">
        <f t="shared" si="29"/>
        <v/>
      </c>
      <c r="N208" s="123"/>
      <c r="O208" s="123"/>
      <c r="P208" s="123"/>
      <c r="Q208" s="123"/>
      <c r="R208" s="123"/>
      <c r="S208" s="125"/>
      <c r="T208" s="126"/>
      <c r="U208" s="127"/>
      <c r="V208" s="115" t="str">
        <f>IF(I208=Tables!$J$5,Tables!$Q$5,IF(I208=Tables!$J$6,Tables!$Q$6,IF(I208=Tables!$J$7,Tables!$Q$7,IF(I208=Tables!$J$8,Tables!$Q$8,IF(I208=Tables!$J$9,Tables!$Q$9,IF(I208=Tables!$J$10,Tables!$Q$10,IF(I208=Tables!$J$11,Tables!$Q$11,IF(I208=Tables!$J$12,Tables!$Q$12,IF(I208=Tables!$J$13,Tables!$Q$13,IF(I208=Tables!$J$14,Tables!$Q$14,IF(I208=Tables!$J$15,Tables!$Q$15,IF(I208=Tables!$J$16,Tables!$Q$16,IF(I208=Tables!$J$17,Tables!$Q$17,IF(I208=Tables!$J$18,Tables!$Q$18,IF(I208=Tables!$J$19,Tables!$Q$19,IF(I208=Tables!$J$20,Tables!$Q$20,IF(I208=Tables!$J$24,Tables!$Q$24,IF(I208=Tables!$J$25,Tables!$Q$25,IF(I208=Tables!$J$26,Tables!$Q$26,IF(I208=Tables!$J$27,Tables!$Q$27,IF(I208=Tables!$J$28,Tables!$Q$28,IF(I208=Tables!$J$29,Tables!$Q$29,IF(I208=Tables!$J$30,Tables!$Q$30,IF(I208=Tables!$J$34,Tables!$Q$34,IF(I208=Tables!$J$35,Tables!$Q$35,IF(I208=Tables!$J$36,Tables!$Q$36,IF(I208=Tables!$J$37,Tables!$Q$37,IF(I208=Tables!$J$38,Tables!$Q$38,IF(I208=Tables!$J$42,Tables!$Q$42,IF(I208=Tables!$J$46,Tables!$Q$46,IF(I208=Tables!$J$47,Tables!$Q$47,IF(I208=Tables!$J$48,Tables!$Q$48,IF(I208=Tables!$J$49,Tables!$Q$49,IF(I208=Tables!$J$50,Tables!$Q$50,""))))))))))))))))))))))))))))))))))</f>
        <v/>
      </c>
      <c r="W208" s="112" t="str">
        <f t="shared" si="31"/>
        <v/>
      </c>
      <c r="X208" s="111" t="str">
        <f t="shared" si="30"/>
        <v/>
      </c>
      <c r="Y208" s="129"/>
      <c r="AC208" s="106"/>
    </row>
    <row r="209" spans="1:29" s="94" customFormat="1">
      <c r="A209" s="8">
        <f t="shared" si="24"/>
        <v>206</v>
      </c>
      <c r="B209" s="133"/>
      <c r="C209" s="119"/>
      <c r="D209" s="118" t="str">
        <f t="shared" si="25"/>
        <v/>
      </c>
      <c r="E209" s="120"/>
      <c r="F209" s="121"/>
      <c r="G209" s="122"/>
      <c r="H209" s="123"/>
      <c r="I209" s="124"/>
      <c r="J209" s="110" t="str">
        <f t="shared" si="26"/>
        <v/>
      </c>
      <c r="K209" s="118" t="str">
        <f t="shared" si="27"/>
        <v/>
      </c>
      <c r="L209" s="113" t="str">
        <f t="shared" si="28"/>
        <v/>
      </c>
      <c r="M209" s="114" t="str">
        <f t="shared" si="29"/>
        <v/>
      </c>
      <c r="N209" s="123"/>
      <c r="O209" s="123"/>
      <c r="P209" s="123"/>
      <c r="Q209" s="123"/>
      <c r="R209" s="123"/>
      <c r="S209" s="125"/>
      <c r="T209" s="126"/>
      <c r="U209" s="127"/>
      <c r="V209" s="115" t="str">
        <f>IF(I209=Tables!$J$5,Tables!$Q$5,IF(I209=Tables!$J$6,Tables!$Q$6,IF(I209=Tables!$J$7,Tables!$Q$7,IF(I209=Tables!$J$8,Tables!$Q$8,IF(I209=Tables!$J$9,Tables!$Q$9,IF(I209=Tables!$J$10,Tables!$Q$10,IF(I209=Tables!$J$11,Tables!$Q$11,IF(I209=Tables!$J$12,Tables!$Q$12,IF(I209=Tables!$J$13,Tables!$Q$13,IF(I209=Tables!$J$14,Tables!$Q$14,IF(I209=Tables!$J$15,Tables!$Q$15,IF(I209=Tables!$J$16,Tables!$Q$16,IF(I209=Tables!$J$17,Tables!$Q$17,IF(I209=Tables!$J$18,Tables!$Q$18,IF(I209=Tables!$J$19,Tables!$Q$19,IF(I209=Tables!$J$20,Tables!$Q$20,IF(I209=Tables!$J$24,Tables!$Q$24,IF(I209=Tables!$J$25,Tables!$Q$25,IF(I209=Tables!$J$26,Tables!$Q$26,IF(I209=Tables!$J$27,Tables!$Q$27,IF(I209=Tables!$J$28,Tables!$Q$28,IF(I209=Tables!$J$29,Tables!$Q$29,IF(I209=Tables!$J$30,Tables!$Q$30,IF(I209=Tables!$J$34,Tables!$Q$34,IF(I209=Tables!$J$35,Tables!$Q$35,IF(I209=Tables!$J$36,Tables!$Q$36,IF(I209=Tables!$J$37,Tables!$Q$37,IF(I209=Tables!$J$38,Tables!$Q$38,IF(I209=Tables!$J$42,Tables!$Q$42,IF(I209=Tables!$J$46,Tables!$Q$46,IF(I209=Tables!$J$47,Tables!$Q$47,IF(I209=Tables!$J$48,Tables!$Q$48,IF(I209=Tables!$J$49,Tables!$Q$49,IF(I209=Tables!$J$50,Tables!$Q$50,""))))))))))))))))))))))))))))))))))</f>
        <v/>
      </c>
      <c r="W209" s="112" t="str">
        <f t="shared" si="31"/>
        <v/>
      </c>
      <c r="X209" s="111" t="str">
        <f t="shared" si="30"/>
        <v/>
      </c>
      <c r="Y209" s="129"/>
      <c r="AC209" s="106"/>
    </row>
    <row r="210" spans="1:29" s="94" customFormat="1">
      <c r="A210" s="8">
        <f t="shared" si="24"/>
        <v>207</v>
      </c>
      <c r="B210" s="133"/>
      <c r="C210" s="119"/>
      <c r="D210" s="118" t="str">
        <f t="shared" si="25"/>
        <v/>
      </c>
      <c r="E210" s="120"/>
      <c r="F210" s="121"/>
      <c r="G210" s="122"/>
      <c r="H210" s="123"/>
      <c r="I210" s="124"/>
      <c r="J210" s="110" t="str">
        <f t="shared" si="26"/>
        <v/>
      </c>
      <c r="K210" s="118" t="str">
        <f t="shared" si="27"/>
        <v/>
      </c>
      <c r="L210" s="113" t="str">
        <f t="shared" si="28"/>
        <v/>
      </c>
      <c r="M210" s="114" t="str">
        <f t="shared" si="29"/>
        <v/>
      </c>
      <c r="N210" s="123"/>
      <c r="O210" s="123"/>
      <c r="P210" s="123"/>
      <c r="Q210" s="123"/>
      <c r="R210" s="123"/>
      <c r="S210" s="125"/>
      <c r="T210" s="126"/>
      <c r="U210" s="127"/>
      <c r="V210" s="115" t="str">
        <f>IF(I210=Tables!$J$5,Tables!$Q$5,IF(I210=Tables!$J$6,Tables!$Q$6,IF(I210=Tables!$J$7,Tables!$Q$7,IF(I210=Tables!$J$8,Tables!$Q$8,IF(I210=Tables!$J$9,Tables!$Q$9,IF(I210=Tables!$J$10,Tables!$Q$10,IF(I210=Tables!$J$11,Tables!$Q$11,IF(I210=Tables!$J$12,Tables!$Q$12,IF(I210=Tables!$J$13,Tables!$Q$13,IF(I210=Tables!$J$14,Tables!$Q$14,IF(I210=Tables!$J$15,Tables!$Q$15,IF(I210=Tables!$J$16,Tables!$Q$16,IF(I210=Tables!$J$17,Tables!$Q$17,IF(I210=Tables!$J$18,Tables!$Q$18,IF(I210=Tables!$J$19,Tables!$Q$19,IF(I210=Tables!$J$20,Tables!$Q$20,IF(I210=Tables!$J$24,Tables!$Q$24,IF(I210=Tables!$J$25,Tables!$Q$25,IF(I210=Tables!$J$26,Tables!$Q$26,IF(I210=Tables!$J$27,Tables!$Q$27,IF(I210=Tables!$J$28,Tables!$Q$28,IF(I210=Tables!$J$29,Tables!$Q$29,IF(I210=Tables!$J$30,Tables!$Q$30,IF(I210=Tables!$J$34,Tables!$Q$34,IF(I210=Tables!$J$35,Tables!$Q$35,IF(I210=Tables!$J$36,Tables!$Q$36,IF(I210=Tables!$J$37,Tables!$Q$37,IF(I210=Tables!$J$38,Tables!$Q$38,IF(I210=Tables!$J$42,Tables!$Q$42,IF(I210=Tables!$J$46,Tables!$Q$46,IF(I210=Tables!$J$47,Tables!$Q$47,IF(I210=Tables!$J$48,Tables!$Q$48,IF(I210=Tables!$J$49,Tables!$Q$49,IF(I210=Tables!$J$50,Tables!$Q$50,""))))))))))))))))))))))))))))))))))</f>
        <v/>
      </c>
      <c r="W210" s="112" t="str">
        <f t="shared" si="31"/>
        <v/>
      </c>
      <c r="X210" s="111" t="str">
        <f t="shared" si="30"/>
        <v/>
      </c>
      <c r="Y210" s="129"/>
      <c r="AC210" s="106"/>
    </row>
    <row r="211" spans="1:29" s="94" customFormat="1">
      <c r="A211" s="8">
        <f t="shared" si="24"/>
        <v>208</v>
      </c>
      <c r="B211" s="133"/>
      <c r="C211" s="119"/>
      <c r="D211" s="118" t="str">
        <f t="shared" si="25"/>
        <v/>
      </c>
      <c r="E211" s="120"/>
      <c r="F211" s="121"/>
      <c r="G211" s="122"/>
      <c r="H211" s="123"/>
      <c r="I211" s="124"/>
      <c r="J211" s="110" t="str">
        <f t="shared" si="26"/>
        <v/>
      </c>
      <c r="K211" s="118" t="str">
        <f t="shared" si="27"/>
        <v/>
      </c>
      <c r="L211" s="113" t="str">
        <f t="shared" si="28"/>
        <v/>
      </c>
      <c r="M211" s="114" t="str">
        <f t="shared" si="29"/>
        <v/>
      </c>
      <c r="N211" s="123"/>
      <c r="O211" s="123"/>
      <c r="P211" s="123"/>
      <c r="Q211" s="123"/>
      <c r="R211" s="123"/>
      <c r="S211" s="125"/>
      <c r="T211" s="126"/>
      <c r="U211" s="127"/>
      <c r="V211" s="115" t="str">
        <f>IF(I211=Tables!$J$5,Tables!$Q$5,IF(I211=Tables!$J$6,Tables!$Q$6,IF(I211=Tables!$J$7,Tables!$Q$7,IF(I211=Tables!$J$8,Tables!$Q$8,IF(I211=Tables!$J$9,Tables!$Q$9,IF(I211=Tables!$J$10,Tables!$Q$10,IF(I211=Tables!$J$11,Tables!$Q$11,IF(I211=Tables!$J$12,Tables!$Q$12,IF(I211=Tables!$J$13,Tables!$Q$13,IF(I211=Tables!$J$14,Tables!$Q$14,IF(I211=Tables!$J$15,Tables!$Q$15,IF(I211=Tables!$J$16,Tables!$Q$16,IF(I211=Tables!$J$17,Tables!$Q$17,IF(I211=Tables!$J$18,Tables!$Q$18,IF(I211=Tables!$J$19,Tables!$Q$19,IF(I211=Tables!$J$20,Tables!$Q$20,IF(I211=Tables!$J$24,Tables!$Q$24,IF(I211=Tables!$J$25,Tables!$Q$25,IF(I211=Tables!$J$26,Tables!$Q$26,IF(I211=Tables!$J$27,Tables!$Q$27,IF(I211=Tables!$J$28,Tables!$Q$28,IF(I211=Tables!$J$29,Tables!$Q$29,IF(I211=Tables!$J$30,Tables!$Q$30,IF(I211=Tables!$J$34,Tables!$Q$34,IF(I211=Tables!$J$35,Tables!$Q$35,IF(I211=Tables!$J$36,Tables!$Q$36,IF(I211=Tables!$J$37,Tables!$Q$37,IF(I211=Tables!$J$38,Tables!$Q$38,IF(I211=Tables!$J$42,Tables!$Q$42,IF(I211=Tables!$J$46,Tables!$Q$46,IF(I211=Tables!$J$47,Tables!$Q$47,IF(I211=Tables!$J$48,Tables!$Q$48,IF(I211=Tables!$J$49,Tables!$Q$49,IF(I211=Tables!$J$50,Tables!$Q$50,""))))))))))))))))))))))))))))))))))</f>
        <v/>
      </c>
      <c r="W211" s="112" t="str">
        <f t="shared" si="31"/>
        <v/>
      </c>
      <c r="X211" s="111" t="str">
        <f t="shared" si="30"/>
        <v/>
      </c>
      <c r="Y211" s="129"/>
      <c r="AC211" s="106"/>
    </row>
    <row r="212" spans="1:29" s="94" customFormat="1">
      <c r="A212" s="8">
        <f t="shared" si="24"/>
        <v>209</v>
      </c>
      <c r="B212" s="133"/>
      <c r="C212" s="119"/>
      <c r="D212" s="118" t="str">
        <f t="shared" si="25"/>
        <v/>
      </c>
      <c r="E212" s="120"/>
      <c r="F212" s="121"/>
      <c r="G212" s="122"/>
      <c r="H212" s="123"/>
      <c r="I212" s="124"/>
      <c r="J212" s="110" t="str">
        <f t="shared" si="26"/>
        <v/>
      </c>
      <c r="K212" s="118" t="str">
        <f t="shared" si="27"/>
        <v/>
      </c>
      <c r="L212" s="113" t="str">
        <f t="shared" si="28"/>
        <v/>
      </c>
      <c r="M212" s="114" t="str">
        <f t="shared" si="29"/>
        <v/>
      </c>
      <c r="N212" s="123"/>
      <c r="O212" s="123"/>
      <c r="P212" s="123"/>
      <c r="Q212" s="123"/>
      <c r="R212" s="123"/>
      <c r="S212" s="125"/>
      <c r="T212" s="126"/>
      <c r="U212" s="127"/>
      <c r="V212" s="115" t="str">
        <f>IF(I212=Tables!$J$5,Tables!$Q$5,IF(I212=Tables!$J$6,Tables!$Q$6,IF(I212=Tables!$J$7,Tables!$Q$7,IF(I212=Tables!$J$8,Tables!$Q$8,IF(I212=Tables!$J$9,Tables!$Q$9,IF(I212=Tables!$J$10,Tables!$Q$10,IF(I212=Tables!$J$11,Tables!$Q$11,IF(I212=Tables!$J$12,Tables!$Q$12,IF(I212=Tables!$J$13,Tables!$Q$13,IF(I212=Tables!$J$14,Tables!$Q$14,IF(I212=Tables!$J$15,Tables!$Q$15,IF(I212=Tables!$J$16,Tables!$Q$16,IF(I212=Tables!$J$17,Tables!$Q$17,IF(I212=Tables!$J$18,Tables!$Q$18,IF(I212=Tables!$J$19,Tables!$Q$19,IF(I212=Tables!$J$20,Tables!$Q$20,IF(I212=Tables!$J$24,Tables!$Q$24,IF(I212=Tables!$J$25,Tables!$Q$25,IF(I212=Tables!$J$26,Tables!$Q$26,IF(I212=Tables!$J$27,Tables!$Q$27,IF(I212=Tables!$J$28,Tables!$Q$28,IF(I212=Tables!$J$29,Tables!$Q$29,IF(I212=Tables!$J$30,Tables!$Q$30,IF(I212=Tables!$J$34,Tables!$Q$34,IF(I212=Tables!$J$35,Tables!$Q$35,IF(I212=Tables!$J$36,Tables!$Q$36,IF(I212=Tables!$J$37,Tables!$Q$37,IF(I212=Tables!$J$38,Tables!$Q$38,IF(I212=Tables!$J$42,Tables!$Q$42,IF(I212=Tables!$J$46,Tables!$Q$46,IF(I212=Tables!$J$47,Tables!$Q$47,IF(I212=Tables!$J$48,Tables!$Q$48,IF(I212=Tables!$J$49,Tables!$Q$49,IF(I212=Tables!$J$50,Tables!$Q$50,""))))))))))))))))))))))))))))))))))</f>
        <v/>
      </c>
      <c r="W212" s="112" t="str">
        <f t="shared" si="31"/>
        <v/>
      </c>
      <c r="X212" s="111" t="str">
        <f t="shared" si="30"/>
        <v/>
      </c>
      <c r="Y212" s="129"/>
      <c r="AC212" s="106"/>
    </row>
    <row r="213" spans="1:29" s="94" customFormat="1">
      <c r="A213" s="8">
        <f t="shared" si="24"/>
        <v>210</v>
      </c>
      <c r="B213" s="133"/>
      <c r="C213" s="119"/>
      <c r="D213" s="118" t="str">
        <f t="shared" si="25"/>
        <v/>
      </c>
      <c r="E213" s="120"/>
      <c r="F213" s="121"/>
      <c r="G213" s="122"/>
      <c r="H213" s="123"/>
      <c r="I213" s="124"/>
      <c r="J213" s="110" t="str">
        <f t="shared" si="26"/>
        <v/>
      </c>
      <c r="K213" s="118" t="str">
        <f t="shared" si="27"/>
        <v/>
      </c>
      <c r="L213" s="113" t="str">
        <f t="shared" si="28"/>
        <v/>
      </c>
      <c r="M213" s="114" t="str">
        <f t="shared" si="29"/>
        <v/>
      </c>
      <c r="N213" s="123"/>
      <c r="O213" s="123"/>
      <c r="P213" s="123"/>
      <c r="Q213" s="123"/>
      <c r="R213" s="123"/>
      <c r="S213" s="125"/>
      <c r="T213" s="126"/>
      <c r="U213" s="127"/>
      <c r="V213" s="115" t="str">
        <f>IF(I213=Tables!$J$5,Tables!$Q$5,IF(I213=Tables!$J$6,Tables!$Q$6,IF(I213=Tables!$J$7,Tables!$Q$7,IF(I213=Tables!$J$8,Tables!$Q$8,IF(I213=Tables!$J$9,Tables!$Q$9,IF(I213=Tables!$J$10,Tables!$Q$10,IF(I213=Tables!$J$11,Tables!$Q$11,IF(I213=Tables!$J$12,Tables!$Q$12,IF(I213=Tables!$J$13,Tables!$Q$13,IF(I213=Tables!$J$14,Tables!$Q$14,IF(I213=Tables!$J$15,Tables!$Q$15,IF(I213=Tables!$J$16,Tables!$Q$16,IF(I213=Tables!$J$17,Tables!$Q$17,IF(I213=Tables!$J$18,Tables!$Q$18,IF(I213=Tables!$J$19,Tables!$Q$19,IF(I213=Tables!$J$20,Tables!$Q$20,IF(I213=Tables!$J$24,Tables!$Q$24,IF(I213=Tables!$J$25,Tables!$Q$25,IF(I213=Tables!$J$26,Tables!$Q$26,IF(I213=Tables!$J$27,Tables!$Q$27,IF(I213=Tables!$J$28,Tables!$Q$28,IF(I213=Tables!$J$29,Tables!$Q$29,IF(I213=Tables!$J$30,Tables!$Q$30,IF(I213=Tables!$J$34,Tables!$Q$34,IF(I213=Tables!$J$35,Tables!$Q$35,IF(I213=Tables!$J$36,Tables!$Q$36,IF(I213=Tables!$J$37,Tables!$Q$37,IF(I213=Tables!$J$38,Tables!$Q$38,IF(I213=Tables!$J$42,Tables!$Q$42,IF(I213=Tables!$J$46,Tables!$Q$46,IF(I213=Tables!$J$47,Tables!$Q$47,IF(I213=Tables!$J$48,Tables!$Q$48,IF(I213=Tables!$J$49,Tables!$Q$49,IF(I213=Tables!$J$50,Tables!$Q$50,""))))))))))))))))))))))))))))))))))</f>
        <v/>
      </c>
      <c r="W213" s="112" t="str">
        <f t="shared" si="31"/>
        <v/>
      </c>
      <c r="X213" s="111" t="str">
        <f t="shared" si="30"/>
        <v/>
      </c>
      <c r="Y213" s="129"/>
      <c r="AC213" s="106"/>
    </row>
    <row r="214" spans="1:29" s="94" customFormat="1">
      <c r="A214" s="8">
        <f t="shared" si="24"/>
        <v>211</v>
      </c>
      <c r="B214" s="133"/>
      <c r="C214" s="119"/>
      <c r="D214" s="118" t="str">
        <f t="shared" si="25"/>
        <v/>
      </c>
      <c r="E214" s="120"/>
      <c r="F214" s="121"/>
      <c r="G214" s="122"/>
      <c r="H214" s="123"/>
      <c r="I214" s="124"/>
      <c r="J214" s="110" t="str">
        <f t="shared" si="26"/>
        <v/>
      </c>
      <c r="K214" s="118" t="str">
        <f t="shared" si="27"/>
        <v/>
      </c>
      <c r="L214" s="113" t="str">
        <f t="shared" si="28"/>
        <v/>
      </c>
      <c r="M214" s="114" t="str">
        <f t="shared" si="29"/>
        <v/>
      </c>
      <c r="N214" s="123"/>
      <c r="O214" s="123"/>
      <c r="P214" s="123"/>
      <c r="Q214" s="123"/>
      <c r="R214" s="123"/>
      <c r="S214" s="125"/>
      <c r="T214" s="126"/>
      <c r="U214" s="127"/>
      <c r="V214" s="115" t="str">
        <f>IF(I214=Tables!$J$5,Tables!$Q$5,IF(I214=Tables!$J$6,Tables!$Q$6,IF(I214=Tables!$J$7,Tables!$Q$7,IF(I214=Tables!$J$8,Tables!$Q$8,IF(I214=Tables!$J$9,Tables!$Q$9,IF(I214=Tables!$J$10,Tables!$Q$10,IF(I214=Tables!$J$11,Tables!$Q$11,IF(I214=Tables!$J$12,Tables!$Q$12,IF(I214=Tables!$J$13,Tables!$Q$13,IF(I214=Tables!$J$14,Tables!$Q$14,IF(I214=Tables!$J$15,Tables!$Q$15,IF(I214=Tables!$J$16,Tables!$Q$16,IF(I214=Tables!$J$17,Tables!$Q$17,IF(I214=Tables!$J$18,Tables!$Q$18,IF(I214=Tables!$J$19,Tables!$Q$19,IF(I214=Tables!$J$20,Tables!$Q$20,IF(I214=Tables!$J$24,Tables!$Q$24,IF(I214=Tables!$J$25,Tables!$Q$25,IF(I214=Tables!$J$26,Tables!$Q$26,IF(I214=Tables!$J$27,Tables!$Q$27,IF(I214=Tables!$J$28,Tables!$Q$28,IF(I214=Tables!$J$29,Tables!$Q$29,IF(I214=Tables!$J$30,Tables!$Q$30,IF(I214=Tables!$J$34,Tables!$Q$34,IF(I214=Tables!$J$35,Tables!$Q$35,IF(I214=Tables!$J$36,Tables!$Q$36,IF(I214=Tables!$J$37,Tables!$Q$37,IF(I214=Tables!$J$38,Tables!$Q$38,IF(I214=Tables!$J$42,Tables!$Q$42,IF(I214=Tables!$J$46,Tables!$Q$46,IF(I214=Tables!$J$47,Tables!$Q$47,IF(I214=Tables!$J$48,Tables!$Q$48,IF(I214=Tables!$J$49,Tables!$Q$49,IF(I214=Tables!$J$50,Tables!$Q$50,""))))))))))))))))))))))))))))))))))</f>
        <v/>
      </c>
      <c r="W214" s="112" t="str">
        <f t="shared" si="31"/>
        <v/>
      </c>
      <c r="X214" s="111" t="str">
        <f t="shared" si="30"/>
        <v/>
      </c>
      <c r="Y214" s="129"/>
      <c r="AC214" s="106"/>
    </row>
    <row r="215" spans="1:29" s="94" customFormat="1">
      <c r="A215" s="8">
        <f t="shared" si="24"/>
        <v>212</v>
      </c>
      <c r="B215" s="133"/>
      <c r="C215" s="119"/>
      <c r="D215" s="118" t="str">
        <f t="shared" si="25"/>
        <v/>
      </c>
      <c r="E215" s="120"/>
      <c r="F215" s="121"/>
      <c r="G215" s="122"/>
      <c r="H215" s="123"/>
      <c r="I215" s="124"/>
      <c r="J215" s="110" t="str">
        <f t="shared" si="26"/>
        <v/>
      </c>
      <c r="K215" s="118" t="str">
        <f t="shared" si="27"/>
        <v/>
      </c>
      <c r="L215" s="113" t="str">
        <f t="shared" si="28"/>
        <v/>
      </c>
      <c r="M215" s="114" t="str">
        <f t="shared" si="29"/>
        <v/>
      </c>
      <c r="N215" s="123"/>
      <c r="O215" s="123"/>
      <c r="P215" s="123"/>
      <c r="Q215" s="123"/>
      <c r="R215" s="123"/>
      <c r="S215" s="125"/>
      <c r="T215" s="126"/>
      <c r="U215" s="127"/>
      <c r="V215" s="115" t="str">
        <f>IF(I215=Tables!$J$5,Tables!$Q$5,IF(I215=Tables!$J$6,Tables!$Q$6,IF(I215=Tables!$J$7,Tables!$Q$7,IF(I215=Tables!$J$8,Tables!$Q$8,IF(I215=Tables!$J$9,Tables!$Q$9,IF(I215=Tables!$J$10,Tables!$Q$10,IF(I215=Tables!$J$11,Tables!$Q$11,IF(I215=Tables!$J$12,Tables!$Q$12,IF(I215=Tables!$J$13,Tables!$Q$13,IF(I215=Tables!$J$14,Tables!$Q$14,IF(I215=Tables!$J$15,Tables!$Q$15,IF(I215=Tables!$J$16,Tables!$Q$16,IF(I215=Tables!$J$17,Tables!$Q$17,IF(I215=Tables!$J$18,Tables!$Q$18,IF(I215=Tables!$J$19,Tables!$Q$19,IF(I215=Tables!$J$20,Tables!$Q$20,IF(I215=Tables!$J$24,Tables!$Q$24,IF(I215=Tables!$J$25,Tables!$Q$25,IF(I215=Tables!$J$26,Tables!$Q$26,IF(I215=Tables!$J$27,Tables!$Q$27,IF(I215=Tables!$J$28,Tables!$Q$28,IF(I215=Tables!$J$29,Tables!$Q$29,IF(I215=Tables!$J$30,Tables!$Q$30,IF(I215=Tables!$J$34,Tables!$Q$34,IF(I215=Tables!$J$35,Tables!$Q$35,IF(I215=Tables!$J$36,Tables!$Q$36,IF(I215=Tables!$J$37,Tables!$Q$37,IF(I215=Tables!$J$38,Tables!$Q$38,IF(I215=Tables!$J$42,Tables!$Q$42,IF(I215=Tables!$J$46,Tables!$Q$46,IF(I215=Tables!$J$47,Tables!$Q$47,IF(I215=Tables!$J$48,Tables!$Q$48,IF(I215=Tables!$J$49,Tables!$Q$49,IF(I215=Tables!$J$50,Tables!$Q$50,""))))))))))))))))))))))))))))))))))</f>
        <v/>
      </c>
      <c r="W215" s="112" t="str">
        <f t="shared" si="31"/>
        <v/>
      </c>
      <c r="X215" s="111" t="str">
        <f t="shared" si="30"/>
        <v/>
      </c>
      <c r="Y215" s="129"/>
      <c r="AC215" s="106"/>
    </row>
    <row r="216" spans="1:29" s="94" customFormat="1">
      <c r="A216" s="8">
        <f t="shared" si="24"/>
        <v>213</v>
      </c>
      <c r="B216" s="133"/>
      <c r="C216" s="119"/>
      <c r="D216" s="118" t="str">
        <f t="shared" si="25"/>
        <v/>
      </c>
      <c r="E216" s="120"/>
      <c r="F216" s="121"/>
      <c r="G216" s="122"/>
      <c r="H216" s="123"/>
      <c r="I216" s="124"/>
      <c r="J216" s="110" t="str">
        <f t="shared" si="26"/>
        <v/>
      </c>
      <c r="K216" s="118" t="str">
        <f t="shared" si="27"/>
        <v/>
      </c>
      <c r="L216" s="113" t="str">
        <f t="shared" si="28"/>
        <v/>
      </c>
      <c r="M216" s="114" t="str">
        <f t="shared" si="29"/>
        <v/>
      </c>
      <c r="N216" s="123"/>
      <c r="O216" s="123"/>
      <c r="P216" s="123"/>
      <c r="Q216" s="123"/>
      <c r="R216" s="123"/>
      <c r="S216" s="125"/>
      <c r="T216" s="126"/>
      <c r="U216" s="127"/>
      <c r="V216" s="115" t="str">
        <f>IF(I216=Tables!$J$5,Tables!$Q$5,IF(I216=Tables!$J$6,Tables!$Q$6,IF(I216=Tables!$J$7,Tables!$Q$7,IF(I216=Tables!$J$8,Tables!$Q$8,IF(I216=Tables!$J$9,Tables!$Q$9,IF(I216=Tables!$J$10,Tables!$Q$10,IF(I216=Tables!$J$11,Tables!$Q$11,IF(I216=Tables!$J$12,Tables!$Q$12,IF(I216=Tables!$J$13,Tables!$Q$13,IF(I216=Tables!$J$14,Tables!$Q$14,IF(I216=Tables!$J$15,Tables!$Q$15,IF(I216=Tables!$J$16,Tables!$Q$16,IF(I216=Tables!$J$17,Tables!$Q$17,IF(I216=Tables!$J$18,Tables!$Q$18,IF(I216=Tables!$J$19,Tables!$Q$19,IF(I216=Tables!$J$20,Tables!$Q$20,IF(I216=Tables!$J$24,Tables!$Q$24,IF(I216=Tables!$J$25,Tables!$Q$25,IF(I216=Tables!$J$26,Tables!$Q$26,IF(I216=Tables!$J$27,Tables!$Q$27,IF(I216=Tables!$J$28,Tables!$Q$28,IF(I216=Tables!$J$29,Tables!$Q$29,IF(I216=Tables!$J$30,Tables!$Q$30,IF(I216=Tables!$J$34,Tables!$Q$34,IF(I216=Tables!$J$35,Tables!$Q$35,IF(I216=Tables!$J$36,Tables!$Q$36,IF(I216=Tables!$J$37,Tables!$Q$37,IF(I216=Tables!$J$38,Tables!$Q$38,IF(I216=Tables!$J$42,Tables!$Q$42,IF(I216=Tables!$J$46,Tables!$Q$46,IF(I216=Tables!$J$47,Tables!$Q$47,IF(I216=Tables!$J$48,Tables!$Q$48,IF(I216=Tables!$J$49,Tables!$Q$49,IF(I216=Tables!$J$50,Tables!$Q$50,""))))))))))))))))))))))))))))))))))</f>
        <v/>
      </c>
      <c r="W216" s="112" t="str">
        <f t="shared" si="31"/>
        <v/>
      </c>
      <c r="X216" s="111" t="str">
        <f t="shared" si="30"/>
        <v/>
      </c>
      <c r="Y216" s="129"/>
      <c r="AC216" s="106"/>
    </row>
    <row r="217" spans="1:29" s="94" customFormat="1">
      <c r="A217" s="8">
        <f t="shared" si="24"/>
        <v>214</v>
      </c>
      <c r="B217" s="133"/>
      <c r="C217" s="119"/>
      <c r="D217" s="118" t="str">
        <f t="shared" si="25"/>
        <v/>
      </c>
      <c r="E217" s="120"/>
      <c r="F217" s="121"/>
      <c r="G217" s="122"/>
      <c r="H217" s="123"/>
      <c r="I217" s="124"/>
      <c r="J217" s="110" t="str">
        <f t="shared" si="26"/>
        <v/>
      </c>
      <c r="K217" s="118" t="str">
        <f t="shared" si="27"/>
        <v/>
      </c>
      <c r="L217" s="113" t="str">
        <f t="shared" si="28"/>
        <v/>
      </c>
      <c r="M217" s="114" t="str">
        <f t="shared" si="29"/>
        <v/>
      </c>
      <c r="N217" s="123"/>
      <c r="O217" s="123"/>
      <c r="P217" s="123"/>
      <c r="Q217" s="123"/>
      <c r="R217" s="123"/>
      <c r="S217" s="125"/>
      <c r="T217" s="126"/>
      <c r="U217" s="127"/>
      <c r="V217" s="115" t="str">
        <f>IF(I217=Tables!$J$5,Tables!$Q$5,IF(I217=Tables!$J$6,Tables!$Q$6,IF(I217=Tables!$J$7,Tables!$Q$7,IF(I217=Tables!$J$8,Tables!$Q$8,IF(I217=Tables!$J$9,Tables!$Q$9,IF(I217=Tables!$J$10,Tables!$Q$10,IF(I217=Tables!$J$11,Tables!$Q$11,IF(I217=Tables!$J$12,Tables!$Q$12,IF(I217=Tables!$J$13,Tables!$Q$13,IF(I217=Tables!$J$14,Tables!$Q$14,IF(I217=Tables!$J$15,Tables!$Q$15,IF(I217=Tables!$J$16,Tables!$Q$16,IF(I217=Tables!$J$17,Tables!$Q$17,IF(I217=Tables!$J$18,Tables!$Q$18,IF(I217=Tables!$J$19,Tables!$Q$19,IF(I217=Tables!$J$20,Tables!$Q$20,IF(I217=Tables!$J$24,Tables!$Q$24,IF(I217=Tables!$J$25,Tables!$Q$25,IF(I217=Tables!$J$26,Tables!$Q$26,IF(I217=Tables!$J$27,Tables!$Q$27,IF(I217=Tables!$J$28,Tables!$Q$28,IF(I217=Tables!$J$29,Tables!$Q$29,IF(I217=Tables!$J$30,Tables!$Q$30,IF(I217=Tables!$J$34,Tables!$Q$34,IF(I217=Tables!$J$35,Tables!$Q$35,IF(I217=Tables!$J$36,Tables!$Q$36,IF(I217=Tables!$J$37,Tables!$Q$37,IF(I217=Tables!$J$38,Tables!$Q$38,IF(I217=Tables!$J$42,Tables!$Q$42,IF(I217=Tables!$J$46,Tables!$Q$46,IF(I217=Tables!$J$47,Tables!$Q$47,IF(I217=Tables!$J$48,Tables!$Q$48,IF(I217=Tables!$J$49,Tables!$Q$49,IF(I217=Tables!$J$50,Tables!$Q$50,""))))))))))))))))))))))))))))))))))</f>
        <v/>
      </c>
      <c r="W217" s="112" t="str">
        <f t="shared" si="31"/>
        <v/>
      </c>
      <c r="X217" s="111" t="str">
        <f t="shared" si="30"/>
        <v/>
      </c>
      <c r="Y217" s="129"/>
      <c r="AC217" s="106"/>
    </row>
    <row r="218" spans="1:29" s="94" customFormat="1">
      <c r="A218" s="8">
        <f t="shared" si="24"/>
        <v>215</v>
      </c>
      <c r="B218" s="133"/>
      <c r="C218" s="119"/>
      <c r="D218" s="118" t="str">
        <f t="shared" si="25"/>
        <v/>
      </c>
      <c r="E218" s="120"/>
      <c r="F218" s="121"/>
      <c r="G218" s="122"/>
      <c r="H218" s="123"/>
      <c r="I218" s="124"/>
      <c r="J218" s="110" t="str">
        <f t="shared" si="26"/>
        <v/>
      </c>
      <c r="K218" s="118" t="str">
        <f t="shared" si="27"/>
        <v/>
      </c>
      <c r="L218" s="113" t="str">
        <f t="shared" si="28"/>
        <v/>
      </c>
      <c r="M218" s="114" t="str">
        <f t="shared" si="29"/>
        <v/>
      </c>
      <c r="N218" s="123"/>
      <c r="O218" s="123"/>
      <c r="P218" s="123"/>
      <c r="Q218" s="123"/>
      <c r="R218" s="123"/>
      <c r="S218" s="125"/>
      <c r="T218" s="126"/>
      <c r="U218" s="127"/>
      <c r="V218" s="115" t="str">
        <f>IF(I218=Tables!$J$5,Tables!$Q$5,IF(I218=Tables!$J$6,Tables!$Q$6,IF(I218=Tables!$J$7,Tables!$Q$7,IF(I218=Tables!$J$8,Tables!$Q$8,IF(I218=Tables!$J$9,Tables!$Q$9,IF(I218=Tables!$J$10,Tables!$Q$10,IF(I218=Tables!$J$11,Tables!$Q$11,IF(I218=Tables!$J$12,Tables!$Q$12,IF(I218=Tables!$J$13,Tables!$Q$13,IF(I218=Tables!$J$14,Tables!$Q$14,IF(I218=Tables!$J$15,Tables!$Q$15,IF(I218=Tables!$J$16,Tables!$Q$16,IF(I218=Tables!$J$17,Tables!$Q$17,IF(I218=Tables!$J$18,Tables!$Q$18,IF(I218=Tables!$J$19,Tables!$Q$19,IF(I218=Tables!$J$20,Tables!$Q$20,IF(I218=Tables!$J$24,Tables!$Q$24,IF(I218=Tables!$J$25,Tables!$Q$25,IF(I218=Tables!$J$26,Tables!$Q$26,IF(I218=Tables!$J$27,Tables!$Q$27,IF(I218=Tables!$J$28,Tables!$Q$28,IF(I218=Tables!$J$29,Tables!$Q$29,IF(I218=Tables!$J$30,Tables!$Q$30,IF(I218=Tables!$J$34,Tables!$Q$34,IF(I218=Tables!$J$35,Tables!$Q$35,IF(I218=Tables!$J$36,Tables!$Q$36,IF(I218=Tables!$J$37,Tables!$Q$37,IF(I218=Tables!$J$38,Tables!$Q$38,IF(I218=Tables!$J$42,Tables!$Q$42,IF(I218=Tables!$J$46,Tables!$Q$46,IF(I218=Tables!$J$47,Tables!$Q$47,IF(I218=Tables!$J$48,Tables!$Q$48,IF(I218=Tables!$J$49,Tables!$Q$49,IF(I218=Tables!$J$50,Tables!$Q$50,""))))))))))))))))))))))))))))))))))</f>
        <v/>
      </c>
      <c r="W218" s="112" t="str">
        <f t="shared" si="31"/>
        <v/>
      </c>
      <c r="X218" s="111" t="str">
        <f t="shared" si="30"/>
        <v/>
      </c>
      <c r="Y218" s="129"/>
      <c r="AC218" s="106"/>
    </row>
    <row r="219" spans="1:29" s="94" customFormat="1">
      <c r="A219" s="8">
        <f t="shared" si="24"/>
        <v>216</v>
      </c>
      <c r="B219" s="133"/>
      <c r="C219" s="119"/>
      <c r="D219" s="118" t="str">
        <f t="shared" si="25"/>
        <v/>
      </c>
      <c r="E219" s="120"/>
      <c r="F219" s="121"/>
      <c r="G219" s="122"/>
      <c r="H219" s="123"/>
      <c r="I219" s="124"/>
      <c r="J219" s="110" t="str">
        <f t="shared" si="26"/>
        <v/>
      </c>
      <c r="K219" s="118" t="str">
        <f t="shared" si="27"/>
        <v/>
      </c>
      <c r="L219" s="113" t="str">
        <f t="shared" si="28"/>
        <v/>
      </c>
      <c r="M219" s="114" t="str">
        <f t="shared" si="29"/>
        <v/>
      </c>
      <c r="N219" s="123"/>
      <c r="O219" s="123"/>
      <c r="P219" s="123"/>
      <c r="Q219" s="123"/>
      <c r="R219" s="123"/>
      <c r="S219" s="125"/>
      <c r="T219" s="126"/>
      <c r="U219" s="127"/>
      <c r="V219" s="115" t="str">
        <f>IF(I219=Tables!$J$5,Tables!$Q$5,IF(I219=Tables!$J$6,Tables!$Q$6,IF(I219=Tables!$J$7,Tables!$Q$7,IF(I219=Tables!$J$8,Tables!$Q$8,IF(I219=Tables!$J$9,Tables!$Q$9,IF(I219=Tables!$J$10,Tables!$Q$10,IF(I219=Tables!$J$11,Tables!$Q$11,IF(I219=Tables!$J$12,Tables!$Q$12,IF(I219=Tables!$J$13,Tables!$Q$13,IF(I219=Tables!$J$14,Tables!$Q$14,IF(I219=Tables!$J$15,Tables!$Q$15,IF(I219=Tables!$J$16,Tables!$Q$16,IF(I219=Tables!$J$17,Tables!$Q$17,IF(I219=Tables!$J$18,Tables!$Q$18,IF(I219=Tables!$J$19,Tables!$Q$19,IF(I219=Tables!$J$20,Tables!$Q$20,IF(I219=Tables!$J$24,Tables!$Q$24,IF(I219=Tables!$J$25,Tables!$Q$25,IF(I219=Tables!$J$26,Tables!$Q$26,IF(I219=Tables!$J$27,Tables!$Q$27,IF(I219=Tables!$J$28,Tables!$Q$28,IF(I219=Tables!$J$29,Tables!$Q$29,IF(I219=Tables!$J$30,Tables!$Q$30,IF(I219=Tables!$J$34,Tables!$Q$34,IF(I219=Tables!$J$35,Tables!$Q$35,IF(I219=Tables!$J$36,Tables!$Q$36,IF(I219=Tables!$J$37,Tables!$Q$37,IF(I219=Tables!$J$38,Tables!$Q$38,IF(I219=Tables!$J$42,Tables!$Q$42,IF(I219=Tables!$J$46,Tables!$Q$46,IF(I219=Tables!$J$47,Tables!$Q$47,IF(I219=Tables!$J$48,Tables!$Q$48,IF(I219=Tables!$J$49,Tables!$Q$49,IF(I219=Tables!$J$50,Tables!$Q$50,""))))))))))))))))))))))))))))))))))</f>
        <v/>
      </c>
      <c r="W219" s="112" t="str">
        <f t="shared" si="31"/>
        <v/>
      </c>
      <c r="X219" s="111" t="str">
        <f t="shared" si="30"/>
        <v/>
      </c>
      <c r="Y219" s="129"/>
      <c r="AA219" s="37"/>
      <c r="AC219" s="106"/>
    </row>
    <row r="220" spans="1:29" s="94" customFormat="1">
      <c r="A220" s="8">
        <f t="shared" si="24"/>
        <v>217</v>
      </c>
      <c r="B220" s="133"/>
      <c r="C220" s="119"/>
      <c r="D220" s="118" t="str">
        <f t="shared" si="25"/>
        <v/>
      </c>
      <c r="E220" s="120"/>
      <c r="F220" s="121"/>
      <c r="G220" s="122"/>
      <c r="H220" s="123"/>
      <c r="I220" s="124"/>
      <c r="J220" s="110" t="str">
        <f t="shared" si="26"/>
        <v/>
      </c>
      <c r="K220" s="118" t="str">
        <f t="shared" si="27"/>
        <v/>
      </c>
      <c r="L220" s="113" t="str">
        <f t="shared" si="28"/>
        <v/>
      </c>
      <c r="M220" s="114" t="str">
        <f t="shared" si="29"/>
        <v/>
      </c>
      <c r="N220" s="123"/>
      <c r="O220" s="123"/>
      <c r="P220" s="123"/>
      <c r="Q220" s="123"/>
      <c r="R220" s="123"/>
      <c r="S220" s="125"/>
      <c r="T220" s="126"/>
      <c r="U220" s="127"/>
      <c r="V220" s="115" t="str">
        <f>IF(I220=Tables!$J$5,Tables!$Q$5,IF(I220=Tables!$J$6,Tables!$Q$6,IF(I220=Tables!$J$7,Tables!$Q$7,IF(I220=Tables!$J$8,Tables!$Q$8,IF(I220=Tables!$J$9,Tables!$Q$9,IF(I220=Tables!$J$10,Tables!$Q$10,IF(I220=Tables!$J$11,Tables!$Q$11,IF(I220=Tables!$J$12,Tables!$Q$12,IF(I220=Tables!$J$13,Tables!$Q$13,IF(I220=Tables!$J$14,Tables!$Q$14,IF(I220=Tables!$J$15,Tables!$Q$15,IF(I220=Tables!$J$16,Tables!$Q$16,IF(I220=Tables!$J$17,Tables!$Q$17,IF(I220=Tables!$J$18,Tables!$Q$18,IF(I220=Tables!$J$19,Tables!$Q$19,IF(I220=Tables!$J$20,Tables!$Q$20,IF(I220=Tables!$J$24,Tables!$Q$24,IF(I220=Tables!$J$25,Tables!$Q$25,IF(I220=Tables!$J$26,Tables!$Q$26,IF(I220=Tables!$J$27,Tables!$Q$27,IF(I220=Tables!$J$28,Tables!$Q$28,IF(I220=Tables!$J$29,Tables!$Q$29,IF(I220=Tables!$J$30,Tables!$Q$30,IF(I220=Tables!$J$34,Tables!$Q$34,IF(I220=Tables!$J$35,Tables!$Q$35,IF(I220=Tables!$J$36,Tables!$Q$36,IF(I220=Tables!$J$37,Tables!$Q$37,IF(I220=Tables!$J$38,Tables!$Q$38,IF(I220=Tables!$J$42,Tables!$Q$42,IF(I220=Tables!$J$46,Tables!$Q$46,IF(I220=Tables!$J$47,Tables!$Q$47,IF(I220=Tables!$J$48,Tables!$Q$48,IF(I220=Tables!$J$49,Tables!$Q$49,IF(I220=Tables!$J$50,Tables!$Q$50,""))))))))))))))))))))))))))))))))))</f>
        <v/>
      </c>
      <c r="W220" s="112" t="str">
        <f t="shared" si="31"/>
        <v/>
      </c>
      <c r="X220" s="111" t="str">
        <f t="shared" si="30"/>
        <v/>
      </c>
      <c r="Y220" s="129"/>
      <c r="AA220" s="37"/>
      <c r="AC220" s="106"/>
    </row>
    <row r="221" spans="1:29" s="94" customFormat="1">
      <c r="A221" s="8">
        <f t="shared" si="24"/>
        <v>218</v>
      </c>
      <c r="B221" s="133"/>
      <c r="C221" s="119"/>
      <c r="D221" s="118" t="str">
        <f t="shared" si="25"/>
        <v/>
      </c>
      <c r="E221" s="120"/>
      <c r="F221" s="121"/>
      <c r="G221" s="122"/>
      <c r="H221" s="123"/>
      <c r="I221" s="124"/>
      <c r="J221" s="110" t="str">
        <f t="shared" si="26"/>
        <v/>
      </c>
      <c r="K221" s="118" t="str">
        <f t="shared" si="27"/>
        <v/>
      </c>
      <c r="L221" s="113" t="str">
        <f t="shared" si="28"/>
        <v/>
      </c>
      <c r="M221" s="114" t="str">
        <f t="shared" si="29"/>
        <v/>
      </c>
      <c r="N221" s="123"/>
      <c r="O221" s="123"/>
      <c r="P221" s="123"/>
      <c r="Q221" s="123"/>
      <c r="R221" s="123"/>
      <c r="S221" s="125"/>
      <c r="T221" s="126"/>
      <c r="U221" s="127"/>
      <c r="V221" s="115" t="str">
        <f>IF(I221=Tables!$J$5,Tables!$Q$5,IF(I221=Tables!$J$6,Tables!$Q$6,IF(I221=Tables!$J$7,Tables!$Q$7,IF(I221=Tables!$J$8,Tables!$Q$8,IF(I221=Tables!$J$9,Tables!$Q$9,IF(I221=Tables!$J$10,Tables!$Q$10,IF(I221=Tables!$J$11,Tables!$Q$11,IF(I221=Tables!$J$12,Tables!$Q$12,IF(I221=Tables!$J$13,Tables!$Q$13,IF(I221=Tables!$J$14,Tables!$Q$14,IF(I221=Tables!$J$15,Tables!$Q$15,IF(I221=Tables!$J$16,Tables!$Q$16,IF(I221=Tables!$J$17,Tables!$Q$17,IF(I221=Tables!$J$18,Tables!$Q$18,IF(I221=Tables!$J$19,Tables!$Q$19,IF(I221=Tables!$J$20,Tables!$Q$20,IF(I221=Tables!$J$24,Tables!$Q$24,IF(I221=Tables!$J$25,Tables!$Q$25,IF(I221=Tables!$J$26,Tables!$Q$26,IF(I221=Tables!$J$27,Tables!$Q$27,IF(I221=Tables!$J$28,Tables!$Q$28,IF(I221=Tables!$J$29,Tables!$Q$29,IF(I221=Tables!$J$30,Tables!$Q$30,IF(I221=Tables!$J$34,Tables!$Q$34,IF(I221=Tables!$J$35,Tables!$Q$35,IF(I221=Tables!$J$36,Tables!$Q$36,IF(I221=Tables!$J$37,Tables!$Q$37,IF(I221=Tables!$J$38,Tables!$Q$38,IF(I221=Tables!$J$42,Tables!$Q$42,IF(I221=Tables!$J$46,Tables!$Q$46,IF(I221=Tables!$J$47,Tables!$Q$47,IF(I221=Tables!$J$48,Tables!$Q$48,IF(I221=Tables!$J$49,Tables!$Q$49,IF(I221=Tables!$J$50,Tables!$Q$50,""))))))))))))))))))))))))))))))))))</f>
        <v/>
      </c>
      <c r="W221" s="112" t="str">
        <f t="shared" si="31"/>
        <v/>
      </c>
      <c r="X221" s="111" t="str">
        <f t="shared" si="30"/>
        <v/>
      </c>
      <c r="Y221" s="129"/>
      <c r="AA221" s="37"/>
      <c r="AC221" s="106"/>
    </row>
    <row r="222" spans="1:29" s="37" customFormat="1">
      <c r="A222" s="8">
        <f t="shared" si="24"/>
        <v>219</v>
      </c>
      <c r="B222" s="133"/>
      <c r="C222" s="119"/>
      <c r="D222" s="118" t="str">
        <f t="shared" si="25"/>
        <v/>
      </c>
      <c r="E222" s="120"/>
      <c r="F222" s="121"/>
      <c r="G222" s="122"/>
      <c r="H222" s="123"/>
      <c r="I222" s="124"/>
      <c r="J222" s="110" t="str">
        <f t="shared" si="26"/>
        <v/>
      </c>
      <c r="K222" s="118" t="str">
        <f t="shared" si="27"/>
        <v/>
      </c>
      <c r="L222" s="113" t="str">
        <f t="shared" si="28"/>
        <v/>
      </c>
      <c r="M222" s="114" t="str">
        <f t="shared" si="29"/>
        <v/>
      </c>
      <c r="N222" s="123"/>
      <c r="O222" s="123"/>
      <c r="P222" s="123"/>
      <c r="Q222" s="123"/>
      <c r="R222" s="123"/>
      <c r="S222" s="125"/>
      <c r="T222" s="126"/>
      <c r="U222" s="127"/>
      <c r="V222" s="115" t="str">
        <f>IF(I222=Tables!$J$5,Tables!$Q$5,IF(I222=Tables!$J$6,Tables!$Q$6,IF(I222=Tables!$J$7,Tables!$Q$7,IF(I222=Tables!$J$8,Tables!$Q$8,IF(I222=Tables!$J$9,Tables!$Q$9,IF(I222=Tables!$J$10,Tables!$Q$10,IF(I222=Tables!$J$11,Tables!$Q$11,IF(I222=Tables!$J$12,Tables!$Q$12,IF(I222=Tables!$J$13,Tables!$Q$13,IF(I222=Tables!$J$14,Tables!$Q$14,IF(I222=Tables!$J$15,Tables!$Q$15,IF(I222=Tables!$J$16,Tables!$Q$16,IF(I222=Tables!$J$17,Tables!$Q$17,IF(I222=Tables!$J$18,Tables!$Q$18,IF(I222=Tables!$J$19,Tables!$Q$19,IF(I222=Tables!$J$20,Tables!$Q$20,IF(I222=Tables!$J$24,Tables!$Q$24,IF(I222=Tables!$J$25,Tables!$Q$25,IF(I222=Tables!$J$26,Tables!$Q$26,IF(I222=Tables!$J$27,Tables!$Q$27,IF(I222=Tables!$J$28,Tables!$Q$28,IF(I222=Tables!$J$29,Tables!$Q$29,IF(I222=Tables!$J$30,Tables!$Q$30,IF(I222=Tables!$J$34,Tables!$Q$34,IF(I222=Tables!$J$35,Tables!$Q$35,IF(I222=Tables!$J$36,Tables!$Q$36,IF(I222=Tables!$J$37,Tables!$Q$37,IF(I222=Tables!$J$38,Tables!$Q$38,IF(I222=Tables!$J$42,Tables!$Q$42,IF(I222=Tables!$J$46,Tables!$Q$46,IF(I222=Tables!$J$47,Tables!$Q$47,IF(I222=Tables!$J$48,Tables!$Q$48,IF(I222=Tables!$J$49,Tables!$Q$49,IF(I222=Tables!$J$50,Tables!$Q$50,""))))))))))))))))))))))))))))))))))</f>
        <v/>
      </c>
      <c r="W222" s="112" t="str">
        <f t="shared" si="31"/>
        <v/>
      </c>
      <c r="X222" s="111" t="str">
        <f t="shared" si="30"/>
        <v/>
      </c>
      <c r="Y222" s="129"/>
      <c r="AC222" s="106"/>
    </row>
    <row r="223" spans="1:29" s="37" customFormat="1">
      <c r="A223" s="8">
        <f t="shared" si="24"/>
        <v>220</v>
      </c>
      <c r="B223" s="133"/>
      <c r="C223" s="119"/>
      <c r="D223" s="118" t="str">
        <f t="shared" si="25"/>
        <v/>
      </c>
      <c r="E223" s="120"/>
      <c r="F223" s="121"/>
      <c r="G223" s="122"/>
      <c r="H223" s="123"/>
      <c r="I223" s="124"/>
      <c r="J223" s="110" t="str">
        <f t="shared" si="26"/>
        <v/>
      </c>
      <c r="K223" s="118" t="str">
        <f t="shared" si="27"/>
        <v/>
      </c>
      <c r="L223" s="113" t="str">
        <f t="shared" si="28"/>
        <v/>
      </c>
      <c r="M223" s="114" t="str">
        <f t="shared" si="29"/>
        <v/>
      </c>
      <c r="N223" s="123"/>
      <c r="O223" s="123"/>
      <c r="P223" s="123"/>
      <c r="Q223" s="123"/>
      <c r="R223" s="123"/>
      <c r="S223" s="125"/>
      <c r="T223" s="126"/>
      <c r="U223" s="127"/>
      <c r="V223" s="115" t="str">
        <f>IF(I223=Tables!$J$5,Tables!$Q$5,IF(I223=Tables!$J$6,Tables!$Q$6,IF(I223=Tables!$J$7,Tables!$Q$7,IF(I223=Tables!$J$8,Tables!$Q$8,IF(I223=Tables!$J$9,Tables!$Q$9,IF(I223=Tables!$J$10,Tables!$Q$10,IF(I223=Tables!$J$11,Tables!$Q$11,IF(I223=Tables!$J$12,Tables!$Q$12,IF(I223=Tables!$J$13,Tables!$Q$13,IF(I223=Tables!$J$14,Tables!$Q$14,IF(I223=Tables!$J$15,Tables!$Q$15,IF(I223=Tables!$J$16,Tables!$Q$16,IF(I223=Tables!$J$17,Tables!$Q$17,IF(I223=Tables!$J$18,Tables!$Q$18,IF(I223=Tables!$J$19,Tables!$Q$19,IF(I223=Tables!$J$20,Tables!$Q$20,IF(I223=Tables!$J$24,Tables!$Q$24,IF(I223=Tables!$J$25,Tables!$Q$25,IF(I223=Tables!$J$26,Tables!$Q$26,IF(I223=Tables!$J$27,Tables!$Q$27,IF(I223=Tables!$J$28,Tables!$Q$28,IF(I223=Tables!$J$29,Tables!$Q$29,IF(I223=Tables!$J$30,Tables!$Q$30,IF(I223=Tables!$J$34,Tables!$Q$34,IF(I223=Tables!$J$35,Tables!$Q$35,IF(I223=Tables!$J$36,Tables!$Q$36,IF(I223=Tables!$J$37,Tables!$Q$37,IF(I223=Tables!$J$38,Tables!$Q$38,IF(I223=Tables!$J$42,Tables!$Q$42,IF(I223=Tables!$J$46,Tables!$Q$46,IF(I223=Tables!$J$47,Tables!$Q$47,IF(I223=Tables!$J$48,Tables!$Q$48,IF(I223=Tables!$J$49,Tables!$Q$49,IF(I223=Tables!$J$50,Tables!$Q$50,""))))))))))))))))))))))))))))))))))</f>
        <v/>
      </c>
      <c r="W223" s="112" t="str">
        <f t="shared" si="31"/>
        <v/>
      </c>
      <c r="X223" s="111" t="str">
        <f t="shared" si="30"/>
        <v/>
      </c>
      <c r="Y223" s="129"/>
      <c r="AA223" s="94"/>
      <c r="AC223" s="106"/>
    </row>
    <row r="224" spans="1:29" s="37" customFormat="1">
      <c r="A224" s="8">
        <f t="shared" si="24"/>
        <v>221</v>
      </c>
      <c r="B224" s="133"/>
      <c r="C224" s="119"/>
      <c r="D224" s="118" t="str">
        <f t="shared" si="25"/>
        <v/>
      </c>
      <c r="E224" s="120"/>
      <c r="F224" s="121"/>
      <c r="G224" s="122"/>
      <c r="H224" s="123"/>
      <c r="I224" s="124"/>
      <c r="J224" s="110" t="str">
        <f t="shared" si="26"/>
        <v/>
      </c>
      <c r="K224" s="118" t="str">
        <f t="shared" si="27"/>
        <v/>
      </c>
      <c r="L224" s="113" t="str">
        <f t="shared" si="28"/>
        <v/>
      </c>
      <c r="M224" s="114" t="str">
        <f t="shared" si="29"/>
        <v/>
      </c>
      <c r="N224" s="123"/>
      <c r="O224" s="123"/>
      <c r="P224" s="123"/>
      <c r="Q224" s="123"/>
      <c r="R224" s="123"/>
      <c r="S224" s="125"/>
      <c r="T224" s="126"/>
      <c r="U224" s="127"/>
      <c r="V224" s="115" t="str">
        <f>IF(I224=Tables!$J$5,Tables!$Q$5,IF(I224=Tables!$J$6,Tables!$Q$6,IF(I224=Tables!$J$7,Tables!$Q$7,IF(I224=Tables!$J$8,Tables!$Q$8,IF(I224=Tables!$J$9,Tables!$Q$9,IF(I224=Tables!$J$10,Tables!$Q$10,IF(I224=Tables!$J$11,Tables!$Q$11,IF(I224=Tables!$J$12,Tables!$Q$12,IF(I224=Tables!$J$13,Tables!$Q$13,IF(I224=Tables!$J$14,Tables!$Q$14,IF(I224=Tables!$J$15,Tables!$Q$15,IF(I224=Tables!$J$16,Tables!$Q$16,IF(I224=Tables!$J$17,Tables!$Q$17,IF(I224=Tables!$J$18,Tables!$Q$18,IF(I224=Tables!$J$19,Tables!$Q$19,IF(I224=Tables!$J$20,Tables!$Q$20,IF(I224=Tables!$J$24,Tables!$Q$24,IF(I224=Tables!$J$25,Tables!$Q$25,IF(I224=Tables!$J$26,Tables!$Q$26,IF(I224=Tables!$J$27,Tables!$Q$27,IF(I224=Tables!$J$28,Tables!$Q$28,IF(I224=Tables!$J$29,Tables!$Q$29,IF(I224=Tables!$J$30,Tables!$Q$30,IF(I224=Tables!$J$34,Tables!$Q$34,IF(I224=Tables!$J$35,Tables!$Q$35,IF(I224=Tables!$J$36,Tables!$Q$36,IF(I224=Tables!$J$37,Tables!$Q$37,IF(I224=Tables!$J$38,Tables!$Q$38,IF(I224=Tables!$J$42,Tables!$Q$42,IF(I224=Tables!$J$46,Tables!$Q$46,IF(I224=Tables!$J$47,Tables!$Q$47,IF(I224=Tables!$J$48,Tables!$Q$48,IF(I224=Tables!$J$49,Tables!$Q$49,IF(I224=Tables!$J$50,Tables!$Q$50,""))))))))))))))))))))))))))))))))))</f>
        <v/>
      </c>
      <c r="W224" s="112" t="str">
        <f t="shared" si="31"/>
        <v/>
      </c>
      <c r="X224" s="111" t="str">
        <f t="shared" si="30"/>
        <v/>
      </c>
      <c r="Y224" s="129"/>
      <c r="AA224" s="94"/>
      <c r="AC224" s="106"/>
    </row>
    <row r="225" spans="1:29" s="37" customFormat="1">
      <c r="A225" s="8">
        <f t="shared" si="24"/>
        <v>222</v>
      </c>
      <c r="B225" s="133"/>
      <c r="C225" s="119"/>
      <c r="D225" s="118" t="str">
        <f t="shared" si="25"/>
        <v/>
      </c>
      <c r="E225" s="120"/>
      <c r="F225" s="121"/>
      <c r="G225" s="122"/>
      <c r="H225" s="123"/>
      <c r="I225" s="124"/>
      <c r="J225" s="110" t="str">
        <f t="shared" si="26"/>
        <v/>
      </c>
      <c r="K225" s="118" t="str">
        <f t="shared" si="27"/>
        <v/>
      </c>
      <c r="L225" s="113" t="str">
        <f t="shared" si="28"/>
        <v/>
      </c>
      <c r="M225" s="114" t="str">
        <f t="shared" si="29"/>
        <v/>
      </c>
      <c r="N225" s="123"/>
      <c r="O225" s="123"/>
      <c r="P225" s="123"/>
      <c r="Q225" s="123"/>
      <c r="R225" s="123"/>
      <c r="S225" s="125"/>
      <c r="T225" s="126"/>
      <c r="U225" s="127"/>
      <c r="V225" s="115" t="str">
        <f>IF(I225=Tables!$J$5,Tables!$Q$5,IF(I225=Tables!$J$6,Tables!$Q$6,IF(I225=Tables!$J$7,Tables!$Q$7,IF(I225=Tables!$J$8,Tables!$Q$8,IF(I225=Tables!$J$9,Tables!$Q$9,IF(I225=Tables!$J$10,Tables!$Q$10,IF(I225=Tables!$J$11,Tables!$Q$11,IF(I225=Tables!$J$12,Tables!$Q$12,IF(I225=Tables!$J$13,Tables!$Q$13,IF(I225=Tables!$J$14,Tables!$Q$14,IF(I225=Tables!$J$15,Tables!$Q$15,IF(I225=Tables!$J$16,Tables!$Q$16,IF(I225=Tables!$J$17,Tables!$Q$17,IF(I225=Tables!$J$18,Tables!$Q$18,IF(I225=Tables!$J$19,Tables!$Q$19,IF(I225=Tables!$J$20,Tables!$Q$20,IF(I225=Tables!$J$24,Tables!$Q$24,IF(I225=Tables!$J$25,Tables!$Q$25,IF(I225=Tables!$J$26,Tables!$Q$26,IF(I225=Tables!$J$27,Tables!$Q$27,IF(I225=Tables!$J$28,Tables!$Q$28,IF(I225=Tables!$J$29,Tables!$Q$29,IF(I225=Tables!$J$30,Tables!$Q$30,IF(I225=Tables!$J$34,Tables!$Q$34,IF(I225=Tables!$J$35,Tables!$Q$35,IF(I225=Tables!$J$36,Tables!$Q$36,IF(I225=Tables!$J$37,Tables!$Q$37,IF(I225=Tables!$J$38,Tables!$Q$38,IF(I225=Tables!$J$42,Tables!$Q$42,IF(I225=Tables!$J$46,Tables!$Q$46,IF(I225=Tables!$J$47,Tables!$Q$47,IF(I225=Tables!$J$48,Tables!$Q$48,IF(I225=Tables!$J$49,Tables!$Q$49,IF(I225=Tables!$J$50,Tables!$Q$50,""))))))))))))))))))))))))))))))))))</f>
        <v/>
      </c>
      <c r="W225" s="112" t="str">
        <f t="shared" si="31"/>
        <v/>
      </c>
      <c r="X225" s="111" t="str">
        <f t="shared" si="30"/>
        <v/>
      </c>
      <c r="Y225" s="129"/>
      <c r="AA225" s="94"/>
      <c r="AC225" s="106"/>
    </row>
    <row r="226" spans="1:29" s="94" customFormat="1">
      <c r="A226" s="8">
        <f t="shared" si="24"/>
        <v>223</v>
      </c>
      <c r="B226" s="133"/>
      <c r="C226" s="119"/>
      <c r="D226" s="118" t="str">
        <f t="shared" si="25"/>
        <v/>
      </c>
      <c r="E226" s="120"/>
      <c r="F226" s="121"/>
      <c r="G226" s="122"/>
      <c r="H226" s="123"/>
      <c r="I226" s="124"/>
      <c r="J226" s="110" t="str">
        <f t="shared" si="26"/>
        <v/>
      </c>
      <c r="K226" s="118" t="str">
        <f t="shared" si="27"/>
        <v/>
      </c>
      <c r="L226" s="113" t="str">
        <f t="shared" si="28"/>
        <v/>
      </c>
      <c r="M226" s="114" t="str">
        <f t="shared" si="29"/>
        <v/>
      </c>
      <c r="N226" s="123"/>
      <c r="O226" s="123"/>
      <c r="P226" s="123"/>
      <c r="Q226" s="123"/>
      <c r="R226" s="123"/>
      <c r="S226" s="125"/>
      <c r="T226" s="126"/>
      <c r="U226" s="127"/>
      <c r="V226" s="115" t="str">
        <f>IF(I226=Tables!$J$5,Tables!$Q$5,IF(I226=Tables!$J$6,Tables!$Q$6,IF(I226=Tables!$J$7,Tables!$Q$7,IF(I226=Tables!$J$8,Tables!$Q$8,IF(I226=Tables!$J$9,Tables!$Q$9,IF(I226=Tables!$J$10,Tables!$Q$10,IF(I226=Tables!$J$11,Tables!$Q$11,IF(I226=Tables!$J$12,Tables!$Q$12,IF(I226=Tables!$J$13,Tables!$Q$13,IF(I226=Tables!$J$14,Tables!$Q$14,IF(I226=Tables!$J$15,Tables!$Q$15,IF(I226=Tables!$J$16,Tables!$Q$16,IF(I226=Tables!$J$17,Tables!$Q$17,IF(I226=Tables!$J$18,Tables!$Q$18,IF(I226=Tables!$J$19,Tables!$Q$19,IF(I226=Tables!$J$20,Tables!$Q$20,IF(I226=Tables!$J$24,Tables!$Q$24,IF(I226=Tables!$J$25,Tables!$Q$25,IF(I226=Tables!$J$26,Tables!$Q$26,IF(I226=Tables!$J$27,Tables!$Q$27,IF(I226=Tables!$J$28,Tables!$Q$28,IF(I226=Tables!$J$29,Tables!$Q$29,IF(I226=Tables!$J$30,Tables!$Q$30,IF(I226=Tables!$J$34,Tables!$Q$34,IF(I226=Tables!$J$35,Tables!$Q$35,IF(I226=Tables!$J$36,Tables!$Q$36,IF(I226=Tables!$J$37,Tables!$Q$37,IF(I226=Tables!$J$38,Tables!$Q$38,IF(I226=Tables!$J$42,Tables!$Q$42,IF(I226=Tables!$J$46,Tables!$Q$46,IF(I226=Tables!$J$47,Tables!$Q$47,IF(I226=Tables!$J$48,Tables!$Q$48,IF(I226=Tables!$J$49,Tables!$Q$49,IF(I226=Tables!$J$50,Tables!$Q$50,""))))))))))))))))))))))))))))))))))</f>
        <v/>
      </c>
      <c r="W226" s="112" t="str">
        <f t="shared" si="31"/>
        <v/>
      </c>
      <c r="X226" s="111" t="str">
        <f t="shared" si="30"/>
        <v/>
      </c>
      <c r="Y226" s="129"/>
      <c r="AC226" s="106"/>
    </row>
    <row r="227" spans="1:29" s="94" customFormat="1">
      <c r="A227" s="8">
        <f t="shared" si="24"/>
        <v>224</v>
      </c>
      <c r="B227" s="133"/>
      <c r="C227" s="119"/>
      <c r="D227" s="118" t="str">
        <f t="shared" si="25"/>
        <v/>
      </c>
      <c r="E227" s="120"/>
      <c r="F227" s="121"/>
      <c r="G227" s="122"/>
      <c r="H227" s="123"/>
      <c r="I227" s="124"/>
      <c r="J227" s="110" t="str">
        <f t="shared" si="26"/>
        <v/>
      </c>
      <c r="K227" s="118" t="str">
        <f t="shared" si="27"/>
        <v/>
      </c>
      <c r="L227" s="113" t="str">
        <f t="shared" si="28"/>
        <v/>
      </c>
      <c r="M227" s="114" t="str">
        <f t="shared" si="29"/>
        <v/>
      </c>
      <c r="N227" s="123"/>
      <c r="O227" s="123"/>
      <c r="P227" s="123"/>
      <c r="Q227" s="123"/>
      <c r="R227" s="123"/>
      <c r="S227" s="125"/>
      <c r="T227" s="126"/>
      <c r="U227" s="127"/>
      <c r="V227" s="115" t="str">
        <f>IF(I227=Tables!$J$5,Tables!$Q$5,IF(I227=Tables!$J$6,Tables!$Q$6,IF(I227=Tables!$J$7,Tables!$Q$7,IF(I227=Tables!$J$8,Tables!$Q$8,IF(I227=Tables!$J$9,Tables!$Q$9,IF(I227=Tables!$J$10,Tables!$Q$10,IF(I227=Tables!$J$11,Tables!$Q$11,IF(I227=Tables!$J$12,Tables!$Q$12,IF(I227=Tables!$J$13,Tables!$Q$13,IF(I227=Tables!$J$14,Tables!$Q$14,IF(I227=Tables!$J$15,Tables!$Q$15,IF(I227=Tables!$J$16,Tables!$Q$16,IF(I227=Tables!$J$17,Tables!$Q$17,IF(I227=Tables!$J$18,Tables!$Q$18,IF(I227=Tables!$J$19,Tables!$Q$19,IF(I227=Tables!$J$20,Tables!$Q$20,IF(I227=Tables!$J$24,Tables!$Q$24,IF(I227=Tables!$J$25,Tables!$Q$25,IF(I227=Tables!$J$26,Tables!$Q$26,IF(I227=Tables!$J$27,Tables!$Q$27,IF(I227=Tables!$J$28,Tables!$Q$28,IF(I227=Tables!$J$29,Tables!$Q$29,IF(I227=Tables!$J$30,Tables!$Q$30,IF(I227=Tables!$J$34,Tables!$Q$34,IF(I227=Tables!$J$35,Tables!$Q$35,IF(I227=Tables!$J$36,Tables!$Q$36,IF(I227=Tables!$J$37,Tables!$Q$37,IF(I227=Tables!$J$38,Tables!$Q$38,IF(I227=Tables!$J$42,Tables!$Q$42,IF(I227=Tables!$J$46,Tables!$Q$46,IF(I227=Tables!$J$47,Tables!$Q$47,IF(I227=Tables!$J$48,Tables!$Q$48,IF(I227=Tables!$J$49,Tables!$Q$49,IF(I227=Tables!$J$50,Tables!$Q$50,""))))))))))))))))))))))))))))))))))</f>
        <v/>
      </c>
      <c r="W227" s="112" t="str">
        <f t="shared" si="31"/>
        <v/>
      </c>
      <c r="X227" s="111" t="str">
        <f t="shared" si="30"/>
        <v/>
      </c>
      <c r="Y227" s="129"/>
      <c r="AC227" s="106"/>
    </row>
    <row r="228" spans="1:29" s="94" customFormat="1">
      <c r="A228" s="8">
        <f t="shared" si="24"/>
        <v>225</v>
      </c>
      <c r="B228" s="133"/>
      <c r="C228" s="119"/>
      <c r="D228" s="118" t="str">
        <f t="shared" si="25"/>
        <v/>
      </c>
      <c r="E228" s="120"/>
      <c r="F228" s="121"/>
      <c r="G228" s="122"/>
      <c r="H228" s="123"/>
      <c r="I228" s="124"/>
      <c r="J228" s="110" t="str">
        <f t="shared" si="26"/>
        <v/>
      </c>
      <c r="K228" s="118" t="str">
        <f t="shared" si="27"/>
        <v/>
      </c>
      <c r="L228" s="113" t="str">
        <f t="shared" si="28"/>
        <v/>
      </c>
      <c r="M228" s="114" t="str">
        <f t="shared" si="29"/>
        <v/>
      </c>
      <c r="N228" s="123"/>
      <c r="O228" s="123"/>
      <c r="P228" s="123"/>
      <c r="Q228" s="123"/>
      <c r="R228" s="123"/>
      <c r="S228" s="125"/>
      <c r="T228" s="126"/>
      <c r="U228" s="127"/>
      <c r="V228" s="115" t="str">
        <f>IF(I228=Tables!$J$5,Tables!$Q$5,IF(I228=Tables!$J$6,Tables!$Q$6,IF(I228=Tables!$J$7,Tables!$Q$7,IF(I228=Tables!$J$8,Tables!$Q$8,IF(I228=Tables!$J$9,Tables!$Q$9,IF(I228=Tables!$J$10,Tables!$Q$10,IF(I228=Tables!$J$11,Tables!$Q$11,IF(I228=Tables!$J$12,Tables!$Q$12,IF(I228=Tables!$J$13,Tables!$Q$13,IF(I228=Tables!$J$14,Tables!$Q$14,IF(I228=Tables!$J$15,Tables!$Q$15,IF(I228=Tables!$J$16,Tables!$Q$16,IF(I228=Tables!$J$17,Tables!$Q$17,IF(I228=Tables!$J$18,Tables!$Q$18,IF(I228=Tables!$J$19,Tables!$Q$19,IF(I228=Tables!$J$20,Tables!$Q$20,IF(I228=Tables!$J$24,Tables!$Q$24,IF(I228=Tables!$J$25,Tables!$Q$25,IF(I228=Tables!$J$26,Tables!$Q$26,IF(I228=Tables!$J$27,Tables!$Q$27,IF(I228=Tables!$J$28,Tables!$Q$28,IF(I228=Tables!$J$29,Tables!$Q$29,IF(I228=Tables!$J$30,Tables!$Q$30,IF(I228=Tables!$J$34,Tables!$Q$34,IF(I228=Tables!$J$35,Tables!$Q$35,IF(I228=Tables!$J$36,Tables!$Q$36,IF(I228=Tables!$J$37,Tables!$Q$37,IF(I228=Tables!$J$38,Tables!$Q$38,IF(I228=Tables!$J$42,Tables!$Q$42,IF(I228=Tables!$J$46,Tables!$Q$46,IF(I228=Tables!$J$47,Tables!$Q$47,IF(I228=Tables!$J$48,Tables!$Q$48,IF(I228=Tables!$J$49,Tables!$Q$49,IF(I228=Tables!$J$50,Tables!$Q$50,""))))))))))))))))))))))))))))))))))</f>
        <v/>
      </c>
      <c r="W228" s="112" t="str">
        <f t="shared" si="31"/>
        <v/>
      </c>
      <c r="X228" s="111" t="str">
        <f t="shared" si="30"/>
        <v/>
      </c>
      <c r="Y228" s="129"/>
      <c r="AC228" s="106"/>
    </row>
    <row r="229" spans="1:29" s="94" customFormat="1">
      <c r="A229" s="8">
        <f t="shared" si="24"/>
        <v>226</v>
      </c>
      <c r="B229" s="133"/>
      <c r="C229" s="119"/>
      <c r="D229" s="118" t="str">
        <f t="shared" si="25"/>
        <v/>
      </c>
      <c r="E229" s="120"/>
      <c r="F229" s="121"/>
      <c r="G229" s="122"/>
      <c r="H229" s="123"/>
      <c r="I229" s="124"/>
      <c r="J229" s="110" t="str">
        <f t="shared" si="26"/>
        <v/>
      </c>
      <c r="K229" s="118" t="str">
        <f t="shared" si="27"/>
        <v/>
      </c>
      <c r="L229" s="113" t="str">
        <f t="shared" si="28"/>
        <v/>
      </c>
      <c r="M229" s="114" t="str">
        <f t="shared" si="29"/>
        <v/>
      </c>
      <c r="N229" s="123"/>
      <c r="O229" s="123"/>
      <c r="P229" s="123"/>
      <c r="Q229" s="123"/>
      <c r="R229" s="123"/>
      <c r="S229" s="125"/>
      <c r="T229" s="126"/>
      <c r="U229" s="127"/>
      <c r="V229" s="115" t="str">
        <f>IF(I229=Tables!$J$5,Tables!$Q$5,IF(I229=Tables!$J$6,Tables!$Q$6,IF(I229=Tables!$J$7,Tables!$Q$7,IF(I229=Tables!$J$8,Tables!$Q$8,IF(I229=Tables!$J$9,Tables!$Q$9,IF(I229=Tables!$J$10,Tables!$Q$10,IF(I229=Tables!$J$11,Tables!$Q$11,IF(I229=Tables!$J$12,Tables!$Q$12,IF(I229=Tables!$J$13,Tables!$Q$13,IF(I229=Tables!$J$14,Tables!$Q$14,IF(I229=Tables!$J$15,Tables!$Q$15,IF(I229=Tables!$J$16,Tables!$Q$16,IF(I229=Tables!$J$17,Tables!$Q$17,IF(I229=Tables!$J$18,Tables!$Q$18,IF(I229=Tables!$J$19,Tables!$Q$19,IF(I229=Tables!$J$20,Tables!$Q$20,IF(I229=Tables!$J$24,Tables!$Q$24,IF(I229=Tables!$J$25,Tables!$Q$25,IF(I229=Tables!$J$26,Tables!$Q$26,IF(I229=Tables!$J$27,Tables!$Q$27,IF(I229=Tables!$J$28,Tables!$Q$28,IF(I229=Tables!$J$29,Tables!$Q$29,IF(I229=Tables!$J$30,Tables!$Q$30,IF(I229=Tables!$J$34,Tables!$Q$34,IF(I229=Tables!$J$35,Tables!$Q$35,IF(I229=Tables!$J$36,Tables!$Q$36,IF(I229=Tables!$J$37,Tables!$Q$37,IF(I229=Tables!$J$38,Tables!$Q$38,IF(I229=Tables!$J$42,Tables!$Q$42,IF(I229=Tables!$J$46,Tables!$Q$46,IF(I229=Tables!$J$47,Tables!$Q$47,IF(I229=Tables!$J$48,Tables!$Q$48,IF(I229=Tables!$J$49,Tables!$Q$49,IF(I229=Tables!$J$50,Tables!$Q$50,""))))))))))))))))))))))))))))))))))</f>
        <v/>
      </c>
      <c r="W229" s="112" t="str">
        <f t="shared" si="31"/>
        <v/>
      </c>
      <c r="X229" s="111" t="str">
        <f t="shared" si="30"/>
        <v/>
      </c>
      <c r="Y229" s="129"/>
      <c r="AC229" s="106"/>
    </row>
    <row r="230" spans="1:29" s="94" customFormat="1">
      <c r="A230" s="8">
        <f t="shared" si="24"/>
        <v>227</v>
      </c>
      <c r="B230" s="133"/>
      <c r="C230" s="119"/>
      <c r="D230" s="118" t="str">
        <f t="shared" si="25"/>
        <v/>
      </c>
      <c r="E230" s="120"/>
      <c r="F230" s="121"/>
      <c r="G230" s="122"/>
      <c r="H230" s="123"/>
      <c r="I230" s="124"/>
      <c r="J230" s="110" t="str">
        <f t="shared" si="26"/>
        <v/>
      </c>
      <c r="K230" s="118" t="str">
        <f t="shared" si="27"/>
        <v/>
      </c>
      <c r="L230" s="113" t="str">
        <f t="shared" si="28"/>
        <v/>
      </c>
      <c r="M230" s="114" t="str">
        <f t="shared" si="29"/>
        <v/>
      </c>
      <c r="N230" s="123"/>
      <c r="O230" s="123"/>
      <c r="P230" s="123"/>
      <c r="Q230" s="123"/>
      <c r="R230" s="123"/>
      <c r="S230" s="125"/>
      <c r="T230" s="126"/>
      <c r="U230" s="127"/>
      <c r="V230" s="115" t="str">
        <f>IF(I230=Tables!$J$5,Tables!$Q$5,IF(I230=Tables!$J$6,Tables!$Q$6,IF(I230=Tables!$J$7,Tables!$Q$7,IF(I230=Tables!$J$8,Tables!$Q$8,IF(I230=Tables!$J$9,Tables!$Q$9,IF(I230=Tables!$J$10,Tables!$Q$10,IF(I230=Tables!$J$11,Tables!$Q$11,IF(I230=Tables!$J$12,Tables!$Q$12,IF(I230=Tables!$J$13,Tables!$Q$13,IF(I230=Tables!$J$14,Tables!$Q$14,IF(I230=Tables!$J$15,Tables!$Q$15,IF(I230=Tables!$J$16,Tables!$Q$16,IF(I230=Tables!$J$17,Tables!$Q$17,IF(I230=Tables!$J$18,Tables!$Q$18,IF(I230=Tables!$J$19,Tables!$Q$19,IF(I230=Tables!$J$20,Tables!$Q$20,IF(I230=Tables!$J$24,Tables!$Q$24,IF(I230=Tables!$J$25,Tables!$Q$25,IF(I230=Tables!$J$26,Tables!$Q$26,IF(I230=Tables!$J$27,Tables!$Q$27,IF(I230=Tables!$J$28,Tables!$Q$28,IF(I230=Tables!$J$29,Tables!$Q$29,IF(I230=Tables!$J$30,Tables!$Q$30,IF(I230=Tables!$J$34,Tables!$Q$34,IF(I230=Tables!$J$35,Tables!$Q$35,IF(I230=Tables!$J$36,Tables!$Q$36,IF(I230=Tables!$J$37,Tables!$Q$37,IF(I230=Tables!$J$38,Tables!$Q$38,IF(I230=Tables!$J$42,Tables!$Q$42,IF(I230=Tables!$J$46,Tables!$Q$46,IF(I230=Tables!$J$47,Tables!$Q$47,IF(I230=Tables!$J$48,Tables!$Q$48,IF(I230=Tables!$J$49,Tables!$Q$49,IF(I230=Tables!$J$50,Tables!$Q$50,""))))))))))))))))))))))))))))))))))</f>
        <v/>
      </c>
      <c r="W230" s="112" t="str">
        <f t="shared" si="31"/>
        <v/>
      </c>
      <c r="X230" s="111" t="str">
        <f t="shared" si="30"/>
        <v/>
      </c>
      <c r="Y230" s="129"/>
      <c r="AC230" s="106"/>
    </row>
    <row r="231" spans="1:29" s="94" customFormat="1">
      <c r="A231" s="8">
        <f t="shared" si="24"/>
        <v>228</v>
      </c>
      <c r="B231" s="133"/>
      <c r="C231" s="119"/>
      <c r="D231" s="118" t="str">
        <f t="shared" si="25"/>
        <v/>
      </c>
      <c r="E231" s="120"/>
      <c r="F231" s="121"/>
      <c r="G231" s="122"/>
      <c r="H231" s="123"/>
      <c r="I231" s="124"/>
      <c r="J231" s="110" t="str">
        <f t="shared" si="26"/>
        <v/>
      </c>
      <c r="K231" s="118" t="str">
        <f t="shared" si="27"/>
        <v/>
      </c>
      <c r="L231" s="113" t="str">
        <f t="shared" si="28"/>
        <v/>
      </c>
      <c r="M231" s="114" t="str">
        <f t="shared" si="29"/>
        <v/>
      </c>
      <c r="N231" s="123"/>
      <c r="O231" s="123"/>
      <c r="P231" s="123"/>
      <c r="Q231" s="123"/>
      <c r="R231" s="123"/>
      <c r="S231" s="125"/>
      <c r="T231" s="126"/>
      <c r="U231" s="127"/>
      <c r="V231" s="115" t="str">
        <f>IF(I231=Tables!$J$5,Tables!$Q$5,IF(I231=Tables!$J$6,Tables!$Q$6,IF(I231=Tables!$J$7,Tables!$Q$7,IF(I231=Tables!$J$8,Tables!$Q$8,IF(I231=Tables!$J$9,Tables!$Q$9,IF(I231=Tables!$J$10,Tables!$Q$10,IF(I231=Tables!$J$11,Tables!$Q$11,IF(I231=Tables!$J$12,Tables!$Q$12,IF(I231=Tables!$J$13,Tables!$Q$13,IF(I231=Tables!$J$14,Tables!$Q$14,IF(I231=Tables!$J$15,Tables!$Q$15,IF(I231=Tables!$J$16,Tables!$Q$16,IF(I231=Tables!$J$17,Tables!$Q$17,IF(I231=Tables!$J$18,Tables!$Q$18,IF(I231=Tables!$J$19,Tables!$Q$19,IF(I231=Tables!$J$20,Tables!$Q$20,IF(I231=Tables!$J$24,Tables!$Q$24,IF(I231=Tables!$J$25,Tables!$Q$25,IF(I231=Tables!$J$26,Tables!$Q$26,IF(I231=Tables!$J$27,Tables!$Q$27,IF(I231=Tables!$J$28,Tables!$Q$28,IF(I231=Tables!$J$29,Tables!$Q$29,IF(I231=Tables!$J$30,Tables!$Q$30,IF(I231=Tables!$J$34,Tables!$Q$34,IF(I231=Tables!$J$35,Tables!$Q$35,IF(I231=Tables!$J$36,Tables!$Q$36,IF(I231=Tables!$J$37,Tables!$Q$37,IF(I231=Tables!$J$38,Tables!$Q$38,IF(I231=Tables!$J$42,Tables!$Q$42,IF(I231=Tables!$J$46,Tables!$Q$46,IF(I231=Tables!$J$47,Tables!$Q$47,IF(I231=Tables!$J$48,Tables!$Q$48,IF(I231=Tables!$J$49,Tables!$Q$49,IF(I231=Tables!$J$50,Tables!$Q$50,""))))))))))))))))))))))))))))))))))</f>
        <v/>
      </c>
      <c r="W231" s="112" t="str">
        <f t="shared" si="31"/>
        <v/>
      </c>
      <c r="X231" s="111" t="str">
        <f t="shared" si="30"/>
        <v/>
      </c>
      <c r="Y231" s="129"/>
      <c r="AC231" s="106"/>
    </row>
    <row r="232" spans="1:29" s="94" customFormat="1">
      <c r="A232" s="8">
        <f t="shared" si="24"/>
        <v>229</v>
      </c>
      <c r="B232" s="133"/>
      <c r="C232" s="119"/>
      <c r="D232" s="118" t="str">
        <f t="shared" si="25"/>
        <v/>
      </c>
      <c r="E232" s="120"/>
      <c r="F232" s="121"/>
      <c r="G232" s="122"/>
      <c r="H232" s="123"/>
      <c r="I232" s="124"/>
      <c r="J232" s="110" t="str">
        <f t="shared" si="26"/>
        <v/>
      </c>
      <c r="K232" s="118" t="str">
        <f t="shared" si="27"/>
        <v/>
      </c>
      <c r="L232" s="113" t="str">
        <f t="shared" si="28"/>
        <v/>
      </c>
      <c r="M232" s="114" t="str">
        <f t="shared" si="29"/>
        <v/>
      </c>
      <c r="N232" s="123"/>
      <c r="O232" s="123"/>
      <c r="P232" s="123"/>
      <c r="Q232" s="123"/>
      <c r="R232" s="123"/>
      <c r="S232" s="125"/>
      <c r="T232" s="126"/>
      <c r="U232" s="127"/>
      <c r="V232" s="115" t="str">
        <f>IF(I232=Tables!$J$5,Tables!$Q$5,IF(I232=Tables!$J$6,Tables!$Q$6,IF(I232=Tables!$J$7,Tables!$Q$7,IF(I232=Tables!$J$8,Tables!$Q$8,IF(I232=Tables!$J$9,Tables!$Q$9,IF(I232=Tables!$J$10,Tables!$Q$10,IF(I232=Tables!$J$11,Tables!$Q$11,IF(I232=Tables!$J$12,Tables!$Q$12,IF(I232=Tables!$J$13,Tables!$Q$13,IF(I232=Tables!$J$14,Tables!$Q$14,IF(I232=Tables!$J$15,Tables!$Q$15,IF(I232=Tables!$J$16,Tables!$Q$16,IF(I232=Tables!$J$17,Tables!$Q$17,IF(I232=Tables!$J$18,Tables!$Q$18,IF(I232=Tables!$J$19,Tables!$Q$19,IF(I232=Tables!$J$20,Tables!$Q$20,IF(I232=Tables!$J$24,Tables!$Q$24,IF(I232=Tables!$J$25,Tables!$Q$25,IF(I232=Tables!$J$26,Tables!$Q$26,IF(I232=Tables!$J$27,Tables!$Q$27,IF(I232=Tables!$J$28,Tables!$Q$28,IF(I232=Tables!$J$29,Tables!$Q$29,IF(I232=Tables!$J$30,Tables!$Q$30,IF(I232=Tables!$J$34,Tables!$Q$34,IF(I232=Tables!$J$35,Tables!$Q$35,IF(I232=Tables!$J$36,Tables!$Q$36,IF(I232=Tables!$J$37,Tables!$Q$37,IF(I232=Tables!$J$38,Tables!$Q$38,IF(I232=Tables!$J$42,Tables!$Q$42,IF(I232=Tables!$J$46,Tables!$Q$46,IF(I232=Tables!$J$47,Tables!$Q$47,IF(I232=Tables!$J$48,Tables!$Q$48,IF(I232=Tables!$J$49,Tables!$Q$49,IF(I232=Tables!$J$50,Tables!$Q$50,""))))))))))))))))))))))))))))))))))</f>
        <v/>
      </c>
      <c r="W232" s="112" t="str">
        <f t="shared" si="31"/>
        <v/>
      </c>
      <c r="X232" s="111" t="str">
        <f t="shared" si="30"/>
        <v/>
      </c>
      <c r="Y232" s="129"/>
      <c r="AC232" s="106"/>
    </row>
    <row r="233" spans="1:29" s="94" customFormat="1">
      <c r="A233" s="8">
        <f t="shared" si="24"/>
        <v>230</v>
      </c>
      <c r="B233" s="133"/>
      <c r="C233" s="119"/>
      <c r="D233" s="118" t="str">
        <f t="shared" si="25"/>
        <v/>
      </c>
      <c r="E233" s="120"/>
      <c r="F233" s="121"/>
      <c r="G233" s="122"/>
      <c r="H233" s="123"/>
      <c r="I233" s="124"/>
      <c r="J233" s="110" t="str">
        <f t="shared" si="26"/>
        <v/>
      </c>
      <c r="K233" s="118" t="str">
        <f t="shared" si="27"/>
        <v/>
      </c>
      <c r="L233" s="113" t="str">
        <f t="shared" si="28"/>
        <v/>
      </c>
      <c r="M233" s="114" t="str">
        <f t="shared" si="29"/>
        <v/>
      </c>
      <c r="N233" s="123"/>
      <c r="O233" s="123"/>
      <c r="P233" s="123"/>
      <c r="Q233" s="123"/>
      <c r="R233" s="123"/>
      <c r="S233" s="125"/>
      <c r="T233" s="126"/>
      <c r="U233" s="127"/>
      <c r="V233" s="115" t="str">
        <f>IF(I233=Tables!$J$5,Tables!$Q$5,IF(I233=Tables!$J$6,Tables!$Q$6,IF(I233=Tables!$J$7,Tables!$Q$7,IF(I233=Tables!$J$8,Tables!$Q$8,IF(I233=Tables!$J$9,Tables!$Q$9,IF(I233=Tables!$J$10,Tables!$Q$10,IF(I233=Tables!$J$11,Tables!$Q$11,IF(I233=Tables!$J$12,Tables!$Q$12,IF(I233=Tables!$J$13,Tables!$Q$13,IF(I233=Tables!$J$14,Tables!$Q$14,IF(I233=Tables!$J$15,Tables!$Q$15,IF(I233=Tables!$J$16,Tables!$Q$16,IF(I233=Tables!$J$17,Tables!$Q$17,IF(I233=Tables!$J$18,Tables!$Q$18,IF(I233=Tables!$J$19,Tables!$Q$19,IF(I233=Tables!$J$20,Tables!$Q$20,IF(I233=Tables!$J$24,Tables!$Q$24,IF(I233=Tables!$J$25,Tables!$Q$25,IF(I233=Tables!$J$26,Tables!$Q$26,IF(I233=Tables!$J$27,Tables!$Q$27,IF(I233=Tables!$J$28,Tables!$Q$28,IF(I233=Tables!$J$29,Tables!$Q$29,IF(I233=Tables!$J$30,Tables!$Q$30,IF(I233=Tables!$J$34,Tables!$Q$34,IF(I233=Tables!$J$35,Tables!$Q$35,IF(I233=Tables!$J$36,Tables!$Q$36,IF(I233=Tables!$J$37,Tables!$Q$37,IF(I233=Tables!$J$38,Tables!$Q$38,IF(I233=Tables!$J$42,Tables!$Q$42,IF(I233=Tables!$J$46,Tables!$Q$46,IF(I233=Tables!$J$47,Tables!$Q$47,IF(I233=Tables!$J$48,Tables!$Q$48,IF(I233=Tables!$J$49,Tables!$Q$49,IF(I233=Tables!$J$50,Tables!$Q$50,""))))))))))))))))))))))))))))))))))</f>
        <v/>
      </c>
      <c r="W233" s="112" t="str">
        <f t="shared" si="31"/>
        <v/>
      </c>
      <c r="X233" s="111" t="str">
        <f t="shared" si="30"/>
        <v/>
      </c>
      <c r="Y233" s="129"/>
      <c r="AC233" s="106"/>
    </row>
    <row r="234" spans="1:29" s="94" customFormat="1">
      <c r="A234" s="8">
        <f t="shared" si="24"/>
        <v>231</v>
      </c>
      <c r="B234" s="133"/>
      <c r="C234" s="119"/>
      <c r="D234" s="118" t="str">
        <f t="shared" si="25"/>
        <v/>
      </c>
      <c r="E234" s="120"/>
      <c r="F234" s="121"/>
      <c r="G234" s="122"/>
      <c r="H234" s="123"/>
      <c r="I234" s="124"/>
      <c r="J234" s="110" t="str">
        <f t="shared" si="26"/>
        <v/>
      </c>
      <c r="K234" s="118" t="str">
        <f t="shared" si="27"/>
        <v/>
      </c>
      <c r="L234" s="113" t="str">
        <f t="shared" si="28"/>
        <v/>
      </c>
      <c r="M234" s="114" t="str">
        <f t="shared" si="29"/>
        <v/>
      </c>
      <c r="N234" s="123"/>
      <c r="O234" s="123"/>
      <c r="P234" s="123"/>
      <c r="Q234" s="123"/>
      <c r="R234" s="123"/>
      <c r="S234" s="125"/>
      <c r="T234" s="126"/>
      <c r="U234" s="127"/>
      <c r="V234" s="115" t="str">
        <f>IF(I234=Tables!$J$5,Tables!$Q$5,IF(I234=Tables!$J$6,Tables!$Q$6,IF(I234=Tables!$J$7,Tables!$Q$7,IF(I234=Tables!$J$8,Tables!$Q$8,IF(I234=Tables!$J$9,Tables!$Q$9,IF(I234=Tables!$J$10,Tables!$Q$10,IF(I234=Tables!$J$11,Tables!$Q$11,IF(I234=Tables!$J$12,Tables!$Q$12,IF(I234=Tables!$J$13,Tables!$Q$13,IF(I234=Tables!$J$14,Tables!$Q$14,IF(I234=Tables!$J$15,Tables!$Q$15,IF(I234=Tables!$J$16,Tables!$Q$16,IF(I234=Tables!$J$17,Tables!$Q$17,IF(I234=Tables!$J$18,Tables!$Q$18,IF(I234=Tables!$J$19,Tables!$Q$19,IF(I234=Tables!$J$20,Tables!$Q$20,IF(I234=Tables!$J$24,Tables!$Q$24,IF(I234=Tables!$J$25,Tables!$Q$25,IF(I234=Tables!$J$26,Tables!$Q$26,IF(I234=Tables!$J$27,Tables!$Q$27,IF(I234=Tables!$J$28,Tables!$Q$28,IF(I234=Tables!$J$29,Tables!$Q$29,IF(I234=Tables!$J$30,Tables!$Q$30,IF(I234=Tables!$J$34,Tables!$Q$34,IF(I234=Tables!$J$35,Tables!$Q$35,IF(I234=Tables!$J$36,Tables!$Q$36,IF(I234=Tables!$J$37,Tables!$Q$37,IF(I234=Tables!$J$38,Tables!$Q$38,IF(I234=Tables!$J$42,Tables!$Q$42,IF(I234=Tables!$J$46,Tables!$Q$46,IF(I234=Tables!$J$47,Tables!$Q$47,IF(I234=Tables!$J$48,Tables!$Q$48,IF(I234=Tables!$J$49,Tables!$Q$49,IF(I234=Tables!$J$50,Tables!$Q$50,""))))))))))))))))))))))))))))))))))</f>
        <v/>
      </c>
      <c r="W234" s="112" t="str">
        <f t="shared" si="31"/>
        <v/>
      </c>
      <c r="X234" s="111" t="str">
        <f t="shared" si="30"/>
        <v/>
      </c>
      <c r="Y234" s="129"/>
      <c r="AC234" s="106"/>
    </row>
    <row r="235" spans="1:29" s="94" customFormat="1">
      <c r="A235" s="8">
        <f t="shared" si="24"/>
        <v>232</v>
      </c>
      <c r="B235" s="133"/>
      <c r="C235" s="119"/>
      <c r="D235" s="118" t="str">
        <f t="shared" si="25"/>
        <v/>
      </c>
      <c r="E235" s="120"/>
      <c r="F235" s="121"/>
      <c r="G235" s="122"/>
      <c r="H235" s="123"/>
      <c r="I235" s="124"/>
      <c r="J235" s="110" t="str">
        <f t="shared" si="26"/>
        <v/>
      </c>
      <c r="K235" s="118" t="str">
        <f t="shared" si="27"/>
        <v/>
      </c>
      <c r="L235" s="113" t="str">
        <f t="shared" si="28"/>
        <v/>
      </c>
      <c r="M235" s="114" t="str">
        <f t="shared" si="29"/>
        <v/>
      </c>
      <c r="N235" s="123"/>
      <c r="O235" s="123"/>
      <c r="P235" s="123"/>
      <c r="Q235" s="123"/>
      <c r="R235" s="123"/>
      <c r="S235" s="125"/>
      <c r="T235" s="126"/>
      <c r="U235" s="127"/>
      <c r="V235" s="115" t="str">
        <f>IF(I235=Tables!$J$5,Tables!$Q$5,IF(I235=Tables!$J$6,Tables!$Q$6,IF(I235=Tables!$J$7,Tables!$Q$7,IF(I235=Tables!$J$8,Tables!$Q$8,IF(I235=Tables!$J$9,Tables!$Q$9,IF(I235=Tables!$J$10,Tables!$Q$10,IF(I235=Tables!$J$11,Tables!$Q$11,IF(I235=Tables!$J$12,Tables!$Q$12,IF(I235=Tables!$J$13,Tables!$Q$13,IF(I235=Tables!$J$14,Tables!$Q$14,IF(I235=Tables!$J$15,Tables!$Q$15,IF(I235=Tables!$J$16,Tables!$Q$16,IF(I235=Tables!$J$17,Tables!$Q$17,IF(I235=Tables!$J$18,Tables!$Q$18,IF(I235=Tables!$J$19,Tables!$Q$19,IF(I235=Tables!$J$20,Tables!$Q$20,IF(I235=Tables!$J$24,Tables!$Q$24,IF(I235=Tables!$J$25,Tables!$Q$25,IF(I235=Tables!$J$26,Tables!$Q$26,IF(I235=Tables!$J$27,Tables!$Q$27,IF(I235=Tables!$J$28,Tables!$Q$28,IF(I235=Tables!$J$29,Tables!$Q$29,IF(I235=Tables!$J$30,Tables!$Q$30,IF(I235=Tables!$J$34,Tables!$Q$34,IF(I235=Tables!$J$35,Tables!$Q$35,IF(I235=Tables!$J$36,Tables!$Q$36,IF(I235=Tables!$J$37,Tables!$Q$37,IF(I235=Tables!$J$38,Tables!$Q$38,IF(I235=Tables!$J$42,Tables!$Q$42,IF(I235=Tables!$J$46,Tables!$Q$46,IF(I235=Tables!$J$47,Tables!$Q$47,IF(I235=Tables!$J$48,Tables!$Q$48,IF(I235=Tables!$J$49,Tables!$Q$49,IF(I235=Tables!$J$50,Tables!$Q$50,""))))))))))))))))))))))))))))))))))</f>
        <v/>
      </c>
      <c r="W235" s="112" t="str">
        <f t="shared" si="31"/>
        <v/>
      </c>
      <c r="X235" s="111" t="str">
        <f t="shared" si="30"/>
        <v/>
      </c>
      <c r="Y235" s="129"/>
      <c r="AA235" s="37"/>
      <c r="AC235" s="106"/>
    </row>
    <row r="236" spans="1:29" s="94" customFormat="1">
      <c r="A236" s="8">
        <f t="shared" si="24"/>
        <v>233</v>
      </c>
      <c r="B236" s="133"/>
      <c r="C236" s="119"/>
      <c r="D236" s="118" t="str">
        <f t="shared" si="25"/>
        <v/>
      </c>
      <c r="E236" s="120"/>
      <c r="F236" s="121"/>
      <c r="G236" s="122"/>
      <c r="H236" s="123"/>
      <c r="I236" s="124"/>
      <c r="J236" s="110" t="str">
        <f t="shared" si="26"/>
        <v/>
      </c>
      <c r="K236" s="118" t="str">
        <f t="shared" si="27"/>
        <v/>
      </c>
      <c r="L236" s="113" t="str">
        <f t="shared" si="28"/>
        <v/>
      </c>
      <c r="M236" s="114" t="str">
        <f t="shared" si="29"/>
        <v/>
      </c>
      <c r="N236" s="123"/>
      <c r="O236" s="123"/>
      <c r="P236" s="123"/>
      <c r="Q236" s="123"/>
      <c r="R236" s="123"/>
      <c r="S236" s="125"/>
      <c r="T236" s="126"/>
      <c r="U236" s="127"/>
      <c r="V236" s="115" t="str">
        <f>IF(I236=Tables!$J$5,Tables!$Q$5,IF(I236=Tables!$J$6,Tables!$Q$6,IF(I236=Tables!$J$7,Tables!$Q$7,IF(I236=Tables!$J$8,Tables!$Q$8,IF(I236=Tables!$J$9,Tables!$Q$9,IF(I236=Tables!$J$10,Tables!$Q$10,IF(I236=Tables!$J$11,Tables!$Q$11,IF(I236=Tables!$J$12,Tables!$Q$12,IF(I236=Tables!$J$13,Tables!$Q$13,IF(I236=Tables!$J$14,Tables!$Q$14,IF(I236=Tables!$J$15,Tables!$Q$15,IF(I236=Tables!$J$16,Tables!$Q$16,IF(I236=Tables!$J$17,Tables!$Q$17,IF(I236=Tables!$J$18,Tables!$Q$18,IF(I236=Tables!$J$19,Tables!$Q$19,IF(I236=Tables!$J$20,Tables!$Q$20,IF(I236=Tables!$J$24,Tables!$Q$24,IF(I236=Tables!$J$25,Tables!$Q$25,IF(I236=Tables!$J$26,Tables!$Q$26,IF(I236=Tables!$J$27,Tables!$Q$27,IF(I236=Tables!$J$28,Tables!$Q$28,IF(I236=Tables!$J$29,Tables!$Q$29,IF(I236=Tables!$J$30,Tables!$Q$30,IF(I236=Tables!$J$34,Tables!$Q$34,IF(I236=Tables!$J$35,Tables!$Q$35,IF(I236=Tables!$J$36,Tables!$Q$36,IF(I236=Tables!$J$37,Tables!$Q$37,IF(I236=Tables!$J$38,Tables!$Q$38,IF(I236=Tables!$J$42,Tables!$Q$42,IF(I236=Tables!$J$46,Tables!$Q$46,IF(I236=Tables!$J$47,Tables!$Q$47,IF(I236=Tables!$J$48,Tables!$Q$48,IF(I236=Tables!$J$49,Tables!$Q$49,IF(I236=Tables!$J$50,Tables!$Q$50,""))))))))))))))))))))))))))))))))))</f>
        <v/>
      </c>
      <c r="W236" s="112" t="str">
        <f t="shared" si="31"/>
        <v/>
      </c>
      <c r="X236" s="111" t="str">
        <f t="shared" si="30"/>
        <v/>
      </c>
      <c r="Y236" s="129"/>
      <c r="AA236" s="37"/>
      <c r="AC236" s="106"/>
    </row>
    <row r="237" spans="1:29" s="94" customFormat="1">
      <c r="A237" s="8">
        <f t="shared" si="24"/>
        <v>234</v>
      </c>
      <c r="B237" s="133"/>
      <c r="C237" s="119"/>
      <c r="D237" s="118" t="str">
        <f t="shared" si="25"/>
        <v/>
      </c>
      <c r="E237" s="120"/>
      <c r="F237" s="121"/>
      <c r="G237" s="122"/>
      <c r="H237" s="123"/>
      <c r="I237" s="124"/>
      <c r="J237" s="110" t="str">
        <f t="shared" si="26"/>
        <v/>
      </c>
      <c r="K237" s="118" t="str">
        <f t="shared" si="27"/>
        <v/>
      </c>
      <c r="L237" s="113" t="str">
        <f t="shared" si="28"/>
        <v/>
      </c>
      <c r="M237" s="114" t="str">
        <f t="shared" si="29"/>
        <v/>
      </c>
      <c r="N237" s="123"/>
      <c r="O237" s="123"/>
      <c r="P237" s="123"/>
      <c r="Q237" s="123"/>
      <c r="R237" s="123"/>
      <c r="S237" s="125"/>
      <c r="T237" s="126"/>
      <c r="U237" s="127"/>
      <c r="V237" s="115" t="str">
        <f>IF(I237=Tables!$J$5,Tables!$Q$5,IF(I237=Tables!$J$6,Tables!$Q$6,IF(I237=Tables!$J$7,Tables!$Q$7,IF(I237=Tables!$J$8,Tables!$Q$8,IF(I237=Tables!$J$9,Tables!$Q$9,IF(I237=Tables!$J$10,Tables!$Q$10,IF(I237=Tables!$J$11,Tables!$Q$11,IF(I237=Tables!$J$12,Tables!$Q$12,IF(I237=Tables!$J$13,Tables!$Q$13,IF(I237=Tables!$J$14,Tables!$Q$14,IF(I237=Tables!$J$15,Tables!$Q$15,IF(I237=Tables!$J$16,Tables!$Q$16,IF(I237=Tables!$J$17,Tables!$Q$17,IF(I237=Tables!$J$18,Tables!$Q$18,IF(I237=Tables!$J$19,Tables!$Q$19,IF(I237=Tables!$J$20,Tables!$Q$20,IF(I237=Tables!$J$24,Tables!$Q$24,IF(I237=Tables!$J$25,Tables!$Q$25,IF(I237=Tables!$J$26,Tables!$Q$26,IF(I237=Tables!$J$27,Tables!$Q$27,IF(I237=Tables!$J$28,Tables!$Q$28,IF(I237=Tables!$J$29,Tables!$Q$29,IF(I237=Tables!$J$30,Tables!$Q$30,IF(I237=Tables!$J$34,Tables!$Q$34,IF(I237=Tables!$J$35,Tables!$Q$35,IF(I237=Tables!$J$36,Tables!$Q$36,IF(I237=Tables!$J$37,Tables!$Q$37,IF(I237=Tables!$J$38,Tables!$Q$38,IF(I237=Tables!$J$42,Tables!$Q$42,IF(I237=Tables!$J$46,Tables!$Q$46,IF(I237=Tables!$J$47,Tables!$Q$47,IF(I237=Tables!$J$48,Tables!$Q$48,IF(I237=Tables!$J$49,Tables!$Q$49,IF(I237=Tables!$J$50,Tables!$Q$50,""))))))))))))))))))))))))))))))))))</f>
        <v/>
      </c>
      <c r="W237" s="112" t="str">
        <f t="shared" si="31"/>
        <v/>
      </c>
      <c r="X237" s="111" t="str">
        <f t="shared" si="30"/>
        <v/>
      </c>
      <c r="Y237" s="129"/>
      <c r="AA237" s="37"/>
      <c r="AC237" s="106"/>
    </row>
    <row r="238" spans="1:29" s="37" customFormat="1">
      <c r="A238" s="8">
        <f t="shared" si="24"/>
        <v>235</v>
      </c>
      <c r="B238" s="133"/>
      <c r="C238" s="119"/>
      <c r="D238" s="118" t="str">
        <f t="shared" si="25"/>
        <v/>
      </c>
      <c r="E238" s="120"/>
      <c r="F238" s="121"/>
      <c r="G238" s="122"/>
      <c r="H238" s="123"/>
      <c r="I238" s="124"/>
      <c r="J238" s="110" t="str">
        <f t="shared" si="26"/>
        <v/>
      </c>
      <c r="K238" s="118" t="str">
        <f t="shared" si="27"/>
        <v/>
      </c>
      <c r="L238" s="113" t="str">
        <f t="shared" si="28"/>
        <v/>
      </c>
      <c r="M238" s="114" t="str">
        <f t="shared" si="29"/>
        <v/>
      </c>
      <c r="N238" s="123"/>
      <c r="O238" s="123"/>
      <c r="P238" s="123"/>
      <c r="Q238" s="123"/>
      <c r="R238" s="123"/>
      <c r="S238" s="125"/>
      <c r="T238" s="126"/>
      <c r="U238" s="127"/>
      <c r="V238" s="115" t="str">
        <f>IF(I238=Tables!$J$5,Tables!$Q$5,IF(I238=Tables!$J$6,Tables!$Q$6,IF(I238=Tables!$J$7,Tables!$Q$7,IF(I238=Tables!$J$8,Tables!$Q$8,IF(I238=Tables!$J$9,Tables!$Q$9,IF(I238=Tables!$J$10,Tables!$Q$10,IF(I238=Tables!$J$11,Tables!$Q$11,IF(I238=Tables!$J$12,Tables!$Q$12,IF(I238=Tables!$J$13,Tables!$Q$13,IF(I238=Tables!$J$14,Tables!$Q$14,IF(I238=Tables!$J$15,Tables!$Q$15,IF(I238=Tables!$J$16,Tables!$Q$16,IF(I238=Tables!$J$17,Tables!$Q$17,IF(I238=Tables!$J$18,Tables!$Q$18,IF(I238=Tables!$J$19,Tables!$Q$19,IF(I238=Tables!$J$20,Tables!$Q$20,IF(I238=Tables!$J$24,Tables!$Q$24,IF(I238=Tables!$J$25,Tables!$Q$25,IF(I238=Tables!$J$26,Tables!$Q$26,IF(I238=Tables!$J$27,Tables!$Q$27,IF(I238=Tables!$J$28,Tables!$Q$28,IF(I238=Tables!$J$29,Tables!$Q$29,IF(I238=Tables!$J$30,Tables!$Q$30,IF(I238=Tables!$J$34,Tables!$Q$34,IF(I238=Tables!$J$35,Tables!$Q$35,IF(I238=Tables!$J$36,Tables!$Q$36,IF(I238=Tables!$J$37,Tables!$Q$37,IF(I238=Tables!$J$38,Tables!$Q$38,IF(I238=Tables!$J$42,Tables!$Q$42,IF(I238=Tables!$J$46,Tables!$Q$46,IF(I238=Tables!$J$47,Tables!$Q$47,IF(I238=Tables!$J$48,Tables!$Q$48,IF(I238=Tables!$J$49,Tables!$Q$49,IF(I238=Tables!$J$50,Tables!$Q$50,""))))))))))))))))))))))))))))))))))</f>
        <v/>
      </c>
      <c r="W238" s="112" t="str">
        <f t="shared" si="31"/>
        <v/>
      </c>
      <c r="X238" s="111" t="str">
        <f t="shared" si="30"/>
        <v/>
      </c>
      <c r="Y238" s="129"/>
      <c r="AC238" s="106"/>
    </row>
    <row r="239" spans="1:29" s="37" customFormat="1">
      <c r="A239" s="8">
        <f t="shared" si="24"/>
        <v>236</v>
      </c>
      <c r="B239" s="133"/>
      <c r="C239" s="119"/>
      <c r="D239" s="118" t="str">
        <f t="shared" si="25"/>
        <v/>
      </c>
      <c r="E239" s="120"/>
      <c r="F239" s="121"/>
      <c r="G239" s="122"/>
      <c r="H239" s="123"/>
      <c r="I239" s="124"/>
      <c r="J239" s="110" t="str">
        <f t="shared" si="26"/>
        <v/>
      </c>
      <c r="K239" s="118" t="str">
        <f t="shared" si="27"/>
        <v/>
      </c>
      <c r="L239" s="113" t="str">
        <f t="shared" si="28"/>
        <v/>
      </c>
      <c r="M239" s="114" t="str">
        <f t="shared" si="29"/>
        <v/>
      </c>
      <c r="N239" s="123"/>
      <c r="O239" s="123"/>
      <c r="P239" s="123"/>
      <c r="Q239" s="123"/>
      <c r="R239" s="123"/>
      <c r="S239" s="125"/>
      <c r="T239" s="126"/>
      <c r="U239" s="127"/>
      <c r="V239" s="115" t="str">
        <f>IF(I239=Tables!$J$5,Tables!$Q$5,IF(I239=Tables!$J$6,Tables!$Q$6,IF(I239=Tables!$J$7,Tables!$Q$7,IF(I239=Tables!$J$8,Tables!$Q$8,IF(I239=Tables!$J$9,Tables!$Q$9,IF(I239=Tables!$J$10,Tables!$Q$10,IF(I239=Tables!$J$11,Tables!$Q$11,IF(I239=Tables!$J$12,Tables!$Q$12,IF(I239=Tables!$J$13,Tables!$Q$13,IF(I239=Tables!$J$14,Tables!$Q$14,IF(I239=Tables!$J$15,Tables!$Q$15,IF(I239=Tables!$J$16,Tables!$Q$16,IF(I239=Tables!$J$17,Tables!$Q$17,IF(I239=Tables!$J$18,Tables!$Q$18,IF(I239=Tables!$J$19,Tables!$Q$19,IF(I239=Tables!$J$20,Tables!$Q$20,IF(I239=Tables!$J$24,Tables!$Q$24,IF(I239=Tables!$J$25,Tables!$Q$25,IF(I239=Tables!$J$26,Tables!$Q$26,IF(I239=Tables!$J$27,Tables!$Q$27,IF(I239=Tables!$J$28,Tables!$Q$28,IF(I239=Tables!$J$29,Tables!$Q$29,IF(I239=Tables!$J$30,Tables!$Q$30,IF(I239=Tables!$J$34,Tables!$Q$34,IF(I239=Tables!$J$35,Tables!$Q$35,IF(I239=Tables!$J$36,Tables!$Q$36,IF(I239=Tables!$J$37,Tables!$Q$37,IF(I239=Tables!$J$38,Tables!$Q$38,IF(I239=Tables!$J$42,Tables!$Q$42,IF(I239=Tables!$J$46,Tables!$Q$46,IF(I239=Tables!$J$47,Tables!$Q$47,IF(I239=Tables!$J$48,Tables!$Q$48,IF(I239=Tables!$J$49,Tables!$Q$49,IF(I239=Tables!$J$50,Tables!$Q$50,""))))))))))))))))))))))))))))))))))</f>
        <v/>
      </c>
      <c r="W239" s="112" t="str">
        <f t="shared" si="31"/>
        <v/>
      </c>
      <c r="X239" s="111" t="str">
        <f t="shared" si="30"/>
        <v/>
      </c>
      <c r="Y239" s="129"/>
      <c r="AC239" s="106"/>
    </row>
    <row r="240" spans="1:29" s="37" customFormat="1">
      <c r="A240" s="8">
        <f t="shared" si="24"/>
        <v>237</v>
      </c>
      <c r="B240" s="133"/>
      <c r="C240" s="119"/>
      <c r="D240" s="118" t="str">
        <f t="shared" si="25"/>
        <v/>
      </c>
      <c r="E240" s="120"/>
      <c r="F240" s="121"/>
      <c r="G240" s="122"/>
      <c r="H240" s="123"/>
      <c r="I240" s="124"/>
      <c r="J240" s="110" t="str">
        <f t="shared" si="26"/>
        <v/>
      </c>
      <c r="K240" s="118" t="str">
        <f t="shared" si="27"/>
        <v/>
      </c>
      <c r="L240" s="113" t="str">
        <f t="shared" si="28"/>
        <v/>
      </c>
      <c r="M240" s="114" t="str">
        <f t="shared" si="29"/>
        <v/>
      </c>
      <c r="N240" s="123"/>
      <c r="O240" s="123"/>
      <c r="P240" s="123"/>
      <c r="Q240" s="123"/>
      <c r="R240" s="123"/>
      <c r="S240" s="125"/>
      <c r="T240" s="126"/>
      <c r="U240" s="127"/>
      <c r="V240" s="115" t="str">
        <f>IF(I240=Tables!$J$5,Tables!$Q$5,IF(I240=Tables!$J$6,Tables!$Q$6,IF(I240=Tables!$J$7,Tables!$Q$7,IF(I240=Tables!$J$8,Tables!$Q$8,IF(I240=Tables!$J$9,Tables!$Q$9,IF(I240=Tables!$J$10,Tables!$Q$10,IF(I240=Tables!$J$11,Tables!$Q$11,IF(I240=Tables!$J$12,Tables!$Q$12,IF(I240=Tables!$J$13,Tables!$Q$13,IF(I240=Tables!$J$14,Tables!$Q$14,IF(I240=Tables!$J$15,Tables!$Q$15,IF(I240=Tables!$J$16,Tables!$Q$16,IF(I240=Tables!$J$17,Tables!$Q$17,IF(I240=Tables!$J$18,Tables!$Q$18,IF(I240=Tables!$J$19,Tables!$Q$19,IF(I240=Tables!$J$20,Tables!$Q$20,IF(I240=Tables!$J$24,Tables!$Q$24,IF(I240=Tables!$J$25,Tables!$Q$25,IF(I240=Tables!$J$26,Tables!$Q$26,IF(I240=Tables!$J$27,Tables!$Q$27,IF(I240=Tables!$J$28,Tables!$Q$28,IF(I240=Tables!$J$29,Tables!$Q$29,IF(I240=Tables!$J$30,Tables!$Q$30,IF(I240=Tables!$J$34,Tables!$Q$34,IF(I240=Tables!$J$35,Tables!$Q$35,IF(I240=Tables!$J$36,Tables!$Q$36,IF(I240=Tables!$J$37,Tables!$Q$37,IF(I240=Tables!$J$38,Tables!$Q$38,IF(I240=Tables!$J$42,Tables!$Q$42,IF(I240=Tables!$J$46,Tables!$Q$46,IF(I240=Tables!$J$47,Tables!$Q$47,IF(I240=Tables!$J$48,Tables!$Q$48,IF(I240=Tables!$J$49,Tables!$Q$49,IF(I240=Tables!$J$50,Tables!$Q$50,""))))))))))))))))))))))))))))))))))</f>
        <v/>
      </c>
      <c r="W240" s="112" t="str">
        <f t="shared" si="31"/>
        <v/>
      </c>
      <c r="X240" s="111" t="str">
        <f t="shared" si="30"/>
        <v/>
      </c>
      <c r="Y240" s="129"/>
      <c r="AC240" s="106"/>
    </row>
    <row r="241" spans="1:29" s="37" customFormat="1">
      <c r="A241" s="8">
        <f t="shared" si="24"/>
        <v>238</v>
      </c>
      <c r="B241" s="133"/>
      <c r="C241" s="119"/>
      <c r="D241" s="118" t="str">
        <f t="shared" si="25"/>
        <v/>
      </c>
      <c r="E241" s="120"/>
      <c r="F241" s="121"/>
      <c r="G241" s="122"/>
      <c r="H241" s="123"/>
      <c r="I241" s="124"/>
      <c r="J241" s="110" t="str">
        <f t="shared" si="26"/>
        <v/>
      </c>
      <c r="K241" s="118" t="str">
        <f t="shared" si="27"/>
        <v/>
      </c>
      <c r="L241" s="113" t="str">
        <f t="shared" si="28"/>
        <v/>
      </c>
      <c r="M241" s="114" t="str">
        <f t="shared" si="29"/>
        <v/>
      </c>
      <c r="N241" s="123"/>
      <c r="O241" s="123"/>
      <c r="P241" s="123"/>
      <c r="Q241" s="123"/>
      <c r="R241" s="123"/>
      <c r="S241" s="125"/>
      <c r="T241" s="126"/>
      <c r="U241" s="127"/>
      <c r="V241" s="115" t="str">
        <f>IF(I241=Tables!$J$5,Tables!$Q$5,IF(I241=Tables!$J$6,Tables!$Q$6,IF(I241=Tables!$J$7,Tables!$Q$7,IF(I241=Tables!$J$8,Tables!$Q$8,IF(I241=Tables!$J$9,Tables!$Q$9,IF(I241=Tables!$J$10,Tables!$Q$10,IF(I241=Tables!$J$11,Tables!$Q$11,IF(I241=Tables!$J$12,Tables!$Q$12,IF(I241=Tables!$J$13,Tables!$Q$13,IF(I241=Tables!$J$14,Tables!$Q$14,IF(I241=Tables!$J$15,Tables!$Q$15,IF(I241=Tables!$J$16,Tables!$Q$16,IF(I241=Tables!$J$17,Tables!$Q$17,IF(I241=Tables!$J$18,Tables!$Q$18,IF(I241=Tables!$J$19,Tables!$Q$19,IF(I241=Tables!$J$20,Tables!$Q$20,IF(I241=Tables!$J$24,Tables!$Q$24,IF(I241=Tables!$J$25,Tables!$Q$25,IF(I241=Tables!$J$26,Tables!$Q$26,IF(I241=Tables!$J$27,Tables!$Q$27,IF(I241=Tables!$J$28,Tables!$Q$28,IF(I241=Tables!$J$29,Tables!$Q$29,IF(I241=Tables!$J$30,Tables!$Q$30,IF(I241=Tables!$J$34,Tables!$Q$34,IF(I241=Tables!$J$35,Tables!$Q$35,IF(I241=Tables!$J$36,Tables!$Q$36,IF(I241=Tables!$J$37,Tables!$Q$37,IF(I241=Tables!$J$38,Tables!$Q$38,IF(I241=Tables!$J$42,Tables!$Q$42,IF(I241=Tables!$J$46,Tables!$Q$46,IF(I241=Tables!$J$47,Tables!$Q$47,IF(I241=Tables!$J$48,Tables!$Q$48,IF(I241=Tables!$J$49,Tables!$Q$49,IF(I241=Tables!$J$50,Tables!$Q$50,""))))))))))))))))))))))))))))))))))</f>
        <v/>
      </c>
      <c r="W241" s="112" t="str">
        <f t="shared" si="31"/>
        <v/>
      </c>
      <c r="X241" s="111" t="str">
        <f t="shared" si="30"/>
        <v/>
      </c>
      <c r="Y241" s="129"/>
      <c r="AC241" s="106"/>
    </row>
    <row r="242" spans="1:29" s="37" customFormat="1">
      <c r="A242" s="8">
        <f t="shared" si="24"/>
        <v>239</v>
      </c>
      <c r="B242" s="133"/>
      <c r="C242" s="119"/>
      <c r="D242" s="118" t="str">
        <f t="shared" si="25"/>
        <v/>
      </c>
      <c r="E242" s="120"/>
      <c r="F242" s="121"/>
      <c r="G242" s="122"/>
      <c r="H242" s="123"/>
      <c r="I242" s="124"/>
      <c r="J242" s="110" t="str">
        <f t="shared" si="26"/>
        <v/>
      </c>
      <c r="K242" s="118" t="str">
        <f t="shared" si="27"/>
        <v/>
      </c>
      <c r="L242" s="113" t="str">
        <f t="shared" si="28"/>
        <v/>
      </c>
      <c r="M242" s="114" t="str">
        <f t="shared" si="29"/>
        <v/>
      </c>
      <c r="N242" s="123"/>
      <c r="O242" s="123"/>
      <c r="P242" s="123"/>
      <c r="Q242" s="123"/>
      <c r="R242" s="123"/>
      <c r="S242" s="125"/>
      <c r="T242" s="126"/>
      <c r="U242" s="127"/>
      <c r="V242" s="115" t="str">
        <f>IF(I242=Tables!$J$5,Tables!$Q$5,IF(I242=Tables!$J$6,Tables!$Q$6,IF(I242=Tables!$J$7,Tables!$Q$7,IF(I242=Tables!$J$8,Tables!$Q$8,IF(I242=Tables!$J$9,Tables!$Q$9,IF(I242=Tables!$J$10,Tables!$Q$10,IF(I242=Tables!$J$11,Tables!$Q$11,IF(I242=Tables!$J$12,Tables!$Q$12,IF(I242=Tables!$J$13,Tables!$Q$13,IF(I242=Tables!$J$14,Tables!$Q$14,IF(I242=Tables!$J$15,Tables!$Q$15,IF(I242=Tables!$J$16,Tables!$Q$16,IF(I242=Tables!$J$17,Tables!$Q$17,IF(I242=Tables!$J$18,Tables!$Q$18,IF(I242=Tables!$J$19,Tables!$Q$19,IF(I242=Tables!$J$20,Tables!$Q$20,IF(I242=Tables!$J$24,Tables!$Q$24,IF(I242=Tables!$J$25,Tables!$Q$25,IF(I242=Tables!$J$26,Tables!$Q$26,IF(I242=Tables!$J$27,Tables!$Q$27,IF(I242=Tables!$J$28,Tables!$Q$28,IF(I242=Tables!$J$29,Tables!$Q$29,IF(I242=Tables!$J$30,Tables!$Q$30,IF(I242=Tables!$J$34,Tables!$Q$34,IF(I242=Tables!$J$35,Tables!$Q$35,IF(I242=Tables!$J$36,Tables!$Q$36,IF(I242=Tables!$J$37,Tables!$Q$37,IF(I242=Tables!$J$38,Tables!$Q$38,IF(I242=Tables!$J$42,Tables!$Q$42,IF(I242=Tables!$J$46,Tables!$Q$46,IF(I242=Tables!$J$47,Tables!$Q$47,IF(I242=Tables!$J$48,Tables!$Q$48,IF(I242=Tables!$J$49,Tables!$Q$49,IF(I242=Tables!$J$50,Tables!$Q$50,""))))))))))))))))))))))))))))))))))</f>
        <v/>
      </c>
      <c r="W242" s="112" t="str">
        <f t="shared" si="31"/>
        <v/>
      </c>
      <c r="X242" s="111" t="str">
        <f t="shared" si="30"/>
        <v/>
      </c>
      <c r="Y242" s="129"/>
      <c r="AC242" s="106"/>
    </row>
    <row r="243" spans="1:29" s="37" customFormat="1">
      <c r="A243" s="8">
        <f t="shared" si="24"/>
        <v>240</v>
      </c>
      <c r="B243" s="133"/>
      <c r="C243" s="119"/>
      <c r="D243" s="118" t="str">
        <f t="shared" si="25"/>
        <v/>
      </c>
      <c r="E243" s="120"/>
      <c r="F243" s="121"/>
      <c r="G243" s="122"/>
      <c r="H243" s="123"/>
      <c r="I243" s="124"/>
      <c r="J243" s="110" t="str">
        <f t="shared" si="26"/>
        <v/>
      </c>
      <c r="K243" s="118" t="str">
        <f t="shared" si="27"/>
        <v/>
      </c>
      <c r="L243" s="113" t="str">
        <f t="shared" si="28"/>
        <v/>
      </c>
      <c r="M243" s="114" t="str">
        <f t="shared" si="29"/>
        <v/>
      </c>
      <c r="N243" s="123"/>
      <c r="O243" s="123"/>
      <c r="P243" s="123"/>
      <c r="Q243" s="123"/>
      <c r="R243" s="123"/>
      <c r="S243" s="125"/>
      <c r="T243" s="126"/>
      <c r="U243" s="127"/>
      <c r="V243" s="115" t="str">
        <f>IF(I243=Tables!$J$5,Tables!$Q$5,IF(I243=Tables!$J$6,Tables!$Q$6,IF(I243=Tables!$J$7,Tables!$Q$7,IF(I243=Tables!$J$8,Tables!$Q$8,IF(I243=Tables!$J$9,Tables!$Q$9,IF(I243=Tables!$J$10,Tables!$Q$10,IF(I243=Tables!$J$11,Tables!$Q$11,IF(I243=Tables!$J$12,Tables!$Q$12,IF(I243=Tables!$J$13,Tables!$Q$13,IF(I243=Tables!$J$14,Tables!$Q$14,IF(I243=Tables!$J$15,Tables!$Q$15,IF(I243=Tables!$J$16,Tables!$Q$16,IF(I243=Tables!$J$17,Tables!$Q$17,IF(I243=Tables!$J$18,Tables!$Q$18,IF(I243=Tables!$J$19,Tables!$Q$19,IF(I243=Tables!$J$20,Tables!$Q$20,IF(I243=Tables!$J$24,Tables!$Q$24,IF(I243=Tables!$J$25,Tables!$Q$25,IF(I243=Tables!$J$26,Tables!$Q$26,IF(I243=Tables!$J$27,Tables!$Q$27,IF(I243=Tables!$J$28,Tables!$Q$28,IF(I243=Tables!$J$29,Tables!$Q$29,IF(I243=Tables!$J$30,Tables!$Q$30,IF(I243=Tables!$J$34,Tables!$Q$34,IF(I243=Tables!$J$35,Tables!$Q$35,IF(I243=Tables!$J$36,Tables!$Q$36,IF(I243=Tables!$J$37,Tables!$Q$37,IF(I243=Tables!$J$38,Tables!$Q$38,IF(I243=Tables!$J$42,Tables!$Q$42,IF(I243=Tables!$J$46,Tables!$Q$46,IF(I243=Tables!$J$47,Tables!$Q$47,IF(I243=Tables!$J$48,Tables!$Q$48,IF(I243=Tables!$J$49,Tables!$Q$49,IF(I243=Tables!$J$50,Tables!$Q$50,""))))))))))))))))))))))))))))))))))</f>
        <v/>
      </c>
      <c r="W243" s="112" t="str">
        <f t="shared" si="31"/>
        <v/>
      </c>
      <c r="X243" s="111" t="str">
        <f t="shared" si="30"/>
        <v/>
      </c>
      <c r="Y243" s="129"/>
      <c r="AC243" s="106"/>
    </row>
    <row r="244" spans="1:29" s="37" customFormat="1">
      <c r="A244" s="8">
        <f t="shared" si="24"/>
        <v>241</v>
      </c>
      <c r="B244" s="133"/>
      <c r="C244" s="119"/>
      <c r="D244" s="118" t="str">
        <f t="shared" si="25"/>
        <v/>
      </c>
      <c r="E244" s="120"/>
      <c r="F244" s="121"/>
      <c r="G244" s="122"/>
      <c r="H244" s="123"/>
      <c r="I244" s="124"/>
      <c r="J244" s="110" t="str">
        <f t="shared" si="26"/>
        <v/>
      </c>
      <c r="K244" s="118" t="str">
        <f t="shared" si="27"/>
        <v/>
      </c>
      <c r="L244" s="113" t="str">
        <f t="shared" si="28"/>
        <v/>
      </c>
      <c r="M244" s="114" t="str">
        <f t="shared" si="29"/>
        <v/>
      </c>
      <c r="N244" s="123"/>
      <c r="O244" s="123"/>
      <c r="P244" s="123"/>
      <c r="Q244" s="123"/>
      <c r="R244" s="123"/>
      <c r="S244" s="125"/>
      <c r="T244" s="126"/>
      <c r="U244" s="127"/>
      <c r="V244" s="115" t="str">
        <f>IF(I244=Tables!$J$5,Tables!$Q$5,IF(I244=Tables!$J$6,Tables!$Q$6,IF(I244=Tables!$J$7,Tables!$Q$7,IF(I244=Tables!$J$8,Tables!$Q$8,IF(I244=Tables!$J$9,Tables!$Q$9,IF(I244=Tables!$J$10,Tables!$Q$10,IF(I244=Tables!$J$11,Tables!$Q$11,IF(I244=Tables!$J$12,Tables!$Q$12,IF(I244=Tables!$J$13,Tables!$Q$13,IF(I244=Tables!$J$14,Tables!$Q$14,IF(I244=Tables!$J$15,Tables!$Q$15,IF(I244=Tables!$J$16,Tables!$Q$16,IF(I244=Tables!$J$17,Tables!$Q$17,IF(I244=Tables!$J$18,Tables!$Q$18,IF(I244=Tables!$J$19,Tables!$Q$19,IF(I244=Tables!$J$20,Tables!$Q$20,IF(I244=Tables!$J$24,Tables!$Q$24,IF(I244=Tables!$J$25,Tables!$Q$25,IF(I244=Tables!$J$26,Tables!$Q$26,IF(I244=Tables!$J$27,Tables!$Q$27,IF(I244=Tables!$J$28,Tables!$Q$28,IF(I244=Tables!$J$29,Tables!$Q$29,IF(I244=Tables!$J$30,Tables!$Q$30,IF(I244=Tables!$J$34,Tables!$Q$34,IF(I244=Tables!$J$35,Tables!$Q$35,IF(I244=Tables!$J$36,Tables!$Q$36,IF(I244=Tables!$J$37,Tables!$Q$37,IF(I244=Tables!$J$38,Tables!$Q$38,IF(I244=Tables!$J$42,Tables!$Q$42,IF(I244=Tables!$J$46,Tables!$Q$46,IF(I244=Tables!$J$47,Tables!$Q$47,IF(I244=Tables!$J$48,Tables!$Q$48,IF(I244=Tables!$J$49,Tables!$Q$49,IF(I244=Tables!$J$50,Tables!$Q$50,""))))))))))))))))))))))))))))))))))</f>
        <v/>
      </c>
      <c r="W244" s="112" t="str">
        <f t="shared" si="31"/>
        <v/>
      </c>
      <c r="X244" s="111" t="str">
        <f t="shared" si="30"/>
        <v/>
      </c>
      <c r="Y244" s="129"/>
      <c r="AC244" s="106"/>
    </row>
    <row r="245" spans="1:29" s="37" customFormat="1">
      <c r="A245" s="8">
        <f t="shared" si="24"/>
        <v>242</v>
      </c>
      <c r="B245" s="133"/>
      <c r="C245" s="119"/>
      <c r="D245" s="118" t="str">
        <f t="shared" si="25"/>
        <v/>
      </c>
      <c r="E245" s="120"/>
      <c r="F245" s="121"/>
      <c r="G245" s="122"/>
      <c r="H245" s="123"/>
      <c r="I245" s="124"/>
      <c r="J245" s="110" t="str">
        <f t="shared" si="26"/>
        <v/>
      </c>
      <c r="K245" s="118" t="str">
        <f t="shared" si="27"/>
        <v/>
      </c>
      <c r="L245" s="113" t="str">
        <f t="shared" si="28"/>
        <v/>
      </c>
      <c r="M245" s="114" t="str">
        <f t="shared" si="29"/>
        <v/>
      </c>
      <c r="N245" s="123"/>
      <c r="O245" s="123"/>
      <c r="P245" s="123"/>
      <c r="Q245" s="123"/>
      <c r="R245" s="123"/>
      <c r="S245" s="125"/>
      <c r="T245" s="126"/>
      <c r="U245" s="127"/>
      <c r="V245" s="115" t="str">
        <f>IF(I245=Tables!$J$5,Tables!$Q$5,IF(I245=Tables!$J$6,Tables!$Q$6,IF(I245=Tables!$J$7,Tables!$Q$7,IF(I245=Tables!$J$8,Tables!$Q$8,IF(I245=Tables!$J$9,Tables!$Q$9,IF(I245=Tables!$J$10,Tables!$Q$10,IF(I245=Tables!$J$11,Tables!$Q$11,IF(I245=Tables!$J$12,Tables!$Q$12,IF(I245=Tables!$J$13,Tables!$Q$13,IF(I245=Tables!$J$14,Tables!$Q$14,IF(I245=Tables!$J$15,Tables!$Q$15,IF(I245=Tables!$J$16,Tables!$Q$16,IF(I245=Tables!$J$17,Tables!$Q$17,IF(I245=Tables!$J$18,Tables!$Q$18,IF(I245=Tables!$J$19,Tables!$Q$19,IF(I245=Tables!$J$20,Tables!$Q$20,IF(I245=Tables!$J$24,Tables!$Q$24,IF(I245=Tables!$J$25,Tables!$Q$25,IF(I245=Tables!$J$26,Tables!$Q$26,IF(I245=Tables!$J$27,Tables!$Q$27,IF(I245=Tables!$J$28,Tables!$Q$28,IF(I245=Tables!$J$29,Tables!$Q$29,IF(I245=Tables!$J$30,Tables!$Q$30,IF(I245=Tables!$J$34,Tables!$Q$34,IF(I245=Tables!$J$35,Tables!$Q$35,IF(I245=Tables!$J$36,Tables!$Q$36,IF(I245=Tables!$J$37,Tables!$Q$37,IF(I245=Tables!$J$38,Tables!$Q$38,IF(I245=Tables!$J$42,Tables!$Q$42,IF(I245=Tables!$J$46,Tables!$Q$46,IF(I245=Tables!$J$47,Tables!$Q$47,IF(I245=Tables!$J$48,Tables!$Q$48,IF(I245=Tables!$J$49,Tables!$Q$49,IF(I245=Tables!$J$50,Tables!$Q$50,""))))))))))))))))))))))))))))))))))</f>
        <v/>
      </c>
      <c r="W245" s="112" t="str">
        <f t="shared" si="31"/>
        <v/>
      </c>
      <c r="X245" s="111" t="str">
        <f t="shared" si="30"/>
        <v/>
      </c>
      <c r="Y245" s="129"/>
      <c r="AC245" s="106"/>
    </row>
    <row r="246" spans="1:29" s="37" customFormat="1">
      <c r="A246" s="8">
        <f t="shared" si="24"/>
        <v>243</v>
      </c>
      <c r="B246" s="133"/>
      <c r="C246" s="119"/>
      <c r="D246" s="118" t="str">
        <f t="shared" si="25"/>
        <v/>
      </c>
      <c r="E246" s="120"/>
      <c r="F246" s="121"/>
      <c r="G246" s="122"/>
      <c r="H246" s="123"/>
      <c r="I246" s="124"/>
      <c r="J246" s="110" t="str">
        <f t="shared" si="26"/>
        <v/>
      </c>
      <c r="K246" s="118" t="str">
        <f t="shared" si="27"/>
        <v/>
      </c>
      <c r="L246" s="113" t="str">
        <f t="shared" si="28"/>
        <v/>
      </c>
      <c r="M246" s="114" t="str">
        <f t="shared" si="29"/>
        <v/>
      </c>
      <c r="N246" s="123"/>
      <c r="O246" s="123"/>
      <c r="P246" s="123"/>
      <c r="Q246" s="123"/>
      <c r="R246" s="123"/>
      <c r="S246" s="125"/>
      <c r="T246" s="126"/>
      <c r="U246" s="127"/>
      <c r="V246" s="115" t="str">
        <f>IF(I246=Tables!$J$5,Tables!$Q$5,IF(I246=Tables!$J$6,Tables!$Q$6,IF(I246=Tables!$J$7,Tables!$Q$7,IF(I246=Tables!$J$8,Tables!$Q$8,IF(I246=Tables!$J$9,Tables!$Q$9,IF(I246=Tables!$J$10,Tables!$Q$10,IF(I246=Tables!$J$11,Tables!$Q$11,IF(I246=Tables!$J$12,Tables!$Q$12,IF(I246=Tables!$J$13,Tables!$Q$13,IF(I246=Tables!$J$14,Tables!$Q$14,IF(I246=Tables!$J$15,Tables!$Q$15,IF(I246=Tables!$J$16,Tables!$Q$16,IF(I246=Tables!$J$17,Tables!$Q$17,IF(I246=Tables!$J$18,Tables!$Q$18,IF(I246=Tables!$J$19,Tables!$Q$19,IF(I246=Tables!$J$20,Tables!$Q$20,IF(I246=Tables!$J$24,Tables!$Q$24,IF(I246=Tables!$J$25,Tables!$Q$25,IF(I246=Tables!$J$26,Tables!$Q$26,IF(I246=Tables!$J$27,Tables!$Q$27,IF(I246=Tables!$J$28,Tables!$Q$28,IF(I246=Tables!$J$29,Tables!$Q$29,IF(I246=Tables!$J$30,Tables!$Q$30,IF(I246=Tables!$J$34,Tables!$Q$34,IF(I246=Tables!$J$35,Tables!$Q$35,IF(I246=Tables!$J$36,Tables!$Q$36,IF(I246=Tables!$J$37,Tables!$Q$37,IF(I246=Tables!$J$38,Tables!$Q$38,IF(I246=Tables!$J$42,Tables!$Q$42,IF(I246=Tables!$J$46,Tables!$Q$46,IF(I246=Tables!$J$47,Tables!$Q$47,IF(I246=Tables!$J$48,Tables!$Q$48,IF(I246=Tables!$J$49,Tables!$Q$49,IF(I246=Tables!$J$50,Tables!$Q$50,""))))))))))))))))))))))))))))))))))</f>
        <v/>
      </c>
      <c r="W246" s="112" t="str">
        <f t="shared" si="31"/>
        <v/>
      </c>
      <c r="X246" s="111" t="str">
        <f t="shared" si="30"/>
        <v/>
      </c>
      <c r="Y246" s="129"/>
      <c r="AC246" s="106"/>
    </row>
    <row r="247" spans="1:29" s="37" customFormat="1">
      <c r="A247" s="8">
        <f t="shared" si="24"/>
        <v>244</v>
      </c>
      <c r="B247" s="133"/>
      <c r="C247" s="119"/>
      <c r="D247" s="118" t="str">
        <f t="shared" si="25"/>
        <v/>
      </c>
      <c r="E247" s="120"/>
      <c r="F247" s="121"/>
      <c r="G247" s="122"/>
      <c r="H247" s="123"/>
      <c r="I247" s="124"/>
      <c r="J247" s="110" t="str">
        <f t="shared" si="26"/>
        <v/>
      </c>
      <c r="K247" s="118" t="str">
        <f t="shared" si="27"/>
        <v/>
      </c>
      <c r="L247" s="113" t="str">
        <f t="shared" si="28"/>
        <v/>
      </c>
      <c r="M247" s="114" t="str">
        <f t="shared" si="29"/>
        <v/>
      </c>
      <c r="N247" s="123"/>
      <c r="O247" s="123"/>
      <c r="P247" s="123"/>
      <c r="Q247" s="123"/>
      <c r="R247" s="123"/>
      <c r="S247" s="125"/>
      <c r="T247" s="126"/>
      <c r="U247" s="127"/>
      <c r="V247" s="115" t="str">
        <f>IF(I247=Tables!$J$5,Tables!$Q$5,IF(I247=Tables!$J$6,Tables!$Q$6,IF(I247=Tables!$J$7,Tables!$Q$7,IF(I247=Tables!$J$8,Tables!$Q$8,IF(I247=Tables!$J$9,Tables!$Q$9,IF(I247=Tables!$J$10,Tables!$Q$10,IF(I247=Tables!$J$11,Tables!$Q$11,IF(I247=Tables!$J$12,Tables!$Q$12,IF(I247=Tables!$J$13,Tables!$Q$13,IF(I247=Tables!$J$14,Tables!$Q$14,IF(I247=Tables!$J$15,Tables!$Q$15,IF(I247=Tables!$J$16,Tables!$Q$16,IF(I247=Tables!$J$17,Tables!$Q$17,IF(I247=Tables!$J$18,Tables!$Q$18,IF(I247=Tables!$J$19,Tables!$Q$19,IF(I247=Tables!$J$20,Tables!$Q$20,IF(I247=Tables!$J$24,Tables!$Q$24,IF(I247=Tables!$J$25,Tables!$Q$25,IF(I247=Tables!$J$26,Tables!$Q$26,IF(I247=Tables!$J$27,Tables!$Q$27,IF(I247=Tables!$J$28,Tables!$Q$28,IF(I247=Tables!$J$29,Tables!$Q$29,IF(I247=Tables!$J$30,Tables!$Q$30,IF(I247=Tables!$J$34,Tables!$Q$34,IF(I247=Tables!$J$35,Tables!$Q$35,IF(I247=Tables!$J$36,Tables!$Q$36,IF(I247=Tables!$J$37,Tables!$Q$37,IF(I247=Tables!$J$38,Tables!$Q$38,IF(I247=Tables!$J$42,Tables!$Q$42,IF(I247=Tables!$J$46,Tables!$Q$46,IF(I247=Tables!$J$47,Tables!$Q$47,IF(I247=Tables!$J$48,Tables!$Q$48,IF(I247=Tables!$J$49,Tables!$Q$49,IF(I247=Tables!$J$50,Tables!$Q$50,""))))))))))))))))))))))))))))))))))</f>
        <v/>
      </c>
      <c r="W247" s="112" t="str">
        <f t="shared" si="31"/>
        <v/>
      </c>
      <c r="X247" s="111" t="str">
        <f t="shared" si="30"/>
        <v/>
      </c>
      <c r="Y247" s="129"/>
      <c r="AC247" s="106"/>
    </row>
    <row r="248" spans="1:29" s="37" customFormat="1">
      <c r="A248" s="8">
        <f t="shared" si="24"/>
        <v>245</v>
      </c>
      <c r="B248" s="133"/>
      <c r="C248" s="119"/>
      <c r="D248" s="118" t="str">
        <f t="shared" si="25"/>
        <v/>
      </c>
      <c r="E248" s="120"/>
      <c r="F248" s="121"/>
      <c r="G248" s="122"/>
      <c r="H248" s="123"/>
      <c r="I248" s="124"/>
      <c r="J248" s="110" t="str">
        <f t="shared" si="26"/>
        <v/>
      </c>
      <c r="K248" s="118" t="str">
        <f t="shared" si="27"/>
        <v/>
      </c>
      <c r="L248" s="113" t="str">
        <f t="shared" si="28"/>
        <v/>
      </c>
      <c r="M248" s="114" t="str">
        <f t="shared" si="29"/>
        <v/>
      </c>
      <c r="N248" s="123"/>
      <c r="O248" s="123"/>
      <c r="P248" s="123"/>
      <c r="Q248" s="123"/>
      <c r="R248" s="123"/>
      <c r="S248" s="125"/>
      <c r="T248" s="126"/>
      <c r="U248" s="127"/>
      <c r="V248" s="115" t="str">
        <f>IF(I248=Tables!$J$5,Tables!$Q$5,IF(I248=Tables!$J$6,Tables!$Q$6,IF(I248=Tables!$J$7,Tables!$Q$7,IF(I248=Tables!$J$8,Tables!$Q$8,IF(I248=Tables!$J$9,Tables!$Q$9,IF(I248=Tables!$J$10,Tables!$Q$10,IF(I248=Tables!$J$11,Tables!$Q$11,IF(I248=Tables!$J$12,Tables!$Q$12,IF(I248=Tables!$J$13,Tables!$Q$13,IF(I248=Tables!$J$14,Tables!$Q$14,IF(I248=Tables!$J$15,Tables!$Q$15,IF(I248=Tables!$J$16,Tables!$Q$16,IF(I248=Tables!$J$17,Tables!$Q$17,IF(I248=Tables!$J$18,Tables!$Q$18,IF(I248=Tables!$J$19,Tables!$Q$19,IF(I248=Tables!$J$20,Tables!$Q$20,IF(I248=Tables!$J$24,Tables!$Q$24,IF(I248=Tables!$J$25,Tables!$Q$25,IF(I248=Tables!$J$26,Tables!$Q$26,IF(I248=Tables!$J$27,Tables!$Q$27,IF(I248=Tables!$J$28,Tables!$Q$28,IF(I248=Tables!$J$29,Tables!$Q$29,IF(I248=Tables!$J$30,Tables!$Q$30,IF(I248=Tables!$J$34,Tables!$Q$34,IF(I248=Tables!$J$35,Tables!$Q$35,IF(I248=Tables!$J$36,Tables!$Q$36,IF(I248=Tables!$J$37,Tables!$Q$37,IF(I248=Tables!$J$38,Tables!$Q$38,IF(I248=Tables!$J$42,Tables!$Q$42,IF(I248=Tables!$J$46,Tables!$Q$46,IF(I248=Tables!$J$47,Tables!$Q$47,IF(I248=Tables!$J$48,Tables!$Q$48,IF(I248=Tables!$J$49,Tables!$Q$49,IF(I248=Tables!$J$50,Tables!$Q$50,""))))))))))))))))))))))))))))))))))</f>
        <v/>
      </c>
      <c r="W248" s="112" t="str">
        <f t="shared" si="31"/>
        <v/>
      </c>
      <c r="X248" s="111" t="str">
        <f t="shared" si="30"/>
        <v/>
      </c>
      <c r="Y248" s="129"/>
      <c r="AC248" s="106"/>
    </row>
    <row r="249" spans="1:29" s="37" customFormat="1">
      <c r="A249" s="8">
        <f t="shared" si="24"/>
        <v>246</v>
      </c>
      <c r="B249" s="133"/>
      <c r="C249" s="119"/>
      <c r="D249" s="118" t="str">
        <f t="shared" si="25"/>
        <v/>
      </c>
      <c r="E249" s="120"/>
      <c r="F249" s="121"/>
      <c r="G249" s="122"/>
      <c r="H249" s="123"/>
      <c r="I249" s="124"/>
      <c r="J249" s="110" t="str">
        <f t="shared" si="26"/>
        <v/>
      </c>
      <c r="K249" s="118" t="str">
        <f t="shared" si="27"/>
        <v/>
      </c>
      <c r="L249" s="113" t="str">
        <f t="shared" si="28"/>
        <v/>
      </c>
      <c r="M249" s="114" t="str">
        <f t="shared" si="29"/>
        <v/>
      </c>
      <c r="N249" s="123"/>
      <c r="O249" s="123"/>
      <c r="P249" s="123"/>
      <c r="Q249" s="123"/>
      <c r="R249" s="123"/>
      <c r="S249" s="125"/>
      <c r="T249" s="126"/>
      <c r="U249" s="127"/>
      <c r="V249" s="115" t="str">
        <f>IF(I249=Tables!$J$5,Tables!$Q$5,IF(I249=Tables!$J$6,Tables!$Q$6,IF(I249=Tables!$J$7,Tables!$Q$7,IF(I249=Tables!$J$8,Tables!$Q$8,IF(I249=Tables!$J$9,Tables!$Q$9,IF(I249=Tables!$J$10,Tables!$Q$10,IF(I249=Tables!$J$11,Tables!$Q$11,IF(I249=Tables!$J$12,Tables!$Q$12,IF(I249=Tables!$J$13,Tables!$Q$13,IF(I249=Tables!$J$14,Tables!$Q$14,IF(I249=Tables!$J$15,Tables!$Q$15,IF(I249=Tables!$J$16,Tables!$Q$16,IF(I249=Tables!$J$17,Tables!$Q$17,IF(I249=Tables!$J$18,Tables!$Q$18,IF(I249=Tables!$J$19,Tables!$Q$19,IF(I249=Tables!$J$20,Tables!$Q$20,IF(I249=Tables!$J$24,Tables!$Q$24,IF(I249=Tables!$J$25,Tables!$Q$25,IF(I249=Tables!$J$26,Tables!$Q$26,IF(I249=Tables!$J$27,Tables!$Q$27,IF(I249=Tables!$J$28,Tables!$Q$28,IF(I249=Tables!$J$29,Tables!$Q$29,IF(I249=Tables!$J$30,Tables!$Q$30,IF(I249=Tables!$J$34,Tables!$Q$34,IF(I249=Tables!$J$35,Tables!$Q$35,IF(I249=Tables!$J$36,Tables!$Q$36,IF(I249=Tables!$J$37,Tables!$Q$37,IF(I249=Tables!$J$38,Tables!$Q$38,IF(I249=Tables!$J$42,Tables!$Q$42,IF(I249=Tables!$J$46,Tables!$Q$46,IF(I249=Tables!$J$47,Tables!$Q$47,IF(I249=Tables!$J$48,Tables!$Q$48,IF(I249=Tables!$J$49,Tables!$Q$49,IF(I249=Tables!$J$50,Tables!$Q$50,""))))))))))))))))))))))))))))))))))</f>
        <v/>
      </c>
      <c r="W249" s="112" t="str">
        <f t="shared" si="31"/>
        <v/>
      </c>
      <c r="X249" s="111" t="str">
        <f t="shared" si="30"/>
        <v/>
      </c>
      <c r="Y249" s="129"/>
      <c r="AC249" s="106"/>
    </row>
    <row r="250" spans="1:29" s="37" customFormat="1">
      <c r="A250" s="8">
        <f t="shared" si="24"/>
        <v>247</v>
      </c>
      <c r="B250" s="133"/>
      <c r="C250" s="119"/>
      <c r="D250" s="118" t="str">
        <f t="shared" si="25"/>
        <v/>
      </c>
      <c r="E250" s="120"/>
      <c r="F250" s="121"/>
      <c r="G250" s="122"/>
      <c r="H250" s="123"/>
      <c r="I250" s="124"/>
      <c r="J250" s="110" t="str">
        <f t="shared" si="26"/>
        <v/>
      </c>
      <c r="K250" s="118" t="str">
        <f t="shared" si="27"/>
        <v/>
      </c>
      <c r="L250" s="113" t="str">
        <f t="shared" si="28"/>
        <v/>
      </c>
      <c r="M250" s="114" t="str">
        <f t="shared" si="29"/>
        <v/>
      </c>
      <c r="N250" s="123"/>
      <c r="O250" s="123"/>
      <c r="P250" s="123"/>
      <c r="Q250" s="123"/>
      <c r="R250" s="123"/>
      <c r="S250" s="125"/>
      <c r="T250" s="126"/>
      <c r="U250" s="127"/>
      <c r="V250" s="115" t="str">
        <f>IF(I250=Tables!$J$5,Tables!$Q$5,IF(I250=Tables!$J$6,Tables!$Q$6,IF(I250=Tables!$J$7,Tables!$Q$7,IF(I250=Tables!$J$8,Tables!$Q$8,IF(I250=Tables!$J$9,Tables!$Q$9,IF(I250=Tables!$J$10,Tables!$Q$10,IF(I250=Tables!$J$11,Tables!$Q$11,IF(I250=Tables!$J$12,Tables!$Q$12,IF(I250=Tables!$J$13,Tables!$Q$13,IF(I250=Tables!$J$14,Tables!$Q$14,IF(I250=Tables!$J$15,Tables!$Q$15,IF(I250=Tables!$J$16,Tables!$Q$16,IF(I250=Tables!$J$17,Tables!$Q$17,IF(I250=Tables!$J$18,Tables!$Q$18,IF(I250=Tables!$J$19,Tables!$Q$19,IF(I250=Tables!$J$20,Tables!$Q$20,IF(I250=Tables!$J$24,Tables!$Q$24,IF(I250=Tables!$J$25,Tables!$Q$25,IF(I250=Tables!$J$26,Tables!$Q$26,IF(I250=Tables!$J$27,Tables!$Q$27,IF(I250=Tables!$J$28,Tables!$Q$28,IF(I250=Tables!$J$29,Tables!$Q$29,IF(I250=Tables!$J$30,Tables!$Q$30,IF(I250=Tables!$J$34,Tables!$Q$34,IF(I250=Tables!$J$35,Tables!$Q$35,IF(I250=Tables!$J$36,Tables!$Q$36,IF(I250=Tables!$J$37,Tables!$Q$37,IF(I250=Tables!$J$38,Tables!$Q$38,IF(I250=Tables!$J$42,Tables!$Q$42,IF(I250=Tables!$J$46,Tables!$Q$46,IF(I250=Tables!$J$47,Tables!$Q$47,IF(I250=Tables!$J$48,Tables!$Q$48,IF(I250=Tables!$J$49,Tables!$Q$49,IF(I250=Tables!$J$50,Tables!$Q$50,""))))))))))))))))))))))))))))))))))</f>
        <v/>
      </c>
      <c r="W250" s="112" t="str">
        <f t="shared" si="31"/>
        <v/>
      </c>
      <c r="X250" s="111" t="str">
        <f t="shared" si="30"/>
        <v/>
      </c>
      <c r="Y250" s="129"/>
      <c r="AC250" s="106"/>
    </row>
    <row r="251" spans="1:29" s="37" customFormat="1">
      <c r="A251" s="8">
        <f t="shared" si="24"/>
        <v>248</v>
      </c>
      <c r="B251" s="133"/>
      <c r="C251" s="119"/>
      <c r="D251" s="118" t="str">
        <f t="shared" si="25"/>
        <v/>
      </c>
      <c r="E251" s="120"/>
      <c r="F251" s="121"/>
      <c r="G251" s="122"/>
      <c r="H251" s="123"/>
      <c r="I251" s="124"/>
      <c r="J251" s="110" t="str">
        <f t="shared" si="26"/>
        <v/>
      </c>
      <c r="K251" s="118" t="str">
        <f t="shared" si="27"/>
        <v/>
      </c>
      <c r="L251" s="113" t="str">
        <f t="shared" si="28"/>
        <v/>
      </c>
      <c r="M251" s="114" t="str">
        <f t="shared" si="29"/>
        <v/>
      </c>
      <c r="N251" s="123"/>
      <c r="O251" s="123"/>
      <c r="P251" s="123"/>
      <c r="Q251" s="123"/>
      <c r="R251" s="123"/>
      <c r="S251" s="125"/>
      <c r="T251" s="126"/>
      <c r="U251" s="127"/>
      <c r="V251" s="115" t="str">
        <f>IF(I251=Tables!$J$5,Tables!$Q$5,IF(I251=Tables!$J$6,Tables!$Q$6,IF(I251=Tables!$J$7,Tables!$Q$7,IF(I251=Tables!$J$8,Tables!$Q$8,IF(I251=Tables!$J$9,Tables!$Q$9,IF(I251=Tables!$J$10,Tables!$Q$10,IF(I251=Tables!$J$11,Tables!$Q$11,IF(I251=Tables!$J$12,Tables!$Q$12,IF(I251=Tables!$J$13,Tables!$Q$13,IF(I251=Tables!$J$14,Tables!$Q$14,IF(I251=Tables!$J$15,Tables!$Q$15,IF(I251=Tables!$J$16,Tables!$Q$16,IF(I251=Tables!$J$17,Tables!$Q$17,IF(I251=Tables!$J$18,Tables!$Q$18,IF(I251=Tables!$J$19,Tables!$Q$19,IF(I251=Tables!$J$20,Tables!$Q$20,IF(I251=Tables!$J$24,Tables!$Q$24,IF(I251=Tables!$J$25,Tables!$Q$25,IF(I251=Tables!$J$26,Tables!$Q$26,IF(I251=Tables!$J$27,Tables!$Q$27,IF(I251=Tables!$J$28,Tables!$Q$28,IF(I251=Tables!$J$29,Tables!$Q$29,IF(I251=Tables!$J$30,Tables!$Q$30,IF(I251=Tables!$J$34,Tables!$Q$34,IF(I251=Tables!$J$35,Tables!$Q$35,IF(I251=Tables!$J$36,Tables!$Q$36,IF(I251=Tables!$J$37,Tables!$Q$37,IF(I251=Tables!$J$38,Tables!$Q$38,IF(I251=Tables!$J$42,Tables!$Q$42,IF(I251=Tables!$J$46,Tables!$Q$46,IF(I251=Tables!$J$47,Tables!$Q$47,IF(I251=Tables!$J$48,Tables!$Q$48,IF(I251=Tables!$J$49,Tables!$Q$49,IF(I251=Tables!$J$50,Tables!$Q$50,""))))))))))))))))))))))))))))))))))</f>
        <v/>
      </c>
      <c r="W251" s="112" t="str">
        <f t="shared" si="31"/>
        <v/>
      </c>
      <c r="X251" s="111" t="str">
        <f t="shared" si="30"/>
        <v/>
      </c>
      <c r="Y251" s="129"/>
      <c r="AC251" s="106"/>
    </row>
    <row r="252" spans="1:29" s="37" customFormat="1">
      <c r="A252" s="8">
        <f t="shared" si="24"/>
        <v>249</v>
      </c>
      <c r="B252" s="133"/>
      <c r="C252" s="119"/>
      <c r="D252" s="118" t="str">
        <f t="shared" si="25"/>
        <v/>
      </c>
      <c r="E252" s="120"/>
      <c r="F252" s="121"/>
      <c r="G252" s="122"/>
      <c r="H252" s="123"/>
      <c r="I252" s="124"/>
      <c r="J252" s="110" t="str">
        <f t="shared" si="26"/>
        <v/>
      </c>
      <c r="K252" s="118" t="str">
        <f t="shared" si="27"/>
        <v/>
      </c>
      <c r="L252" s="113" t="str">
        <f t="shared" si="28"/>
        <v/>
      </c>
      <c r="M252" s="114" t="str">
        <f t="shared" si="29"/>
        <v/>
      </c>
      <c r="N252" s="123"/>
      <c r="O252" s="123"/>
      <c r="P252" s="123"/>
      <c r="Q252" s="123"/>
      <c r="R252" s="123"/>
      <c r="S252" s="125"/>
      <c r="T252" s="126"/>
      <c r="U252" s="127"/>
      <c r="V252" s="115" t="str">
        <f>IF(I252=Tables!$J$5,Tables!$Q$5,IF(I252=Tables!$J$6,Tables!$Q$6,IF(I252=Tables!$J$7,Tables!$Q$7,IF(I252=Tables!$J$8,Tables!$Q$8,IF(I252=Tables!$J$9,Tables!$Q$9,IF(I252=Tables!$J$10,Tables!$Q$10,IF(I252=Tables!$J$11,Tables!$Q$11,IF(I252=Tables!$J$12,Tables!$Q$12,IF(I252=Tables!$J$13,Tables!$Q$13,IF(I252=Tables!$J$14,Tables!$Q$14,IF(I252=Tables!$J$15,Tables!$Q$15,IF(I252=Tables!$J$16,Tables!$Q$16,IF(I252=Tables!$J$17,Tables!$Q$17,IF(I252=Tables!$J$18,Tables!$Q$18,IF(I252=Tables!$J$19,Tables!$Q$19,IF(I252=Tables!$J$20,Tables!$Q$20,IF(I252=Tables!$J$24,Tables!$Q$24,IF(I252=Tables!$J$25,Tables!$Q$25,IF(I252=Tables!$J$26,Tables!$Q$26,IF(I252=Tables!$J$27,Tables!$Q$27,IF(I252=Tables!$J$28,Tables!$Q$28,IF(I252=Tables!$J$29,Tables!$Q$29,IF(I252=Tables!$J$30,Tables!$Q$30,IF(I252=Tables!$J$34,Tables!$Q$34,IF(I252=Tables!$J$35,Tables!$Q$35,IF(I252=Tables!$J$36,Tables!$Q$36,IF(I252=Tables!$J$37,Tables!$Q$37,IF(I252=Tables!$J$38,Tables!$Q$38,IF(I252=Tables!$J$42,Tables!$Q$42,IF(I252=Tables!$J$46,Tables!$Q$46,IF(I252=Tables!$J$47,Tables!$Q$47,IF(I252=Tables!$J$48,Tables!$Q$48,IF(I252=Tables!$J$49,Tables!$Q$49,IF(I252=Tables!$J$50,Tables!$Q$50,""))))))))))))))))))))))))))))))))))</f>
        <v/>
      </c>
      <c r="W252" s="112" t="str">
        <f t="shared" si="31"/>
        <v/>
      </c>
      <c r="X252" s="111" t="str">
        <f t="shared" si="30"/>
        <v/>
      </c>
      <c r="Y252" s="129"/>
      <c r="AC252" s="106"/>
    </row>
    <row r="253" spans="1:29" s="37" customFormat="1">
      <c r="A253" s="8">
        <f t="shared" si="24"/>
        <v>250</v>
      </c>
      <c r="B253" s="133"/>
      <c r="C253" s="119"/>
      <c r="D253" s="118" t="str">
        <f t="shared" si="25"/>
        <v/>
      </c>
      <c r="E253" s="120"/>
      <c r="F253" s="121"/>
      <c r="G253" s="122"/>
      <c r="H253" s="123"/>
      <c r="I253" s="124"/>
      <c r="J253" s="110" t="str">
        <f t="shared" si="26"/>
        <v/>
      </c>
      <c r="K253" s="118" t="str">
        <f t="shared" si="27"/>
        <v/>
      </c>
      <c r="L253" s="113" t="str">
        <f t="shared" si="28"/>
        <v/>
      </c>
      <c r="M253" s="114" t="str">
        <f t="shared" si="29"/>
        <v/>
      </c>
      <c r="N253" s="123"/>
      <c r="O253" s="123"/>
      <c r="P253" s="123"/>
      <c r="Q253" s="123"/>
      <c r="R253" s="123"/>
      <c r="S253" s="125"/>
      <c r="T253" s="126"/>
      <c r="U253" s="127"/>
      <c r="V253" s="115" t="str">
        <f>IF(I253=Tables!$J$5,Tables!$Q$5,IF(I253=Tables!$J$6,Tables!$Q$6,IF(I253=Tables!$J$7,Tables!$Q$7,IF(I253=Tables!$J$8,Tables!$Q$8,IF(I253=Tables!$J$9,Tables!$Q$9,IF(I253=Tables!$J$10,Tables!$Q$10,IF(I253=Tables!$J$11,Tables!$Q$11,IF(I253=Tables!$J$12,Tables!$Q$12,IF(I253=Tables!$J$13,Tables!$Q$13,IF(I253=Tables!$J$14,Tables!$Q$14,IF(I253=Tables!$J$15,Tables!$Q$15,IF(I253=Tables!$J$16,Tables!$Q$16,IF(I253=Tables!$J$17,Tables!$Q$17,IF(I253=Tables!$J$18,Tables!$Q$18,IF(I253=Tables!$J$19,Tables!$Q$19,IF(I253=Tables!$J$20,Tables!$Q$20,IF(I253=Tables!$J$24,Tables!$Q$24,IF(I253=Tables!$J$25,Tables!$Q$25,IF(I253=Tables!$J$26,Tables!$Q$26,IF(I253=Tables!$J$27,Tables!$Q$27,IF(I253=Tables!$J$28,Tables!$Q$28,IF(I253=Tables!$J$29,Tables!$Q$29,IF(I253=Tables!$J$30,Tables!$Q$30,IF(I253=Tables!$J$34,Tables!$Q$34,IF(I253=Tables!$J$35,Tables!$Q$35,IF(I253=Tables!$J$36,Tables!$Q$36,IF(I253=Tables!$J$37,Tables!$Q$37,IF(I253=Tables!$J$38,Tables!$Q$38,IF(I253=Tables!$J$42,Tables!$Q$42,IF(I253=Tables!$J$46,Tables!$Q$46,IF(I253=Tables!$J$47,Tables!$Q$47,IF(I253=Tables!$J$48,Tables!$Q$48,IF(I253=Tables!$J$49,Tables!$Q$49,IF(I253=Tables!$J$50,Tables!$Q$50,""))))))))))))))))))))))))))))))))))</f>
        <v/>
      </c>
      <c r="W253" s="112" t="str">
        <f t="shared" si="31"/>
        <v/>
      </c>
      <c r="X253" s="111" t="str">
        <f t="shared" si="30"/>
        <v/>
      </c>
      <c r="Y253" s="129"/>
      <c r="AC253" s="106"/>
    </row>
    <row r="254" spans="1:29" s="37" customFormat="1">
      <c r="A254" s="8">
        <f t="shared" si="24"/>
        <v>251</v>
      </c>
      <c r="B254" s="133"/>
      <c r="C254" s="119"/>
      <c r="D254" s="118" t="str">
        <f t="shared" si="25"/>
        <v/>
      </c>
      <c r="E254" s="120"/>
      <c r="F254" s="121"/>
      <c r="G254" s="122"/>
      <c r="H254" s="123"/>
      <c r="I254" s="124"/>
      <c r="J254" s="110" t="str">
        <f t="shared" si="26"/>
        <v/>
      </c>
      <c r="K254" s="118" t="str">
        <f t="shared" si="27"/>
        <v/>
      </c>
      <c r="L254" s="113" t="str">
        <f t="shared" si="28"/>
        <v/>
      </c>
      <c r="M254" s="114" t="str">
        <f t="shared" si="29"/>
        <v/>
      </c>
      <c r="N254" s="123"/>
      <c r="O254" s="123"/>
      <c r="P254" s="123"/>
      <c r="Q254" s="123"/>
      <c r="R254" s="123"/>
      <c r="S254" s="125"/>
      <c r="T254" s="126"/>
      <c r="U254" s="127"/>
      <c r="V254" s="115" t="str">
        <f>IF(I254=Tables!$J$5,Tables!$Q$5,IF(I254=Tables!$J$6,Tables!$Q$6,IF(I254=Tables!$J$7,Tables!$Q$7,IF(I254=Tables!$J$8,Tables!$Q$8,IF(I254=Tables!$J$9,Tables!$Q$9,IF(I254=Tables!$J$10,Tables!$Q$10,IF(I254=Tables!$J$11,Tables!$Q$11,IF(I254=Tables!$J$12,Tables!$Q$12,IF(I254=Tables!$J$13,Tables!$Q$13,IF(I254=Tables!$J$14,Tables!$Q$14,IF(I254=Tables!$J$15,Tables!$Q$15,IF(I254=Tables!$J$16,Tables!$Q$16,IF(I254=Tables!$J$17,Tables!$Q$17,IF(I254=Tables!$J$18,Tables!$Q$18,IF(I254=Tables!$J$19,Tables!$Q$19,IF(I254=Tables!$J$20,Tables!$Q$20,IF(I254=Tables!$J$24,Tables!$Q$24,IF(I254=Tables!$J$25,Tables!$Q$25,IF(I254=Tables!$J$26,Tables!$Q$26,IF(I254=Tables!$J$27,Tables!$Q$27,IF(I254=Tables!$J$28,Tables!$Q$28,IF(I254=Tables!$J$29,Tables!$Q$29,IF(I254=Tables!$J$30,Tables!$Q$30,IF(I254=Tables!$J$34,Tables!$Q$34,IF(I254=Tables!$J$35,Tables!$Q$35,IF(I254=Tables!$J$36,Tables!$Q$36,IF(I254=Tables!$J$37,Tables!$Q$37,IF(I254=Tables!$J$38,Tables!$Q$38,IF(I254=Tables!$J$42,Tables!$Q$42,IF(I254=Tables!$J$46,Tables!$Q$46,IF(I254=Tables!$J$47,Tables!$Q$47,IF(I254=Tables!$J$48,Tables!$Q$48,IF(I254=Tables!$J$49,Tables!$Q$49,IF(I254=Tables!$J$50,Tables!$Q$50,""))))))))))))))))))))))))))))))))))</f>
        <v/>
      </c>
      <c r="W254" s="112" t="str">
        <f t="shared" si="31"/>
        <v/>
      </c>
      <c r="X254" s="111" t="str">
        <f t="shared" si="30"/>
        <v/>
      </c>
      <c r="Y254" s="129"/>
      <c r="AC254" s="106"/>
    </row>
    <row r="255" spans="1:29" s="37" customFormat="1">
      <c r="A255" s="8">
        <f t="shared" si="24"/>
        <v>252</v>
      </c>
      <c r="B255" s="133"/>
      <c r="C255" s="119"/>
      <c r="D255" s="118" t="str">
        <f t="shared" si="25"/>
        <v/>
      </c>
      <c r="E255" s="120"/>
      <c r="F255" s="121"/>
      <c r="G255" s="122"/>
      <c r="H255" s="123"/>
      <c r="I255" s="124"/>
      <c r="J255" s="110" t="str">
        <f t="shared" si="26"/>
        <v/>
      </c>
      <c r="K255" s="118" t="str">
        <f t="shared" si="27"/>
        <v/>
      </c>
      <c r="L255" s="113" t="str">
        <f t="shared" si="28"/>
        <v/>
      </c>
      <c r="M255" s="114" t="str">
        <f t="shared" si="29"/>
        <v/>
      </c>
      <c r="N255" s="123"/>
      <c r="O255" s="123"/>
      <c r="P255" s="123"/>
      <c r="Q255" s="123"/>
      <c r="R255" s="123"/>
      <c r="S255" s="125"/>
      <c r="T255" s="126"/>
      <c r="U255" s="127"/>
      <c r="V255" s="115" t="str">
        <f>IF(I255=Tables!$J$5,Tables!$Q$5,IF(I255=Tables!$J$6,Tables!$Q$6,IF(I255=Tables!$J$7,Tables!$Q$7,IF(I255=Tables!$J$8,Tables!$Q$8,IF(I255=Tables!$J$9,Tables!$Q$9,IF(I255=Tables!$J$10,Tables!$Q$10,IF(I255=Tables!$J$11,Tables!$Q$11,IF(I255=Tables!$J$12,Tables!$Q$12,IF(I255=Tables!$J$13,Tables!$Q$13,IF(I255=Tables!$J$14,Tables!$Q$14,IF(I255=Tables!$J$15,Tables!$Q$15,IF(I255=Tables!$J$16,Tables!$Q$16,IF(I255=Tables!$J$17,Tables!$Q$17,IF(I255=Tables!$J$18,Tables!$Q$18,IF(I255=Tables!$J$19,Tables!$Q$19,IF(I255=Tables!$J$20,Tables!$Q$20,IF(I255=Tables!$J$24,Tables!$Q$24,IF(I255=Tables!$J$25,Tables!$Q$25,IF(I255=Tables!$J$26,Tables!$Q$26,IF(I255=Tables!$J$27,Tables!$Q$27,IF(I255=Tables!$J$28,Tables!$Q$28,IF(I255=Tables!$J$29,Tables!$Q$29,IF(I255=Tables!$J$30,Tables!$Q$30,IF(I255=Tables!$J$34,Tables!$Q$34,IF(I255=Tables!$J$35,Tables!$Q$35,IF(I255=Tables!$J$36,Tables!$Q$36,IF(I255=Tables!$J$37,Tables!$Q$37,IF(I255=Tables!$J$38,Tables!$Q$38,IF(I255=Tables!$J$42,Tables!$Q$42,IF(I255=Tables!$J$46,Tables!$Q$46,IF(I255=Tables!$J$47,Tables!$Q$47,IF(I255=Tables!$J$48,Tables!$Q$48,IF(I255=Tables!$J$49,Tables!$Q$49,IF(I255=Tables!$J$50,Tables!$Q$50,""))))))))))))))))))))))))))))))))))</f>
        <v/>
      </c>
      <c r="W255" s="112" t="str">
        <f t="shared" si="31"/>
        <v/>
      </c>
      <c r="X255" s="111" t="str">
        <f t="shared" si="30"/>
        <v/>
      </c>
      <c r="Y255" s="129"/>
      <c r="AC255" s="106"/>
    </row>
    <row r="256" spans="1:29" s="37" customFormat="1">
      <c r="A256" s="8">
        <f t="shared" si="24"/>
        <v>253</v>
      </c>
      <c r="B256" s="133"/>
      <c r="C256" s="119"/>
      <c r="D256" s="118" t="str">
        <f t="shared" si="25"/>
        <v/>
      </c>
      <c r="E256" s="120"/>
      <c r="F256" s="121"/>
      <c r="G256" s="122"/>
      <c r="H256" s="123"/>
      <c r="I256" s="124"/>
      <c r="J256" s="110" t="str">
        <f t="shared" si="26"/>
        <v/>
      </c>
      <c r="K256" s="118" t="str">
        <f t="shared" si="27"/>
        <v/>
      </c>
      <c r="L256" s="113" t="str">
        <f t="shared" si="28"/>
        <v/>
      </c>
      <c r="M256" s="114" t="str">
        <f t="shared" si="29"/>
        <v/>
      </c>
      <c r="N256" s="123"/>
      <c r="O256" s="123"/>
      <c r="P256" s="123"/>
      <c r="Q256" s="123"/>
      <c r="R256" s="123"/>
      <c r="S256" s="125"/>
      <c r="T256" s="126"/>
      <c r="U256" s="127"/>
      <c r="V256" s="115" t="str">
        <f>IF(I256=Tables!$J$5,Tables!$Q$5,IF(I256=Tables!$J$6,Tables!$Q$6,IF(I256=Tables!$J$7,Tables!$Q$7,IF(I256=Tables!$J$8,Tables!$Q$8,IF(I256=Tables!$J$9,Tables!$Q$9,IF(I256=Tables!$J$10,Tables!$Q$10,IF(I256=Tables!$J$11,Tables!$Q$11,IF(I256=Tables!$J$12,Tables!$Q$12,IF(I256=Tables!$J$13,Tables!$Q$13,IF(I256=Tables!$J$14,Tables!$Q$14,IF(I256=Tables!$J$15,Tables!$Q$15,IF(I256=Tables!$J$16,Tables!$Q$16,IF(I256=Tables!$J$17,Tables!$Q$17,IF(I256=Tables!$J$18,Tables!$Q$18,IF(I256=Tables!$J$19,Tables!$Q$19,IF(I256=Tables!$J$20,Tables!$Q$20,IF(I256=Tables!$J$24,Tables!$Q$24,IF(I256=Tables!$J$25,Tables!$Q$25,IF(I256=Tables!$J$26,Tables!$Q$26,IF(I256=Tables!$J$27,Tables!$Q$27,IF(I256=Tables!$J$28,Tables!$Q$28,IF(I256=Tables!$J$29,Tables!$Q$29,IF(I256=Tables!$J$30,Tables!$Q$30,IF(I256=Tables!$J$34,Tables!$Q$34,IF(I256=Tables!$J$35,Tables!$Q$35,IF(I256=Tables!$J$36,Tables!$Q$36,IF(I256=Tables!$J$37,Tables!$Q$37,IF(I256=Tables!$J$38,Tables!$Q$38,IF(I256=Tables!$J$42,Tables!$Q$42,IF(I256=Tables!$J$46,Tables!$Q$46,IF(I256=Tables!$J$47,Tables!$Q$47,IF(I256=Tables!$J$48,Tables!$Q$48,IF(I256=Tables!$J$49,Tables!$Q$49,IF(I256=Tables!$J$50,Tables!$Q$50,""))))))))))))))))))))))))))))))))))</f>
        <v/>
      </c>
      <c r="W256" s="112" t="str">
        <f t="shared" si="31"/>
        <v/>
      </c>
      <c r="X256" s="111" t="str">
        <f t="shared" si="30"/>
        <v/>
      </c>
      <c r="Y256" s="129"/>
      <c r="AC256" s="106"/>
    </row>
    <row r="257" spans="1:29" s="37" customFormat="1">
      <c r="A257" s="8">
        <f t="shared" si="24"/>
        <v>254</v>
      </c>
      <c r="B257" s="133"/>
      <c r="C257" s="119"/>
      <c r="D257" s="118" t="str">
        <f t="shared" si="25"/>
        <v/>
      </c>
      <c r="E257" s="120"/>
      <c r="F257" s="121"/>
      <c r="G257" s="122"/>
      <c r="H257" s="123"/>
      <c r="I257" s="124"/>
      <c r="J257" s="110" t="str">
        <f t="shared" si="26"/>
        <v/>
      </c>
      <c r="K257" s="118" t="str">
        <f t="shared" si="27"/>
        <v/>
      </c>
      <c r="L257" s="113" t="str">
        <f t="shared" si="28"/>
        <v/>
      </c>
      <c r="M257" s="114" t="str">
        <f t="shared" si="29"/>
        <v/>
      </c>
      <c r="N257" s="123"/>
      <c r="O257" s="123"/>
      <c r="P257" s="123"/>
      <c r="Q257" s="123"/>
      <c r="R257" s="123"/>
      <c r="S257" s="125"/>
      <c r="T257" s="126"/>
      <c r="U257" s="127"/>
      <c r="V257" s="115" t="str">
        <f>IF(I257=Tables!$J$5,Tables!$Q$5,IF(I257=Tables!$J$6,Tables!$Q$6,IF(I257=Tables!$J$7,Tables!$Q$7,IF(I257=Tables!$J$8,Tables!$Q$8,IF(I257=Tables!$J$9,Tables!$Q$9,IF(I257=Tables!$J$10,Tables!$Q$10,IF(I257=Tables!$J$11,Tables!$Q$11,IF(I257=Tables!$J$12,Tables!$Q$12,IF(I257=Tables!$J$13,Tables!$Q$13,IF(I257=Tables!$J$14,Tables!$Q$14,IF(I257=Tables!$J$15,Tables!$Q$15,IF(I257=Tables!$J$16,Tables!$Q$16,IF(I257=Tables!$J$17,Tables!$Q$17,IF(I257=Tables!$J$18,Tables!$Q$18,IF(I257=Tables!$J$19,Tables!$Q$19,IF(I257=Tables!$J$20,Tables!$Q$20,IF(I257=Tables!$J$24,Tables!$Q$24,IF(I257=Tables!$J$25,Tables!$Q$25,IF(I257=Tables!$J$26,Tables!$Q$26,IF(I257=Tables!$J$27,Tables!$Q$27,IF(I257=Tables!$J$28,Tables!$Q$28,IF(I257=Tables!$J$29,Tables!$Q$29,IF(I257=Tables!$J$30,Tables!$Q$30,IF(I257=Tables!$J$34,Tables!$Q$34,IF(I257=Tables!$J$35,Tables!$Q$35,IF(I257=Tables!$J$36,Tables!$Q$36,IF(I257=Tables!$J$37,Tables!$Q$37,IF(I257=Tables!$J$38,Tables!$Q$38,IF(I257=Tables!$J$42,Tables!$Q$42,IF(I257=Tables!$J$46,Tables!$Q$46,IF(I257=Tables!$J$47,Tables!$Q$47,IF(I257=Tables!$J$48,Tables!$Q$48,IF(I257=Tables!$J$49,Tables!$Q$49,IF(I257=Tables!$J$50,Tables!$Q$50,""))))))))))))))))))))))))))))))))))</f>
        <v/>
      </c>
      <c r="W257" s="112" t="str">
        <f t="shared" si="31"/>
        <v/>
      </c>
      <c r="X257" s="111" t="str">
        <f t="shared" si="30"/>
        <v/>
      </c>
      <c r="Y257" s="129"/>
      <c r="AC257" s="106"/>
    </row>
    <row r="258" spans="1:29" s="37" customFormat="1">
      <c r="A258" s="8">
        <f t="shared" si="24"/>
        <v>255</v>
      </c>
      <c r="B258" s="133"/>
      <c r="C258" s="119"/>
      <c r="D258" s="118" t="str">
        <f t="shared" si="25"/>
        <v/>
      </c>
      <c r="E258" s="120"/>
      <c r="F258" s="121"/>
      <c r="G258" s="122"/>
      <c r="H258" s="123"/>
      <c r="I258" s="124"/>
      <c r="J258" s="110" t="str">
        <f t="shared" si="26"/>
        <v/>
      </c>
      <c r="K258" s="118" t="str">
        <f t="shared" si="27"/>
        <v/>
      </c>
      <c r="L258" s="113" t="str">
        <f t="shared" si="28"/>
        <v/>
      </c>
      <c r="M258" s="114" t="str">
        <f t="shared" si="29"/>
        <v/>
      </c>
      <c r="N258" s="123"/>
      <c r="O258" s="123"/>
      <c r="P258" s="123"/>
      <c r="Q258" s="123"/>
      <c r="R258" s="123"/>
      <c r="S258" s="125"/>
      <c r="T258" s="126"/>
      <c r="U258" s="127"/>
      <c r="V258" s="115" t="str">
        <f>IF(I258=Tables!$J$5,Tables!$Q$5,IF(I258=Tables!$J$6,Tables!$Q$6,IF(I258=Tables!$J$7,Tables!$Q$7,IF(I258=Tables!$J$8,Tables!$Q$8,IF(I258=Tables!$J$9,Tables!$Q$9,IF(I258=Tables!$J$10,Tables!$Q$10,IF(I258=Tables!$J$11,Tables!$Q$11,IF(I258=Tables!$J$12,Tables!$Q$12,IF(I258=Tables!$J$13,Tables!$Q$13,IF(I258=Tables!$J$14,Tables!$Q$14,IF(I258=Tables!$J$15,Tables!$Q$15,IF(I258=Tables!$J$16,Tables!$Q$16,IF(I258=Tables!$J$17,Tables!$Q$17,IF(I258=Tables!$J$18,Tables!$Q$18,IF(I258=Tables!$J$19,Tables!$Q$19,IF(I258=Tables!$J$20,Tables!$Q$20,IF(I258=Tables!$J$24,Tables!$Q$24,IF(I258=Tables!$J$25,Tables!$Q$25,IF(I258=Tables!$J$26,Tables!$Q$26,IF(I258=Tables!$J$27,Tables!$Q$27,IF(I258=Tables!$J$28,Tables!$Q$28,IF(I258=Tables!$J$29,Tables!$Q$29,IF(I258=Tables!$J$30,Tables!$Q$30,IF(I258=Tables!$J$34,Tables!$Q$34,IF(I258=Tables!$J$35,Tables!$Q$35,IF(I258=Tables!$J$36,Tables!$Q$36,IF(I258=Tables!$J$37,Tables!$Q$37,IF(I258=Tables!$J$38,Tables!$Q$38,IF(I258=Tables!$J$42,Tables!$Q$42,IF(I258=Tables!$J$46,Tables!$Q$46,IF(I258=Tables!$J$47,Tables!$Q$47,IF(I258=Tables!$J$48,Tables!$Q$48,IF(I258=Tables!$J$49,Tables!$Q$49,IF(I258=Tables!$J$50,Tables!$Q$50,""))))))))))))))))))))))))))))))))))</f>
        <v/>
      </c>
      <c r="W258" s="112" t="str">
        <f t="shared" si="31"/>
        <v/>
      </c>
      <c r="X258" s="111" t="str">
        <f t="shared" si="30"/>
        <v/>
      </c>
      <c r="Y258" s="129"/>
      <c r="AC258" s="106"/>
    </row>
    <row r="259" spans="1:29" s="37" customFormat="1">
      <c r="A259" s="8">
        <f t="shared" si="24"/>
        <v>256</v>
      </c>
      <c r="B259" s="133"/>
      <c r="C259" s="119"/>
      <c r="D259" s="118" t="str">
        <f t="shared" si="25"/>
        <v/>
      </c>
      <c r="E259" s="120"/>
      <c r="F259" s="121"/>
      <c r="G259" s="122"/>
      <c r="H259" s="123"/>
      <c r="I259" s="124"/>
      <c r="J259" s="110" t="str">
        <f t="shared" si="26"/>
        <v/>
      </c>
      <c r="K259" s="118" t="str">
        <f t="shared" si="27"/>
        <v/>
      </c>
      <c r="L259" s="113" t="str">
        <f t="shared" si="28"/>
        <v/>
      </c>
      <c r="M259" s="114" t="str">
        <f t="shared" si="29"/>
        <v/>
      </c>
      <c r="N259" s="123"/>
      <c r="O259" s="123"/>
      <c r="P259" s="123"/>
      <c r="Q259" s="123"/>
      <c r="R259" s="123"/>
      <c r="S259" s="125"/>
      <c r="T259" s="126"/>
      <c r="U259" s="127"/>
      <c r="V259" s="115" t="str">
        <f>IF(I259=Tables!$J$5,Tables!$Q$5,IF(I259=Tables!$J$6,Tables!$Q$6,IF(I259=Tables!$J$7,Tables!$Q$7,IF(I259=Tables!$J$8,Tables!$Q$8,IF(I259=Tables!$J$9,Tables!$Q$9,IF(I259=Tables!$J$10,Tables!$Q$10,IF(I259=Tables!$J$11,Tables!$Q$11,IF(I259=Tables!$J$12,Tables!$Q$12,IF(I259=Tables!$J$13,Tables!$Q$13,IF(I259=Tables!$J$14,Tables!$Q$14,IF(I259=Tables!$J$15,Tables!$Q$15,IF(I259=Tables!$J$16,Tables!$Q$16,IF(I259=Tables!$J$17,Tables!$Q$17,IF(I259=Tables!$J$18,Tables!$Q$18,IF(I259=Tables!$J$19,Tables!$Q$19,IF(I259=Tables!$J$20,Tables!$Q$20,IF(I259=Tables!$J$24,Tables!$Q$24,IF(I259=Tables!$J$25,Tables!$Q$25,IF(I259=Tables!$J$26,Tables!$Q$26,IF(I259=Tables!$J$27,Tables!$Q$27,IF(I259=Tables!$J$28,Tables!$Q$28,IF(I259=Tables!$J$29,Tables!$Q$29,IF(I259=Tables!$J$30,Tables!$Q$30,IF(I259=Tables!$J$34,Tables!$Q$34,IF(I259=Tables!$J$35,Tables!$Q$35,IF(I259=Tables!$J$36,Tables!$Q$36,IF(I259=Tables!$J$37,Tables!$Q$37,IF(I259=Tables!$J$38,Tables!$Q$38,IF(I259=Tables!$J$42,Tables!$Q$42,IF(I259=Tables!$J$46,Tables!$Q$46,IF(I259=Tables!$J$47,Tables!$Q$47,IF(I259=Tables!$J$48,Tables!$Q$48,IF(I259=Tables!$J$49,Tables!$Q$49,IF(I259=Tables!$J$50,Tables!$Q$50,""))))))))))))))))))))))))))))))))))</f>
        <v/>
      </c>
      <c r="W259" s="112" t="str">
        <f t="shared" si="31"/>
        <v/>
      </c>
      <c r="X259" s="111" t="str">
        <f t="shared" si="30"/>
        <v/>
      </c>
      <c r="Y259" s="129"/>
      <c r="AC259" s="106"/>
    </row>
    <row r="260" spans="1:29" s="37" customFormat="1">
      <c r="A260" s="8">
        <f t="shared" ref="A260:A323" si="32">ROW()-3</f>
        <v>257</v>
      </c>
      <c r="B260" s="133"/>
      <c r="C260" s="119"/>
      <c r="D260" s="118" t="str">
        <f t="shared" ref="D260:D323" si="33">IF(C260=0,"","-")</f>
        <v/>
      </c>
      <c r="E260" s="120"/>
      <c r="F260" s="121"/>
      <c r="G260" s="122"/>
      <c r="H260" s="123"/>
      <c r="I260" s="124"/>
      <c r="J260" s="110" t="str">
        <f t="shared" ref="J260:J323" si="34">IF(E260&lt;&gt;"",E260,"")</f>
        <v/>
      </c>
      <c r="K260" s="118" t="str">
        <f t="shared" ref="K260:K323" si="35">IF(J260="","","-")</f>
        <v/>
      </c>
      <c r="L260" s="113" t="str">
        <f t="shared" ref="L260:L323" si="36">IF(F260&lt;&gt;"",F260,"")</f>
        <v/>
      </c>
      <c r="M260" s="114" t="str">
        <f t="shared" ref="M260:M323" si="37">IF(C260=0,"",CONCATENATE("IC-",E260,F260))</f>
        <v/>
      </c>
      <c r="N260" s="123"/>
      <c r="O260" s="123"/>
      <c r="P260" s="123"/>
      <c r="Q260" s="123"/>
      <c r="R260" s="123"/>
      <c r="S260" s="125"/>
      <c r="T260" s="126"/>
      <c r="U260" s="127"/>
      <c r="V260" s="115" t="str">
        <f>IF(I260=Tables!$J$5,Tables!$Q$5,IF(I260=Tables!$J$6,Tables!$Q$6,IF(I260=Tables!$J$7,Tables!$Q$7,IF(I260=Tables!$J$8,Tables!$Q$8,IF(I260=Tables!$J$9,Tables!$Q$9,IF(I260=Tables!$J$10,Tables!$Q$10,IF(I260=Tables!$J$11,Tables!$Q$11,IF(I260=Tables!$J$12,Tables!$Q$12,IF(I260=Tables!$J$13,Tables!$Q$13,IF(I260=Tables!$J$14,Tables!$Q$14,IF(I260=Tables!$J$15,Tables!$Q$15,IF(I260=Tables!$J$16,Tables!$Q$16,IF(I260=Tables!$J$17,Tables!$Q$17,IF(I260=Tables!$J$18,Tables!$Q$18,IF(I260=Tables!$J$19,Tables!$Q$19,IF(I260=Tables!$J$20,Tables!$Q$20,IF(I260=Tables!$J$24,Tables!$Q$24,IF(I260=Tables!$J$25,Tables!$Q$25,IF(I260=Tables!$J$26,Tables!$Q$26,IF(I260=Tables!$J$27,Tables!$Q$27,IF(I260=Tables!$J$28,Tables!$Q$28,IF(I260=Tables!$J$29,Tables!$Q$29,IF(I260=Tables!$J$30,Tables!$Q$30,IF(I260=Tables!$J$34,Tables!$Q$34,IF(I260=Tables!$J$35,Tables!$Q$35,IF(I260=Tables!$J$36,Tables!$Q$36,IF(I260=Tables!$J$37,Tables!$Q$37,IF(I260=Tables!$J$38,Tables!$Q$38,IF(I260=Tables!$J$42,Tables!$Q$42,IF(I260=Tables!$J$46,Tables!$Q$46,IF(I260=Tables!$J$47,Tables!$Q$47,IF(I260=Tables!$J$48,Tables!$Q$48,IF(I260=Tables!$J$49,Tables!$Q$49,IF(I260=Tables!$J$50,Tables!$Q$50,""))))))))))))))))))))))))))))))))))</f>
        <v/>
      </c>
      <c r="W260" s="112" t="str">
        <f t="shared" si="31"/>
        <v/>
      </c>
      <c r="X260" s="111" t="str">
        <f t="shared" ref="X260:X323" si="38">IF(C260="A","24VDC",IF(C260="S","12VDC",IF(C260="Ca","120VAC",IF(C260="Cd","24VDC",IF(C260="F","---","")))))</f>
        <v/>
      </c>
      <c r="Y260" s="129"/>
      <c r="AC260" s="106"/>
    </row>
    <row r="261" spans="1:29" s="37" customFormat="1">
      <c r="A261" s="8">
        <f t="shared" si="32"/>
        <v>258</v>
      </c>
      <c r="B261" s="133"/>
      <c r="C261" s="119"/>
      <c r="D261" s="118" t="str">
        <f t="shared" si="33"/>
        <v/>
      </c>
      <c r="E261" s="120"/>
      <c r="F261" s="121"/>
      <c r="G261" s="122"/>
      <c r="H261" s="123"/>
      <c r="I261" s="124"/>
      <c r="J261" s="110" t="str">
        <f t="shared" si="34"/>
        <v/>
      </c>
      <c r="K261" s="118" t="str">
        <f t="shared" si="35"/>
        <v/>
      </c>
      <c r="L261" s="113" t="str">
        <f t="shared" si="36"/>
        <v/>
      </c>
      <c r="M261" s="114" t="str">
        <f t="shared" si="37"/>
        <v/>
      </c>
      <c r="N261" s="123"/>
      <c r="O261" s="123"/>
      <c r="P261" s="123"/>
      <c r="Q261" s="123"/>
      <c r="R261" s="123"/>
      <c r="S261" s="125"/>
      <c r="T261" s="126"/>
      <c r="U261" s="127"/>
      <c r="V261" s="115" t="str">
        <f>IF(I261=Tables!$J$5,Tables!$Q$5,IF(I261=Tables!$J$6,Tables!$Q$6,IF(I261=Tables!$J$7,Tables!$Q$7,IF(I261=Tables!$J$8,Tables!$Q$8,IF(I261=Tables!$J$9,Tables!$Q$9,IF(I261=Tables!$J$10,Tables!$Q$10,IF(I261=Tables!$J$11,Tables!$Q$11,IF(I261=Tables!$J$12,Tables!$Q$12,IF(I261=Tables!$J$13,Tables!$Q$13,IF(I261=Tables!$J$14,Tables!$Q$14,IF(I261=Tables!$J$15,Tables!$Q$15,IF(I261=Tables!$J$16,Tables!$Q$16,IF(I261=Tables!$J$17,Tables!$Q$17,IF(I261=Tables!$J$18,Tables!$Q$18,IF(I261=Tables!$J$19,Tables!$Q$19,IF(I261=Tables!$J$20,Tables!$Q$20,IF(I261=Tables!$J$24,Tables!$Q$24,IF(I261=Tables!$J$25,Tables!$Q$25,IF(I261=Tables!$J$26,Tables!$Q$26,IF(I261=Tables!$J$27,Tables!$Q$27,IF(I261=Tables!$J$28,Tables!$Q$28,IF(I261=Tables!$J$29,Tables!$Q$29,IF(I261=Tables!$J$30,Tables!$Q$30,IF(I261=Tables!$J$34,Tables!$Q$34,IF(I261=Tables!$J$35,Tables!$Q$35,IF(I261=Tables!$J$36,Tables!$Q$36,IF(I261=Tables!$J$37,Tables!$Q$37,IF(I261=Tables!$J$38,Tables!$Q$38,IF(I261=Tables!$J$42,Tables!$Q$42,IF(I261=Tables!$J$46,Tables!$Q$46,IF(I261=Tables!$J$47,Tables!$Q$47,IF(I261=Tables!$J$48,Tables!$Q$48,IF(I261=Tables!$J$49,Tables!$Q$49,IF(I261=Tables!$J$50,Tables!$Q$50,""))))))))))))))))))))))))))))))))))</f>
        <v/>
      </c>
      <c r="W261" s="112" t="str">
        <f t="shared" ref="W261:W324" si="39">IF(V261="","",((V261*0.5)^2)*3.1416)</f>
        <v/>
      </c>
      <c r="X261" s="111" t="str">
        <f t="shared" si="38"/>
        <v/>
      </c>
      <c r="Y261" s="129"/>
      <c r="AC261" s="106"/>
    </row>
    <row r="262" spans="1:29" s="37" customFormat="1">
      <c r="A262" s="8">
        <f t="shared" si="32"/>
        <v>259</v>
      </c>
      <c r="B262" s="133"/>
      <c r="C262" s="119"/>
      <c r="D262" s="118" t="str">
        <f t="shared" si="33"/>
        <v/>
      </c>
      <c r="E262" s="120"/>
      <c r="F262" s="121"/>
      <c r="G262" s="122"/>
      <c r="H262" s="123"/>
      <c r="I262" s="124"/>
      <c r="J262" s="110" t="str">
        <f t="shared" si="34"/>
        <v/>
      </c>
      <c r="K262" s="118" t="str">
        <f t="shared" si="35"/>
        <v/>
      </c>
      <c r="L262" s="113" t="str">
        <f t="shared" si="36"/>
        <v/>
      </c>
      <c r="M262" s="114" t="str">
        <f t="shared" si="37"/>
        <v/>
      </c>
      <c r="N262" s="123"/>
      <c r="O262" s="123"/>
      <c r="P262" s="123"/>
      <c r="Q262" s="123"/>
      <c r="R262" s="123"/>
      <c r="S262" s="125"/>
      <c r="T262" s="126"/>
      <c r="U262" s="127"/>
      <c r="V262" s="115" t="str">
        <f>IF(I262=Tables!$J$5,Tables!$Q$5,IF(I262=Tables!$J$6,Tables!$Q$6,IF(I262=Tables!$J$7,Tables!$Q$7,IF(I262=Tables!$J$8,Tables!$Q$8,IF(I262=Tables!$J$9,Tables!$Q$9,IF(I262=Tables!$J$10,Tables!$Q$10,IF(I262=Tables!$J$11,Tables!$Q$11,IF(I262=Tables!$J$12,Tables!$Q$12,IF(I262=Tables!$J$13,Tables!$Q$13,IF(I262=Tables!$J$14,Tables!$Q$14,IF(I262=Tables!$J$15,Tables!$Q$15,IF(I262=Tables!$J$16,Tables!$Q$16,IF(I262=Tables!$J$17,Tables!$Q$17,IF(I262=Tables!$J$18,Tables!$Q$18,IF(I262=Tables!$J$19,Tables!$Q$19,IF(I262=Tables!$J$20,Tables!$Q$20,IF(I262=Tables!$J$24,Tables!$Q$24,IF(I262=Tables!$J$25,Tables!$Q$25,IF(I262=Tables!$J$26,Tables!$Q$26,IF(I262=Tables!$J$27,Tables!$Q$27,IF(I262=Tables!$J$28,Tables!$Q$28,IF(I262=Tables!$J$29,Tables!$Q$29,IF(I262=Tables!$J$30,Tables!$Q$30,IF(I262=Tables!$J$34,Tables!$Q$34,IF(I262=Tables!$J$35,Tables!$Q$35,IF(I262=Tables!$J$36,Tables!$Q$36,IF(I262=Tables!$J$37,Tables!$Q$37,IF(I262=Tables!$J$38,Tables!$Q$38,IF(I262=Tables!$J$42,Tables!$Q$42,IF(I262=Tables!$J$46,Tables!$Q$46,IF(I262=Tables!$J$47,Tables!$Q$47,IF(I262=Tables!$J$48,Tables!$Q$48,IF(I262=Tables!$J$49,Tables!$Q$49,IF(I262=Tables!$J$50,Tables!$Q$50,""))))))))))))))))))))))))))))))))))</f>
        <v/>
      </c>
      <c r="W262" s="112" t="str">
        <f t="shared" si="39"/>
        <v/>
      </c>
      <c r="X262" s="111" t="str">
        <f t="shared" si="38"/>
        <v/>
      </c>
      <c r="Y262" s="129"/>
      <c r="AC262" s="106"/>
    </row>
    <row r="263" spans="1:29" s="37" customFormat="1">
      <c r="A263" s="8">
        <f t="shared" si="32"/>
        <v>260</v>
      </c>
      <c r="B263" s="133"/>
      <c r="C263" s="119"/>
      <c r="D263" s="118" t="str">
        <f t="shared" si="33"/>
        <v/>
      </c>
      <c r="E263" s="120"/>
      <c r="F263" s="121"/>
      <c r="G263" s="122"/>
      <c r="H263" s="123"/>
      <c r="I263" s="124"/>
      <c r="J263" s="110" t="str">
        <f t="shared" si="34"/>
        <v/>
      </c>
      <c r="K263" s="118" t="str">
        <f t="shared" si="35"/>
        <v/>
      </c>
      <c r="L263" s="113" t="str">
        <f t="shared" si="36"/>
        <v/>
      </c>
      <c r="M263" s="114" t="str">
        <f t="shared" si="37"/>
        <v/>
      </c>
      <c r="N263" s="123"/>
      <c r="O263" s="123"/>
      <c r="P263" s="123"/>
      <c r="Q263" s="123"/>
      <c r="R263" s="123"/>
      <c r="S263" s="125"/>
      <c r="T263" s="126"/>
      <c r="U263" s="127"/>
      <c r="V263" s="115" t="str">
        <f>IF(I263=Tables!$J$5,Tables!$Q$5,IF(I263=Tables!$J$6,Tables!$Q$6,IF(I263=Tables!$J$7,Tables!$Q$7,IF(I263=Tables!$J$8,Tables!$Q$8,IF(I263=Tables!$J$9,Tables!$Q$9,IF(I263=Tables!$J$10,Tables!$Q$10,IF(I263=Tables!$J$11,Tables!$Q$11,IF(I263=Tables!$J$12,Tables!$Q$12,IF(I263=Tables!$J$13,Tables!$Q$13,IF(I263=Tables!$J$14,Tables!$Q$14,IF(I263=Tables!$J$15,Tables!$Q$15,IF(I263=Tables!$J$16,Tables!$Q$16,IF(I263=Tables!$J$17,Tables!$Q$17,IF(I263=Tables!$J$18,Tables!$Q$18,IF(I263=Tables!$J$19,Tables!$Q$19,IF(I263=Tables!$J$20,Tables!$Q$20,IF(I263=Tables!$J$24,Tables!$Q$24,IF(I263=Tables!$J$25,Tables!$Q$25,IF(I263=Tables!$J$26,Tables!$Q$26,IF(I263=Tables!$J$27,Tables!$Q$27,IF(I263=Tables!$J$28,Tables!$Q$28,IF(I263=Tables!$J$29,Tables!$Q$29,IF(I263=Tables!$J$30,Tables!$Q$30,IF(I263=Tables!$J$34,Tables!$Q$34,IF(I263=Tables!$J$35,Tables!$Q$35,IF(I263=Tables!$J$36,Tables!$Q$36,IF(I263=Tables!$J$37,Tables!$Q$37,IF(I263=Tables!$J$38,Tables!$Q$38,IF(I263=Tables!$J$42,Tables!$Q$42,IF(I263=Tables!$J$46,Tables!$Q$46,IF(I263=Tables!$J$47,Tables!$Q$47,IF(I263=Tables!$J$48,Tables!$Q$48,IF(I263=Tables!$J$49,Tables!$Q$49,IF(I263=Tables!$J$50,Tables!$Q$50,""))))))))))))))))))))))))))))))))))</f>
        <v/>
      </c>
      <c r="W263" s="112" t="str">
        <f t="shared" si="39"/>
        <v/>
      </c>
      <c r="X263" s="111" t="str">
        <f t="shared" si="38"/>
        <v/>
      </c>
      <c r="Y263" s="129"/>
      <c r="AC263" s="106"/>
    </row>
    <row r="264" spans="1:29" s="37" customFormat="1">
      <c r="A264" s="8">
        <f t="shared" si="32"/>
        <v>261</v>
      </c>
      <c r="B264" s="133"/>
      <c r="C264" s="119"/>
      <c r="D264" s="118" t="str">
        <f t="shared" si="33"/>
        <v/>
      </c>
      <c r="E264" s="120"/>
      <c r="F264" s="121"/>
      <c r="G264" s="122"/>
      <c r="H264" s="123"/>
      <c r="I264" s="124"/>
      <c r="J264" s="110" t="str">
        <f t="shared" si="34"/>
        <v/>
      </c>
      <c r="K264" s="118" t="str">
        <f t="shared" si="35"/>
        <v/>
      </c>
      <c r="L264" s="113" t="str">
        <f t="shared" si="36"/>
        <v/>
      </c>
      <c r="M264" s="114" t="str">
        <f t="shared" si="37"/>
        <v/>
      </c>
      <c r="N264" s="123"/>
      <c r="O264" s="123"/>
      <c r="P264" s="123"/>
      <c r="Q264" s="123"/>
      <c r="R264" s="123"/>
      <c r="S264" s="125"/>
      <c r="T264" s="126"/>
      <c r="U264" s="127"/>
      <c r="V264" s="115" t="str">
        <f>IF(I264=Tables!$J$5,Tables!$Q$5,IF(I264=Tables!$J$6,Tables!$Q$6,IF(I264=Tables!$J$7,Tables!$Q$7,IF(I264=Tables!$J$8,Tables!$Q$8,IF(I264=Tables!$J$9,Tables!$Q$9,IF(I264=Tables!$J$10,Tables!$Q$10,IF(I264=Tables!$J$11,Tables!$Q$11,IF(I264=Tables!$J$12,Tables!$Q$12,IF(I264=Tables!$J$13,Tables!$Q$13,IF(I264=Tables!$J$14,Tables!$Q$14,IF(I264=Tables!$J$15,Tables!$Q$15,IF(I264=Tables!$J$16,Tables!$Q$16,IF(I264=Tables!$J$17,Tables!$Q$17,IF(I264=Tables!$J$18,Tables!$Q$18,IF(I264=Tables!$J$19,Tables!$Q$19,IF(I264=Tables!$J$20,Tables!$Q$20,IF(I264=Tables!$J$24,Tables!$Q$24,IF(I264=Tables!$J$25,Tables!$Q$25,IF(I264=Tables!$J$26,Tables!$Q$26,IF(I264=Tables!$J$27,Tables!$Q$27,IF(I264=Tables!$J$28,Tables!$Q$28,IF(I264=Tables!$J$29,Tables!$Q$29,IF(I264=Tables!$J$30,Tables!$Q$30,IF(I264=Tables!$J$34,Tables!$Q$34,IF(I264=Tables!$J$35,Tables!$Q$35,IF(I264=Tables!$J$36,Tables!$Q$36,IF(I264=Tables!$J$37,Tables!$Q$37,IF(I264=Tables!$J$38,Tables!$Q$38,IF(I264=Tables!$J$42,Tables!$Q$42,IF(I264=Tables!$J$46,Tables!$Q$46,IF(I264=Tables!$J$47,Tables!$Q$47,IF(I264=Tables!$J$48,Tables!$Q$48,IF(I264=Tables!$J$49,Tables!$Q$49,IF(I264=Tables!$J$50,Tables!$Q$50,""))))))))))))))))))))))))))))))))))</f>
        <v/>
      </c>
      <c r="W264" s="112" t="str">
        <f t="shared" si="39"/>
        <v/>
      </c>
      <c r="X264" s="111" t="str">
        <f t="shared" si="38"/>
        <v/>
      </c>
      <c r="Y264" s="129"/>
      <c r="AC264" s="106"/>
    </row>
    <row r="265" spans="1:29" s="37" customFormat="1">
      <c r="A265" s="8">
        <f t="shared" si="32"/>
        <v>262</v>
      </c>
      <c r="B265" s="133"/>
      <c r="C265" s="119"/>
      <c r="D265" s="118" t="str">
        <f t="shared" si="33"/>
        <v/>
      </c>
      <c r="E265" s="120"/>
      <c r="F265" s="121"/>
      <c r="G265" s="122"/>
      <c r="H265" s="123"/>
      <c r="I265" s="124"/>
      <c r="J265" s="110" t="str">
        <f t="shared" si="34"/>
        <v/>
      </c>
      <c r="K265" s="118" t="str">
        <f t="shared" si="35"/>
        <v/>
      </c>
      <c r="L265" s="113" t="str">
        <f t="shared" si="36"/>
        <v/>
      </c>
      <c r="M265" s="114" t="str">
        <f t="shared" si="37"/>
        <v/>
      </c>
      <c r="N265" s="123"/>
      <c r="O265" s="123"/>
      <c r="P265" s="123"/>
      <c r="Q265" s="123"/>
      <c r="R265" s="123"/>
      <c r="S265" s="125"/>
      <c r="T265" s="126"/>
      <c r="U265" s="127"/>
      <c r="V265" s="115" t="str">
        <f>IF(I265=Tables!$J$5,Tables!$Q$5,IF(I265=Tables!$J$6,Tables!$Q$6,IF(I265=Tables!$J$7,Tables!$Q$7,IF(I265=Tables!$J$8,Tables!$Q$8,IF(I265=Tables!$J$9,Tables!$Q$9,IF(I265=Tables!$J$10,Tables!$Q$10,IF(I265=Tables!$J$11,Tables!$Q$11,IF(I265=Tables!$J$12,Tables!$Q$12,IF(I265=Tables!$J$13,Tables!$Q$13,IF(I265=Tables!$J$14,Tables!$Q$14,IF(I265=Tables!$J$15,Tables!$Q$15,IF(I265=Tables!$J$16,Tables!$Q$16,IF(I265=Tables!$J$17,Tables!$Q$17,IF(I265=Tables!$J$18,Tables!$Q$18,IF(I265=Tables!$J$19,Tables!$Q$19,IF(I265=Tables!$J$20,Tables!$Q$20,IF(I265=Tables!$J$24,Tables!$Q$24,IF(I265=Tables!$J$25,Tables!$Q$25,IF(I265=Tables!$J$26,Tables!$Q$26,IF(I265=Tables!$J$27,Tables!$Q$27,IF(I265=Tables!$J$28,Tables!$Q$28,IF(I265=Tables!$J$29,Tables!$Q$29,IF(I265=Tables!$J$30,Tables!$Q$30,IF(I265=Tables!$J$34,Tables!$Q$34,IF(I265=Tables!$J$35,Tables!$Q$35,IF(I265=Tables!$J$36,Tables!$Q$36,IF(I265=Tables!$J$37,Tables!$Q$37,IF(I265=Tables!$J$38,Tables!$Q$38,IF(I265=Tables!$J$42,Tables!$Q$42,IF(I265=Tables!$J$46,Tables!$Q$46,IF(I265=Tables!$J$47,Tables!$Q$47,IF(I265=Tables!$J$48,Tables!$Q$48,IF(I265=Tables!$J$49,Tables!$Q$49,IF(I265=Tables!$J$50,Tables!$Q$50,""))))))))))))))))))))))))))))))))))</f>
        <v/>
      </c>
      <c r="W265" s="112" t="str">
        <f t="shared" si="39"/>
        <v/>
      </c>
      <c r="X265" s="111" t="str">
        <f t="shared" si="38"/>
        <v/>
      </c>
      <c r="Y265" s="129"/>
      <c r="AC265" s="106"/>
    </row>
    <row r="266" spans="1:29" s="37" customFormat="1">
      <c r="A266" s="8">
        <f t="shared" si="32"/>
        <v>263</v>
      </c>
      <c r="B266" s="133"/>
      <c r="C266" s="119"/>
      <c r="D266" s="118" t="str">
        <f t="shared" si="33"/>
        <v/>
      </c>
      <c r="E266" s="120"/>
      <c r="F266" s="121"/>
      <c r="G266" s="122"/>
      <c r="H266" s="123"/>
      <c r="I266" s="124"/>
      <c r="J266" s="110" t="str">
        <f t="shared" si="34"/>
        <v/>
      </c>
      <c r="K266" s="118" t="str">
        <f t="shared" si="35"/>
        <v/>
      </c>
      <c r="L266" s="113" t="str">
        <f t="shared" si="36"/>
        <v/>
      </c>
      <c r="M266" s="114" t="str">
        <f t="shared" si="37"/>
        <v/>
      </c>
      <c r="N266" s="123"/>
      <c r="O266" s="123"/>
      <c r="P266" s="123"/>
      <c r="Q266" s="123"/>
      <c r="R266" s="123"/>
      <c r="S266" s="125"/>
      <c r="T266" s="126"/>
      <c r="U266" s="127"/>
      <c r="V266" s="115" t="str">
        <f>IF(I266=Tables!$J$5,Tables!$Q$5,IF(I266=Tables!$J$6,Tables!$Q$6,IF(I266=Tables!$J$7,Tables!$Q$7,IF(I266=Tables!$J$8,Tables!$Q$8,IF(I266=Tables!$J$9,Tables!$Q$9,IF(I266=Tables!$J$10,Tables!$Q$10,IF(I266=Tables!$J$11,Tables!$Q$11,IF(I266=Tables!$J$12,Tables!$Q$12,IF(I266=Tables!$J$13,Tables!$Q$13,IF(I266=Tables!$J$14,Tables!$Q$14,IF(I266=Tables!$J$15,Tables!$Q$15,IF(I266=Tables!$J$16,Tables!$Q$16,IF(I266=Tables!$J$17,Tables!$Q$17,IF(I266=Tables!$J$18,Tables!$Q$18,IF(I266=Tables!$J$19,Tables!$Q$19,IF(I266=Tables!$J$20,Tables!$Q$20,IF(I266=Tables!$J$24,Tables!$Q$24,IF(I266=Tables!$J$25,Tables!$Q$25,IF(I266=Tables!$J$26,Tables!$Q$26,IF(I266=Tables!$J$27,Tables!$Q$27,IF(I266=Tables!$J$28,Tables!$Q$28,IF(I266=Tables!$J$29,Tables!$Q$29,IF(I266=Tables!$J$30,Tables!$Q$30,IF(I266=Tables!$J$34,Tables!$Q$34,IF(I266=Tables!$J$35,Tables!$Q$35,IF(I266=Tables!$J$36,Tables!$Q$36,IF(I266=Tables!$J$37,Tables!$Q$37,IF(I266=Tables!$J$38,Tables!$Q$38,IF(I266=Tables!$J$42,Tables!$Q$42,IF(I266=Tables!$J$46,Tables!$Q$46,IF(I266=Tables!$J$47,Tables!$Q$47,IF(I266=Tables!$J$48,Tables!$Q$48,IF(I266=Tables!$J$49,Tables!$Q$49,IF(I266=Tables!$J$50,Tables!$Q$50,""))))))))))))))))))))))))))))))))))</f>
        <v/>
      </c>
      <c r="W266" s="112" t="str">
        <f t="shared" si="39"/>
        <v/>
      </c>
      <c r="X266" s="111" t="str">
        <f t="shared" si="38"/>
        <v/>
      </c>
      <c r="Y266" s="129"/>
      <c r="AC266" s="106"/>
    </row>
    <row r="267" spans="1:29" s="37" customFormat="1">
      <c r="A267" s="8">
        <f t="shared" si="32"/>
        <v>264</v>
      </c>
      <c r="B267" s="133"/>
      <c r="C267" s="119"/>
      <c r="D267" s="118" t="str">
        <f t="shared" si="33"/>
        <v/>
      </c>
      <c r="E267" s="120"/>
      <c r="F267" s="121"/>
      <c r="G267" s="122"/>
      <c r="H267" s="123"/>
      <c r="I267" s="124"/>
      <c r="J267" s="110" t="str">
        <f t="shared" si="34"/>
        <v/>
      </c>
      <c r="K267" s="118" t="str">
        <f t="shared" si="35"/>
        <v/>
      </c>
      <c r="L267" s="113" t="str">
        <f t="shared" si="36"/>
        <v/>
      </c>
      <c r="M267" s="114" t="str">
        <f t="shared" si="37"/>
        <v/>
      </c>
      <c r="N267" s="123"/>
      <c r="O267" s="123"/>
      <c r="P267" s="123"/>
      <c r="Q267" s="123"/>
      <c r="R267" s="123"/>
      <c r="S267" s="125"/>
      <c r="T267" s="126"/>
      <c r="U267" s="127"/>
      <c r="V267" s="115" t="str">
        <f>IF(I267=Tables!$J$5,Tables!$Q$5,IF(I267=Tables!$J$6,Tables!$Q$6,IF(I267=Tables!$J$7,Tables!$Q$7,IF(I267=Tables!$J$8,Tables!$Q$8,IF(I267=Tables!$J$9,Tables!$Q$9,IF(I267=Tables!$J$10,Tables!$Q$10,IF(I267=Tables!$J$11,Tables!$Q$11,IF(I267=Tables!$J$12,Tables!$Q$12,IF(I267=Tables!$J$13,Tables!$Q$13,IF(I267=Tables!$J$14,Tables!$Q$14,IF(I267=Tables!$J$15,Tables!$Q$15,IF(I267=Tables!$J$16,Tables!$Q$16,IF(I267=Tables!$J$17,Tables!$Q$17,IF(I267=Tables!$J$18,Tables!$Q$18,IF(I267=Tables!$J$19,Tables!$Q$19,IF(I267=Tables!$J$20,Tables!$Q$20,IF(I267=Tables!$J$24,Tables!$Q$24,IF(I267=Tables!$J$25,Tables!$Q$25,IF(I267=Tables!$J$26,Tables!$Q$26,IF(I267=Tables!$J$27,Tables!$Q$27,IF(I267=Tables!$J$28,Tables!$Q$28,IF(I267=Tables!$J$29,Tables!$Q$29,IF(I267=Tables!$J$30,Tables!$Q$30,IF(I267=Tables!$J$34,Tables!$Q$34,IF(I267=Tables!$J$35,Tables!$Q$35,IF(I267=Tables!$J$36,Tables!$Q$36,IF(I267=Tables!$J$37,Tables!$Q$37,IF(I267=Tables!$J$38,Tables!$Q$38,IF(I267=Tables!$J$42,Tables!$Q$42,IF(I267=Tables!$J$46,Tables!$Q$46,IF(I267=Tables!$J$47,Tables!$Q$47,IF(I267=Tables!$J$48,Tables!$Q$48,IF(I267=Tables!$J$49,Tables!$Q$49,IF(I267=Tables!$J$50,Tables!$Q$50,""))))))))))))))))))))))))))))))))))</f>
        <v/>
      </c>
      <c r="W267" s="112" t="str">
        <f t="shared" si="39"/>
        <v/>
      </c>
      <c r="X267" s="111" t="str">
        <f t="shared" si="38"/>
        <v/>
      </c>
      <c r="Y267" s="129"/>
      <c r="AC267" s="106"/>
    </row>
    <row r="268" spans="1:29" s="37" customFormat="1">
      <c r="A268" s="8">
        <f t="shared" si="32"/>
        <v>265</v>
      </c>
      <c r="B268" s="133"/>
      <c r="C268" s="119"/>
      <c r="D268" s="118" t="str">
        <f t="shared" si="33"/>
        <v/>
      </c>
      <c r="E268" s="120"/>
      <c r="F268" s="121"/>
      <c r="G268" s="122"/>
      <c r="H268" s="123"/>
      <c r="I268" s="124"/>
      <c r="J268" s="110" t="str">
        <f t="shared" si="34"/>
        <v/>
      </c>
      <c r="K268" s="118" t="str">
        <f t="shared" si="35"/>
        <v/>
      </c>
      <c r="L268" s="113" t="str">
        <f t="shared" si="36"/>
        <v/>
      </c>
      <c r="M268" s="114" t="str">
        <f t="shared" si="37"/>
        <v/>
      </c>
      <c r="N268" s="123"/>
      <c r="O268" s="123"/>
      <c r="P268" s="123"/>
      <c r="Q268" s="123"/>
      <c r="R268" s="123"/>
      <c r="S268" s="125"/>
      <c r="T268" s="126"/>
      <c r="U268" s="127"/>
      <c r="V268" s="115" t="str">
        <f>IF(I268=Tables!$J$5,Tables!$Q$5,IF(I268=Tables!$J$6,Tables!$Q$6,IF(I268=Tables!$J$7,Tables!$Q$7,IF(I268=Tables!$J$8,Tables!$Q$8,IF(I268=Tables!$J$9,Tables!$Q$9,IF(I268=Tables!$J$10,Tables!$Q$10,IF(I268=Tables!$J$11,Tables!$Q$11,IF(I268=Tables!$J$12,Tables!$Q$12,IF(I268=Tables!$J$13,Tables!$Q$13,IF(I268=Tables!$J$14,Tables!$Q$14,IF(I268=Tables!$J$15,Tables!$Q$15,IF(I268=Tables!$J$16,Tables!$Q$16,IF(I268=Tables!$J$17,Tables!$Q$17,IF(I268=Tables!$J$18,Tables!$Q$18,IF(I268=Tables!$J$19,Tables!$Q$19,IF(I268=Tables!$J$20,Tables!$Q$20,IF(I268=Tables!$J$24,Tables!$Q$24,IF(I268=Tables!$J$25,Tables!$Q$25,IF(I268=Tables!$J$26,Tables!$Q$26,IF(I268=Tables!$J$27,Tables!$Q$27,IF(I268=Tables!$J$28,Tables!$Q$28,IF(I268=Tables!$J$29,Tables!$Q$29,IF(I268=Tables!$J$30,Tables!$Q$30,IF(I268=Tables!$J$34,Tables!$Q$34,IF(I268=Tables!$J$35,Tables!$Q$35,IF(I268=Tables!$J$36,Tables!$Q$36,IF(I268=Tables!$J$37,Tables!$Q$37,IF(I268=Tables!$J$38,Tables!$Q$38,IF(I268=Tables!$J$42,Tables!$Q$42,IF(I268=Tables!$J$46,Tables!$Q$46,IF(I268=Tables!$J$47,Tables!$Q$47,IF(I268=Tables!$J$48,Tables!$Q$48,IF(I268=Tables!$J$49,Tables!$Q$49,IF(I268=Tables!$J$50,Tables!$Q$50,""))))))))))))))))))))))))))))))))))</f>
        <v/>
      </c>
      <c r="W268" s="112" t="str">
        <f t="shared" si="39"/>
        <v/>
      </c>
      <c r="X268" s="111" t="str">
        <f t="shared" si="38"/>
        <v/>
      </c>
      <c r="Y268" s="129"/>
      <c r="AC268" s="106"/>
    </row>
    <row r="269" spans="1:29" s="37" customFormat="1">
      <c r="A269" s="8">
        <f t="shared" si="32"/>
        <v>266</v>
      </c>
      <c r="B269" s="133"/>
      <c r="C269" s="119"/>
      <c r="D269" s="118" t="str">
        <f t="shared" si="33"/>
        <v/>
      </c>
      <c r="E269" s="120"/>
      <c r="F269" s="121"/>
      <c r="G269" s="122"/>
      <c r="H269" s="123"/>
      <c r="I269" s="124"/>
      <c r="J269" s="110" t="str">
        <f t="shared" si="34"/>
        <v/>
      </c>
      <c r="K269" s="118" t="str">
        <f t="shared" si="35"/>
        <v/>
      </c>
      <c r="L269" s="113" t="str">
        <f t="shared" si="36"/>
        <v/>
      </c>
      <c r="M269" s="114" t="str">
        <f t="shared" si="37"/>
        <v/>
      </c>
      <c r="N269" s="123"/>
      <c r="O269" s="123"/>
      <c r="P269" s="123"/>
      <c r="Q269" s="123"/>
      <c r="R269" s="123"/>
      <c r="S269" s="125"/>
      <c r="T269" s="126"/>
      <c r="U269" s="127"/>
      <c r="V269" s="115" t="str">
        <f>IF(I269=Tables!$J$5,Tables!$Q$5,IF(I269=Tables!$J$6,Tables!$Q$6,IF(I269=Tables!$J$7,Tables!$Q$7,IF(I269=Tables!$J$8,Tables!$Q$8,IF(I269=Tables!$J$9,Tables!$Q$9,IF(I269=Tables!$J$10,Tables!$Q$10,IF(I269=Tables!$J$11,Tables!$Q$11,IF(I269=Tables!$J$12,Tables!$Q$12,IF(I269=Tables!$J$13,Tables!$Q$13,IF(I269=Tables!$J$14,Tables!$Q$14,IF(I269=Tables!$J$15,Tables!$Q$15,IF(I269=Tables!$J$16,Tables!$Q$16,IF(I269=Tables!$J$17,Tables!$Q$17,IF(I269=Tables!$J$18,Tables!$Q$18,IF(I269=Tables!$J$19,Tables!$Q$19,IF(I269=Tables!$J$20,Tables!$Q$20,IF(I269=Tables!$J$24,Tables!$Q$24,IF(I269=Tables!$J$25,Tables!$Q$25,IF(I269=Tables!$J$26,Tables!$Q$26,IF(I269=Tables!$J$27,Tables!$Q$27,IF(I269=Tables!$J$28,Tables!$Q$28,IF(I269=Tables!$J$29,Tables!$Q$29,IF(I269=Tables!$J$30,Tables!$Q$30,IF(I269=Tables!$J$34,Tables!$Q$34,IF(I269=Tables!$J$35,Tables!$Q$35,IF(I269=Tables!$J$36,Tables!$Q$36,IF(I269=Tables!$J$37,Tables!$Q$37,IF(I269=Tables!$J$38,Tables!$Q$38,IF(I269=Tables!$J$42,Tables!$Q$42,IF(I269=Tables!$J$46,Tables!$Q$46,IF(I269=Tables!$J$47,Tables!$Q$47,IF(I269=Tables!$J$48,Tables!$Q$48,IF(I269=Tables!$J$49,Tables!$Q$49,IF(I269=Tables!$J$50,Tables!$Q$50,""))))))))))))))))))))))))))))))))))</f>
        <v/>
      </c>
      <c r="W269" s="112" t="str">
        <f t="shared" si="39"/>
        <v/>
      </c>
      <c r="X269" s="111" t="str">
        <f t="shared" si="38"/>
        <v/>
      </c>
      <c r="Y269" s="129"/>
      <c r="AC269" s="106"/>
    </row>
    <row r="270" spans="1:29" s="37" customFormat="1">
      <c r="A270" s="8">
        <f t="shared" si="32"/>
        <v>267</v>
      </c>
      <c r="B270" s="133"/>
      <c r="C270" s="119"/>
      <c r="D270" s="118" t="str">
        <f t="shared" si="33"/>
        <v/>
      </c>
      <c r="E270" s="120"/>
      <c r="F270" s="121"/>
      <c r="G270" s="122"/>
      <c r="H270" s="123"/>
      <c r="I270" s="124"/>
      <c r="J270" s="110" t="str">
        <f t="shared" si="34"/>
        <v/>
      </c>
      <c r="K270" s="118" t="str">
        <f t="shared" si="35"/>
        <v/>
      </c>
      <c r="L270" s="113" t="str">
        <f t="shared" si="36"/>
        <v/>
      </c>
      <c r="M270" s="114" t="str">
        <f t="shared" si="37"/>
        <v/>
      </c>
      <c r="N270" s="123"/>
      <c r="O270" s="123"/>
      <c r="P270" s="123"/>
      <c r="Q270" s="123"/>
      <c r="R270" s="123"/>
      <c r="S270" s="125"/>
      <c r="T270" s="126"/>
      <c r="U270" s="127"/>
      <c r="V270" s="115" t="str">
        <f>IF(I270=Tables!$J$5,Tables!$Q$5,IF(I270=Tables!$J$6,Tables!$Q$6,IF(I270=Tables!$J$7,Tables!$Q$7,IF(I270=Tables!$J$8,Tables!$Q$8,IF(I270=Tables!$J$9,Tables!$Q$9,IF(I270=Tables!$J$10,Tables!$Q$10,IF(I270=Tables!$J$11,Tables!$Q$11,IF(I270=Tables!$J$12,Tables!$Q$12,IF(I270=Tables!$J$13,Tables!$Q$13,IF(I270=Tables!$J$14,Tables!$Q$14,IF(I270=Tables!$J$15,Tables!$Q$15,IF(I270=Tables!$J$16,Tables!$Q$16,IF(I270=Tables!$J$17,Tables!$Q$17,IF(I270=Tables!$J$18,Tables!$Q$18,IF(I270=Tables!$J$19,Tables!$Q$19,IF(I270=Tables!$J$20,Tables!$Q$20,IF(I270=Tables!$J$24,Tables!$Q$24,IF(I270=Tables!$J$25,Tables!$Q$25,IF(I270=Tables!$J$26,Tables!$Q$26,IF(I270=Tables!$J$27,Tables!$Q$27,IF(I270=Tables!$J$28,Tables!$Q$28,IF(I270=Tables!$J$29,Tables!$Q$29,IF(I270=Tables!$J$30,Tables!$Q$30,IF(I270=Tables!$J$34,Tables!$Q$34,IF(I270=Tables!$J$35,Tables!$Q$35,IF(I270=Tables!$J$36,Tables!$Q$36,IF(I270=Tables!$J$37,Tables!$Q$37,IF(I270=Tables!$J$38,Tables!$Q$38,IF(I270=Tables!$J$42,Tables!$Q$42,IF(I270=Tables!$J$46,Tables!$Q$46,IF(I270=Tables!$J$47,Tables!$Q$47,IF(I270=Tables!$J$48,Tables!$Q$48,IF(I270=Tables!$J$49,Tables!$Q$49,IF(I270=Tables!$J$50,Tables!$Q$50,""))))))))))))))))))))))))))))))))))</f>
        <v/>
      </c>
      <c r="W270" s="112" t="str">
        <f t="shared" si="39"/>
        <v/>
      </c>
      <c r="X270" s="111" t="str">
        <f t="shared" si="38"/>
        <v/>
      </c>
      <c r="Y270" s="129"/>
      <c r="AC270" s="106"/>
    </row>
    <row r="271" spans="1:29" s="37" customFormat="1">
      <c r="A271" s="8">
        <f t="shared" si="32"/>
        <v>268</v>
      </c>
      <c r="B271" s="133"/>
      <c r="C271" s="119"/>
      <c r="D271" s="118" t="str">
        <f t="shared" si="33"/>
        <v/>
      </c>
      <c r="E271" s="120"/>
      <c r="F271" s="121"/>
      <c r="G271" s="122"/>
      <c r="H271" s="123"/>
      <c r="I271" s="124"/>
      <c r="J271" s="110" t="str">
        <f t="shared" si="34"/>
        <v/>
      </c>
      <c r="K271" s="118" t="str">
        <f t="shared" si="35"/>
        <v/>
      </c>
      <c r="L271" s="113" t="str">
        <f t="shared" si="36"/>
        <v/>
      </c>
      <c r="M271" s="114" t="str">
        <f t="shared" si="37"/>
        <v/>
      </c>
      <c r="N271" s="123"/>
      <c r="O271" s="123"/>
      <c r="P271" s="123"/>
      <c r="Q271" s="123"/>
      <c r="R271" s="123"/>
      <c r="S271" s="125"/>
      <c r="T271" s="126"/>
      <c r="U271" s="127"/>
      <c r="V271" s="115" t="str">
        <f>IF(I271=Tables!$J$5,Tables!$Q$5,IF(I271=Tables!$J$6,Tables!$Q$6,IF(I271=Tables!$J$7,Tables!$Q$7,IF(I271=Tables!$J$8,Tables!$Q$8,IF(I271=Tables!$J$9,Tables!$Q$9,IF(I271=Tables!$J$10,Tables!$Q$10,IF(I271=Tables!$J$11,Tables!$Q$11,IF(I271=Tables!$J$12,Tables!$Q$12,IF(I271=Tables!$J$13,Tables!$Q$13,IF(I271=Tables!$J$14,Tables!$Q$14,IF(I271=Tables!$J$15,Tables!$Q$15,IF(I271=Tables!$J$16,Tables!$Q$16,IF(I271=Tables!$J$17,Tables!$Q$17,IF(I271=Tables!$J$18,Tables!$Q$18,IF(I271=Tables!$J$19,Tables!$Q$19,IF(I271=Tables!$J$20,Tables!$Q$20,IF(I271=Tables!$J$24,Tables!$Q$24,IF(I271=Tables!$J$25,Tables!$Q$25,IF(I271=Tables!$J$26,Tables!$Q$26,IF(I271=Tables!$J$27,Tables!$Q$27,IF(I271=Tables!$J$28,Tables!$Q$28,IF(I271=Tables!$J$29,Tables!$Q$29,IF(I271=Tables!$J$30,Tables!$Q$30,IF(I271=Tables!$J$34,Tables!$Q$34,IF(I271=Tables!$J$35,Tables!$Q$35,IF(I271=Tables!$J$36,Tables!$Q$36,IF(I271=Tables!$J$37,Tables!$Q$37,IF(I271=Tables!$J$38,Tables!$Q$38,IF(I271=Tables!$J$42,Tables!$Q$42,IF(I271=Tables!$J$46,Tables!$Q$46,IF(I271=Tables!$J$47,Tables!$Q$47,IF(I271=Tables!$J$48,Tables!$Q$48,IF(I271=Tables!$J$49,Tables!$Q$49,IF(I271=Tables!$J$50,Tables!$Q$50,""))))))))))))))))))))))))))))))))))</f>
        <v/>
      </c>
      <c r="W271" s="112" t="str">
        <f t="shared" si="39"/>
        <v/>
      </c>
      <c r="X271" s="111" t="str">
        <f t="shared" si="38"/>
        <v/>
      </c>
      <c r="Y271" s="129"/>
      <c r="AC271" s="106"/>
    </row>
    <row r="272" spans="1:29" s="37" customFormat="1">
      <c r="A272" s="8">
        <f t="shared" si="32"/>
        <v>269</v>
      </c>
      <c r="B272" s="133"/>
      <c r="C272" s="119"/>
      <c r="D272" s="118" t="str">
        <f t="shared" si="33"/>
        <v/>
      </c>
      <c r="E272" s="120"/>
      <c r="F272" s="121"/>
      <c r="G272" s="122"/>
      <c r="H272" s="123"/>
      <c r="I272" s="124"/>
      <c r="J272" s="110" t="str">
        <f t="shared" si="34"/>
        <v/>
      </c>
      <c r="K272" s="118" t="str">
        <f t="shared" si="35"/>
        <v/>
      </c>
      <c r="L272" s="113" t="str">
        <f t="shared" si="36"/>
        <v/>
      </c>
      <c r="M272" s="114" t="str">
        <f t="shared" si="37"/>
        <v/>
      </c>
      <c r="N272" s="123"/>
      <c r="O272" s="123"/>
      <c r="P272" s="123"/>
      <c r="Q272" s="123"/>
      <c r="R272" s="123"/>
      <c r="S272" s="125"/>
      <c r="T272" s="126"/>
      <c r="U272" s="127"/>
      <c r="V272" s="115" t="str">
        <f>IF(I272=Tables!$J$5,Tables!$Q$5,IF(I272=Tables!$J$6,Tables!$Q$6,IF(I272=Tables!$J$7,Tables!$Q$7,IF(I272=Tables!$J$8,Tables!$Q$8,IF(I272=Tables!$J$9,Tables!$Q$9,IF(I272=Tables!$J$10,Tables!$Q$10,IF(I272=Tables!$J$11,Tables!$Q$11,IF(I272=Tables!$J$12,Tables!$Q$12,IF(I272=Tables!$J$13,Tables!$Q$13,IF(I272=Tables!$J$14,Tables!$Q$14,IF(I272=Tables!$J$15,Tables!$Q$15,IF(I272=Tables!$J$16,Tables!$Q$16,IF(I272=Tables!$J$17,Tables!$Q$17,IF(I272=Tables!$J$18,Tables!$Q$18,IF(I272=Tables!$J$19,Tables!$Q$19,IF(I272=Tables!$J$20,Tables!$Q$20,IF(I272=Tables!$J$24,Tables!$Q$24,IF(I272=Tables!$J$25,Tables!$Q$25,IF(I272=Tables!$J$26,Tables!$Q$26,IF(I272=Tables!$J$27,Tables!$Q$27,IF(I272=Tables!$J$28,Tables!$Q$28,IF(I272=Tables!$J$29,Tables!$Q$29,IF(I272=Tables!$J$30,Tables!$Q$30,IF(I272=Tables!$J$34,Tables!$Q$34,IF(I272=Tables!$J$35,Tables!$Q$35,IF(I272=Tables!$J$36,Tables!$Q$36,IF(I272=Tables!$J$37,Tables!$Q$37,IF(I272=Tables!$J$38,Tables!$Q$38,IF(I272=Tables!$J$42,Tables!$Q$42,IF(I272=Tables!$J$46,Tables!$Q$46,IF(I272=Tables!$J$47,Tables!$Q$47,IF(I272=Tables!$J$48,Tables!$Q$48,IF(I272=Tables!$J$49,Tables!$Q$49,IF(I272=Tables!$J$50,Tables!$Q$50,""))))))))))))))))))))))))))))))))))</f>
        <v/>
      </c>
      <c r="W272" s="112" t="str">
        <f t="shared" si="39"/>
        <v/>
      </c>
      <c r="X272" s="111" t="str">
        <f t="shared" si="38"/>
        <v/>
      </c>
      <c r="Y272" s="129"/>
      <c r="AC272" s="106"/>
    </row>
    <row r="273" spans="1:29" s="37" customFormat="1">
      <c r="A273" s="8">
        <f t="shared" si="32"/>
        <v>270</v>
      </c>
      <c r="B273" s="133"/>
      <c r="C273" s="119"/>
      <c r="D273" s="118" t="str">
        <f t="shared" si="33"/>
        <v/>
      </c>
      <c r="E273" s="120"/>
      <c r="F273" s="121"/>
      <c r="G273" s="122"/>
      <c r="H273" s="123"/>
      <c r="I273" s="124"/>
      <c r="J273" s="110" t="str">
        <f t="shared" si="34"/>
        <v/>
      </c>
      <c r="K273" s="118" t="str">
        <f t="shared" si="35"/>
        <v/>
      </c>
      <c r="L273" s="113" t="str">
        <f t="shared" si="36"/>
        <v/>
      </c>
      <c r="M273" s="114" t="str">
        <f t="shared" si="37"/>
        <v/>
      </c>
      <c r="N273" s="123"/>
      <c r="O273" s="123"/>
      <c r="P273" s="123"/>
      <c r="Q273" s="123"/>
      <c r="R273" s="123"/>
      <c r="S273" s="125"/>
      <c r="T273" s="126"/>
      <c r="U273" s="127"/>
      <c r="V273" s="115" t="str">
        <f>IF(I273=Tables!$J$5,Tables!$Q$5,IF(I273=Tables!$J$6,Tables!$Q$6,IF(I273=Tables!$J$7,Tables!$Q$7,IF(I273=Tables!$J$8,Tables!$Q$8,IF(I273=Tables!$J$9,Tables!$Q$9,IF(I273=Tables!$J$10,Tables!$Q$10,IF(I273=Tables!$J$11,Tables!$Q$11,IF(I273=Tables!$J$12,Tables!$Q$12,IF(I273=Tables!$J$13,Tables!$Q$13,IF(I273=Tables!$J$14,Tables!$Q$14,IF(I273=Tables!$J$15,Tables!$Q$15,IF(I273=Tables!$J$16,Tables!$Q$16,IF(I273=Tables!$J$17,Tables!$Q$17,IF(I273=Tables!$J$18,Tables!$Q$18,IF(I273=Tables!$J$19,Tables!$Q$19,IF(I273=Tables!$J$20,Tables!$Q$20,IF(I273=Tables!$J$24,Tables!$Q$24,IF(I273=Tables!$J$25,Tables!$Q$25,IF(I273=Tables!$J$26,Tables!$Q$26,IF(I273=Tables!$J$27,Tables!$Q$27,IF(I273=Tables!$J$28,Tables!$Q$28,IF(I273=Tables!$J$29,Tables!$Q$29,IF(I273=Tables!$J$30,Tables!$Q$30,IF(I273=Tables!$J$34,Tables!$Q$34,IF(I273=Tables!$J$35,Tables!$Q$35,IF(I273=Tables!$J$36,Tables!$Q$36,IF(I273=Tables!$J$37,Tables!$Q$37,IF(I273=Tables!$J$38,Tables!$Q$38,IF(I273=Tables!$J$42,Tables!$Q$42,IF(I273=Tables!$J$46,Tables!$Q$46,IF(I273=Tables!$J$47,Tables!$Q$47,IF(I273=Tables!$J$48,Tables!$Q$48,IF(I273=Tables!$J$49,Tables!$Q$49,IF(I273=Tables!$J$50,Tables!$Q$50,""))))))))))))))))))))))))))))))))))</f>
        <v/>
      </c>
      <c r="W273" s="112" t="str">
        <f t="shared" si="39"/>
        <v/>
      </c>
      <c r="X273" s="111" t="str">
        <f t="shared" si="38"/>
        <v/>
      </c>
      <c r="Y273" s="129"/>
      <c r="AC273" s="106"/>
    </row>
    <row r="274" spans="1:29" s="37" customFormat="1">
      <c r="A274" s="8">
        <f t="shared" si="32"/>
        <v>271</v>
      </c>
      <c r="B274" s="133"/>
      <c r="C274" s="119"/>
      <c r="D274" s="118" t="str">
        <f t="shared" si="33"/>
        <v/>
      </c>
      <c r="E274" s="120"/>
      <c r="F274" s="121"/>
      <c r="G274" s="122"/>
      <c r="H274" s="123"/>
      <c r="I274" s="124"/>
      <c r="J274" s="110" t="str">
        <f t="shared" si="34"/>
        <v/>
      </c>
      <c r="K274" s="118" t="str">
        <f t="shared" si="35"/>
        <v/>
      </c>
      <c r="L274" s="113" t="str">
        <f t="shared" si="36"/>
        <v/>
      </c>
      <c r="M274" s="114" t="str">
        <f t="shared" si="37"/>
        <v/>
      </c>
      <c r="N274" s="123"/>
      <c r="O274" s="123"/>
      <c r="P274" s="123"/>
      <c r="Q274" s="123"/>
      <c r="R274" s="123"/>
      <c r="S274" s="125"/>
      <c r="T274" s="126"/>
      <c r="U274" s="127"/>
      <c r="V274" s="115" t="str">
        <f>IF(I274=Tables!$J$5,Tables!$Q$5,IF(I274=Tables!$J$6,Tables!$Q$6,IF(I274=Tables!$J$7,Tables!$Q$7,IF(I274=Tables!$J$8,Tables!$Q$8,IF(I274=Tables!$J$9,Tables!$Q$9,IF(I274=Tables!$J$10,Tables!$Q$10,IF(I274=Tables!$J$11,Tables!$Q$11,IF(I274=Tables!$J$12,Tables!$Q$12,IF(I274=Tables!$J$13,Tables!$Q$13,IF(I274=Tables!$J$14,Tables!$Q$14,IF(I274=Tables!$J$15,Tables!$Q$15,IF(I274=Tables!$J$16,Tables!$Q$16,IF(I274=Tables!$J$17,Tables!$Q$17,IF(I274=Tables!$J$18,Tables!$Q$18,IF(I274=Tables!$J$19,Tables!$Q$19,IF(I274=Tables!$J$20,Tables!$Q$20,IF(I274=Tables!$J$24,Tables!$Q$24,IF(I274=Tables!$J$25,Tables!$Q$25,IF(I274=Tables!$J$26,Tables!$Q$26,IF(I274=Tables!$J$27,Tables!$Q$27,IF(I274=Tables!$J$28,Tables!$Q$28,IF(I274=Tables!$J$29,Tables!$Q$29,IF(I274=Tables!$J$30,Tables!$Q$30,IF(I274=Tables!$J$34,Tables!$Q$34,IF(I274=Tables!$J$35,Tables!$Q$35,IF(I274=Tables!$J$36,Tables!$Q$36,IF(I274=Tables!$J$37,Tables!$Q$37,IF(I274=Tables!$J$38,Tables!$Q$38,IF(I274=Tables!$J$42,Tables!$Q$42,IF(I274=Tables!$J$46,Tables!$Q$46,IF(I274=Tables!$J$47,Tables!$Q$47,IF(I274=Tables!$J$48,Tables!$Q$48,IF(I274=Tables!$J$49,Tables!$Q$49,IF(I274=Tables!$J$50,Tables!$Q$50,""))))))))))))))))))))))))))))))))))</f>
        <v/>
      </c>
      <c r="W274" s="112" t="str">
        <f t="shared" si="39"/>
        <v/>
      </c>
      <c r="X274" s="111" t="str">
        <f t="shared" si="38"/>
        <v/>
      </c>
      <c r="Y274" s="129"/>
      <c r="AC274" s="106"/>
    </row>
    <row r="275" spans="1:29" s="37" customFormat="1">
      <c r="A275" s="8">
        <f t="shared" si="32"/>
        <v>272</v>
      </c>
      <c r="B275" s="133"/>
      <c r="C275" s="119"/>
      <c r="D275" s="118" t="str">
        <f t="shared" si="33"/>
        <v/>
      </c>
      <c r="E275" s="120"/>
      <c r="F275" s="121"/>
      <c r="G275" s="122"/>
      <c r="H275" s="123"/>
      <c r="I275" s="124"/>
      <c r="J275" s="110" t="str">
        <f t="shared" si="34"/>
        <v/>
      </c>
      <c r="K275" s="118" t="str">
        <f t="shared" si="35"/>
        <v/>
      </c>
      <c r="L275" s="113" t="str">
        <f t="shared" si="36"/>
        <v/>
      </c>
      <c r="M275" s="114" t="str">
        <f t="shared" si="37"/>
        <v/>
      </c>
      <c r="N275" s="123"/>
      <c r="O275" s="123"/>
      <c r="P275" s="123"/>
      <c r="Q275" s="123"/>
      <c r="R275" s="123"/>
      <c r="S275" s="125"/>
      <c r="T275" s="126"/>
      <c r="U275" s="127"/>
      <c r="V275" s="115" t="str">
        <f>IF(I275=Tables!$J$5,Tables!$Q$5,IF(I275=Tables!$J$6,Tables!$Q$6,IF(I275=Tables!$J$7,Tables!$Q$7,IF(I275=Tables!$J$8,Tables!$Q$8,IF(I275=Tables!$J$9,Tables!$Q$9,IF(I275=Tables!$J$10,Tables!$Q$10,IF(I275=Tables!$J$11,Tables!$Q$11,IF(I275=Tables!$J$12,Tables!$Q$12,IF(I275=Tables!$J$13,Tables!$Q$13,IF(I275=Tables!$J$14,Tables!$Q$14,IF(I275=Tables!$J$15,Tables!$Q$15,IF(I275=Tables!$J$16,Tables!$Q$16,IF(I275=Tables!$J$17,Tables!$Q$17,IF(I275=Tables!$J$18,Tables!$Q$18,IF(I275=Tables!$J$19,Tables!$Q$19,IF(I275=Tables!$J$20,Tables!$Q$20,IF(I275=Tables!$J$24,Tables!$Q$24,IF(I275=Tables!$J$25,Tables!$Q$25,IF(I275=Tables!$J$26,Tables!$Q$26,IF(I275=Tables!$J$27,Tables!$Q$27,IF(I275=Tables!$J$28,Tables!$Q$28,IF(I275=Tables!$J$29,Tables!$Q$29,IF(I275=Tables!$J$30,Tables!$Q$30,IF(I275=Tables!$J$34,Tables!$Q$34,IF(I275=Tables!$J$35,Tables!$Q$35,IF(I275=Tables!$J$36,Tables!$Q$36,IF(I275=Tables!$J$37,Tables!$Q$37,IF(I275=Tables!$J$38,Tables!$Q$38,IF(I275=Tables!$J$42,Tables!$Q$42,IF(I275=Tables!$J$46,Tables!$Q$46,IF(I275=Tables!$J$47,Tables!$Q$47,IF(I275=Tables!$J$48,Tables!$Q$48,IF(I275=Tables!$J$49,Tables!$Q$49,IF(I275=Tables!$J$50,Tables!$Q$50,""))))))))))))))))))))))))))))))))))</f>
        <v/>
      </c>
      <c r="W275" s="112" t="str">
        <f t="shared" si="39"/>
        <v/>
      </c>
      <c r="X275" s="111" t="str">
        <f t="shared" si="38"/>
        <v/>
      </c>
      <c r="Y275" s="129"/>
      <c r="AC275" s="106"/>
    </row>
    <row r="276" spans="1:29" s="37" customFormat="1">
      <c r="A276" s="8">
        <f t="shared" si="32"/>
        <v>273</v>
      </c>
      <c r="B276" s="133"/>
      <c r="C276" s="119"/>
      <c r="D276" s="118" t="str">
        <f t="shared" si="33"/>
        <v/>
      </c>
      <c r="E276" s="120"/>
      <c r="F276" s="121"/>
      <c r="G276" s="122"/>
      <c r="H276" s="123"/>
      <c r="I276" s="124"/>
      <c r="J276" s="110" t="str">
        <f t="shared" si="34"/>
        <v/>
      </c>
      <c r="K276" s="118" t="str">
        <f t="shared" si="35"/>
        <v/>
      </c>
      <c r="L276" s="113" t="str">
        <f t="shared" si="36"/>
        <v/>
      </c>
      <c r="M276" s="114" t="str">
        <f t="shared" si="37"/>
        <v/>
      </c>
      <c r="N276" s="123"/>
      <c r="O276" s="123"/>
      <c r="P276" s="123"/>
      <c r="Q276" s="123"/>
      <c r="R276" s="123"/>
      <c r="S276" s="125"/>
      <c r="T276" s="126"/>
      <c r="U276" s="127"/>
      <c r="V276" s="115" t="str">
        <f>IF(I276=Tables!$J$5,Tables!$Q$5,IF(I276=Tables!$J$6,Tables!$Q$6,IF(I276=Tables!$J$7,Tables!$Q$7,IF(I276=Tables!$J$8,Tables!$Q$8,IF(I276=Tables!$J$9,Tables!$Q$9,IF(I276=Tables!$J$10,Tables!$Q$10,IF(I276=Tables!$J$11,Tables!$Q$11,IF(I276=Tables!$J$12,Tables!$Q$12,IF(I276=Tables!$J$13,Tables!$Q$13,IF(I276=Tables!$J$14,Tables!$Q$14,IF(I276=Tables!$J$15,Tables!$Q$15,IF(I276=Tables!$J$16,Tables!$Q$16,IF(I276=Tables!$J$17,Tables!$Q$17,IF(I276=Tables!$J$18,Tables!$Q$18,IF(I276=Tables!$J$19,Tables!$Q$19,IF(I276=Tables!$J$20,Tables!$Q$20,IF(I276=Tables!$J$24,Tables!$Q$24,IF(I276=Tables!$J$25,Tables!$Q$25,IF(I276=Tables!$J$26,Tables!$Q$26,IF(I276=Tables!$J$27,Tables!$Q$27,IF(I276=Tables!$J$28,Tables!$Q$28,IF(I276=Tables!$J$29,Tables!$Q$29,IF(I276=Tables!$J$30,Tables!$Q$30,IF(I276=Tables!$J$34,Tables!$Q$34,IF(I276=Tables!$J$35,Tables!$Q$35,IF(I276=Tables!$J$36,Tables!$Q$36,IF(I276=Tables!$J$37,Tables!$Q$37,IF(I276=Tables!$J$38,Tables!$Q$38,IF(I276=Tables!$J$42,Tables!$Q$42,IF(I276=Tables!$J$46,Tables!$Q$46,IF(I276=Tables!$J$47,Tables!$Q$47,IF(I276=Tables!$J$48,Tables!$Q$48,IF(I276=Tables!$J$49,Tables!$Q$49,IF(I276=Tables!$J$50,Tables!$Q$50,""))))))))))))))))))))))))))))))))))</f>
        <v/>
      </c>
      <c r="W276" s="112" t="str">
        <f t="shared" si="39"/>
        <v/>
      </c>
      <c r="X276" s="111" t="str">
        <f t="shared" si="38"/>
        <v/>
      </c>
      <c r="Y276" s="129"/>
      <c r="AC276" s="106"/>
    </row>
    <row r="277" spans="1:29" s="37" customFormat="1">
      <c r="A277" s="8">
        <f t="shared" si="32"/>
        <v>274</v>
      </c>
      <c r="B277" s="133"/>
      <c r="C277" s="119"/>
      <c r="D277" s="118" t="str">
        <f t="shared" si="33"/>
        <v/>
      </c>
      <c r="E277" s="120"/>
      <c r="F277" s="121"/>
      <c r="G277" s="122"/>
      <c r="H277" s="123"/>
      <c r="I277" s="124"/>
      <c r="J277" s="110" t="str">
        <f t="shared" si="34"/>
        <v/>
      </c>
      <c r="K277" s="118" t="str">
        <f t="shared" si="35"/>
        <v/>
      </c>
      <c r="L277" s="113" t="str">
        <f t="shared" si="36"/>
        <v/>
      </c>
      <c r="M277" s="114" t="str">
        <f t="shared" si="37"/>
        <v/>
      </c>
      <c r="N277" s="123"/>
      <c r="O277" s="123"/>
      <c r="P277" s="123"/>
      <c r="Q277" s="123"/>
      <c r="R277" s="123"/>
      <c r="S277" s="125"/>
      <c r="T277" s="126"/>
      <c r="U277" s="127"/>
      <c r="V277" s="115" t="str">
        <f>IF(I277=Tables!$J$5,Tables!$Q$5,IF(I277=Tables!$J$6,Tables!$Q$6,IF(I277=Tables!$J$7,Tables!$Q$7,IF(I277=Tables!$J$8,Tables!$Q$8,IF(I277=Tables!$J$9,Tables!$Q$9,IF(I277=Tables!$J$10,Tables!$Q$10,IF(I277=Tables!$J$11,Tables!$Q$11,IF(I277=Tables!$J$12,Tables!$Q$12,IF(I277=Tables!$J$13,Tables!$Q$13,IF(I277=Tables!$J$14,Tables!$Q$14,IF(I277=Tables!$J$15,Tables!$Q$15,IF(I277=Tables!$J$16,Tables!$Q$16,IF(I277=Tables!$J$17,Tables!$Q$17,IF(I277=Tables!$J$18,Tables!$Q$18,IF(I277=Tables!$J$19,Tables!$Q$19,IF(I277=Tables!$J$20,Tables!$Q$20,IF(I277=Tables!$J$24,Tables!$Q$24,IF(I277=Tables!$J$25,Tables!$Q$25,IF(I277=Tables!$J$26,Tables!$Q$26,IF(I277=Tables!$J$27,Tables!$Q$27,IF(I277=Tables!$J$28,Tables!$Q$28,IF(I277=Tables!$J$29,Tables!$Q$29,IF(I277=Tables!$J$30,Tables!$Q$30,IF(I277=Tables!$J$34,Tables!$Q$34,IF(I277=Tables!$J$35,Tables!$Q$35,IF(I277=Tables!$J$36,Tables!$Q$36,IF(I277=Tables!$J$37,Tables!$Q$37,IF(I277=Tables!$J$38,Tables!$Q$38,IF(I277=Tables!$J$42,Tables!$Q$42,IF(I277=Tables!$J$46,Tables!$Q$46,IF(I277=Tables!$J$47,Tables!$Q$47,IF(I277=Tables!$J$48,Tables!$Q$48,IF(I277=Tables!$J$49,Tables!$Q$49,IF(I277=Tables!$J$50,Tables!$Q$50,""))))))))))))))))))))))))))))))))))</f>
        <v/>
      </c>
      <c r="W277" s="112" t="str">
        <f t="shared" si="39"/>
        <v/>
      </c>
      <c r="X277" s="111" t="str">
        <f t="shared" si="38"/>
        <v/>
      </c>
      <c r="Y277" s="129"/>
      <c r="AC277" s="106"/>
    </row>
    <row r="278" spans="1:29" s="37" customFormat="1">
      <c r="A278" s="8">
        <f t="shared" si="32"/>
        <v>275</v>
      </c>
      <c r="B278" s="133"/>
      <c r="C278" s="119"/>
      <c r="D278" s="118" t="str">
        <f t="shared" si="33"/>
        <v/>
      </c>
      <c r="E278" s="120"/>
      <c r="F278" s="121"/>
      <c r="G278" s="122"/>
      <c r="H278" s="123"/>
      <c r="I278" s="124"/>
      <c r="J278" s="110" t="str">
        <f t="shared" si="34"/>
        <v/>
      </c>
      <c r="K278" s="118" t="str">
        <f t="shared" si="35"/>
        <v/>
      </c>
      <c r="L278" s="113" t="str">
        <f t="shared" si="36"/>
        <v/>
      </c>
      <c r="M278" s="114" t="str">
        <f t="shared" si="37"/>
        <v/>
      </c>
      <c r="N278" s="123"/>
      <c r="O278" s="123"/>
      <c r="P278" s="123"/>
      <c r="Q278" s="123"/>
      <c r="R278" s="123"/>
      <c r="S278" s="125"/>
      <c r="T278" s="126"/>
      <c r="U278" s="127"/>
      <c r="V278" s="115" t="str">
        <f>IF(I278=Tables!$J$5,Tables!$Q$5,IF(I278=Tables!$J$6,Tables!$Q$6,IF(I278=Tables!$J$7,Tables!$Q$7,IF(I278=Tables!$J$8,Tables!$Q$8,IF(I278=Tables!$J$9,Tables!$Q$9,IF(I278=Tables!$J$10,Tables!$Q$10,IF(I278=Tables!$J$11,Tables!$Q$11,IF(I278=Tables!$J$12,Tables!$Q$12,IF(I278=Tables!$J$13,Tables!$Q$13,IF(I278=Tables!$J$14,Tables!$Q$14,IF(I278=Tables!$J$15,Tables!$Q$15,IF(I278=Tables!$J$16,Tables!$Q$16,IF(I278=Tables!$J$17,Tables!$Q$17,IF(I278=Tables!$J$18,Tables!$Q$18,IF(I278=Tables!$J$19,Tables!$Q$19,IF(I278=Tables!$J$20,Tables!$Q$20,IF(I278=Tables!$J$24,Tables!$Q$24,IF(I278=Tables!$J$25,Tables!$Q$25,IF(I278=Tables!$J$26,Tables!$Q$26,IF(I278=Tables!$J$27,Tables!$Q$27,IF(I278=Tables!$J$28,Tables!$Q$28,IF(I278=Tables!$J$29,Tables!$Q$29,IF(I278=Tables!$J$30,Tables!$Q$30,IF(I278=Tables!$J$34,Tables!$Q$34,IF(I278=Tables!$J$35,Tables!$Q$35,IF(I278=Tables!$J$36,Tables!$Q$36,IF(I278=Tables!$J$37,Tables!$Q$37,IF(I278=Tables!$J$38,Tables!$Q$38,IF(I278=Tables!$J$42,Tables!$Q$42,IF(I278=Tables!$J$46,Tables!$Q$46,IF(I278=Tables!$J$47,Tables!$Q$47,IF(I278=Tables!$J$48,Tables!$Q$48,IF(I278=Tables!$J$49,Tables!$Q$49,IF(I278=Tables!$J$50,Tables!$Q$50,""))))))))))))))))))))))))))))))))))</f>
        <v/>
      </c>
      <c r="W278" s="112" t="str">
        <f t="shared" si="39"/>
        <v/>
      </c>
      <c r="X278" s="111" t="str">
        <f t="shared" si="38"/>
        <v/>
      </c>
      <c r="Y278" s="129"/>
      <c r="AC278" s="106"/>
    </row>
    <row r="279" spans="1:29" s="37" customFormat="1">
      <c r="A279" s="8">
        <f t="shared" si="32"/>
        <v>276</v>
      </c>
      <c r="B279" s="135"/>
      <c r="C279" s="119"/>
      <c r="D279" s="118" t="str">
        <f t="shared" si="33"/>
        <v/>
      </c>
      <c r="E279" s="120"/>
      <c r="F279" s="121"/>
      <c r="G279" s="122"/>
      <c r="H279" s="123"/>
      <c r="I279" s="124"/>
      <c r="J279" s="110" t="str">
        <f t="shared" si="34"/>
        <v/>
      </c>
      <c r="K279" s="118" t="str">
        <f t="shared" si="35"/>
        <v/>
      </c>
      <c r="L279" s="113" t="str">
        <f t="shared" si="36"/>
        <v/>
      </c>
      <c r="M279" s="114" t="str">
        <f t="shared" si="37"/>
        <v/>
      </c>
      <c r="N279" s="123"/>
      <c r="O279" s="123"/>
      <c r="P279" s="123"/>
      <c r="Q279" s="123"/>
      <c r="R279" s="123"/>
      <c r="S279" s="125"/>
      <c r="T279" s="126"/>
      <c r="U279" s="127"/>
      <c r="V279" s="115" t="str">
        <f>IF(I279=Tables!$J$5,Tables!$Q$5,IF(I279=Tables!$J$6,Tables!$Q$6,IF(I279=Tables!$J$7,Tables!$Q$7,IF(I279=Tables!$J$8,Tables!$Q$8,IF(I279=Tables!$J$9,Tables!$Q$9,IF(I279=Tables!$J$10,Tables!$Q$10,IF(I279=Tables!$J$11,Tables!$Q$11,IF(I279=Tables!$J$12,Tables!$Q$12,IF(I279=Tables!$J$13,Tables!$Q$13,IF(I279=Tables!$J$14,Tables!$Q$14,IF(I279=Tables!$J$15,Tables!$Q$15,IF(I279=Tables!$J$16,Tables!$Q$16,IF(I279=Tables!$J$17,Tables!$Q$17,IF(I279=Tables!$J$18,Tables!$Q$18,IF(I279=Tables!$J$19,Tables!$Q$19,IF(I279=Tables!$J$20,Tables!$Q$20,IF(I279=Tables!$J$24,Tables!$Q$24,IF(I279=Tables!$J$25,Tables!$Q$25,IF(I279=Tables!$J$26,Tables!$Q$26,IF(I279=Tables!$J$27,Tables!$Q$27,IF(I279=Tables!$J$28,Tables!$Q$28,IF(I279=Tables!$J$29,Tables!$Q$29,IF(I279=Tables!$J$30,Tables!$Q$30,IF(I279=Tables!$J$34,Tables!$Q$34,IF(I279=Tables!$J$35,Tables!$Q$35,IF(I279=Tables!$J$36,Tables!$Q$36,IF(I279=Tables!$J$37,Tables!$Q$37,IF(I279=Tables!$J$38,Tables!$Q$38,IF(I279=Tables!$J$42,Tables!$Q$42,IF(I279=Tables!$J$46,Tables!$Q$46,IF(I279=Tables!$J$47,Tables!$Q$47,IF(I279=Tables!$J$48,Tables!$Q$48,IF(I279=Tables!$J$49,Tables!$Q$49,IF(I279=Tables!$J$50,Tables!$Q$50,""))))))))))))))))))))))))))))))))))</f>
        <v/>
      </c>
      <c r="W279" s="112" t="str">
        <f t="shared" si="39"/>
        <v/>
      </c>
      <c r="X279" s="111" t="str">
        <f t="shared" si="38"/>
        <v/>
      </c>
      <c r="Y279" s="129"/>
      <c r="AC279" s="106"/>
    </row>
    <row r="280" spans="1:29" s="37" customFormat="1">
      <c r="A280" s="8">
        <f t="shared" si="32"/>
        <v>277</v>
      </c>
      <c r="B280" s="135"/>
      <c r="C280" s="119"/>
      <c r="D280" s="118" t="str">
        <f t="shared" si="33"/>
        <v/>
      </c>
      <c r="E280" s="120"/>
      <c r="F280" s="121"/>
      <c r="G280" s="122"/>
      <c r="H280" s="123"/>
      <c r="I280" s="124"/>
      <c r="J280" s="110" t="str">
        <f t="shared" si="34"/>
        <v/>
      </c>
      <c r="K280" s="118" t="str">
        <f t="shared" si="35"/>
        <v/>
      </c>
      <c r="L280" s="113" t="str">
        <f t="shared" si="36"/>
        <v/>
      </c>
      <c r="M280" s="114" t="str">
        <f t="shared" si="37"/>
        <v/>
      </c>
      <c r="N280" s="123"/>
      <c r="O280" s="123"/>
      <c r="P280" s="123"/>
      <c r="Q280" s="123"/>
      <c r="R280" s="123"/>
      <c r="S280" s="125"/>
      <c r="T280" s="126"/>
      <c r="U280" s="127"/>
      <c r="V280" s="115" t="str">
        <f>IF(I280=Tables!$J$5,Tables!$Q$5,IF(I280=Tables!$J$6,Tables!$Q$6,IF(I280=Tables!$J$7,Tables!$Q$7,IF(I280=Tables!$J$8,Tables!$Q$8,IF(I280=Tables!$J$9,Tables!$Q$9,IF(I280=Tables!$J$10,Tables!$Q$10,IF(I280=Tables!$J$11,Tables!$Q$11,IF(I280=Tables!$J$12,Tables!$Q$12,IF(I280=Tables!$J$13,Tables!$Q$13,IF(I280=Tables!$J$14,Tables!$Q$14,IF(I280=Tables!$J$15,Tables!$Q$15,IF(I280=Tables!$J$16,Tables!$Q$16,IF(I280=Tables!$J$17,Tables!$Q$17,IF(I280=Tables!$J$18,Tables!$Q$18,IF(I280=Tables!$J$19,Tables!$Q$19,IF(I280=Tables!$J$20,Tables!$Q$20,IF(I280=Tables!$J$24,Tables!$Q$24,IF(I280=Tables!$J$25,Tables!$Q$25,IF(I280=Tables!$J$26,Tables!$Q$26,IF(I280=Tables!$J$27,Tables!$Q$27,IF(I280=Tables!$J$28,Tables!$Q$28,IF(I280=Tables!$J$29,Tables!$Q$29,IF(I280=Tables!$J$30,Tables!$Q$30,IF(I280=Tables!$J$34,Tables!$Q$34,IF(I280=Tables!$J$35,Tables!$Q$35,IF(I280=Tables!$J$36,Tables!$Q$36,IF(I280=Tables!$J$37,Tables!$Q$37,IF(I280=Tables!$J$38,Tables!$Q$38,IF(I280=Tables!$J$42,Tables!$Q$42,IF(I280=Tables!$J$46,Tables!$Q$46,IF(I280=Tables!$J$47,Tables!$Q$47,IF(I280=Tables!$J$48,Tables!$Q$48,IF(I280=Tables!$J$49,Tables!$Q$49,IF(I280=Tables!$J$50,Tables!$Q$50,""))))))))))))))))))))))))))))))))))</f>
        <v/>
      </c>
      <c r="W280" s="112" t="str">
        <f t="shared" si="39"/>
        <v/>
      </c>
      <c r="X280" s="111" t="str">
        <f t="shared" si="38"/>
        <v/>
      </c>
      <c r="Y280" s="129"/>
      <c r="AC280" s="106"/>
    </row>
    <row r="281" spans="1:29" s="37" customFormat="1">
      <c r="A281" s="8">
        <f t="shared" si="32"/>
        <v>278</v>
      </c>
      <c r="B281" s="135"/>
      <c r="C281" s="119"/>
      <c r="D281" s="118" t="str">
        <f t="shared" si="33"/>
        <v/>
      </c>
      <c r="E281" s="120"/>
      <c r="F281" s="121"/>
      <c r="G281" s="122"/>
      <c r="H281" s="123"/>
      <c r="I281" s="124"/>
      <c r="J281" s="110" t="str">
        <f t="shared" si="34"/>
        <v/>
      </c>
      <c r="K281" s="118" t="str">
        <f t="shared" si="35"/>
        <v/>
      </c>
      <c r="L281" s="113" t="str">
        <f t="shared" si="36"/>
        <v/>
      </c>
      <c r="M281" s="114" t="str">
        <f t="shared" si="37"/>
        <v/>
      </c>
      <c r="N281" s="123"/>
      <c r="O281" s="123"/>
      <c r="P281" s="123"/>
      <c r="Q281" s="123"/>
      <c r="R281" s="123"/>
      <c r="S281" s="125"/>
      <c r="T281" s="126"/>
      <c r="U281" s="127"/>
      <c r="V281" s="115" t="str">
        <f>IF(I281=Tables!$J$5,Tables!$Q$5,IF(I281=Tables!$J$6,Tables!$Q$6,IF(I281=Tables!$J$7,Tables!$Q$7,IF(I281=Tables!$J$8,Tables!$Q$8,IF(I281=Tables!$J$9,Tables!$Q$9,IF(I281=Tables!$J$10,Tables!$Q$10,IF(I281=Tables!$J$11,Tables!$Q$11,IF(I281=Tables!$J$12,Tables!$Q$12,IF(I281=Tables!$J$13,Tables!$Q$13,IF(I281=Tables!$J$14,Tables!$Q$14,IF(I281=Tables!$J$15,Tables!$Q$15,IF(I281=Tables!$J$16,Tables!$Q$16,IF(I281=Tables!$J$17,Tables!$Q$17,IF(I281=Tables!$J$18,Tables!$Q$18,IF(I281=Tables!$J$19,Tables!$Q$19,IF(I281=Tables!$J$20,Tables!$Q$20,IF(I281=Tables!$J$24,Tables!$Q$24,IF(I281=Tables!$J$25,Tables!$Q$25,IF(I281=Tables!$J$26,Tables!$Q$26,IF(I281=Tables!$J$27,Tables!$Q$27,IF(I281=Tables!$J$28,Tables!$Q$28,IF(I281=Tables!$J$29,Tables!$Q$29,IF(I281=Tables!$J$30,Tables!$Q$30,IF(I281=Tables!$J$34,Tables!$Q$34,IF(I281=Tables!$J$35,Tables!$Q$35,IF(I281=Tables!$J$36,Tables!$Q$36,IF(I281=Tables!$J$37,Tables!$Q$37,IF(I281=Tables!$J$38,Tables!$Q$38,IF(I281=Tables!$J$42,Tables!$Q$42,IF(I281=Tables!$J$46,Tables!$Q$46,IF(I281=Tables!$J$47,Tables!$Q$47,IF(I281=Tables!$J$48,Tables!$Q$48,IF(I281=Tables!$J$49,Tables!$Q$49,IF(I281=Tables!$J$50,Tables!$Q$50,""))))))))))))))))))))))))))))))))))</f>
        <v/>
      </c>
      <c r="W281" s="112" t="str">
        <f t="shared" si="39"/>
        <v/>
      </c>
      <c r="X281" s="111" t="str">
        <f t="shared" si="38"/>
        <v/>
      </c>
      <c r="Y281" s="129"/>
      <c r="AC281" s="106"/>
    </row>
    <row r="282" spans="1:29" s="37" customFormat="1">
      <c r="A282" s="8">
        <f t="shared" si="32"/>
        <v>279</v>
      </c>
      <c r="B282" s="135"/>
      <c r="C282" s="119"/>
      <c r="D282" s="118" t="str">
        <f t="shared" si="33"/>
        <v/>
      </c>
      <c r="E282" s="120"/>
      <c r="F282" s="121"/>
      <c r="G282" s="122"/>
      <c r="H282" s="123"/>
      <c r="I282" s="124"/>
      <c r="J282" s="110" t="str">
        <f t="shared" si="34"/>
        <v/>
      </c>
      <c r="K282" s="118" t="str">
        <f t="shared" si="35"/>
        <v/>
      </c>
      <c r="L282" s="113" t="str">
        <f t="shared" si="36"/>
        <v/>
      </c>
      <c r="M282" s="114" t="str">
        <f t="shared" si="37"/>
        <v/>
      </c>
      <c r="N282" s="123"/>
      <c r="O282" s="123"/>
      <c r="P282" s="123"/>
      <c r="Q282" s="123"/>
      <c r="R282" s="123"/>
      <c r="S282" s="125"/>
      <c r="T282" s="126"/>
      <c r="U282" s="127"/>
      <c r="V282" s="115" t="str">
        <f>IF(I282=Tables!$J$5,Tables!$Q$5,IF(I282=Tables!$J$6,Tables!$Q$6,IF(I282=Tables!$J$7,Tables!$Q$7,IF(I282=Tables!$J$8,Tables!$Q$8,IF(I282=Tables!$J$9,Tables!$Q$9,IF(I282=Tables!$J$10,Tables!$Q$10,IF(I282=Tables!$J$11,Tables!$Q$11,IF(I282=Tables!$J$12,Tables!$Q$12,IF(I282=Tables!$J$13,Tables!$Q$13,IF(I282=Tables!$J$14,Tables!$Q$14,IF(I282=Tables!$J$15,Tables!$Q$15,IF(I282=Tables!$J$16,Tables!$Q$16,IF(I282=Tables!$J$17,Tables!$Q$17,IF(I282=Tables!$J$18,Tables!$Q$18,IF(I282=Tables!$J$19,Tables!$Q$19,IF(I282=Tables!$J$20,Tables!$Q$20,IF(I282=Tables!$J$24,Tables!$Q$24,IF(I282=Tables!$J$25,Tables!$Q$25,IF(I282=Tables!$J$26,Tables!$Q$26,IF(I282=Tables!$J$27,Tables!$Q$27,IF(I282=Tables!$J$28,Tables!$Q$28,IF(I282=Tables!$J$29,Tables!$Q$29,IF(I282=Tables!$J$30,Tables!$Q$30,IF(I282=Tables!$J$34,Tables!$Q$34,IF(I282=Tables!$J$35,Tables!$Q$35,IF(I282=Tables!$J$36,Tables!$Q$36,IF(I282=Tables!$J$37,Tables!$Q$37,IF(I282=Tables!$J$38,Tables!$Q$38,IF(I282=Tables!$J$42,Tables!$Q$42,IF(I282=Tables!$J$46,Tables!$Q$46,IF(I282=Tables!$J$47,Tables!$Q$47,IF(I282=Tables!$J$48,Tables!$Q$48,IF(I282=Tables!$J$49,Tables!$Q$49,IF(I282=Tables!$J$50,Tables!$Q$50,""))))))))))))))))))))))))))))))))))</f>
        <v/>
      </c>
      <c r="W282" s="112" t="str">
        <f t="shared" si="39"/>
        <v/>
      </c>
      <c r="X282" s="111" t="str">
        <f t="shared" si="38"/>
        <v/>
      </c>
      <c r="Y282" s="129"/>
      <c r="AC282" s="106"/>
    </row>
    <row r="283" spans="1:29" s="37" customFormat="1">
      <c r="A283" s="8">
        <f t="shared" si="32"/>
        <v>280</v>
      </c>
      <c r="B283" s="135"/>
      <c r="C283" s="119"/>
      <c r="D283" s="118" t="str">
        <f t="shared" si="33"/>
        <v/>
      </c>
      <c r="E283" s="120"/>
      <c r="F283" s="121"/>
      <c r="G283" s="122"/>
      <c r="H283" s="123"/>
      <c r="I283" s="124"/>
      <c r="J283" s="110" t="str">
        <f t="shared" si="34"/>
        <v/>
      </c>
      <c r="K283" s="118" t="str">
        <f t="shared" si="35"/>
        <v/>
      </c>
      <c r="L283" s="113" t="str">
        <f t="shared" si="36"/>
        <v/>
      </c>
      <c r="M283" s="114" t="str">
        <f t="shared" si="37"/>
        <v/>
      </c>
      <c r="N283" s="123"/>
      <c r="O283" s="123"/>
      <c r="P283" s="123"/>
      <c r="Q283" s="123"/>
      <c r="R283" s="123"/>
      <c r="S283" s="125"/>
      <c r="T283" s="126"/>
      <c r="U283" s="127"/>
      <c r="V283" s="115" t="str">
        <f>IF(I283=Tables!$J$5,Tables!$Q$5,IF(I283=Tables!$J$6,Tables!$Q$6,IF(I283=Tables!$J$7,Tables!$Q$7,IF(I283=Tables!$J$8,Tables!$Q$8,IF(I283=Tables!$J$9,Tables!$Q$9,IF(I283=Tables!$J$10,Tables!$Q$10,IF(I283=Tables!$J$11,Tables!$Q$11,IF(I283=Tables!$J$12,Tables!$Q$12,IF(I283=Tables!$J$13,Tables!$Q$13,IF(I283=Tables!$J$14,Tables!$Q$14,IF(I283=Tables!$J$15,Tables!$Q$15,IF(I283=Tables!$J$16,Tables!$Q$16,IF(I283=Tables!$J$17,Tables!$Q$17,IF(I283=Tables!$J$18,Tables!$Q$18,IF(I283=Tables!$J$19,Tables!$Q$19,IF(I283=Tables!$J$20,Tables!$Q$20,IF(I283=Tables!$J$24,Tables!$Q$24,IF(I283=Tables!$J$25,Tables!$Q$25,IF(I283=Tables!$J$26,Tables!$Q$26,IF(I283=Tables!$J$27,Tables!$Q$27,IF(I283=Tables!$J$28,Tables!$Q$28,IF(I283=Tables!$J$29,Tables!$Q$29,IF(I283=Tables!$J$30,Tables!$Q$30,IF(I283=Tables!$J$34,Tables!$Q$34,IF(I283=Tables!$J$35,Tables!$Q$35,IF(I283=Tables!$J$36,Tables!$Q$36,IF(I283=Tables!$J$37,Tables!$Q$37,IF(I283=Tables!$J$38,Tables!$Q$38,IF(I283=Tables!$J$42,Tables!$Q$42,IF(I283=Tables!$J$46,Tables!$Q$46,IF(I283=Tables!$J$47,Tables!$Q$47,IF(I283=Tables!$J$48,Tables!$Q$48,IF(I283=Tables!$J$49,Tables!$Q$49,IF(I283=Tables!$J$50,Tables!$Q$50,""))))))))))))))))))))))))))))))))))</f>
        <v/>
      </c>
      <c r="W283" s="112" t="str">
        <f t="shared" si="39"/>
        <v/>
      </c>
      <c r="X283" s="111" t="str">
        <f t="shared" si="38"/>
        <v/>
      </c>
      <c r="Y283" s="129"/>
      <c r="AA283" s="38"/>
      <c r="AC283" s="106"/>
    </row>
    <row r="284" spans="1:29" s="37" customFormat="1">
      <c r="A284" s="8">
        <f t="shared" si="32"/>
        <v>281</v>
      </c>
      <c r="B284" s="135"/>
      <c r="C284" s="119"/>
      <c r="D284" s="118" t="str">
        <f t="shared" si="33"/>
        <v/>
      </c>
      <c r="E284" s="120"/>
      <c r="F284" s="121"/>
      <c r="G284" s="122"/>
      <c r="H284" s="123"/>
      <c r="I284" s="124"/>
      <c r="J284" s="110" t="str">
        <f t="shared" si="34"/>
        <v/>
      </c>
      <c r="K284" s="118" t="str">
        <f t="shared" si="35"/>
        <v/>
      </c>
      <c r="L284" s="113" t="str">
        <f t="shared" si="36"/>
        <v/>
      </c>
      <c r="M284" s="114" t="str">
        <f t="shared" si="37"/>
        <v/>
      </c>
      <c r="N284" s="123"/>
      <c r="O284" s="123"/>
      <c r="P284" s="123"/>
      <c r="Q284" s="123"/>
      <c r="R284" s="123"/>
      <c r="S284" s="125"/>
      <c r="T284" s="126"/>
      <c r="U284" s="127"/>
      <c r="V284" s="115" t="str">
        <f>IF(I284=Tables!$J$5,Tables!$Q$5,IF(I284=Tables!$J$6,Tables!$Q$6,IF(I284=Tables!$J$7,Tables!$Q$7,IF(I284=Tables!$J$8,Tables!$Q$8,IF(I284=Tables!$J$9,Tables!$Q$9,IF(I284=Tables!$J$10,Tables!$Q$10,IF(I284=Tables!$J$11,Tables!$Q$11,IF(I284=Tables!$J$12,Tables!$Q$12,IF(I284=Tables!$J$13,Tables!$Q$13,IF(I284=Tables!$J$14,Tables!$Q$14,IF(I284=Tables!$J$15,Tables!$Q$15,IF(I284=Tables!$J$16,Tables!$Q$16,IF(I284=Tables!$J$17,Tables!$Q$17,IF(I284=Tables!$J$18,Tables!$Q$18,IF(I284=Tables!$J$19,Tables!$Q$19,IF(I284=Tables!$J$20,Tables!$Q$20,IF(I284=Tables!$J$24,Tables!$Q$24,IF(I284=Tables!$J$25,Tables!$Q$25,IF(I284=Tables!$J$26,Tables!$Q$26,IF(I284=Tables!$J$27,Tables!$Q$27,IF(I284=Tables!$J$28,Tables!$Q$28,IF(I284=Tables!$J$29,Tables!$Q$29,IF(I284=Tables!$J$30,Tables!$Q$30,IF(I284=Tables!$J$34,Tables!$Q$34,IF(I284=Tables!$J$35,Tables!$Q$35,IF(I284=Tables!$J$36,Tables!$Q$36,IF(I284=Tables!$J$37,Tables!$Q$37,IF(I284=Tables!$J$38,Tables!$Q$38,IF(I284=Tables!$J$42,Tables!$Q$42,IF(I284=Tables!$J$46,Tables!$Q$46,IF(I284=Tables!$J$47,Tables!$Q$47,IF(I284=Tables!$J$48,Tables!$Q$48,IF(I284=Tables!$J$49,Tables!$Q$49,IF(I284=Tables!$J$50,Tables!$Q$50,""))))))))))))))))))))))))))))))))))</f>
        <v/>
      </c>
      <c r="W284" s="112" t="str">
        <f t="shared" si="39"/>
        <v/>
      </c>
      <c r="X284" s="111" t="str">
        <f t="shared" si="38"/>
        <v/>
      </c>
      <c r="Y284" s="129"/>
      <c r="AA284" s="94"/>
      <c r="AC284" s="106"/>
    </row>
    <row r="285" spans="1:29" s="37" customFormat="1">
      <c r="A285" s="8">
        <f t="shared" si="32"/>
        <v>282</v>
      </c>
      <c r="B285" s="135"/>
      <c r="C285" s="119"/>
      <c r="D285" s="118" t="str">
        <f t="shared" si="33"/>
        <v/>
      </c>
      <c r="E285" s="120"/>
      <c r="F285" s="121"/>
      <c r="G285" s="122"/>
      <c r="H285" s="123"/>
      <c r="I285" s="124"/>
      <c r="J285" s="110" t="str">
        <f t="shared" si="34"/>
        <v/>
      </c>
      <c r="K285" s="118" t="str">
        <f t="shared" si="35"/>
        <v/>
      </c>
      <c r="L285" s="113" t="str">
        <f t="shared" si="36"/>
        <v/>
      </c>
      <c r="M285" s="114" t="str">
        <f t="shared" si="37"/>
        <v/>
      </c>
      <c r="N285" s="123"/>
      <c r="O285" s="123"/>
      <c r="P285" s="123"/>
      <c r="Q285" s="123"/>
      <c r="R285" s="123"/>
      <c r="S285" s="125"/>
      <c r="T285" s="126"/>
      <c r="U285" s="127"/>
      <c r="V285" s="115" t="str">
        <f>IF(I285=Tables!$J$5,Tables!$Q$5,IF(I285=Tables!$J$6,Tables!$Q$6,IF(I285=Tables!$J$7,Tables!$Q$7,IF(I285=Tables!$J$8,Tables!$Q$8,IF(I285=Tables!$J$9,Tables!$Q$9,IF(I285=Tables!$J$10,Tables!$Q$10,IF(I285=Tables!$J$11,Tables!$Q$11,IF(I285=Tables!$J$12,Tables!$Q$12,IF(I285=Tables!$J$13,Tables!$Q$13,IF(I285=Tables!$J$14,Tables!$Q$14,IF(I285=Tables!$J$15,Tables!$Q$15,IF(I285=Tables!$J$16,Tables!$Q$16,IF(I285=Tables!$J$17,Tables!$Q$17,IF(I285=Tables!$J$18,Tables!$Q$18,IF(I285=Tables!$J$19,Tables!$Q$19,IF(I285=Tables!$J$20,Tables!$Q$20,IF(I285=Tables!$J$24,Tables!$Q$24,IF(I285=Tables!$J$25,Tables!$Q$25,IF(I285=Tables!$J$26,Tables!$Q$26,IF(I285=Tables!$J$27,Tables!$Q$27,IF(I285=Tables!$J$28,Tables!$Q$28,IF(I285=Tables!$J$29,Tables!$Q$29,IF(I285=Tables!$J$30,Tables!$Q$30,IF(I285=Tables!$J$34,Tables!$Q$34,IF(I285=Tables!$J$35,Tables!$Q$35,IF(I285=Tables!$J$36,Tables!$Q$36,IF(I285=Tables!$J$37,Tables!$Q$37,IF(I285=Tables!$J$38,Tables!$Q$38,IF(I285=Tables!$J$42,Tables!$Q$42,IF(I285=Tables!$J$46,Tables!$Q$46,IF(I285=Tables!$J$47,Tables!$Q$47,IF(I285=Tables!$J$48,Tables!$Q$48,IF(I285=Tables!$J$49,Tables!$Q$49,IF(I285=Tables!$J$50,Tables!$Q$50,""))))))))))))))))))))))))))))))))))</f>
        <v/>
      </c>
      <c r="W285" s="112" t="str">
        <f t="shared" si="39"/>
        <v/>
      </c>
      <c r="X285" s="111" t="str">
        <f t="shared" si="38"/>
        <v/>
      </c>
      <c r="Y285" s="129"/>
      <c r="AA285" s="94"/>
      <c r="AC285" s="106"/>
    </row>
    <row r="286" spans="1:29" s="38" customFormat="1">
      <c r="A286" s="8">
        <f t="shared" si="32"/>
        <v>283</v>
      </c>
      <c r="B286" s="135"/>
      <c r="C286" s="119"/>
      <c r="D286" s="118" t="str">
        <f t="shared" si="33"/>
        <v/>
      </c>
      <c r="E286" s="120"/>
      <c r="F286" s="121"/>
      <c r="G286" s="122"/>
      <c r="H286" s="123"/>
      <c r="I286" s="124"/>
      <c r="J286" s="110" t="str">
        <f t="shared" si="34"/>
        <v/>
      </c>
      <c r="K286" s="118" t="str">
        <f t="shared" si="35"/>
        <v/>
      </c>
      <c r="L286" s="113" t="str">
        <f t="shared" si="36"/>
        <v/>
      </c>
      <c r="M286" s="114" t="str">
        <f t="shared" si="37"/>
        <v/>
      </c>
      <c r="N286" s="123"/>
      <c r="O286" s="123"/>
      <c r="P286" s="123"/>
      <c r="Q286" s="123"/>
      <c r="R286" s="123"/>
      <c r="S286" s="125"/>
      <c r="T286" s="126"/>
      <c r="U286" s="127"/>
      <c r="V286" s="115" t="str">
        <f>IF(I286=Tables!$J$5,Tables!$Q$5,IF(I286=Tables!$J$6,Tables!$Q$6,IF(I286=Tables!$J$7,Tables!$Q$7,IF(I286=Tables!$J$8,Tables!$Q$8,IF(I286=Tables!$J$9,Tables!$Q$9,IF(I286=Tables!$J$10,Tables!$Q$10,IF(I286=Tables!$J$11,Tables!$Q$11,IF(I286=Tables!$J$12,Tables!$Q$12,IF(I286=Tables!$J$13,Tables!$Q$13,IF(I286=Tables!$J$14,Tables!$Q$14,IF(I286=Tables!$J$15,Tables!$Q$15,IF(I286=Tables!$J$16,Tables!$Q$16,IF(I286=Tables!$J$17,Tables!$Q$17,IF(I286=Tables!$J$18,Tables!$Q$18,IF(I286=Tables!$J$19,Tables!$Q$19,IF(I286=Tables!$J$20,Tables!$Q$20,IF(I286=Tables!$J$24,Tables!$Q$24,IF(I286=Tables!$J$25,Tables!$Q$25,IF(I286=Tables!$J$26,Tables!$Q$26,IF(I286=Tables!$J$27,Tables!$Q$27,IF(I286=Tables!$J$28,Tables!$Q$28,IF(I286=Tables!$J$29,Tables!$Q$29,IF(I286=Tables!$J$30,Tables!$Q$30,IF(I286=Tables!$J$34,Tables!$Q$34,IF(I286=Tables!$J$35,Tables!$Q$35,IF(I286=Tables!$J$36,Tables!$Q$36,IF(I286=Tables!$J$37,Tables!$Q$37,IF(I286=Tables!$J$38,Tables!$Q$38,IF(I286=Tables!$J$42,Tables!$Q$42,IF(I286=Tables!$J$46,Tables!$Q$46,IF(I286=Tables!$J$47,Tables!$Q$47,IF(I286=Tables!$J$48,Tables!$Q$48,IF(I286=Tables!$J$49,Tables!$Q$49,IF(I286=Tables!$J$50,Tables!$Q$50,""))))))))))))))))))))))))))))))))))</f>
        <v/>
      </c>
      <c r="W286" s="112" t="str">
        <f t="shared" si="39"/>
        <v/>
      </c>
      <c r="X286" s="111" t="str">
        <f t="shared" si="38"/>
        <v/>
      </c>
      <c r="Y286" s="129"/>
      <c r="AA286" s="94"/>
      <c r="AC286" s="106"/>
    </row>
    <row r="287" spans="1:29" s="94" customFormat="1">
      <c r="A287" s="8">
        <f t="shared" si="32"/>
        <v>284</v>
      </c>
      <c r="B287" s="135"/>
      <c r="C287" s="119"/>
      <c r="D287" s="118" t="str">
        <f t="shared" si="33"/>
        <v/>
      </c>
      <c r="E287" s="120"/>
      <c r="F287" s="121"/>
      <c r="G287" s="122"/>
      <c r="H287" s="123"/>
      <c r="I287" s="124"/>
      <c r="J287" s="110" t="str">
        <f t="shared" si="34"/>
        <v/>
      </c>
      <c r="K287" s="118" t="str">
        <f t="shared" si="35"/>
        <v/>
      </c>
      <c r="L287" s="113" t="str">
        <f t="shared" si="36"/>
        <v/>
      </c>
      <c r="M287" s="114" t="str">
        <f t="shared" si="37"/>
        <v/>
      </c>
      <c r="N287" s="123"/>
      <c r="O287" s="123"/>
      <c r="P287" s="123"/>
      <c r="Q287" s="123"/>
      <c r="R287" s="123"/>
      <c r="S287" s="125"/>
      <c r="T287" s="126"/>
      <c r="U287" s="127"/>
      <c r="V287" s="115" t="str">
        <f>IF(I287=Tables!$J$5,Tables!$Q$5,IF(I287=Tables!$J$6,Tables!$Q$6,IF(I287=Tables!$J$7,Tables!$Q$7,IF(I287=Tables!$J$8,Tables!$Q$8,IF(I287=Tables!$J$9,Tables!$Q$9,IF(I287=Tables!$J$10,Tables!$Q$10,IF(I287=Tables!$J$11,Tables!$Q$11,IF(I287=Tables!$J$12,Tables!$Q$12,IF(I287=Tables!$J$13,Tables!$Q$13,IF(I287=Tables!$J$14,Tables!$Q$14,IF(I287=Tables!$J$15,Tables!$Q$15,IF(I287=Tables!$J$16,Tables!$Q$16,IF(I287=Tables!$J$17,Tables!$Q$17,IF(I287=Tables!$J$18,Tables!$Q$18,IF(I287=Tables!$J$19,Tables!$Q$19,IF(I287=Tables!$J$20,Tables!$Q$20,IF(I287=Tables!$J$24,Tables!$Q$24,IF(I287=Tables!$J$25,Tables!$Q$25,IF(I287=Tables!$J$26,Tables!$Q$26,IF(I287=Tables!$J$27,Tables!$Q$27,IF(I287=Tables!$J$28,Tables!$Q$28,IF(I287=Tables!$J$29,Tables!$Q$29,IF(I287=Tables!$J$30,Tables!$Q$30,IF(I287=Tables!$J$34,Tables!$Q$34,IF(I287=Tables!$J$35,Tables!$Q$35,IF(I287=Tables!$J$36,Tables!$Q$36,IF(I287=Tables!$J$37,Tables!$Q$37,IF(I287=Tables!$J$38,Tables!$Q$38,IF(I287=Tables!$J$42,Tables!$Q$42,IF(I287=Tables!$J$46,Tables!$Q$46,IF(I287=Tables!$J$47,Tables!$Q$47,IF(I287=Tables!$J$48,Tables!$Q$48,IF(I287=Tables!$J$49,Tables!$Q$49,IF(I287=Tables!$J$50,Tables!$Q$50,""))))))))))))))))))))))))))))))))))</f>
        <v/>
      </c>
      <c r="W287" s="112" t="str">
        <f t="shared" si="39"/>
        <v/>
      </c>
      <c r="X287" s="111" t="str">
        <f t="shared" si="38"/>
        <v/>
      </c>
      <c r="Y287" s="129"/>
      <c r="AC287" s="106"/>
    </row>
    <row r="288" spans="1:29" s="94" customFormat="1">
      <c r="A288" s="8">
        <f t="shared" si="32"/>
        <v>285</v>
      </c>
      <c r="B288" s="135"/>
      <c r="C288" s="119"/>
      <c r="D288" s="118" t="str">
        <f t="shared" si="33"/>
        <v/>
      </c>
      <c r="E288" s="120"/>
      <c r="F288" s="121"/>
      <c r="G288" s="122"/>
      <c r="H288" s="123"/>
      <c r="I288" s="124"/>
      <c r="J288" s="110" t="str">
        <f t="shared" si="34"/>
        <v/>
      </c>
      <c r="K288" s="118" t="str">
        <f t="shared" si="35"/>
        <v/>
      </c>
      <c r="L288" s="113" t="str">
        <f t="shared" si="36"/>
        <v/>
      </c>
      <c r="M288" s="114" t="str">
        <f t="shared" si="37"/>
        <v/>
      </c>
      <c r="N288" s="123"/>
      <c r="O288" s="123"/>
      <c r="P288" s="123"/>
      <c r="Q288" s="123"/>
      <c r="R288" s="123"/>
      <c r="S288" s="125"/>
      <c r="T288" s="126"/>
      <c r="U288" s="127"/>
      <c r="V288" s="115" t="str">
        <f>IF(I288=Tables!$J$5,Tables!$Q$5,IF(I288=Tables!$J$6,Tables!$Q$6,IF(I288=Tables!$J$7,Tables!$Q$7,IF(I288=Tables!$J$8,Tables!$Q$8,IF(I288=Tables!$J$9,Tables!$Q$9,IF(I288=Tables!$J$10,Tables!$Q$10,IF(I288=Tables!$J$11,Tables!$Q$11,IF(I288=Tables!$J$12,Tables!$Q$12,IF(I288=Tables!$J$13,Tables!$Q$13,IF(I288=Tables!$J$14,Tables!$Q$14,IF(I288=Tables!$J$15,Tables!$Q$15,IF(I288=Tables!$J$16,Tables!$Q$16,IF(I288=Tables!$J$17,Tables!$Q$17,IF(I288=Tables!$J$18,Tables!$Q$18,IF(I288=Tables!$J$19,Tables!$Q$19,IF(I288=Tables!$J$20,Tables!$Q$20,IF(I288=Tables!$J$24,Tables!$Q$24,IF(I288=Tables!$J$25,Tables!$Q$25,IF(I288=Tables!$J$26,Tables!$Q$26,IF(I288=Tables!$J$27,Tables!$Q$27,IF(I288=Tables!$J$28,Tables!$Q$28,IF(I288=Tables!$J$29,Tables!$Q$29,IF(I288=Tables!$J$30,Tables!$Q$30,IF(I288=Tables!$J$34,Tables!$Q$34,IF(I288=Tables!$J$35,Tables!$Q$35,IF(I288=Tables!$J$36,Tables!$Q$36,IF(I288=Tables!$J$37,Tables!$Q$37,IF(I288=Tables!$J$38,Tables!$Q$38,IF(I288=Tables!$J$42,Tables!$Q$42,IF(I288=Tables!$J$46,Tables!$Q$46,IF(I288=Tables!$J$47,Tables!$Q$47,IF(I288=Tables!$J$48,Tables!$Q$48,IF(I288=Tables!$J$49,Tables!$Q$49,IF(I288=Tables!$J$50,Tables!$Q$50,""))))))))))))))))))))))))))))))))))</f>
        <v/>
      </c>
      <c r="W288" s="112" t="str">
        <f t="shared" si="39"/>
        <v/>
      </c>
      <c r="X288" s="111" t="str">
        <f t="shared" si="38"/>
        <v/>
      </c>
      <c r="Y288" s="129"/>
      <c r="AC288" s="106"/>
    </row>
    <row r="289" spans="1:29" s="94" customFormat="1">
      <c r="A289" s="8">
        <f t="shared" si="32"/>
        <v>286</v>
      </c>
      <c r="B289" s="135"/>
      <c r="C289" s="119"/>
      <c r="D289" s="118" t="str">
        <f t="shared" si="33"/>
        <v/>
      </c>
      <c r="E289" s="120"/>
      <c r="F289" s="121"/>
      <c r="G289" s="122"/>
      <c r="H289" s="123"/>
      <c r="I289" s="124"/>
      <c r="J289" s="110" t="str">
        <f t="shared" si="34"/>
        <v/>
      </c>
      <c r="K289" s="118" t="str">
        <f t="shared" si="35"/>
        <v/>
      </c>
      <c r="L289" s="113" t="str">
        <f t="shared" si="36"/>
        <v/>
      </c>
      <c r="M289" s="114" t="str">
        <f t="shared" si="37"/>
        <v/>
      </c>
      <c r="N289" s="123"/>
      <c r="O289" s="123"/>
      <c r="P289" s="123"/>
      <c r="Q289" s="123"/>
      <c r="R289" s="123"/>
      <c r="S289" s="125"/>
      <c r="T289" s="126"/>
      <c r="U289" s="127"/>
      <c r="V289" s="115" t="str">
        <f>IF(I289=Tables!$J$5,Tables!$Q$5,IF(I289=Tables!$J$6,Tables!$Q$6,IF(I289=Tables!$J$7,Tables!$Q$7,IF(I289=Tables!$J$8,Tables!$Q$8,IF(I289=Tables!$J$9,Tables!$Q$9,IF(I289=Tables!$J$10,Tables!$Q$10,IF(I289=Tables!$J$11,Tables!$Q$11,IF(I289=Tables!$J$12,Tables!$Q$12,IF(I289=Tables!$J$13,Tables!$Q$13,IF(I289=Tables!$J$14,Tables!$Q$14,IF(I289=Tables!$J$15,Tables!$Q$15,IF(I289=Tables!$J$16,Tables!$Q$16,IF(I289=Tables!$J$17,Tables!$Q$17,IF(I289=Tables!$J$18,Tables!$Q$18,IF(I289=Tables!$J$19,Tables!$Q$19,IF(I289=Tables!$J$20,Tables!$Q$20,IF(I289=Tables!$J$24,Tables!$Q$24,IF(I289=Tables!$J$25,Tables!$Q$25,IF(I289=Tables!$J$26,Tables!$Q$26,IF(I289=Tables!$J$27,Tables!$Q$27,IF(I289=Tables!$J$28,Tables!$Q$28,IF(I289=Tables!$J$29,Tables!$Q$29,IF(I289=Tables!$J$30,Tables!$Q$30,IF(I289=Tables!$J$34,Tables!$Q$34,IF(I289=Tables!$J$35,Tables!$Q$35,IF(I289=Tables!$J$36,Tables!$Q$36,IF(I289=Tables!$J$37,Tables!$Q$37,IF(I289=Tables!$J$38,Tables!$Q$38,IF(I289=Tables!$J$42,Tables!$Q$42,IF(I289=Tables!$J$46,Tables!$Q$46,IF(I289=Tables!$J$47,Tables!$Q$47,IF(I289=Tables!$J$48,Tables!$Q$48,IF(I289=Tables!$J$49,Tables!$Q$49,IF(I289=Tables!$J$50,Tables!$Q$50,""))))))))))))))))))))))))))))))))))</f>
        <v/>
      </c>
      <c r="W289" s="112" t="str">
        <f t="shared" si="39"/>
        <v/>
      </c>
      <c r="X289" s="111" t="str">
        <f t="shared" si="38"/>
        <v/>
      </c>
      <c r="Y289" s="129"/>
      <c r="AC289" s="106"/>
    </row>
    <row r="290" spans="1:29" s="94" customFormat="1">
      <c r="A290" s="8">
        <f t="shared" si="32"/>
        <v>287</v>
      </c>
      <c r="B290" s="135"/>
      <c r="C290" s="119"/>
      <c r="D290" s="118" t="str">
        <f t="shared" si="33"/>
        <v/>
      </c>
      <c r="E290" s="120"/>
      <c r="F290" s="121"/>
      <c r="G290" s="122"/>
      <c r="H290" s="123"/>
      <c r="I290" s="124"/>
      <c r="J290" s="110" t="str">
        <f t="shared" si="34"/>
        <v/>
      </c>
      <c r="K290" s="118" t="str">
        <f t="shared" si="35"/>
        <v/>
      </c>
      <c r="L290" s="113" t="str">
        <f t="shared" si="36"/>
        <v/>
      </c>
      <c r="M290" s="114" t="str">
        <f t="shared" si="37"/>
        <v/>
      </c>
      <c r="N290" s="123"/>
      <c r="O290" s="123"/>
      <c r="P290" s="123"/>
      <c r="Q290" s="123"/>
      <c r="R290" s="123"/>
      <c r="S290" s="125"/>
      <c r="T290" s="126"/>
      <c r="U290" s="127"/>
      <c r="V290" s="115" t="str">
        <f>IF(I290=Tables!$J$5,Tables!$Q$5,IF(I290=Tables!$J$6,Tables!$Q$6,IF(I290=Tables!$J$7,Tables!$Q$7,IF(I290=Tables!$J$8,Tables!$Q$8,IF(I290=Tables!$J$9,Tables!$Q$9,IF(I290=Tables!$J$10,Tables!$Q$10,IF(I290=Tables!$J$11,Tables!$Q$11,IF(I290=Tables!$J$12,Tables!$Q$12,IF(I290=Tables!$J$13,Tables!$Q$13,IF(I290=Tables!$J$14,Tables!$Q$14,IF(I290=Tables!$J$15,Tables!$Q$15,IF(I290=Tables!$J$16,Tables!$Q$16,IF(I290=Tables!$J$17,Tables!$Q$17,IF(I290=Tables!$J$18,Tables!$Q$18,IF(I290=Tables!$J$19,Tables!$Q$19,IF(I290=Tables!$J$20,Tables!$Q$20,IF(I290=Tables!$J$24,Tables!$Q$24,IF(I290=Tables!$J$25,Tables!$Q$25,IF(I290=Tables!$J$26,Tables!$Q$26,IF(I290=Tables!$J$27,Tables!$Q$27,IF(I290=Tables!$J$28,Tables!$Q$28,IF(I290=Tables!$J$29,Tables!$Q$29,IF(I290=Tables!$J$30,Tables!$Q$30,IF(I290=Tables!$J$34,Tables!$Q$34,IF(I290=Tables!$J$35,Tables!$Q$35,IF(I290=Tables!$J$36,Tables!$Q$36,IF(I290=Tables!$J$37,Tables!$Q$37,IF(I290=Tables!$J$38,Tables!$Q$38,IF(I290=Tables!$J$42,Tables!$Q$42,IF(I290=Tables!$J$46,Tables!$Q$46,IF(I290=Tables!$J$47,Tables!$Q$47,IF(I290=Tables!$J$48,Tables!$Q$48,IF(I290=Tables!$J$49,Tables!$Q$49,IF(I290=Tables!$J$50,Tables!$Q$50,""))))))))))))))))))))))))))))))))))</f>
        <v/>
      </c>
      <c r="W290" s="112" t="str">
        <f t="shared" si="39"/>
        <v/>
      </c>
      <c r="X290" s="111" t="str">
        <f t="shared" si="38"/>
        <v/>
      </c>
      <c r="Y290" s="129"/>
      <c r="AC290" s="106"/>
    </row>
    <row r="291" spans="1:29" s="94" customFormat="1">
      <c r="A291" s="8">
        <f t="shared" si="32"/>
        <v>288</v>
      </c>
      <c r="B291" s="135"/>
      <c r="C291" s="119"/>
      <c r="D291" s="118" t="str">
        <f t="shared" si="33"/>
        <v/>
      </c>
      <c r="E291" s="120"/>
      <c r="F291" s="121"/>
      <c r="G291" s="122"/>
      <c r="H291" s="123"/>
      <c r="I291" s="124"/>
      <c r="J291" s="110" t="str">
        <f t="shared" si="34"/>
        <v/>
      </c>
      <c r="K291" s="118" t="str">
        <f t="shared" si="35"/>
        <v/>
      </c>
      <c r="L291" s="113" t="str">
        <f t="shared" si="36"/>
        <v/>
      </c>
      <c r="M291" s="114" t="str">
        <f t="shared" si="37"/>
        <v/>
      </c>
      <c r="N291" s="123"/>
      <c r="O291" s="123"/>
      <c r="P291" s="123"/>
      <c r="Q291" s="123"/>
      <c r="R291" s="123"/>
      <c r="S291" s="125"/>
      <c r="T291" s="126"/>
      <c r="U291" s="127"/>
      <c r="V291" s="115" t="str">
        <f>IF(I291=Tables!$J$5,Tables!$Q$5,IF(I291=Tables!$J$6,Tables!$Q$6,IF(I291=Tables!$J$7,Tables!$Q$7,IF(I291=Tables!$J$8,Tables!$Q$8,IF(I291=Tables!$J$9,Tables!$Q$9,IF(I291=Tables!$J$10,Tables!$Q$10,IF(I291=Tables!$J$11,Tables!$Q$11,IF(I291=Tables!$J$12,Tables!$Q$12,IF(I291=Tables!$J$13,Tables!$Q$13,IF(I291=Tables!$J$14,Tables!$Q$14,IF(I291=Tables!$J$15,Tables!$Q$15,IF(I291=Tables!$J$16,Tables!$Q$16,IF(I291=Tables!$J$17,Tables!$Q$17,IF(I291=Tables!$J$18,Tables!$Q$18,IF(I291=Tables!$J$19,Tables!$Q$19,IF(I291=Tables!$J$20,Tables!$Q$20,IF(I291=Tables!$J$24,Tables!$Q$24,IF(I291=Tables!$J$25,Tables!$Q$25,IF(I291=Tables!$J$26,Tables!$Q$26,IF(I291=Tables!$J$27,Tables!$Q$27,IF(I291=Tables!$J$28,Tables!$Q$28,IF(I291=Tables!$J$29,Tables!$Q$29,IF(I291=Tables!$J$30,Tables!$Q$30,IF(I291=Tables!$J$34,Tables!$Q$34,IF(I291=Tables!$J$35,Tables!$Q$35,IF(I291=Tables!$J$36,Tables!$Q$36,IF(I291=Tables!$J$37,Tables!$Q$37,IF(I291=Tables!$J$38,Tables!$Q$38,IF(I291=Tables!$J$42,Tables!$Q$42,IF(I291=Tables!$J$46,Tables!$Q$46,IF(I291=Tables!$J$47,Tables!$Q$47,IF(I291=Tables!$J$48,Tables!$Q$48,IF(I291=Tables!$J$49,Tables!$Q$49,IF(I291=Tables!$J$50,Tables!$Q$50,""))))))))))))))))))))))))))))))))))</f>
        <v/>
      </c>
      <c r="W291" s="112" t="str">
        <f t="shared" si="39"/>
        <v/>
      </c>
      <c r="X291" s="111" t="str">
        <f t="shared" si="38"/>
        <v/>
      </c>
      <c r="Y291" s="129"/>
      <c r="AC291" s="106"/>
    </row>
    <row r="292" spans="1:29" s="94" customFormat="1">
      <c r="A292" s="8">
        <f t="shared" si="32"/>
        <v>289</v>
      </c>
      <c r="B292" s="135"/>
      <c r="C292" s="119"/>
      <c r="D292" s="118" t="str">
        <f t="shared" si="33"/>
        <v/>
      </c>
      <c r="E292" s="120"/>
      <c r="F292" s="121"/>
      <c r="G292" s="122"/>
      <c r="H292" s="123"/>
      <c r="I292" s="124"/>
      <c r="J292" s="110" t="str">
        <f t="shared" si="34"/>
        <v/>
      </c>
      <c r="K292" s="118" t="str">
        <f t="shared" si="35"/>
        <v/>
      </c>
      <c r="L292" s="113" t="str">
        <f t="shared" si="36"/>
        <v/>
      </c>
      <c r="M292" s="114" t="str">
        <f t="shared" si="37"/>
        <v/>
      </c>
      <c r="N292" s="123"/>
      <c r="O292" s="123"/>
      <c r="P292" s="123"/>
      <c r="Q292" s="123"/>
      <c r="R292" s="123"/>
      <c r="S292" s="125"/>
      <c r="T292" s="126"/>
      <c r="U292" s="127"/>
      <c r="V292" s="115" t="str">
        <f>IF(I292=Tables!$J$5,Tables!$Q$5,IF(I292=Tables!$J$6,Tables!$Q$6,IF(I292=Tables!$J$7,Tables!$Q$7,IF(I292=Tables!$J$8,Tables!$Q$8,IF(I292=Tables!$J$9,Tables!$Q$9,IF(I292=Tables!$J$10,Tables!$Q$10,IF(I292=Tables!$J$11,Tables!$Q$11,IF(I292=Tables!$J$12,Tables!$Q$12,IF(I292=Tables!$J$13,Tables!$Q$13,IF(I292=Tables!$J$14,Tables!$Q$14,IF(I292=Tables!$J$15,Tables!$Q$15,IF(I292=Tables!$J$16,Tables!$Q$16,IF(I292=Tables!$J$17,Tables!$Q$17,IF(I292=Tables!$J$18,Tables!$Q$18,IF(I292=Tables!$J$19,Tables!$Q$19,IF(I292=Tables!$J$20,Tables!$Q$20,IF(I292=Tables!$J$24,Tables!$Q$24,IF(I292=Tables!$J$25,Tables!$Q$25,IF(I292=Tables!$J$26,Tables!$Q$26,IF(I292=Tables!$J$27,Tables!$Q$27,IF(I292=Tables!$J$28,Tables!$Q$28,IF(I292=Tables!$J$29,Tables!$Q$29,IF(I292=Tables!$J$30,Tables!$Q$30,IF(I292=Tables!$J$34,Tables!$Q$34,IF(I292=Tables!$J$35,Tables!$Q$35,IF(I292=Tables!$J$36,Tables!$Q$36,IF(I292=Tables!$J$37,Tables!$Q$37,IF(I292=Tables!$J$38,Tables!$Q$38,IF(I292=Tables!$J$42,Tables!$Q$42,IF(I292=Tables!$J$46,Tables!$Q$46,IF(I292=Tables!$J$47,Tables!$Q$47,IF(I292=Tables!$J$48,Tables!$Q$48,IF(I292=Tables!$J$49,Tables!$Q$49,IF(I292=Tables!$J$50,Tables!$Q$50,""))))))))))))))))))))))))))))))))))</f>
        <v/>
      </c>
      <c r="W292" s="112" t="str">
        <f t="shared" si="39"/>
        <v/>
      </c>
      <c r="X292" s="111" t="str">
        <f t="shared" si="38"/>
        <v/>
      </c>
      <c r="Y292" s="129"/>
      <c r="AC292" s="106"/>
    </row>
    <row r="293" spans="1:29" s="94" customFormat="1">
      <c r="A293" s="8">
        <f t="shared" si="32"/>
        <v>290</v>
      </c>
      <c r="B293" s="135"/>
      <c r="C293" s="119"/>
      <c r="D293" s="118" t="str">
        <f t="shared" si="33"/>
        <v/>
      </c>
      <c r="E293" s="120"/>
      <c r="F293" s="121"/>
      <c r="G293" s="122"/>
      <c r="H293" s="123"/>
      <c r="I293" s="124"/>
      <c r="J293" s="110" t="str">
        <f t="shared" si="34"/>
        <v/>
      </c>
      <c r="K293" s="118" t="str">
        <f t="shared" si="35"/>
        <v/>
      </c>
      <c r="L293" s="113" t="str">
        <f t="shared" si="36"/>
        <v/>
      </c>
      <c r="M293" s="114" t="str">
        <f t="shared" si="37"/>
        <v/>
      </c>
      <c r="N293" s="123"/>
      <c r="O293" s="123"/>
      <c r="P293" s="123"/>
      <c r="Q293" s="123"/>
      <c r="R293" s="123"/>
      <c r="S293" s="125"/>
      <c r="T293" s="126"/>
      <c r="U293" s="127"/>
      <c r="V293" s="115" t="str">
        <f>IF(I293=Tables!$J$5,Tables!$Q$5,IF(I293=Tables!$J$6,Tables!$Q$6,IF(I293=Tables!$J$7,Tables!$Q$7,IF(I293=Tables!$J$8,Tables!$Q$8,IF(I293=Tables!$J$9,Tables!$Q$9,IF(I293=Tables!$J$10,Tables!$Q$10,IF(I293=Tables!$J$11,Tables!$Q$11,IF(I293=Tables!$J$12,Tables!$Q$12,IF(I293=Tables!$J$13,Tables!$Q$13,IF(I293=Tables!$J$14,Tables!$Q$14,IF(I293=Tables!$J$15,Tables!$Q$15,IF(I293=Tables!$J$16,Tables!$Q$16,IF(I293=Tables!$J$17,Tables!$Q$17,IF(I293=Tables!$J$18,Tables!$Q$18,IF(I293=Tables!$J$19,Tables!$Q$19,IF(I293=Tables!$J$20,Tables!$Q$20,IF(I293=Tables!$J$24,Tables!$Q$24,IF(I293=Tables!$J$25,Tables!$Q$25,IF(I293=Tables!$J$26,Tables!$Q$26,IF(I293=Tables!$J$27,Tables!$Q$27,IF(I293=Tables!$J$28,Tables!$Q$28,IF(I293=Tables!$J$29,Tables!$Q$29,IF(I293=Tables!$J$30,Tables!$Q$30,IF(I293=Tables!$J$34,Tables!$Q$34,IF(I293=Tables!$J$35,Tables!$Q$35,IF(I293=Tables!$J$36,Tables!$Q$36,IF(I293=Tables!$J$37,Tables!$Q$37,IF(I293=Tables!$J$38,Tables!$Q$38,IF(I293=Tables!$J$42,Tables!$Q$42,IF(I293=Tables!$J$46,Tables!$Q$46,IF(I293=Tables!$J$47,Tables!$Q$47,IF(I293=Tables!$J$48,Tables!$Q$48,IF(I293=Tables!$J$49,Tables!$Q$49,IF(I293=Tables!$J$50,Tables!$Q$50,""))))))))))))))))))))))))))))))))))</f>
        <v/>
      </c>
      <c r="W293" s="112" t="str">
        <f t="shared" si="39"/>
        <v/>
      </c>
      <c r="X293" s="111" t="str">
        <f t="shared" si="38"/>
        <v/>
      </c>
      <c r="Y293" s="129"/>
      <c r="AC293" s="106"/>
    </row>
    <row r="294" spans="1:29" s="94" customFormat="1">
      <c r="A294" s="8">
        <f t="shared" si="32"/>
        <v>291</v>
      </c>
      <c r="B294" s="135"/>
      <c r="C294" s="119"/>
      <c r="D294" s="118" t="str">
        <f t="shared" si="33"/>
        <v/>
      </c>
      <c r="E294" s="120"/>
      <c r="F294" s="121"/>
      <c r="G294" s="122"/>
      <c r="H294" s="123"/>
      <c r="I294" s="124"/>
      <c r="J294" s="110" t="str">
        <f t="shared" si="34"/>
        <v/>
      </c>
      <c r="K294" s="118" t="str">
        <f t="shared" si="35"/>
        <v/>
      </c>
      <c r="L294" s="113" t="str">
        <f t="shared" si="36"/>
        <v/>
      </c>
      <c r="M294" s="114" t="str">
        <f t="shared" si="37"/>
        <v/>
      </c>
      <c r="N294" s="123"/>
      <c r="O294" s="123"/>
      <c r="P294" s="123"/>
      <c r="Q294" s="123"/>
      <c r="R294" s="123"/>
      <c r="S294" s="125"/>
      <c r="T294" s="126"/>
      <c r="U294" s="127"/>
      <c r="V294" s="115" t="str">
        <f>IF(I294=Tables!$J$5,Tables!$Q$5,IF(I294=Tables!$J$6,Tables!$Q$6,IF(I294=Tables!$J$7,Tables!$Q$7,IF(I294=Tables!$J$8,Tables!$Q$8,IF(I294=Tables!$J$9,Tables!$Q$9,IF(I294=Tables!$J$10,Tables!$Q$10,IF(I294=Tables!$J$11,Tables!$Q$11,IF(I294=Tables!$J$12,Tables!$Q$12,IF(I294=Tables!$J$13,Tables!$Q$13,IF(I294=Tables!$J$14,Tables!$Q$14,IF(I294=Tables!$J$15,Tables!$Q$15,IF(I294=Tables!$J$16,Tables!$Q$16,IF(I294=Tables!$J$17,Tables!$Q$17,IF(I294=Tables!$J$18,Tables!$Q$18,IF(I294=Tables!$J$19,Tables!$Q$19,IF(I294=Tables!$J$20,Tables!$Q$20,IF(I294=Tables!$J$24,Tables!$Q$24,IF(I294=Tables!$J$25,Tables!$Q$25,IF(I294=Tables!$J$26,Tables!$Q$26,IF(I294=Tables!$J$27,Tables!$Q$27,IF(I294=Tables!$J$28,Tables!$Q$28,IF(I294=Tables!$J$29,Tables!$Q$29,IF(I294=Tables!$J$30,Tables!$Q$30,IF(I294=Tables!$J$34,Tables!$Q$34,IF(I294=Tables!$J$35,Tables!$Q$35,IF(I294=Tables!$J$36,Tables!$Q$36,IF(I294=Tables!$J$37,Tables!$Q$37,IF(I294=Tables!$J$38,Tables!$Q$38,IF(I294=Tables!$J$42,Tables!$Q$42,IF(I294=Tables!$J$46,Tables!$Q$46,IF(I294=Tables!$J$47,Tables!$Q$47,IF(I294=Tables!$J$48,Tables!$Q$48,IF(I294=Tables!$J$49,Tables!$Q$49,IF(I294=Tables!$J$50,Tables!$Q$50,""))))))))))))))))))))))))))))))))))</f>
        <v/>
      </c>
      <c r="W294" s="112" t="str">
        <f t="shared" si="39"/>
        <v/>
      </c>
      <c r="X294" s="111" t="str">
        <f t="shared" si="38"/>
        <v/>
      </c>
      <c r="Y294" s="129"/>
      <c r="AC294" s="106"/>
    </row>
    <row r="295" spans="1:29" s="94" customFormat="1">
      <c r="A295" s="8">
        <f t="shared" si="32"/>
        <v>292</v>
      </c>
      <c r="B295" s="135"/>
      <c r="C295" s="119"/>
      <c r="D295" s="118" t="str">
        <f t="shared" si="33"/>
        <v/>
      </c>
      <c r="E295" s="120"/>
      <c r="F295" s="121"/>
      <c r="G295" s="122"/>
      <c r="H295" s="123"/>
      <c r="I295" s="124"/>
      <c r="J295" s="110" t="str">
        <f t="shared" si="34"/>
        <v/>
      </c>
      <c r="K295" s="118" t="str">
        <f t="shared" si="35"/>
        <v/>
      </c>
      <c r="L295" s="113" t="str">
        <f t="shared" si="36"/>
        <v/>
      </c>
      <c r="M295" s="114" t="str">
        <f t="shared" si="37"/>
        <v/>
      </c>
      <c r="N295" s="123"/>
      <c r="O295" s="123"/>
      <c r="P295" s="123"/>
      <c r="Q295" s="123"/>
      <c r="R295" s="123"/>
      <c r="S295" s="125"/>
      <c r="T295" s="126"/>
      <c r="U295" s="127"/>
      <c r="V295" s="115" t="str">
        <f>IF(I295=Tables!$J$5,Tables!$Q$5,IF(I295=Tables!$J$6,Tables!$Q$6,IF(I295=Tables!$J$7,Tables!$Q$7,IF(I295=Tables!$J$8,Tables!$Q$8,IF(I295=Tables!$J$9,Tables!$Q$9,IF(I295=Tables!$J$10,Tables!$Q$10,IF(I295=Tables!$J$11,Tables!$Q$11,IF(I295=Tables!$J$12,Tables!$Q$12,IF(I295=Tables!$J$13,Tables!$Q$13,IF(I295=Tables!$J$14,Tables!$Q$14,IF(I295=Tables!$J$15,Tables!$Q$15,IF(I295=Tables!$J$16,Tables!$Q$16,IF(I295=Tables!$J$17,Tables!$Q$17,IF(I295=Tables!$J$18,Tables!$Q$18,IF(I295=Tables!$J$19,Tables!$Q$19,IF(I295=Tables!$J$20,Tables!$Q$20,IF(I295=Tables!$J$24,Tables!$Q$24,IF(I295=Tables!$J$25,Tables!$Q$25,IF(I295=Tables!$J$26,Tables!$Q$26,IF(I295=Tables!$J$27,Tables!$Q$27,IF(I295=Tables!$J$28,Tables!$Q$28,IF(I295=Tables!$J$29,Tables!$Q$29,IF(I295=Tables!$J$30,Tables!$Q$30,IF(I295=Tables!$J$34,Tables!$Q$34,IF(I295=Tables!$J$35,Tables!$Q$35,IF(I295=Tables!$J$36,Tables!$Q$36,IF(I295=Tables!$J$37,Tables!$Q$37,IF(I295=Tables!$J$38,Tables!$Q$38,IF(I295=Tables!$J$42,Tables!$Q$42,IF(I295=Tables!$J$46,Tables!$Q$46,IF(I295=Tables!$J$47,Tables!$Q$47,IF(I295=Tables!$J$48,Tables!$Q$48,IF(I295=Tables!$J$49,Tables!$Q$49,IF(I295=Tables!$J$50,Tables!$Q$50,""))))))))))))))))))))))))))))))))))</f>
        <v/>
      </c>
      <c r="W295" s="112" t="str">
        <f t="shared" si="39"/>
        <v/>
      </c>
      <c r="X295" s="111" t="str">
        <f t="shared" si="38"/>
        <v/>
      </c>
      <c r="Y295" s="129"/>
      <c r="AC295" s="106"/>
    </row>
    <row r="296" spans="1:29" s="94" customFormat="1">
      <c r="A296" s="8">
        <f t="shared" si="32"/>
        <v>293</v>
      </c>
      <c r="B296" s="135"/>
      <c r="C296" s="119"/>
      <c r="D296" s="118" t="str">
        <f t="shared" si="33"/>
        <v/>
      </c>
      <c r="E296" s="120"/>
      <c r="F296" s="121"/>
      <c r="G296" s="122"/>
      <c r="H296" s="123"/>
      <c r="I296" s="124"/>
      <c r="J296" s="110" t="str">
        <f t="shared" si="34"/>
        <v/>
      </c>
      <c r="K296" s="118" t="str">
        <f t="shared" si="35"/>
        <v/>
      </c>
      <c r="L296" s="113" t="str">
        <f t="shared" si="36"/>
        <v/>
      </c>
      <c r="M296" s="114" t="str">
        <f t="shared" si="37"/>
        <v/>
      </c>
      <c r="N296" s="123"/>
      <c r="O296" s="123"/>
      <c r="P296" s="123"/>
      <c r="Q296" s="123"/>
      <c r="R296" s="123"/>
      <c r="S296" s="125"/>
      <c r="T296" s="126"/>
      <c r="U296" s="127"/>
      <c r="V296" s="115" t="str">
        <f>IF(I296=Tables!$J$5,Tables!$Q$5,IF(I296=Tables!$J$6,Tables!$Q$6,IF(I296=Tables!$J$7,Tables!$Q$7,IF(I296=Tables!$J$8,Tables!$Q$8,IF(I296=Tables!$J$9,Tables!$Q$9,IF(I296=Tables!$J$10,Tables!$Q$10,IF(I296=Tables!$J$11,Tables!$Q$11,IF(I296=Tables!$J$12,Tables!$Q$12,IF(I296=Tables!$J$13,Tables!$Q$13,IF(I296=Tables!$J$14,Tables!$Q$14,IF(I296=Tables!$J$15,Tables!$Q$15,IF(I296=Tables!$J$16,Tables!$Q$16,IF(I296=Tables!$J$17,Tables!$Q$17,IF(I296=Tables!$J$18,Tables!$Q$18,IF(I296=Tables!$J$19,Tables!$Q$19,IF(I296=Tables!$J$20,Tables!$Q$20,IF(I296=Tables!$J$24,Tables!$Q$24,IF(I296=Tables!$J$25,Tables!$Q$25,IF(I296=Tables!$J$26,Tables!$Q$26,IF(I296=Tables!$J$27,Tables!$Q$27,IF(I296=Tables!$J$28,Tables!$Q$28,IF(I296=Tables!$J$29,Tables!$Q$29,IF(I296=Tables!$J$30,Tables!$Q$30,IF(I296=Tables!$J$34,Tables!$Q$34,IF(I296=Tables!$J$35,Tables!$Q$35,IF(I296=Tables!$J$36,Tables!$Q$36,IF(I296=Tables!$J$37,Tables!$Q$37,IF(I296=Tables!$J$38,Tables!$Q$38,IF(I296=Tables!$J$42,Tables!$Q$42,IF(I296=Tables!$J$46,Tables!$Q$46,IF(I296=Tables!$J$47,Tables!$Q$47,IF(I296=Tables!$J$48,Tables!$Q$48,IF(I296=Tables!$J$49,Tables!$Q$49,IF(I296=Tables!$J$50,Tables!$Q$50,""))))))))))))))))))))))))))))))))))</f>
        <v/>
      </c>
      <c r="W296" s="112" t="str">
        <f t="shared" si="39"/>
        <v/>
      </c>
      <c r="X296" s="111" t="str">
        <f t="shared" si="38"/>
        <v/>
      </c>
      <c r="Y296" s="129"/>
      <c r="AC296" s="106"/>
    </row>
    <row r="297" spans="1:29" s="94" customFormat="1">
      <c r="A297" s="8">
        <f t="shared" si="32"/>
        <v>294</v>
      </c>
      <c r="B297" s="135"/>
      <c r="C297" s="119"/>
      <c r="D297" s="118" t="str">
        <f t="shared" si="33"/>
        <v/>
      </c>
      <c r="E297" s="120"/>
      <c r="F297" s="121"/>
      <c r="G297" s="122"/>
      <c r="H297" s="123"/>
      <c r="I297" s="124"/>
      <c r="J297" s="110" t="str">
        <f t="shared" si="34"/>
        <v/>
      </c>
      <c r="K297" s="118" t="str">
        <f t="shared" si="35"/>
        <v/>
      </c>
      <c r="L297" s="113" t="str">
        <f t="shared" si="36"/>
        <v/>
      </c>
      <c r="M297" s="114" t="str">
        <f t="shared" si="37"/>
        <v/>
      </c>
      <c r="N297" s="123"/>
      <c r="O297" s="123"/>
      <c r="P297" s="123"/>
      <c r="Q297" s="123"/>
      <c r="R297" s="123"/>
      <c r="S297" s="125"/>
      <c r="T297" s="126"/>
      <c r="U297" s="127"/>
      <c r="V297" s="115" t="str">
        <f>IF(I297=Tables!$J$5,Tables!$Q$5,IF(I297=Tables!$J$6,Tables!$Q$6,IF(I297=Tables!$J$7,Tables!$Q$7,IF(I297=Tables!$J$8,Tables!$Q$8,IF(I297=Tables!$J$9,Tables!$Q$9,IF(I297=Tables!$J$10,Tables!$Q$10,IF(I297=Tables!$J$11,Tables!$Q$11,IF(I297=Tables!$J$12,Tables!$Q$12,IF(I297=Tables!$J$13,Tables!$Q$13,IF(I297=Tables!$J$14,Tables!$Q$14,IF(I297=Tables!$J$15,Tables!$Q$15,IF(I297=Tables!$J$16,Tables!$Q$16,IF(I297=Tables!$J$17,Tables!$Q$17,IF(I297=Tables!$J$18,Tables!$Q$18,IF(I297=Tables!$J$19,Tables!$Q$19,IF(I297=Tables!$J$20,Tables!$Q$20,IF(I297=Tables!$J$24,Tables!$Q$24,IF(I297=Tables!$J$25,Tables!$Q$25,IF(I297=Tables!$J$26,Tables!$Q$26,IF(I297=Tables!$J$27,Tables!$Q$27,IF(I297=Tables!$J$28,Tables!$Q$28,IF(I297=Tables!$J$29,Tables!$Q$29,IF(I297=Tables!$J$30,Tables!$Q$30,IF(I297=Tables!$J$34,Tables!$Q$34,IF(I297=Tables!$J$35,Tables!$Q$35,IF(I297=Tables!$J$36,Tables!$Q$36,IF(I297=Tables!$J$37,Tables!$Q$37,IF(I297=Tables!$J$38,Tables!$Q$38,IF(I297=Tables!$J$42,Tables!$Q$42,IF(I297=Tables!$J$46,Tables!$Q$46,IF(I297=Tables!$J$47,Tables!$Q$47,IF(I297=Tables!$J$48,Tables!$Q$48,IF(I297=Tables!$J$49,Tables!$Q$49,IF(I297=Tables!$J$50,Tables!$Q$50,""))))))))))))))))))))))))))))))))))</f>
        <v/>
      </c>
      <c r="W297" s="112" t="str">
        <f t="shared" si="39"/>
        <v/>
      </c>
      <c r="X297" s="111" t="str">
        <f t="shared" si="38"/>
        <v/>
      </c>
      <c r="Y297" s="129"/>
      <c r="AC297" s="106"/>
    </row>
    <row r="298" spans="1:29" s="94" customFormat="1">
      <c r="A298" s="8">
        <f t="shared" si="32"/>
        <v>295</v>
      </c>
      <c r="B298" s="135"/>
      <c r="C298" s="119"/>
      <c r="D298" s="118" t="str">
        <f t="shared" si="33"/>
        <v/>
      </c>
      <c r="E298" s="120"/>
      <c r="F298" s="121"/>
      <c r="G298" s="122"/>
      <c r="H298" s="123"/>
      <c r="I298" s="124"/>
      <c r="J298" s="110" t="str">
        <f t="shared" si="34"/>
        <v/>
      </c>
      <c r="K298" s="118" t="str">
        <f t="shared" si="35"/>
        <v/>
      </c>
      <c r="L298" s="113" t="str">
        <f t="shared" si="36"/>
        <v/>
      </c>
      <c r="M298" s="114" t="str">
        <f t="shared" si="37"/>
        <v/>
      </c>
      <c r="N298" s="123"/>
      <c r="O298" s="123"/>
      <c r="P298" s="123"/>
      <c r="Q298" s="123"/>
      <c r="R298" s="123"/>
      <c r="S298" s="125"/>
      <c r="T298" s="126"/>
      <c r="U298" s="127"/>
      <c r="V298" s="115" t="str">
        <f>IF(I298=Tables!$J$5,Tables!$Q$5,IF(I298=Tables!$J$6,Tables!$Q$6,IF(I298=Tables!$J$7,Tables!$Q$7,IF(I298=Tables!$J$8,Tables!$Q$8,IF(I298=Tables!$J$9,Tables!$Q$9,IF(I298=Tables!$J$10,Tables!$Q$10,IF(I298=Tables!$J$11,Tables!$Q$11,IF(I298=Tables!$J$12,Tables!$Q$12,IF(I298=Tables!$J$13,Tables!$Q$13,IF(I298=Tables!$J$14,Tables!$Q$14,IF(I298=Tables!$J$15,Tables!$Q$15,IF(I298=Tables!$J$16,Tables!$Q$16,IF(I298=Tables!$J$17,Tables!$Q$17,IF(I298=Tables!$J$18,Tables!$Q$18,IF(I298=Tables!$J$19,Tables!$Q$19,IF(I298=Tables!$J$20,Tables!$Q$20,IF(I298=Tables!$J$24,Tables!$Q$24,IF(I298=Tables!$J$25,Tables!$Q$25,IF(I298=Tables!$J$26,Tables!$Q$26,IF(I298=Tables!$J$27,Tables!$Q$27,IF(I298=Tables!$J$28,Tables!$Q$28,IF(I298=Tables!$J$29,Tables!$Q$29,IF(I298=Tables!$J$30,Tables!$Q$30,IF(I298=Tables!$J$34,Tables!$Q$34,IF(I298=Tables!$J$35,Tables!$Q$35,IF(I298=Tables!$J$36,Tables!$Q$36,IF(I298=Tables!$J$37,Tables!$Q$37,IF(I298=Tables!$J$38,Tables!$Q$38,IF(I298=Tables!$J$42,Tables!$Q$42,IF(I298=Tables!$J$46,Tables!$Q$46,IF(I298=Tables!$J$47,Tables!$Q$47,IF(I298=Tables!$J$48,Tables!$Q$48,IF(I298=Tables!$J$49,Tables!$Q$49,IF(I298=Tables!$J$50,Tables!$Q$50,""))))))))))))))))))))))))))))))))))</f>
        <v/>
      </c>
      <c r="W298" s="112" t="str">
        <f t="shared" si="39"/>
        <v/>
      </c>
      <c r="X298" s="111" t="str">
        <f t="shared" si="38"/>
        <v/>
      </c>
      <c r="Y298" s="129"/>
      <c r="AC298" s="106"/>
    </row>
    <row r="299" spans="1:29" s="94" customFormat="1">
      <c r="A299" s="8">
        <f t="shared" si="32"/>
        <v>296</v>
      </c>
      <c r="B299" s="135"/>
      <c r="C299" s="119"/>
      <c r="D299" s="118" t="str">
        <f t="shared" si="33"/>
        <v/>
      </c>
      <c r="E299" s="120"/>
      <c r="F299" s="121"/>
      <c r="G299" s="122"/>
      <c r="H299" s="123"/>
      <c r="I299" s="124"/>
      <c r="J299" s="110" t="str">
        <f t="shared" si="34"/>
        <v/>
      </c>
      <c r="K299" s="118" t="str">
        <f t="shared" si="35"/>
        <v/>
      </c>
      <c r="L299" s="113" t="str">
        <f t="shared" si="36"/>
        <v/>
      </c>
      <c r="M299" s="114" t="str">
        <f t="shared" si="37"/>
        <v/>
      </c>
      <c r="N299" s="123"/>
      <c r="O299" s="123"/>
      <c r="P299" s="123"/>
      <c r="Q299" s="123"/>
      <c r="R299" s="123"/>
      <c r="S299" s="125"/>
      <c r="T299" s="126"/>
      <c r="U299" s="127"/>
      <c r="V299" s="115" t="str">
        <f>IF(I299=Tables!$J$5,Tables!$Q$5,IF(I299=Tables!$J$6,Tables!$Q$6,IF(I299=Tables!$J$7,Tables!$Q$7,IF(I299=Tables!$J$8,Tables!$Q$8,IF(I299=Tables!$J$9,Tables!$Q$9,IF(I299=Tables!$J$10,Tables!$Q$10,IF(I299=Tables!$J$11,Tables!$Q$11,IF(I299=Tables!$J$12,Tables!$Q$12,IF(I299=Tables!$J$13,Tables!$Q$13,IF(I299=Tables!$J$14,Tables!$Q$14,IF(I299=Tables!$J$15,Tables!$Q$15,IF(I299=Tables!$J$16,Tables!$Q$16,IF(I299=Tables!$J$17,Tables!$Q$17,IF(I299=Tables!$J$18,Tables!$Q$18,IF(I299=Tables!$J$19,Tables!$Q$19,IF(I299=Tables!$J$20,Tables!$Q$20,IF(I299=Tables!$J$24,Tables!$Q$24,IF(I299=Tables!$J$25,Tables!$Q$25,IF(I299=Tables!$J$26,Tables!$Q$26,IF(I299=Tables!$J$27,Tables!$Q$27,IF(I299=Tables!$J$28,Tables!$Q$28,IF(I299=Tables!$J$29,Tables!$Q$29,IF(I299=Tables!$J$30,Tables!$Q$30,IF(I299=Tables!$J$34,Tables!$Q$34,IF(I299=Tables!$J$35,Tables!$Q$35,IF(I299=Tables!$J$36,Tables!$Q$36,IF(I299=Tables!$J$37,Tables!$Q$37,IF(I299=Tables!$J$38,Tables!$Q$38,IF(I299=Tables!$J$42,Tables!$Q$42,IF(I299=Tables!$J$46,Tables!$Q$46,IF(I299=Tables!$J$47,Tables!$Q$47,IF(I299=Tables!$J$48,Tables!$Q$48,IF(I299=Tables!$J$49,Tables!$Q$49,IF(I299=Tables!$J$50,Tables!$Q$50,""))))))))))))))))))))))))))))))))))</f>
        <v/>
      </c>
      <c r="W299" s="112" t="str">
        <f t="shared" si="39"/>
        <v/>
      </c>
      <c r="X299" s="111" t="str">
        <f t="shared" si="38"/>
        <v/>
      </c>
      <c r="Y299" s="129"/>
      <c r="AC299" s="106"/>
    </row>
    <row r="300" spans="1:29" s="94" customFormat="1">
      <c r="A300" s="8">
        <f t="shared" si="32"/>
        <v>297</v>
      </c>
      <c r="B300" s="135"/>
      <c r="C300" s="119"/>
      <c r="D300" s="118" t="str">
        <f t="shared" si="33"/>
        <v/>
      </c>
      <c r="E300" s="120"/>
      <c r="F300" s="121"/>
      <c r="G300" s="122"/>
      <c r="H300" s="123"/>
      <c r="I300" s="124"/>
      <c r="J300" s="110" t="str">
        <f t="shared" si="34"/>
        <v/>
      </c>
      <c r="K300" s="118" t="str">
        <f t="shared" si="35"/>
        <v/>
      </c>
      <c r="L300" s="113" t="str">
        <f t="shared" si="36"/>
        <v/>
      </c>
      <c r="M300" s="114" t="str">
        <f t="shared" si="37"/>
        <v/>
      </c>
      <c r="N300" s="123"/>
      <c r="O300" s="123"/>
      <c r="P300" s="123"/>
      <c r="Q300" s="123"/>
      <c r="R300" s="123"/>
      <c r="S300" s="125"/>
      <c r="T300" s="126"/>
      <c r="U300" s="127"/>
      <c r="V300" s="115" t="str">
        <f>IF(I300=Tables!$J$5,Tables!$Q$5,IF(I300=Tables!$J$6,Tables!$Q$6,IF(I300=Tables!$J$7,Tables!$Q$7,IF(I300=Tables!$J$8,Tables!$Q$8,IF(I300=Tables!$J$9,Tables!$Q$9,IF(I300=Tables!$J$10,Tables!$Q$10,IF(I300=Tables!$J$11,Tables!$Q$11,IF(I300=Tables!$J$12,Tables!$Q$12,IF(I300=Tables!$J$13,Tables!$Q$13,IF(I300=Tables!$J$14,Tables!$Q$14,IF(I300=Tables!$J$15,Tables!$Q$15,IF(I300=Tables!$J$16,Tables!$Q$16,IF(I300=Tables!$J$17,Tables!$Q$17,IF(I300=Tables!$J$18,Tables!$Q$18,IF(I300=Tables!$J$19,Tables!$Q$19,IF(I300=Tables!$J$20,Tables!$Q$20,IF(I300=Tables!$J$24,Tables!$Q$24,IF(I300=Tables!$J$25,Tables!$Q$25,IF(I300=Tables!$J$26,Tables!$Q$26,IF(I300=Tables!$J$27,Tables!$Q$27,IF(I300=Tables!$J$28,Tables!$Q$28,IF(I300=Tables!$J$29,Tables!$Q$29,IF(I300=Tables!$J$30,Tables!$Q$30,IF(I300=Tables!$J$34,Tables!$Q$34,IF(I300=Tables!$J$35,Tables!$Q$35,IF(I300=Tables!$J$36,Tables!$Q$36,IF(I300=Tables!$J$37,Tables!$Q$37,IF(I300=Tables!$J$38,Tables!$Q$38,IF(I300=Tables!$J$42,Tables!$Q$42,IF(I300=Tables!$J$46,Tables!$Q$46,IF(I300=Tables!$J$47,Tables!$Q$47,IF(I300=Tables!$J$48,Tables!$Q$48,IF(I300=Tables!$J$49,Tables!$Q$49,IF(I300=Tables!$J$50,Tables!$Q$50,""))))))))))))))))))))))))))))))))))</f>
        <v/>
      </c>
      <c r="W300" s="112" t="str">
        <f t="shared" si="39"/>
        <v/>
      </c>
      <c r="X300" s="111" t="str">
        <f t="shared" si="38"/>
        <v/>
      </c>
      <c r="Y300" s="129"/>
      <c r="AC300" s="106"/>
    </row>
    <row r="301" spans="1:29" s="94" customFormat="1">
      <c r="A301" s="8">
        <f t="shared" si="32"/>
        <v>298</v>
      </c>
      <c r="B301" s="135"/>
      <c r="C301" s="119"/>
      <c r="D301" s="118" t="str">
        <f t="shared" si="33"/>
        <v/>
      </c>
      <c r="E301" s="120"/>
      <c r="F301" s="121"/>
      <c r="G301" s="122"/>
      <c r="H301" s="123"/>
      <c r="I301" s="124"/>
      <c r="J301" s="110" t="str">
        <f t="shared" si="34"/>
        <v/>
      </c>
      <c r="K301" s="118" t="str">
        <f t="shared" si="35"/>
        <v/>
      </c>
      <c r="L301" s="113" t="str">
        <f t="shared" si="36"/>
        <v/>
      </c>
      <c r="M301" s="114" t="str">
        <f t="shared" si="37"/>
        <v/>
      </c>
      <c r="N301" s="123"/>
      <c r="O301" s="123"/>
      <c r="P301" s="123"/>
      <c r="Q301" s="123"/>
      <c r="R301" s="123"/>
      <c r="S301" s="125"/>
      <c r="T301" s="126"/>
      <c r="U301" s="127"/>
      <c r="V301" s="115" t="str">
        <f>IF(I301=Tables!$J$5,Tables!$Q$5,IF(I301=Tables!$J$6,Tables!$Q$6,IF(I301=Tables!$J$7,Tables!$Q$7,IF(I301=Tables!$J$8,Tables!$Q$8,IF(I301=Tables!$J$9,Tables!$Q$9,IF(I301=Tables!$J$10,Tables!$Q$10,IF(I301=Tables!$J$11,Tables!$Q$11,IF(I301=Tables!$J$12,Tables!$Q$12,IF(I301=Tables!$J$13,Tables!$Q$13,IF(I301=Tables!$J$14,Tables!$Q$14,IF(I301=Tables!$J$15,Tables!$Q$15,IF(I301=Tables!$J$16,Tables!$Q$16,IF(I301=Tables!$J$17,Tables!$Q$17,IF(I301=Tables!$J$18,Tables!$Q$18,IF(I301=Tables!$J$19,Tables!$Q$19,IF(I301=Tables!$J$20,Tables!$Q$20,IF(I301=Tables!$J$24,Tables!$Q$24,IF(I301=Tables!$J$25,Tables!$Q$25,IF(I301=Tables!$J$26,Tables!$Q$26,IF(I301=Tables!$J$27,Tables!$Q$27,IF(I301=Tables!$J$28,Tables!$Q$28,IF(I301=Tables!$J$29,Tables!$Q$29,IF(I301=Tables!$J$30,Tables!$Q$30,IF(I301=Tables!$J$34,Tables!$Q$34,IF(I301=Tables!$J$35,Tables!$Q$35,IF(I301=Tables!$J$36,Tables!$Q$36,IF(I301=Tables!$J$37,Tables!$Q$37,IF(I301=Tables!$J$38,Tables!$Q$38,IF(I301=Tables!$J$42,Tables!$Q$42,IF(I301=Tables!$J$46,Tables!$Q$46,IF(I301=Tables!$J$47,Tables!$Q$47,IF(I301=Tables!$J$48,Tables!$Q$48,IF(I301=Tables!$J$49,Tables!$Q$49,IF(I301=Tables!$J$50,Tables!$Q$50,""))))))))))))))))))))))))))))))))))</f>
        <v/>
      </c>
      <c r="W301" s="112" t="str">
        <f t="shared" si="39"/>
        <v/>
      </c>
      <c r="X301" s="111" t="str">
        <f t="shared" si="38"/>
        <v/>
      </c>
      <c r="Y301" s="129"/>
      <c r="AC301" s="106"/>
    </row>
    <row r="302" spans="1:29" s="94" customFormat="1">
      <c r="A302" s="8">
        <f t="shared" si="32"/>
        <v>299</v>
      </c>
      <c r="B302" s="135"/>
      <c r="C302" s="119"/>
      <c r="D302" s="118" t="str">
        <f t="shared" si="33"/>
        <v/>
      </c>
      <c r="E302" s="120"/>
      <c r="F302" s="121"/>
      <c r="G302" s="122"/>
      <c r="H302" s="123"/>
      <c r="I302" s="124"/>
      <c r="J302" s="110" t="str">
        <f t="shared" si="34"/>
        <v/>
      </c>
      <c r="K302" s="118" t="str">
        <f t="shared" si="35"/>
        <v/>
      </c>
      <c r="L302" s="113" t="str">
        <f t="shared" si="36"/>
        <v/>
      </c>
      <c r="M302" s="114" t="str">
        <f t="shared" si="37"/>
        <v/>
      </c>
      <c r="N302" s="123"/>
      <c r="O302" s="123"/>
      <c r="P302" s="123"/>
      <c r="Q302" s="123"/>
      <c r="R302" s="123"/>
      <c r="S302" s="125"/>
      <c r="T302" s="126"/>
      <c r="U302" s="127"/>
      <c r="V302" s="115" t="str">
        <f>IF(I302=Tables!$J$5,Tables!$Q$5,IF(I302=Tables!$J$6,Tables!$Q$6,IF(I302=Tables!$J$7,Tables!$Q$7,IF(I302=Tables!$J$8,Tables!$Q$8,IF(I302=Tables!$J$9,Tables!$Q$9,IF(I302=Tables!$J$10,Tables!$Q$10,IF(I302=Tables!$J$11,Tables!$Q$11,IF(I302=Tables!$J$12,Tables!$Q$12,IF(I302=Tables!$J$13,Tables!$Q$13,IF(I302=Tables!$J$14,Tables!$Q$14,IF(I302=Tables!$J$15,Tables!$Q$15,IF(I302=Tables!$J$16,Tables!$Q$16,IF(I302=Tables!$J$17,Tables!$Q$17,IF(I302=Tables!$J$18,Tables!$Q$18,IF(I302=Tables!$J$19,Tables!$Q$19,IF(I302=Tables!$J$20,Tables!$Q$20,IF(I302=Tables!$J$24,Tables!$Q$24,IF(I302=Tables!$J$25,Tables!$Q$25,IF(I302=Tables!$J$26,Tables!$Q$26,IF(I302=Tables!$J$27,Tables!$Q$27,IF(I302=Tables!$J$28,Tables!$Q$28,IF(I302=Tables!$J$29,Tables!$Q$29,IF(I302=Tables!$J$30,Tables!$Q$30,IF(I302=Tables!$J$34,Tables!$Q$34,IF(I302=Tables!$J$35,Tables!$Q$35,IF(I302=Tables!$J$36,Tables!$Q$36,IF(I302=Tables!$J$37,Tables!$Q$37,IF(I302=Tables!$J$38,Tables!$Q$38,IF(I302=Tables!$J$42,Tables!$Q$42,IF(I302=Tables!$J$46,Tables!$Q$46,IF(I302=Tables!$J$47,Tables!$Q$47,IF(I302=Tables!$J$48,Tables!$Q$48,IF(I302=Tables!$J$49,Tables!$Q$49,IF(I302=Tables!$J$50,Tables!$Q$50,""))))))))))))))))))))))))))))))))))</f>
        <v/>
      </c>
      <c r="W302" s="112" t="str">
        <f t="shared" si="39"/>
        <v/>
      </c>
      <c r="X302" s="111" t="str">
        <f t="shared" si="38"/>
        <v/>
      </c>
      <c r="Y302" s="129"/>
      <c r="AC302" s="106"/>
    </row>
    <row r="303" spans="1:29" s="94" customFormat="1">
      <c r="A303" s="8">
        <f t="shared" si="32"/>
        <v>300</v>
      </c>
      <c r="B303" s="135"/>
      <c r="C303" s="119"/>
      <c r="D303" s="118" t="str">
        <f t="shared" si="33"/>
        <v/>
      </c>
      <c r="E303" s="120"/>
      <c r="F303" s="121"/>
      <c r="G303" s="122"/>
      <c r="H303" s="123"/>
      <c r="I303" s="124"/>
      <c r="J303" s="110" t="str">
        <f t="shared" si="34"/>
        <v/>
      </c>
      <c r="K303" s="118" t="str">
        <f t="shared" si="35"/>
        <v/>
      </c>
      <c r="L303" s="113" t="str">
        <f t="shared" si="36"/>
        <v/>
      </c>
      <c r="M303" s="114" t="str">
        <f t="shared" si="37"/>
        <v/>
      </c>
      <c r="N303" s="123"/>
      <c r="O303" s="123"/>
      <c r="P303" s="123"/>
      <c r="Q303" s="123"/>
      <c r="R303" s="123"/>
      <c r="S303" s="125"/>
      <c r="T303" s="126"/>
      <c r="U303" s="127"/>
      <c r="V303" s="115" t="str">
        <f>IF(I303=Tables!$J$5,Tables!$Q$5,IF(I303=Tables!$J$6,Tables!$Q$6,IF(I303=Tables!$J$7,Tables!$Q$7,IF(I303=Tables!$J$8,Tables!$Q$8,IF(I303=Tables!$J$9,Tables!$Q$9,IF(I303=Tables!$J$10,Tables!$Q$10,IF(I303=Tables!$J$11,Tables!$Q$11,IF(I303=Tables!$J$12,Tables!$Q$12,IF(I303=Tables!$J$13,Tables!$Q$13,IF(I303=Tables!$J$14,Tables!$Q$14,IF(I303=Tables!$J$15,Tables!$Q$15,IF(I303=Tables!$J$16,Tables!$Q$16,IF(I303=Tables!$J$17,Tables!$Q$17,IF(I303=Tables!$J$18,Tables!$Q$18,IF(I303=Tables!$J$19,Tables!$Q$19,IF(I303=Tables!$J$20,Tables!$Q$20,IF(I303=Tables!$J$24,Tables!$Q$24,IF(I303=Tables!$J$25,Tables!$Q$25,IF(I303=Tables!$J$26,Tables!$Q$26,IF(I303=Tables!$J$27,Tables!$Q$27,IF(I303=Tables!$J$28,Tables!$Q$28,IF(I303=Tables!$J$29,Tables!$Q$29,IF(I303=Tables!$J$30,Tables!$Q$30,IF(I303=Tables!$J$34,Tables!$Q$34,IF(I303=Tables!$J$35,Tables!$Q$35,IF(I303=Tables!$J$36,Tables!$Q$36,IF(I303=Tables!$J$37,Tables!$Q$37,IF(I303=Tables!$J$38,Tables!$Q$38,IF(I303=Tables!$J$42,Tables!$Q$42,IF(I303=Tables!$J$46,Tables!$Q$46,IF(I303=Tables!$J$47,Tables!$Q$47,IF(I303=Tables!$J$48,Tables!$Q$48,IF(I303=Tables!$J$49,Tables!$Q$49,IF(I303=Tables!$J$50,Tables!$Q$50,""))))))))))))))))))))))))))))))))))</f>
        <v/>
      </c>
      <c r="W303" s="112" t="str">
        <f t="shared" si="39"/>
        <v/>
      </c>
      <c r="X303" s="111" t="str">
        <f t="shared" si="38"/>
        <v/>
      </c>
      <c r="Y303" s="129"/>
      <c r="AC303" s="106"/>
    </row>
    <row r="304" spans="1:29" s="94" customFormat="1">
      <c r="A304" s="8">
        <f t="shared" si="32"/>
        <v>301</v>
      </c>
      <c r="B304" s="135"/>
      <c r="C304" s="119"/>
      <c r="D304" s="118" t="str">
        <f t="shared" si="33"/>
        <v/>
      </c>
      <c r="E304" s="120"/>
      <c r="F304" s="121"/>
      <c r="G304" s="122"/>
      <c r="H304" s="123"/>
      <c r="I304" s="124"/>
      <c r="J304" s="110" t="str">
        <f t="shared" si="34"/>
        <v/>
      </c>
      <c r="K304" s="118" t="str">
        <f t="shared" si="35"/>
        <v/>
      </c>
      <c r="L304" s="113" t="str">
        <f t="shared" si="36"/>
        <v/>
      </c>
      <c r="M304" s="114" t="str">
        <f t="shared" si="37"/>
        <v/>
      </c>
      <c r="N304" s="123"/>
      <c r="O304" s="123"/>
      <c r="P304" s="123"/>
      <c r="Q304" s="123"/>
      <c r="R304" s="123"/>
      <c r="S304" s="125"/>
      <c r="T304" s="126"/>
      <c r="U304" s="127"/>
      <c r="V304" s="115" t="str">
        <f>IF(I304=Tables!$J$5,Tables!$Q$5,IF(I304=Tables!$J$6,Tables!$Q$6,IF(I304=Tables!$J$7,Tables!$Q$7,IF(I304=Tables!$J$8,Tables!$Q$8,IF(I304=Tables!$J$9,Tables!$Q$9,IF(I304=Tables!$J$10,Tables!$Q$10,IF(I304=Tables!$J$11,Tables!$Q$11,IF(I304=Tables!$J$12,Tables!$Q$12,IF(I304=Tables!$J$13,Tables!$Q$13,IF(I304=Tables!$J$14,Tables!$Q$14,IF(I304=Tables!$J$15,Tables!$Q$15,IF(I304=Tables!$J$16,Tables!$Q$16,IF(I304=Tables!$J$17,Tables!$Q$17,IF(I304=Tables!$J$18,Tables!$Q$18,IF(I304=Tables!$J$19,Tables!$Q$19,IF(I304=Tables!$J$20,Tables!$Q$20,IF(I304=Tables!$J$24,Tables!$Q$24,IF(I304=Tables!$J$25,Tables!$Q$25,IF(I304=Tables!$J$26,Tables!$Q$26,IF(I304=Tables!$J$27,Tables!$Q$27,IF(I304=Tables!$J$28,Tables!$Q$28,IF(I304=Tables!$J$29,Tables!$Q$29,IF(I304=Tables!$J$30,Tables!$Q$30,IF(I304=Tables!$J$34,Tables!$Q$34,IF(I304=Tables!$J$35,Tables!$Q$35,IF(I304=Tables!$J$36,Tables!$Q$36,IF(I304=Tables!$J$37,Tables!$Q$37,IF(I304=Tables!$J$38,Tables!$Q$38,IF(I304=Tables!$J$42,Tables!$Q$42,IF(I304=Tables!$J$46,Tables!$Q$46,IF(I304=Tables!$J$47,Tables!$Q$47,IF(I304=Tables!$J$48,Tables!$Q$48,IF(I304=Tables!$J$49,Tables!$Q$49,IF(I304=Tables!$J$50,Tables!$Q$50,""))))))))))))))))))))))))))))))))))</f>
        <v/>
      </c>
      <c r="W304" s="112" t="str">
        <f t="shared" si="39"/>
        <v/>
      </c>
      <c r="X304" s="111" t="str">
        <f t="shared" si="38"/>
        <v/>
      </c>
      <c r="Y304" s="129"/>
      <c r="AC304" s="106"/>
    </row>
    <row r="305" spans="1:29" s="94" customFormat="1">
      <c r="A305" s="8">
        <f t="shared" si="32"/>
        <v>302</v>
      </c>
      <c r="B305" s="135"/>
      <c r="C305" s="119"/>
      <c r="D305" s="118" t="str">
        <f t="shared" si="33"/>
        <v/>
      </c>
      <c r="E305" s="120"/>
      <c r="F305" s="121"/>
      <c r="G305" s="122"/>
      <c r="H305" s="123"/>
      <c r="I305" s="124"/>
      <c r="J305" s="110" t="str">
        <f t="shared" si="34"/>
        <v/>
      </c>
      <c r="K305" s="118" t="str">
        <f t="shared" si="35"/>
        <v/>
      </c>
      <c r="L305" s="113" t="str">
        <f t="shared" si="36"/>
        <v/>
      </c>
      <c r="M305" s="114" t="str">
        <f t="shared" si="37"/>
        <v/>
      </c>
      <c r="N305" s="123"/>
      <c r="O305" s="123"/>
      <c r="P305" s="123"/>
      <c r="Q305" s="123"/>
      <c r="R305" s="123"/>
      <c r="S305" s="125"/>
      <c r="T305" s="126"/>
      <c r="U305" s="127"/>
      <c r="V305" s="115" t="str">
        <f>IF(I305=Tables!$J$5,Tables!$Q$5,IF(I305=Tables!$J$6,Tables!$Q$6,IF(I305=Tables!$J$7,Tables!$Q$7,IF(I305=Tables!$J$8,Tables!$Q$8,IF(I305=Tables!$J$9,Tables!$Q$9,IF(I305=Tables!$J$10,Tables!$Q$10,IF(I305=Tables!$J$11,Tables!$Q$11,IF(I305=Tables!$J$12,Tables!$Q$12,IF(I305=Tables!$J$13,Tables!$Q$13,IF(I305=Tables!$J$14,Tables!$Q$14,IF(I305=Tables!$J$15,Tables!$Q$15,IF(I305=Tables!$J$16,Tables!$Q$16,IF(I305=Tables!$J$17,Tables!$Q$17,IF(I305=Tables!$J$18,Tables!$Q$18,IF(I305=Tables!$J$19,Tables!$Q$19,IF(I305=Tables!$J$20,Tables!$Q$20,IF(I305=Tables!$J$24,Tables!$Q$24,IF(I305=Tables!$J$25,Tables!$Q$25,IF(I305=Tables!$J$26,Tables!$Q$26,IF(I305=Tables!$J$27,Tables!$Q$27,IF(I305=Tables!$J$28,Tables!$Q$28,IF(I305=Tables!$J$29,Tables!$Q$29,IF(I305=Tables!$J$30,Tables!$Q$30,IF(I305=Tables!$J$34,Tables!$Q$34,IF(I305=Tables!$J$35,Tables!$Q$35,IF(I305=Tables!$J$36,Tables!$Q$36,IF(I305=Tables!$J$37,Tables!$Q$37,IF(I305=Tables!$J$38,Tables!$Q$38,IF(I305=Tables!$J$42,Tables!$Q$42,IF(I305=Tables!$J$46,Tables!$Q$46,IF(I305=Tables!$J$47,Tables!$Q$47,IF(I305=Tables!$J$48,Tables!$Q$48,IF(I305=Tables!$J$49,Tables!$Q$49,IF(I305=Tables!$J$50,Tables!$Q$50,""))))))))))))))))))))))))))))))))))</f>
        <v/>
      </c>
      <c r="W305" s="112" t="str">
        <f t="shared" si="39"/>
        <v/>
      </c>
      <c r="X305" s="111" t="str">
        <f t="shared" si="38"/>
        <v/>
      </c>
      <c r="Y305" s="129"/>
      <c r="AC305" s="106"/>
    </row>
    <row r="306" spans="1:29" s="94" customFormat="1">
      <c r="A306" s="8">
        <f t="shared" si="32"/>
        <v>303</v>
      </c>
      <c r="B306" s="135"/>
      <c r="C306" s="119"/>
      <c r="D306" s="118" t="str">
        <f t="shared" si="33"/>
        <v/>
      </c>
      <c r="E306" s="120"/>
      <c r="F306" s="121"/>
      <c r="G306" s="122"/>
      <c r="H306" s="123"/>
      <c r="I306" s="124"/>
      <c r="J306" s="110" t="str">
        <f t="shared" si="34"/>
        <v/>
      </c>
      <c r="K306" s="118" t="str">
        <f t="shared" si="35"/>
        <v/>
      </c>
      <c r="L306" s="113" t="str">
        <f t="shared" si="36"/>
        <v/>
      </c>
      <c r="M306" s="114" t="str">
        <f t="shared" si="37"/>
        <v/>
      </c>
      <c r="N306" s="123"/>
      <c r="O306" s="123"/>
      <c r="P306" s="123"/>
      <c r="Q306" s="123"/>
      <c r="R306" s="123"/>
      <c r="S306" s="125"/>
      <c r="T306" s="126"/>
      <c r="U306" s="127"/>
      <c r="V306" s="115" t="str">
        <f>IF(I306=Tables!$J$5,Tables!$Q$5,IF(I306=Tables!$J$6,Tables!$Q$6,IF(I306=Tables!$J$7,Tables!$Q$7,IF(I306=Tables!$J$8,Tables!$Q$8,IF(I306=Tables!$J$9,Tables!$Q$9,IF(I306=Tables!$J$10,Tables!$Q$10,IF(I306=Tables!$J$11,Tables!$Q$11,IF(I306=Tables!$J$12,Tables!$Q$12,IF(I306=Tables!$J$13,Tables!$Q$13,IF(I306=Tables!$J$14,Tables!$Q$14,IF(I306=Tables!$J$15,Tables!$Q$15,IF(I306=Tables!$J$16,Tables!$Q$16,IF(I306=Tables!$J$17,Tables!$Q$17,IF(I306=Tables!$J$18,Tables!$Q$18,IF(I306=Tables!$J$19,Tables!$Q$19,IF(I306=Tables!$J$20,Tables!$Q$20,IF(I306=Tables!$J$24,Tables!$Q$24,IF(I306=Tables!$J$25,Tables!$Q$25,IF(I306=Tables!$J$26,Tables!$Q$26,IF(I306=Tables!$J$27,Tables!$Q$27,IF(I306=Tables!$J$28,Tables!$Q$28,IF(I306=Tables!$J$29,Tables!$Q$29,IF(I306=Tables!$J$30,Tables!$Q$30,IF(I306=Tables!$J$34,Tables!$Q$34,IF(I306=Tables!$J$35,Tables!$Q$35,IF(I306=Tables!$J$36,Tables!$Q$36,IF(I306=Tables!$J$37,Tables!$Q$37,IF(I306=Tables!$J$38,Tables!$Q$38,IF(I306=Tables!$J$42,Tables!$Q$42,IF(I306=Tables!$J$46,Tables!$Q$46,IF(I306=Tables!$J$47,Tables!$Q$47,IF(I306=Tables!$J$48,Tables!$Q$48,IF(I306=Tables!$J$49,Tables!$Q$49,IF(I306=Tables!$J$50,Tables!$Q$50,""))))))))))))))))))))))))))))))))))</f>
        <v/>
      </c>
      <c r="W306" s="112" t="str">
        <f t="shared" si="39"/>
        <v/>
      </c>
      <c r="X306" s="111" t="str">
        <f t="shared" si="38"/>
        <v/>
      </c>
      <c r="Y306" s="129"/>
      <c r="AC306" s="106"/>
    </row>
    <row r="307" spans="1:29" s="94" customFormat="1">
      <c r="A307" s="8">
        <f t="shared" si="32"/>
        <v>304</v>
      </c>
      <c r="B307" s="135"/>
      <c r="C307" s="119"/>
      <c r="D307" s="118" t="str">
        <f t="shared" si="33"/>
        <v/>
      </c>
      <c r="E307" s="120"/>
      <c r="F307" s="121"/>
      <c r="G307" s="122"/>
      <c r="H307" s="123"/>
      <c r="I307" s="124"/>
      <c r="J307" s="110" t="str">
        <f t="shared" si="34"/>
        <v/>
      </c>
      <c r="K307" s="118" t="str">
        <f t="shared" si="35"/>
        <v/>
      </c>
      <c r="L307" s="113" t="str">
        <f t="shared" si="36"/>
        <v/>
      </c>
      <c r="M307" s="114" t="str">
        <f t="shared" si="37"/>
        <v/>
      </c>
      <c r="N307" s="123"/>
      <c r="O307" s="123"/>
      <c r="P307" s="123"/>
      <c r="Q307" s="123"/>
      <c r="R307" s="123"/>
      <c r="S307" s="125"/>
      <c r="T307" s="126"/>
      <c r="U307" s="127"/>
      <c r="V307" s="115" t="str">
        <f>IF(I307=Tables!$J$5,Tables!$Q$5,IF(I307=Tables!$J$6,Tables!$Q$6,IF(I307=Tables!$J$7,Tables!$Q$7,IF(I307=Tables!$J$8,Tables!$Q$8,IF(I307=Tables!$J$9,Tables!$Q$9,IF(I307=Tables!$J$10,Tables!$Q$10,IF(I307=Tables!$J$11,Tables!$Q$11,IF(I307=Tables!$J$12,Tables!$Q$12,IF(I307=Tables!$J$13,Tables!$Q$13,IF(I307=Tables!$J$14,Tables!$Q$14,IF(I307=Tables!$J$15,Tables!$Q$15,IF(I307=Tables!$J$16,Tables!$Q$16,IF(I307=Tables!$J$17,Tables!$Q$17,IF(I307=Tables!$J$18,Tables!$Q$18,IF(I307=Tables!$J$19,Tables!$Q$19,IF(I307=Tables!$J$20,Tables!$Q$20,IF(I307=Tables!$J$24,Tables!$Q$24,IF(I307=Tables!$J$25,Tables!$Q$25,IF(I307=Tables!$J$26,Tables!$Q$26,IF(I307=Tables!$J$27,Tables!$Q$27,IF(I307=Tables!$J$28,Tables!$Q$28,IF(I307=Tables!$J$29,Tables!$Q$29,IF(I307=Tables!$J$30,Tables!$Q$30,IF(I307=Tables!$J$34,Tables!$Q$34,IF(I307=Tables!$J$35,Tables!$Q$35,IF(I307=Tables!$J$36,Tables!$Q$36,IF(I307=Tables!$J$37,Tables!$Q$37,IF(I307=Tables!$J$38,Tables!$Q$38,IF(I307=Tables!$J$42,Tables!$Q$42,IF(I307=Tables!$J$46,Tables!$Q$46,IF(I307=Tables!$J$47,Tables!$Q$47,IF(I307=Tables!$J$48,Tables!$Q$48,IF(I307=Tables!$J$49,Tables!$Q$49,IF(I307=Tables!$J$50,Tables!$Q$50,""))))))))))))))))))))))))))))))))))</f>
        <v/>
      </c>
      <c r="W307" s="112" t="str">
        <f t="shared" si="39"/>
        <v/>
      </c>
      <c r="X307" s="111" t="str">
        <f t="shared" si="38"/>
        <v/>
      </c>
      <c r="Y307" s="129"/>
      <c r="AC307" s="106"/>
    </row>
    <row r="308" spans="1:29" s="94" customFormat="1">
      <c r="A308" s="8">
        <f t="shared" si="32"/>
        <v>305</v>
      </c>
      <c r="B308" s="135"/>
      <c r="C308" s="119"/>
      <c r="D308" s="118" t="str">
        <f t="shared" si="33"/>
        <v/>
      </c>
      <c r="E308" s="120"/>
      <c r="F308" s="121"/>
      <c r="G308" s="122"/>
      <c r="H308" s="123"/>
      <c r="I308" s="124"/>
      <c r="J308" s="110" t="str">
        <f t="shared" si="34"/>
        <v/>
      </c>
      <c r="K308" s="118" t="str">
        <f t="shared" si="35"/>
        <v/>
      </c>
      <c r="L308" s="113" t="str">
        <f t="shared" si="36"/>
        <v/>
      </c>
      <c r="M308" s="114" t="str">
        <f t="shared" si="37"/>
        <v/>
      </c>
      <c r="N308" s="123"/>
      <c r="O308" s="123"/>
      <c r="P308" s="123"/>
      <c r="Q308" s="123"/>
      <c r="R308" s="123"/>
      <c r="S308" s="125"/>
      <c r="T308" s="126"/>
      <c r="U308" s="127"/>
      <c r="V308" s="115" t="str">
        <f>IF(I308=Tables!$J$5,Tables!$Q$5,IF(I308=Tables!$J$6,Tables!$Q$6,IF(I308=Tables!$J$7,Tables!$Q$7,IF(I308=Tables!$J$8,Tables!$Q$8,IF(I308=Tables!$J$9,Tables!$Q$9,IF(I308=Tables!$J$10,Tables!$Q$10,IF(I308=Tables!$J$11,Tables!$Q$11,IF(I308=Tables!$J$12,Tables!$Q$12,IF(I308=Tables!$J$13,Tables!$Q$13,IF(I308=Tables!$J$14,Tables!$Q$14,IF(I308=Tables!$J$15,Tables!$Q$15,IF(I308=Tables!$J$16,Tables!$Q$16,IF(I308=Tables!$J$17,Tables!$Q$17,IF(I308=Tables!$J$18,Tables!$Q$18,IF(I308=Tables!$J$19,Tables!$Q$19,IF(I308=Tables!$J$20,Tables!$Q$20,IF(I308=Tables!$J$24,Tables!$Q$24,IF(I308=Tables!$J$25,Tables!$Q$25,IF(I308=Tables!$J$26,Tables!$Q$26,IF(I308=Tables!$J$27,Tables!$Q$27,IF(I308=Tables!$J$28,Tables!$Q$28,IF(I308=Tables!$J$29,Tables!$Q$29,IF(I308=Tables!$J$30,Tables!$Q$30,IF(I308=Tables!$J$34,Tables!$Q$34,IF(I308=Tables!$J$35,Tables!$Q$35,IF(I308=Tables!$J$36,Tables!$Q$36,IF(I308=Tables!$J$37,Tables!$Q$37,IF(I308=Tables!$J$38,Tables!$Q$38,IF(I308=Tables!$J$42,Tables!$Q$42,IF(I308=Tables!$J$46,Tables!$Q$46,IF(I308=Tables!$J$47,Tables!$Q$47,IF(I308=Tables!$J$48,Tables!$Q$48,IF(I308=Tables!$J$49,Tables!$Q$49,IF(I308=Tables!$J$50,Tables!$Q$50,""))))))))))))))))))))))))))))))))))</f>
        <v/>
      </c>
      <c r="W308" s="112" t="str">
        <f t="shared" si="39"/>
        <v/>
      </c>
      <c r="X308" s="111" t="str">
        <f t="shared" si="38"/>
        <v/>
      </c>
      <c r="Y308" s="129"/>
      <c r="AC308" s="106"/>
    </row>
    <row r="309" spans="1:29" s="94" customFormat="1">
      <c r="A309" s="8">
        <f t="shared" si="32"/>
        <v>306</v>
      </c>
      <c r="B309" s="135"/>
      <c r="C309" s="119"/>
      <c r="D309" s="118" t="str">
        <f t="shared" si="33"/>
        <v/>
      </c>
      <c r="E309" s="120"/>
      <c r="F309" s="121"/>
      <c r="G309" s="122"/>
      <c r="H309" s="123"/>
      <c r="I309" s="124"/>
      <c r="J309" s="110" t="str">
        <f t="shared" si="34"/>
        <v/>
      </c>
      <c r="K309" s="118" t="str">
        <f t="shared" si="35"/>
        <v/>
      </c>
      <c r="L309" s="113" t="str">
        <f t="shared" si="36"/>
        <v/>
      </c>
      <c r="M309" s="114" t="str">
        <f t="shared" si="37"/>
        <v/>
      </c>
      <c r="N309" s="123"/>
      <c r="O309" s="123"/>
      <c r="P309" s="123"/>
      <c r="Q309" s="123"/>
      <c r="R309" s="123"/>
      <c r="S309" s="125"/>
      <c r="T309" s="126"/>
      <c r="U309" s="127"/>
      <c r="V309" s="115" t="str">
        <f>IF(I309=Tables!$J$5,Tables!$Q$5,IF(I309=Tables!$J$6,Tables!$Q$6,IF(I309=Tables!$J$7,Tables!$Q$7,IF(I309=Tables!$J$8,Tables!$Q$8,IF(I309=Tables!$J$9,Tables!$Q$9,IF(I309=Tables!$J$10,Tables!$Q$10,IF(I309=Tables!$J$11,Tables!$Q$11,IF(I309=Tables!$J$12,Tables!$Q$12,IF(I309=Tables!$J$13,Tables!$Q$13,IF(I309=Tables!$J$14,Tables!$Q$14,IF(I309=Tables!$J$15,Tables!$Q$15,IF(I309=Tables!$J$16,Tables!$Q$16,IF(I309=Tables!$J$17,Tables!$Q$17,IF(I309=Tables!$J$18,Tables!$Q$18,IF(I309=Tables!$J$19,Tables!$Q$19,IF(I309=Tables!$J$20,Tables!$Q$20,IF(I309=Tables!$J$24,Tables!$Q$24,IF(I309=Tables!$J$25,Tables!$Q$25,IF(I309=Tables!$J$26,Tables!$Q$26,IF(I309=Tables!$J$27,Tables!$Q$27,IF(I309=Tables!$J$28,Tables!$Q$28,IF(I309=Tables!$J$29,Tables!$Q$29,IF(I309=Tables!$J$30,Tables!$Q$30,IF(I309=Tables!$J$34,Tables!$Q$34,IF(I309=Tables!$J$35,Tables!$Q$35,IF(I309=Tables!$J$36,Tables!$Q$36,IF(I309=Tables!$J$37,Tables!$Q$37,IF(I309=Tables!$J$38,Tables!$Q$38,IF(I309=Tables!$J$42,Tables!$Q$42,IF(I309=Tables!$J$46,Tables!$Q$46,IF(I309=Tables!$J$47,Tables!$Q$47,IF(I309=Tables!$J$48,Tables!$Q$48,IF(I309=Tables!$J$49,Tables!$Q$49,IF(I309=Tables!$J$50,Tables!$Q$50,""))))))))))))))))))))))))))))))))))</f>
        <v/>
      </c>
      <c r="W309" s="112" t="str">
        <f t="shared" si="39"/>
        <v/>
      </c>
      <c r="X309" s="111" t="str">
        <f t="shared" si="38"/>
        <v/>
      </c>
      <c r="Y309" s="129"/>
      <c r="AC309" s="106"/>
    </row>
    <row r="310" spans="1:29" s="94" customFormat="1">
      <c r="A310" s="8">
        <f t="shared" si="32"/>
        <v>307</v>
      </c>
      <c r="B310" s="135"/>
      <c r="C310" s="119"/>
      <c r="D310" s="118" t="str">
        <f t="shared" si="33"/>
        <v/>
      </c>
      <c r="E310" s="120"/>
      <c r="F310" s="121"/>
      <c r="G310" s="122"/>
      <c r="H310" s="123"/>
      <c r="I310" s="124"/>
      <c r="J310" s="110" t="str">
        <f t="shared" si="34"/>
        <v/>
      </c>
      <c r="K310" s="118" t="str">
        <f t="shared" si="35"/>
        <v/>
      </c>
      <c r="L310" s="113" t="str">
        <f t="shared" si="36"/>
        <v/>
      </c>
      <c r="M310" s="114" t="str">
        <f t="shared" si="37"/>
        <v/>
      </c>
      <c r="N310" s="123"/>
      <c r="O310" s="123"/>
      <c r="P310" s="123"/>
      <c r="Q310" s="123"/>
      <c r="R310" s="123"/>
      <c r="S310" s="125"/>
      <c r="T310" s="126"/>
      <c r="U310" s="127"/>
      <c r="V310" s="115" t="str">
        <f>IF(I310=Tables!$J$5,Tables!$Q$5,IF(I310=Tables!$J$6,Tables!$Q$6,IF(I310=Tables!$J$7,Tables!$Q$7,IF(I310=Tables!$J$8,Tables!$Q$8,IF(I310=Tables!$J$9,Tables!$Q$9,IF(I310=Tables!$J$10,Tables!$Q$10,IF(I310=Tables!$J$11,Tables!$Q$11,IF(I310=Tables!$J$12,Tables!$Q$12,IF(I310=Tables!$J$13,Tables!$Q$13,IF(I310=Tables!$J$14,Tables!$Q$14,IF(I310=Tables!$J$15,Tables!$Q$15,IF(I310=Tables!$J$16,Tables!$Q$16,IF(I310=Tables!$J$17,Tables!$Q$17,IF(I310=Tables!$J$18,Tables!$Q$18,IF(I310=Tables!$J$19,Tables!$Q$19,IF(I310=Tables!$J$20,Tables!$Q$20,IF(I310=Tables!$J$24,Tables!$Q$24,IF(I310=Tables!$J$25,Tables!$Q$25,IF(I310=Tables!$J$26,Tables!$Q$26,IF(I310=Tables!$J$27,Tables!$Q$27,IF(I310=Tables!$J$28,Tables!$Q$28,IF(I310=Tables!$J$29,Tables!$Q$29,IF(I310=Tables!$J$30,Tables!$Q$30,IF(I310=Tables!$J$34,Tables!$Q$34,IF(I310=Tables!$J$35,Tables!$Q$35,IF(I310=Tables!$J$36,Tables!$Q$36,IF(I310=Tables!$J$37,Tables!$Q$37,IF(I310=Tables!$J$38,Tables!$Q$38,IF(I310=Tables!$J$42,Tables!$Q$42,IF(I310=Tables!$J$46,Tables!$Q$46,IF(I310=Tables!$J$47,Tables!$Q$47,IF(I310=Tables!$J$48,Tables!$Q$48,IF(I310=Tables!$J$49,Tables!$Q$49,IF(I310=Tables!$J$50,Tables!$Q$50,""))))))))))))))))))))))))))))))))))</f>
        <v/>
      </c>
      <c r="W310" s="112" t="str">
        <f t="shared" si="39"/>
        <v/>
      </c>
      <c r="X310" s="111" t="str">
        <f t="shared" si="38"/>
        <v/>
      </c>
      <c r="Y310" s="129"/>
      <c r="AC310" s="106"/>
    </row>
    <row r="311" spans="1:29" s="94" customFormat="1">
      <c r="A311" s="8">
        <f t="shared" si="32"/>
        <v>308</v>
      </c>
      <c r="B311" s="135"/>
      <c r="C311" s="119"/>
      <c r="D311" s="118" t="str">
        <f t="shared" si="33"/>
        <v/>
      </c>
      <c r="E311" s="120"/>
      <c r="F311" s="121"/>
      <c r="G311" s="122"/>
      <c r="H311" s="123"/>
      <c r="I311" s="124"/>
      <c r="J311" s="110" t="str">
        <f t="shared" si="34"/>
        <v/>
      </c>
      <c r="K311" s="118" t="str">
        <f t="shared" si="35"/>
        <v/>
      </c>
      <c r="L311" s="113" t="str">
        <f t="shared" si="36"/>
        <v/>
      </c>
      <c r="M311" s="114" t="str">
        <f t="shared" si="37"/>
        <v/>
      </c>
      <c r="N311" s="123"/>
      <c r="O311" s="123"/>
      <c r="P311" s="123"/>
      <c r="Q311" s="123"/>
      <c r="R311" s="123"/>
      <c r="S311" s="125"/>
      <c r="T311" s="126"/>
      <c r="U311" s="127"/>
      <c r="V311" s="115" t="str">
        <f>IF(I311=Tables!$J$5,Tables!$Q$5,IF(I311=Tables!$J$6,Tables!$Q$6,IF(I311=Tables!$J$7,Tables!$Q$7,IF(I311=Tables!$J$8,Tables!$Q$8,IF(I311=Tables!$J$9,Tables!$Q$9,IF(I311=Tables!$J$10,Tables!$Q$10,IF(I311=Tables!$J$11,Tables!$Q$11,IF(I311=Tables!$J$12,Tables!$Q$12,IF(I311=Tables!$J$13,Tables!$Q$13,IF(I311=Tables!$J$14,Tables!$Q$14,IF(I311=Tables!$J$15,Tables!$Q$15,IF(I311=Tables!$J$16,Tables!$Q$16,IF(I311=Tables!$J$17,Tables!$Q$17,IF(I311=Tables!$J$18,Tables!$Q$18,IF(I311=Tables!$J$19,Tables!$Q$19,IF(I311=Tables!$J$20,Tables!$Q$20,IF(I311=Tables!$J$24,Tables!$Q$24,IF(I311=Tables!$J$25,Tables!$Q$25,IF(I311=Tables!$J$26,Tables!$Q$26,IF(I311=Tables!$J$27,Tables!$Q$27,IF(I311=Tables!$J$28,Tables!$Q$28,IF(I311=Tables!$J$29,Tables!$Q$29,IF(I311=Tables!$J$30,Tables!$Q$30,IF(I311=Tables!$J$34,Tables!$Q$34,IF(I311=Tables!$J$35,Tables!$Q$35,IF(I311=Tables!$J$36,Tables!$Q$36,IF(I311=Tables!$J$37,Tables!$Q$37,IF(I311=Tables!$J$38,Tables!$Q$38,IF(I311=Tables!$J$42,Tables!$Q$42,IF(I311=Tables!$J$46,Tables!$Q$46,IF(I311=Tables!$J$47,Tables!$Q$47,IF(I311=Tables!$J$48,Tables!$Q$48,IF(I311=Tables!$J$49,Tables!$Q$49,IF(I311=Tables!$J$50,Tables!$Q$50,""))))))))))))))))))))))))))))))))))</f>
        <v/>
      </c>
      <c r="W311" s="112" t="str">
        <f t="shared" si="39"/>
        <v/>
      </c>
      <c r="X311" s="111" t="str">
        <f t="shared" si="38"/>
        <v/>
      </c>
      <c r="Y311" s="129"/>
      <c r="AA311" s="38"/>
      <c r="AC311" s="106"/>
    </row>
    <row r="312" spans="1:29" s="94" customFormat="1">
      <c r="A312" s="8">
        <f t="shared" si="32"/>
        <v>309</v>
      </c>
      <c r="B312" s="135"/>
      <c r="C312" s="119"/>
      <c r="D312" s="118" t="str">
        <f t="shared" si="33"/>
        <v/>
      </c>
      <c r="E312" s="120"/>
      <c r="F312" s="121"/>
      <c r="G312" s="122"/>
      <c r="H312" s="123"/>
      <c r="I312" s="124"/>
      <c r="J312" s="110" t="str">
        <f t="shared" si="34"/>
        <v/>
      </c>
      <c r="K312" s="118" t="str">
        <f t="shared" si="35"/>
        <v/>
      </c>
      <c r="L312" s="113" t="str">
        <f t="shared" si="36"/>
        <v/>
      </c>
      <c r="M312" s="114" t="str">
        <f t="shared" si="37"/>
        <v/>
      </c>
      <c r="N312" s="123"/>
      <c r="O312" s="123"/>
      <c r="P312" s="123"/>
      <c r="Q312" s="123"/>
      <c r="R312" s="123"/>
      <c r="S312" s="125"/>
      <c r="T312" s="126"/>
      <c r="U312" s="127"/>
      <c r="V312" s="115" t="str">
        <f>IF(I312=Tables!$J$5,Tables!$Q$5,IF(I312=Tables!$J$6,Tables!$Q$6,IF(I312=Tables!$J$7,Tables!$Q$7,IF(I312=Tables!$J$8,Tables!$Q$8,IF(I312=Tables!$J$9,Tables!$Q$9,IF(I312=Tables!$J$10,Tables!$Q$10,IF(I312=Tables!$J$11,Tables!$Q$11,IF(I312=Tables!$J$12,Tables!$Q$12,IF(I312=Tables!$J$13,Tables!$Q$13,IF(I312=Tables!$J$14,Tables!$Q$14,IF(I312=Tables!$J$15,Tables!$Q$15,IF(I312=Tables!$J$16,Tables!$Q$16,IF(I312=Tables!$J$17,Tables!$Q$17,IF(I312=Tables!$J$18,Tables!$Q$18,IF(I312=Tables!$J$19,Tables!$Q$19,IF(I312=Tables!$J$20,Tables!$Q$20,IF(I312=Tables!$J$24,Tables!$Q$24,IF(I312=Tables!$J$25,Tables!$Q$25,IF(I312=Tables!$J$26,Tables!$Q$26,IF(I312=Tables!$J$27,Tables!$Q$27,IF(I312=Tables!$J$28,Tables!$Q$28,IF(I312=Tables!$J$29,Tables!$Q$29,IF(I312=Tables!$J$30,Tables!$Q$30,IF(I312=Tables!$J$34,Tables!$Q$34,IF(I312=Tables!$J$35,Tables!$Q$35,IF(I312=Tables!$J$36,Tables!$Q$36,IF(I312=Tables!$J$37,Tables!$Q$37,IF(I312=Tables!$J$38,Tables!$Q$38,IF(I312=Tables!$J$42,Tables!$Q$42,IF(I312=Tables!$J$46,Tables!$Q$46,IF(I312=Tables!$J$47,Tables!$Q$47,IF(I312=Tables!$J$48,Tables!$Q$48,IF(I312=Tables!$J$49,Tables!$Q$49,IF(I312=Tables!$J$50,Tables!$Q$50,""))))))))))))))))))))))))))))))))))</f>
        <v/>
      </c>
      <c r="W312" s="112" t="str">
        <f t="shared" si="39"/>
        <v/>
      </c>
      <c r="X312" s="111" t="str">
        <f t="shared" si="38"/>
        <v/>
      </c>
      <c r="Y312" s="129"/>
      <c r="AC312" s="106"/>
    </row>
    <row r="313" spans="1:29" s="94" customFormat="1">
      <c r="A313" s="8">
        <f t="shared" si="32"/>
        <v>310</v>
      </c>
      <c r="B313" s="135"/>
      <c r="C313" s="119"/>
      <c r="D313" s="118" t="str">
        <f t="shared" si="33"/>
        <v/>
      </c>
      <c r="E313" s="120"/>
      <c r="F313" s="121"/>
      <c r="G313" s="122"/>
      <c r="H313" s="123"/>
      <c r="I313" s="124"/>
      <c r="J313" s="110" t="str">
        <f t="shared" si="34"/>
        <v/>
      </c>
      <c r="K313" s="118" t="str">
        <f t="shared" si="35"/>
        <v/>
      </c>
      <c r="L313" s="113" t="str">
        <f t="shared" si="36"/>
        <v/>
      </c>
      <c r="M313" s="114" t="str">
        <f t="shared" si="37"/>
        <v/>
      </c>
      <c r="N313" s="123"/>
      <c r="O313" s="123"/>
      <c r="P313" s="123"/>
      <c r="Q313" s="123"/>
      <c r="R313" s="123"/>
      <c r="S313" s="125"/>
      <c r="T313" s="126"/>
      <c r="U313" s="127"/>
      <c r="V313" s="115" t="str">
        <f>IF(I313=Tables!$J$5,Tables!$Q$5,IF(I313=Tables!$J$6,Tables!$Q$6,IF(I313=Tables!$J$7,Tables!$Q$7,IF(I313=Tables!$J$8,Tables!$Q$8,IF(I313=Tables!$J$9,Tables!$Q$9,IF(I313=Tables!$J$10,Tables!$Q$10,IF(I313=Tables!$J$11,Tables!$Q$11,IF(I313=Tables!$J$12,Tables!$Q$12,IF(I313=Tables!$J$13,Tables!$Q$13,IF(I313=Tables!$J$14,Tables!$Q$14,IF(I313=Tables!$J$15,Tables!$Q$15,IF(I313=Tables!$J$16,Tables!$Q$16,IF(I313=Tables!$J$17,Tables!$Q$17,IF(I313=Tables!$J$18,Tables!$Q$18,IF(I313=Tables!$J$19,Tables!$Q$19,IF(I313=Tables!$J$20,Tables!$Q$20,IF(I313=Tables!$J$24,Tables!$Q$24,IF(I313=Tables!$J$25,Tables!$Q$25,IF(I313=Tables!$J$26,Tables!$Q$26,IF(I313=Tables!$J$27,Tables!$Q$27,IF(I313=Tables!$J$28,Tables!$Q$28,IF(I313=Tables!$J$29,Tables!$Q$29,IF(I313=Tables!$J$30,Tables!$Q$30,IF(I313=Tables!$J$34,Tables!$Q$34,IF(I313=Tables!$J$35,Tables!$Q$35,IF(I313=Tables!$J$36,Tables!$Q$36,IF(I313=Tables!$J$37,Tables!$Q$37,IF(I313=Tables!$J$38,Tables!$Q$38,IF(I313=Tables!$J$42,Tables!$Q$42,IF(I313=Tables!$J$46,Tables!$Q$46,IF(I313=Tables!$J$47,Tables!$Q$47,IF(I313=Tables!$J$48,Tables!$Q$48,IF(I313=Tables!$J$49,Tables!$Q$49,IF(I313=Tables!$J$50,Tables!$Q$50,""))))))))))))))))))))))))))))))))))</f>
        <v/>
      </c>
      <c r="W313" s="112" t="str">
        <f t="shared" si="39"/>
        <v/>
      </c>
      <c r="X313" s="111" t="str">
        <f t="shared" si="38"/>
        <v/>
      </c>
      <c r="Y313" s="129"/>
      <c r="AC313" s="106"/>
    </row>
    <row r="314" spans="1:29" s="38" customFormat="1">
      <c r="A314" s="8">
        <f t="shared" si="32"/>
        <v>311</v>
      </c>
      <c r="B314" s="133"/>
      <c r="C314" s="119"/>
      <c r="D314" s="118" t="str">
        <f t="shared" si="33"/>
        <v/>
      </c>
      <c r="E314" s="120"/>
      <c r="F314" s="121"/>
      <c r="G314" s="122"/>
      <c r="H314" s="123"/>
      <c r="I314" s="124"/>
      <c r="J314" s="110" t="str">
        <f t="shared" si="34"/>
        <v/>
      </c>
      <c r="K314" s="118" t="str">
        <f t="shared" si="35"/>
        <v/>
      </c>
      <c r="L314" s="113" t="str">
        <f t="shared" si="36"/>
        <v/>
      </c>
      <c r="M314" s="114" t="str">
        <f t="shared" si="37"/>
        <v/>
      </c>
      <c r="N314" s="123"/>
      <c r="O314" s="123"/>
      <c r="P314" s="123"/>
      <c r="Q314" s="123"/>
      <c r="R314" s="123"/>
      <c r="S314" s="125"/>
      <c r="T314" s="126"/>
      <c r="U314" s="127"/>
      <c r="V314" s="115" t="str">
        <f>IF(I314=Tables!$J$5,Tables!$Q$5,IF(I314=Tables!$J$6,Tables!$Q$6,IF(I314=Tables!$J$7,Tables!$Q$7,IF(I314=Tables!$J$8,Tables!$Q$8,IF(I314=Tables!$J$9,Tables!$Q$9,IF(I314=Tables!$J$10,Tables!$Q$10,IF(I314=Tables!$J$11,Tables!$Q$11,IF(I314=Tables!$J$12,Tables!$Q$12,IF(I314=Tables!$J$13,Tables!$Q$13,IF(I314=Tables!$J$14,Tables!$Q$14,IF(I314=Tables!$J$15,Tables!$Q$15,IF(I314=Tables!$J$16,Tables!$Q$16,IF(I314=Tables!$J$17,Tables!$Q$17,IF(I314=Tables!$J$18,Tables!$Q$18,IF(I314=Tables!$J$19,Tables!$Q$19,IF(I314=Tables!$J$20,Tables!$Q$20,IF(I314=Tables!$J$24,Tables!$Q$24,IF(I314=Tables!$J$25,Tables!$Q$25,IF(I314=Tables!$J$26,Tables!$Q$26,IF(I314=Tables!$J$27,Tables!$Q$27,IF(I314=Tables!$J$28,Tables!$Q$28,IF(I314=Tables!$J$29,Tables!$Q$29,IF(I314=Tables!$J$30,Tables!$Q$30,IF(I314=Tables!$J$34,Tables!$Q$34,IF(I314=Tables!$J$35,Tables!$Q$35,IF(I314=Tables!$J$36,Tables!$Q$36,IF(I314=Tables!$J$37,Tables!$Q$37,IF(I314=Tables!$J$38,Tables!$Q$38,IF(I314=Tables!$J$42,Tables!$Q$42,IF(I314=Tables!$J$46,Tables!$Q$46,IF(I314=Tables!$J$47,Tables!$Q$47,IF(I314=Tables!$J$48,Tables!$Q$48,IF(I314=Tables!$J$49,Tables!$Q$49,IF(I314=Tables!$J$50,Tables!$Q$50,""))))))))))))))))))))))))))))))))))</f>
        <v/>
      </c>
      <c r="W314" s="112" t="str">
        <f t="shared" si="39"/>
        <v/>
      </c>
      <c r="X314" s="111" t="str">
        <f t="shared" si="38"/>
        <v/>
      </c>
      <c r="Y314" s="129"/>
      <c r="AA314" s="94"/>
      <c r="AC314" s="106"/>
    </row>
    <row r="315" spans="1:29" s="94" customFormat="1">
      <c r="A315" s="8">
        <f t="shared" si="32"/>
        <v>312</v>
      </c>
      <c r="B315" s="133"/>
      <c r="C315" s="119"/>
      <c r="D315" s="118" t="str">
        <f t="shared" si="33"/>
        <v/>
      </c>
      <c r="E315" s="120"/>
      <c r="F315" s="121"/>
      <c r="G315" s="122"/>
      <c r="H315" s="123"/>
      <c r="I315" s="124"/>
      <c r="J315" s="110" t="str">
        <f t="shared" si="34"/>
        <v/>
      </c>
      <c r="K315" s="118" t="str">
        <f t="shared" si="35"/>
        <v/>
      </c>
      <c r="L315" s="113" t="str">
        <f t="shared" si="36"/>
        <v/>
      </c>
      <c r="M315" s="114" t="str">
        <f t="shared" si="37"/>
        <v/>
      </c>
      <c r="N315" s="123"/>
      <c r="O315" s="123"/>
      <c r="P315" s="123"/>
      <c r="Q315" s="123"/>
      <c r="R315" s="123"/>
      <c r="S315" s="125"/>
      <c r="T315" s="126"/>
      <c r="U315" s="127"/>
      <c r="V315" s="115" t="str">
        <f>IF(I315=Tables!$J$5,Tables!$Q$5,IF(I315=Tables!$J$6,Tables!$Q$6,IF(I315=Tables!$J$7,Tables!$Q$7,IF(I315=Tables!$J$8,Tables!$Q$8,IF(I315=Tables!$J$9,Tables!$Q$9,IF(I315=Tables!$J$10,Tables!$Q$10,IF(I315=Tables!$J$11,Tables!$Q$11,IF(I315=Tables!$J$12,Tables!$Q$12,IF(I315=Tables!$J$13,Tables!$Q$13,IF(I315=Tables!$J$14,Tables!$Q$14,IF(I315=Tables!$J$15,Tables!$Q$15,IF(I315=Tables!$J$16,Tables!$Q$16,IF(I315=Tables!$J$17,Tables!$Q$17,IF(I315=Tables!$J$18,Tables!$Q$18,IF(I315=Tables!$J$19,Tables!$Q$19,IF(I315=Tables!$J$20,Tables!$Q$20,IF(I315=Tables!$J$24,Tables!$Q$24,IF(I315=Tables!$J$25,Tables!$Q$25,IF(I315=Tables!$J$26,Tables!$Q$26,IF(I315=Tables!$J$27,Tables!$Q$27,IF(I315=Tables!$J$28,Tables!$Q$28,IF(I315=Tables!$J$29,Tables!$Q$29,IF(I315=Tables!$J$30,Tables!$Q$30,IF(I315=Tables!$J$34,Tables!$Q$34,IF(I315=Tables!$J$35,Tables!$Q$35,IF(I315=Tables!$J$36,Tables!$Q$36,IF(I315=Tables!$J$37,Tables!$Q$37,IF(I315=Tables!$J$38,Tables!$Q$38,IF(I315=Tables!$J$42,Tables!$Q$42,IF(I315=Tables!$J$46,Tables!$Q$46,IF(I315=Tables!$J$47,Tables!$Q$47,IF(I315=Tables!$J$48,Tables!$Q$48,IF(I315=Tables!$J$49,Tables!$Q$49,IF(I315=Tables!$J$50,Tables!$Q$50,""))))))))))))))))))))))))))))))))))</f>
        <v/>
      </c>
      <c r="W315" s="112" t="str">
        <f t="shared" si="39"/>
        <v/>
      </c>
      <c r="X315" s="111" t="str">
        <f t="shared" si="38"/>
        <v/>
      </c>
      <c r="Y315" s="129"/>
      <c r="AA315" s="38"/>
      <c r="AC315" s="106"/>
    </row>
    <row r="316" spans="1:29" s="94" customFormat="1">
      <c r="A316" s="8">
        <f t="shared" si="32"/>
        <v>313</v>
      </c>
      <c r="B316" s="133"/>
      <c r="C316" s="119"/>
      <c r="D316" s="118" t="str">
        <f t="shared" si="33"/>
        <v/>
      </c>
      <c r="E316" s="120"/>
      <c r="F316" s="121"/>
      <c r="G316" s="122"/>
      <c r="H316" s="123"/>
      <c r="I316" s="124"/>
      <c r="J316" s="110" t="str">
        <f t="shared" si="34"/>
        <v/>
      </c>
      <c r="K316" s="118" t="str">
        <f t="shared" si="35"/>
        <v/>
      </c>
      <c r="L316" s="113" t="str">
        <f t="shared" si="36"/>
        <v/>
      </c>
      <c r="M316" s="114" t="str">
        <f t="shared" si="37"/>
        <v/>
      </c>
      <c r="N316" s="123"/>
      <c r="O316" s="123"/>
      <c r="P316" s="123"/>
      <c r="Q316" s="123"/>
      <c r="R316" s="123"/>
      <c r="S316" s="125"/>
      <c r="T316" s="126"/>
      <c r="U316" s="127"/>
      <c r="V316" s="115" t="str">
        <f>IF(I316=Tables!$J$5,Tables!$Q$5,IF(I316=Tables!$J$6,Tables!$Q$6,IF(I316=Tables!$J$7,Tables!$Q$7,IF(I316=Tables!$J$8,Tables!$Q$8,IF(I316=Tables!$J$9,Tables!$Q$9,IF(I316=Tables!$J$10,Tables!$Q$10,IF(I316=Tables!$J$11,Tables!$Q$11,IF(I316=Tables!$J$12,Tables!$Q$12,IF(I316=Tables!$J$13,Tables!$Q$13,IF(I316=Tables!$J$14,Tables!$Q$14,IF(I316=Tables!$J$15,Tables!$Q$15,IF(I316=Tables!$J$16,Tables!$Q$16,IF(I316=Tables!$J$17,Tables!$Q$17,IF(I316=Tables!$J$18,Tables!$Q$18,IF(I316=Tables!$J$19,Tables!$Q$19,IF(I316=Tables!$J$20,Tables!$Q$20,IF(I316=Tables!$J$24,Tables!$Q$24,IF(I316=Tables!$J$25,Tables!$Q$25,IF(I316=Tables!$J$26,Tables!$Q$26,IF(I316=Tables!$J$27,Tables!$Q$27,IF(I316=Tables!$J$28,Tables!$Q$28,IF(I316=Tables!$J$29,Tables!$Q$29,IF(I316=Tables!$J$30,Tables!$Q$30,IF(I316=Tables!$J$34,Tables!$Q$34,IF(I316=Tables!$J$35,Tables!$Q$35,IF(I316=Tables!$J$36,Tables!$Q$36,IF(I316=Tables!$J$37,Tables!$Q$37,IF(I316=Tables!$J$38,Tables!$Q$38,IF(I316=Tables!$J$42,Tables!$Q$42,IF(I316=Tables!$J$46,Tables!$Q$46,IF(I316=Tables!$J$47,Tables!$Q$47,IF(I316=Tables!$J$48,Tables!$Q$48,IF(I316=Tables!$J$49,Tables!$Q$49,IF(I316=Tables!$J$50,Tables!$Q$50,""))))))))))))))))))))))))))))))))))</f>
        <v/>
      </c>
      <c r="W316" s="112" t="str">
        <f t="shared" si="39"/>
        <v/>
      </c>
      <c r="X316" s="111" t="str">
        <f t="shared" si="38"/>
        <v/>
      </c>
      <c r="Y316" s="129"/>
      <c r="AA316" s="38"/>
      <c r="AC316" s="106"/>
    </row>
    <row r="317" spans="1:29" s="94" customFormat="1">
      <c r="A317" s="8">
        <f t="shared" si="32"/>
        <v>314</v>
      </c>
      <c r="B317" s="133"/>
      <c r="C317" s="119"/>
      <c r="D317" s="118" t="str">
        <f t="shared" si="33"/>
        <v/>
      </c>
      <c r="E317" s="120"/>
      <c r="F317" s="121"/>
      <c r="G317" s="122"/>
      <c r="H317" s="123"/>
      <c r="I317" s="124"/>
      <c r="J317" s="110" t="str">
        <f t="shared" si="34"/>
        <v/>
      </c>
      <c r="K317" s="118" t="str">
        <f t="shared" si="35"/>
        <v/>
      </c>
      <c r="L317" s="113" t="str">
        <f t="shared" si="36"/>
        <v/>
      </c>
      <c r="M317" s="114" t="str">
        <f t="shared" si="37"/>
        <v/>
      </c>
      <c r="N317" s="123"/>
      <c r="O317" s="123"/>
      <c r="P317" s="123"/>
      <c r="Q317" s="123"/>
      <c r="R317" s="123"/>
      <c r="S317" s="125"/>
      <c r="T317" s="126"/>
      <c r="U317" s="127"/>
      <c r="V317" s="115" t="str">
        <f>IF(I317=Tables!$J$5,Tables!$Q$5,IF(I317=Tables!$J$6,Tables!$Q$6,IF(I317=Tables!$J$7,Tables!$Q$7,IF(I317=Tables!$J$8,Tables!$Q$8,IF(I317=Tables!$J$9,Tables!$Q$9,IF(I317=Tables!$J$10,Tables!$Q$10,IF(I317=Tables!$J$11,Tables!$Q$11,IF(I317=Tables!$J$12,Tables!$Q$12,IF(I317=Tables!$J$13,Tables!$Q$13,IF(I317=Tables!$J$14,Tables!$Q$14,IF(I317=Tables!$J$15,Tables!$Q$15,IF(I317=Tables!$J$16,Tables!$Q$16,IF(I317=Tables!$J$17,Tables!$Q$17,IF(I317=Tables!$J$18,Tables!$Q$18,IF(I317=Tables!$J$19,Tables!$Q$19,IF(I317=Tables!$J$20,Tables!$Q$20,IF(I317=Tables!$J$24,Tables!$Q$24,IF(I317=Tables!$J$25,Tables!$Q$25,IF(I317=Tables!$J$26,Tables!$Q$26,IF(I317=Tables!$J$27,Tables!$Q$27,IF(I317=Tables!$J$28,Tables!$Q$28,IF(I317=Tables!$J$29,Tables!$Q$29,IF(I317=Tables!$J$30,Tables!$Q$30,IF(I317=Tables!$J$34,Tables!$Q$34,IF(I317=Tables!$J$35,Tables!$Q$35,IF(I317=Tables!$J$36,Tables!$Q$36,IF(I317=Tables!$J$37,Tables!$Q$37,IF(I317=Tables!$J$38,Tables!$Q$38,IF(I317=Tables!$J$42,Tables!$Q$42,IF(I317=Tables!$J$46,Tables!$Q$46,IF(I317=Tables!$J$47,Tables!$Q$47,IF(I317=Tables!$J$48,Tables!$Q$48,IF(I317=Tables!$J$49,Tables!$Q$49,IF(I317=Tables!$J$50,Tables!$Q$50,""))))))))))))))))))))))))))))))))))</f>
        <v/>
      </c>
      <c r="W317" s="112" t="str">
        <f t="shared" si="39"/>
        <v/>
      </c>
      <c r="X317" s="111" t="str">
        <f t="shared" si="38"/>
        <v/>
      </c>
      <c r="Y317" s="129"/>
      <c r="AA317" s="38"/>
      <c r="AC317" s="106"/>
    </row>
    <row r="318" spans="1:29" s="38" customFormat="1">
      <c r="A318" s="8">
        <f t="shared" si="32"/>
        <v>315</v>
      </c>
      <c r="B318" s="133"/>
      <c r="C318" s="119"/>
      <c r="D318" s="118" t="str">
        <f t="shared" si="33"/>
        <v/>
      </c>
      <c r="E318" s="120"/>
      <c r="F318" s="121"/>
      <c r="G318" s="122"/>
      <c r="H318" s="123"/>
      <c r="I318" s="124"/>
      <c r="J318" s="110" t="str">
        <f t="shared" si="34"/>
        <v/>
      </c>
      <c r="K318" s="118" t="str">
        <f t="shared" si="35"/>
        <v/>
      </c>
      <c r="L318" s="113" t="str">
        <f t="shared" si="36"/>
        <v/>
      </c>
      <c r="M318" s="114" t="str">
        <f t="shared" si="37"/>
        <v/>
      </c>
      <c r="N318" s="123"/>
      <c r="O318" s="123"/>
      <c r="P318" s="123"/>
      <c r="Q318" s="123"/>
      <c r="R318" s="123"/>
      <c r="S318" s="125"/>
      <c r="T318" s="126"/>
      <c r="U318" s="127"/>
      <c r="V318" s="115" t="str">
        <f>IF(I318=Tables!$J$5,Tables!$Q$5,IF(I318=Tables!$J$6,Tables!$Q$6,IF(I318=Tables!$J$7,Tables!$Q$7,IF(I318=Tables!$J$8,Tables!$Q$8,IF(I318=Tables!$J$9,Tables!$Q$9,IF(I318=Tables!$J$10,Tables!$Q$10,IF(I318=Tables!$J$11,Tables!$Q$11,IF(I318=Tables!$J$12,Tables!$Q$12,IF(I318=Tables!$J$13,Tables!$Q$13,IF(I318=Tables!$J$14,Tables!$Q$14,IF(I318=Tables!$J$15,Tables!$Q$15,IF(I318=Tables!$J$16,Tables!$Q$16,IF(I318=Tables!$J$17,Tables!$Q$17,IF(I318=Tables!$J$18,Tables!$Q$18,IF(I318=Tables!$J$19,Tables!$Q$19,IF(I318=Tables!$J$20,Tables!$Q$20,IF(I318=Tables!$J$24,Tables!$Q$24,IF(I318=Tables!$J$25,Tables!$Q$25,IF(I318=Tables!$J$26,Tables!$Q$26,IF(I318=Tables!$J$27,Tables!$Q$27,IF(I318=Tables!$J$28,Tables!$Q$28,IF(I318=Tables!$J$29,Tables!$Q$29,IF(I318=Tables!$J$30,Tables!$Q$30,IF(I318=Tables!$J$34,Tables!$Q$34,IF(I318=Tables!$J$35,Tables!$Q$35,IF(I318=Tables!$J$36,Tables!$Q$36,IF(I318=Tables!$J$37,Tables!$Q$37,IF(I318=Tables!$J$38,Tables!$Q$38,IF(I318=Tables!$J$42,Tables!$Q$42,IF(I318=Tables!$J$46,Tables!$Q$46,IF(I318=Tables!$J$47,Tables!$Q$47,IF(I318=Tables!$J$48,Tables!$Q$48,IF(I318=Tables!$J$49,Tables!$Q$49,IF(I318=Tables!$J$50,Tables!$Q$50,""))))))))))))))))))))))))))))))))))</f>
        <v/>
      </c>
      <c r="W318" s="112" t="str">
        <f t="shared" si="39"/>
        <v/>
      </c>
      <c r="X318" s="111" t="str">
        <f t="shared" si="38"/>
        <v/>
      </c>
      <c r="Y318" s="129"/>
      <c r="AC318" s="106"/>
    </row>
    <row r="319" spans="1:29" s="38" customFormat="1">
      <c r="A319" s="8">
        <f t="shared" si="32"/>
        <v>316</v>
      </c>
      <c r="B319" s="133"/>
      <c r="C319" s="119"/>
      <c r="D319" s="118" t="str">
        <f t="shared" si="33"/>
        <v/>
      </c>
      <c r="E319" s="120"/>
      <c r="F319" s="121"/>
      <c r="G319" s="122"/>
      <c r="H319" s="123"/>
      <c r="I319" s="124"/>
      <c r="J319" s="110" t="str">
        <f t="shared" si="34"/>
        <v/>
      </c>
      <c r="K319" s="118" t="str">
        <f t="shared" si="35"/>
        <v/>
      </c>
      <c r="L319" s="113" t="str">
        <f t="shared" si="36"/>
        <v/>
      </c>
      <c r="M319" s="114" t="str">
        <f t="shared" si="37"/>
        <v/>
      </c>
      <c r="N319" s="123"/>
      <c r="O319" s="123"/>
      <c r="P319" s="123"/>
      <c r="Q319" s="123"/>
      <c r="R319" s="123"/>
      <c r="S319" s="125"/>
      <c r="T319" s="126"/>
      <c r="U319" s="127"/>
      <c r="V319" s="115" t="str">
        <f>IF(I319=Tables!$J$5,Tables!$Q$5,IF(I319=Tables!$J$6,Tables!$Q$6,IF(I319=Tables!$J$7,Tables!$Q$7,IF(I319=Tables!$J$8,Tables!$Q$8,IF(I319=Tables!$J$9,Tables!$Q$9,IF(I319=Tables!$J$10,Tables!$Q$10,IF(I319=Tables!$J$11,Tables!$Q$11,IF(I319=Tables!$J$12,Tables!$Q$12,IF(I319=Tables!$J$13,Tables!$Q$13,IF(I319=Tables!$J$14,Tables!$Q$14,IF(I319=Tables!$J$15,Tables!$Q$15,IF(I319=Tables!$J$16,Tables!$Q$16,IF(I319=Tables!$J$17,Tables!$Q$17,IF(I319=Tables!$J$18,Tables!$Q$18,IF(I319=Tables!$J$19,Tables!$Q$19,IF(I319=Tables!$J$20,Tables!$Q$20,IF(I319=Tables!$J$24,Tables!$Q$24,IF(I319=Tables!$J$25,Tables!$Q$25,IF(I319=Tables!$J$26,Tables!$Q$26,IF(I319=Tables!$J$27,Tables!$Q$27,IF(I319=Tables!$J$28,Tables!$Q$28,IF(I319=Tables!$J$29,Tables!$Q$29,IF(I319=Tables!$J$30,Tables!$Q$30,IF(I319=Tables!$J$34,Tables!$Q$34,IF(I319=Tables!$J$35,Tables!$Q$35,IF(I319=Tables!$J$36,Tables!$Q$36,IF(I319=Tables!$J$37,Tables!$Q$37,IF(I319=Tables!$J$38,Tables!$Q$38,IF(I319=Tables!$J$42,Tables!$Q$42,IF(I319=Tables!$J$46,Tables!$Q$46,IF(I319=Tables!$J$47,Tables!$Q$47,IF(I319=Tables!$J$48,Tables!$Q$48,IF(I319=Tables!$J$49,Tables!$Q$49,IF(I319=Tables!$J$50,Tables!$Q$50,""))))))))))))))))))))))))))))))))))</f>
        <v/>
      </c>
      <c r="W319" s="112" t="str">
        <f t="shared" si="39"/>
        <v/>
      </c>
      <c r="X319" s="111" t="str">
        <f t="shared" si="38"/>
        <v/>
      </c>
      <c r="Y319" s="129"/>
      <c r="AC319" s="106"/>
    </row>
    <row r="320" spans="1:29" s="38" customFormat="1">
      <c r="A320" s="8">
        <f t="shared" si="32"/>
        <v>317</v>
      </c>
      <c r="B320" s="133"/>
      <c r="C320" s="119"/>
      <c r="D320" s="118" t="str">
        <f t="shared" si="33"/>
        <v/>
      </c>
      <c r="E320" s="120"/>
      <c r="F320" s="121"/>
      <c r="G320" s="122"/>
      <c r="H320" s="123"/>
      <c r="I320" s="124"/>
      <c r="J320" s="110" t="str">
        <f t="shared" si="34"/>
        <v/>
      </c>
      <c r="K320" s="118" t="str">
        <f t="shared" si="35"/>
        <v/>
      </c>
      <c r="L320" s="113" t="str">
        <f t="shared" si="36"/>
        <v/>
      </c>
      <c r="M320" s="114" t="str">
        <f t="shared" si="37"/>
        <v/>
      </c>
      <c r="N320" s="123"/>
      <c r="O320" s="123"/>
      <c r="P320" s="123"/>
      <c r="Q320" s="123"/>
      <c r="R320" s="123"/>
      <c r="S320" s="125"/>
      <c r="T320" s="126"/>
      <c r="U320" s="127"/>
      <c r="V320" s="115" t="str">
        <f>IF(I320=Tables!$J$5,Tables!$Q$5,IF(I320=Tables!$J$6,Tables!$Q$6,IF(I320=Tables!$J$7,Tables!$Q$7,IF(I320=Tables!$J$8,Tables!$Q$8,IF(I320=Tables!$J$9,Tables!$Q$9,IF(I320=Tables!$J$10,Tables!$Q$10,IF(I320=Tables!$J$11,Tables!$Q$11,IF(I320=Tables!$J$12,Tables!$Q$12,IF(I320=Tables!$J$13,Tables!$Q$13,IF(I320=Tables!$J$14,Tables!$Q$14,IF(I320=Tables!$J$15,Tables!$Q$15,IF(I320=Tables!$J$16,Tables!$Q$16,IF(I320=Tables!$J$17,Tables!$Q$17,IF(I320=Tables!$J$18,Tables!$Q$18,IF(I320=Tables!$J$19,Tables!$Q$19,IF(I320=Tables!$J$20,Tables!$Q$20,IF(I320=Tables!$J$24,Tables!$Q$24,IF(I320=Tables!$J$25,Tables!$Q$25,IF(I320=Tables!$J$26,Tables!$Q$26,IF(I320=Tables!$J$27,Tables!$Q$27,IF(I320=Tables!$J$28,Tables!$Q$28,IF(I320=Tables!$J$29,Tables!$Q$29,IF(I320=Tables!$J$30,Tables!$Q$30,IF(I320=Tables!$J$34,Tables!$Q$34,IF(I320=Tables!$J$35,Tables!$Q$35,IF(I320=Tables!$J$36,Tables!$Q$36,IF(I320=Tables!$J$37,Tables!$Q$37,IF(I320=Tables!$J$38,Tables!$Q$38,IF(I320=Tables!$J$42,Tables!$Q$42,IF(I320=Tables!$J$46,Tables!$Q$46,IF(I320=Tables!$J$47,Tables!$Q$47,IF(I320=Tables!$J$48,Tables!$Q$48,IF(I320=Tables!$J$49,Tables!$Q$49,IF(I320=Tables!$J$50,Tables!$Q$50,""))))))))))))))))))))))))))))))))))</f>
        <v/>
      </c>
      <c r="W320" s="112" t="str">
        <f t="shared" si="39"/>
        <v/>
      </c>
      <c r="X320" s="111" t="str">
        <f t="shared" si="38"/>
        <v/>
      </c>
      <c r="Y320" s="129"/>
      <c r="AC320" s="106"/>
    </row>
    <row r="321" spans="1:29" s="38" customFormat="1">
      <c r="A321" s="8">
        <f t="shared" si="32"/>
        <v>318</v>
      </c>
      <c r="B321" s="133"/>
      <c r="C321" s="119"/>
      <c r="D321" s="118" t="str">
        <f t="shared" si="33"/>
        <v/>
      </c>
      <c r="E321" s="120"/>
      <c r="F321" s="121"/>
      <c r="G321" s="122"/>
      <c r="H321" s="123"/>
      <c r="I321" s="124"/>
      <c r="J321" s="110" t="str">
        <f t="shared" si="34"/>
        <v/>
      </c>
      <c r="K321" s="118" t="str">
        <f t="shared" si="35"/>
        <v/>
      </c>
      <c r="L321" s="113" t="str">
        <f t="shared" si="36"/>
        <v/>
      </c>
      <c r="M321" s="114" t="str">
        <f t="shared" si="37"/>
        <v/>
      </c>
      <c r="N321" s="123"/>
      <c r="O321" s="123"/>
      <c r="P321" s="123"/>
      <c r="Q321" s="123"/>
      <c r="R321" s="123"/>
      <c r="S321" s="125"/>
      <c r="T321" s="126"/>
      <c r="U321" s="127"/>
      <c r="V321" s="115" t="str">
        <f>IF(I321=Tables!$J$5,Tables!$Q$5,IF(I321=Tables!$J$6,Tables!$Q$6,IF(I321=Tables!$J$7,Tables!$Q$7,IF(I321=Tables!$J$8,Tables!$Q$8,IF(I321=Tables!$J$9,Tables!$Q$9,IF(I321=Tables!$J$10,Tables!$Q$10,IF(I321=Tables!$J$11,Tables!$Q$11,IF(I321=Tables!$J$12,Tables!$Q$12,IF(I321=Tables!$J$13,Tables!$Q$13,IF(I321=Tables!$J$14,Tables!$Q$14,IF(I321=Tables!$J$15,Tables!$Q$15,IF(I321=Tables!$J$16,Tables!$Q$16,IF(I321=Tables!$J$17,Tables!$Q$17,IF(I321=Tables!$J$18,Tables!$Q$18,IF(I321=Tables!$J$19,Tables!$Q$19,IF(I321=Tables!$J$20,Tables!$Q$20,IF(I321=Tables!$J$24,Tables!$Q$24,IF(I321=Tables!$J$25,Tables!$Q$25,IF(I321=Tables!$J$26,Tables!$Q$26,IF(I321=Tables!$J$27,Tables!$Q$27,IF(I321=Tables!$J$28,Tables!$Q$28,IF(I321=Tables!$J$29,Tables!$Q$29,IF(I321=Tables!$J$30,Tables!$Q$30,IF(I321=Tables!$J$34,Tables!$Q$34,IF(I321=Tables!$J$35,Tables!$Q$35,IF(I321=Tables!$J$36,Tables!$Q$36,IF(I321=Tables!$J$37,Tables!$Q$37,IF(I321=Tables!$J$38,Tables!$Q$38,IF(I321=Tables!$J$42,Tables!$Q$42,IF(I321=Tables!$J$46,Tables!$Q$46,IF(I321=Tables!$J$47,Tables!$Q$47,IF(I321=Tables!$J$48,Tables!$Q$48,IF(I321=Tables!$J$49,Tables!$Q$49,IF(I321=Tables!$J$50,Tables!$Q$50,""))))))))))))))))))))))))))))))))))</f>
        <v/>
      </c>
      <c r="W321" s="112" t="str">
        <f t="shared" si="39"/>
        <v/>
      </c>
      <c r="X321" s="111" t="str">
        <f t="shared" si="38"/>
        <v/>
      </c>
      <c r="Y321" s="129"/>
      <c r="AC321" s="106"/>
    </row>
    <row r="322" spans="1:29" s="38" customFormat="1">
      <c r="A322" s="8">
        <f t="shared" si="32"/>
        <v>319</v>
      </c>
      <c r="B322" s="133"/>
      <c r="C322" s="119"/>
      <c r="D322" s="118" t="str">
        <f t="shared" si="33"/>
        <v/>
      </c>
      <c r="E322" s="120"/>
      <c r="F322" s="121"/>
      <c r="G322" s="122"/>
      <c r="H322" s="123"/>
      <c r="I322" s="124"/>
      <c r="J322" s="110" t="str">
        <f t="shared" si="34"/>
        <v/>
      </c>
      <c r="K322" s="118" t="str">
        <f t="shared" si="35"/>
        <v/>
      </c>
      <c r="L322" s="113" t="str">
        <f t="shared" si="36"/>
        <v/>
      </c>
      <c r="M322" s="114" t="str">
        <f t="shared" si="37"/>
        <v/>
      </c>
      <c r="N322" s="123"/>
      <c r="O322" s="123"/>
      <c r="P322" s="123"/>
      <c r="Q322" s="123"/>
      <c r="R322" s="123"/>
      <c r="S322" s="125"/>
      <c r="T322" s="126"/>
      <c r="U322" s="127"/>
      <c r="V322" s="115" t="str">
        <f>IF(I322=Tables!$J$5,Tables!$Q$5,IF(I322=Tables!$J$6,Tables!$Q$6,IF(I322=Tables!$J$7,Tables!$Q$7,IF(I322=Tables!$J$8,Tables!$Q$8,IF(I322=Tables!$J$9,Tables!$Q$9,IF(I322=Tables!$J$10,Tables!$Q$10,IF(I322=Tables!$J$11,Tables!$Q$11,IF(I322=Tables!$J$12,Tables!$Q$12,IF(I322=Tables!$J$13,Tables!$Q$13,IF(I322=Tables!$J$14,Tables!$Q$14,IF(I322=Tables!$J$15,Tables!$Q$15,IF(I322=Tables!$J$16,Tables!$Q$16,IF(I322=Tables!$J$17,Tables!$Q$17,IF(I322=Tables!$J$18,Tables!$Q$18,IF(I322=Tables!$J$19,Tables!$Q$19,IF(I322=Tables!$J$20,Tables!$Q$20,IF(I322=Tables!$J$24,Tables!$Q$24,IF(I322=Tables!$J$25,Tables!$Q$25,IF(I322=Tables!$J$26,Tables!$Q$26,IF(I322=Tables!$J$27,Tables!$Q$27,IF(I322=Tables!$J$28,Tables!$Q$28,IF(I322=Tables!$J$29,Tables!$Q$29,IF(I322=Tables!$J$30,Tables!$Q$30,IF(I322=Tables!$J$34,Tables!$Q$34,IF(I322=Tables!$J$35,Tables!$Q$35,IF(I322=Tables!$J$36,Tables!$Q$36,IF(I322=Tables!$J$37,Tables!$Q$37,IF(I322=Tables!$J$38,Tables!$Q$38,IF(I322=Tables!$J$42,Tables!$Q$42,IF(I322=Tables!$J$46,Tables!$Q$46,IF(I322=Tables!$J$47,Tables!$Q$47,IF(I322=Tables!$J$48,Tables!$Q$48,IF(I322=Tables!$J$49,Tables!$Q$49,IF(I322=Tables!$J$50,Tables!$Q$50,""))))))))))))))))))))))))))))))))))</f>
        <v/>
      </c>
      <c r="W322" s="112" t="str">
        <f t="shared" si="39"/>
        <v/>
      </c>
      <c r="X322" s="111" t="str">
        <f t="shared" si="38"/>
        <v/>
      </c>
      <c r="Y322" s="129"/>
      <c r="AC322" s="106"/>
    </row>
    <row r="323" spans="1:29" s="38" customFormat="1">
      <c r="A323" s="8">
        <f t="shared" si="32"/>
        <v>320</v>
      </c>
      <c r="B323" s="133"/>
      <c r="C323" s="119"/>
      <c r="D323" s="118" t="str">
        <f t="shared" si="33"/>
        <v/>
      </c>
      <c r="E323" s="120"/>
      <c r="F323" s="121"/>
      <c r="G323" s="122"/>
      <c r="H323" s="123"/>
      <c r="I323" s="124"/>
      <c r="J323" s="110" t="str">
        <f t="shared" si="34"/>
        <v/>
      </c>
      <c r="K323" s="118" t="str">
        <f t="shared" si="35"/>
        <v/>
      </c>
      <c r="L323" s="113" t="str">
        <f t="shared" si="36"/>
        <v/>
      </c>
      <c r="M323" s="114" t="str">
        <f t="shared" si="37"/>
        <v/>
      </c>
      <c r="N323" s="123"/>
      <c r="O323" s="123"/>
      <c r="P323" s="123"/>
      <c r="Q323" s="123"/>
      <c r="R323" s="123"/>
      <c r="S323" s="125"/>
      <c r="T323" s="126"/>
      <c r="U323" s="127"/>
      <c r="V323" s="115" t="str">
        <f>IF(I323=Tables!$J$5,Tables!$Q$5,IF(I323=Tables!$J$6,Tables!$Q$6,IF(I323=Tables!$J$7,Tables!$Q$7,IF(I323=Tables!$J$8,Tables!$Q$8,IF(I323=Tables!$J$9,Tables!$Q$9,IF(I323=Tables!$J$10,Tables!$Q$10,IF(I323=Tables!$J$11,Tables!$Q$11,IF(I323=Tables!$J$12,Tables!$Q$12,IF(I323=Tables!$J$13,Tables!$Q$13,IF(I323=Tables!$J$14,Tables!$Q$14,IF(I323=Tables!$J$15,Tables!$Q$15,IF(I323=Tables!$J$16,Tables!$Q$16,IF(I323=Tables!$J$17,Tables!$Q$17,IF(I323=Tables!$J$18,Tables!$Q$18,IF(I323=Tables!$J$19,Tables!$Q$19,IF(I323=Tables!$J$20,Tables!$Q$20,IF(I323=Tables!$J$24,Tables!$Q$24,IF(I323=Tables!$J$25,Tables!$Q$25,IF(I323=Tables!$J$26,Tables!$Q$26,IF(I323=Tables!$J$27,Tables!$Q$27,IF(I323=Tables!$J$28,Tables!$Q$28,IF(I323=Tables!$J$29,Tables!$Q$29,IF(I323=Tables!$J$30,Tables!$Q$30,IF(I323=Tables!$J$34,Tables!$Q$34,IF(I323=Tables!$J$35,Tables!$Q$35,IF(I323=Tables!$J$36,Tables!$Q$36,IF(I323=Tables!$J$37,Tables!$Q$37,IF(I323=Tables!$J$38,Tables!$Q$38,IF(I323=Tables!$J$42,Tables!$Q$42,IF(I323=Tables!$J$46,Tables!$Q$46,IF(I323=Tables!$J$47,Tables!$Q$47,IF(I323=Tables!$J$48,Tables!$Q$48,IF(I323=Tables!$J$49,Tables!$Q$49,IF(I323=Tables!$J$50,Tables!$Q$50,""))))))))))))))))))))))))))))))))))</f>
        <v/>
      </c>
      <c r="W323" s="112" t="str">
        <f t="shared" si="39"/>
        <v/>
      </c>
      <c r="X323" s="111" t="str">
        <f t="shared" si="38"/>
        <v/>
      </c>
      <c r="Y323" s="129"/>
      <c r="AC323" s="106"/>
    </row>
    <row r="324" spans="1:29" s="38" customFormat="1">
      <c r="A324" s="8">
        <f t="shared" ref="A324:A387" si="40">ROW()-3</f>
        <v>321</v>
      </c>
      <c r="B324" s="133"/>
      <c r="C324" s="119"/>
      <c r="D324" s="118" t="str">
        <f t="shared" ref="D324:D387" si="41">IF(C324=0,"","-")</f>
        <v/>
      </c>
      <c r="E324" s="120"/>
      <c r="F324" s="121"/>
      <c r="G324" s="122"/>
      <c r="H324" s="123"/>
      <c r="I324" s="124"/>
      <c r="J324" s="110" t="str">
        <f t="shared" ref="J324:J387" si="42">IF(E324&lt;&gt;"",E324,"")</f>
        <v/>
      </c>
      <c r="K324" s="118" t="str">
        <f t="shared" ref="K324:K387" si="43">IF(J324="","","-")</f>
        <v/>
      </c>
      <c r="L324" s="113" t="str">
        <f t="shared" ref="L324:L387" si="44">IF(F324&lt;&gt;"",F324,"")</f>
        <v/>
      </c>
      <c r="M324" s="114" t="str">
        <f t="shared" ref="M324:M387" si="45">IF(C324=0,"",CONCATENATE("IC-",E324,F324))</f>
        <v/>
      </c>
      <c r="N324" s="123"/>
      <c r="O324" s="123"/>
      <c r="P324" s="123"/>
      <c r="Q324" s="123"/>
      <c r="R324" s="123"/>
      <c r="S324" s="125"/>
      <c r="T324" s="126"/>
      <c r="U324" s="127"/>
      <c r="V324" s="115" t="str">
        <f>IF(I324=Tables!$J$5,Tables!$Q$5,IF(I324=Tables!$J$6,Tables!$Q$6,IF(I324=Tables!$J$7,Tables!$Q$7,IF(I324=Tables!$J$8,Tables!$Q$8,IF(I324=Tables!$J$9,Tables!$Q$9,IF(I324=Tables!$J$10,Tables!$Q$10,IF(I324=Tables!$J$11,Tables!$Q$11,IF(I324=Tables!$J$12,Tables!$Q$12,IF(I324=Tables!$J$13,Tables!$Q$13,IF(I324=Tables!$J$14,Tables!$Q$14,IF(I324=Tables!$J$15,Tables!$Q$15,IF(I324=Tables!$J$16,Tables!$Q$16,IF(I324=Tables!$J$17,Tables!$Q$17,IF(I324=Tables!$J$18,Tables!$Q$18,IF(I324=Tables!$J$19,Tables!$Q$19,IF(I324=Tables!$J$20,Tables!$Q$20,IF(I324=Tables!$J$24,Tables!$Q$24,IF(I324=Tables!$J$25,Tables!$Q$25,IF(I324=Tables!$J$26,Tables!$Q$26,IF(I324=Tables!$J$27,Tables!$Q$27,IF(I324=Tables!$J$28,Tables!$Q$28,IF(I324=Tables!$J$29,Tables!$Q$29,IF(I324=Tables!$J$30,Tables!$Q$30,IF(I324=Tables!$J$34,Tables!$Q$34,IF(I324=Tables!$J$35,Tables!$Q$35,IF(I324=Tables!$J$36,Tables!$Q$36,IF(I324=Tables!$J$37,Tables!$Q$37,IF(I324=Tables!$J$38,Tables!$Q$38,IF(I324=Tables!$J$42,Tables!$Q$42,IF(I324=Tables!$J$46,Tables!$Q$46,IF(I324=Tables!$J$47,Tables!$Q$47,IF(I324=Tables!$J$48,Tables!$Q$48,IF(I324=Tables!$J$49,Tables!$Q$49,IF(I324=Tables!$J$50,Tables!$Q$50,""))))))))))))))))))))))))))))))))))</f>
        <v/>
      </c>
      <c r="W324" s="112" t="str">
        <f t="shared" si="39"/>
        <v/>
      </c>
      <c r="X324" s="111" t="str">
        <f t="shared" ref="X324:X387" si="46">IF(C324="A","24VDC",IF(C324="S","12VDC",IF(C324="Ca","120VAC",IF(C324="Cd","24VDC",IF(C324="F","---","")))))</f>
        <v/>
      </c>
      <c r="Y324" s="129"/>
      <c r="AA324" s="94"/>
      <c r="AC324" s="106"/>
    </row>
    <row r="325" spans="1:29" s="38" customFormat="1">
      <c r="A325" s="8">
        <f t="shared" si="40"/>
        <v>322</v>
      </c>
      <c r="B325" s="133"/>
      <c r="C325" s="119"/>
      <c r="D325" s="118" t="str">
        <f t="shared" si="41"/>
        <v/>
      </c>
      <c r="E325" s="120"/>
      <c r="F325" s="121"/>
      <c r="G325" s="122"/>
      <c r="H325" s="123"/>
      <c r="I325" s="124"/>
      <c r="J325" s="110" t="str">
        <f t="shared" si="42"/>
        <v/>
      </c>
      <c r="K325" s="118" t="str">
        <f t="shared" si="43"/>
        <v/>
      </c>
      <c r="L325" s="113" t="str">
        <f t="shared" si="44"/>
        <v/>
      </c>
      <c r="M325" s="114" t="str">
        <f t="shared" si="45"/>
        <v/>
      </c>
      <c r="N325" s="123"/>
      <c r="O325" s="123"/>
      <c r="P325" s="123"/>
      <c r="Q325" s="123"/>
      <c r="R325" s="123"/>
      <c r="S325" s="125"/>
      <c r="T325" s="126"/>
      <c r="U325" s="127"/>
      <c r="V325" s="115" t="str">
        <f>IF(I325=Tables!$J$5,Tables!$Q$5,IF(I325=Tables!$J$6,Tables!$Q$6,IF(I325=Tables!$J$7,Tables!$Q$7,IF(I325=Tables!$J$8,Tables!$Q$8,IF(I325=Tables!$J$9,Tables!$Q$9,IF(I325=Tables!$J$10,Tables!$Q$10,IF(I325=Tables!$J$11,Tables!$Q$11,IF(I325=Tables!$J$12,Tables!$Q$12,IF(I325=Tables!$J$13,Tables!$Q$13,IF(I325=Tables!$J$14,Tables!$Q$14,IF(I325=Tables!$J$15,Tables!$Q$15,IF(I325=Tables!$J$16,Tables!$Q$16,IF(I325=Tables!$J$17,Tables!$Q$17,IF(I325=Tables!$J$18,Tables!$Q$18,IF(I325=Tables!$J$19,Tables!$Q$19,IF(I325=Tables!$J$20,Tables!$Q$20,IF(I325=Tables!$J$24,Tables!$Q$24,IF(I325=Tables!$J$25,Tables!$Q$25,IF(I325=Tables!$J$26,Tables!$Q$26,IF(I325=Tables!$J$27,Tables!$Q$27,IF(I325=Tables!$J$28,Tables!$Q$28,IF(I325=Tables!$J$29,Tables!$Q$29,IF(I325=Tables!$J$30,Tables!$Q$30,IF(I325=Tables!$J$34,Tables!$Q$34,IF(I325=Tables!$J$35,Tables!$Q$35,IF(I325=Tables!$J$36,Tables!$Q$36,IF(I325=Tables!$J$37,Tables!$Q$37,IF(I325=Tables!$J$38,Tables!$Q$38,IF(I325=Tables!$J$42,Tables!$Q$42,IF(I325=Tables!$J$46,Tables!$Q$46,IF(I325=Tables!$J$47,Tables!$Q$47,IF(I325=Tables!$J$48,Tables!$Q$48,IF(I325=Tables!$J$49,Tables!$Q$49,IF(I325=Tables!$J$50,Tables!$Q$50,""))))))))))))))))))))))))))))))))))</f>
        <v/>
      </c>
      <c r="W325" s="112" t="str">
        <f t="shared" ref="W325:W388" si="47">IF(V325="","",((V325*0.5)^2)*3.1416)</f>
        <v/>
      </c>
      <c r="X325" s="111" t="str">
        <f t="shared" si="46"/>
        <v/>
      </c>
      <c r="Y325" s="129"/>
      <c r="AC325" s="106"/>
    </row>
    <row r="326" spans="1:29" s="38" customFormat="1">
      <c r="A326" s="8">
        <f t="shared" si="40"/>
        <v>323</v>
      </c>
      <c r="B326" s="133"/>
      <c r="C326" s="119"/>
      <c r="D326" s="118" t="str">
        <f t="shared" si="41"/>
        <v/>
      </c>
      <c r="E326" s="120"/>
      <c r="F326" s="121"/>
      <c r="G326" s="122"/>
      <c r="H326" s="123"/>
      <c r="I326" s="124"/>
      <c r="J326" s="110" t="str">
        <f t="shared" si="42"/>
        <v/>
      </c>
      <c r="K326" s="118" t="str">
        <f t="shared" si="43"/>
        <v/>
      </c>
      <c r="L326" s="113" t="str">
        <f t="shared" si="44"/>
        <v/>
      </c>
      <c r="M326" s="114" t="str">
        <f t="shared" si="45"/>
        <v/>
      </c>
      <c r="N326" s="123"/>
      <c r="O326" s="123"/>
      <c r="P326" s="123"/>
      <c r="Q326" s="123"/>
      <c r="R326" s="123"/>
      <c r="S326" s="125"/>
      <c r="T326" s="126"/>
      <c r="U326" s="127"/>
      <c r="V326" s="115" t="str">
        <f>IF(I326=Tables!$J$5,Tables!$Q$5,IF(I326=Tables!$J$6,Tables!$Q$6,IF(I326=Tables!$J$7,Tables!$Q$7,IF(I326=Tables!$J$8,Tables!$Q$8,IF(I326=Tables!$J$9,Tables!$Q$9,IF(I326=Tables!$J$10,Tables!$Q$10,IF(I326=Tables!$J$11,Tables!$Q$11,IF(I326=Tables!$J$12,Tables!$Q$12,IF(I326=Tables!$J$13,Tables!$Q$13,IF(I326=Tables!$J$14,Tables!$Q$14,IF(I326=Tables!$J$15,Tables!$Q$15,IF(I326=Tables!$J$16,Tables!$Q$16,IF(I326=Tables!$J$17,Tables!$Q$17,IF(I326=Tables!$J$18,Tables!$Q$18,IF(I326=Tables!$J$19,Tables!$Q$19,IF(I326=Tables!$J$20,Tables!$Q$20,IF(I326=Tables!$J$24,Tables!$Q$24,IF(I326=Tables!$J$25,Tables!$Q$25,IF(I326=Tables!$J$26,Tables!$Q$26,IF(I326=Tables!$J$27,Tables!$Q$27,IF(I326=Tables!$J$28,Tables!$Q$28,IF(I326=Tables!$J$29,Tables!$Q$29,IF(I326=Tables!$J$30,Tables!$Q$30,IF(I326=Tables!$J$34,Tables!$Q$34,IF(I326=Tables!$J$35,Tables!$Q$35,IF(I326=Tables!$J$36,Tables!$Q$36,IF(I326=Tables!$J$37,Tables!$Q$37,IF(I326=Tables!$J$38,Tables!$Q$38,IF(I326=Tables!$J$42,Tables!$Q$42,IF(I326=Tables!$J$46,Tables!$Q$46,IF(I326=Tables!$J$47,Tables!$Q$47,IF(I326=Tables!$J$48,Tables!$Q$48,IF(I326=Tables!$J$49,Tables!$Q$49,IF(I326=Tables!$J$50,Tables!$Q$50,""))))))))))))))))))))))))))))))))))</f>
        <v/>
      </c>
      <c r="W326" s="112" t="str">
        <f t="shared" si="47"/>
        <v/>
      </c>
      <c r="X326" s="111" t="str">
        <f t="shared" si="46"/>
        <v/>
      </c>
      <c r="Y326" s="129"/>
      <c r="AC326" s="106"/>
    </row>
    <row r="327" spans="1:29" s="94" customFormat="1">
      <c r="A327" s="8">
        <f t="shared" si="40"/>
        <v>324</v>
      </c>
      <c r="B327" s="133"/>
      <c r="C327" s="119"/>
      <c r="D327" s="118" t="str">
        <f t="shared" si="41"/>
        <v/>
      </c>
      <c r="E327" s="120"/>
      <c r="F327" s="121"/>
      <c r="G327" s="122"/>
      <c r="H327" s="123"/>
      <c r="I327" s="124"/>
      <c r="J327" s="110" t="str">
        <f t="shared" si="42"/>
        <v/>
      </c>
      <c r="K327" s="118" t="str">
        <f t="shared" si="43"/>
        <v/>
      </c>
      <c r="L327" s="113" t="str">
        <f t="shared" si="44"/>
        <v/>
      </c>
      <c r="M327" s="114" t="str">
        <f t="shared" si="45"/>
        <v/>
      </c>
      <c r="N327" s="123"/>
      <c r="O327" s="123"/>
      <c r="P327" s="123"/>
      <c r="Q327" s="123"/>
      <c r="R327" s="123"/>
      <c r="S327" s="125"/>
      <c r="T327" s="126"/>
      <c r="U327" s="127"/>
      <c r="V327" s="115" t="str">
        <f>IF(I327=Tables!$J$5,Tables!$Q$5,IF(I327=Tables!$J$6,Tables!$Q$6,IF(I327=Tables!$J$7,Tables!$Q$7,IF(I327=Tables!$J$8,Tables!$Q$8,IF(I327=Tables!$J$9,Tables!$Q$9,IF(I327=Tables!$J$10,Tables!$Q$10,IF(I327=Tables!$J$11,Tables!$Q$11,IF(I327=Tables!$J$12,Tables!$Q$12,IF(I327=Tables!$J$13,Tables!$Q$13,IF(I327=Tables!$J$14,Tables!$Q$14,IF(I327=Tables!$J$15,Tables!$Q$15,IF(I327=Tables!$J$16,Tables!$Q$16,IF(I327=Tables!$J$17,Tables!$Q$17,IF(I327=Tables!$J$18,Tables!$Q$18,IF(I327=Tables!$J$19,Tables!$Q$19,IF(I327=Tables!$J$20,Tables!$Q$20,IF(I327=Tables!$J$24,Tables!$Q$24,IF(I327=Tables!$J$25,Tables!$Q$25,IF(I327=Tables!$J$26,Tables!$Q$26,IF(I327=Tables!$J$27,Tables!$Q$27,IF(I327=Tables!$J$28,Tables!$Q$28,IF(I327=Tables!$J$29,Tables!$Q$29,IF(I327=Tables!$J$30,Tables!$Q$30,IF(I327=Tables!$J$34,Tables!$Q$34,IF(I327=Tables!$J$35,Tables!$Q$35,IF(I327=Tables!$J$36,Tables!$Q$36,IF(I327=Tables!$J$37,Tables!$Q$37,IF(I327=Tables!$J$38,Tables!$Q$38,IF(I327=Tables!$J$42,Tables!$Q$42,IF(I327=Tables!$J$46,Tables!$Q$46,IF(I327=Tables!$J$47,Tables!$Q$47,IF(I327=Tables!$J$48,Tables!$Q$48,IF(I327=Tables!$J$49,Tables!$Q$49,IF(I327=Tables!$J$50,Tables!$Q$50,""))))))))))))))))))))))))))))))))))</f>
        <v/>
      </c>
      <c r="W327" s="112" t="str">
        <f t="shared" si="47"/>
        <v/>
      </c>
      <c r="X327" s="111" t="str">
        <f t="shared" si="46"/>
        <v/>
      </c>
      <c r="Y327" s="129"/>
      <c r="AA327" s="38"/>
      <c r="AC327" s="106"/>
    </row>
    <row r="328" spans="1:29" s="38" customFormat="1">
      <c r="A328" s="8">
        <f t="shared" si="40"/>
        <v>325</v>
      </c>
      <c r="B328" s="133"/>
      <c r="C328" s="119"/>
      <c r="D328" s="118" t="str">
        <f t="shared" si="41"/>
        <v/>
      </c>
      <c r="E328" s="120"/>
      <c r="F328" s="121"/>
      <c r="G328" s="122"/>
      <c r="H328" s="123"/>
      <c r="I328" s="124"/>
      <c r="J328" s="110" t="str">
        <f t="shared" si="42"/>
        <v/>
      </c>
      <c r="K328" s="118" t="str">
        <f t="shared" si="43"/>
        <v/>
      </c>
      <c r="L328" s="113" t="str">
        <f t="shared" si="44"/>
        <v/>
      </c>
      <c r="M328" s="114" t="str">
        <f t="shared" si="45"/>
        <v/>
      </c>
      <c r="N328" s="123"/>
      <c r="O328" s="123"/>
      <c r="P328" s="123"/>
      <c r="Q328" s="123"/>
      <c r="R328" s="123"/>
      <c r="S328" s="125"/>
      <c r="T328" s="126"/>
      <c r="U328" s="127"/>
      <c r="V328" s="115" t="str">
        <f>IF(I328=Tables!$J$5,Tables!$Q$5,IF(I328=Tables!$J$6,Tables!$Q$6,IF(I328=Tables!$J$7,Tables!$Q$7,IF(I328=Tables!$J$8,Tables!$Q$8,IF(I328=Tables!$J$9,Tables!$Q$9,IF(I328=Tables!$J$10,Tables!$Q$10,IF(I328=Tables!$J$11,Tables!$Q$11,IF(I328=Tables!$J$12,Tables!$Q$12,IF(I328=Tables!$J$13,Tables!$Q$13,IF(I328=Tables!$J$14,Tables!$Q$14,IF(I328=Tables!$J$15,Tables!$Q$15,IF(I328=Tables!$J$16,Tables!$Q$16,IF(I328=Tables!$J$17,Tables!$Q$17,IF(I328=Tables!$J$18,Tables!$Q$18,IF(I328=Tables!$J$19,Tables!$Q$19,IF(I328=Tables!$J$20,Tables!$Q$20,IF(I328=Tables!$J$24,Tables!$Q$24,IF(I328=Tables!$J$25,Tables!$Q$25,IF(I328=Tables!$J$26,Tables!$Q$26,IF(I328=Tables!$J$27,Tables!$Q$27,IF(I328=Tables!$J$28,Tables!$Q$28,IF(I328=Tables!$J$29,Tables!$Q$29,IF(I328=Tables!$J$30,Tables!$Q$30,IF(I328=Tables!$J$34,Tables!$Q$34,IF(I328=Tables!$J$35,Tables!$Q$35,IF(I328=Tables!$J$36,Tables!$Q$36,IF(I328=Tables!$J$37,Tables!$Q$37,IF(I328=Tables!$J$38,Tables!$Q$38,IF(I328=Tables!$J$42,Tables!$Q$42,IF(I328=Tables!$J$46,Tables!$Q$46,IF(I328=Tables!$J$47,Tables!$Q$47,IF(I328=Tables!$J$48,Tables!$Q$48,IF(I328=Tables!$J$49,Tables!$Q$49,IF(I328=Tables!$J$50,Tables!$Q$50,""))))))))))))))))))))))))))))))))))</f>
        <v/>
      </c>
      <c r="W328" s="112" t="str">
        <f t="shared" si="47"/>
        <v/>
      </c>
      <c r="X328" s="111" t="str">
        <f t="shared" si="46"/>
        <v/>
      </c>
      <c r="Y328" s="129"/>
      <c r="AC328" s="106"/>
    </row>
    <row r="329" spans="1:29" s="38" customFormat="1">
      <c r="A329" s="8">
        <f t="shared" si="40"/>
        <v>326</v>
      </c>
      <c r="B329" s="133"/>
      <c r="C329" s="119"/>
      <c r="D329" s="118" t="str">
        <f t="shared" si="41"/>
        <v/>
      </c>
      <c r="E329" s="120"/>
      <c r="F329" s="121"/>
      <c r="G329" s="122"/>
      <c r="H329" s="123"/>
      <c r="I329" s="124"/>
      <c r="J329" s="110" t="str">
        <f t="shared" si="42"/>
        <v/>
      </c>
      <c r="K329" s="118" t="str">
        <f t="shared" si="43"/>
        <v/>
      </c>
      <c r="L329" s="113" t="str">
        <f t="shared" si="44"/>
        <v/>
      </c>
      <c r="M329" s="114" t="str">
        <f t="shared" si="45"/>
        <v/>
      </c>
      <c r="N329" s="123"/>
      <c r="O329" s="123"/>
      <c r="P329" s="123"/>
      <c r="Q329" s="123"/>
      <c r="R329" s="123"/>
      <c r="S329" s="125"/>
      <c r="T329" s="126"/>
      <c r="U329" s="127"/>
      <c r="V329" s="115" t="str">
        <f>IF(I329=Tables!$J$5,Tables!$Q$5,IF(I329=Tables!$J$6,Tables!$Q$6,IF(I329=Tables!$J$7,Tables!$Q$7,IF(I329=Tables!$J$8,Tables!$Q$8,IF(I329=Tables!$J$9,Tables!$Q$9,IF(I329=Tables!$J$10,Tables!$Q$10,IF(I329=Tables!$J$11,Tables!$Q$11,IF(I329=Tables!$J$12,Tables!$Q$12,IF(I329=Tables!$J$13,Tables!$Q$13,IF(I329=Tables!$J$14,Tables!$Q$14,IF(I329=Tables!$J$15,Tables!$Q$15,IF(I329=Tables!$J$16,Tables!$Q$16,IF(I329=Tables!$J$17,Tables!$Q$17,IF(I329=Tables!$J$18,Tables!$Q$18,IF(I329=Tables!$J$19,Tables!$Q$19,IF(I329=Tables!$J$20,Tables!$Q$20,IF(I329=Tables!$J$24,Tables!$Q$24,IF(I329=Tables!$J$25,Tables!$Q$25,IF(I329=Tables!$J$26,Tables!$Q$26,IF(I329=Tables!$J$27,Tables!$Q$27,IF(I329=Tables!$J$28,Tables!$Q$28,IF(I329=Tables!$J$29,Tables!$Q$29,IF(I329=Tables!$J$30,Tables!$Q$30,IF(I329=Tables!$J$34,Tables!$Q$34,IF(I329=Tables!$J$35,Tables!$Q$35,IF(I329=Tables!$J$36,Tables!$Q$36,IF(I329=Tables!$J$37,Tables!$Q$37,IF(I329=Tables!$J$38,Tables!$Q$38,IF(I329=Tables!$J$42,Tables!$Q$42,IF(I329=Tables!$J$46,Tables!$Q$46,IF(I329=Tables!$J$47,Tables!$Q$47,IF(I329=Tables!$J$48,Tables!$Q$48,IF(I329=Tables!$J$49,Tables!$Q$49,IF(I329=Tables!$J$50,Tables!$Q$50,""))))))))))))))))))))))))))))))))))</f>
        <v/>
      </c>
      <c r="W329" s="112" t="str">
        <f t="shared" si="47"/>
        <v/>
      </c>
      <c r="X329" s="111" t="str">
        <f t="shared" si="46"/>
        <v/>
      </c>
      <c r="Y329" s="129"/>
      <c r="AC329" s="106"/>
    </row>
    <row r="330" spans="1:29" s="38" customFormat="1">
      <c r="A330" s="8">
        <f t="shared" si="40"/>
        <v>327</v>
      </c>
      <c r="B330" s="133"/>
      <c r="C330" s="119"/>
      <c r="D330" s="118" t="str">
        <f t="shared" si="41"/>
        <v/>
      </c>
      <c r="E330" s="120"/>
      <c r="F330" s="121"/>
      <c r="G330" s="122"/>
      <c r="H330" s="123"/>
      <c r="I330" s="124"/>
      <c r="J330" s="110" t="str">
        <f t="shared" si="42"/>
        <v/>
      </c>
      <c r="K330" s="118" t="str">
        <f t="shared" si="43"/>
        <v/>
      </c>
      <c r="L330" s="113" t="str">
        <f t="shared" si="44"/>
        <v/>
      </c>
      <c r="M330" s="114" t="str">
        <f t="shared" si="45"/>
        <v/>
      </c>
      <c r="N330" s="123"/>
      <c r="O330" s="123"/>
      <c r="P330" s="123"/>
      <c r="Q330" s="123"/>
      <c r="R330" s="123"/>
      <c r="S330" s="125"/>
      <c r="T330" s="126"/>
      <c r="U330" s="127"/>
      <c r="V330" s="115" t="str">
        <f>IF(I330=Tables!$J$5,Tables!$Q$5,IF(I330=Tables!$J$6,Tables!$Q$6,IF(I330=Tables!$J$7,Tables!$Q$7,IF(I330=Tables!$J$8,Tables!$Q$8,IF(I330=Tables!$J$9,Tables!$Q$9,IF(I330=Tables!$J$10,Tables!$Q$10,IF(I330=Tables!$J$11,Tables!$Q$11,IF(I330=Tables!$J$12,Tables!$Q$12,IF(I330=Tables!$J$13,Tables!$Q$13,IF(I330=Tables!$J$14,Tables!$Q$14,IF(I330=Tables!$J$15,Tables!$Q$15,IF(I330=Tables!$J$16,Tables!$Q$16,IF(I330=Tables!$J$17,Tables!$Q$17,IF(I330=Tables!$J$18,Tables!$Q$18,IF(I330=Tables!$J$19,Tables!$Q$19,IF(I330=Tables!$J$20,Tables!$Q$20,IF(I330=Tables!$J$24,Tables!$Q$24,IF(I330=Tables!$J$25,Tables!$Q$25,IF(I330=Tables!$J$26,Tables!$Q$26,IF(I330=Tables!$J$27,Tables!$Q$27,IF(I330=Tables!$J$28,Tables!$Q$28,IF(I330=Tables!$J$29,Tables!$Q$29,IF(I330=Tables!$J$30,Tables!$Q$30,IF(I330=Tables!$J$34,Tables!$Q$34,IF(I330=Tables!$J$35,Tables!$Q$35,IF(I330=Tables!$J$36,Tables!$Q$36,IF(I330=Tables!$J$37,Tables!$Q$37,IF(I330=Tables!$J$38,Tables!$Q$38,IF(I330=Tables!$J$42,Tables!$Q$42,IF(I330=Tables!$J$46,Tables!$Q$46,IF(I330=Tables!$J$47,Tables!$Q$47,IF(I330=Tables!$J$48,Tables!$Q$48,IF(I330=Tables!$J$49,Tables!$Q$49,IF(I330=Tables!$J$50,Tables!$Q$50,""))))))))))))))))))))))))))))))))))</f>
        <v/>
      </c>
      <c r="W330" s="112" t="str">
        <f t="shared" si="47"/>
        <v/>
      </c>
      <c r="X330" s="111" t="str">
        <f t="shared" si="46"/>
        <v/>
      </c>
      <c r="Y330" s="129"/>
      <c r="AC330" s="106"/>
    </row>
    <row r="331" spans="1:29" s="38" customFormat="1">
      <c r="A331" s="8">
        <f t="shared" si="40"/>
        <v>328</v>
      </c>
      <c r="B331" s="133"/>
      <c r="C331" s="119"/>
      <c r="D331" s="118" t="str">
        <f t="shared" si="41"/>
        <v/>
      </c>
      <c r="E331" s="120"/>
      <c r="F331" s="121"/>
      <c r="G331" s="122"/>
      <c r="H331" s="123"/>
      <c r="I331" s="124"/>
      <c r="J331" s="110" t="str">
        <f t="shared" si="42"/>
        <v/>
      </c>
      <c r="K331" s="118" t="str">
        <f t="shared" si="43"/>
        <v/>
      </c>
      <c r="L331" s="113" t="str">
        <f t="shared" si="44"/>
        <v/>
      </c>
      <c r="M331" s="114" t="str">
        <f t="shared" si="45"/>
        <v/>
      </c>
      <c r="N331" s="123"/>
      <c r="O331" s="123"/>
      <c r="P331" s="123"/>
      <c r="Q331" s="123"/>
      <c r="R331" s="123"/>
      <c r="S331" s="125"/>
      <c r="T331" s="126"/>
      <c r="U331" s="127"/>
      <c r="V331" s="115" t="str">
        <f>IF(I331=Tables!$J$5,Tables!$Q$5,IF(I331=Tables!$J$6,Tables!$Q$6,IF(I331=Tables!$J$7,Tables!$Q$7,IF(I331=Tables!$J$8,Tables!$Q$8,IF(I331=Tables!$J$9,Tables!$Q$9,IF(I331=Tables!$J$10,Tables!$Q$10,IF(I331=Tables!$J$11,Tables!$Q$11,IF(I331=Tables!$J$12,Tables!$Q$12,IF(I331=Tables!$J$13,Tables!$Q$13,IF(I331=Tables!$J$14,Tables!$Q$14,IF(I331=Tables!$J$15,Tables!$Q$15,IF(I331=Tables!$J$16,Tables!$Q$16,IF(I331=Tables!$J$17,Tables!$Q$17,IF(I331=Tables!$J$18,Tables!$Q$18,IF(I331=Tables!$J$19,Tables!$Q$19,IF(I331=Tables!$J$20,Tables!$Q$20,IF(I331=Tables!$J$24,Tables!$Q$24,IF(I331=Tables!$J$25,Tables!$Q$25,IF(I331=Tables!$J$26,Tables!$Q$26,IF(I331=Tables!$J$27,Tables!$Q$27,IF(I331=Tables!$J$28,Tables!$Q$28,IF(I331=Tables!$J$29,Tables!$Q$29,IF(I331=Tables!$J$30,Tables!$Q$30,IF(I331=Tables!$J$34,Tables!$Q$34,IF(I331=Tables!$J$35,Tables!$Q$35,IF(I331=Tables!$J$36,Tables!$Q$36,IF(I331=Tables!$J$37,Tables!$Q$37,IF(I331=Tables!$J$38,Tables!$Q$38,IF(I331=Tables!$J$42,Tables!$Q$42,IF(I331=Tables!$J$46,Tables!$Q$46,IF(I331=Tables!$J$47,Tables!$Q$47,IF(I331=Tables!$J$48,Tables!$Q$48,IF(I331=Tables!$J$49,Tables!$Q$49,IF(I331=Tables!$J$50,Tables!$Q$50,""))))))))))))))))))))))))))))))))))</f>
        <v/>
      </c>
      <c r="W331" s="112" t="str">
        <f t="shared" si="47"/>
        <v/>
      </c>
      <c r="X331" s="111" t="str">
        <f t="shared" si="46"/>
        <v/>
      </c>
      <c r="Y331" s="129"/>
      <c r="AC331" s="106"/>
    </row>
    <row r="332" spans="1:29" s="38" customFormat="1">
      <c r="A332" s="8">
        <f t="shared" si="40"/>
        <v>329</v>
      </c>
      <c r="B332" s="133"/>
      <c r="C332" s="119"/>
      <c r="D332" s="118" t="str">
        <f t="shared" si="41"/>
        <v/>
      </c>
      <c r="E332" s="120"/>
      <c r="F332" s="121"/>
      <c r="G332" s="122"/>
      <c r="H332" s="123"/>
      <c r="I332" s="124"/>
      <c r="J332" s="110" t="str">
        <f t="shared" si="42"/>
        <v/>
      </c>
      <c r="K332" s="118" t="str">
        <f t="shared" si="43"/>
        <v/>
      </c>
      <c r="L332" s="113" t="str">
        <f t="shared" si="44"/>
        <v/>
      </c>
      <c r="M332" s="114" t="str">
        <f t="shared" si="45"/>
        <v/>
      </c>
      <c r="N332" s="123"/>
      <c r="O332" s="123"/>
      <c r="P332" s="123"/>
      <c r="Q332" s="123"/>
      <c r="R332" s="123"/>
      <c r="S332" s="125"/>
      <c r="T332" s="126"/>
      <c r="U332" s="127"/>
      <c r="V332" s="115" t="str">
        <f>IF(I332=Tables!$J$5,Tables!$Q$5,IF(I332=Tables!$J$6,Tables!$Q$6,IF(I332=Tables!$J$7,Tables!$Q$7,IF(I332=Tables!$J$8,Tables!$Q$8,IF(I332=Tables!$J$9,Tables!$Q$9,IF(I332=Tables!$J$10,Tables!$Q$10,IF(I332=Tables!$J$11,Tables!$Q$11,IF(I332=Tables!$J$12,Tables!$Q$12,IF(I332=Tables!$J$13,Tables!$Q$13,IF(I332=Tables!$J$14,Tables!$Q$14,IF(I332=Tables!$J$15,Tables!$Q$15,IF(I332=Tables!$J$16,Tables!$Q$16,IF(I332=Tables!$J$17,Tables!$Q$17,IF(I332=Tables!$J$18,Tables!$Q$18,IF(I332=Tables!$J$19,Tables!$Q$19,IF(I332=Tables!$J$20,Tables!$Q$20,IF(I332=Tables!$J$24,Tables!$Q$24,IF(I332=Tables!$J$25,Tables!$Q$25,IF(I332=Tables!$J$26,Tables!$Q$26,IF(I332=Tables!$J$27,Tables!$Q$27,IF(I332=Tables!$J$28,Tables!$Q$28,IF(I332=Tables!$J$29,Tables!$Q$29,IF(I332=Tables!$J$30,Tables!$Q$30,IF(I332=Tables!$J$34,Tables!$Q$34,IF(I332=Tables!$J$35,Tables!$Q$35,IF(I332=Tables!$J$36,Tables!$Q$36,IF(I332=Tables!$J$37,Tables!$Q$37,IF(I332=Tables!$J$38,Tables!$Q$38,IF(I332=Tables!$J$42,Tables!$Q$42,IF(I332=Tables!$J$46,Tables!$Q$46,IF(I332=Tables!$J$47,Tables!$Q$47,IF(I332=Tables!$J$48,Tables!$Q$48,IF(I332=Tables!$J$49,Tables!$Q$49,IF(I332=Tables!$J$50,Tables!$Q$50,""))))))))))))))))))))))))))))))))))</f>
        <v/>
      </c>
      <c r="W332" s="112" t="str">
        <f t="shared" si="47"/>
        <v/>
      </c>
      <c r="X332" s="111" t="str">
        <f t="shared" si="46"/>
        <v/>
      </c>
      <c r="Y332" s="129"/>
      <c r="AC332" s="106"/>
    </row>
    <row r="333" spans="1:29" s="38" customFormat="1">
      <c r="A333" s="8">
        <f t="shared" si="40"/>
        <v>330</v>
      </c>
      <c r="B333" s="133"/>
      <c r="C333" s="119"/>
      <c r="D333" s="118" t="str">
        <f t="shared" si="41"/>
        <v/>
      </c>
      <c r="E333" s="120"/>
      <c r="F333" s="121"/>
      <c r="G333" s="122"/>
      <c r="H333" s="123"/>
      <c r="I333" s="124"/>
      <c r="J333" s="110" t="str">
        <f t="shared" si="42"/>
        <v/>
      </c>
      <c r="K333" s="118" t="str">
        <f t="shared" si="43"/>
        <v/>
      </c>
      <c r="L333" s="113" t="str">
        <f t="shared" si="44"/>
        <v/>
      </c>
      <c r="M333" s="114" t="str">
        <f t="shared" si="45"/>
        <v/>
      </c>
      <c r="N333" s="123"/>
      <c r="O333" s="123"/>
      <c r="P333" s="123"/>
      <c r="Q333" s="123"/>
      <c r="R333" s="123"/>
      <c r="S333" s="125"/>
      <c r="T333" s="126"/>
      <c r="U333" s="127"/>
      <c r="V333" s="115" t="str">
        <f>IF(I333=Tables!$J$5,Tables!$Q$5,IF(I333=Tables!$J$6,Tables!$Q$6,IF(I333=Tables!$J$7,Tables!$Q$7,IF(I333=Tables!$J$8,Tables!$Q$8,IF(I333=Tables!$J$9,Tables!$Q$9,IF(I333=Tables!$J$10,Tables!$Q$10,IF(I333=Tables!$J$11,Tables!$Q$11,IF(I333=Tables!$J$12,Tables!$Q$12,IF(I333=Tables!$J$13,Tables!$Q$13,IF(I333=Tables!$J$14,Tables!$Q$14,IF(I333=Tables!$J$15,Tables!$Q$15,IF(I333=Tables!$J$16,Tables!$Q$16,IF(I333=Tables!$J$17,Tables!$Q$17,IF(I333=Tables!$J$18,Tables!$Q$18,IF(I333=Tables!$J$19,Tables!$Q$19,IF(I333=Tables!$J$20,Tables!$Q$20,IF(I333=Tables!$J$24,Tables!$Q$24,IF(I333=Tables!$J$25,Tables!$Q$25,IF(I333=Tables!$J$26,Tables!$Q$26,IF(I333=Tables!$J$27,Tables!$Q$27,IF(I333=Tables!$J$28,Tables!$Q$28,IF(I333=Tables!$J$29,Tables!$Q$29,IF(I333=Tables!$J$30,Tables!$Q$30,IF(I333=Tables!$J$34,Tables!$Q$34,IF(I333=Tables!$J$35,Tables!$Q$35,IF(I333=Tables!$J$36,Tables!$Q$36,IF(I333=Tables!$J$37,Tables!$Q$37,IF(I333=Tables!$J$38,Tables!$Q$38,IF(I333=Tables!$J$42,Tables!$Q$42,IF(I333=Tables!$J$46,Tables!$Q$46,IF(I333=Tables!$J$47,Tables!$Q$47,IF(I333=Tables!$J$48,Tables!$Q$48,IF(I333=Tables!$J$49,Tables!$Q$49,IF(I333=Tables!$J$50,Tables!$Q$50,""))))))))))))))))))))))))))))))))))</f>
        <v/>
      </c>
      <c r="W333" s="112" t="str">
        <f t="shared" si="47"/>
        <v/>
      </c>
      <c r="X333" s="111" t="str">
        <f t="shared" si="46"/>
        <v/>
      </c>
      <c r="Y333" s="129"/>
      <c r="AC333" s="106"/>
    </row>
    <row r="334" spans="1:29" s="38" customFormat="1">
      <c r="A334" s="8">
        <f t="shared" si="40"/>
        <v>331</v>
      </c>
      <c r="B334" s="133"/>
      <c r="C334" s="119"/>
      <c r="D334" s="118" t="str">
        <f t="shared" si="41"/>
        <v/>
      </c>
      <c r="E334" s="120"/>
      <c r="F334" s="121"/>
      <c r="G334" s="122"/>
      <c r="H334" s="123"/>
      <c r="I334" s="124"/>
      <c r="J334" s="110" t="str">
        <f t="shared" si="42"/>
        <v/>
      </c>
      <c r="K334" s="118" t="str">
        <f t="shared" si="43"/>
        <v/>
      </c>
      <c r="L334" s="113" t="str">
        <f t="shared" si="44"/>
        <v/>
      </c>
      <c r="M334" s="114" t="str">
        <f t="shared" si="45"/>
        <v/>
      </c>
      <c r="N334" s="123"/>
      <c r="O334" s="123"/>
      <c r="P334" s="123"/>
      <c r="Q334" s="123"/>
      <c r="R334" s="123"/>
      <c r="S334" s="125"/>
      <c r="T334" s="126"/>
      <c r="U334" s="127"/>
      <c r="V334" s="115" t="str">
        <f>IF(I334=Tables!$J$5,Tables!$Q$5,IF(I334=Tables!$J$6,Tables!$Q$6,IF(I334=Tables!$J$7,Tables!$Q$7,IF(I334=Tables!$J$8,Tables!$Q$8,IF(I334=Tables!$J$9,Tables!$Q$9,IF(I334=Tables!$J$10,Tables!$Q$10,IF(I334=Tables!$J$11,Tables!$Q$11,IF(I334=Tables!$J$12,Tables!$Q$12,IF(I334=Tables!$J$13,Tables!$Q$13,IF(I334=Tables!$J$14,Tables!$Q$14,IF(I334=Tables!$J$15,Tables!$Q$15,IF(I334=Tables!$J$16,Tables!$Q$16,IF(I334=Tables!$J$17,Tables!$Q$17,IF(I334=Tables!$J$18,Tables!$Q$18,IF(I334=Tables!$J$19,Tables!$Q$19,IF(I334=Tables!$J$20,Tables!$Q$20,IF(I334=Tables!$J$24,Tables!$Q$24,IF(I334=Tables!$J$25,Tables!$Q$25,IF(I334=Tables!$J$26,Tables!$Q$26,IF(I334=Tables!$J$27,Tables!$Q$27,IF(I334=Tables!$J$28,Tables!$Q$28,IF(I334=Tables!$J$29,Tables!$Q$29,IF(I334=Tables!$J$30,Tables!$Q$30,IF(I334=Tables!$J$34,Tables!$Q$34,IF(I334=Tables!$J$35,Tables!$Q$35,IF(I334=Tables!$J$36,Tables!$Q$36,IF(I334=Tables!$J$37,Tables!$Q$37,IF(I334=Tables!$J$38,Tables!$Q$38,IF(I334=Tables!$J$42,Tables!$Q$42,IF(I334=Tables!$J$46,Tables!$Q$46,IF(I334=Tables!$J$47,Tables!$Q$47,IF(I334=Tables!$J$48,Tables!$Q$48,IF(I334=Tables!$J$49,Tables!$Q$49,IF(I334=Tables!$J$50,Tables!$Q$50,""))))))))))))))))))))))))))))))))))</f>
        <v/>
      </c>
      <c r="W334" s="112" t="str">
        <f t="shared" si="47"/>
        <v/>
      </c>
      <c r="X334" s="111" t="str">
        <f t="shared" si="46"/>
        <v/>
      </c>
      <c r="Y334" s="129"/>
      <c r="AC334" s="106"/>
    </row>
    <row r="335" spans="1:29" s="38" customFormat="1">
      <c r="A335" s="8">
        <f t="shared" si="40"/>
        <v>332</v>
      </c>
      <c r="B335" s="133"/>
      <c r="C335" s="119"/>
      <c r="D335" s="118" t="str">
        <f t="shared" si="41"/>
        <v/>
      </c>
      <c r="E335" s="120"/>
      <c r="F335" s="121"/>
      <c r="G335" s="122"/>
      <c r="H335" s="123"/>
      <c r="I335" s="124"/>
      <c r="J335" s="110" t="str">
        <f t="shared" si="42"/>
        <v/>
      </c>
      <c r="K335" s="118" t="str">
        <f t="shared" si="43"/>
        <v/>
      </c>
      <c r="L335" s="113" t="str">
        <f t="shared" si="44"/>
        <v/>
      </c>
      <c r="M335" s="114" t="str">
        <f t="shared" si="45"/>
        <v/>
      </c>
      <c r="N335" s="123"/>
      <c r="O335" s="123"/>
      <c r="P335" s="123"/>
      <c r="Q335" s="123"/>
      <c r="R335" s="123"/>
      <c r="S335" s="125"/>
      <c r="T335" s="126"/>
      <c r="U335" s="127"/>
      <c r="V335" s="115" t="str">
        <f>IF(I335=Tables!$J$5,Tables!$Q$5,IF(I335=Tables!$J$6,Tables!$Q$6,IF(I335=Tables!$J$7,Tables!$Q$7,IF(I335=Tables!$J$8,Tables!$Q$8,IF(I335=Tables!$J$9,Tables!$Q$9,IF(I335=Tables!$J$10,Tables!$Q$10,IF(I335=Tables!$J$11,Tables!$Q$11,IF(I335=Tables!$J$12,Tables!$Q$12,IF(I335=Tables!$J$13,Tables!$Q$13,IF(I335=Tables!$J$14,Tables!$Q$14,IF(I335=Tables!$J$15,Tables!$Q$15,IF(I335=Tables!$J$16,Tables!$Q$16,IF(I335=Tables!$J$17,Tables!$Q$17,IF(I335=Tables!$J$18,Tables!$Q$18,IF(I335=Tables!$J$19,Tables!$Q$19,IF(I335=Tables!$J$20,Tables!$Q$20,IF(I335=Tables!$J$24,Tables!$Q$24,IF(I335=Tables!$J$25,Tables!$Q$25,IF(I335=Tables!$J$26,Tables!$Q$26,IF(I335=Tables!$J$27,Tables!$Q$27,IF(I335=Tables!$J$28,Tables!$Q$28,IF(I335=Tables!$J$29,Tables!$Q$29,IF(I335=Tables!$J$30,Tables!$Q$30,IF(I335=Tables!$J$34,Tables!$Q$34,IF(I335=Tables!$J$35,Tables!$Q$35,IF(I335=Tables!$J$36,Tables!$Q$36,IF(I335=Tables!$J$37,Tables!$Q$37,IF(I335=Tables!$J$38,Tables!$Q$38,IF(I335=Tables!$J$42,Tables!$Q$42,IF(I335=Tables!$J$46,Tables!$Q$46,IF(I335=Tables!$J$47,Tables!$Q$47,IF(I335=Tables!$J$48,Tables!$Q$48,IF(I335=Tables!$J$49,Tables!$Q$49,IF(I335=Tables!$J$50,Tables!$Q$50,""))))))))))))))))))))))))))))))))))</f>
        <v/>
      </c>
      <c r="W335" s="112" t="str">
        <f t="shared" si="47"/>
        <v/>
      </c>
      <c r="X335" s="111" t="str">
        <f t="shared" si="46"/>
        <v/>
      </c>
      <c r="Y335" s="129"/>
      <c r="AC335" s="106"/>
    </row>
    <row r="336" spans="1:29" s="38" customFormat="1">
      <c r="A336" s="8">
        <f t="shared" si="40"/>
        <v>333</v>
      </c>
      <c r="B336" s="133"/>
      <c r="C336" s="119"/>
      <c r="D336" s="118" t="str">
        <f t="shared" si="41"/>
        <v/>
      </c>
      <c r="E336" s="120"/>
      <c r="F336" s="121"/>
      <c r="G336" s="122"/>
      <c r="H336" s="123"/>
      <c r="I336" s="124"/>
      <c r="J336" s="110" t="str">
        <f t="shared" si="42"/>
        <v/>
      </c>
      <c r="K336" s="118" t="str">
        <f t="shared" si="43"/>
        <v/>
      </c>
      <c r="L336" s="113" t="str">
        <f t="shared" si="44"/>
        <v/>
      </c>
      <c r="M336" s="114" t="str">
        <f t="shared" si="45"/>
        <v/>
      </c>
      <c r="N336" s="123"/>
      <c r="O336" s="123"/>
      <c r="P336" s="123"/>
      <c r="Q336" s="123"/>
      <c r="R336" s="123"/>
      <c r="S336" s="125"/>
      <c r="T336" s="126"/>
      <c r="U336" s="127"/>
      <c r="V336" s="115" t="str">
        <f>IF(I336=Tables!$J$5,Tables!$Q$5,IF(I336=Tables!$J$6,Tables!$Q$6,IF(I336=Tables!$J$7,Tables!$Q$7,IF(I336=Tables!$J$8,Tables!$Q$8,IF(I336=Tables!$J$9,Tables!$Q$9,IF(I336=Tables!$J$10,Tables!$Q$10,IF(I336=Tables!$J$11,Tables!$Q$11,IF(I336=Tables!$J$12,Tables!$Q$12,IF(I336=Tables!$J$13,Tables!$Q$13,IF(I336=Tables!$J$14,Tables!$Q$14,IF(I336=Tables!$J$15,Tables!$Q$15,IF(I336=Tables!$J$16,Tables!$Q$16,IF(I336=Tables!$J$17,Tables!$Q$17,IF(I336=Tables!$J$18,Tables!$Q$18,IF(I336=Tables!$J$19,Tables!$Q$19,IF(I336=Tables!$J$20,Tables!$Q$20,IF(I336=Tables!$J$24,Tables!$Q$24,IF(I336=Tables!$J$25,Tables!$Q$25,IF(I336=Tables!$J$26,Tables!$Q$26,IF(I336=Tables!$J$27,Tables!$Q$27,IF(I336=Tables!$J$28,Tables!$Q$28,IF(I336=Tables!$J$29,Tables!$Q$29,IF(I336=Tables!$J$30,Tables!$Q$30,IF(I336=Tables!$J$34,Tables!$Q$34,IF(I336=Tables!$J$35,Tables!$Q$35,IF(I336=Tables!$J$36,Tables!$Q$36,IF(I336=Tables!$J$37,Tables!$Q$37,IF(I336=Tables!$J$38,Tables!$Q$38,IF(I336=Tables!$J$42,Tables!$Q$42,IF(I336=Tables!$J$46,Tables!$Q$46,IF(I336=Tables!$J$47,Tables!$Q$47,IF(I336=Tables!$J$48,Tables!$Q$48,IF(I336=Tables!$J$49,Tables!$Q$49,IF(I336=Tables!$J$50,Tables!$Q$50,""))))))))))))))))))))))))))))))))))</f>
        <v/>
      </c>
      <c r="W336" s="112" t="str">
        <f t="shared" si="47"/>
        <v/>
      </c>
      <c r="X336" s="111" t="str">
        <f t="shared" si="46"/>
        <v/>
      </c>
      <c r="Y336" s="129"/>
      <c r="AC336" s="106"/>
    </row>
    <row r="337" spans="1:29" s="38" customFormat="1">
      <c r="A337" s="8">
        <f t="shared" si="40"/>
        <v>334</v>
      </c>
      <c r="B337" s="133"/>
      <c r="C337" s="119"/>
      <c r="D337" s="118" t="str">
        <f t="shared" si="41"/>
        <v/>
      </c>
      <c r="E337" s="120"/>
      <c r="F337" s="121"/>
      <c r="G337" s="122"/>
      <c r="H337" s="123"/>
      <c r="I337" s="124"/>
      <c r="J337" s="110" t="str">
        <f t="shared" si="42"/>
        <v/>
      </c>
      <c r="K337" s="118" t="str">
        <f t="shared" si="43"/>
        <v/>
      </c>
      <c r="L337" s="113" t="str">
        <f t="shared" si="44"/>
        <v/>
      </c>
      <c r="M337" s="114" t="str">
        <f t="shared" si="45"/>
        <v/>
      </c>
      <c r="N337" s="123"/>
      <c r="O337" s="123"/>
      <c r="P337" s="123"/>
      <c r="Q337" s="123"/>
      <c r="R337" s="123"/>
      <c r="S337" s="125"/>
      <c r="T337" s="126"/>
      <c r="U337" s="127"/>
      <c r="V337" s="115" t="str">
        <f>IF(I337=Tables!$J$5,Tables!$Q$5,IF(I337=Tables!$J$6,Tables!$Q$6,IF(I337=Tables!$J$7,Tables!$Q$7,IF(I337=Tables!$J$8,Tables!$Q$8,IF(I337=Tables!$J$9,Tables!$Q$9,IF(I337=Tables!$J$10,Tables!$Q$10,IF(I337=Tables!$J$11,Tables!$Q$11,IF(I337=Tables!$J$12,Tables!$Q$12,IF(I337=Tables!$J$13,Tables!$Q$13,IF(I337=Tables!$J$14,Tables!$Q$14,IF(I337=Tables!$J$15,Tables!$Q$15,IF(I337=Tables!$J$16,Tables!$Q$16,IF(I337=Tables!$J$17,Tables!$Q$17,IF(I337=Tables!$J$18,Tables!$Q$18,IF(I337=Tables!$J$19,Tables!$Q$19,IF(I337=Tables!$J$20,Tables!$Q$20,IF(I337=Tables!$J$24,Tables!$Q$24,IF(I337=Tables!$J$25,Tables!$Q$25,IF(I337=Tables!$J$26,Tables!$Q$26,IF(I337=Tables!$J$27,Tables!$Q$27,IF(I337=Tables!$J$28,Tables!$Q$28,IF(I337=Tables!$J$29,Tables!$Q$29,IF(I337=Tables!$J$30,Tables!$Q$30,IF(I337=Tables!$J$34,Tables!$Q$34,IF(I337=Tables!$J$35,Tables!$Q$35,IF(I337=Tables!$J$36,Tables!$Q$36,IF(I337=Tables!$J$37,Tables!$Q$37,IF(I337=Tables!$J$38,Tables!$Q$38,IF(I337=Tables!$J$42,Tables!$Q$42,IF(I337=Tables!$J$46,Tables!$Q$46,IF(I337=Tables!$J$47,Tables!$Q$47,IF(I337=Tables!$J$48,Tables!$Q$48,IF(I337=Tables!$J$49,Tables!$Q$49,IF(I337=Tables!$J$50,Tables!$Q$50,""))))))))))))))))))))))))))))))))))</f>
        <v/>
      </c>
      <c r="W337" s="112" t="str">
        <f t="shared" si="47"/>
        <v/>
      </c>
      <c r="X337" s="111" t="str">
        <f t="shared" si="46"/>
        <v/>
      </c>
      <c r="Y337" s="129"/>
      <c r="AC337" s="106"/>
    </row>
    <row r="338" spans="1:29" s="38" customFormat="1">
      <c r="A338" s="8">
        <f t="shared" si="40"/>
        <v>335</v>
      </c>
      <c r="B338" s="133"/>
      <c r="C338" s="119"/>
      <c r="D338" s="118" t="str">
        <f t="shared" si="41"/>
        <v/>
      </c>
      <c r="E338" s="120"/>
      <c r="F338" s="121"/>
      <c r="G338" s="122"/>
      <c r="H338" s="123"/>
      <c r="I338" s="124"/>
      <c r="J338" s="110" t="str">
        <f t="shared" si="42"/>
        <v/>
      </c>
      <c r="K338" s="118" t="str">
        <f t="shared" si="43"/>
        <v/>
      </c>
      <c r="L338" s="113" t="str">
        <f t="shared" si="44"/>
        <v/>
      </c>
      <c r="M338" s="114" t="str">
        <f t="shared" si="45"/>
        <v/>
      </c>
      <c r="N338" s="123"/>
      <c r="O338" s="123"/>
      <c r="P338" s="123"/>
      <c r="Q338" s="123"/>
      <c r="R338" s="123"/>
      <c r="S338" s="125"/>
      <c r="T338" s="126"/>
      <c r="U338" s="127"/>
      <c r="V338" s="115" t="str">
        <f>IF(I338=Tables!$J$5,Tables!$Q$5,IF(I338=Tables!$J$6,Tables!$Q$6,IF(I338=Tables!$J$7,Tables!$Q$7,IF(I338=Tables!$J$8,Tables!$Q$8,IF(I338=Tables!$J$9,Tables!$Q$9,IF(I338=Tables!$J$10,Tables!$Q$10,IF(I338=Tables!$J$11,Tables!$Q$11,IF(I338=Tables!$J$12,Tables!$Q$12,IF(I338=Tables!$J$13,Tables!$Q$13,IF(I338=Tables!$J$14,Tables!$Q$14,IF(I338=Tables!$J$15,Tables!$Q$15,IF(I338=Tables!$J$16,Tables!$Q$16,IF(I338=Tables!$J$17,Tables!$Q$17,IF(I338=Tables!$J$18,Tables!$Q$18,IF(I338=Tables!$J$19,Tables!$Q$19,IF(I338=Tables!$J$20,Tables!$Q$20,IF(I338=Tables!$J$24,Tables!$Q$24,IF(I338=Tables!$J$25,Tables!$Q$25,IF(I338=Tables!$J$26,Tables!$Q$26,IF(I338=Tables!$J$27,Tables!$Q$27,IF(I338=Tables!$J$28,Tables!$Q$28,IF(I338=Tables!$J$29,Tables!$Q$29,IF(I338=Tables!$J$30,Tables!$Q$30,IF(I338=Tables!$J$34,Tables!$Q$34,IF(I338=Tables!$J$35,Tables!$Q$35,IF(I338=Tables!$J$36,Tables!$Q$36,IF(I338=Tables!$J$37,Tables!$Q$37,IF(I338=Tables!$J$38,Tables!$Q$38,IF(I338=Tables!$J$42,Tables!$Q$42,IF(I338=Tables!$J$46,Tables!$Q$46,IF(I338=Tables!$J$47,Tables!$Q$47,IF(I338=Tables!$J$48,Tables!$Q$48,IF(I338=Tables!$J$49,Tables!$Q$49,IF(I338=Tables!$J$50,Tables!$Q$50,""))))))))))))))))))))))))))))))))))</f>
        <v/>
      </c>
      <c r="W338" s="112" t="str">
        <f t="shared" si="47"/>
        <v/>
      </c>
      <c r="X338" s="111" t="str">
        <f t="shared" si="46"/>
        <v/>
      </c>
      <c r="Y338" s="129"/>
      <c r="AC338" s="106"/>
    </row>
    <row r="339" spans="1:29" s="38" customFormat="1">
      <c r="A339" s="8">
        <f t="shared" si="40"/>
        <v>336</v>
      </c>
      <c r="B339" s="135"/>
      <c r="C339" s="119"/>
      <c r="D339" s="118" t="str">
        <f t="shared" si="41"/>
        <v/>
      </c>
      <c r="E339" s="120"/>
      <c r="F339" s="121"/>
      <c r="G339" s="122"/>
      <c r="H339" s="123"/>
      <c r="I339" s="124"/>
      <c r="J339" s="110" t="str">
        <f t="shared" si="42"/>
        <v/>
      </c>
      <c r="K339" s="118" t="str">
        <f t="shared" si="43"/>
        <v/>
      </c>
      <c r="L339" s="113" t="str">
        <f t="shared" si="44"/>
        <v/>
      </c>
      <c r="M339" s="114" t="str">
        <f t="shared" si="45"/>
        <v/>
      </c>
      <c r="N339" s="123"/>
      <c r="O339" s="123"/>
      <c r="P339" s="123"/>
      <c r="Q339" s="123"/>
      <c r="R339" s="123"/>
      <c r="S339" s="125"/>
      <c r="T339" s="126"/>
      <c r="U339" s="127"/>
      <c r="V339" s="115" t="str">
        <f>IF(I339=Tables!$J$5,Tables!$Q$5,IF(I339=Tables!$J$6,Tables!$Q$6,IF(I339=Tables!$J$7,Tables!$Q$7,IF(I339=Tables!$J$8,Tables!$Q$8,IF(I339=Tables!$J$9,Tables!$Q$9,IF(I339=Tables!$J$10,Tables!$Q$10,IF(I339=Tables!$J$11,Tables!$Q$11,IF(I339=Tables!$J$12,Tables!$Q$12,IF(I339=Tables!$J$13,Tables!$Q$13,IF(I339=Tables!$J$14,Tables!$Q$14,IF(I339=Tables!$J$15,Tables!$Q$15,IF(I339=Tables!$J$16,Tables!$Q$16,IF(I339=Tables!$J$17,Tables!$Q$17,IF(I339=Tables!$J$18,Tables!$Q$18,IF(I339=Tables!$J$19,Tables!$Q$19,IF(I339=Tables!$J$20,Tables!$Q$20,IF(I339=Tables!$J$24,Tables!$Q$24,IF(I339=Tables!$J$25,Tables!$Q$25,IF(I339=Tables!$J$26,Tables!$Q$26,IF(I339=Tables!$J$27,Tables!$Q$27,IF(I339=Tables!$J$28,Tables!$Q$28,IF(I339=Tables!$J$29,Tables!$Q$29,IF(I339=Tables!$J$30,Tables!$Q$30,IF(I339=Tables!$J$34,Tables!$Q$34,IF(I339=Tables!$J$35,Tables!$Q$35,IF(I339=Tables!$J$36,Tables!$Q$36,IF(I339=Tables!$J$37,Tables!$Q$37,IF(I339=Tables!$J$38,Tables!$Q$38,IF(I339=Tables!$J$42,Tables!$Q$42,IF(I339=Tables!$J$46,Tables!$Q$46,IF(I339=Tables!$J$47,Tables!$Q$47,IF(I339=Tables!$J$48,Tables!$Q$48,IF(I339=Tables!$J$49,Tables!$Q$49,IF(I339=Tables!$J$50,Tables!$Q$50,""))))))))))))))))))))))))))))))))))</f>
        <v/>
      </c>
      <c r="W339" s="112" t="str">
        <f t="shared" si="47"/>
        <v/>
      </c>
      <c r="X339" s="111" t="str">
        <f t="shared" si="46"/>
        <v/>
      </c>
      <c r="Y339" s="129"/>
      <c r="AC339" s="106"/>
    </row>
    <row r="340" spans="1:29" s="38" customFormat="1">
      <c r="A340" s="8">
        <f t="shared" si="40"/>
        <v>337</v>
      </c>
      <c r="B340" s="135"/>
      <c r="C340" s="119"/>
      <c r="D340" s="118" t="str">
        <f t="shared" si="41"/>
        <v/>
      </c>
      <c r="E340" s="120"/>
      <c r="F340" s="121"/>
      <c r="G340" s="122"/>
      <c r="H340" s="123"/>
      <c r="I340" s="124"/>
      <c r="J340" s="110" t="str">
        <f t="shared" si="42"/>
        <v/>
      </c>
      <c r="K340" s="118" t="str">
        <f t="shared" si="43"/>
        <v/>
      </c>
      <c r="L340" s="113" t="str">
        <f t="shared" si="44"/>
        <v/>
      </c>
      <c r="M340" s="114" t="str">
        <f t="shared" si="45"/>
        <v/>
      </c>
      <c r="N340" s="123"/>
      <c r="O340" s="123"/>
      <c r="P340" s="123"/>
      <c r="Q340" s="123"/>
      <c r="R340" s="123"/>
      <c r="S340" s="125"/>
      <c r="T340" s="126"/>
      <c r="U340" s="127"/>
      <c r="V340" s="115" t="str">
        <f>IF(I340=Tables!$J$5,Tables!$Q$5,IF(I340=Tables!$J$6,Tables!$Q$6,IF(I340=Tables!$J$7,Tables!$Q$7,IF(I340=Tables!$J$8,Tables!$Q$8,IF(I340=Tables!$J$9,Tables!$Q$9,IF(I340=Tables!$J$10,Tables!$Q$10,IF(I340=Tables!$J$11,Tables!$Q$11,IF(I340=Tables!$J$12,Tables!$Q$12,IF(I340=Tables!$J$13,Tables!$Q$13,IF(I340=Tables!$J$14,Tables!$Q$14,IF(I340=Tables!$J$15,Tables!$Q$15,IF(I340=Tables!$J$16,Tables!$Q$16,IF(I340=Tables!$J$17,Tables!$Q$17,IF(I340=Tables!$J$18,Tables!$Q$18,IF(I340=Tables!$J$19,Tables!$Q$19,IF(I340=Tables!$J$20,Tables!$Q$20,IF(I340=Tables!$J$24,Tables!$Q$24,IF(I340=Tables!$J$25,Tables!$Q$25,IF(I340=Tables!$J$26,Tables!$Q$26,IF(I340=Tables!$J$27,Tables!$Q$27,IF(I340=Tables!$J$28,Tables!$Q$28,IF(I340=Tables!$J$29,Tables!$Q$29,IF(I340=Tables!$J$30,Tables!$Q$30,IF(I340=Tables!$J$34,Tables!$Q$34,IF(I340=Tables!$J$35,Tables!$Q$35,IF(I340=Tables!$J$36,Tables!$Q$36,IF(I340=Tables!$J$37,Tables!$Q$37,IF(I340=Tables!$J$38,Tables!$Q$38,IF(I340=Tables!$J$42,Tables!$Q$42,IF(I340=Tables!$J$46,Tables!$Q$46,IF(I340=Tables!$J$47,Tables!$Q$47,IF(I340=Tables!$J$48,Tables!$Q$48,IF(I340=Tables!$J$49,Tables!$Q$49,IF(I340=Tables!$J$50,Tables!$Q$50,""))))))))))))))))))))))))))))))))))</f>
        <v/>
      </c>
      <c r="W340" s="112" t="str">
        <f t="shared" si="47"/>
        <v/>
      </c>
      <c r="X340" s="111" t="str">
        <f t="shared" si="46"/>
        <v/>
      </c>
      <c r="Y340" s="129"/>
      <c r="AC340" s="106"/>
    </row>
    <row r="341" spans="1:29" s="38" customFormat="1">
      <c r="A341" s="8">
        <f t="shared" si="40"/>
        <v>338</v>
      </c>
      <c r="B341" s="133"/>
      <c r="C341" s="119"/>
      <c r="D341" s="118" t="str">
        <f t="shared" si="41"/>
        <v/>
      </c>
      <c r="E341" s="120"/>
      <c r="F341" s="121"/>
      <c r="G341" s="122"/>
      <c r="H341" s="123"/>
      <c r="I341" s="124"/>
      <c r="J341" s="110" t="str">
        <f t="shared" si="42"/>
        <v/>
      </c>
      <c r="K341" s="118" t="str">
        <f t="shared" si="43"/>
        <v/>
      </c>
      <c r="L341" s="113" t="str">
        <f t="shared" si="44"/>
        <v/>
      </c>
      <c r="M341" s="114" t="str">
        <f t="shared" si="45"/>
        <v/>
      </c>
      <c r="N341" s="123"/>
      <c r="O341" s="123"/>
      <c r="P341" s="123"/>
      <c r="Q341" s="123"/>
      <c r="R341" s="123"/>
      <c r="S341" s="125"/>
      <c r="T341" s="126"/>
      <c r="U341" s="127"/>
      <c r="V341" s="115" t="str">
        <f>IF(I341=Tables!$J$5,Tables!$Q$5,IF(I341=Tables!$J$6,Tables!$Q$6,IF(I341=Tables!$J$7,Tables!$Q$7,IF(I341=Tables!$J$8,Tables!$Q$8,IF(I341=Tables!$J$9,Tables!$Q$9,IF(I341=Tables!$J$10,Tables!$Q$10,IF(I341=Tables!$J$11,Tables!$Q$11,IF(I341=Tables!$J$12,Tables!$Q$12,IF(I341=Tables!$J$13,Tables!$Q$13,IF(I341=Tables!$J$14,Tables!$Q$14,IF(I341=Tables!$J$15,Tables!$Q$15,IF(I341=Tables!$J$16,Tables!$Q$16,IF(I341=Tables!$J$17,Tables!$Q$17,IF(I341=Tables!$J$18,Tables!$Q$18,IF(I341=Tables!$J$19,Tables!$Q$19,IF(I341=Tables!$J$20,Tables!$Q$20,IF(I341=Tables!$J$24,Tables!$Q$24,IF(I341=Tables!$J$25,Tables!$Q$25,IF(I341=Tables!$J$26,Tables!$Q$26,IF(I341=Tables!$J$27,Tables!$Q$27,IF(I341=Tables!$J$28,Tables!$Q$28,IF(I341=Tables!$J$29,Tables!$Q$29,IF(I341=Tables!$J$30,Tables!$Q$30,IF(I341=Tables!$J$34,Tables!$Q$34,IF(I341=Tables!$J$35,Tables!$Q$35,IF(I341=Tables!$J$36,Tables!$Q$36,IF(I341=Tables!$J$37,Tables!$Q$37,IF(I341=Tables!$J$38,Tables!$Q$38,IF(I341=Tables!$J$42,Tables!$Q$42,IF(I341=Tables!$J$46,Tables!$Q$46,IF(I341=Tables!$J$47,Tables!$Q$47,IF(I341=Tables!$J$48,Tables!$Q$48,IF(I341=Tables!$J$49,Tables!$Q$49,IF(I341=Tables!$J$50,Tables!$Q$50,""))))))))))))))))))))))))))))))))))</f>
        <v/>
      </c>
      <c r="W341" s="112" t="str">
        <f t="shared" si="47"/>
        <v/>
      </c>
      <c r="X341" s="111" t="str">
        <f t="shared" si="46"/>
        <v/>
      </c>
      <c r="Y341" s="129"/>
      <c r="AC341" s="106"/>
    </row>
    <row r="342" spans="1:29" s="38" customFormat="1">
      <c r="A342" s="8">
        <f t="shared" si="40"/>
        <v>339</v>
      </c>
      <c r="B342" s="135"/>
      <c r="C342" s="119"/>
      <c r="D342" s="118" t="str">
        <f t="shared" si="41"/>
        <v/>
      </c>
      <c r="E342" s="120"/>
      <c r="F342" s="121"/>
      <c r="G342" s="122"/>
      <c r="H342" s="123"/>
      <c r="I342" s="124"/>
      <c r="J342" s="110" t="str">
        <f t="shared" si="42"/>
        <v/>
      </c>
      <c r="K342" s="118" t="str">
        <f t="shared" si="43"/>
        <v/>
      </c>
      <c r="L342" s="113" t="str">
        <f t="shared" si="44"/>
        <v/>
      </c>
      <c r="M342" s="114" t="str">
        <f t="shared" si="45"/>
        <v/>
      </c>
      <c r="N342" s="123"/>
      <c r="O342" s="123"/>
      <c r="P342" s="123"/>
      <c r="Q342" s="123"/>
      <c r="R342" s="123"/>
      <c r="S342" s="125"/>
      <c r="T342" s="126"/>
      <c r="U342" s="127"/>
      <c r="V342" s="115" t="str">
        <f>IF(I342=Tables!$J$5,Tables!$Q$5,IF(I342=Tables!$J$6,Tables!$Q$6,IF(I342=Tables!$J$7,Tables!$Q$7,IF(I342=Tables!$J$8,Tables!$Q$8,IF(I342=Tables!$J$9,Tables!$Q$9,IF(I342=Tables!$J$10,Tables!$Q$10,IF(I342=Tables!$J$11,Tables!$Q$11,IF(I342=Tables!$J$12,Tables!$Q$12,IF(I342=Tables!$J$13,Tables!$Q$13,IF(I342=Tables!$J$14,Tables!$Q$14,IF(I342=Tables!$J$15,Tables!$Q$15,IF(I342=Tables!$J$16,Tables!$Q$16,IF(I342=Tables!$J$17,Tables!$Q$17,IF(I342=Tables!$J$18,Tables!$Q$18,IF(I342=Tables!$J$19,Tables!$Q$19,IF(I342=Tables!$J$20,Tables!$Q$20,IF(I342=Tables!$J$24,Tables!$Q$24,IF(I342=Tables!$J$25,Tables!$Q$25,IF(I342=Tables!$J$26,Tables!$Q$26,IF(I342=Tables!$J$27,Tables!$Q$27,IF(I342=Tables!$J$28,Tables!$Q$28,IF(I342=Tables!$J$29,Tables!$Q$29,IF(I342=Tables!$J$30,Tables!$Q$30,IF(I342=Tables!$J$34,Tables!$Q$34,IF(I342=Tables!$J$35,Tables!$Q$35,IF(I342=Tables!$J$36,Tables!$Q$36,IF(I342=Tables!$J$37,Tables!$Q$37,IF(I342=Tables!$J$38,Tables!$Q$38,IF(I342=Tables!$J$42,Tables!$Q$42,IF(I342=Tables!$J$46,Tables!$Q$46,IF(I342=Tables!$J$47,Tables!$Q$47,IF(I342=Tables!$J$48,Tables!$Q$48,IF(I342=Tables!$J$49,Tables!$Q$49,IF(I342=Tables!$J$50,Tables!$Q$50,""))))))))))))))))))))))))))))))))))</f>
        <v/>
      </c>
      <c r="W342" s="112" t="str">
        <f t="shared" si="47"/>
        <v/>
      </c>
      <c r="X342" s="111" t="str">
        <f t="shared" si="46"/>
        <v/>
      </c>
      <c r="Y342" s="129"/>
      <c r="AC342" s="106"/>
    </row>
    <row r="343" spans="1:29" s="38" customFormat="1">
      <c r="A343" s="8">
        <f t="shared" si="40"/>
        <v>340</v>
      </c>
      <c r="B343" s="135"/>
      <c r="C343" s="119"/>
      <c r="D343" s="118" t="str">
        <f t="shared" si="41"/>
        <v/>
      </c>
      <c r="E343" s="120"/>
      <c r="F343" s="121"/>
      <c r="G343" s="122"/>
      <c r="H343" s="123"/>
      <c r="I343" s="124"/>
      <c r="J343" s="110" t="str">
        <f t="shared" si="42"/>
        <v/>
      </c>
      <c r="K343" s="118" t="str">
        <f t="shared" si="43"/>
        <v/>
      </c>
      <c r="L343" s="113" t="str">
        <f t="shared" si="44"/>
        <v/>
      </c>
      <c r="M343" s="114" t="str">
        <f t="shared" si="45"/>
        <v/>
      </c>
      <c r="N343" s="123"/>
      <c r="O343" s="123"/>
      <c r="P343" s="123"/>
      <c r="Q343" s="123"/>
      <c r="R343" s="123"/>
      <c r="S343" s="125"/>
      <c r="T343" s="126"/>
      <c r="U343" s="127"/>
      <c r="V343" s="115" t="str">
        <f>IF(I343=Tables!$J$5,Tables!$Q$5,IF(I343=Tables!$J$6,Tables!$Q$6,IF(I343=Tables!$J$7,Tables!$Q$7,IF(I343=Tables!$J$8,Tables!$Q$8,IF(I343=Tables!$J$9,Tables!$Q$9,IF(I343=Tables!$J$10,Tables!$Q$10,IF(I343=Tables!$J$11,Tables!$Q$11,IF(I343=Tables!$J$12,Tables!$Q$12,IF(I343=Tables!$J$13,Tables!$Q$13,IF(I343=Tables!$J$14,Tables!$Q$14,IF(I343=Tables!$J$15,Tables!$Q$15,IF(I343=Tables!$J$16,Tables!$Q$16,IF(I343=Tables!$J$17,Tables!$Q$17,IF(I343=Tables!$J$18,Tables!$Q$18,IF(I343=Tables!$J$19,Tables!$Q$19,IF(I343=Tables!$J$20,Tables!$Q$20,IF(I343=Tables!$J$24,Tables!$Q$24,IF(I343=Tables!$J$25,Tables!$Q$25,IF(I343=Tables!$J$26,Tables!$Q$26,IF(I343=Tables!$J$27,Tables!$Q$27,IF(I343=Tables!$J$28,Tables!$Q$28,IF(I343=Tables!$J$29,Tables!$Q$29,IF(I343=Tables!$J$30,Tables!$Q$30,IF(I343=Tables!$J$34,Tables!$Q$34,IF(I343=Tables!$J$35,Tables!$Q$35,IF(I343=Tables!$J$36,Tables!$Q$36,IF(I343=Tables!$J$37,Tables!$Q$37,IF(I343=Tables!$J$38,Tables!$Q$38,IF(I343=Tables!$J$42,Tables!$Q$42,IF(I343=Tables!$J$46,Tables!$Q$46,IF(I343=Tables!$J$47,Tables!$Q$47,IF(I343=Tables!$J$48,Tables!$Q$48,IF(I343=Tables!$J$49,Tables!$Q$49,IF(I343=Tables!$J$50,Tables!$Q$50,""))))))))))))))))))))))))))))))))))</f>
        <v/>
      </c>
      <c r="W343" s="112" t="str">
        <f t="shared" si="47"/>
        <v/>
      </c>
      <c r="X343" s="111" t="str">
        <f t="shared" si="46"/>
        <v/>
      </c>
      <c r="Y343" s="129"/>
      <c r="AC343" s="106"/>
    </row>
    <row r="344" spans="1:29" s="38" customFormat="1">
      <c r="A344" s="8">
        <f t="shared" si="40"/>
        <v>341</v>
      </c>
      <c r="B344" s="133"/>
      <c r="C344" s="119"/>
      <c r="D344" s="118" t="str">
        <f t="shared" si="41"/>
        <v/>
      </c>
      <c r="E344" s="120"/>
      <c r="F344" s="121"/>
      <c r="G344" s="122"/>
      <c r="H344" s="123"/>
      <c r="I344" s="124"/>
      <c r="J344" s="110" t="str">
        <f t="shared" si="42"/>
        <v/>
      </c>
      <c r="K344" s="118" t="str">
        <f t="shared" si="43"/>
        <v/>
      </c>
      <c r="L344" s="113" t="str">
        <f t="shared" si="44"/>
        <v/>
      </c>
      <c r="M344" s="114" t="str">
        <f t="shared" si="45"/>
        <v/>
      </c>
      <c r="N344" s="123"/>
      <c r="O344" s="123"/>
      <c r="P344" s="123"/>
      <c r="Q344" s="123"/>
      <c r="R344" s="123"/>
      <c r="S344" s="125"/>
      <c r="T344" s="126"/>
      <c r="U344" s="127"/>
      <c r="V344" s="115" t="str">
        <f>IF(I344=Tables!$J$5,Tables!$Q$5,IF(I344=Tables!$J$6,Tables!$Q$6,IF(I344=Tables!$J$7,Tables!$Q$7,IF(I344=Tables!$J$8,Tables!$Q$8,IF(I344=Tables!$J$9,Tables!$Q$9,IF(I344=Tables!$J$10,Tables!$Q$10,IF(I344=Tables!$J$11,Tables!$Q$11,IF(I344=Tables!$J$12,Tables!$Q$12,IF(I344=Tables!$J$13,Tables!$Q$13,IF(I344=Tables!$J$14,Tables!$Q$14,IF(I344=Tables!$J$15,Tables!$Q$15,IF(I344=Tables!$J$16,Tables!$Q$16,IF(I344=Tables!$J$17,Tables!$Q$17,IF(I344=Tables!$J$18,Tables!$Q$18,IF(I344=Tables!$J$19,Tables!$Q$19,IF(I344=Tables!$J$20,Tables!$Q$20,IF(I344=Tables!$J$24,Tables!$Q$24,IF(I344=Tables!$J$25,Tables!$Q$25,IF(I344=Tables!$J$26,Tables!$Q$26,IF(I344=Tables!$J$27,Tables!$Q$27,IF(I344=Tables!$J$28,Tables!$Q$28,IF(I344=Tables!$J$29,Tables!$Q$29,IF(I344=Tables!$J$30,Tables!$Q$30,IF(I344=Tables!$J$34,Tables!$Q$34,IF(I344=Tables!$J$35,Tables!$Q$35,IF(I344=Tables!$J$36,Tables!$Q$36,IF(I344=Tables!$J$37,Tables!$Q$37,IF(I344=Tables!$J$38,Tables!$Q$38,IF(I344=Tables!$J$42,Tables!$Q$42,IF(I344=Tables!$J$46,Tables!$Q$46,IF(I344=Tables!$J$47,Tables!$Q$47,IF(I344=Tables!$J$48,Tables!$Q$48,IF(I344=Tables!$J$49,Tables!$Q$49,IF(I344=Tables!$J$50,Tables!$Q$50,""))))))))))))))))))))))))))))))))))</f>
        <v/>
      </c>
      <c r="W344" s="112" t="str">
        <f t="shared" si="47"/>
        <v/>
      </c>
      <c r="X344" s="111" t="str">
        <f t="shared" si="46"/>
        <v/>
      </c>
      <c r="Y344" s="129"/>
      <c r="AC344" s="106"/>
    </row>
    <row r="345" spans="1:29" s="38" customFormat="1">
      <c r="A345" s="8">
        <f t="shared" si="40"/>
        <v>342</v>
      </c>
      <c r="B345" s="135"/>
      <c r="C345" s="119"/>
      <c r="D345" s="118" t="str">
        <f t="shared" si="41"/>
        <v/>
      </c>
      <c r="E345" s="120"/>
      <c r="F345" s="121"/>
      <c r="G345" s="122"/>
      <c r="H345" s="123"/>
      <c r="I345" s="124"/>
      <c r="J345" s="110" t="str">
        <f t="shared" si="42"/>
        <v/>
      </c>
      <c r="K345" s="118" t="str">
        <f t="shared" si="43"/>
        <v/>
      </c>
      <c r="L345" s="113" t="str">
        <f t="shared" si="44"/>
        <v/>
      </c>
      <c r="M345" s="114" t="str">
        <f t="shared" si="45"/>
        <v/>
      </c>
      <c r="N345" s="123"/>
      <c r="O345" s="123"/>
      <c r="P345" s="123"/>
      <c r="Q345" s="123"/>
      <c r="R345" s="123"/>
      <c r="S345" s="125"/>
      <c r="T345" s="126"/>
      <c r="U345" s="127"/>
      <c r="V345" s="115" t="str">
        <f>IF(I345=Tables!$J$5,Tables!$Q$5,IF(I345=Tables!$J$6,Tables!$Q$6,IF(I345=Tables!$J$7,Tables!$Q$7,IF(I345=Tables!$J$8,Tables!$Q$8,IF(I345=Tables!$J$9,Tables!$Q$9,IF(I345=Tables!$J$10,Tables!$Q$10,IF(I345=Tables!$J$11,Tables!$Q$11,IF(I345=Tables!$J$12,Tables!$Q$12,IF(I345=Tables!$J$13,Tables!$Q$13,IF(I345=Tables!$J$14,Tables!$Q$14,IF(I345=Tables!$J$15,Tables!$Q$15,IF(I345=Tables!$J$16,Tables!$Q$16,IF(I345=Tables!$J$17,Tables!$Q$17,IF(I345=Tables!$J$18,Tables!$Q$18,IF(I345=Tables!$J$19,Tables!$Q$19,IF(I345=Tables!$J$20,Tables!$Q$20,IF(I345=Tables!$J$24,Tables!$Q$24,IF(I345=Tables!$J$25,Tables!$Q$25,IF(I345=Tables!$J$26,Tables!$Q$26,IF(I345=Tables!$J$27,Tables!$Q$27,IF(I345=Tables!$J$28,Tables!$Q$28,IF(I345=Tables!$J$29,Tables!$Q$29,IF(I345=Tables!$J$30,Tables!$Q$30,IF(I345=Tables!$J$34,Tables!$Q$34,IF(I345=Tables!$J$35,Tables!$Q$35,IF(I345=Tables!$J$36,Tables!$Q$36,IF(I345=Tables!$J$37,Tables!$Q$37,IF(I345=Tables!$J$38,Tables!$Q$38,IF(I345=Tables!$J$42,Tables!$Q$42,IF(I345=Tables!$J$46,Tables!$Q$46,IF(I345=Tables!$J$47,Tables!$Q$47,IF(I345=Tables!$J$48,Tables!$Q$48,IF(I345=Tables!$J$49,Tables!$Q$49,IF(I345=Tables!$J$50,Tables!$Q$50,""))))))))))))))))))))))))))))))))))</f>
        <v/>
      </c>
      <c r="W345" s="112" t="str">
        <f t="shared" si="47"/>
        <v/>
      </c>
      <c r="X345" s="111" t="str">
        <f t="shared" si="46"/>
        <v/>
      </c>
      <c r="Y345" s="129"/>
      <c r="AC345" s="106"/>
    </row>
    <row r="346" spans="1:29" s="38" customFormat="1">
      <c r="A346" s="8">
        <f t="shared" si="40"/>
        <v>343</v>
      </c>
      <c r="B346" s="135"/>
      <c r="C346" s="119"/>
      <c r="D346" s="118" t="str">
        <f t="shared" si="41"/>
        <v/>
      </c>
      <c r="E346" s="120"/>
      <c r="F346" s="121"/>
      <c r="G346" s="122"/>
      <c r="H346" s="123"/>
      <c r="I346" s="124"/>
      <c r="J346" s="110" t="str">
        <f t="shared" si="42"/>
        <v/>
      </c>
      <c r="K346" s="118" t="str">
        <f t="shared" si="43"/>
        <v/>
      </c>
      <c r="L346" s="113" t="str">
        <f t="shared" si="44"/>
        <v/>
      </c>
      <c r="M346" s="114" t="str">
        <f t="shared" si="45"/>
        <v/>
      </c>
      <c r="N346" s="123"/>
      <c r="O346" s="123"/>
      <c r="P346" s="123"/>
      <c r="Q346" s="123"/>
      <c r="R346" s="123"/>
      <c r="S346" s="125"/>
      <c r="T346" s="126"/>
      <c r="U346" s="127"/>
      <c r="V346" s="115" t="str">
        <f>IF(I346=Tables!$J$5,Tables!$Q$5,IF(I346=Tables!$J$6,Tables!$Q$6,IF(I346=Tables!$J$7,Tables!$Q$7,IF(I346=Tables!$J$8,Tables!$Q$8,IF(I346=Tables!$J$9,Tables!$Q$9,IF(I346=Tables!$J$10,Tables!$Q$10,IF(I346=Tables!$J$11,Tables!$Q$11,IF(I346=Tables!$J$12,Tables!$Q$12,IF(I346=Tables!$J$13,Tables!$Q$13,IF(I346=Tables!$J$14,Tables!$Q$14,IF(I346=Tables!$J$15,Tables!$Q$15,IF(I346=Tables!$J$16,Tables!$Q$16,IF(I346=Tables!$J$17,Tables!$Q$17,IF(I346=Tables!$J$18,Tables!$Q$18,IF(I346=Tables!$J$19,Tables!$Q$19,IF(I346=Tables!$J$20,Tables!$Q$20,IF(I346=Tables!$J$24,Tables!$Q$24,IF(I346=Tables!$J$25,Tables!$Q$25,IF(I346=Tables!$J$26,Tables!$Q$26,IF(I346=Tables!$J$27,Tables!$Q$27,IF(I346=Tables!$J$28,Tables!$Q$28,IF(I346=Tables!$J$29,Tables!$Q$29,IF(I346=Tables!$J$30,Tables!$Q$30,IF(I346=Tables!$J$34,Tables!$Q$34,IF(I346=Tables!$J$35,Tables!$Q$35,IF(I346=Tables!$J$36,Tables!$Q$36,IF(I346=Tables!$J$37,Tables!$Q$37,IF(I346=Tables!$J$38,Tables!$Q$38,IF(I346=Tables!$J$42,Tables!$Q$42,IF(I346=Tables!$J$46,Tables!$Q$46,IF(I346=Tables!$J$47,Tables!$Q$47,IF(I346=Tables!$J$48,Tables!$Q$48,IF(I346=Tables!$J$49,Tables!$Q$49,IF(I346=Tables!$J$50,Tables!$Q$50,""))))))))))))))))))))))))))))))))))</f>
        <v/>
      </c>
      <c r="W346" s="112" t="str">
        <f t="shared" si="47"/>
        <v/>
      </c>
      <c r="X346" s="111" t="str">
        <f t="shared" si="46"/>
        <v/>
      </c>
      <c r="Y346" s="129"/>
      <c r="AC346" s="106"/>
    </row>
    <row r="347" spans="1:29" s="38" customFormat="1">
      <c r="A347" s="8">
        <f t="shared" si="40"/>
        <v>344</v>
      </c>
      <c r="B347" s="133"/>
      <c r="C347" s="119"/>
      <c r="D347" s="118" t="str">
        <f t="shared" si="41"/>
        <v/>
      </c>
      <c r="E347" s="120"/>
      <c r="F347" s="121"/>
      <c r="G347" s="122"/>
      <c r="H347" s="123"/>
      <c r="I347" s="124"/>
      <c r="J347" s="110" t="str">
        <f t="shared" si="42"/>
        <v/>
      </c>
      <c r="K347" s="118" t="str">
        <f t="shared" si="43"/>
        <v/>
      </c>
      <c r="L347" s="113" t="str">
        <f t="shared" si="44"/>
        <v/>
      </c>
      <c r="M347" s="114" t="str">
        <f t="shared" si="45"/>
        <v/>
      </c>
      <c r="N347" s="123"/>
      <c r="O347" s="123"/>
      <c r="P347" s="123"/>
      <c r="Q347" s="123"/>
      <c r="R347" s="123"/>
      <c r="S347" s="125"/>
      <c r="T347" s="126"/>
      <c r="U347" s="127"/>
      <c r="V347" s="115" t="str">
        <f>IF(I347=Tables!$J$5,Tables!$Q$5,IF(I347=Tables!$J$6,Tables!$Q$6,IF(I347=Tables!$J$7,Tables!$Q$7,IF(I347=Tables!$J$8,Tables!$Q$8,IF(I347=Tables!$J$9,Tables!$Q$9,IF(I347=Tables!$J$10,Tables!$Q$10,IF(I347=Tables!$J$11,Tables!$Q$11,IF(I347=Tables!$J$12,Tables!$Q$12,IF(I347=Tables!$J$13,Tables!$Q$13,IF(I347=Tables!$J$14,Tables!$Q$14,IF(I347=Tables!$J$15,Tables!$Q$15,IF(I347=Tables!$J$16,Tables!$Q$16,IF(I347=Tables!$J$17,Tables!$Q$17,IF(I347=Tables!$J$18,Tables!$Q$18,IF(I347=Tables!$J$19,Tables!$Q$19,IF(I347=Tables!$J$20,Tables!$Q$20,IF(I347=Tables!$J$24,Tables!$Q$24,IF(I347=Tables!$J$25,Tables!$Q$25,IF(I347=Tables!$J$26,Tables!$Q$26,IF(I347=Tables!$J$27,Tables!$Q$27,IF(I347=Tables!$J$28,Tables!$Q$28,IF(I347=Tables!$J$29,Tables!$Q$29,IF(I347=Tables!$J$30,Tables!$Q$30,IF(I347=Tables!$J$34,Tables!$Q$34,IF(I347=Tables!$J$35,Tables!$Q$35,IF(I347=Tables!$J$36,Tables!$Q$36,IF(I347=Tables!$J$37,Tables!$Q$37,IF(I347=Tables!$J$38,Tables!$Q$38,IF(I347=Tables!$J$42,Tables!$Q$42,IF(I347=Tables!$J$46,Tables!$Q$46,IF(I347=Tables!$J$47,Tables!$Q$47,IF(I347=Tables!$J$48,Tables!$Q$48,IF(I347=Tables!$J$49,Tables!$Q$49,IF(I347=Tables!$J$50,Tables!$Q$50,""))))))))))))))))))))))))))))))))))</f>
        <v/>
      </c>
      <c r="W347" s="112" t="str">
        <f t="shared" si="47"/>
        <v/>
      </c>
      <c r="X347" s="111" t="str">
        <f t="shared" si="46"/>
        <v/>
      </c>
      <c r="Y347" s="129"/>
      <c r="AA347" s="94"/>
      <c r="AC347" s="106"/>
    </row>
    <row r="348" spans="1:29" s="38" customFormat="1">
      <c r="A348" s="8">
        <f t="shared" si="40"/>
        <v>345</v>
      </c>
      <c r="B348" s="135"/>
      <c r="C348" s="119"/>
      <c r="D348" s="118" t="str">
        <f t="shared" si="41"/>
        <v/>
      </c>
      <c r="E348" s="120"/>
      <c r="F348" s="121"/>
      <c r="G348" s="122"/>
      <c r="H348" s="123"/>
      <c r="I348" s="124"/>
      <c r="J348" s="110" t="str">
        <f t="shared" si="42"/>
        <v/>
      </c>
      <c r="K348" s="118" t="str">
        <f t="shared" si="43"/>
        <v/>
      </c>
      <c r="L348" s="113" t="str">
        <f t="shared" si="44"/>
        <v/>
      </c>
      <c r="M348" s="114" t="str">
        <f t="shared" si="45"/>
        <v/>
      </c>
      <c r="N348" s="123"/>
      <c r="O348" s="123"/>
      <c r="P348" s="123"/>
      <c r="Q348" s="123"/>
      <c r="R348" s="123"/>
      <c r="S348" s="125"/>
      <c r="T348" s="126"/>
      <c r="U348" s="127"/>
      <c r="V348" s="115" t="str">
        <f>IF(I348=Tables!$J$5,Tables!$Q$5,IF(I348=Tables!$J$6,Tables!$Q$6,IF(I348=Tables!$J$7,Tables!$Q$7,IF(I348=Tables!$J$8,Tables!$Q$8,IF(I348=Tables!$J$9,Tables!$Q$9,IF(I348=Tables!$J$10,Tables!$Q$10,IF(I348=Tables!$J$11,Tables!$Q$11,IF(I348=Tables!$J$12,Tables!$Q$12,IF(I348=Tables!$J$13,Tables!$Q$13,IF(I348=Tables!$J$14,Tables!$Q$14,IF(I348=Tables!$J$15,Tables!$Q$15,IF(I348=Tables!$J$16,Tables!$Q$16,IF(I348=Tables!$J$17,Tables!$Q$17,IF(I348=Tables!$J$18,Tables!$Q$18,IF(I348=Tables!$J$19,Tables!$Q$19,IF(I348=Tables!$J$20,Tables!$Q$20,IF(I348=Tables!$J$24,Tables!$Q$24,IF(I348=Tables!$J$25,Tables!$Q$25,IF(I348=Tables!$J$26,Tables!$Q$26,IF(I348=Tables!$J$27,Tables!$Q$27,IF(I348=Tables!$J$28,Tables!$Q$28,IF(I348=Tables!$J$29,Tables!$Q$29,IF(I348=Tables!$J$30,Tables!$Q$30,IF(I348=Tables!$J$34,Tables!$Q$34,IF(I348=Tables!$J$35,Tables!$Q$35,IF(I348=Tables!$J$36,Tables!$Q$36,IF(I348=Tables!$J$37,Tables!$Q$37,IF(I348=Tables!$J$38,Tables!$Q$38,IF(I348=Tables!$J$42,Tables!$Q$42,IF(I348=Tables!$J$46,Tables!$Q$46,IF(I348=Tables!$J$47,Tables!$Q$47,IF(I348=Tables!$J$48,Tables!$Q$48,IF(I348=Tables!$J$49,Tables!$Q$49,IF(I348=Tables!$J$50,Tables!$Q$50,""))))))))))))))))))))))))))))))))))</f>
        <v/>
      </c>
      <c r="W348" s="112" t="str">
        <f t="shared" si="47"/>
        <v/>
      </c>
      <c r="X348" s="111" t="str">
        <f t="shared" si="46"/>
        <v/>
      </c>
      <c r="Y348" s="129"/>
      <c r="AA348" s="94"/>
      <c r="AC348" s="106"/>
    </row>
    <row r="349" spans="1:29" s="38" customFormat="1">
      <c r="A349" s="8">
        <f t="shared" si="40"/>
        <v>346</v>
      </c>
      <c r="B349" s="135"/>
      <c r="C349" s="119"/>
      <c r="D349" s="118" t="str">
        <f t="shared" si="41"/>
        <v/>
      </c>
      <c r="E349" s="120"/>
      <c r="F349" s="121"/>
      <c r="G349" s="122"/>
      <c r="H349" s="123"/>
      <c r="I349" s="124"/>
      <c r="J349" s="110" t="str">
        <f t="shared" si="42"/>
        <v/>
      </c>
      <c r="K349" s="118" t="str">
        <f t="shared" si="43"/>
        <v/>
      </c>
      <c r="L349" s="113" t="str">
        <f t="shared" si="44"/>
        <v/>
      </c>
      <c r="M349" s="114" t="str">
        <f t="shared" si="45"/>
        <v/>
      </c>
      <c r="N349" s="123"/>
      <c r="O349" s="123"/>
      <c r="P349" s="123"/>
      <c r="Q349" s="123"/>
      <c r="R349" s="123"/>
      <c r="S349" s="125"/>
      <c r="T349" s="126"/>
      <c r="U349" s="127"/>
      <c r="V349" s="115" t="str">
        <f>IF(I349=Tables!$J$5,Tables!$Q$5,IF(I349=Tables!$J$6,Tables!$Q$6,IF(I349=Tables!$J$7,Tables!$Q$7,IF(I349=Tables!$J$8,Tables!$Q$8,IF(I349=Tables!$J$9,Tables!$Q$9,IF(I349=Tables!$J$10,Tables!$Q$10,IF(I349=Tables!$J$11,Tables!$Q$11,IF(I349=Tables!$J$12,Tables!$Q$12,IF(I349=Tables!$J$13,Tables!$Q$13,IF(I349=Tables!$J$14,Tables!$Q$14,IF(I349=Tables!$J$15,Tables!$Q$15,IF(I349=Tables!$J$16,Tables!$Q$16,IF(I349=Tables!$J$17,Tables!$Q$17,IF(I349=Tables!$J$18,Tables!$Q$18,IF(I349=Tables!$J$19,Tables!$Q$19,IF(I349=Tables!$J$20,Tables!$Q$20,IF(I349=Tables!$J$24,Tables!$Q$24,IF(I349=Tables!$J$25,Tables!$Q$25,IF(I349=Tables!$J$26,Tables!$Q$26,IF(I349=Tables!$J$27,Tables!$Q$27,IF(I349=Tables!$J$28,Tables!$Q$28,IF(I349=Tables!$J$29,Tables!$Q$29,IF(I349=Tables!$J$30,Tables!$Q$30,IF(I349=Tables!$J$34,Tables!$Q$34,IF(I349=Tables!$J$35,Tables!$Q$35,IF(I349=Tables!$J$36,Tables!$Q$36,IF(I349=Tables!$J$37,Tables!$Q$37,IF(I349=Tables!$J$38,Tables!$Q$38,IF(I349=Tables!$J$42,Tables!$Q$42,IF(I349=Tables!$J$46,Tables!$Q$46,IF(I349=Tables!$J$47,Tables!$Q$47,IF(I349=Tables!$J$48,Tables!$Q$48,IF(I349=Tables!$J$49,Tables!$Q$49,IF(I349=Tables!$J$50,Tables!$Q$50,""))))))))))))))))))))))))))))))))))</f>
        <v/>
      </c>
      <c r="W349" s="112" t="str">
        <f t="shared" si="47"/>
        <v/>
      </c>
      <c r="X349" s="111" t="str">
        <f t="shared" si="46"/>
        <v/>
      </c>
      <c r="Y349" s="129"/>
      <c r="AA349" s="94"/>
      <c r="AC349" s="106"/>
    </row>
    <row r="350" spans="1:29" s="94" customFormat="1">
      <c r="A350" s="8">
        <f t="shared" si="40"/>
        <v>347</v>
      </c>
      <c r="B350" s="135"/>
      <c r="C350" s="119"/>
      <c r="D350" s="118" t="str">
        <f t="shared" si="41"/>
        <v/>
      </c>
      <c r="E350" s="120"/>
      <c r="F350" s="121"/>
      <c r="G350" s="122"/>
      <c r="H350" s="123"/>
      <c r="I350" s="124"/>
      <c r="J350" s="110" t="str">
        <f t="shared" si="42"/>
        <v/>
      </c>
      <c r="K350" s="118" t="str">
        <f t="shared" si="43"/>
        <v/>
      </c>
      <c r="L350" s="113" t="str">
        <f t="shared" si="44"/>
        <v/>
      </c>
      <c r="M350" s="114" t="str">
        <f t="shared" si="45"/>
        <v/>
      </c>
      <c r="N350" s="123"/>
      <c r="O350" s="123"/>
      <c r="P350" s="123"/>
      <c r="Q350" s="123"/>
      <c r="R350" s="123"/>
      <c r="S350" s="125"/>
      <c r="T350" s="126"/>
      <c r="U350" s="127"/>
      <c r="V350" s="115" t="str">
        <f>IF(I350=Tables!$J$5,Tables!$Q$5,IF(I350=Tables!$J$6,Tables!$Q$6,IF(I350=Tables!$J$7,Tables!$Q$7,IF(I350=Tables!$J$8,Tables!$Q$8,IF(I350=Tables!$J$9,Tables!$Q$9,IF(I350=Tables!$J$10,Tables!$Q$10,IF(I350=Tables!$J$11,Tables!$Q$11,IF(I350=Tables!$J$12,Tables!$Q$12,IF(I350=Tables!$J$13,Tables!$Q$13,IF(I350=Tables!$J$14,Tables!$Q$14,IF(I350=Tables!$J$15,Tables!$Q$15,IF(I350=Tables!$J$16,Tables!$Q$16,IF(I350=Tables!$J$17,Tables!$Q$17,IF(I350=Tables!$J$18,Tables!$Q$18,IF(I350=Tables!$J$19,Tables!$Q$19,IF(I350=Tables!$J$20,Tables!$Q$20,IF(I350=Tables!$J$24,Tables!$Q$24,IF(I350=Tables!$J$25,Tables!$Q$25,IF(I350=Tables!$J$26,Tables!$Q$26,IF(I350=Tables!$J$27,Tables!$Q$27,IF(I350=Tables!$J$28,Tables!$Q$28,IF(I350=Tables!$J$29,Tables!$Q$29,IF(I350=Tables!$J$30,Tables!$Q$30,IF(I350=Tables!$J$34,Tables!$Q$34,IF(I350=Tables!$J$35,Tables!$Q$35,IF(I350=Tables!$J$36,Tables!$Q$36,IF(I350=Tables!$J$37,Tables!$Q$37,IF(I350=Tables!$J$38,Tables!$Q$38,IF(I350=Tables!$J$42,Tables!$Q$42,IF(I350=Tables!$J$46,Tables!$Q$46,IF(I350=Tables!$J$47,Tables!$Q$47,IF(I350=Tables!$J$48,Tables!$Q$48,IF(I350=Tables!$J$49,Tables!$Q$49,IF(I350=Tables!$J$50,Tables!$Q$50,""))))))))))))))))))))))))))))))))))</f>
        <v/>
      </c>
      <c r="W350" s="112" t="str">
        <f t="shared" si="47"/>
        <v/>
      </c>
      <c r="X350" s="111" t="str">
        <f t="shared" si="46"/>
        <v/>
      </c>
      <c r="Y350" s="129"/>
      <c r="AA350" s="38"/>
      <c r="AC350" s="106"/>
    </row>
    <row r="351" spans="1:29" s="94" customFormat="1">
      <c r="A351" s="8">
        <f t="shared" si="40"/>
        <v>348</v>
      </c>
      <c r="B351" s="135"/>
      <c r="C351" s="119"/>
      <c r="D351" s="118" t="str">
        <f t="shared" si="41"/>
        <v/>
      </c>
      <c r="E351" s="120"/>
      <c r="F351" s="121"/>
      <c r="G351" s="122"/>
      <c r="H351" s="123"/>
      <c r="I351" s="124"/>
      <c r="J351" s="110" t="str">
        <f t="shared" si="42"/>
        <v/>
      </c>
      <c r="K351" s="118" t="str">
        <f t="shared" si="43"/>
        <v/>
      </c>
      <c r="L351" s="113" t="str">
        <f t="shared" si="44"/>
        <v/>
      </c>
      <c r="M351" s="114" t="str">
        <f t="shared" si="45"/>
        <v/>
      </c>
      <c r="N351" s="123"/>
      <c r="O351" s="123"/>
      <c r="P351" s="123"/>
      <c r="Q351" s="123"/>
      <c r="R351" s="123"/>
      <c r="S351" s="125"/>
      <c r="T351" s="126"/>
      <c r="U351" s="127"/>
      <c r="V351" s="115" t="str">
        <f>IF(I351=Tables!$J$5,Tables!$Q$5,IF(I351=Tables!$J$6,Tables!$Q$6,IF(I351=Tables!$J$7,Tables!$Q$7,IF(I351=Tables!$J$8,Tables!$Q$8,IF(I351=Tables!$J$9,Tables!$Q$9,IF(I351=Tables!$J$10,Tables!$Q$10,IF(I351=Tables!$J$11,Tables!$Q$11,IF(I351=Tables!$J$12,Tables!$Q$12,IF(I351=Tables!$J$13,Tables!$Q$13,IF(I351=Tables!$J$14,Tables!$Q$14,IF(I351=Tables!$J$15,Tables!$Q$15,IF(I351=Tables!$J$16,Tables!$Q$16,IF(I351=Tables!$J$17,Tables!$Q$17,IF(I351=Tables!$J$18,Tables!$Q$18,IF(I351=Tables!$J$19,Tables!$Q$19,IF(I351=Tables!$J$20,Tables!$Q$20,IF(I351=Tables!$J$24,Tables!$Q$24,IF(I351=Tables!$J$25,Tables!$Q$25,IF(I351=Tables!$J$26,Tables!$Q$26,IF(I351=Tables!$J$27,Tables!$Q$27,IF(I351=Tables!$J$28,Tables!$Q$28,IF(I351=Tables!$J$29,Tables!$Q$29,IF(I351=Tables!$J$30,Tables!$Q$30,IF(I351=Tables!$J$34,Tables!$Q$34,IF(I351=Tables!$J$35,Tables!$Q$35,IF(I351=Tables!$J$36,Tables!$Q$36,IF(I351=Tables!$J$37,Tables!$Q$37,IF(I351=Tables!$J$38,Tables!$Q$38,IF(I351=Tables!$J$42,Tables!$Q$42,IF(I351=Tables!$J$46,Tables!$Q$46,IF(I351=Tables!$J$47,Tables!$Q$47,IF(I351=Tables!$J$48,Tables!$Q$48,IF(I351=Tables!$J$49,Tables!$Q$49,IF(I351=Tables!$J$50,Tables!$Q$50,""))))))))))))))))))))))))))))))))))</f>
        <v/>
      </c>
      <c r="W351" s="112" t="str">
        <f t="shared" si="47"/>
        <v/>
      </c>
      <c r="X351" s="111" t="str">
        <f t="shared" si="46"/>
        <v/>
      </c>
      <c r="Y351" s="129"/>
      <c r="AA351" s="38"/>
      <c r="AC351" s="106"/>
    </row>
    <row r="352" spans="1:29" s="94" customFormat="1">
      <c r="A352" s="8">
        <f t="shared" si="40"/>
        <v>349</v>
      </c>
      <c r="B352" s="135"/>
      <c r="C352" s="119"/>
      <c r="D352" s="118" t="str">
        <f t="shared" si="41"/>
        <v/>
      </c>
      <c r="E352" s="120"/>
      <c r="F352" s="121"/>
      <c r="G352" s="122"/>
      <c r="H352" s="123"/>
      <c r="I352" s="124"/>
      <c r="J352" s="110" t="str">
        <f t="shared" si="42"/>
        <v/>
      </c>
      <c r="K352" s="118" t="str">
        <f t="shared" si="43"/>
        <v/>
      </c>
      <c r="L352" s="113" t="str">
        <f t="shared" si="44"/>
        <v/>
      </c>
      <c r="M352" s="114" t="str">
        <f t="shared" si="45"/>
        <v/>
      </c>
      <c r="N352" s="123"/>
      <c r="O352" s="123"/>
      <c r="P352" s="123"/>
      <c r="Q352" s="123"/>
      <c r="R352" s="123"/>
      <c r="S352" s="125"/>
      <c r="T352" s="126"/>
      <c r="U352" s="127"/>
      <c r="V352" s="115" t="str">
        <f>IF(I352=Tables!$J$5,Tables!$Q$5,IF(I352=Tables!$J$6,Tables!$Q$6,IF(I352=Tables!$J$7,Tables!$Q$7,IF(I352=Tables!$J$8,Tables!$Q$8,IF(I352=Tables!$J$9,Tables!$Q$9,IF(I352=Tables!$J$10,Tables!$Q$10,IF(I352=Tables!$J$11,Tables!$Q$11,IF(I352=Tables!$J$12,Tables!$Q$12,IF(I352=Tables!$J$13,Tables!$Q$13,IF(I352=Tables!$J$14,Tables!$Q$14,IF(I352=Tables!$J$15,Tables!$Q$15,IF(I352=Tables!$J$16,Tables!$Q$16,IF(I352=Tables!$J$17,Tables!$Q$17,IF(I352=Tables!$J$18,Tables!$Q$18,IF(I352=Tables!$J$19,Tables!$Q$19,IF(I352=Tables!$J$20,Tables!$Q$20,IF(I352=Tables!$J$24,Tables!$Q$24,IF(I352=Tables!$J$25,Tables!$Q$25,IF(I352=Tables!$J$26,Tables!$Q$26,IF(I352=Tables!$J$27,Tables!$Q$27,IF(I352=Tables!$J$28,Tables!$Q$28,IF(I352=Tables!$J$29,Tables!$Q$29,IF(I352=Tables!$J$30,Tables!$Q$30,IF(I352=Tables!$J$34,Tables!$Q$34,IF(I352=Tables!$J$35,Tables!$Q$35,IF(I352=Tables!$J$36,Tables!$Q$36,IF(I352=Tables!$J$37,Tables!$Q$37,IF(I352=Tables!$J$38,Tables!$Q$38,IF(I352=Tables!$J$42,Tables!$Q$42,IF(I352=Tables!$J$46,Tables!$Q$46,IF(I352=Tables!$J$47,Tables!$Q$47,IF(I352=Tables!$J$48,Tables!$Q$48,IF(I352=Tables!$J$49,Tables!$Q$49,IF(I352=Tables!$J$50,Tables!$Q$50,""))))))))))))))))))))))))))))))))))</f>
        <v/>
      </c>
      <c r="W352" s="112" t="str">
        <f t="shared" si="47"/>
        <v/>
      </c>
      <c r="X352" s="111" t="str">
        <f t="shared" si="46"/>
        <v/>
      </c>
      <c r="Y352" s="129"/>
      <c r="AA352" s="38"/>
      <c r="AC352" s="106"/>
    </row>
    <row r="353" spans="1:29" s="38" customFormat="1">
      <c r="A353" s="8">
        <f t="shared" si="40"/>
        <v>350</v>
      </c>
      <c r="B353" s="133"/>
      <c r="C353" s="119"/>
      <c r="D353" s="118" t="str">
        <f t="shared" si="41"/>
        <v/>
      </c>
      <c r="E353" s="120"/>
      <c r="F353" s="121"/>
      <c r="G353" s="122"/>
      <c r="H353" s="123"/>
      <c r="I353" s="124"/>
      <c r="J353" s="110" t="str">
        <f t="shared" si="42"/>
        <v/>
      </c>
      <c r="K353" s="118" t="str">
        <f t="shared" si="43"/>
        <v/>
      </c>
      <c r="L353" s="113" t="str">
        <f t="shared" si="44"/>
        <v/>
      </c>
      <c r="M353" s="114" t="str">
        <f t="shared" si="45"/>
        <v/>
      </c>
      <c r="N353" s="123"/>
      <c r="O353" s="123"/>
      <c r="P353" s="123"/>
      <c r="Q353" s="123"/>
      <c r="R353" s="123"/>
      <c r="S353" s="125"/>
      <c r="T353" s="126"/>
      <c r="U353" s="127"/>
      <c r="V353" s="115" t="str">
        <f>IF(I353=Tables!$J$5,Tables!$Q$5,IF(I353=Tables!$J$6,Tables!$Q$6,IF(I353=Tables!$J$7,Tables!$Q$7,IF(I353=Tables!$J$8,Tables!$Q$8,IF(I353=Tables!$J$9,Tables!$Q$9,IF(I353=Tables!$J$10,Tables!$Q$10,IF(I353=Tables!$J$11,Tables!$Q$11,IF(I353=Tables!$J$12,Tables!$Q$12,IF(I353=Tables!$J$13,Tables!$Q$13,IF(I353=Tables!$J$14,Tables!$Q$14,IF(I353=Tables!$J$15,Tables!$Q$15,IF(I353=Tables!$J$16,Tables!$Q$16,IF(I353=Tables!$J$17,Tables!$Q$17,IF(I353=Tables!$J$18,Tables!$Q$18,IF(I353=Tables!$J$19,Tables!$Q$19,IF(I353=Tables!$J$20,Tables!$Q$20,IF(I353=Tables!$J$24,Tables!$Q$24,IF(I353=Tables!$J$25,Tables!$Q$25,IF(I353=Tables!$J$26,Tables!$Q$26,IF(I353=Tables!$J$27,Tables!$Q$27,IF(I353=Tables!$J$28,Tables!$Q$28,IF(I353=Tables!$J$29,Tables!$Q$29,IF(I353=Tables!$J$30,Tables!$Q$30,IF(I353=Tables!$J$34,Tables!$Q$34,IF(I353=Tables!$J$35,Tables!$Q$35,IF(I353=Tables!$J$36,Tables!$Q$36,IF(I353=Tables!$J$37,Tables!$Q$37,IF(I353=Tables!$J$38,Tables!$Q$38,IF(I353=Tables!$J$42,Tables!$Q$42,IF(I353=Tables!$J$46,Tables!$Q$46,IF(I353=Tables!$J$47,Tables!$Q$47,IF(I353=Tables!$J$48,Tables!$Q$48,IF(I353=Tables!$J$49,Tables!$Q$49,IF(I353=Tables!$J$50,Tables!$Q$50,""))))))))))))))))))))))))))))))))))</f>
        <v/>
      </c>
      <c r="W353" s="112" t="str">
        <f t="shared" si="47"/>
        <v/>
      </c>
      <c r="X353" s="111" t="str">
        <f t="shared" si="46"/>
        <v/>
      </c>
      <c r="Y353" s="129"/>
      <c r="AC353" s="106"/>
    </row>
    <row r="354" spans="1:29" s="38" customFormat="1">
      <c r="A354" s="8">
        <f t="shared" si="40"/>
        <v>351</v>
      </c>
      <c r="B354" s="133"/>
      <c r="C354" s="119"/>
      <c r="D354" s="118" t="str">
        <f t="shared" si="41"/>
        <v/>
      </c>
      <c r="E354" s="120"/>
      <c r="F354" s="121"/>
      <c r="G354" s="122"/>
      <c r="H354" s="123"/>
      <c r="I354" s="124"/>
      <c r="J354" s="110" t="str">
        <f t="shared" si="42"/>
        <v/>
      </c>
      <c r="K354" s="118" t="str">
        <f t="shared" si="43"/>
        <v/>
      </c>
      <c r="L354" s="113" t="str">
        <f t="shared" si="44"/>
        <v/>
      </c>
      <c r="M354" s="114" t="str">
        <f t="shared" si="45"/>
        <v/>
      </c>
      <c r="N354" s="123"/>
      <c r="O354" s="123"/>
      <c r="P354" s="123"/>
      <c r="Q354" s="123"/>
      <c r="R354" s="123"/>
      <c r="S354" s="125"/>
      <c r="T354" s="126"/>
      <c r="U354" s="127"/>
      <c r="V354" s="115" t="str">
        <f>IF(I354=Tables!$J$5,Tables!$Q$5,IF(I354=Tables!$J$6,Tables!$Q$6,IF(I354=Tables!$J$7,Tables!$Q$7,IF(I354=Tables!$J$8,Tables!$Q$8,IF(I354=Tables!$J$9,Tables!$Q$9,IF(I354=Tables!$J$10,Tables!$Q$10,IF(I354=Tables!$J$11,Tables!$Q$11,IF(I354=Tables!$J$12,Tables!$Q$12,IF(I354=Tables!$J$13,Tables!$Q$13,IF(I354=Tables!$J$14,Tables!$Q$14,IF(I354=Tables!$J$15,Tables!$Q$15,IF(I354=Tables!$J$16,Tables!$Q$16,IF(I354=Tables!$J$17,Tables!$Q$17,IF(I354=Tables!$J$18,Tables!$Q$18,IF(I354=Tables!$J$19,Tables!$Q$19,IF(I354=Tables!$J$20,Tables!$Q$20,IF(I354=Tables!$J$24,Tables!$Q$24,IF(I354=Tables!$J$25,Tables!$Q$25,IF(I354=Tables!$J$26,Tables!$Q$26,IF(I354=Tables!$J$27,Tables!$Q$27,IF(I354=Tables!$J$28,Tables!$Q$28,IF(I354=Tables!$J$29,Tables!$Q$29,IF(I354=Tables!$J$30,Tables!$Q$30,IF(I354=Tables!$J$34,Tables!$Q$34,IF(I354=Tables!$J$35,Tables!$Q$35,IF(I354=Tables!$J$36,Tables!$Q$36,IF(I354=Tables!$J$37,Tables!$Q$37,IF(I354=Tables!$J$38,Tables!$Q$38,IF(I354=Tables!$J$42,Tables!$Q$42,IF(I354=Tables!$J$46,Tables!$Q$46,IF(I354=Tables!$J$47,Tables!$Q$47,IF(I354=Tables!$J$48,Tables!$Q$48,IF(I354=Tables!$J$49,Tables!$Q$49,IF(I354=Tables!$J$50,Tables!$Q$50,""))))))))))))))))))))))))))))))))))</f>
        <v/>
      </c>
      <c r="W354" s="112" t="str">
        <f t="shared" si="47"/>
        <v/>
      </c>
      <c r="X354" s="111" t="str">
        <f t="shared" si="46"/>
        <v/>
      </c>
      <c r="Y354" s="129"/>
      <c r="AC354" s="106"/>
    </row>
    <row r="355" spans="1:29" s="38" customFormat="1">
      <c r="A355" s="8">
        <f t="shared" si="40"/>
        <v>352</v>
      </c>
      <c r="B355" s="133"/>
      <c r="C355" s="119"/>
      <c r="D355" s="118" t="str">
        <f t="shared" si="41"/>
        <v/>
      </c>
      <c r="E355" s="120"/>
      <c r="F355" s="121"/>
      <c r="G355" s="122"/>
      <c r="H355" s="123"/>
      <c r="I355" s="124"/>
      <c r="J355" s="110" t="str">
        <f t="shared" si="42"/>
        <v/>
      </c>
      <c r="K355" s="118" t="str">
        <f t="shared" si="43"/>
        <v/>
      </c>
      <c r="L355" s="113" t="str">
        <f t="shared" si="44"/>
        <v/>
      </c>
      <c r="M355" s="114" t="str">
        <f t="shared" si="45"/>
        <v/>
      </c>
      <c r="N355" s="123"/>
      <c r="O355" s="123"/>
      <c r="P355" s="123"/>
      <c r="Q355" s="123"/>
      <c r="R355" s="123"/>
      <c r="S355" s="125"/>
      <c r="T355" s="126"/>
      <c r="U355" s="127"/>
      <c r="V355" s="115" t="str">
        <f>IF(I355=Tables!$J$5,Tables!$Q$5,IF(I355=Tables!$J$6,Tables!$Q$6,IF(I355=Tables!$J$7,Tables!$Q$7,IF(I355=Tables!$J$8,Tables!$Q$8,IF(I355=Tables!$J$9,Tables!$Q$9,IF(I355=Tables!$J$10,Tables!$Q$10,IF(I355=Tables!$J$11,Tables!$Q$11,IF(I355=Tables!$J$12,Tables!$Q$12,IF(I355=Tables!$J$13,Tables!$Q$13,IF(I355=Tables!$J$14,Tables!$Q$14,IF(I355=Tables!$J$15,Tables!$Q$15,IF(I355=Tables!$J$16,Tables!$Q$16,IF(I355=Tables!$J$17,Tables!$Q$17,IF(I355=Tables!$J$18,Tables!$Q$18,IF(I355=Tables!$J$19,Tables!$Q$19,IF(I355=Tables!$J$20,Tables!$Q$20,IF(I355=Tables!$J$24,Tables!$Q$24,IF(I355=Tables!$J$25,Tables!$Q$25,IF(I355=Tables!$J$26,Tables!$Q$26,IF(I355=Tables!$J$27,Tables!$Q$27,IF(I355=Tables!$J$28,Tables!$Q$28,IF(I355=Tables!$J$29,Tables!$Q$29,IF(I355=Tables!$J$30,Tables!$Q$30,IF(I355=Tables!$J$34,Tables!$Q$34,IF(I355=Tables!$J$35,Tables!$Q$35,IF(I355=Tables!$J$36,Tables!$Q$36,IF(I355=Tables!$J$37,Tables!$Q$37,IF(I355=Tables!$J$38,Tables!$Q$38,IF(I355=Tables!$J$42,Tables!$Q$42,IF(I355=Tables!$J$46,Tables!$Q$46,IF(I355=Tables!$J$47,Tables!$Q$47,IF(I355=Tables!$J$48,Tables!$Q$48,IF(I355=Tables!$J$49,Tables!$Q$49,IF(I355=Tables!$J$50,Tables!$Q$50,""))))))))))))))))))))))))))))))))))</f>
        <v/>
      </c>
      <c r="W355" s="112" t="str">
        <f t="shared" si="47"/>
        <v/>
      </c>
      <c r="X355" s="111" t="str">
        <f t="shared" si="46"/>
        <v/>
      </c>
      <c r="Y355" s="129"/>
      <c r="AC355" s="106"/>
    </row>
    <row r="356" spans="1:29" s="38" customFormat="1">
      <c r="A356" s="8">
        <f t="shared" si="40"/>
        <v>353</v>
      </c>
      <c r="B356" s="133"/>
      <c r="C356" s="119"/>
      <c r="D356" s="118" t="str">
        <f t="shared" si="41"/>
        <v/>
      </c>
      <c r="E356" s="120"/>
      <c r="F356" s="121"/>
      <c r="G356" s="122"/>
      <c r="H356" s="123"/>
      <c r="I356" s="124"/>
      <c r="J356" s="110" t="str">
        <f t="shared" si="42"/>
        <v/>
      </c>
      <c r="K356" s="118" t="str">
        <f t="shared" si="43"/>
        <v/>
      </c>
      <c r="L356" s="113" t="str">
        <f t="shared" si="44"/>
        <v/>
      </c>
      <c r="M356" s="114" t="str">
        <f t="shared" si="45"/>
        <v/>
      </c>
      <c r="N356" s="123"/>
      <c r="O356" s="123"/>
      <c r="P356" s="123"/>
      <c r="Q356" s="123"/>
      <c r="R356" s="123"/>
      <c r="S356" s="125"/>
      <c r="T356" s="126"/>
      <c r="U356" s="127"/>
      <c r="V356" s="115" t="str">
        <f>IF(I356=Tables!$J$5,Tables!$Q$5,IF(I356=Tables!$J$6,Tables!$Q$6,IF(I356=Tables!$J$7,Tables!$Q$7,IF(I356=Tables!$J$8,Tables!$Q$8,IF(I356=Tables!$J$9,Tables!$Q$9,IF(I356=Tables!$J$10,Tables!$Q$10,IF(I356=Tables!$J$11,Tables!$Q$11,IF(I356=Tables!$J$12,Tables!$Q$12,IF(I356=Tables!$J$13,Tables!$Q$13,IF(I356=Tables!$J$14,Tables!$Q$14,IF(I356=Tables!$J$15,Tables!$Q$15,IF(I356=Tables!$J$16,Tables!$Q$16,IF(I356=Tables!$J$17,Tables!$Q$17,IF(I356=Tables!$J$18,Tables!$Q$18,IF(I356=Tables!$J$19,Tables!$Q$19,IF(I356=Tables!$J$20,Tables!$Q$20,IF(I356=Tables!$J$24,Tables!$Q$24,IF(I356=Tables!$J$25,Tables!$Q$25,IF(I356=Tables!$J$26,Tables!$Q$26,IF(I356=Tables!$J$27,Tables!$Q$27,IF(I356=Tables!$J$28,Tables!$Q$28,IF(I356=Tables!$J$29,Tables!$Q$29,IF(I356=Tables!$J$30,Tables!$Q$30,IF(I356=Tables!$J$34,Tables!$Q$34,IF(I356=Tables!$J$35,Tables!$Q$35,IF(I356=Tables!$J$36,Tables!$Q$36,IF(I356=Tables!$J$37,Tables!$Q$37,IF(I356=Tables!$J$38,Tables!$Q$38,IF(I356=Tables!$J$42,Tables!$Q$42,IF(I356=Tables!$J$46,Tables!$Q$46,IF(I356=Tables!$J$47,Tables!$Q$47,IF(I356=Tables!$J$48,Tables!$Q$48,IF(I356=Tables!$J$49,Tables!$Q$49,IF(I356=Tables!$J$50,Tables!$Q$50,""))))))))))))))))))))))))))))))))))</f>
        <v/>
      </c>
      <c r="W356" s="112" t="str">
        <f t="shared" si="47"/>
        <v/>
      </c>
      <c r="X356" s="111" t="str">
        <f t="shared" si="46"/>
        <v/>
      </c>
      <c r="Y356" s="129"/>
      <c r="AC356" s="106"/>
    </row>
    <row r="357" spans="1:29" s="38" customFormat="1">
      <c r="A357" s="8">
        <f t="shared" si="40"/>
        <v>354</v>
      </c>
      <c r="B357" s="133"/>
      <c r="C357" s="119"/>
      <c r="D357" s="118" t="str">
        <f t="shared" si="41"/>
        <v/>
      </c>
      <c r="E357" s="120"/>
      <c r="F357" s="121"/>
      <c r="G357" s="122"/>
      <c r="H357" s="123"/>
      <c r="I357" s="124"/>
      <c r="J357" s="110" t="str">
        <f t="shared" si="42"/>
        <v/>
      </c>
      <c r="K357" s="118" t="str">
        <f t="shared" si="43"/>
        <v/>
      </c>
      <c r="L357" s="113" t="str">
        <f t="shared" si="44"/>
        <v/>
      </c>
      <c r="M357" s="114" t="str">
        <f t="shared" si="45"/>
        <v/>
      </c>
      <c r="N357" s="123"/>
      <c r="O357" s="123"/>
      <c r="P357" s="123"/>
      <c r="Q357" s="123"/>
      <c r="R357" s="123"/>
      <c r="S357" s="125"/>
      <c r="T357" s="126"/>
      <c r="U357" s="127"/>
      <c r="V357" s="115" t="str">
        <f>IF(I357=Tables!$J$5,Tables!$Q$5,IF(I357=Tables!$J$6,Tables!$Q$6,IF(I357=Tables!$J$7,Tables!$Q$7,IF(I357=Tables!$J$8,Tables!$Q$8,IF(I357=Tables!$J$9,Tables!$Q$9,IF(I357=Tables!$J$10,Tables!$Q$10,IF(I357=Tables!$J$11,Tables!$Q$11,IF(I357=Tables!$J$12,Tables!$Q$12,IF(I357=Tables!$J$13,Tables!$Q$13,IF(I357=Tables!$J$14,Tables!$Q$14,IF(I357=Tables!$J$15,Tables!$Q$15,IF(I357=Tables!$J$16,Tables!$Q$16,IF(I357=Tables!$J$17,Tables!$Q$17,IF(I357=Tables!$J$18,Tables!$Q$18,IF(I357=Tables!$J$19,Tables!$Q$19,IF(I357=Tables!$J$20,Tables!$Q$20,IF(I357=Tables!$J$24,Tables!$Q$24,IF(I357=Tables!$J$25,Tables!$Q$25,IF(I357=Tables!$J$26,Tables!$Q$26,IF(I357=Tables!$J$27,Tables!$Q$27,IF(I357=Tables!$J$28,Tables!$Q$28,IF(I357=Tables!$J$29,Tables!$Q$29,IF(I357=Tables!$J$30,Tables!$Q$30,IF(I357=Tables!$J$34,Tables!$Q$34,IF(I357=Tables!$J$35,Tables!$Q$35,IF(I357=Tables!$J$36,Tables!$Q$36,IF(I357=Tables!$J$37,Tables!$Q$37,IF(I357=Tables!$J$38,Tables!$Q$38,IF(I357=Tables!$J$42,Tables!$Q$42,IF(I357=Tables!$J$46,Tables!$Q$46,IF(I357=Tables!$J$47,Tables!$Q$47,IF(I357=Tables!$J$48,Tables!$Q$48,IF(I357=Tables!$J$49,Tables!$Q$49,IF(I357=Tables!$J$50,Tables!$Q$50,""))))))))))))))))))))))))))))))))))</f>
        <v/>
      </c>
      <c r="W357" s="112" t="str">
        <f t="shared" si="47"/>
        <v/>
      </c>
      <c r="X357" s="111" t="str">
        <f t="shared" si="46"/>
        <v/>
      </c>
      <c r="Y357" s="129"/>
      <c r="AC357" s="106"/>
    </row>
    <row r="358" spans="1:29" s="38" customFormat="1">
      <c r="A358" s="8">
        <f t="shared" si="40"/>
        <v>355</v>
      </c>
      <c r="B358" s="133"/>
      <c r="C358" s="119"/>
      <c r="D358" s="118" t="str">
        <f t="shared" si="41"/>
        <v/>
      </c>
      <c r="E358" s="120"/>
      <c r="F358" s="121"/>
      <c r="G358" s="122"/>
      <c r="H358" s="123"/>
      <c r="I358" s="124"/>
      <c r="J358" s="110" t="str">
        <f t="shared" si="42"/>
        <v/>
      </c>
      <c r="K358" s="118" t="str">
        <f t="shared" si="43"/>
        <v/>
      </c>
      <c r="L358" s="113" t="str">
        <f t="shared" si="44"/>
        <v/>
      </c>
      <c r="M358" s="114" t="str">
        <f t="shared" si="45"/>
        <v/>
      </c>
      <c r="N358" s="123"/>
      <c r="O358" s="123"/>
      <c r="P358" s="123"/>
      <c r="Q358" s="123"/>
      <c r="R358" s="123"/>
      <c r="S358" s="125"/>
      <c r="T358" s="126"/>
      <c r="U358" s="127"/>
      <c r="V358" s="115" t="str">
        <f>IF(I358=Tables!$J$5,Tables!$Q$5,IF(I358=Tables!$J$6,Tables!$Q$6,IF(I358=Tables!$J$7,Tables!$Q$7,IF(I358=Tables!$J$8,Tables!$Q$8,IF(I358=Tables!$J$9,Tables!$Q$9,IF(I358=Tables!$J$10,Tables!$Q$10,IF(I358=Tables!$J$11,Tables!$Q$11,IF(I358=Tables!$J$12,Tables!$Q$12,IF(I358=Tables!$J$13,Tables!$Q$13,IF(I358=Tables!$J$14,Tables!$Q$14,IF(I358=Tables!$J$15,Tables!$Q$15,IF(I358=Tables!$J$16,Tables!$Q$16,IF(I358=Tables!$J$17,Tables!$Q$17,IF(I358=Tables!$J$18,Tables!$Q$18,IF(I358=Tables!$J$19,Tables!$Q$19,IF(I358=Tables!$J$20,Tables!$Q$20,IF(I358=Tables!$J$24,Tables!$Q$24,IF(I358=Tables!$J$25,Tables!$Q$25,IF(I358=Tables!$J$26,Tables!$Q$26,IF(I358=Tables!$J$27,Tables!$Q$27,IF(I358=Tables!$J$28,Tables!$Q$28,IF(I358=Tables!$J$29,Tables!$Q$29,IF(I358=Tables!$J$30,Tables!$Q$30,IF(I358=Tables!$J$34,Tables!$Q$34,IF(I358=Tables!$J$35,Tables!$Q$35,IF(I358=Tables!$J$36,Tables!$Q$36,IF(I358=Tables!$J$37,Tables!$Q$37,IF(I358=Tables!$J$38,Tables!$Q$38,IF(I358=Tables!$J$42,Tables!$Q$42,IF(I358=Tables!$J$46,Tables!$Q$46,IF(I358=Tables!$J$47,Tables!$Q$47,IF(I358=Tables!$J$48,Tables!$Q$48,IF(I358=Tables!$J$49,Tables!$Q$49,IF(I358=Tables!$J$50,Tables!$Q$50,""))))))))))))))))))))))))))))))))))</f>
        <v/>
      </c>
      <c r="W358" s="112" t="str">
        <f t="shared" si="47"/>
        <v/>
      </c>
      <c r="X358" s="111" t="str">
        <f t="shared" si="46"/>
        <v/>
      </c>
      <c r="Y358" s="129"/>
      <c r="AA358" s="65"/>
      <c r="AC358" s="106"/>
    </row>
    <row r="359" spans="1:29" s="38" customFormat="1">
      <c r="A359" s="8">
        <f t="shared" si="40"/>
        <v>356</v>
      </c>
      <c r="B359" s="133"/>
      <c r="C359" s="119"/>
      <c r="D359" s="118" t="str">
        <f t="shared" si="41"/>
        <v/>
      </c>
      <c r="E359" s="120"/>
      <c r="F359" s="121"/>
      <c r="G359" s="122"/>
      <c r="H359" s="123"/>
      <c r="I359" s="124"/>
      <c r="J359" s="110" t="str">
        <f t="shared" si="42"/>
        <v/>
      </c>
      <c r="K359" s="118" t="str">
        <f t="shared" si="43"/>
        <v/>
      </c>
      <c r="L359" s="113" t="str">
        <f t="shared" si="44"/>
        <v/>
      </c>
      <c r="M359" s="114" t="str">
        <f t="shared" si="45"/>
        <v/>
      </c>
      <c r="N359" s="123"/>
      <c r="O359" s="123"/>
      <c r="P359" s="123"/>
      <c r="Q359" s="123"/>
      <c r="R359" s="123"/>
      <c r="S359" s="125"/>
      <c r="T359" s="126"/>
      <c r="U359" s="127"/>
      <c r="V359" s="115" t="str">
        <f>IF(I359=Tables!$J$5,Tables!$Q$5,IF(I359=Tables!$J$6,Tables!$Q$6,IF(I359=Tables!$J$7,Tables!$Q$7,IF(I359=Tables!$J$8,Tables!$Q$8,IF(I359=Tables!$J$9,Tables!$Q$9,IF(I359=Tables!$J$10,Tables!$Q$10,IF(I359=Tables!$J$11,Tables!$Q$11,IF(I359=Tables!$J$12,Tables!$Q$12,IF(I359=Tables!$J$13,Tables!$Q$13,IF(I359=Tables!$J$14,Tables!$Q$14,IF(I359=Tables!$J$15,Tables!$Q$15,IF(I359=Tables!$J$16,Tables!$Q$16,IF(I359=Tables!$J$17,Tables!$Q$17,IF(I359=Tables!$J$18,Tables!$Q$18,IF(I359=Tables!$J$19,Tables!$Q$19,IF(I359=Tables!$J$20,Tables!$Q$20,IF(I359=Tables!$J$24,Tables!$Q$24,IF(I359=Tables!$J$25,Tables!$Q$25,IF(I359=Tables!$J$26,Tables!$Q$26,IF(I359=Tables!$J$27,Tables!$Q$27,IF(I359=Tables!$J$28,Tables!$Q$28,IF(I359=Tables!$J$29,Tables!$Q$29,IF(I359=Tables!$J$30,Tables!$Q$30,IF(I359=Tables!$J$34,Tables!$Q$34,IF(I359=Tables!$J$35,Tables!$Q$35,IF(I359=Tables!$J$36,Tables!$Q$36,IF(I359=Tables!$J$37,Tables!$Q$37,IF(I359=Tables!$J$38,Tables!$Q$38,IF(I359=Tables!$J$42,Tables!$Q$42,IF(I359=Tables!$J$46,Tables!$Q$46,IF(I359=Tables!$J$47,Tables!$Q$47,IF(I359=Tables!$J$48,Tables!$Q$48,IF(I359=Tables!$J$49,Tables!$Q$49,IF(I359=Tables!$J$50,Tables!$Q$50,""))))))))))))))))))))))))))))))))))</f>
        <v/>
      </c>
      <c r="W359" s="112" t="str">
        <f t="shared" si="47"/>
        <v/>
      </c>
      <c r="X359" s="111" t="str">
        <f t="shared" si="46"/>
        <v/>
      </c>
      <c r="Y359" s="129"/>
      <c r="AA359" s="65"/>
      <c r="AC359" s="106"/>
    </row>
    <row r="360" spans="1:29" s="38" customFormat="1">
      <c r="A360" s="8">
        <f t="shared" si="40"/>
        <v>357</v>
      </c>
      <c r="B360" s="133"/>
      <c r="C360" s="119"/>
      <c r="D360" s="118" t="str">
        <f t="shared" si="41"/>
        <v/>
      </c>
      <c r="E360" s="120"/>
      <c r="F360" s="121"/>
      <c r="G360" s="122"/>
      <c r="H360" s="123"/>
      <c r="I360" s="124"/>
      <c r="J360" s="110" t="str">
        <f t="shared" si="42"/>
        <v/>
      </c>
      <c r="K360" s="118" t="str">
        <f t="shared" si="43"/>
        <v/>
      </c>
      <c r="L360" s="113" t="str">
        <f t="shared" si="44"/>
        <v/>
      </c>
      <c r="M360" s="114" t="str">
        <f t="shared" si="45"/>
        <v/>
      </c>
      <c r="N360" s="123"/>
      <c r="O360" s="123"/>
      <c r="P360" s="123"/>
      <c r="Q360" s="123"/>
      <c r="R360" s="123"/>
      <c r="S360" s="125"/>
      <c r="T360" s="126"/>
      <c r="U360" s="127"/>
      <c r="V360" s="115" t="str">
        <f>IF(I360=Tables!$J$5,Tables!$Q$5,IF(I360=Tables!$J$6,Tables!$Q$6,IF(I360=Tables!$J$7,Tables!$Q$7,IF(I360=Tables!$J$8,Tables!$Q$8,IF(I360=Tables!$J$9,Tables!$Q$9,IF(I360=Tables!$J$10,Tables!$Q$10,IF(I360=Tables!$J$11,Tables!$Q$11,IF(I360=Tables!$J$12,Tables!$Q$12,IF(I360=Tables!$J$13,Tables!$Q$13,IF(I360=Tables!$J$14,Tables!$Q$14,IF(I360=Tables!$J$15,Tables!$Q$15,IF(I360=Tables!$J$16,Tables!$Q$16,IF(I360=Tables!$J$17,Tables!$Q$17,IF(I360=Tables!$J$18,Tables!$Q$18,IF(I360=Tables!$J$19,Tables!$Q$19,IF(I360=Tables!$J$20,Tables!$Q$20,IF(I360=Tables!$J$24,Tables!$Q$24,IF(I360=Tables!$J$25,Tables!$Q$25,IF(I360=Tables!$J$26,Tables!$Q$26,IF(I360=Tables!$J$27,Tables!$Q$27,IF(I360=Tables!$J$28,Tables!$Q$28,IF(I360=Tables!$J$29,Tables!$Q$29,IF(I360=Tables!$J$30,Tables!$Q$30,IF(I360=Tables!$J$34,Tables!$Q$34,IF(I360=Tables!$J$35,Tables!$Q$35,IF(I360=Tables!$J$36,Tables!$Q$36,IF(I360=Tables!$J$37,Tables!$Q$37,IF(I360=Tables!$J$38,Tables!$Q$38,IF(I360=Tables!$J$42,Tables!$Q$42,IF(I360=Tables!$J$46,Tables!$Q$46,IF(I360=Tables!$J$47,Tables!$Q$47,IF(I360=Tables!$J$48,Tables!$Q$48,IF(I360=Tables!$J$49,Tables!$Q$49,IF(I360=Tables!$J$50,Tables!$Q$50,""))))))))))))))))))))))))))))))))))</f>
        <v/>
      </c>
      <c r="W360" s="112" t="str">
        <f t="shared" si="47"/>
        <v/>
      </c>
      <c r="X360" s="111" t="str">
        <f t="shared" si="46"/>
        <v/>
      </c>
      <c r="Y360" s="129"/>
      <c r="AA360" s="65"/>
      <c r="AC360" s="106"/>
    </row>
    <row r="361" spans="1:29" s="65" customFormat="1">
      <c r="A361" s="8">
        <f t="shared" si="40"/>
        <v>358</v>
      </c>
      <c r="B361" s="135"/>
      <c r="C361" s="119"/>
      <c r="D361" s="118" t="str">
        <f t="shared" si="41"/>
        <v/>
      </c>
      <c r="E361" s="120"/>
      <c r="F361" s="121"/>
      <c r="G361" s="122"/>
      <c r="H361" s="123"/>
      <c r="I361" s="124"/>
      <c r="J361" s="110" t="str">
        <f t="shared" si="42"/>
        <v/>
      </c>
      <c r="K361" s="118" t="str">
        <f t="shared" si="43"/>
        <v/>
      </c>
      <c r="L361" s="113" t="str">
        <f t="shared" si="44"/>
        <v/>
      </c>
      <c r="M361" s="114" t="str">
        <f t="shared" si="45"/>
        <v/>
      </c>
      <c r="N361" s="123"/>
      <c r="O361" s="123"/>
      <c r="P361" s="123"/>
      <c r="Q361" s="123"/>
      <c r="R361" s="123"/>
      <c r="S361" s="125"/>
      <c r="T361" s="126"/>
      <c r="U361" s="127"/>
      <c r="V361" s="115" t="str">
        <f>IF(I361=Tables!$J$5,Tables!$Q$5,IF(I361=Tables!$J$6,Tables!$Q$6,IF(I361=Tables!$J$7,Tables!$Q$7,IF(I361=Tables!$J$8,Tables!$Q$8,IF(I361=Tables!$J$9,Tables!$Q$9,IF(I361=Tables!$J$10,Tables!$Q$10,IF(I361=Tables!$J$11,Tables!$Q$11,IF(I361=Tables!$J$12,Tables!$Q$12,IF(I361=Tables!$J$13,Tables!$Q$13,IF(I361=Tables!$J$14,Tables!$Q$14,IF(I361=Tables!$J$15,Tables!$Q$15,IF(I361=Tables!$J$16,Tables!$Q$16,IF(I361=Tables!$J$17,Tables!$Q$17,IF(I361=Tables!$J$18,Tables!$Q$18,IF(I361=Tables!$J$19,Tables!$Q$19,IF(I361=Tables!$J$20,Tables!$Q$20,IF(I361=Tables!$J$24,Tables!$Q$24,IF(I361=Tables!$J$25,Tables!$Q$25,IF(I361=Tables!$J$26,Tables!$Q$26,IF(I361=Tables!$J$27,Tables!$Q$27,IF(I361=Tables!$J$28,Tables!$Q$28,IF(I361=Tables!$J$29,Tables!$Q$29,IF(I361=Tables!$J$30,Tables!$Q$30,IF(I361=Tables!$J$34,Tables!$Q$34,IF(I361=Tables!$J$35,Tables!$Q$35,IF(I361=Tables!$J$36,Tables!$Q$36,IF(I361=Tables!$J$37,Tables!$Q$37,IF(I361=Tables!$J$38,Tables!$Q$38,IF(I361=Tables!$J$42,Tables!$Q$42,IF(I361=Tables!$J$46,Tables!$Q$46,IF(I361=Tables!$J$47,Tables!$Q$47,IF(I361=Tables!$J$48,Tables!$Q$48,IF(I361=Tables!$J$49,Tables!$Q$49,IF(I361=Tables!$J$50,Tables!$Q$50,""))))))))))))))))))))))))))))))))))</f>
        <v/>
      </c>
      <c r="W361" s="112" t="str">
        <f t="shared" si="47"/>
        <v/>
      </c>
      <c r="X361" s="111" t="str">
        <f t="shared" si="46"/>
        <v/>
      </c>
      <c r="Y361" s="129"/>
      <c r="AC361" s="106"/>
    </row>
    <row r="362" spans="1:29" s="65" customFormat="1">
      <c r="A362" s="8">
        <f t="shared" si="40"/>
        <v>359</v>
      </c>
      <c r="B362" s="135"/>
      <c r="C362" s="119"/>
      <c r="D362" s="118" t="str">
        <f t="shared" si="41"/>
        <v/>
      </c>
      <c r="E362" s="120"/>
      <c r="F362" s="121"/>
      <c r="G362" s="122"/>
      <c r="H362" s="123"/>
      <c r="I362" s="124"/>
      <c r="J362" s="110" t="str">
        <f t="shared" si="42"/>
        <v/>
      </c>
      <c r="K362" s="118" t="str">
        <f t="shared" si="43"/>
        <v/>
      </c>
      <c r="L362" s="113" t="str">
        <f t="shared" si="44"/>
        <v/>
      </c>
      <c r="M362" s="114" t="str">
        <f t="shared" si="45"/>
        <v/>
      </c>
      <c r="N362" s="123"/>
      <c r="O362" s="123"/>
      <c r="P362" s="123"/>
      <c r="Q362" s="123"/>
      <c r="R362" s="123"/>
      <c r="S362" s="125"/>
      <c r="T362" s="126"/>
      <c r="U362" s="127"/>
      <c r="V362" s="115" t="str">
        <f>IF(I362=Tables!$J$5,Tables!$Q$5,IF(I362=Tables!$J$6,Tables!$Q$6,IF(I362=Tables!$J$7,Tables!$Q$7,IF(I362=Tables!$J$8,Tables!$Q$8,IF(I362=Tables!$J$9,Tables!$Q$9,IF(I362=Tables!$J$10,Tables!$Q$10,IF(I362=Tables!$J$11,Tables!$Q$11,IF(I362=Tables!$J$12,Tables!$Q$12,IF(I362=Tables!$J$13,Tables!$Q$13,IF(I362=Tables!$J$14,Tables!$Q$14,IF(I362=Tables!$J$15,Tables!$Q$15,IF(I362=Tables!$J$16,Tables!$Q$16,IF(I362=Tables!$J$17,Tables!$Q$17,IF(I362=Tables!$J$18,Tables!$Q$18,IF(I362=Tables!$J$19,Tables!$Q$19,IF(I362=Tables!$J$20,Tables!$Q$20,IF(I362=Tables!$J$24,Tables!$Q$24,IF(I362=Tables!$J$25,Tables!$Q$25,IF(I362=Tables!$J$26,Tables!$Q$26,IF(I362=Tables!$J$27,Tables!$Q$27,IF(I362=Tables!$J$28,Tables!$Q$28,IF(I362=Tables!$J$29,Tables!$Q$29,IF(I362=Tables!$J$30,Tables!$Q$30,IF(I362=Tables!$J$34,Tables!$Q$34,IF(I362=Tables!$J$35,Tables!$Q$35,IF(I362=Tables!$J$36,Tables!$Q$36,IF(I362=Tables!$J$37,Tables!$Q$37,IF(I362=Tables!$J$38,Tables!$Q$38,IF(I362=Tables!$J$42,Tables!$Q$42,IF(I362=Tables!$J$46,Tables!$Q$46,IF(I362=Tables!$J$47,Tables!$Q$47,IF(I362=Tables!$J$48,Tables!$Q$48,IF(I362=Tables!$J$49,Tables!$Q$49,IF(I362=Tables!$J$50,Tables!$Q$50,""))))))))))))))))))))))))))))))))))</f>
        <v/>
      </c>
      <c r="W362" s="112" t="str">
        <f t="shared" si="47"/>
        <v/>
      </c>
      <c r="X362" s="111" t="str">
        <f t="shared" si="46"/>
        <v/>
      </c>
      <c r="Y362" s="129"/>
      <c r="AA362" s="67"/>
      <c r="AC362" s="106"/>
    </row>
    <row r="363" spans="1:29" s="65" customFormat="1">
      <c r="A363" s="8">
        <f t="shared" si="40"/>
        <v>360</v>
      </c>
      <c r="B363" s="135"/>
      <c r="C363" s="119"/>
      <c r="D363" s="118" t="str">
        <f t="shared" si="41"/>
        <v/>
      </c>
      <c r="E363" s="120"/>
      <c r="F363" s="121"/>
      <c r="G363" s="122"/>
      <c r="H363" s="123"/>
      <c r="I363" s="124"/>
      <c r="J363" s="110" t="str">
        <f t="shared" si="42"/>
        <v/>
      </c>
      <c r="K363" s="118" t="str">
        <f t="shared" si="43"/>
        <v/>
      </c>
      <c r="L363" s="113" t="str">
        <f t="shared" si="44"/>
        <v/>
      </c>
      <c r="M363" s="114" t="str">
        <f t="shared" si="45"/>
        <v/>
      </c>
      <c r="N363" s="123"/>
      <c r="O363" s="123"/>
      <c r="P363" s="123"/>
      <c r="Q363" s="123"/>
      <c r="R363" s="123"/>
      <c r="S363" s="125"/>
      <c r="T363" s="126"/>
      <c r="U363" s="127"/>
      <c r="V363" s="115" t="str">
        <f>IF(I363=Tables!$J$5,Tables!$Q$5,IF(I363=Tables!$J$6,Tables!$Q$6,IF(I363=Tables!$J$7,Tables!$Q$7,IF(I363=Tables!$J$8,Tables!$Q$8,IF(I363=Tables!$J$9,Tables!$Q$9,IF(I363=Tables!$J$10,Tables!$Q$10,IF(I363=Tables!$J$11,Tables!$Q$11,IF(I363=Tables!$J$12,Tables!$Q$12,IF(I363=Tables!$J$13,Tables!$Q$13,IF(I363=Tables!$J$14,Tables!$Q$14,IF(I363=Tables!$J$15,Tables!$Q$15,IF(I363=Tables!$J$16,Tables!$Q$16,IF(I363=Tables!$J$17,Tables!$Q$17,IF(I363=Tables!$J$18,Tables!$Q$18,IF(I363=Tables!$J$19,Tables!$Q$19,IF(I363=Tables!$J$20,Tables!$Q$20,IF(I363=Tables!$J$24,Tables!$Q$24,IF(I363=Tables!$J$25,Tables!$Q$25,IF(I363=Tables!$J$26,Tables!$Q$26,IF(I363=Tables!$J$27,Tables!$Q$27,IF(I363=Tables!$J$28,Tables!$Q$28,IF(I363=Tables!$J$29,Tables!$Q$29,IF(I363=Tables!$J$30,Tables!$Q$30,IF(I363=Tables!$J$34,Tables!$Q$34,IF(I363=Tables!$J$35,Tables!$Q$35,IF(I363=Tables!$J$36,Tables!$Q$36,IF(I363=Tables!$J$37,Tables!$Q$37,IF(I363=Tables!$J$38,Tables!$Q$38,IF(I363=Tables!$J$42,Tables!$Q$42,IF(I363=Tables!$J$46,Tables!$Q$46,IF(I363=Tables!$J$47,Tables!$Q$47,IF(I363=Tables!$J$48,Tables!$Q$48,IF(I363=Tables!$J$49,Tables!$Q$49,IF(I363=Tables!$J$50,Tables!$Q$50,""))))))))))))))))))))))))))))))))))</f>
        <v/>
      </c>
      <c r="W363" s="112" t="str">
        <f t="shared" si="47"/>
        <v/>
      </c>
      <c r="X363" s="111" t="str">
        <f t="shared" si="46"/>
        <v/>
      </c>
      <c r="Y363" s="129"/>
      <c r="AA363" s="67"/>
      <c r="AC363" s="106"/>
    </row>
    <row r="364" spans="1:29" s="65" customFormat="1">
      <c r="A364" s="8">
        <f t="shared" si="40"/>
        <v>361</v>
      </c>
      <c r="B364" s="135"/>
      <c r="C364" s="119"/>
      <c r="D364" s="118" t="str">
        <f t="shared" si="41"/>
        <v/>
      </c>
      <c r="E364" s="120"/>
      <c r="F364" s="121"/>
      <c r="G364" s="122"/>
      <c r="H364" s="123"/>
      <c r="I364" s="124"/>
      <c r="J364" s="110" t="str">
        <f t="shared" si="42"/>
        <v/>
      </c>
      <c r="K364" s="118" t="str">
        <f t="shared" si="43"/>
        <v/>
      </c>
      <c r="L364" s="113" t="str">
        <f t="shared" si="44"/>
        <v/>
      </c>
      <c r="M364" s="114" t="str">
        <f t="shared" si="45"/>
        <v/>
      </c>
      <c r="N364" s="123"/>
      <c r="O364" s="123"/>
      <c r="P364" s="123"/>
      <c r="Q364" s="123"/>
      <c r="R364" s="123"/>
      <c r="S364" s="125"/>
      <c r="T364" s="126"/>
      <c r="U364" s="127"/>
      <c r="V364" s="115" t="str">
        <f>IF(I364=Tables!$J$5,Tables!$Q$5,IF(I364=Tables!$J$6,Tables!$Q$6,IF(I364=Tables!$J$7,Tables!$Q$7,IF(I364=Tables!$J$8,Tables!$Q$8,IF(I364=Tables!$J$9,Tables!$Q$9,IF(I364=Tables!$J$10,Tables!$Q$10,IF(I364=Tables!$J$11,Tables!$Q$11,IF(I364=Tables!$J$12,Tables!$Q$12,IF(I364=Tables!$J$13,Tables!$Q$13,IF(I364=Tables!$J$14,Tables!$Q$14,IF(I364=Tables!$J$15,Tables!$Q$15,IF(I364=Tables!$J$16,Tables!$Q$16,IF(I364=Tables!$J$17,Tables!$Q$17,IF(I364=Tables!$J$18,Tables!$Q$18,IF(I364=Tables!$J$19,Tables!$Q$19,IF(I364=Tables!$J$20,Tables!$Q$20,IF(I364=Tables!$J$24,Tables!$Q$24,IF(I364=Tables!$J$25,Tables!$Q$25,IF(I364=Tables!$J$26,Tables!$Q$26,IF(I364=Tables!$J$27,Tables!$Q$27,IF(I364=Tables!$J$28,Tables!$Q$28,IF(I364=Tables!$J$29,Tables!$Q$29,IF(I364=Tables!$J$30,Tables!$Q$30,IF(I364=Tables!$J$34,Tables!$Q$34,IF(I364=Tables!$J$35,Tables!$Q$35,IF(I364=Tables!$J$36,Tables!$Q$36,IF(I364=Tables!$J$37,Tables!$Q$37,IF(I364=Tables!$J$38,Tables!$Q$38,IF(I364=Tables!$J$42,Tables!$Q$42,IF(I364=Tables!$J$46,Tables!$Q$46,IF(I364=Tables!$J$47,Tables!$Q$47,IF(I364=Tables!$J$48,Tables!$Q$48,IF(I364=Tables!$J$49,Tables!$Q$49,IF(I364=Tables!$J$50,Tables!$Q$50,""))))))))))))))))))))))))))))))))))</f>
        <v/>
      </c>
      <c r="W364" s="112" t="str">
        <f t="shared" si="47"/>
        <v/>
      </c>
      <c r="X364" s="111" t="str">
        <f t="shared" si="46"/>
        <v/>
      </c>
      <c r="Y364" s="129"/>
      <c r="AA364" s="67"/>
      <c r="AC364" s="106"/>
    </row>
    <row r="365" spans="1:29" s="67" customFormat="1">
      <c r="A365" s="8">
        <f t="shared" si="40"/>
        <v>362</v>
      </c>
      <c r="B365" s="133"/>
      <c r="C365" s="119"/>
      <c r="D365" s="118" t="str">
        <f t="shared" si="41"/>
        <v/>
      </c>
      <c r="E365" s="120"/>
      <c r="F365" s="121"/>
      <c r="G365" s="122"/>
      <c r="H365" s="123"/>
      <c r="I365" s="124"/>
      <c r="J365" s="110" t="str">
        <f t="shared" si="42"/>
        <v/>
      </c>
      <c r="K365" s="118" t="str">
        <f t="shared" si="43"/>
        <v/>
      </c>
      <c r="L365" s="113" t="str">
        <f t="shared" si="44"/>
        <v/>
      </c>
      <c r="M365" s="114" t="str">
        <f t="shared" si="45"/>
        <v/>
      </c>
      <c r="N365" s="123"/>
      <c r="O365" s="123"/>
      <c r="P365" s="123"/>
      <c r="Q365" s="123"/>
      <c r="R365" s="123"/>
      <c r="S365" s="125"/>
      <c r="T365" s="126"/>
      <c r="U365" s="127"/>
      <c r="V365" s="115" t="str">
        <f>IF(I365=Tables!$J$5,Tables!$Q$5,IF(I365=Tables!$J$6,Tables!$Q$6,IF(I365=Tables!$J$7,Tables!$Q$7,IF(I365=Tables!$J$8,Tables!$Q$8,IF(I365=Tables!$J$9,Tables!$Q$9,IF(I365=Tables!$J$10,Tables!$Q$10,IF(I365=Tables!$J$11,Tables!$Q$11,IF(I365=Tables!$J$12,Tables!$Q$12,IF(I365=Tables!$J$13,Tables!$Q$13,IF(I365=Tables!$J$14,Tables!$Q$14,IF(I365=Tables!$J$15,Tables!$Q$15,IF(I365=Tables!$J$16,Tables!$Q$16,IF(I365=Tables!$J$17,Tables!$Q$17,IF(I365=Tables!$J$18,Tables!$Q$18,IF(I365=Tables!$J$19,Tables!$Q$19,IF(I365=Tables!$J$20,Tables!$Q$20,IF(I365=Tables!$J$24,Tables!$Q$24,IF(I365=Tables!$J$25,Tables!$Q$25,IF(I365=Tables!$J$26,Tables!$Q$26,IF(I365=Tables!$J$27,Tables!$Q$27,IF(I365=Tables!$J$28,Tables!$Q$28,IF(I365=Tables!$J$29,Tables!$Q$29,IF(I365=Tables!$J$30,Tables!$Q$30,IF(I365=Tables!$J$34,Tables!$Q$34,IF(I365=Tables!$J$35,Tables!$Q$35,IF(I365=Tables!$J$36,Tables!$Q$36,IF(I365=Tables!$J$37,Tables!$Q$37,IF(I365=Tables!$J$38,Tables!$Q$38,IF(I365=Tables!$J$42,Tables!$Q$42,IF(I365=Tables!$J$46,Tables!$Q$46,IF(I365=Tables!$J$47,Tables!$Q$47,IF(I365=Tables!$J$48,Tables!$Q$48,IF(I365=Tables!$J$49,Tables!$Q$49,IF(I365=Tables!$J$50,Tables!$Q$50,""))))))))))))))))))))))))))))))))))</f>
        <v/>
      </c>
      <c r="W365" s="112" t="str">
        <f t="shared" si="47"/>
        <v/>
      </c>
      <c r="X365" s="111" t="str">
        <f t="shared" si="46"/>
        <v/>
      </c>
      <c r="Y365" s="129"/>
      <c r="AC365" s="106"/>
    </row>
    <row r="366" spans="1:29" s="67" customFormat="1">
      <c r="A366" s="8">
        <f t="shared" si="40"/>
        <v>363</v>
      </c>
      <c r="B366" s="133"/>
      <c r="C366" s="119"/>
      <c r="D366" s="118" t="str">
        <f t="shared" si="41"/>
        <v/>
      </c>
      <c r="E366" s="120"/>
      <c r="F366" s="121"/>
      <c r="G366" s="122"/>
      <c r="H366" s="123"/>
      <c r="I366" s="124"/>
      <c r="J366" s="110" t="str">
        <f t="shared" si="42"/>
        <v/>
      </c>
      <c r="K366" s="118" t="str">
        <f t="shared" si="43"/>
        <v/>
      </c>
      <c r="L366" s="113" t="str">
        <f t="shared" si="44"/>
        <v/>
      </c>
      <c r="M366" s="114" t="str">
        <f t="shared" si="45"/>
        <v/>
      </c>
      <c r="N366" s="123"/>
      <c r="O366" s="123"/>
      <c r="P366" s="123"/>
      <c r="Q366" s="123"/>
      <c r="R366" s="123"/>
      <c r="S366" s="125"/>
      <c r="T366" s="126"/>
      <c r="U366" s="127"/>
      <c r="V366" s="115" t="str">
        <f>IF(I366=Tables!$J$5,Tables!$Q$5,IF(I366=Tables!$J$6,Tables!$Q$6,IF(I366=Tables!$J$7,Tables!$Q$7,IF(I366=Tables!$J$8,Tables!$Q$8,IF(I366=Tables!$J$9,Tables!$Q$9,IF(I366=Tables!$J$10,Tables!$Q$10,IF(I366=Tables!$J$11,Tables!$Q$11,IF(I366=Tables!$J$12,Tables!$Q$12,IF(I366=Tables!$J$13,Tables!$Q$13,IF(I366=Tables!$J$14,Tables!$Q$14,IF(I366=Tables!$J$15,Tables!$Q$15,IF(I366=Tables!$J$16,Tables!$Q$16,IF(I366=Tables!$J$17,Tables!$Q$17,IF(I366=Tables!$J$18,Tables!$Q$18,IF(I366=Tables!$J$19,Tables!$Q$19,IF(I366=Tables!$J$20,Tables!$Q$20,IF(I366=Tables!$J$24,Tables!$Q$24,IF(I366=Tables!$J$25,Tables!$Q$25,IF(I366=Tables!$J$26,Tables!$Q$26,IF(I366=Tables!$J$27,Tables!$Q$27,IF(I366=Tables!$J$28,Tables!$Q$28,IF(I366=Tables!$J$29,Tables!$Q$29,IF(I366=Tables!$J$30,Tables!$Q$30,IF(I366=Tables!$J$34,Tables!$Q$34,IF(I366=Tables!$J$35,Tables!$Q$35,IF(I366=Tables!$J$36,Tables!$Q$36,IF(I366=Tables!$J$37,Tables!$Q$37,IF(I366=Tables!$J$38,Tables!$Q$38,IF(I366=Tables!$J$42,Tables!$Q$42,IF(I366=Tables!$J$46,Tables!$Q$46,IF(I366=Tables!$J$47,Tables!$Q$47,IF(I366=Tables!$J$48,Tables!$Q$48,IF(I366=Tables!$J$49,Tables!$Q$49,IF(I366=Tables!$J$50,Tables!$Q$50,""))))))))))))))))))))))))))))))))))</f>
        <v/>
      </c>
      <c r="W366" s="112" t="str">
        <f t="shared" si="47"/>
        <v/>
      </c>
      <c r="X366" s="111" t="str">
        <f t="shared" si="46"/>
        <v/>
      </c>
      <c r="Y366" s="129"/>
      <c r="AA366" s="102"/>
      <c r="AC366" s="106"/>
    </row>
    <row r="367" spans="1:29" s="67" customFormat="1">
      <c r="A367" s="8">
        <f t="shared" si="40"/>
        <v>364</v>
      </c>
      <c r="B367" s="133"/>
      <c r="C367" s="119"/>
      <c r="D367" s="118" t="str">
        <f t="shared" si="41"/>
        <v/>
      </c>
      <c r="E367" s="120"/>
      <c r="F367" s="121"/>
      <c r="G367" s="122"/>
      <c r="H367" s="123"/>
      <c r="I367" s="124"/>
      <c r="J367" s="110" t="str">
        <f t="shared" si="42"/>
        <v/>
      </c>
      <c r="K367" s="118" t="str">
        <f t="shared" si="43"/>
        <v/>
      </c>
      <c r="L367" s="113" t="str">
        <f t="shared" si="44"/>
        <v/>
      </c>
      <c r="M367" s="114" t="str">
        <f t="shared" si="45"/>
        <v/>
      </c>
      <c r="N367" s="123"/>
      <c r="O367" s="123"/>
      <c r="P367" s="123"/>
      <c r="Q367" s="123"/>
      <c r="R367" s="123"/>
      <c r="S367" s="125"/>
      <c r="T367" s="126"/>
      <c r="U367" s="127"/>
      <c r="V367" s="115" t="str">
        <f>IF(I367=Tables!$J$5,Tables!$Q$5,IF(I367=Tables!$J$6,Tables!$Q$6,IF(I367=Tables!$J$7,Tables!$Q$7,IF(I367=Tables!$J$8,Tables!$Q$8,IF(I367=Tables!$J$9,Tables!$Q$9,IF(I367=Tables!$J$10,Tables!$Q$10,IF(I367=Tables!$J$11,Tables!$Q$11,IF(I367=Tables!$J$12,Tables!$Q$12,IF(I367=Tables!$J$13,Tables!$Q$13,IF(I367=Tables!$J$14,Tables!$Q$14,IF(I367=Tables!$J$15,Tables!$Q$15,IF(I367=Tables!$J$16,Tables!$Q$16,IF(I367=Tables!$J$17,Tables!$Q$17,IF(I367=Tables!$J$18,Tables!$Q$18,IF(I367=Tables!$J$19,Tables!$Q$19,IF(I367=Tables!$J$20,Tables!$Q$20,IF(I367=Tables!$J$24,Tables!$Q$24,IF(I367=Tables!$J$25,Tables!$Q$25,IF(I367=Tables!$J$26,Tables!$Q$26,IF(I367=Tables!$J$27,Tables!$Q$27,IF(I367=Tables!$J$28,Tables!$Q$28,IF(I367=Tables!$J$29,Tables!$Q$29,IF(I367=Tables!$J$30,Tables!$Q$30,IF(I367=Tables!$J$34,Tables!$Q$34,IF(I367=Tables!$J$35,Tables!$Q$35,IF(I367=Tables!$J$36,Tables!$Q$36,IF(I367=Tables!$J$37,Tables!$Q$37,IF(I367=Tables!$J$38,Tables!$Q$38,IF(I367=Tables!$J$42,Tables!$Q$42,IF(I367=Tables!$J$46,Tables!$Q$46,IF(I367=Tables!$J$47,Tables!$Q$47,IF(I367=Tables!$J$48,Tables!$Q$48,IF(I367=Tables!$J$49,Tables!$Q$49,IF(I367=Tables!$J$50,Tables!$Q$50,""))))))))))))))))))))))))))))))))))</f>
        <v/>
      </c>
      <c r="W367" s="112" t="str">
        <f t="shared" si="47"/>
        <v/>
      </c>
      <c r="X367" s="111" t="str">
        <f t="shared" si="46"/>
        <v/>
      </c>
      <c r="Y367" s="129"/>
      <c r="AA367" s="94"/>
      <c r="AC367" s="106"/>
    </row>
    <row r="368" spans="1:29" s="67" customFormat="1">
      <c r="A368" s="8">
        <f t="shared" si="40"/>
        <v>365</v>
      </c>
      <c r="B368" s="133"/>
      <c r="C368" s="119"/>
      <c r="D368" s="118" t="str">
        <f t="shared" si="41"/>
        <v/>
      </c>
      <c r="E368" s="120"/>
      <c r="F368" s="121"/>
      <c r="G368" s="122"/>
      <c r="H368" s="123"/>
      <c r="I368" s="124"/>
      <c r="J368" s="110" t="str">
        <f t="shared" si="42"/>
        <v/>
      </c>
      <c r="K368" s="118" t="str">
        <f t="shared" si="43"/>
        <v/>
      </c>
      <c r="L368" s="113" t="str">
        <f t="shared" si="44"/>
        <v/>
      </c>
      <c r="M368" s="114" t="str">
        <f t="shared" si="45"/>
        <v/>
      </c>
      <c r="N368" s="123"/>
      <c r="O368" s="123"/>
      <c r="P368" s="123"/>
      <c r="Q368" s="123"/>
      <c r="R368" s="123"/>
      <c r="S368" s="125"/>
      <c r="T368" s="126"/>
      <c r="U368" s="127"/>
      <c r="V368" s="115" t="str">
        <f>IF(I368=Tables!$J$5,Tables!$Q$5,IF(I368=Tables!$J$6,Tables!$Q$6,IF(I368=Tables!$J$7,Tables!$Q$7,IF(I368=Tables!$J$8,Tables!$Q$8,IF(I368=Tables!$J$9,Tables!$Q$9,IF(I368=Tables!$J$10,Tables!$Q$10,IF(I368=Tables!$J$11,Tables!$Q$11,IF(I368=Tables!$J$12,Tables!$Q$12,IF(I368=Tables!$J$13,Tables!$Q$13,IF(I368=Tables!$J$14,Tables!$Q$14,IF(I368=Tables!$J$15,Tables!$Q$15,IF(I368=Tables!$J$16,Tables!$Q$16,IF(I368=Tables!$J$17,Tables!$Q$17,IF(I368=Tables!$J$18,Tables!$Q$18,IF(I368=Tables!$J$19,Tables!$Q$19,IF(I368=Tables!$J$20,Tables!$Q$20,IF(I368=Tables!$J$24,Tables!$Q$24,IF(I368=Tables!$J$25,Tables!$Q$25,IF(I368=Tables!$J$26,Tables!$Q$26,IF(I368=Tables!$J$27,Tables!$Q$27,IF(I368=Tables!$J$28,Tables!$Q$28,IF(I368=Tables!$J$29,Tables!$Q$29,IF(I368=Tables!$J$30,Tables!$Q$30,IF(I368=Tables!$J$34,Tables!$Q$34,IF(I368=Tables!$J$35,Tables!$Q$35,IF(I368=Tables!$J$36,Tables!$Q$36,IF(I368=Tables!$J$37,Tables!$Q$37,IF(I368=Tables!$J$38,Tables!$Q$38,IF(I368=Tables!$J$42,Tables!$Q$42,IF(I368=Tables!$J$46,Tables!$Q$46,IF(I368=Tables!$J$47,Tables!$Q$47,IF(I368=Tables!$J$48,Tables!$Q$48,IF(I368=Tables!$J$49,Tables!$Q$49,IF(I368=Tables!$J$50,Tables!$Q$50,""))))))))))))))))))))))))))))))))))</f>
        <v/>
      </c>
      <c r="W368" s="112" t="str">
        <f t="shared" si="47"/>
        <v/>
      </c>
      <c r="X368" s="111" t="str">
        <f t="shared" si="46"/>
        <v/>
      </c>
      <c r="Y368" s="129"/>
      <c r="AA368" s="94"/>
      <c r="AC368" s="106"/>
    </row>
    <row r="369" spans="1:29" s="102" customFormat="1">
      <c r="A369" s="8">
        <f t="shared" si="40"/>
        <v>366</v>
      </c>
      <c r="B369" s="133"/>
      <c r="C369" s="119"/>
      <c r="D369" s="118" t="str">
        <f t="shared" si="41"/>
        <v/>
      </c>
      <c r="E369" s="120"/>
      <c r="F369" s="121"/>
      <c r="G369" s="122"/>
      <c r="H369" s="123"/>
      <c r="I369" s="124"/>
      <c r="J369" s="110" t="str">
        <f t="shared" si="42"/>
        <v/>
      </c>
      <c r="K369" s="118" t="str">
        <f t="shared" si="43"/>
        <v/>
      </c>
      <c r="L369" s="113" t="str">
        <f t="shared" si="44"/>
        <v/>
      </c>
      <c r="M369" s="114" t="str">
        <f t="shared" si="45"/>
        <v/>
      </c>
      <c r="N369" s="123"/>
      <c r="O369" s="123"/>
      <c r="P369" s="123"/>
      <c r="Q369" s="123"/>
      <c r="R369" s="123"/>
      <c r="S369" s="125"/>
      <c r="T369" s="126"/>
      <c r="U369" s="127"/>
      <c r="V369" s="115" t="str">
        <f>IF(I369=Tables!$J$5,Tables!$Q$5,IF(I369=Tables!$J$6,Tables!$Q$6,IF(I369=Tables!$J$7,Tables!$Q$7,IF(I369=Tables!$J$8,Tables!$Q$8,IF(I369=Tables!$J$9,Tables!$Q$9,IF(I369=Tables!$J$10,Tables!$Q$10,IF(I369=Tables!$J$11,Tables!$Q$11,IF(I369=Tables!$J$12,Tables!$Q$12,IF(I369=Tables!$J$13,Tables!$Q$13,IF(I369=Tables!$J$14,Tables!$Q$14,IF(I369=Tables!$J$15,Tables!$Q$15,IF(I369=Tables!$J$16,Tables!$Q$16,IF(I369=Tables!$J$17,Tables!$Q$17,IF(I369=Tables!$J$18,Tables!$Q$18,IF(I369=Tables!$J$19,Tables!$Q$19,IF(I369=Tables!$J$20,Tables!$Q$20,IF(I369=Tables!$J$24,Tables!$Q$24,IF(I369=Tables!$J$25,Tables!$Q$25,IF(I369=Tables!$J$26,Tables!$Q$26,IF(I369=Tables!$J$27,Tables!$Q$27,IF(I369=Tables!$J$28,Tables!$Q$28,IF(I369=Tables!$J$29,Tables!$Q$29,IF(I369=Tables!$J$30,Tables!$Q$30,IF(I369=Tables!$J$34,Tables!$Q$34,IF(I369=Tables!$J$35,Tables!$Q$35,IF(I369=Tables!$J$36,Tables!$Q$36,IF(I369=Tables!$J$37,Tables!$Q$37,IF(I369=Tables!$J$38,Tables!$Q$38,IF(I369=Tables!$J$42,Tables!$Q$42,IF(I369=Tables!$J$46,Tables!$Q$46,IF(I369=Tables!$J$47,Tables!$Q$47,IF(I369=Tables!$J$48,Tables!$Q$48,IF(I369=Tables!$J$49,Tables!$Q$49,IF(I369=Tables!$J$50,Tables!$Q$50,""))))))))))))))))))))))))))))))))))</f>
        <v/>
      </c>
      <c r="W369" s="112" t="str">
        <f t="shared" si="47"/>
        <v/>
      </c>
      <c r="X369" s="111" t="str">
        <f t="shared" si="46"/>
        <v/>
      </c>
      <c r="Y369" s="129"/>
      <c r="AA369" s="94"/>
      <c r="AC369" s="106"/>
    </row>
    <row r="370" spans="1:29" s="94" customFormat="1">
      <c r="A370" s="8">
        <f t="shared" si="40"/>
        <v>367</v>
      </c>
      <c r="B370" s="133"/>
      <c r="C370" s="119"/>
      <c r="D370" s="118" t="str">
        <f t="shared" si="41"/>
        <v/>
      </c>
      <c r="E370" s="120"/>
      <c r="F370" s="121"/>
      <c r="G370" s="122"/>
      <c r="H370" s="123"/>
      <c r="I370" s="124"/>
      <c r="J370" s="110" t="str">
        <f t="shared" si="42"/>
        <v/>
      </c>
      <c r="K370" s="118" t="str">
        <f t="shared" si="43"/>
        <v/>
      </c>
      <c r="L370" s="113" t="str">
        <f t="shared" si="44"/>
        <v/>
      </c>
      <c r="M370" s="114" t="str">
        <f t="shared" si="45"/>
        <v/>
      </c>
      <c r="N370" s="123"/>
      <c r="O370" s="123"/>
      <c r="P370" s="123"/>
      <c r="Q370" s="123"/>
      <c r="R370" s="123"/>
      <c r="S370" s="125"/>
      <c r="T370" s="126"/>
      <c r="U370" s="127"/>
      <c r="V370" s="115" t="str">
        <f>IF(I370=Tables!$J$5,Tables!$Q$5,IF(I370=Tables!$J$6,Tables!$Q$6,IF(I370=Tables!$J$7,Tables!$Q$7,IF(I370=Tables!$J$8,Tables!$Q$8,IF(I370=Tables!$J$9,Tables!$Q$9,IF(I370=Tables!$J$10,Tables!$Q$10,IF(I370=Tables!$J$11,Tables!$Q$11,IF(I370=Tables!$J$12,Tables!$Q$12,IF(I370=Tables!$J$13,Tables!$Q$13,IF(I370=Tables!$J$14,Tables!$Q$14,IF(I370=Tables!$J$15,Tables!$Q$15,IF(I370=Tables!$J$16,Tables!$Q$16,IF(I370=Tables!$J$17,Tables!$Q$17,IF(I370=Tables!$J$18,Tables!$Q$18,IF(I370=Tables!$J$19,Tables!$Q$19,IF(I370=Tables!$J$20,Tables!$Q$20,IF(I370=Tables!$J$24,Tables!$Q$24,IF(I370=Tables!$J$25,Tables!$Q$25,IF(I370=Tables!$J$26,Tables!$Q$26,IF(I370=Tables!$J$27,Tables!$Q$27,IF(I370=Tables!$J$28,Tables!$Q$28,IF(I370=Tables!$J$29,Tables!$Q$29,IF(I370=Tables!$J$30,Tables!$Q$30,IF(I370=Tables!$J$34,Tables!$Q$34,IF(I370=Tables!$J$35,Tables!$Q$35,IF(I370=Tables!$J$36,Tables!$Q$36,IF(I370=Tables!$J$37,Tables!$Q$37,IF(I370=Tables!$J$38,Tables!$Q$38,IF(I370=Tables!$J$42,Tables!$Q$42,IF(I370=Tables!$J$46,Tables!$Q$46,IF(I370=Tables!$J$47,Tables!$Q$47,IF(I370=Tables!$J$48,Tables!$Q$48,IF(I370=Tables!$J$49,Tables!$Q$49,IF(I370=Tables!$J$50,Tables!$Q$50,""))))))))))))))))))))))))))))))))))</f>
        <v/>
      </c>
      <c r="W370" s="112" t="str">
        <f t="shared" si="47"/>
        <v/>
      </c>
      <c r="X370" s="111" t="str">
        <f t="shared" si="46"/>
        <v/>
      </c>
      <c r="Y370" s="129"/>
      <c r="AC370" s="106"/>
    </row>
    <row r="371" spans="1:29" s="94" customFormat="1">
      <c r="A371" s="8">
        <f t="shared" si="40"/>
        <v>368</v>
      </c>
      <c r="B371" s="133"/>
      <c r="C371" s="119"/>
      <c r="D371" s="118" t="str">
        <f t="shared" si="41"/>
        <v/>
      </c>
      <c r="E371" s="120"/>
      <c r="F371" s="121"/>
      <c r="G371" s="122"/>
      <c r="H371" s="123"/>
      <c r="I371" s="124"/>
      <c r="J371" s="110" t="str">
        <f t="shared" si="42"/>
        <v/>
      </c>
      <c r="K371" s="118" t="str">
        <f t="shared" si="43"/>
        <v/>
      </c>
      <c r="L371" s="113" t="str">
        <f t="shared" si="44"/>
        <v/>
      </c>
      <c r="M371" s="114" t="str">
        <f t="shared" si="45"/>
        <v/>
      </c>
      <c r="N371" s="123"/>
      <c r="O371" s="123"/>
      <c r="P371" s="123"/>
      <c r="Q371" s="123"/>
      <c r="R371" s="123"/>
      <c r="S371" s="125"/>
      <c r="T371" s="126"/>
      <c r="U371" s="127"/>
      <c r="V371" s="115" t="str">
        <f>IF(I371=Tables!$J$5,Tables!$Q$5,IF(I371=Tables!$J$6,Tables!$Q$6,IF(I371=Tables!$J$7,Tables!$Q$7,IF(I371=Tables!$J$8,Tables!$Q$8,IF(I371=Tables!$J$9,Tables!$Q$9,IF(I371=Tables!$J$10,Tables!$Q$10,IF(I371=Tables!$J$11,Tables!$Q$11,IF(I371=Tables!$J$12,Tables!$Q$12,IF(I371=Tables!$J$13,Tables!$Q$13,IF(I371=Tables!$J$14,Tables!$Q$14,IF(I371=Tables!$J$15,Tables!$Q$15,IF(I371=Tables!$J$16,Tables!$Q$16,IF(I371=Tables!$J$17,Tables!$Q$17,IF(I371=Tables!$J$18,Tables!$Q$18,IF(I371=Tables!$J$19,Tables!$Q$19,IF(I371=Tables!$J$20,Tables!$Q$20,IF(I371=Tables!$J$24,Tables!$Q$24,IF(I371=Tables!$J$25,Tables!$Q$25,IF(I371=Tables!$J$26,Tables!$Q$26,IF(I371=Tables!$J$27,Tables!$Q$27,IF(I371=Tables!$J$28,Tables!$Q$28,IF(I371=Tables!$J$29,Tables!$Q$29,IF(I371=Tables!$J$30,Tables!$Q$30,IF(I371=Tables!$J$34,Tables!$Q$34,IF(I371=Tables!$J$35,Tables!$Q$35,IF(I371=Tables!$J$36,Tables!$Q$36,IF(I371=Tables!$J$37,Tables!$Q$37,IF(I371=Tables!$J$38,Tables!$Q$38,IF(I371=Tables!$J$42,Tables!$Q$42,IF(I371=Tables!$J$46,Tables!$Q$46,IF(I371=Tables!$J$47,Tables!$Q$47,IF(I371=Tables!$J$48,Tables!$Q$48,IF(I371=Tables!$J$49,Tables!$Q$49,IF(I371=Tables!$J$50,Tables!$Q$50,""))))))))))))))))))))))))))))))))))</f>
        <v/>
      </c>
      <c r="W371" s="112" t="str">
        <f t="shared" si="47"/>
        <v/>
      </c>
      <c r="X371" s="111" t="str">
        <f t="shared" si="46"/>
        <v/>
      </c>
      <c r="Y371" s="129"/>
      <c r="AC371" s="106"/>
    </row>
    <row r="372" spans="1:29" s="94" customFormat="1">
      <c r="A372" s="8">
        <f t="shared" si="40"/>
        <v>369</v>
      </c>
      <c r="B372" s="133"/>
      <c r="C372" s="119"/>
      <c r="D372" s="118" t="str">
        <f t="shared" si="41"/>
        <v/>
      </c>
      <c r="E372" s="120"/>
      <c r="F372" s="121"/>
      <c r="G372" s="122"/>
      <c r="H372" s="123"/>
      <c r="I372" s="124"/>
      <c r="J372" s="110" t="str">
        <f t="shared" si="42"/>
        <v/>
      </c>
      <c r="K372" s="118" t="str">
        <f t="shared" si="43"/>
        <v/>
      </c>
      <c r="L372" s="113" t="str">
        <f t="shared" si="44"/>
        <v/>
      </c>
      <c r="M372" s="114" t="str">
        <f t="shared" si="45"/>
        <v/>
      </c>
      <c r="N372" s="123"/>
      <c r="O372" s="123"/>
      <c r="P372" s="123"/>
      <c r="Q372" s="123"/>
      <c r="R372" s="123"/>
      <c r="S372" s="125"/>
      <c r="T372" s="126"/>
      <c r="U372" s="127"/>
      <c r="V372" s="115" t="str">
        <f>IF(I372=Tables!$J$5,Tables!$Q$5,IF(I372=Tables!$J$6,Tables!$Q$6,IF(I372=Tables!$J$7,Tables!$Q$7,IF(I372=Tables!$J$8,Tables!$Q$8,IF(I372=Tables!$J$9,Tables!$Q$9,IF(I372=Tables!$J$10,Tables!$Q$10,IF(I372=Tables!$J$11,Tables!$Q$11,IF(I372=Tables!$J$12,Tables!$Q$12,IF(I372=Tables!$J$13,Tables!$Q$13,IF(I372=Tables!$J$14,Tables!$Q$14,IF(I372=Tables!$J$15,Tables!$Q$15,IF(I372=Tables!$J$16,Tables!$Q$16,IF(I372=Tables!$J$17,Tables!$Q$17,IF(I372=Tables!$J$18,Tables!$Q$18,IF(I372=Tables!$J$19,Tables!$Q$19,IF(I372=Tables!$J$20,Tables!$Q$20,IF(I372=Tables!$J$24,Tables!$Q$24,IF(I372=Tables!$J$25,Tables!$Q$25,IF(I372=Tables!$J$26,Tables!$Q$26,IF(I372=Tables!$J$27,Tables!$Q$27,IF(I372=Tables!$J$28,Tables!$Q$28,IF(I372=Tables!$J$29,Tables!$Q$29,IF(I372=Tables!$J$30,Tables!$Q$30,IF(I372=Tables!$J$34,Tables!$Q$34,IF(I372=Tables!$J$35,Tables!$Q$35,IF(I372=Tables!$J$36,Tables!$Q$36,IF(I372=Tables!$J$37,Tables!$Q$37,IF(I372=Tables!$J$38,Tables!$Q$38,IF(I372=Tables!$J$42,Tables!$Q$42,IF(I372=Tables!$J$46,Tables!$Q$46,IF(I372=Tables!$J$47,Tables!$Q$47,IF(I372=Tables!$J$48,Tables!$Q$48,IF(I372=Tables!$J$49,Tables!$Q$49,IF(I372=Tables!$J$50,Tables!$Q$50,""))))))))))))))))))))))))))))))))))</f>
        <v/>
      </c>
      <c r="W372" s="112" t="str">
        <f t="shared" si="47"/>
        <v/>
      </c>
      <c r="X372" s="111" t="str">
        <f t="shared" si="46"/>
        <v/>
      </c>
      <c r="Y372" s="129"/>
      <c r="AC372" s="106"/>
    </row>
    <row r="373" spans="1:29" s="94" customFormat="1">
      <c r="A373" s="8">
        <f t="shared" si="40"/>
        <v>370</v>
      </c>
      <c r="B373" s="133"/>
      <c r="C373" s="119"/>
      <c r="D373" s="118" t="str">
        <f t="shared" si="41"/>
        <v/>
      </c>
      <c r="E373" s="120"/>
      <c r="F373" s="121"/>
      <c r="G373" s="122"/>
      <c r="H373" s="123"/>
      <c r="I373" s="124"/>
      <c r="J373" s="110" t="str">
        <f t="shared" si="42"/>
        <v/>
      </c>
      <c r="K373" s="118" t="str">
        <f t="shared" si="43"/>
        <v/>
      </c>
      <c r="L373" s="113" t="str">
        <f t="shared" si="44"/>
        <v/>
      </c>
      <c r="M373" s="114" t="str">
        <f t="shared" si="45"/>
        <v/>
      </c>
      <c r="N373" s="123"/>
      <c r="O373" s="123"/>
      <c r="P373" s="123"/>
      <c r="Q373" s="123"/>
      <c r="R373" s="123"/>
      <c r="S373" s="125"/>
      <c r="T373" s="126"/>
      <c r="U373" s="127"/>
      <c r="V373" s="115" t="str">
        <f>IF(I373=Tables!$J$5,Tables!$Q$5,IF(I373=Tables!$J$6,Tables!$Q$6,IF(I373=Tables!$J$7,Tables!$Q$7,IF(I373=Tables!$J$8,Tables!$Q$8,IF(I373=Tables!$J$9,Tables!$Q$9,IF(I373=Tables!$J$10,Tables!$Q$10,IF(I373=Tables!$J$11,Tables!$Q$11,IF(I373=Tables!$J$12,Tables!$Q$12,IF(I373=Tables!$J$13,Tables!$Q$13,IF(I373=Tables!$J$14,Tables!$Q$14,IF(I373=Tables!$J$15,Tables!$Q$15,IF(I373=Tables!$J$16,Tables!$Q$16,IF(I373=Tables!$J$17,Tables!$Q$17,IF(I373=Tables!$J$18,Tables!$Q$18,IF(I373=Tables!$J$19,Tables!$Q$19,IF(I373=Tables!$J$20,Tables!$Q$20,IF(I373=Tables!$J$24,Tables!$Q$24,IF(I373=Tables!$J$25,Tables!$Q$25,IF(I373=Tables!$J$26,Tables!$Q$26,IF(I373=Tables!$J$27,Tables!$Q$27,IF(I373=Tables!$J$28,Tables!$Q$28,IF(I373=Tables!$J$29,Tables!$Q$29,IF(I373=Tables!$J$30,Tables!$Q$30,IF(I373=Tables!$J$34,Tables!$Q$34,IF(I373=Tables!$J$35,Tables!$Q$35,IF(I373=Tables!$J$36,Tables!$Q$36,IF(I373=Tables!$J$37,Tables!$Q$37,IF(I373=Tables!$J$38,Tables!$Q$38,IF(I373=Tables!$J$42,Tables!$Q$42,IF(I373=Tables!$J$46,Tables!$Q$46,IF(I373=Tables!$J$47,Tables!$Q$47,IF(I373=Tables!$J$48,Tables!$Q$48,IF(I373=Tables!$J$49,Tables!$Q$49,IF(I373=Tables!$J$50,Tables!$Q$50,""))))))))))))))))))))))))))))))))))</f>
        <v/>
      </c>
      <c r="W373" s="112" t="str">
        <f t="shared" si="47"/>
        <v/>
      </c>
      <c r="X373" s="111" t="str">
        <f t="shared" si="46"/>
        <v/>
      </c>
      <c r="Y373" s="129"/>
      <c r="AC373" s="106"/>
    </row>
    <row r="374" spans="1:29" s="94" customFormat="1">
      <c r="A374" s="8">
        <f t="shared" si="40"/>
        <v>371</v>
      </c>
      <c r="B374" s="133"/>
      <c r="C374" s="119"/>
      <c r="D374" s="118" t="str">
        <f t="shared" si="41"/>
        <v/>
      </c>
      <c r="E374" s="120"/>
      <c r="F374" s="121"/>
      <c r="G374" s="122"/>
      <c r="H374" s="123"/>
      <c r="I374" s="124"/>
      <c r="J374" s="110" t="str">
        <f t="shared" si="42"/>
        <v/>
      </c>
      <c r="K374" s="118" t="str">
        <f t="shared" si="43"/>
        <v/>
      </c>
      <c r="L374" s="113" t="str">
        <f t="shared" si="44"/>
        <v/>
      </c>
      <c r="M374" s="114" t="str">
        <f t="shared" si="45"/>
        <v/>
      </c>
      <c r="N374" s="123"/>
      <c r="O374" s="123"/>
      <c r="P374" s="123"/>
      <c r="Q374" s="123"/>
      <c r="R374" s="123"/>
      <c r="S374" s="125"/>
      <c r="T374" s="126"/>
      <c r="U374" s="127"/>
      <c r="V374" s="115" t="str">
        <f>IF(I374=Tables!$J$5,Tables!$Q$5,IF(I374=Tables!$J$6,Tables!$Q$6,IF(I374=Tables!$J$7,Tables!$Q$7,IF(I374=Tables!$J$8,Tables!$Q$8,IF(I374=Tables!$J$9,Tables!$Q$9,IF(I374=Tables!$J$10,Tables!$Q$10,IF(I374=Tables!$J$11,Tables!$Q$11,IF(I374=Tables!$J$12,Tables!$Q$12,IF(I374=Tables!$J$13,Tables!$Q$13,IF(I374=Tables!$J$14,Tables!$Q$14,IF(I374=Tables!$J$15,Tables!$Q$15,IF(I374=Tables!$J$16,Tables!$Q$16,IF(I374=Tables!$J$17,Tables!$Q$17,IF(I374=Tables!$J$18,Tables!$Q$18,IF(I374=Tables!$J$19,Tables!$Q$19,IF(I374=Tables!$J$20,Tables!$Q$20,IF(I374=Tables!$J$24,Tables!$Q$24,IF(I374=Tables!$J$25,Tables!$Q$25,IF(I374=Tables!$J$26,Tables!$Q$26,IF(I374=Tables!$J$27,Tables!$Q$27,IF(I374=Tables!$J$28,Tables!$Q$28,IF(I374=Tables!$J$29,Tables!$Q$29,IF(I374=Tables!$J$30,Tables!$Q$30,IF(I374=Tables!$J$34,Tables!$Q$34,IF(I374=Tables!$J$35,Tables!$Q$35,IF(I374=Tables!$J$36,Tables!$Q$36,IF(I374=Tables!$J$37,Tables!$Q$37,IF(I374=Tables!$J$38,Tables!$Q$38,IF(I374=Tables!$J$42,Tables!$Q$42,IF(I374=Tables!$J$46,Tables!$Q$46,IF(I374=Tables!$J$47,Tables!$Q$47,IF(I374=Tables!$J$48,Tables!$Q$48,IF(I374=Tables!$J$49,Tables!$Q$49,IF(I374=Tables!$J$50,Tables!$Q$50,""))))))))))))))))))))))))))))))))))</f>
        <v/>
      </c>
      <c r="W374" s="112" t="str">
        <f t="shared" si="47"/>
        <v/>
      </c>
      <c r="X374" s="111" t="str">
        <f t="shared" si="46"/>
        <v/>
      </c>
      <c r="Y374" s="129"/>
      <c r="AC374" s="106"/>
    </row>
    <row r="375" spans="1:29" s="94" customFormat="1">
      <c r="A375" s="8">
        <f t="shared" si="40"/>
        <v>372</v>
      </c>
      <c r="B375" s="133"/>
      <c r="C375" s="119"/>
      <c r="D375" s="118" t="str">
        <f t="shared" si="41"/>
        <v/>
      </c>
      <c r="E375" s="120"/>
      <c r="F375" s="121"/>
      <c r="G375" s="122"/>
      <c r="H375" s="123"/>
      <c r="I375" s="124"/>
      <c r="J375" s="110" t="str">
        <f t="shared" si="42"/>
        <v/>
      </c>
      <c r="K375" s="118" t="str">
        <f t="shared" si="43"/>
        <v/>
      </c>
      <c r="L375" s="113" t="str">
        <f t="shared" si="44"/>
        <v/>
      </c>
      <c r="M375" s="114" t="str">
        <f t="shared" si="45"/>
        <v/>
      </c>
      <c r="N375" s="123"/>
      <c r="O375" s="123"/>
      <c r="P375" s="123"/>
      <c r="Q375" s="123"/>
      <c r="R375" s="123"/>
      <c r="S375" s="125"/>
      <c r="T375" s="126"/>
      <c r="U375" s="127"/>
      <c r="V375" s="115" t="str">
        <f>IF(I375=Tables!$J$5,Tables!$Q$5,IF(I375=Tables!$J$6,Tables!$Q$6,IF(I375=Tables!$J$7,Tables!$Q$7,IF(I375=Tables!$J$8,Tables!$Q$8,IF(I375=Tables!$J$9,Tables!$Q$9,IF(I375=Tables!$J$10,Tables!$Q$10,IF(I375=Tables!$J$11,Tables!$Q$11,IF(I375=Tables!$J$12,Tables!$Q$12,IF(I375=Tables!$J$13,Tables!$Q$13,IF(I375=Tables!$J$14,Tables!$Q$14,IF(I375=Tables!$J$15,Tables!$Q$15,IF(I375=Tables!$J$16,Tables!$Q$16,IF(I375=Tables!$J$17,Tables!$Q$17,IF(I375=Tables!$J$18,Tables!$Q$18,IF(I375=Tables!$J$19,Tables!$Q$19,IF(I375=Tables!$J$20,Tables!$Q$20,IF(I375=Tables!$J$24,Tables!$Q$24,IF(I375=Tables!$J$25,Tables!$Q$25,IF(I375=Tables!$J$26,Tables!$Q$26,IF(I375=Tables!$J$27,Tables!$Q$27,IF(I375=Tables!$J$28,Tables!$Q$28,IF(I375=Tables!$J$29,Tables!$Q$29,IF(I375=Tables!$J$30,Tables!$Q$30,IF(I375=Tables!$J$34,Tables!$Q$34,IF(I375=Tables!$J$35,Tables!$Q$35,IF(I375=Tables!$J$36,Tables!$Q$36,IF(I375=Tables!$J$37,Tables!$Q$37,IF(I375=Tables!$J$38,Tables!$Q$38,IF(I375=Tables!$J$42,Tables!$Q$42,IF(I375=Tables!$J$46,Tables!$Q$46,IF(I375=Tables!$J$47,Tables!$Q$47,IF(I375=Tables!$J$48,Tables!$Q$48,IF(I375=Tables!$J$49,Tables!$Q$49,IF(I375=Tables!$J$50,Tables!$Q$50,""))))))))))))))))))))))))))))))))))</f>
        <v/>
      </c>
      <c r="W375" s="112" t="str">
        <f t="shared" si="47"/>
        <v/>
      </c>
      <c r="X375" s="111" t="str">
        <f t="shared" si="46"/>
        <v/>
      </c>
      <c r="Y375" s="129"/>
      <c r="AC375" s="106"/>
    </row>
    <row r="376" spans="1:29" s="94" customFormat="1">
      <c r="A376" s="8">
        <f t="shared" si="40"/>
        <v>373</v>
      </c>
      <c r="B376" s="133"/>
      <c r="C376" s="119"/>
      <c r="D376" s="118" t="str">
        <f t="shared" si="41"/>
        <v/>
      </c>
      <c r="E376" s="120"/>
      <c r="F376" s="121"/>
      <c r="G376" s="122"/>
      <c r="H376" s="123"/>
      <c r="I376" s="124"/>
      <c r="J376" s="110" t="str">
        <f t="shared" si="42"/>
        <v/>
      </c>
      <c r="K376" s="118" t="str">
        <f t="shared" si="43"/>
        <v/>
      </c>
      <c r="L376" s="113" t="str">
        <f t="shared" si="44"/>
        <v/>
      </c>
      <c r="M376" s="114" t="str">
        <f t="shared" si="45"/>
        <v/>
      </c>
      <c r="N376" s="123"/>
      <c r="O376" s="123"/>
      <c r="P376" s="123"/>
      <c r="Q376" s="123"/>
      <c r="R376" s="123"/>
      <c r="S376" s="125"/>
      <c r="T376" s="126"/>
      <c r="U376" s="127"/>
      <c r="V376" s="115" t="str">
        <f>IF(I376=Tables!$J$5,Tables!$Q$5,IF(I376=Tables!$J$6,Tables!$Q$6,IF(I376=Tables!$J$7,Tables!$Q$7,IF(I376=Tables!$J$8,Tables!$Q$8,IF(I376=Tables!$J$9,Tables!$Q$9,IF(I376=Tables!$J$10,Tables!$Q$10,IF(I376=Tables!$J$11,Tables!$Q$11,IF(I376=Tables!$J$12,Tables!$Q$12,IF(I376=Tables!$J$13,Tables!$Q$13,IF(I376=Tables!$J$14,Tables!$Q$14,IF(I376=Tables!$J$15,Tables!$Q$15,IF(I376=Tables!$J$16,Tables!$Q$16,IF(I376=Tables!$J$17,Tables!$Q$17,IF(I376=Tables!$J$18,Tables!$Q$18,IF(I376=Tables!$J$19,Tables!$Q$19,IF(I376=Tables!$J$20,Tables!$Q$20,IF(I376=Tables!$J$24,Tables!$Q$24,IF(I376=Tables!$J$25,Tables!$Q$25,IF(I376=Tables!$J$26,Tables!$Q$26,IF(I376=Tables!$J$27,Tables!$Q$27,IF(I376=Tables!$J$28,Tables!$Q$28,IF(I376=Tables!$J$29,Tables!$Q$29,IF(I376=Tables!$J$30,Tables!$Q$30,IF(I376=Tables!$J$34,Tables!$Q$34,IF(I376=Tables!$J$35,Tables!$Q$35,IF(I376=Tables!$J$36,Tables!$Q$36,IF(I376=Tables!$J$37,Tables!$Q$37,IF(I376=Tables!$J$38,Tables!$Q$38,IF(I376=Tables!$J$42,Tables!$Q$42,IF(I376=Tables!$J$46,Tables!$Q$46,IF(I376=Tables!$J$47,Tables!$Q$47,IF(I376=Tables!$J$48,Tables!$Q$48,IF(I376=Tables!$J$49,Tables!$Q$49,IF(I376=Tables!$J$50,Tables!$Q$50,""))))))))))))))))))))))))))))))))))</f>
        <v/>
      </c>
      <c r="W376" s="112" t="str">
        <f t="shared" si="47"/>
        <v/>
      </c>
      <c r="X376" s="111" t="str">
        <f t="shared" si="46"/>
        <v/>
      </c>
      <c r="Y376" s="129"/>
      <c r="AC376" s="106"/>
    </row>
    <row r="377" spans="1:29" s="94" customFormat="1">
      <c r="A377" s="8">
        <f t="shared" si="40"/>
        <v>374</v>
      </c>
      <c r="B377" s="133"/>
      <c r="C377" s="119"/>
      <c r="D377" s="118" t="str">
        <f t="shared" si="41"/>
        <v/>
      </c>
      <c r="E377" s="120"/>
      <c r="F377" s="121"/>
      <c r="G377" s="122"/>
      <c r="H377" s="123"/>
      <c r="I377" s="124"/>
      <c r="J377" s="110" t="str">
        <f t="shared" si="42"/>
        <v/>
      </c>
      <c r="K377" s="118" t="str">
        <f t="shared" si="43"/>
        <v/>
      </c>
      <c r="L377" s="113" t="str">
        <f t="shared" si="44"/>
        <v/>
      </c>
      <c r="M377" s="114" t="str">
        <f t="shared" si="45"/>
        <v/>
      </c>
      <c r="N377" s="123"/>
      <c r="O377" s="123"/>
      <c r="P377" s="123"/>
      <c r="Q377" s="123"/>
      <c r="R377" s="123"/>
      <c r="S377" s="125"/>
      <c r="T377" s="126"/>
      <c r="U377" s="127"/>
      <c r="V377" s="115" t="str">
        <f>IF(I377=Tables!$J$5,Tables!$Q$5,IF(I377=Tables!$J$6,Tables!$Q$6,IF(I377=Tables!$J$7,Tables!$Q$7,IF(I377=Tables!$J$8,Tables!$Q$8,IF(I377=Tables!$J$9,Tables!$Q$9,IF(I377=Tables!$J$10,Tables!$Q$10,IF(I377=Tables!$J$11,Tables!$Q$11,IF(I377=Tables!$J$12,Tables!$Q$12,IF(I377=Tables!$J$13,Tables!$Q$13,IF(I377=Tables!$J$14,Tables!$Q$14,IF(I377=Tables!$J$15,Tables!$Q$15,IF(I377=Tables!$J$16,Tables!$Q$16,IF(I377=Tables!$J$17,Tables!$Q$17,IF(I377=Tables!$J$18,Tables!$Q$18,IF(I377=Tables!$J$19,Tables!$Q$19,IF(I377=Tables!$J$20,Tables!$Q$20,IF(I377=Tables!$J$24,Tables!$Q$24,IF(I377=Tables!$J$25,Tables!$Q$25,IF(I377=Tables!$J$26,Tables!$Q$26,IF(I377=Tables!$J$27,Tables!$Q$27,IF(I377=Tables!$J$28,Tables!$Q$28,IF(I377=Tables!$J$29,Tables!$Q$29,IF(I377=Tables!$J$30,Tables!$Q$30,IF(I377=Tables!$J$34,Tables!$Q$34,IF(I377=Tables!$J$35,Tables!$Q$35,IF(I377=Tables!$J$36,Tables!$Q$36,IF(I377=Tables!$J$37,Tables!$Q$37,IF(I377=Tables!$J$38,Tables!$Q$38,IF(I377=Tables!$J$42,Tables!$Q$42,IF(I377=Tables!$J$46,Tables!$Q$46,IF(I377=Tables!$J$47,Tables!$Q$47,IF(I377=Tables!$J$48,Tables!$Q$48,IF(I377=Tables!$J$49,Tables!$Q$49,IF(I377=Tables!$J$50,Tables!$Q$50,""))))))))))))))))))))))))))))))))))</f>
        <v/>
      </c>
      <c r="W377" s="112" t="str">
        <f t="shared" si="47"/>
        <v/>
      </c>
      <c r="X377" s="111" t="str">
        <f t="shared" si="46"/>
        <v/>
      </c>
      <c r="Y377" s="129"/>
      <c r="AA377" s="95"/>
      <c r="AC377" s="106"/>
    </row>
    <row r="378" spans="1:29" s="94" customFormat="1">
      <c r="A378" s="8">
        <f t="shared" si="40"/>
        <v>375</v>
      </c>
      <c r="B378" s="133"/>
      <c r="C378" s="119"/>
      <c r="D378" s="118" t="str">
        <f t="shared" si="41"/>
        <v/>
      </c>
      <c r="E378" s="120"/>
      <c r="F378" s="121"/>
      <c r="G378" s="122"/>
      <c r="H378" s="123"/>
      <c r="I378" s="124"/>
      <c r="J378" s="110" t="str">
        <f t="shared" si="42"/>
        <v/>
      </c>
      <c r="K378" s="118" t="str">
        <f t="shared" si="43"/>
        <v/>
      </c>
      <c r="L378" s="113" t="str">
        <f t="shared" si="44"/>
        <v/>
      </c>
      <c r="M378" s="114" t="str">
        <f t="shared" si="45"/>
        <v/>
      </c>
      <c r="N378" s="123"/>
      <c r="O378" s="123"/>
      <c r="P378" s="123"/>
      <c r="Q378" s="123"/>
      <c r="R378" s="123"/>
      <c r="S378" s="125"/>
      <c r="T378" s="126"/>
      <c r="U378" s="127"/>
      <c r="V378" s="115" t="str">
        <f>IF(I378=Tables!$J$5,Tables!$Q$5,IF(I378=Tables!$J$6,Tables!$Q$6,IF(I378=Tables!$J$7,Tables!$Q$7,IF(I378=Tables!$J$8,Tables!$Q$8,IF(I378=Tables!$J$9,Tables!$Q$9,IF(I378=Tables!$J$10,Tables!$Q$10,IF(I378=Tables!$J$11,Tables!$Q$11,IF(I378=Tables!$J$12,Tables!$Q$12,IF(I378=Tables!$J$13,Tables!$Q$13,IF(I378=Tables!$J$14,Tables!$Q$14,IF(I378=Tables!$J$15,Tables!$Q$15,IF(I378=Tables!$J$16,Tables!$Q$16,IF(I378=Tables!$J$17,Tables!$Q$17,IF(I378=Tables!$J$18,Tables!$Q$18,IF(I378=Tables!$J$19,Tables!$Q$19,IF(I378=Tables!$J$20,Tables!$Q$20,IF(I378=Tables!$J$24,Tables!$Q$24,IF(I378=Tables!$J$25,Tables!$Q$25,IF(I378=Tables!$J$26,Tables!$Q$26,IF(I378=Tables!$J$27,Tables!$Q$27,IF(I378=Tables!$J$28,Tables!$Q$28,IF(I378=Tables!$J$29,Tables!$Q$29,IF(I378=Tables!$J$30,Tables!$Q$30,IF(I378=Tables!$J$34,Tables!$Q$34,IF(I378=Tables!$J$35,Tables!$Q$35,IF(I378=Tables!$J$36,Tables!$Q$36,IF(I378=Tables!$J$37,Tables!$Q$37,IF(I378=Tables!$J$38,Tables!$Q$38,IF(I378=Tables!$J$42,Tables!$Q$42,IF(I378=Tables!$J$46,Tables!$Q$46,IF(I378=Tables!$J$47,Tables!$Q$47,IF(I378=Tables!$J$48,Tables!$Q$48,IF(I378=Tables!$J$49,Tables!$Q$49,IF(I378=Tables!$J$50,Tables!$Q$50,""))))))))))))))))))))))))))))))))))</f>
        <v/>
      </c>
      <c r="W378" s="112" t="str">
        <f t="shared" si="47"/>
        <v/>
      </c>
      <c r="X378" s="111" t="str">
        <f t="shared" si="46"/>
        <v/>
      </c>
      <c r="Y378" s="129"/>
      <c r="AA378" s="95"/>
      <c r="AC378" s="106"/>
    </row>
    <row r="379" spans="1:29" s="94" customFormat="1">
      <c r="A379" s="8">
        <f t="shared" si="40"/>
        <v>376</v>
      </c>
      <c r="B379" s="133"/>
      <c r="C379" s="119"/>
      <c r="D379" s="118" t="str">
        <f t="shared" si="41"/>
        <v/>
      </c>
      <c r="E379" s="120"/>
      <c r="F379" s="121"/>
      <c r="G379" s="122"/>
      <c r="H379" s="123"/>
      <c r="I379" s="124"/>
      <c r="J379" s="110" t="str">
        <f t="shared" si="42"/>
        <v/>
      </c>
      <c r="K379" s="118" t="str">
        <f t="shared" si="43"/>
        <v/>
      </c>
      <c r="L379" s="113" t="str">
        <f t="shared" si="44"/>
        <v/>
      </c>
      <c r="M379" s="114" t="str">
        <f t="shared" si="45"/>
        <v/>
      </c>
      <c r="N379" s="123"/>
      <c r="O379" s="123"/>
      <c r="P379" s="123"/>
      <c r="Q379" s="123"/>
      <c r="R379" s="123"/>
      <c r="S379" s="125"/>
      <c r="T379" s="126"/>
      <c r="U379" s="127"/>
      <c r="V379" s="115" t="str">
        <f>IF(I379=Tables!$J$5,Tables!$Q$5,IF(I379=Tables!$J$6,Tables!$Q$6,IF(I379=Tables!$J$7,Tables!$Q$7,IF(I379=Tables!$J$8,Tables!$Q$8,IF(I379=Tables!$J$9,Tables!$Q$9,IF(I379=Tables!$J$10,Tables!$Q$10,IF(I379=Tables!$J$11,Tables!$Q$11,IF(I379=Tables!$J$12,Tables!$Q$12,IF(I379=Tables!$J$13,Tables!$Q$13,IF(I379=Tables!$J$14,Tables!$Q$14,IF(I379=Tables!$J$15,Tables!$Q$15,IF(I379=Tables!$J$16,Tables!$Q$16,IF(I379=Tables!$J$17,Tables!$Q$17,IF(I379=Tables!$J$18,Tables!$Q$18,IF(I379=Tables!$J$19,Tables!$Q$19,IF(I379=Tables!$J$20,Tables!$Q$20,IF(I379=Tables!$J$24,Tables!$Q$24,IF(I379=Tables!$J$25,Tables!$Q$25,IF(I379=Tables!$J$26,Tables!$Q$26,IF(I379=Tables!$J$27,Tables!$Q$27,IF(I379=Tables!$J$28,Tables!$Q$28,IF(I379=Tables!$J$29,Tables!$Q$29,IF(I379=Tables!$J$30,Tables!$Q$30,IF(I379=Tables!$J$34,Tables!$Q$34,IF(I379=Tables!$J$35,Tables!$Q$35,IF(I379=Tables!$J$36,Tables!$Q$36,IF(I379=Tables!$J$37,Tables!$Q$37,IF(I379=Tables!$J$38,Tables!$Q$38,IF(I379=Tables!$J$42,Tables!$Q$42,IF(I379=Tables!$J$46,Tables!$Q$46,IF(I379=Tables!$J$47,Tables!$Q$47,IF(I379=Tables!$J$48,Tables!$Q$48,IF(I379=Tables!$J$49,Tables!$Q$49,IF(I379=Tables!$J$50,Tables!$Q$50,""))))))))))))))))))))))))))))))))))</f>
        <v/>
      </c>
      <c r="W379" s="112" t="str">
        <f t="shared" si="47"/>
        <v/>
      </c>
      <c r="X379" s="111" t="str">
        <f t="shared" si="46"/>
        <v/>
      </c>
      <c r="Y379" s="129"/>
      <c r="AA379" s="95"/>
      <c r="AC379" s="106"/>
    </row>
    <row r="380" spans="1:29" s="95" customFormat="1">
      <c r="A380" s="8">
        <f t="shared" si="40"/>
        <v>377</v>
      </c>
      <c r="B380" s="133"/>
      <c r="C380" s="119"/>
      <c r="D380" s="118" t="str">
        <f t="shared" si="41"/>
        <v/>
      </c>
      <c r="E380" s="120"/>
      <c r="F380" s="121"/>
      <c r="G380" s="122"/>
      <c r="H380" s="123"/>
      <c r="I380" s="124"/>
      <c r="J380" s="110" t="str">
        <f t="shared" si="42"/>
        <v/>
      </c>
      <c r="K380" s="118" t="str">
        <f t="shared" si="43"/>
        <v/>
      </c>
      <c r="L380" s="113" t="str">
        <f t="shared" si="44"/>
        <v/>
      </c>
      <c r="M380" s="114" t="str">
        <f t="shared" si="45"/>
        <v/>
      </c>
      <c r="N380" s="123"/>
      <c r="O380" s="123"/>
      <c r="P380" s="123"/>
      <c r="Q380" s="123"/>
      <c r="R380" s="123"/>
      <c r="S380" s="125"/>
      <c r="T380" s="126"/>
      <c r="U380" s="127"/>
      <c r="V380" s="115" t="str">
        <f>IF(I380=Tables!$J$5,Tables!$Q$5,IF(I380=Tables!$J$6,Tables!$Q$6,IF(I380=Tables!$J$7,Tables!$Q$7,IF(I380=Tables!$J$8,Tables!$Q$8,IF(I380=Tables!$J$9,Tables!$Q$9,IF(I380=Tables!$J$10,Tables!$Q$10,IF(I380=Tables!$J$11,Tables!$Q$11,IF(I380=Tables!$J$12,Tables!$Q$12,IF(I380=Tables!$J$13,Tables!$Q$13,IF(I380=Tables!$J$14,Tables!$Q$14,IF(I380=Tables!$J$15,Tables!$Q$15,IF(I380=Tables!$J$16,Tables!$Q$16,IF(I380=Tables!$J$17,Tables!$Q$17,IF(I380=Tables!$J$18,Tables!$Q$18,IF(I380=Tables!$J$19,Tables!$Q$19,IF(I380=Tables!$J$20,Tables!$Q$20,IF(I380=Tables!$J$24,Tables!$Q$24,IF(I380=Tables!$J$25,Tables!$Q$25,IF(I380=Tables!$J$26,Tables!$Q$26,IF(I380=Tables!$J$27,Tables!$Q$27,IF(I380=Tables!$J$28,Tables!$Q$28,IF(I380=Tables!$J$29,Tables!$Q$29,IF(I380=Tables!$J$30,Tables!$Q$30,IF(I380=Tables!$J$34,Tables!$Q$34,IF(I380=Tables!$J$35,Tables!$Q$35,IF(I380=Tables!$J$36,Tables!$Q$36,IF(I380=Tables!$J$37,Tables!$Q$37,IF(I380=Tables!$J$38,Tables!$Q$38,IF(I380=Tables!$J$42,Tables!$Q$42,IF(I380=Tables!$J$46,Tables!$Q$46,IF(I380=Tables!$J$47,Tables!$Q$47,IF(I380=Tables!$J$48,Tables!$Q$48,IF(I380=Tables!$J$49,Tables!$Q$49,IF(I380=Tables!$J$50,Tables!$Q$50,""))))))))))))))))))))))))))))))))))</f>
        <v/>
      </c>
      <c r="W380" s="112" t="str">
        <f t="shared" si="47"/>
        <v/>
      </c>
      <c r="X380" s="111" t="str">
        <f t="shared" si="46"/>
        <v/>
      </c>
      <c r="Y380" s="129"/>
      <c r="AC380" s="106"/>
    </row>
    <row r="381" spans="1:29" s="95" customFormat="1">
      <c r="A381" s="8">
        <f t="shared" si="40"/>
        <v>378</v>
      </c>
      <c r="B381" s="133"/>
      <c r="C381" s="119"/>
      <c r="D381" s="118" t="str">
        <f t="shared" si="41"/>
        <v/>
      </c>
      <c r="E381" s="120"/>
      <c r="F381" s="121"/>
      <c r="G381" s="122"/>
      <c r="H381" s="123"/>
      <c r="I381" s="124"/>
      <c r="J381" s="110" t="str">
        <f t="shared" si="42"/>
        <v/>
      </c>
      <c r="K381" s="118" t="str">
        <f t="shared" si="43"/>
        <v/>
      </c>
      <c r="L381" s="113" t="str">
        <f t="shared" si="44"/>
        <v/>
      </c>
      <c r="M381" s="114" t="str">
        <f t="shared" si="45"/>
        <v/>
      </c>
      <c r="N381" s="123"/>
      <c r="O381" s="123"/>
      <c r="P381" s="123"/>
      <c r="Q381" s="123"/>
      <c r="R381" s="123"/>
      <c r="S381" s="125"/>
      <c r="T381" s="126"/>
      <c r="U381" s="127"/>
      <c r="V381" s="115" t="str">
        <f>IF(I381=Tables!$J$5,Tables!$Q$5,IF(I381=Tables!$J$6,Tables!$Q$6,IF(I381=Tables!$J$7,Tables!$Q$7,IF(I381=Tables!$J$8,Tables!$Q$8,IF(I381=Tables!$J$9,Tables!$Q$9,IF(I381=Tables!$J$10,Tables!$Q$10,IF(I381=Tables!$J$11,Tables!$Q$11,IF(I381=Tables!$J$12,Tables!$Q$12,IF(I381=Tables!$J$13,Tables!$Q$13,IF(I381=Tables!$J$14,Tables!$Q$14,IF(I381=Tables!$J$15,Tables!$Q$15,IF(I381=Tables!$J$16,Tables!$Q$16,IF(I381=Tables!$J$17,Tables!$Q$17,IF(I381=Tables!$J$18,Tables!$Q$18,IF(I381=Tables!$J$19,Tables!$Q$19,IF(I381=Tables!$J$20,Tables!$Q$20,IF(I381=Tables!$J$24,Tables!$Q$24,IF(I381=Tables!$J$25,Tables!$Q$25,IF(I381=Tables!$J$26,Tables!$Q$26,IF(I381=Tables!$J$27,Tables!$Q$27,IF(I381=Tables!$J$28,Tables!$Q$28,IF(I381=Tables!$J$29,Tables!$Q$29,IF(I381=Tables!$J$30,Tables!$Q$30,IF(I381=Tables!$J$34,Tables!$Q$34,IF(I381=Tables!$J$35,Tables!$Q$35,IF(I381=Tables!$J$36,Tables!$Q$36,IF(I381=Tables!$J$37,Tables!$Q$37,IF(I381=Tables!$J$38,Tables!$Q$38,IF(I381=Tables!$J$42,Tables!$Q$42,IF(I381=Tables!$J$46,Tables!$Q$46,IF(I381=Tables!$J$47,Tables!$Q$47,IF(I381=Tables!$J$48,Tables!$Q$48,IF(I381=Tables!$J$49,Tables!$Q$49,IF(I381=Tables!$J$50,Tables!$Q$50,""))))))))))))))))))))))))))))))))))</f>
        <v/>
      </c>
      <c r="W381" s="112" t="str">
        <f t="shared" si="47"/>
        <v/>
      </c>
      <c r="X381" s="111" t="str">
        <f t="shared" si="46"/>
        <v/>
      </c>
      <c r="Y381" s="129"/>
      <c r="AC381" s="106"/>
    </row>
    <row r="382" spans="1:29" s="95" customFormat="1">
      <c r="A382" s="8">
        <f t="shared" si="40"/>
        <v>379</v>
      </c>
      <c r="B382" s="133"/>
      <c r="C382" s="119"/>
      <c r="D382" s="118" t="str">
        <f t="shared" si="41"/>
        <v/>
      </c>
      <c r="E382" s="120"/>
      <c r="F382" s="121"/>
      <c r="G382" s="122"/>
      <c r="H382" s="123"/>
      <c r="I382" s="124"/>
      <c r="J382" s="110" t="str">
        <f t="shared" si="42"/>
        <v/>
      </c>
      <c r="K382" s="118" t="str">
        <f t="shared" si="43"/>
        <v/>
      </c>
      <c r="L382" s="113" t="str">
        <f t="shared" si="44"/>
        <v/>
      </c>
      <c r="M382" s="114" t="str">
        <f t="shared" si="45"/>
        <v/>
      </c>
      <c r="N382" s="123"/>
      <c r="O382" s="123"/>
      <c r="P382" s="123"/>
      <c r="Q382" s="123"/>
      <c r="R382" s="123"/>
      <c r="S382" s="125"/>
      <c r="T382" s="126"/>
      <c r="U382" s="127"/>
      <c r="V382" s="115" t="str">
        <f>IF(I382=Tables!$J$5,Tables!$Q$5,IF(I382=Tables!$J$6,Tables!$Q$6,IF(I382=Tables!$J$7,Tables!$Q$7,IF(I382=Tables!$J$8,Tables!$Q$8,IF(I382=Tables!$J$9,Tables!$Q$9,IF(I382=Tables!$J$10,Tables!$Q$10,IF(I382=Tables!$J$11,Tables!$Q$11,IF(I382=Tables!$J$12,Tables!$Q$12,IF(I382=Tables!$J$13,Tables!$Q$13,IF(I382=Tables!$J$14,Tables!$Q$14,IF(I382=Tables!$J$15,Tables!$Q$15,IF(I382=Tables!$J$16,Tables!$Q$16,IF(I382=Tables!$J$17,Tables!$Q$17,IF(I382=Tables!$J$18,Tables!$Q$18,IF(I382=Tables!$J$19,Tables!$Q$19,IF(I382=Tables!$J$20,Tables!$Q$20,IF(I382=Tables!$J$24,Tables!$Q$24,IF(I382=Tables!$J$25,Tables!$Q$25,IF(I382=Tables!$J$26,Tables!$Q$26,IF(I382=Tables!$J$27,Tables!$Q$27,IF(I382=Tables!$J$28,Tables!$Q$28,IF(I382=Tables!$J$29,Tables!$Q$29,IF(I382=Tables!$J$30,Tables!$Q$30,IF(I382=Tables!$J$34,Tables!$Q$34,IF(I382=Tables!$J$35,Tables!$Q$35,IF(I382=Tables!$J$36,Tables!$Q$36,IF(I382=Tables!$J$37,Tables!$Q$37,IF(I382=Tables!$J$38,Tables!$Q$38,IF(I382=Tables!$J$42,Tables!$Q$42,IF(I382=Tables!$J$46,Tables!$Q$46,IF(I382=Tables!$J$47,Tables!$Q$47,IF(I382=Tables!$J$48,Tables!$Q$48,IF(I382=Tables!$J$49,Tables!$Q$49,IF(I382=Tables!$J$50,Tables!$Q$50,""))))))))))))))))))))))))))))))))))</f>
        <v/>
      </c>
      <c r="W382" s="112" t="str">
        <f t="shared" si="47"/>
        <v/>
      </c>
      <c r="X382" s="111" t="str">
        <f t="shared" si="46"/>
        <v/>
      </c>
      <c r="Y382" s="129"/>
      <c r="AC382" s="106"/>
    </row>
    <row r="383" spans="1:29" s="95" customFormat="1">
      <c r="A383" s="8">
        <f t="shared" si="40"/>
        <v>380</v>
      </c>
      <c r="B383" s="133"/>
      <c r="C383" s="119"/>
      <c r="D383" s="118" t="str">
        <f t="shared" si="41"/>
        <v/>
      </c>
      <c r="E383" s="120"/>
      <c r="F383" s="121"/>
      <c r="G383" s="122"/>
      <c r="H383" s="123"/>
      <c r="I383" s="124"/>
      <c r="J383" s="110" t="str">
        <f t="shared" si="42"/>
        <v/>
      </c>
      <c r="K383" s="118" t="str">
        <f t="shared" si="43"/>
        <v/>
      </c>
      <c r="L383" s="113" t="str">
        <f t="shared" si="44"/>
        <v/>
      </c>
      <c r="M383" s="114" t="str">
        <f t="shared" si="45"/>
        <v/>
      </c>
      <c r="N383" s="123"/>
      <c r="O383" s="123"/>
      <c r="P383" s="123"/>
      <c r="Q383" s="123"/>
      <c r="R383" s="123"/>
      <c r="S383" s="125"/>
      <c r="T383" s="126"/>
      <c r="U383" s="127"/>
      <c r="V383" s="115" t="str">
        <f>IF(I383=Tables!$J$5,Tables!$Q$5,IF(I383=Tables!$J$6,Tables!$Q$6,IF(I383=Tables!$J$7,Tables!$Q$7,IF(I383=Tables!$J$8,Tables!$Q$8,IF(I383=Tables!$J$9,Tables!$Q$9,IF(I383=Tables!$J$10,Tables!$Q$10,IF(I383=Tables!$J$11,Tables!$Q$11,IF(I383=Tables!$J$12,Tables!$Q$12,IF(I383=Tables!$J$13,Tables!$Q$13,IF(I383=Tables!$J$14,Tables!$Q$14,IF(I383=Tables!$J$15,Tables!$Q$15,IF(I383=Tables!$J$16,Tables!$Q$16,IF(I383=Tables!$J$17,Tables!$Q$17,IF(I383=Tables!$J$18,Tables!$Q$18,IF(I383=Tables!$J$19,Tables!$Q$19,IF(I383=Tables!$J$20,Tables!$Q$20,IF(I383=Tables!$J$24,Tables!$Q$24,IF(I383=Tables!$J$25,Tables!$Q$25,IF(I383=Tables!$J$26,Tables!$Q$26,IF(I383=Tables!$J$27,Tables!$Q$27,IF(I383=Tables!$J$28,Tables!$Q$28,IF(I383=Tables!$J$29,Tables!$Q$29,IF(I383=Tables!$J$30,Tables!$Q$30,IF(I383=Tables!$J$34,Tables!$Q$34,IF(I383=Tables!$J$35,Tables!$Q$35,IF(I383=Tables!$J$36,Tables!$Q$36,IF(I383=Tables!$J$37,Tables!$Q$37,IF(I383=Tables!$J$38,Tables!$Q$38,IF(I383=Tables!$J$42,Tables!$Q$42,IF(I383=Tables!$J$46,Tables!$Q$46,IF(I383=Tables!$J$47,Tables!$Q$47,IF(I383=Tables!$J$48,Tables!$Q$48,IF(I383=Tables!$J$49,Tables!$Q$49,IF(I383=Tables!$J$50,Tables!$Q$50,""))))))))))))))))))))))))))))))))))</f>
        <v/>
      </c>
      <c r="W383" s="112" t="str">
        <f t="shared" si="47"/>
        <v/>
      </c>
      <c r="X383" s="111" t="str">
        <f t="shared" si="46"/>
        <v/>
      </c>
      <c r="Y383" s="129"/>
      <c r="AC383" s="106"/>
    </row>
    <row r="384" spans="1:29" s="95" customFormat="1">
      <c r="A384" s="8">
        <f t="shared" si="40"/>
        <v>381</v>
      </c>
      <c r="B384" s="133"/>
      <c r="C384" s="119"/>
      <c r="D384" s="118" t="str">
        <f t="shared" si="41"/>
        <v/>
      </c>
      <c r="E384" s="120"/>
      <c r="F384" s="121"/>
      <c r="G384" s="122"/>
      <c r="H384" s="123"/>
      <c r="I384" s="124"/>
      <c r="J384" s="110" t="str">
        <f t="shared" si="42"/>
        <v/>
      </c>
      <c r="K384" s="118" t="str">
        <f t="shared" si="43"/>
        <v/>
      </c>
      <c r="L384" s="113" t="str">
        <f t="shared" si="44"/>
        <v/>
      </c>
      <c r="M384" s="114" t="str">
        <f t="shared" si="45"/>
        <v/>
      </c>
      <c r="N384" s="123"/>
      <c r="O384" s="123"/>
      <c r="P384" s="123"/>
      <c r="Q384" s="123"/>
      <c r="R384" s="123"/>
      <c r="S384" s="125"/>
      <c r="T384" s="126"/>
      <c r="U384" s="127"/>
      <c r="V384" s="115" t="str">
        <f>IF(I384=Tables!$J$5,Tables!$Q$5,IF(I384=Tables!$J$6,Tables!$Q$6,IF(I384=Tables!$J$7,Tables!$Q$7,IF(I384=Tables!$J$8,Tables!$Q$8,IF(I384=Tables!$J$9,Tables!$Q$9,IF(I384=Tables!$J$10,Tables!$Q$10,IF(I384=Tables!$J$11,Tables!$Q$11,IF(I384=Tables!$J$12,Tables!$Q$12,IF(I384=Tables!$J$13,Tables!$Q$13,IF(I384=Tables!$J$14,Tables!$Q$14,IF(I384=Tables!$J$15,Tables!$Q$15,IF(I384=Tables!$J$16,Tables!$Q$16,IF(I384=Tables!$J$17,Tables!$Q$17,IF(I384=Tables!$J$18,Tables!$Q$18,IF(I384=Tables!$J$19,Tables!$Q$19,IF(I384=Tables!$J$20,Tables!$Q$20,IF(I384=Tables!$J$24,Tables!$Q$24,IF(I384=Tables!$J$25,Tables!$Q$25,IF(I384=Tables!$J$26,Tables!$Q$26,IF(I384=Tables!$J$27,Tables!$Q$27,IF(I384=Tables!$J$28,Tables!$Q$28,IF(I384=Tables!$J$29,Tables!$Q$29,IF(I384=Tables!$J$30,Tables!$Q$30,IF(I384=Tables!$J$34,Tables!$Q$34,IF(I384=Tables!$J$35,Tables!$Q$35,IF(I384=Tables!$J$36,Tables!$Q$36,IF(I384=Tables!$J$37,Tables!$Q$37,IF(I384=Tables!$J$38,Tables!$Q$38,IF(I384=Tables!$J$42,Tables!$Q$42,IF(I384=Tables!$J$46,Tables!$Q$46,IF(I384=Tables!$J$47,Tables!$Q$47,IF(I384=Tables!$J$48,Tables!$Q$48,IF(I384=Tables!$J$49,Tables!$Q$49,IF(I384=Tables!$J$50,Tables!$Q$50,""))))))))))))))))))))))))))))))))))</f>
        <v/>
      </c>
      <c r="W384" s="112" t="str">
        <f t="shared" si="47"/>
        <v/>
      </c>
      <c r="X384" s="111" t="str">
        <f t="shared" si="46"/>
        <v/>
      </c>
      <c r="Y384" s="129"/>
      <c r="AC384" s="106"/>
    </row>
    <row r="385" spans="1:29" s="95" customFormat="1">
      <c r="A385" s="8">
        <f t="shared" si="40"/>
        <v>382</v>
      </c>
      <c r="B385" s="133"/>
      <c r="C385" s="119"/>
      <c r="D385" s="118" t="str">
        <f t="shared" si="41"/>
        <v/>
      </c>
      <c r="E385" s="120"/>
      <c r="F385" s="121"/>
      <c r="G385" s="122"/>
      <c r="H385" s="123"/>
      <c r="I385" s="124"/>
      <c r="J385" s="110" t="str">
        <f t="shared" si="42"/>
        <v/>
      </c>
      <c r="K385" s="118" t="str">
        <f t="shared" si="43"/>
        <v/>
      </c>
      <c r="L385" s="113" t="str">
        <f t="shared" si="44"/>
        <v/>
      </c>
      <c r="M385" s="114" t="str">
        <f t="shared" si="45"/>
        <v/>
      </c>
      <c r="N385" s="123"/>
      <c r="O385" s="123"/>
      <c r="P385" s="123"/>
      <c r="Q385" s="123"/>
      <c r="R385" s="123"/>
      <c r="S385" s="125"/>
      <c r="T385" s="126"/>
      <c r="U385" s="127"/>
      <c r="V385" s="115" t="str">
        <f>IF(I385=Tables!$J$5,Tables!$Q$5,IF(I385=Tables!$J$6,Tables!$Q$6,IF(I385=Tables!$J$7,Tables!$Q$7,IF(I385=Tables!$J$8,Tables!$Q$8,IF(I385=Tables!$J$9,Tables!$Q$9,IF(I385=Tables!$J$10,Tables!$Q$10,IF(I385=Tables!$J$11,Tables!$Q$11,IF(I385=Tables!$J$12,Tables!$Q$12,IF(I385=Tables!$J$13,Tables!$Q$13,IF(I385=Tables!$J$14,Tables!$Q$14,IF(I385=Tables!$J$15,Tables!$Q$15,IF(I385=Tables!$J$16,Tables!$Q$16,IF(I385=Tables!$J$17,Tables!$Q$17,IF(I385=Tables!$J$18,Tables!$Q$18,IF(I385=Tables!$J$19,Tables!$Q$19,IF(I385=Tables!$J$20,Tables!$Q$20,IF(I385=Tables!$J$24,Tables!$Q$24,IF(I385=Tables!$J$25,Tables!$Q$25,IF(I385=Tables!$J$26,Tables!$Q$26,IF(I385=Tables!$J$27,Tables!$Q$27,IF(I385=Tables!$J$28,Tables!$Q$28,IF(I385=Tables!$J$29,Tables!$Q$29,IF(I385=Tables!$J$30,Tables!$Q$30,IF(I385=Tables!$J$34,Tables!$Q$34,IF(I385=Tables!$J$35,Tables!$Q$35,IF(I385=Tables!$J$36,Tables!$Q$36,IF(I385=Tables!$J$37,Tables!$Q$37,IF(I385=Tables!$J$38,Tables!$Q$38,IF(I385=Tables!$J$42,Tables!$Q$42,IF(I385=Tables!$J$46,Tables!$Q$46,IF(I385=Tables!$J$47,Tables!$Q$47,IF(I385=Tables!$J$48,Tables!$Q$48,IF(I385=Tables!$J$49,Tables!$Q$49,IF(I385=Tables!$J$50,Tables!$Q$50,""))))))))))))))))))))))))))))))))))</f>
        <v/>
      </c>
      <c r="W385" s="112" t="str">
        <f t="shared" si="47"/>
        <v/>
      </c>
      <c r="X385" s="111" t="str">
        <f t="shared" si="46"/>
        <v/>
      </c>
      <c r="Y385" s="129"/>
      <c r="AC385" s="106"/>
    </row>
    <row r="386" spans="1:29" s="95" customFormat="1">
      <c r="A386" s="8">
        <f t="shared" si="40"/>
        <v>383</v>
      </c>
      <c r="B386" s="133"/>
      <c r="C386" s="119"/>
      <c r="D386" s="118" t="str">
        <f t="shared" si="41"/>
        <v/>
      </c>
      <c r="E386" s="120"/>
      <c r="F386" s="121"/>
      <c r="G386" s="122"/>
      <c r="H386" s="123"/>
      <c r="I386" s="124"/>
      <c r="J386" s="110" t="str">
        <f t="shared" si="42"/>
        <v/>
      </c>
      <c r="K386" s="118" t="str">
        <f t="shared" si="43"/>
        <v/>
      </c>
      <c r="L386" s="113" t="str">
        <f t="shared" si="44"/>
        <v/>
      </c>
      <c r="M386" s="114" t="str">
        <f t="shared" si="45"/>
        <v/>
      </c>
      <c r="N386" s="123"/>
      <c r="O386" s="123"/>
      <c r="P386" s="123"/>
      <c r="Q386" s="123"/>
      <c r="R386" s="123"/>
      <c r="S386" s="125"/>
      <c r="T386" s="126"/>
      <c r="U386" s="127"/>
      <c r="V386" s="115" t="str">
        <f>IF(I386=Tables!$J$5,Tables!$Q$5,IF(I386=Tables!$J$6,Tables!$Q$6,IF(I386=Tables!$J$7,Tables!$Q$7,IF(I386=Tables!$J$8,Tables!$Q$8,IF(I386=Tables!$J$9,Tables!$Q$9,IF(I386=Tables!$J$10,Tables!$Q$10,IF(I386=Tables!$J$11,Tables!$Q$11,IF(I386=Tables!$J$12,Tables!$Q$12,IF(I386=Tables!$J$13,Tables!$Q$13,IF(I386=Tables!$J$14,Tables!$Q$14,IF(I386=Tables!$J$15,Tables!$Q$15,IF(I386=Tables!$J$16,Tables!$Q$16,IF(I386=Tables!$J$17,Tables!$Q$17,IF(I386=Tables!$J$18,Tables!$Q$18,IF(I386=Tables!$J$19,Tables!$Q$19,IF(I386=Tables!$J$20,Tables!$Q$20,IF(I386=Tables!$J$24,Tables!$Q$24,IF(I386=Tables!$J$25,Tables!$Q$25,IF(I386=Tables!$J$26,Tables!$Q$26,IF(I386=Tables!$J$27,Tables!$Q$27,IF(I386=Tables!$J$28,Tables!$Q$28,IF(I386=Tables!$J$29,Tables!$Q$29,IF(I386=Tables!$J$30,Tables!$Q$30,IF(I386=Tables!$J$34,Tables!$Q$34,IF(I386=Tables!$J$35,Tables!$Q$35,IF(I386=Tables!$J$36,Tables!$Q$36,IF(I386=Tables!$J$37,Tables!$Q$37,IF(I386=Tables!$J$38,Tables!$Q$38,IF(I386=Tables!$J$42,Tables!$Q$42,IF(I386=Tables!$J$46,Tables!$Q$46,IF(I386=Tables!$J$47,Tables!$Q$47,IF(I386=Tables!$J$48,Tables!$Q$48,IF(I386=Tables!$J$49,Tables!$Q$49,IF(I386=Tables!$J$50,Tables!$Q$50,""))))))))))))))))))))))))))))))))))</f>
        <v/>
      </c>
      <c r="W386" s="112" t="str">
        <f t="shared" si="47"/>
        <v/>
      </c>
      <c r="X386" s="111" t="str">
        <f t="shared" si="46"/>
        <v/>
      </c>
      <c r="Y386" s="129"/>
      <c r="AC386" s="106"/>
    </row>
    <row r="387" spans="1:29" s="95" customFormat="1">
      <c r="A387" s="8">
        <f t="shared" si="40"/>
        <v>384</v>
      </c>
      <c r="B387" s="133"/>
      <c r="C387" s="119"/>
      <c r="D387" s="118" t="str">
        <f t="shared" si="41"/>
        <v/>
      </c>
      <c r="E387" s="120"/>
      <c r="F387" s="121"/>
      <c r="G387" s="122"/>
      <c r="H387" s="123"/>
      <c r="I387" s="124"/>
      <c r="J387" s="110" t="str">
        <f t="shared" si="42"/>
        <v/>
      </c>
      <c r="K387" s="118" t="str">
        <f t="shared" si="43"/>
        <v/>
      </c>
      <c r="L387" s="113" t="str">
        <f t="shared" si="44"/>
        <v/>
      </c>
      <c r="M387" s="114" t="str">
        <f t="shared" si="45"/>
        <v/>
      </c>
      <c r="N387" s="123"/>
      <c r="O387" s="123"/>
      <c r="P387" s="123"/>
      <c r="Q387" s="123"/>
      <c r="R387" s="123"/>
      <c r="S387" s="125"/>
      <c r="T387" s="126"/>
      <c r="U387" s="127"/>
      <c r="V387" s="115" t="str">
        <f>IF(I387=Tables!$J$5,Tables!$Q$5,IF(I387=Tables!$J$6,Tables!$Q$6,IF(I387=Tables!$J$7,Tables!$Q$7,IF(I387=Tables!$J$8,Tables!$Q$8,IF(I387=Tables!$J$9,Tables!$Q$9,IF(I387=Tables!$J$10,Tables!$Q$10,IF(I387=Tables!$J$11,Tables!$Q$11,IF(I387=Tables!$J$12,Tables!$Q$12,IF(I387=Tables!$J$13,Tables!$Q$13,IF(I387=Tables!$J$14,Tables!$Q$14,IF(I387=Tables!$J$15,Tables!$Q$15,IF(I387=Tables!$J$16,Tables!$Q$16,IF(I387=Tables!$J$17,Tables!$Q$17,IF(I387=Tables!$J$18,Tables!$Q$18,IF(I387=Tables!$J$19,Tables!$Q$19,IF(I387=Tables!$J$20,Tables!$Q$20,IF(I387=Tables!$J$24,Tables!$Q$24,IF(I387=Tables!$J$25,Tables!$Q$25,IF(I387=Tables!$J$26,Tables!$Q$26,IF(I387=Tables!$J$27,Tables!$Q$27,IF(I387=Tables!$J$28,Tables!$Q$28,IF(I387=Tables!$J$29,Tables!$Q$29,IF(I387=Tables!$J$30,Tables!$Q$30,IF(I387=Tables!$J$34,Tables!$Q$34,IF(I387=Tables!$J$35,Tables!$Q$35,IF(I387=Tables!$J$36,Tables!$Q$36,IF(I387=Tables!$J$37,Tables!$Q$37,IF(I387=Tables!$J$38,Tables!$Q$38,IF(I387=Tables!$J$42,Tables!$Q$42,IF(I387=Tables!$J$46,Tables!$Q$46,IF(I387=Tables!$J$47,Tables!$Q$47,IF(I387=Tables!$J$48,Tables!$Q$48,IF(I387=Tables!$J$49,Tables!$Q$49,IF(I387=Tables!$J$50,Tables!$Q$50,""))))))))))))))))))))))))))))))))))</f>
        <v/>
      </c>
      <c r="W387" s="112" t="str">
        <f t="shared" si="47"/>
        <v/>
      </c>
      <c r="X387" s="111" t="str">
        <f t="shared" si="46"/>
        <v/>
      </c>
      <c r="Y387" s="129"/>
      <c r="AC387" s="106"/>
    </row>
    <row r="388" spans="1:29" s="95" customFormat="1">
      <c r="A388" s="8">
        <f t="shared" ref="A388:A411" si="48">ROW()-3</f>
        <v>385</v>
      </c>
      <c r="B388" s="133"/>
      <c r="C388" s="119"/>
      <c r="D388" s="118" t="str">
        <f t="shared" ref="D388:D411" si="49">IF(C388=0,"","-")</f>
        <v/>
      </c>
      <c r="E388" s="120"/>
      <c r="F388" s="121"/>
      <c r="G388" s="122"/>
      <c r="H388" s="123"/>
      <c r="I388" s="124"/>
      <c r="J388" s="110" t="str">
        <f t="shared" ref="J388:J411" si="50">IF(E388&lt;&gt;"",E388,"")</f>
        <v/>
      </c>
      <c r="K388" s="118" t="str">
        <f t="shared" ref="K388:K411" si="51">IF(J388="","","-")</f>
        <v/>
      </c>
      <c r="L388" s="113" t="str">
        <f t="shared" ref="L388:L411" si="52">IF(F388&lt;&gt;"",F388,"")</f>
        <v/>
      </c>
      <c r="M388" s="114" t="str">
        <f t="shared" ref="M388:M411" si="53">IF(C388=0,"",CONCATENATE("IC-",E388,F388))</f>
        <v/>
      </c>
      <c r="N388" s="123"/>
      <c r="O388" s="123"/>
      <c r="P388" s="123"/>
      <c r="Q388" s="123"/>
      <c r="R388" s="123"/>
      <c r="S388" s="125"/>
      <c r="T388" s="126"/>
      <c r="U388" s="127"/>
      <c r="V388" s="115" t="str">
        <f>IF(I388=Tables!$J$5,Tables!$Q$5,IF(I388=Tables!$J$6,Tables!$Q$6,IF(I388=Tables!$J$7,Tables!$Q$7,IF(I388=Tables!$J$8,Tables!$Q$8,IF(I388=Tables!$J$9,Tables!$Q$9,IF(I388=Tables!$J$10,Tables!$Q$10,IF(I388=Tables!$J$11,Tables!$Q$11,IF(I388=Tables!$J$12,Tables!$Q$12,IF(I388=Tables!$J$13,Tables!$Q$13,IF(I388=Tables!$J$14,Tables!$Q$14,IF(I388=Tables!$J$15,Tables!$Q$15,IF(I388=Tables!$J$16,Tables!$Q$16,IF(I388=Tables!$J$17,Tables!$Q$17,IF(I388=Tables!$J$18,Tables!$Q$18,IF(I388=Tables!$J$19,Tables!$Q$19,IF(I388=Tables!$J$20,Tables!$Q$20,IF(I388=Tables!$J$24,Tables!$Q$24,IF(I388=Tables!$J$25,Tables!$Q$25,IF(I388=Tables!$J$26,Tables!$Q$26,IF(I388=Tables!$J$27,Tables!$Q$27,IF(I388=Tables!$J$28,Tables!$Q$28,IF(I388=Tables!$J$29,Tables!$Q$29,IF(I388=Tables!$J$30,Tables!$Q$30,IF(I388=Tables!$J$34,Tables!$Q$34,IF(I388=Tables!$J$35,Tables!$Q$35,IF(I388=Tables!$J$36,Tables!$Q$36,IF(I388=Tables!$J$37,Tables!$Q$37,IF(I388=Tables!$J$38,Tables!$Q$38,IF(I388=Tables!$J$42,Tables!$Q$42,IF(I388=Tables!$J$46,Tables!$Q$46,IF(I388=Tables!$J$47,Tables!$Q$47,IF(I388=Tables!$J$48,Tables!$Q$48,IF(I388=Tables!$J$49,Tables!$Q$49,IF(I388=Tables!$J$50,Tables!$Q$50,""))))))))))))))))))))))))))))))))))</f>
        <v/>
      </c>
      <c r="W388" s="112" t="str">
        <f t="shared" si="47"/>
        <v/>
      </c>
      <c r="X388" s="111" t="str">
        <f t="shared" ref="X388:X411" si="54">IF(C388="A","24VDC",IF(C388="S","12VDC",IF(C388="Ca","120VAC",IF(C388="Cd","24VDC",IF(C388="F","---","")))))</f>
        <v/>
      </c>
      <c r="Y388" s="129"/>
      <c r="AC388" s="106"/>
    </row>
    <row r="389" spans="1:29" s="95" customFormat="1">
      <c r="A389" s="8">
        <f t="shared" si="48"/>
        <v>386</v>
      </c>
      <c r="B389" s="133"/>
      <c r="C389" s="119"/>
      <c r="D389" s="118" t="str">
        <f t="shared" si="49"/>
        <v/>
      </c>
      <c r="E389" s="120"/>
      <c r="F389" s="121"/>
      <c r="G389" s="122"/>
      <c r="H389" s="123"/>
      <c r="I389" s="124"/>
      <c r="J389" s="110" t="str">
        <f t="shared" si="50"/>
        <v/>
      </c>
      <c r="K389" s="118" t="str">
        <f t="shared" si="51"/>
        <v/>
      </c>
      <c r="L389" s="113" t="str">
        <f t="shared" si="52"/>
        <v/>
      </c>
      <c r="M389" s="114" t="str">
        <f t="shared" si="53"/>
        <v/>
      </c>
      <c r="N389" s="123"/>
      <c r="O389" s="123"/>
      <c r="P389" s="123"/>
      <c r="Q389" s="123"/>
      <c r="R389" s="123"/>
      <c r="S389" s="125"/>
      <c r="T389" s="126"/>
      <c r="U389" s="127"/>
      <c r="V389" s="115" t="str">
        <f>IF(I389=Tables!$J$5,Tables!$Q$5,IF(I389=Tables!$J$6,Tables!$Q$6,IF(I389=Tables!$J$7,Tables!$Q$7,IF(I389=Tables!$J$8,Tables!$Q$8,IF(I389=Tables!$J$9,Tables!$Q$9,IF(I389=Tables!$J$10,Tables!$Q$10,IF(I389=Tables!$J$11,Tables!$Q$11,IF(I389=Tables!$J$12,Tables!$Q$12,IF(I389=Tables!$J$13,Tables!$Q$13,IF(I389=Tables!$J$14,Tables!$Q$14,IF(I389=Tables!$J$15,Tables!$Q$15,IF(I389=Tables!$J$16,Tables!$Q$16,IF(I389=Tables!$J$17,Tables!$Q$17,IF(I389=Tables!$J$18,Tables!$Q$18,IF(I389=Tables!$J$19,Tables!$Q$19,IF(I389=Tables!$J$20,Tables!$Q$20,IF(I389=Tables!$J$24,Tables!$Q$24,IF(I389=Tables!$J$25,Tables!$Q$25,IF(I389=Tables!$J$26,Tables!$Q$26,IF(I389=Tables!$J$27,Tables!$Q$27,IF(I389=Tables!$J$28,Tables!$Q$28,IF(I389=Tables!$J$29,Tables!$Q$29,IF(I389=Tables!$J$30,Tables!$Q$30,IF(I389=Tables!$J$34,Tables!$Q$34,IF(I389=Tables!$J$35,Tables!$Q$35,IF(I389=Tables!$J$36,Tables!$Q$36,IF(I389=Tables!$J$37,Tables!$Q$37,IF(I389=Tables!$J$38,Tables!$Q$38,IF(I389=Tables!$J$42,Tables!$Q$42,IF(I389=Tables!$J$46,Tables!$Q$46,IF(I389=Tables!$J$47,Tables!$Q$47,IF(I389=Tables!$J$48,Tables!$Q$48,IF(I389=Tables!$J$49,Tables!$Q$49,IF(I389=Tables!$J$50,Tables!$Q$50,""))))))))))))))))))))))))))))))))))</f>
        <v/>
      </c>
      <c r="W389" s="112" t="str">
        <f t="shared" ref="W389:W411" si="55">IF(V389="","",((V389*0.5)^2)*3.1416)</f>
        <v/>
      </c>
      <c r="X389" s="111" t="str">
        <f t="shared" si="54"/>
        <v/>
      </c>
      <c r="Y389" s="129"/>
      <c r="AC389" s="106"/>
    </row>
    <row r="390" spans="1:29" s="95" customFormat="1">
      <c r="A390" s="8">
        <f t="shared" si="48"/>
        <v>387</v>
      </c>
      <c r="B390" s="133"/>
      <c r="C390" s="119"/>
      <c r="D390" s="118" t="str">
        <f t="shared" si="49"/>
        <v/>
      </c>
      <c r="E390" s="120"/>
      <c r="F390" s="121"/>
      <c r="G390" s="122"/>
      <c r="H390" s="123"/>
      <c r="I390" s="124"/>
      <c r="J390" s="110" t="str">
        <f t="shared" si="50"/>
        <v/>
      </c>
      <c r="K390" s="118" t="str">
        <f t="shared" si="51"/>
        <v/>
      </c>
      <c r="L390" s="113" t="str">
        <f t="shared" si="52"/>
        <v/>
      </c>
      <c r="M390" s="114" t="str">
        <f t="shared" si="53"/>
        <v/>
      </c>
      <c r="N390" s="123"/>
      <c r="O390" s="123"/>
      <c r="P390" s="123"/>
      <c r="Q390" s="123"/>
      <c r="R390" s="123"/>
      <c r="S390" s="125"/>
      <c r="T390" s="126"/>
      <c r="U390" s="127"/>
      <c r="V390" s="115" t="str">
        <f>IF(I390=Tables!$J$5,Tables!$Q$5,IF(I390=Tables!$J$6,Tables!$Q$6,IF(I390=Tables!$J$7,Tables!$Q$7,IF(I390=Tables!$J$8,Tables!$Q$8,IF(I390=Tables!$J$9,Tables!$Q$9,IF(I390=Tables!$J$10,Tables!$Q$10,IF(I390=Tables!$J$11,Tables!$Q$11,IF(I390=Tables!$J$12,Tables!$Q$12,IF(I390=Tables!$J$13,Tables!$Q$13,IF(I390=Tables!$J$14,Tables!$Q$14,IF(I390=Tables!$J$15,Tables!$Q$15,IF(I390=Tables!$J$16,Tables!$Q$16,IF(I390=Tables!$J$17,Tables!$Q$17,IF(I390=Tables!$J$18,Tables!$Q$18,IF(I390=Tables!$J$19,Tables!$Q$19,IF(I390=Tables!$J$20,Tables!$Q$20,IF(I390=Tables!$J$24,Tables!$Q$24,IF(I390=Tables!$J$25,Tables!$Q$25,IF(I390=Tables!$J$26,Tables!$Q$26,IF(I390=Tables!$J$27,Tables!$Q$27,IF(I390=Tables!$J$28,Tables!$Q$28,IF(I390=Tables!$J$29,Tables!$Q$29,IF(I390=Tables!$J$30,Tables!$Q$30,IF(I390=Tables!$J$34,Tables!$Q$34,IF(I390=Tables!$J$35,Tables!$Q$35,IF(I390=Tables!$J$36,Tables!$Q$36,IF(I390=Tables!$J$37,Tables!$Q$37,IF(I390=Tables!$J$38,Tables!$Q$38,IF(I390=Tables!$J$42,Tables!$Q$42,IF(I390=Tables!$J$46,Tables!$Q$46,IF(I390=Tables!$J$47,Tables!$Q$47,IF(I390=Tables!$J$48,Tables!$Q$48,IF(I390=Tables!$J$49,Tables!$Q$49,IF(I390=Tables!$J$50,Tables!$Q$50,""))))))))))))))))))))))))))))))))))</f>
        <v/>
      </c>
      <c r="W390" s="112" t="str">
        <f t="shared" si="55"/>
        <v/>
      </c>
      <c r="X390" s="111" t="str">
        <f t="shared" si="54"/>
        <v/>
      </c>
      <c r="Y390" s="129"/>
      <c r="AC390" s="106"/>
    </row>
    <row r="391" spans="1:29" s="95" customFormat="1">
      <c r="A391" s="8">
        <f t="shared" si="48"/>
        <v>388</v>
      </c>
      <c r="B391" s="133"/>
      <c r="C391" s="119"/>
      <c r="D391" s="118" t="str">
        <f t="shared" si="49"/>
        <v/>
      </c>
      <c r="E391" s="120"/>
      <c r="F391" s="121"/>
      <c r="G391" s="122"/>
      <c r="H391" s="123"/>
      <c r="I391" s="124"/>
      <c r="J391" s="110" t="str">
        <f t="shared" si="50"/>
        <v/>
      </c>
      <c r="K391" s="118" t="str">
        <f t="shared" si="51"/>
        <v/>
      </c>
      <c r="L391" s="113" t="str">
        <f t="shared" si="52"/>
        <v/>
      </c>
      <c r="M391" s="114" t="str">
        <f t="shared" si="53"/>
        <v/>
      </c>
      <c r="N391" s="123"/>
      <c r="O391" s="123"/>
      <c r="P391" s="123"/>
      <c r="Q391" s="123"/>
      <c r="R391" s="123"/>
      <c r="S391" s="125"/>
      <c r="T391" s="126"/>
      <c r="U391" s="127"/>
      <c r="V391" s="115" t="str">
        <f>IF(I391=Tables!$J$5,Tables!$Q$5,IF(I391=Tables!$J$6,Tables!$Q$6,IF(I391=Tables!$J$7,Tables!$Q$7,IF(I391=Tables!$J$8,Tables!$Q$8,IF(I391=Tables!$J$9,Tables!$Q$9,IF(I391=Tables!$J$10,Tables!$Q$10,IF(I391=Tables!$J$11,Tables!$Q$11,IF(I391=Tables!$J$12,Tables!$Q$12,IF(I391=Tables!$J$13,Tables!$Q$13,IF(I391=Tables!$J$14,Tables!$Q$14,IF(I391=Tables!$J$15,Tables!$Q$15,IF(I391=Tables!$J$16,Tables!$Q$16,IF(I391=Tables!$J$17,Tables!$Q$17,IF(I391=Tables!$J$18,Tables!$Q$18,IF(I391=Tables!$J$19,Tables!$Q$19,IF(I391=Tables!$J$20,Tables!$Q$20,IF(I391=Tables!$J$24,Tables!$Q$24,IF(I391=Tables!$J$25,Tables!$Q$25,IF(I391=Tables!$J$26,Tables!$Q$26,IF(I391=Tables!$J$27,Tables!$Q$27,IF(I391=Tables!$J$28,Tables!$Q$28,IF(I391=Tables!$J$29,Tables!$Q$29,IF(I391=Tables!$J$30,Tables!$Q$30,IF(I391=Tables!$J$34,Tables!$Q$34,IF(I391=Tables!$J$35,Tables!$Q$35,IF(I391=Tables!$J$36,Tables!$Q$36,IF(I391=Tables!$J$37,Tables!$Q$37,IF(I391=Tables!$J$38,Tables!$Q$38,IF(I391=Tables!$J$42,Tables!$Q$42,IF(I391=Tables!$J$46,Tables!$Q$46,IF(I391=Tables!$J$47,Tables!$Q$47,IF(I391=Tables!$J$48,Tables!$Q$48,IF(I391=Tables!$J$49,Tables!$Q$49,IF(I391=Tables!$J$50,Tables!$Q$50,""))))))))))))))))))))))))))))))))))</f>
        <v/>
      </c>
      <c r="W391" s="112" t="str">
        <f t="shared" si="55"/>
        <v/>
      </c>
      <c r="X391" s="111" t="str">
        <f t="shared" si="54"/>
        <v/>
      </c>
      <c r="Y391" s="129"/>
      <c r="AC391" s="106"/>
    </row>
    <row r="392" spans="1:29" s="95" customFormat="1">
      <c r="A392" s="8">
        <f t="shared" si="48"/>
        <v>389</v>
      </c>
      <c r="B392" s="133"/>
      <c r="C392" s="119"/>
      <c r="D392" s="118" t="str">
        <f t="shared" si="49"/>
        <v/>
      </c>
      <c r="E392" s="120"/>
      <c r="F392" s="121"/>
      <c r="G392" s="122"/>
      <c r="H392" s="123"/>
      <c r="I392" s="124"/>
      <c r="J392" s="110" t="str">
        <f t="shared" si="50"/>
        <v/>
      </c>
      <c r="K392" s="118" t="str">
        <f t="shared" si="51"/>
        <v/>
      </c>
      <c r="L392" s="113" t="str">
        <f t="shared" si="52"/>
        <v/>
      </c>
      <c r="M392" s="114" t="str">
        <f t="shared" si="53"/>
        <v/>
      </c>
      <c r="N392" s="123"/>
      <c r="O392" s="123"/>
      <c r="P392" s="123"/>
      <c r="Q392" s="123"/>
      <c r="R392" s="123"/>
      <c r="S392" s="125"/>
      <c r="T392" s="126"/>
      <c r="U392" s="127"/>
      <c r="V392" s="115" t="str">
        <f>IF(I392=Tables!$J$5,Tables!$Q$5,IF(I392=Tables!$J$6,Tables!$Q$6,IF(I392=Tables!$J$7,Tables!$Q$7,IF(I392=Tables!$J$8,Tables!$Q$8,IF(I392=Tables!$J$9,Tables!$Q$9,IF(I392=Tables!$J$10,Tables!$Q$10,IF(I392=Tables!$J$11,Tables!$Q$11,IF(I392=Tables!$J$12,Tables!$Q$12,IF(I392=Tables!$J$13,Tables!$Q$13,IF(I392=Tables!$J$14,Tables!$Q$14,IF(I392=Tables!$J$15,Tables!$Q$15,IF(I392=Tables!$J$16,Tables!$Q$16,IF(I392=Tables!$J$17,Tables!$Q$17,IF(I392=Tables!$J$18,Tables!$Q$18,IF(I392=Tables!$J$19,Tables!$Q$19,IF(I392=Tables!$J$20,Tables!$Q$20,IF(I392=Tables!$J$24,Tables!$Q$24,IF(I392=Tables!$J$25,Tables!$Q$25,IF(I392=Tables!$J$26,Tables!$Q$26,IF(I392=Tables!$J$27,Tables!$Q$27,IF(I392=Tables!$J$28,Tables!$Q$28,IF(I392=Tables!$J$29,Tables!$Q$29,IF(I392=Tables!$J$30,Tables!$Q$30,IF(I392=Tables!$J$34,Tables!$Q$34,IF(I392=Tables!$J$35,Tables!$Q$35,IF(I392=Tables!$J$36,Tables!$Q$36,IF(I392=Tables!$J$37,Tables!$Q$37,IF(I392=Tables!$J$38,Tables!$Q$38,IF(I392=Tables!$J$42,Tables!$Q$42,IF(I392=Tables!$J$46,Tables!$Q$46,IF(I392=Tables!$J$47,Tables!$Q$47,IF(I392=Tables!$J$48,Tables!$Q$48,IF(I392=Tables!$J$49,Tables!$Q$49,IF(I392=Tables!$J$50,Tables!$Q$50,""))))))))))))))))))))))))))))))))))</f>
        <v/>
      </c>
      <c r="W392" s="112" t="str">
        <f t="shared" si="55"/>
        <v/>
      </c>
      <c r="X392" s="111" t="str">
        <f t="shared" si="54"/>
        <v/>
      </c>
      <c r="Y392" s="129"/>
      <c r="AC392" s="106"/>
    </row>
    <row r="393" spans="1:29" s="95" customFormat="1">
      <c r="A393" s="8">
        <f t="shared" si="48"/>
        <v>390</v>
      </c>
      <c r="B393" s="133"/>
      <c r="C393" s="119"/>
      <c r="D393" s="118" t="str">
        <f t="shared" si="49"/>
        <v/>
      </c>
      <c r="E393" s="120"/>
      <c r="F393" s="121"/>
      <c r="G393" s="122"/>
      <c r="H393" s="123"/>
      <c r="I393" s="124"/>
      <c r="J393" s="110" t="str">
        <f t="shared" si="50"/>
        <v/>
      </c>
      <c r="K393" s="118" t="str">
        <f t="shared" si="51"/>
        <v/>
      </c>
      <c r="L393" s="113" t="str">
        <f t="shared" si="52"/>
        <v/>
      </c>
      <c r="M393" s="114" t="str">
        <f t="shared" si="53"/>
        <v/>
      </c>
      <c r="N393" s="123"/>
      <c r="O393" s="123"/>
      <c r="P393" s="123"/>
      <c r="Q393" s="123"/>
      <c r="R393" s="123"/>
      <c r="S393" s="125"/>
      <c r="T393" s="126"/>
      <c r="U393" s="127"/>
      <c r="V393" s="115" t="str">
        <f>IF(I393=Tables!$J$5,Tables!$Q$5,IF(I393=Tables!$J$6,Tables!$Q$6,IF(I393=Tables!$J$7,Tables!$Q$7,IF(I393=Tables!$J$8,Tables!$Q$8,IF(I393=Tables!$J$9,Tables!$Q$9,IF(I393=Tables!$J$10,Tables!$Q$10,IF(I393=Tables!$J$11,Tables!$Q$11,IF(I393=Tables!$J$12,Tables!$Q$12,IF(I393=Tables!$J$13,Tables!$Q$13,IF(I393=Tables!$J$14,Tables!$Q$14,IF(I393=Tables!$J$15,Tables!$Q$15,IF(I393=Tables!$J$16,Tables!$Q$16,IF(I393=Tables!$J$17,Tables!$Q$17,IF(I393=Tables!$J$18,Tables!$Q$18,IF(I393=Tables!$J$19,Tables!$Q$19,IF(I393=Tables!$J$20,Tables!$Q$20,IF(I393=Tables!$J$24,Tables!$Q$24,IF(I393=Tables!$J$25,Tables!$Q$25,IF(I393=Tables!$J$26,Tables!$Q$26,IF(I393=Tables!$J$27,Tables!$Q$27,IF(I393=Tables!$J$28,Tables!$Q$28,IF(I393=Tables!$J$29,Tables!$Q$29,IF(I393=Tables!$J$30,Tables!$Q$30,IF(I393=Tables!$J$34,Tables!$Q$34,IF(I393=Tables!$J$35,Tables!$Q$35,IF(I393=Tables!$J$36,Tables!$Q$36,IF(I393=Tables!$J$37,Tables!$Q$37,IF(I393=Tables!$J$38,Tables!$Q$38,IF(I393=Tables!$J$42,Tables!$Q$42,IF(I393=Tables!$J$46,Tables!$Q$46,IF(I393=Tables!$J$47,Tables!$Q$47,IF(I393=Tables!$J$48,Tables!$Q$48,IF(I393=Tables!$J$49,Tables!$Q$49,IF(I393=Tables!$J$50,Tables!$Q$50,""))))))))))))))))))))))))))))))))))</f>
        <v/>
      </c>
      <c r="W393" s="112" t="str">
        <f t="shared" si="55"/>
        <v/>
      </c>
      <c r="X393" s="111" t="str">
        <f t="shared" si="54"/>
        <v/>
      </c>
      <c r="Y393" s="129"/>
      <c r="AC393" s="106"/>
    </row>
    <row r="394" spans="1:29" s="95" customFormat="1">
      <c r="A394" s="8">
        <f t="shared" si="48"/>
        <v>391</v>
      </c>
      <c r="B394" s="133"/>
      <c r="C394" s="119"/>
      <c r="D394" s="118" t="str">
        <f t="shared" si="49"/>
        <v/>
      </c>
      <c r="E394" s="120"/>
      <c r="F394" s="121"/>
      <c r="G394" s="122"/>
      <c r="H394" s="123"/>
      <c r="I394" s="124"/>
      <c r="J394" s="110" t="str">
        <f t="shared" si="50"/>
        <v/>
      </c>
      <c r="K394" s="118" t="str">
        <f t="shared" si="51"/>
        <v/>
      </c>
      <c r="L394" s="113" t="str">
        <f t="shared" si="52"/>
        <v/>
      </c>
      <c r="M394" s="114" t="str">
        <f t="shared" si="53"/>
        <v/>
      </c>
      <c r="N394" s="123"/>
      <c r="O394" s="123"/>
      <c r="P394" s="123"/>
      <c r="Q394" s="123"/>
      <c r="R394" s="123"/>
      <c r="S394" s="125"/>
      <c r="T394" s="126"/>
      <c r="U394" s="127"/>
      <c r="V394" s="115" t="str">
        <f>IF(I394=Tables!$J$5,Tables!$Q$5,IF(I394=Tables!$J$6,Tables!$Q$6,IF(I394=Tables!$J$7,Tables!$Q$7,IF(I394=Tables!$J$8,Tables!$Q$8,IF(I394=Tables!$J$9,Tables!$Q$9,IF(I394=Tables!$J$10,Tables!$Q$10,IF(I394=Tables!$J$11,Tables!$Q$11,IF(I394=Tables!$J$12,Tables!$Q$12,IF(I394=Tables!$J$13,Tables!$Q$13,IF(I394=Tables!$J$14,Tables!$Q$14,IF(I394=Tables!$J$15,Tables!$Q$15,IF(I394=Tables!$J$16,Tables!$Q$16,IF(I394=Tables!$J$17,Tables!$Q$17,IF(I394=Tables!$J$18,Tables!$Q$18,IF(I394=Tables!$J$19,Tables!$Q$19,IF(I394=Tables!$J$20,Tables!$Q$20,IF(I394=Tables!$J$24,Tables!$Q$24,IF(I394=Tables!$J$25,Tables!$Q$25,IF(I394=Tables!$J$26,Tables!$Q$26,IF(I394=Tables!$J$27,Tables!$Q$27,IF(I394=Tables!$J$28,Tables!$Q$28,IF(I394=Tables!$J$29,Tables!$Q$29,IF(I394=Tables!$J$30,Tables!$Q$30,IF(I394=Tables!$J$34,Tables!$Q$34,IF(I394=Tables!$J$35,Tables!$Q$35,IF(I394=Tables!$J$36,Tables!$Q$36,IF(I394=Tables!$J$37,Tables!$Q$37,IF(I394=Tables!$J$38,Tables!$Q$38,IF(I394=Tables!$J$42,Tables!$Q$42,IF(I394=Tables!$J$46,Tables!$Q$46,IF(I394=Tables!$J$47,Tables!$Q$47,IF(I394=Tables!$J$48,Tables!$Q$48,IF(I394=Tables!$J$49,Tables!$Q$49,IF(I394=Tables!$J$50,Tables!$Q$50,""))))))))))))))))))))))))))))))))))</f>
        <v/>
      </c>
      <c r="W394" s="112" t="str">
        <f t="shared" si="55"/>
        <v/>
      </c>
      <c r="X394" s="111" t="str">
        <f t="shared" si="54"/>
        <v/>
      </c>
      <c r="Y394" s="129"/>
      <c r="AC394" s="106"/>
    </row>
    <row r="395" spans="1:29" s="95" customFormat="1">
      <c r="A395" s="8">
        <f t="shared" si="48"/>
        <v>392</v>
      </c>
      <c r="B395" s="133"/>
      <c r="C395" s="119"/>
      <c r="D395" s="118" t="str">
        <f t="shared" si="49"/>
        <v/>
      </c>
      <c r="E395" s="120"/>
      <c r="F395" s="121"/>
      <c r="G395" s="122"/>
      <c r="H395" s="123"/>
      <c r="I395" s="124"/>
      <c r="J395" s="110" t="str">
        <f t="shared" si="50"/>
        <v/>
      </c>
      <c r="K395" s="118" t="str">
        <f t="shared" si="51"/>
        <v/>
      </c>
      <c r="L395" s="113" t="str">
        <f t="shared" si="52"/>
        <v/>
      </c>
      <c r="M395" s="114" t="str">
        <f t="shared" si="53"/>
        <v/>
      </c>
      <c r="N395" s="123"/>
      <c r="O395" s="123"/>
      <c r="P395" s="123"/>
      <c r="Q395" s="123"/>
      <c r="R395" s="123"/>
      <c r="S395" s="125"/>
      <c r="T395" s="126"/>
      <c r="U395" s="127"/>
      <c r="V395" s="115" t="str">
        <f>IF(I395=Tables!$J$5,Tables!$Q$5,IF(I395=Tables!$J$6,Tables!$Q$6,IF(I395=Tables!$J$7,Tables!$Q$7,IF(I395=Tables!$J$8,Tables!$Q$8,IF(I395=Tables!$J$9,Tables!$Q$9,IF(I395=Tables!$J$10,Tables!$Q$10,IF(I395=Tables!$J$11,Tables!$Q$11,IF(I395=Tables!$J$12,Tables!$Q$12,IF(I395=Tables!$J$13,Tables!$Q$13,IF(I395=Tables!$J$14,Tables!$Q$14,IF(I395=Tables!$J$15,Tables!$Q$15,IF(I395=Tables!$J$16,Tables!$Q$16,IF(I395=Tables!$J$17,Tables!$Q$17,IF(I395=Tables!$J$18,Tables!$Q$18,IF(I395=Tables!$J$19,Tables!$Q$19,IF(I395=Tables!$J$20,Tables!$Q$20,IF(I395=Tables!$J$24,Tables!$Q$24,IF(I395=Tables!$J$25,Tables!$Q$25,IF(I395=Tables!$J$26,Tables!$Q$26,IF(I395=Tables!$J$27,Tables!$Q$27,IF(I395=Tables!$J$28,Tables!$Q$28,IF(I395=Tables!$J$29,Tables!$Q$29,IF(I395=Tables!$J$30,Tables!$Q$30,IF(I395=Tables!$J$34,Tables!$Q$34,IF(I395=Tables!$J$35,Tables!$Q$35,IF(I395=Tables!$J$36,Tables!$Q$36,IF(I395=Tables!$J$37,Tables!$Q$37,IF(I395=Tables!$J$38,Tables!$Q$38,IF(I395=Tables!$J$42,Tables!$Q$42,IF(I395=Tables!$J$46,Tables!$Q$46,IF(I395=Tables!$J$47,Tables!$Q$47,IF(I395=Tables!$J$48,Tables!$Q$48,IF(I395=Tables!$J$49,Tables!$Q$49,IF(I395=Tables!$J$50,Tables!$Q$50,""))))))))))))))))))))))))))))))))))</f>
        <v/>
      </c>
      <c r="W395" s="112" t="str">
        <f t="shared" si="55"/>
        <v/>
      </c>
      <c r="X395" s="111" t="str">
        <f t="shared" si="54"/>
        <v/>
      </c>
      <c r="Y395" s="129"/>
      <c r="AC395" s="106"/>
    </row>
    <row r="396" spans="1:29" s="95" customFormat="1">
      <c r="A396" s="8">
        <f t="shared" si="48"/>
        <v>393</v>
      </c>
      <c r="B396" s="133"/>
      <c r="C396" s="119"/>
      <c r="D396" s="118" t="str">
        <f t="shared" si="49"/>
        <v/>
      </c>
      <c r="E396" s="120"/>
      <c r="F396" s="121"/>
      <c r="G396" s="122"/>
      <c r="H396" s="123"/>
      <c r="I396" s="124"/>
      <c r="J396" s="110" t="str">
        <f t="shared" si="50"/>
        <v/>
      </c>
      <c r="K396" s="118" t="str">
        <f t="shared" si="51"/>
        <v/>
      </c>
      <c r="L396" s="113" t="str">
        <f t="shared" si="52"/>
        <v/>
      </c>
      <c r="M396" s="114" t="str">
        <f t="shared" si="53"/>
        <v/>
      </c>
      <c r="N396" s="123"/>
      <c r="O396" s="123"/>
      <c r="P396" s="123"/>
      <c r="Q396" s="123"/>
      <c r="R396" s="123"/>
      <c r="S396" s="125"/>
      <c r="T396" s="126"/>
      <c r="U396" s="127"/>
      <c r="V396" s="115" t="str">
        <f>IF(I396=Tables!$J$5,Tables!$Q$5,IF(I396=Tables!$J$6,Tables!$Q$6,IF(I396=Tables!$J$7,Tables!$Q$7,IF(I396=Tables!$J$8,Tables!$Q$8,IF(I396=Tables!$J$9,Tables!$Q$9,IF(I396=Tables!$J$10,Tables!$Q$10,IF(I396=Tables!$J$11,Tables!$Q$11,IF(I396=Tables!$J$12,Tables!$Q$12,IF(I396=Tables!$J$13,Tables!$Q$13,IF(I396=Tables!$J$14,Tables!$Q$14,IF(I396=Tables!$J$15,Tables!$Q$15,IF(I396=Tables!$J$16,Tables!$Q$16,IF(I396=Tables!$J$17,Tables!$Q$17,IF(I396=Tables!$J$18,Tables!$Q$18,IF(I396=Tables!$J$19,Tables!$Q$19,IF(I396=Tables!$J$20,Tables!$Q$20,IF(I396=Tables!$J$24,Tables!$Q$24,IF(I396=Tables!$J$25,Tables!$Q$25,IF(I396=Tables!$J$26,Tables!$Q$26,IF(I396=Tables!$J$27,Tables!$Q$27,IF(I396=Tables!$J$28,Tables!$Q$28,IF(I396=Tables!$J$29,Tables!$Q$29,IF(I396=Tables!$J$30,Tables!$Q$30,IF(I396=Tables!$J$34,Tables!$Q$34,IF(I396=Tables!$J$35,Tables!$Q$35,IF(I396=Tables!$J$36,Tables!$Q$36,IF(I396=Tables!$J$37,Tables!$Q$37,IF(I396=Tables!$J$38,Tables!$Q$38,IF(I396=Tables!$J$42,Tables!$Q$42,IF(I396=Tables!$J$46,Tables!$Q$46,IF(I396=Tables!$J$47,Tables!$Q$47,IF(I396=Tables!$J$48,Tables!$Q$48,IF(I396=Tables!$J$49,Tables!$Q$49,IF(I396=Tables!$J$50,Tables!$Q$50,""))))))))))))))))))))))))))))))))))</f>
        <v/>
      </c>
      <c r="W396" s="112" t="str">
        <f t="shared" si="55"/>
        <v/>
      </c>
      <c r="X396" s="111" t="str">
        <f t="shared" si="54"/>
        <v/>
      </c>
      <c r="Y396" s="129"/>
      <c r="AA396" s="96"/>
      <c r="AC396" s="106"/>
    </row>
    <row r="397" spans="1:29" s="95" customFormat="1">
      <c r="A397" s="8">
        <f t="shared" si="48"/>
        <v>394</v>
      </c>
      <c r="B397" s="133"/>
      <c r="C397" s="119"/>
      <c r="D397" s="118" t="str">
        <f t="shared" si="49"/>
        <v/>
      </c>
      <c r="E397" s="120"/>
      <c r="F397" s="121"/>
      <c r="G397" s="122"/>
      <c r="H397" s="123"/>
      <c r="I397" s="124"/>
      <c r="J397" s="110" t="str">
        <f t="shared" si="50"/>
        <v/>
      </c>
      <c r="K397" s="118" t="str">
        <f t="shared" si="51"/>
        <v/>
      </c>
      <c r="L397" s="113" t="str">
        <f t="shared" si="52"/>
        <v/>
      </c>
      <c r="M397" s="114" t="str">
        <f t="shared" si="53"/>
        <v/>
      </c>
      <c r="N397" s="123"/>
      <c r="O397" s="123"/>
      <c r="P397" s="123"/>
      <c r="Q397" s="123"/>
      <c r="R397" s="123"/>
      <c r="S397" s="125"/>
      <c r="T397" s="126"/>
      <c r="U397" s="127"/>
      <c r="V397" s="115" t="str">
        <f>IF(I397=Tables!$J$5,Tables!$Q$5,IF(I397=Tables!$J$6,Tables!$Q$6,IF(I397=Tables!$J$7,Tables!$Q$7,IF(I397=Tables!$J$8,Tables!$Q$8,IF(I397=Tables!$J$9,Tables!$Q$9,IF(I397=Tables!$J$10,Tables!$Q$10,IF(I397=Tables!$J$11,Tables!$Q$11,IF(I397=Tables!$J$12,Tables!$Q$12,IF(I397=Tables!$J$13,Tables!$Q$13,IF(I397=Tables!$J$14,Tables!$Q$14,IF(I397=Tables!$J$15,Tables!$Q$15,IF(I397=Tables!$J$16,Tables!$Q$16,IF(I397=Tables!$J$17,Tables!$Q$17,IF(I397=Tables!$J$18,Tables!$Q$18,IF(I397=Tables!$J$19,Tables!$Q$19,IF(I397=Tables!$J$20,Tables!$Q$20,IF(I397=Tables!$J$24,Tables!$Q$24,IF(I397=Tables!$J$25,Tables!$Q$25,IF(I397=Tables!$J$26,Tables!$Q$26,IF(I397=Tables!$J$27,Tables!$Q$27,IF(I397=Tables!$J$28,Tables!$Q$28,IF(I397=Tables!$J$29,Tables!$Q$29,IF(I397=Tables!$J$30,Tables!$Q$30,IF(I397=Tables!$J$34,Tables!$Q$34,IF(I397=Tables!$J$35,Tables!$Q$35,IF(I397=Tables!$J$36,Tables!$Q$36,IF(I397=Tables!$J$37,Tables!$Q$37,IF(I397=Tables!$J$38,Tables!$Q$38,IF(I397=Tables!$J$42,Tables!$Q$42,IF(I397=Tables!$J$46,Tables!$Q$46,IF(I397=Tables!$J$47,Tables!$Q$47,IF(I397=Tables!$J$48,Tables!$Q$48,IF(I397=Tables!$J$49,Tables!$Q$49,IF(I397=Tables!$J$50,Tables!$Q$50,""))))))))))))))))))))))))))))))))))</f>
        <v/>
      </c>
      <c r="W397" s="112" t="str">
        <f t="shared" si="55"/>
        <v/>
      </c>
      <c r="X397" s="111" t="str">
        <f t="shared" si="54"/>
        <v/>
      </c>
      <c r="Y397" s="129"/>
      <c r="AA397" s="96"/>
      <c r="AC397" s="106"/>
    </row>
    <row r="398" spans="1:29" s="95" customFormat="1">
      <c r="A398" s="8">
        <f t="shared" si="48"/>
        <v>395</v>
      </c>
      <c r="B398" s="133"/>
      <c r="C398" s="119"/>
      <c r="D398" s="118" t="str">
        <f t="shared" si="49"/>
        <v/>
      </c>
      <c r="E398" s="120"/>
      <c r="F398" s="121"/>
      <c r="G398" s="122"/>
      <c r="H398" s="123"/>
      <c r="I398" s="124"/>
      <c r="J398" s="110" t="str">
        <f t="shared" si="50"/>
        <v/>
      </c>
      <c r="K398" s="118" t="str">
        <f t="shared" si="51"/>
        <v/>
      </c>
      <c r="L398" s="113" t="str">
        <f t="shared" si="52"/>
        <v/>
      </c>
      <c r="M398" s="114" t="str">
        <f t="shared" si="53"/>
        <v/>
      </c>
      <c r="N398" s="123"/>
      <c r="O398" s="123"/>
      <c r="P398" s="123"/>
      <c r="Q398" s="123"/>
      <c r="R398" s="123"/>
      <c r="S398" s="125"/>
      <c r="T398" s="126"/>
      <c r="U398" s="127"/>
      <c r="V398" s="115" t="str">
        <f>IF(I398=Tables!$J$5,Tables!$Q$5,IF(I398=Tables!$J$6,Tables!$Q$6,IF(I398=Tables!$J$7,Tables!$Q$7,IF(I398=Tables!$J$8,Tables!$Q$8,IF(I398=Tables!$J$9,Tables!$Q$9,IF(I398=Tables!$J$10,Tables!$Q$10,IF(I398=Tables!$J$11,Tables!$Q$11,IF(I398=Tables!$J$12,Tables!$Q$12,IF(I398=Tables!$J$13,Tables!$Q$13,IF(I398=Tables!$J$14,Tables!$Q$14,IF(I398=Tables!$J$15,Tables!$Q$15,IF(I398=Tables!$J$16,Tables!$Q$16,IF(I398=Tables!$J$17,Tables!$Q$17,IF(I398=Tables!$J$18,Tables!$Q$18,IF(I398=Tables!$J$19,Tables!$Q$19,IF(I398=Tables!$J$20,Tables!$Q$20,IF(I398=Tables!$J$24,Tables!$Q$24,IF(I398=Tables!$J$25,Tables!$Q$25,IF(I398=Tables!$J$26,Tables!$Q$26,IF(I398=Tables!$J$27,Tables!$Q$27,IF(I398=Tables!$J$28,Tables!$Q$28,IF(I398=Tables!$J$29,Tables!$Q$29,IF(I398=Tables!$J$30,Tables!$Q$30,IF(I398=Tables!$J$34,Tables!$Q$34,IF(I398=Tables!$J$35,Tables!$Q$35,IF(I398=Tables!$J$36,Tables!$Q$36,IF(I398=Tables!$J$37,Tables!$Q$37,IF(I398=Tables!$J$38,Tables!$Q$38,IF(I398=Tables!$J$42,Tables!$Q$42,IF(I398=Tables!$J$46,Tables!$Q$46,IF(I398=Tables!$J$47,Tables!$Q$47,IF(I398=Tables!$J$48,Tables!$Q$48,IF(I398=Tables!$J$49,Tables!$Q$49,IF(I398=Tables!$J$50,Tables!$Q$50,""))))))))))))))))))))))))))))))))))</f>
        <v/>
      </c>
      <c r="W398" s="112" t="str">
        <f t="shared" si="55"/>
        <v/>
      </c>
      <c r="X398" s="111" t="str">
        <f t="shared" si="54"/>
        <v/>
      </c>
      <c r="Y398" s="129"/>
      <c r="AA398" s="96"/>
      <c r="AC398" s="106"/>
    </row>
    <row r="399" spans="1:29" s="96" customFormat="1" ht="15.75" customHeight="1">
      <c r="A399" s="8">
        <f t="shared" si="48"/>
        <v>396</v>
      </c>
      <c r="B399" s="134"/>
      <c r="C399" s="119"/>
      <c r="D399" s="118" t="str">
        <f t="shared" si="49"/>
        <v/>
      </c>
      <c r="E399" s="120"/>
      <c r="F399" s="121"/>
      <c r="G399" s="122"/>
      <c r="H399" s="123"/>
      <c r="I399" s="124"/>
      <c r="J399" s="110" t="str">
        <f t="shared" si="50"/>
        <v/>
      </c>
      <c r="K399" s="118" t="str">
        <f t="shared" si="51"/>
        <v/>
      </c>
      <c r="L399" s="113" t="str">
        <f t="shared" si="52"/>
        <v/>
      </c>
      <c r="M399" s="114" t="str">
        <f t="shared" si="53"/>
        <v/>
      </c>
      <c r="N399" s="123"/>
      <c r="O399" s="123"/>
      <c r="P399" s="123"/>
      <c r="Q399" s="123"/>
      <c r="R399" s="123"/>
      <c r="S399" s="125"/>
      <c r="T399" s="126"/>
      <c r="U399" s="127"/>
      <c r="V399" s="115" t="str">
        <f>IF(I399=Tables!$J$5,Tables!$Q$5,IF(I399=Tables!$J$6,Tables!$Q$6,IF(I399=Tables!$J$7,Tables!$Q$7,IF(I399=Tables!$J$8,Tables!$Q$8,IF(I399=Tables!$J$9,Tables!$Q$9,IF(I399=Tables!$J$10,Tables!$Q$10,IF(I399=Tables!$J$11,Tables!$Q$11,IF(I399=Tables!$J$12,Tables!$Q$12,IF(I399=Tables!$J$13,Tables!$Q$13,IF(I399=Tables!$J$14,Tables!$Q$14,IF(I399=Tables!$J$15,Tables!$Q$15,IF(I399=Tables!$J$16,Tables!$Q$16,IF(I399=Tables!$J$17,Tables!$Q$17,IF(I399=Tables!$J$18,Tables!$Q$18,IF(I399=Tables!$J$19,Tables!$Q$19,IF(I399=Tables!$J$20,Tables!$Q$20,IF(I399=Tables!$J$24,Tables!$Q$24,IF(I399=Tables!$J$25,Tables!$Q$25,IF(I399=Tables!$J$26,Tables!$Q$26,IF(I399=Tables!$J$27,Tables!$Q$27,IF(I399=Tables!$J$28,Tables!$Q$28,IF(I399=Tables!$J$29,Tables!$Q$29,IF(I399=Tables!$J$30,Tables!$Q$30,IF(I399=Tables!$J$34,Tables!$Q$34,IF(I399=Tables!$J$35,Tables!$Q$35,IF(I399=Tables!$J$36,Tables!$Q$36,IF(I399=Tables!$J$37,Tables!$Q$37,IF(I399=Tables!$J$38,Tables!$Q$38,IF(I399=Tables!$J$42,Tables!$Q$42,IF(I399=Tables!$J$46,Tables!$Q$46,IF(I399=Tables!$J$47,Tables!$Q$47,IF(I399=Tables!$J$48,Tables!$Q$48,IF(I399=Tables!$J$49,Tables!$Q$49,IF(I399=Tables!$J$50,Tables!$Q$50,""))))))))))))))))))))))))))))))))))</f>
        <v/>
      </c>
      <c r="W399" s="112" t="str">
        <f t="shared" si="55"/>
        <v/>
      </c>
      <c r="X399" s="111" t="str">
        <f t="shared" si="54"/>
        <v/>
      </c>
      <c r="Y399" s="129"/>
      <c r="AC399" s="107"/>
    </row>
    <row r="400" spans="1:29" s="96" customFormat="1">
      <c r="A400" s="8">
        <f t="shared" si="48"/>
        <v>397</v>
      </c>
      <c r="B400" s="134"/>
      <c r="C400" s="119"/>
      <c r="D400" s="118" t="str">
        <f t="shared" si="49"/>
        <v/>
      </c>
      <c r="E400" s="120"/>
      <c r="F400" s="121"/>
      <c r="G400" s="122"/>
      <c r="H400" s="123"/>
      <c r="I400" s="124"/>
      <c r="J400" s="110" t="str">
        <f t="shared" si="50"/>
        <v/>
      </c>
      <c r="K400" s="118" t="str">
        <f t="shared" si="51"/>
        <v/>
      </c>
      <c r="L400" s="113" t="str">
        <f t="shared" si="52"/>
        <v/>
      </c>
      <c r="M400" s="114" t="str">
        <f t="shared" si="53"/>
        <v/>
      </c>
      <c r="N400" s="123"/>
      <c r="O400" s="123"/>
      <c r="P400" s="123"/>
      <c r="Q400" s="123"/>
      <c r="R400" s="123"/>
      <c r="S400" s="125"/>
      <c r="T400" s="126"/>
      <c r="U400" s="127"/>
      <c r="V400" s="115" t="str">
        <f>IF(I400=Tables!$J$5,Tables!$Q$5,IF(I400=Tables!$J$6,Tables!$Q$6,IF(I400=Tables!$J$7,Tables!$Q$7,IF(I400=Tables!$J$8,Tables!$Q$8,IF(I400=Tables!$J$9,Tables!$Q$9,IF(I400=Tables!$J$10,Tables!$Q$10,IF(I400=Tables!$J$11,Tables!$Q$11,IF(I400=Tables!$J$12,Tables!$Q$12,IF(I400=Tables!$J$13,Tables!$Q$13,IF(I400=Tables!$J$14,Tables!$Q$14,IF(I400=Tables!$J$15,Tables!$Q$15,IF(I400=Tables!$J$16,Tables!$Q$16,IF(I400=Tables!$J$17,Tables!$Q$17,IF(I400=Tables!$J$18,Tables!$Q$18,IF(I400=Tables!$J$19,Tables!$Q$19,IF(I400=Tables!$J$20,Tables!$Q$20,IF(I400=Tables!$J$24,Tables!$Q$24,IF(I400=Tables!$J$25,Tables!$Q$25,IF(I400=Tables!$J$26,Tables!$Q$26,IF(I400=Tables!$J$27,Tables!$Q$27,IF(I400=Tables!$J$28,Tables!$Q$28,IF(I400=Tables!$J$29,Tables!$Q$29,IF(I400=Tables!$J$30,Tables!$Q$30,IF(I400=Tables!$J$34,Tables!$Q$34,IF(I400=Tables!$J$35,Tables!$Q$35,IF(I400=Tables!$J$36,Tables!$Q$36,IF(I400=Tables!$J$37,Tables!$Q$37,IF(I400=Tables!$J$38,Tables!$Q$38,IF(I400=Tables!$J$42,Tables!$Q$42,IF(I400=Tables!$J$46,Tables!$Q$46,IF(I400=Tables!$J$47,Tables!$Q$47,IF(I400=Tables!$J$48,Tables!$Q$48,IF(I400=Tables!$J$49,Tables!$Q$49,IF(I400=Tables!$J$50,Tables!$Q$50,""))))))))))))))))))))))))))))))))))</f>
        <v/>
      </c>
      <c r="W400" s="112" t="str">
        <f t="shared" si="55"/>
        <v/>
      </c>
      <c r="X400" s="111" t="str">
        <f t="shared" si="54"/>
        <v/>
      </c>
      <c r="Y400" s="129"/>
      <c r="AC400" s="107"/>
    </row>
    <row r="401" spans="1:29" s="96" customFormat="1">
      <c r="A401" s="8">
        <f t="shared" si="48"/>
        <v>398</v>
      </c>
      <c r="B401" s="134"/>
      <c r="C401" s="119"/>
      <c r="D401" s="118" t="str">
        <f t="shared" si="49"/>
        <v/>
      </c>
      <c r="E401" s="120"/>
      <c r="F401" s="121"/>
      <c r="G401" s="122"/>
      <c r="H401" s="123"/>
      <c r="I401" s="124"/>
      <c r="J401" s="110" t="str">
        <f t="shared" si="50"/>
        <v/>
      </c>
      <c r="K401" s="118" t="str">
        <f t="shared" si="51"/>
        <v/>
      </c>
      <c r="L401" s="113" t="str">
        <f t="shared" si="52"/>
        <v/>
      </c>
      <c r="M401" s="114" t="str">
        <f t="shared" si="53"/>
        <v/>
      </c>
      <c r="N401" s="123"/>
      <c r="O401" s="123"/>
      <c r="P401" s="123"/>
      <c r="Q401" s="123"/>
      <c r="R401" s="123"/>
      <c r="S401" s="125"/>
      <c r="T401" s="126"/>
      <c r="U401" s="127"/>
      <c r="V401" s="115" t="str">
        <f>IF(I401=Tables!$J$5,Tables!$Q$5,IF(I401=Tables!$J$6,Tables!$Q$6,IF(I401=Tables!$J$7,Tables!$Q$7,IF(I401=Tables!$J$8,Tables!$Q$8,IF(I401=Tables!$J$9,Tables!$Q$9,IF(I401=Tables!$J$10,Tables!$Q$10,IF(I401=Tables!$J$11,Tables!$Q$11,IF(I401=Tables!$J$12,Tables!$Q$12,IF(I401=Tables!$J$13,Tables!$Q$13,IF(I401=Tables!$J$14,Tables!$Q$14,IF(I401=Tables!$J$15,Tables!$Q$15,IF(I401=Tables!$J$16,Tables!$Q$16,IF(I401=Tables!$J$17,Tables!$Q$17,IF(I401=Tables!$J$18,Tables!$Q$18,IF(I401=Tables!$J$19,Tables!$Q$19,IF(I401=Tables!$J$20,Tables!$Q$20,IF(I401=Tables!$J$24,Tables!$Q$24,IF(I401=Tables!$J$25,Tables!$Q$25,IF(I401=Tables!$J$26,Tables!$Q$26,IF(I401=Tables!$J$27,Tables!$Q$27,IF(I401=Tables!$J$28,Tables!$Q$28,IF(I401=Tables!$J$29,Tables!$Q$29,IF(I401=Tables!$J$30,Tables!$Q$30,IF(I401=Tables!$J$34,Tables!$Q$34,IF(I401=Tables!$J$35,Tables!$Q$35,IF(I401=Tables!$J$36,Tables!$Q$36,IF(I401=Tables!$J$37,Tables!$Q$37,IF(I401=Tables!$J$38,Tables!$Q$38,IF(I401=Tables!$J$42,Tables!$Q$42,IF(I401=Tables!$J$46,Tables!$Q$46,IF(I401=Tables!$J$47,Tables!$Q$47,IF(I401=Tables!$J$48,Tables!$Q$48,IF(I401=Tables!$J$49,Tables!$Q$49,IF(I401=Tables!$J$50,Tables!$Q$50,""))))))))))))))))))))))))))))))))))</f>
        <v/>
      </c>
      <c r="W401" s="112" t="str">
        <f t="shared" si="55"/>
        <v/>
      </c>
      <c r="X401" s="111" t="str">
        <f t="shared" si="54"/>
        <v/>
      </c>
      <c r="Y401" s="129"/>
      <c r="AC401" s="107"/>
    </row>
    <row r="402" spans="1:29" s="96" customFormat="1">
      <c r="A402" s="8">
        <f t="shared" si="48"/>
        <v>399</v>
      </c>
      <c r="B402" s="134"/>
      <c r="C402" s="119"/>
      <c r="D402" s="118" t="str">
        <f t="shared" si="49"/>
        <v/>
      </c>
      <c r="E402" s="120"/>
      <c r="F402" s="121"/>
      <c r="G402" s="122"/>
      <c r="H402" s="123"/>
      <c r="I402" s="124"/>
      <c r="J402" s="110" t="str">
        <f t="shared" si="50"/>
        <v/>
      </c>
      <c r="K402" s="118" t="str">
        <f t="shared" si="51"/>
        <v/>
      </c>
      <c r="L402" s="113" t="str">
        <f t="shared" si="52"/>
        <v/>
      </c>
      <c r="M402" s="114" t="str">
        <f t="shared" si="53"/>
        <v/>
      </c>
      <c r="N402" s="123"/>
      <c r="O402" s="123"/>
      <c r="P402" s="123"/>
      <c r="Q402" s="123"/>
      <c r="R402" s="123"/>
      <c r="S402" s="125"/>
      <c r="T402" s="126"/>
      <c r="U402" s="127"/>
      <c r="V402" s="115" t="str">
        <f>IF(I402=Tables!$J$5,Tables!$Q$5,IF(I402=Tables!$J$6,Tables!$Q$6,IF(I402=Tables!$J$7,Tables!$Q$7,IF(I402=Tables!$J$8,Tables!$Q$8,IF(I402=Tables!$J$9,Tables!$Q$9,IF(I402=Tables!$J$10,Tables!$Q$10,IF(I402=Tables!$J$11,Tables!$Q$11,IF(I402=Tables!$J$12,Tables!$Q$12,IF(I402=Tables!$J$13,Tables!$Q$13,IF(I402=Tables!$J$14,Tables!$Q$14,IF(I402=Tables!$J$15,Tables!$Q$15,IF(I402=Tables!$J$16,Tables!$Q$16,IF(I402=Tables!$J$17,Tables!$Q$17,IF(I402=Tables!$J$18,Tables!$Q$18,IF(I402=Tables!$J$19,Tables!$Q$19,IF(I402=Tables!$J$20,Tables!$Q$20,IF(I402=Tables!$J$24,Tables!$Q$24,IF(I402=Tables!$J$25,Tables!$Q$25,IF(I402=Tables!$J$26,Tables!$Q$26,IF(I402=Tables!$J$27,Tables!$Q$27,IF(I402=Tables!$J$28,Tables!$Q$28,IF(I402=Tables!$J$29,Tables!$Q$29,IF(I402=Tables!$J$30,Tables!$Q$30,IF(I402=Tables!$J$34,Tables!$Q$34,IF(I402=Tables!$J$35,Tables!$Q$35,IF(I402=Tables!$J$36,Tables!$Q$36,IF(I402=Tables!$J$37,Tables!$Q$37,IF(I402=Tables!$J$38,Tables!$Q$38,IF(I402=Tables!$J$42,Tables!$Q$42,IF(I402=Tables!$J$46,Tables!$Q$46,IF(I402=Tables!$J$47,Tables!$Q$47,IF(I402=Tables!$J$48,Tables!$Q$48,IF(I402=Tables!$J$49,Tables!$Q$49,IF(I402=Tables!$J$50,Tables!$Q$50,""))))))))))))))))))))))))))))))))))</f>
        <v/>
      </c>
      <c r="W402" s="112" t="str">
        <f t="shared" si="55"/>
        <v/>
      </c>
      <c r="X402" s="111" t="str">
        <f t="shared" si="54"/>
        <v/>
      </c>
      <c r="Y402" s="129"/>
      <c r="AC402" s="107"/>
    </row>
    <row r="403" spans="1:29" s="96" customFormat="1">
      <c r="A403" s="8">
        <f t="shared" si="48"/>
        <v>400</v>
      </c>
      <c r="B403" s="134"/>
      <c r="C403" s="119"/>
      <c r="D403" s="118" t="str">
        <f t="shared" si="49"/>
        <v/>
      </c>
      <c r="E403" s="120"/>
      <c r="F403" s="121"/>
      <c r="G403" s="122"/>
      <c r="H403" s="123"/>
      <c r="I403" s="124"/>
      <c r="J403" s="110" t="str">
        <f t="shared" si="50"/>
        <v/>
      </c>
      <c r="K403" s="118" t="str">
        <f t="shared" si="51"/>
        <v/>
      </c>
      <c r="L403" s="113" t="str">
        <f t="shared" si="52"/>
        <v/>
      </c>
      <c r="M403" s="114" t="str">
        <f t="shared" si="53"/>
        <v/>
      </c>
      <c r="N403" s="123"/>
      <c r="O403" s="123"/>
      <c r="P403" s="123"/>
      <c r="Q403" s="123"/>
      <c r="R403" s="123"/>
      <c r="S403" s="125"/>
      <c r="T403" s="126"/>
      <c r="U403" s="127"/>
      <c r="V403" s="115" t="str">
        <f>IF(I403=Tables!$J$5,Tables!$Q$5,IF(I403=Tables!$J$6,Tables!$Q$6,IF(I403=Tables!$J$7,Tables!$Q$7,IF(I403=Tables!$J$8,Tables!$Q$8,IF(I403=Tables!$J$9,Tables!$Q$9,IF(I403=Tables!$J$10,Tables!$Q$10,IF(I403=Tables!$J$11,Tables!$Q$11,IF(I403=Tables!$J$12,Tables!$Q$12,IF(I403=Tables!$J$13,Tables!$Q$13,IF(I403=Tables!$J$14,Tables!$Q$14,IF(I403=Tables!$J$15,Tables!$Q$15,IF(I403=Tables!$J$16,Tables!$Q$16,IF(I403=Tables!$J$17,Tables!$Q$17,IF(I403=Tables!$J$18,Tables!$Q$18,IF(I403=Tables!$J$19,Tables!$Q$19,IF(I403=Tables!$J$20,Tables!$Q$20,IF(I403=Tables!$J$24,Tables!$Q$24,IF(I403=Tables!$J$25,Tables!$Q$25,IF(I403=Tables!$J$26,Tables!$Q$26,IF(I403=Tables!$J$27,Tables!$Q$27,IF(I403=Tables!$J$28,Tables!$Q$28,IF(I403=Tables!$J$29,Tables!$Q$29,IF(I403=Tables!$J$30,Tables!$Q$30,IF(I403=Tables!$J$34,Tables!$Q$34,IF(I403=Tables!$J$35,Tables!$Q$35,IF(I403=Tables!$J$36,Tables!$Q$36,IF(I403=Tables!$J$37,Tables!$Q$37,IF(I403=Tables!$J$38,Tables!$Q$38,IF(I403=Tables!$J$42,Tables!$Q$42,IF(I403=Tables!$J$46,Tables!$Q$46,IF(I403=Tables!$J$47,Tables!$Q$47,IF(I403=Tables!$J$48,Tables!$Q$48,IF(I403=Tables!$J$49,Tables!$Q$49,IF(I403=Tables!$J$50,Tables!$Q$50,""))))))))))))))))))))))))))))))))))</f>
        <v/>
      </c>
      <c r="W403" s="112" t="str">
        <f t="shared" si="55"/>
        <v/>
      </c>
      <c r="X403" s="111" t="str">
        <f t="shared" si="54"/>
        <v/>
      </c>
      <c r="Y403" s="129"/>
      <c r="AC403" s="107"/>
    </row>
    <row r="404" spans="1:29" s="96" customFormat="1">
      <c r="A404" s="8">
        <f t="shared" si="48"/>
        <v>401</v>
      </c>
      <c r="B404" s="134"/>
      <c r="C404" s="119"/>
      <c r="D404" s="118" t="str">
        <f t="shared" si="49"/>
        <v/>
      </c>
      <c r="E404" s="120"/>
      <c r="F404" s="121"/>
      <c r="G404" s="122"/>
      <c r="H404" s="123"/>
      <c r="I404" s="124"/>
      <c r="J404" s="110" t="str">
        <f t="shared" si="50"/>
        <v/>
      </c>
      <c r="K404" s="118" t="str">
        <f t="shared" si="51"/>
        <v/>
      </c>
      <c r="L404" s="113" t="str">
        <f t="shared" si="52"/>
        <v/>
      </c>
      <c r="M404" s="114" t="str">
        <f t="shared" si="53"/>
        <v/>
      </c>
      <c r="N404" s="123"/>
      <c r="O404" s="123"/>
      <c r="P404" s="123"/>
      <c r="Q404" s="123"/>
      <c r="R404" s="123"/>
      <c r="S404" s="125"/>
      <c r="T404" s="126"/>
      <c r="U404" s="127"/>
      <c r="V404" s="115" t="str">
        <f>IF(I404=Tables!$J$5,Tables!$Q$5,IF(I404=Tables!$J$6,Tables!$Q$6,IF(I404=Tables!$J$7,Tables!$Q$7,IF(I404=Tables!$J$8,Tables!$Q$8,IF(I404=Tables!$J$9,Tables!$Q$9,IF(I404=Tables!$J$10,Tables!$Q$10,IF(I404=Tables!$J$11,Tables!$Q$11,IF(I404=Tables!$J$12,Tables!$Q$12,IF(I404=Tables!$J$13,Tables!$Q$13,IF(I404=Tables!$J$14,Tables!$Q$14,IF(I404=Tables!$J$15,Tables!$Q$15,IF(I404=Tables!$J$16,Tables!$Q$16,IF(I404=Tables!$J$17,Tables!$Q$17,IF(I404=Tables!$J$18,Tables!$Q$18,IF(I404=Tables!$J$19,Tables!$Q$19,IF(I404=Tables!$J$20,Tables!$Q$20,IF(I404=Tables!$J$24,Tables!$Q$24,IF(I404=Tables!$J$25,Tables!$Q$25,IF(I404=Tables!$J$26,Tables!$Q$26,IF(I404=Tables!$J$27,Tables!$Q$27,IF(I404=Tables!$J$28,Tables!$Q$28,IF(I404=Tables!$J$29,Tables!$Q$29,IF(I404=Tables!$J$30,Tables!$Q$30,IF(I404=Tables!$J$34,Tables!$Q$34,IF(I404=Tables!$J$35,Tables!$Q$35,IF(I404=Tables!$J$36,Tables!$Q$36,IF(I404=Tables!$J$37,Tables!$Q$37,IF(I404=Tables!$J$38,Tables!$Q$38,IF(I404=Tables!$J$42,Tables!$Q$42,IF(I404=Tables!$J$46,Tables!$Q$46,IF(I404=Tables!$J$47,Tables!$Q$47,IF(I404=Tables!$J$48,Tables!$Q$48,IF(I404=Tables!$J$49,Tables!$Q$49,IF(I404=Tables!$J$50,Tables!$Q$50,""))))))))))))))))))))))))))))))))))</f>
        <v/>
      </c>
      <c r="W404" s="112" t="str">
        <f t="shared" si="55"/>
        <v/>
      </c>
      <c r="X404" s="111" t="str">
        <f t="shared" si="54"/>
        <v/>
      </c>
      <c r="Y404" s="129"/>
      <c r="AC404" s="107"/>
    </row>
    <row r="405" spans="1:29" s="96" customFormat="1">
      <c r="A405" s="8">
        <f t="shared" si="48"/>
        <v>402</v>
      </c>
      <c r="B405" s="134"/>
      <c r="C405" s="119"/>
      <c r="D405" s="118" t="str">
        <f t="shared" si="49"/>
        <v/>
      </c>
      <c r="E405" s="120"/>
      <c r="F405" s="121"/>
      <c r="G405" s="122"/>
      <c r="H405" s="123"/>
      <c r="I405" s="124"/>
      <c r="J405" s="110" t="str">
        <f t="shared" si="50"/>
        <v/>
      </c>
      <c r="K405" s="118" t="str">
        <f t="shared" si="51"/>
        <v/>
      </c>
      <c r="L405" s="113" t="str">
        <f t="shared" si="52"/>
        <v/>
      </c>
      <c r="M405" s="114" t="str">
        <f t="shared" si="53"/>
        <v/>
      </c>
      <c r="N405" s="123"/>
      <c r="O405" s="123"/>
      <c r="P405" s="123"/>
      <c r="Q405" s="123"/>
      <c r="R405" s="123"/>
      <c r="S405" s="125"/>
      <c r="T405" s="126"/>
      <c r="U405" s="127"/>
      <c r="V405" s="115" t="str">
        <f>IF(I405=Tables!$J$5,Tables!$Q$5,IF(I405=Tables!$J$6,Tables!$Q$6,IF(I405=Tables!$J$7,Tables!$Q$7,IF(I405=Tables!$J$8,Tables!$Q$8,IF(I405=Tables!$J$9,Tables!$Q$9,IF(I405=Tables!$J$10,Tables!$Q$10,IF(I405=Tables!$J$11,Tables!$Q$11,IF(I405=Tables!$J$12,Tables!$Q$12,IF(I405=Tables!$J$13,Tables!$Q$13,IF(I405=Tables!$J$14,Tables!$Q$14,IF(I405=Tables!$J$15,Tables!$Q$15,IF(I405=Tables!$J$16,Tables!$Q$16,IF(I405=Tables!$J$17,Tables!$Q$17,IF(I405=Tables!$J$18,Tables!$Q$18,IF(I405=Tables!$J$19,Tables!$Q$19,IF(I405=Tables!$J$20,Tables!$Q$20,IF(I405=Tables!$J$24,Tables!$Q$24,IF(I405=Tables!$J$25,Tables!$Q$25,IF(I405=Tables!$J$26,Tables!$Q$26,IF(I405=Tables!$J$27,Tables!$Q$27,IF(I405=Tables!$J$28,Tables!$Q$28,IF(I405=Tables!$J$29,Tables!$Q$29,IF(I405=Tables!$J$30,Tables!$Q$30,IF(I405=Tables!$J$34,Tables!$Q$34,IF(I405=Tables!$J$35,Tables!$Q$35,IF(I405=Tables!$J$36,Tables!$Q$36,IF(I405=Tables!$J$37,Tables!$Q$37,IF(I405=Tables!$J$38,Tables!$Q$38,IF(I405=Tables!$J$42,Tables!$Q$42,IF(I405=Tables!$J$46,Tables!$Q$46,IF(I405=Tables!$J$47,Tables!$Q$47,IF(I405=Tables!$J$48,Tables!$Q$48,IF(I405=Tables!$J$49,Tables!$Q$49,IF(I405=Tables!$J$50,Tables!$Q$50,""))))))))))))))))))))))))))))))))))</f>
        <v/>
      </c>
      <c r="W405" s="112" t="str">
        <f t="shared" si="55"/>
        <v/>
      </c>
      <c r="X405" s="111" t="str">
        <f t="shared" si="54"/>
        <v/>
      </c>
      <c r="Y405" s="129"/>
      <c r="AC405" s="107"/>
    </row>
    <row r="406" spans="1:29" s="96" customFormat="1">
      <c r="A406" s="8">
        <f t="shared" si="48"/>
        <v>403</v>
      </c>
      <c r="B406" s="134"/>
      <c r="C406" s="119"/>
      <c r="D406" s="118" t="str">
        <f t="shared" si="49"/>
        <v/>
      </c>
      <c r="E406" s="120"/>
      <c r="F406" s="121"/>
      <c r="G406" s="122"/>
      <c r="H406" s="123"/>
      <c r="I406" s="124"/>
      <c r="J406" s="110" t="str">
        <f t="shared" si="50"/>
        <v/>
      </c>
      <c r="K406" s="118" t="str">
        <f t="shared" si="51"/>
        <v/>
      </c>
      <c r="L406" s="113" t="str">
        <f t="shared" si="52"/>
        <v/>
      </c>
      <c r="M406" s="114" t="str">
        <f t="shared" si="53"/>
        <v/>
      </c>
      <c r="N406" s="123"/>
      <c r="O406" s="123"/>
      <c r="P406" s="123"/>
      <c r="Q406" s="123"/>
      <c r="R406" s="123"/>
      <c r="S406" s="125"/>
      <c r="T406" s="126"/>
      <c r="U406" s="127"/>
      <c r="V406" s="115" t="str">
        <f>IF(I406=Tables!$J$5,Tables!$Q$5,IF(I406=Tables!$J$6,Tables!$Q$6,IF(I406=Tables!$J$7,Tables!$Q$7,IF(I406=Tables!$J$8,Tables!$Q$8,IF(I406=Tables!$J$9,Tables!$Q$9,IF(I406=Tables!$J$10,Tables!$Q$10,IF(I406=Tables!$J$11,Tables!$Q$11,IF(I406=Tables!$J$12,Tables!$Q$12,IF(I406=Tables!$J$13,Tables!$Q$13,IF(I406=Tables!$J$14,Tables!$Q$14,IF(I406=Tables!$J$15,Tables!$Q$15,IF(I406=Tables!$J$16,Tables!$Q$16,IF(I406=Tables!$J$17,Tables!$Q$17,IF(I406=Tables!$J$18,Tables!$Q$18,IF(I406=Tables!$J$19,Tables!$Q$19,IF(I406=Tables!$J$20,Tables!$Q$20,IF(I406=Tables!$J$24,Tables!$Q$24,IF(I406=Tables!$J$25,Tables!$Q$25,IF(I406=Tables!$J$26,Tables!$Q$26,IF(I406=Tables!$J$27,Tables!$Q$27,IF(I406=Tables!$J$28,Tables!$Q$28,IF(I406=Tables!$J$29,Tables!$Q$29,IF(I406=Tables!$J$30,Tables!$Q$30,IF(I406=Tables!$J$34,Tables!$Q$34,IF(I406=Tables!$J$35,Tables!$Q$35,IF(I406=Tables!$J$36,Tables!$Q$36,IF(I406=Tables!$J$37,Tables!$Q$37,IF(I406=Tables!$J$38,Tables!$Q$38,IF(I406=Tables!$J$42,Tables!$Q$42,IF(I406=Tables!$J$46,Tables!$Q$46,IF(I406=Tables!$J$47,Tables!$Q$47,IF(I406=Tables!$J$48,Tables!$Q$48,IF(I406=Tables!$J$49,Tables!$Q$49,IF(I406=Tables!$J$50,Tables!$Q$50,""))))))))))))))))))))))))))))))))))</f>
        <v/>
      </c>
      <c r="W406" s="112" t="str">
        <f t="shared" si="55"/>
        <v/>
      </c>
      <c r="X406" s="111" t="str">
        <f t="shared" si="54"/>
        <v/>
      </c>
      <c r="Y406" s="129"/>
      <c r="AC406" s="107"/>
    </row>
    <row r="407" spans="1:29" s="96" customFormat="1">
      <c r="A407" s="8">
        <f t="shared" si="48"/>
        <v>404</v>
      </c>
      <c r="B407" s="134"/>
      <c r="C407" s="119"/>
      <c r="D407" s="118" t="str">
        <f t="shared" si="49"/>
        <v/>
      </c>
      <c r="E407" s="120"/>
      <c r="F407" s="121"/>
      <c r="G407" s="122"/>
      <c r="H407" s="123"/>
      <c r="I407" s="124"/>
      <c r="J407" s="110" t="str">
        <f t="shared" si="50"/>
        <v/>
      </c>
      <c r="K407" s="118" t="str">
        <f t="shared" si="51"/>
        <v/>
      </c>
      <c r="L407" s="113" t="str">
        <f t="shared" si="52"/>
        <v/>
      </c>
      <c r="M407" s="114" t="str">
        <f t="shared" si="53"/>
        <v/>
      </c>
      <c r="N407" s="123"/>
      <c r="O407" s="123"/>
      <c r="P407" s="123"/>
      <c r="Q407" s="123"/>
      <c r="R407" s="123"/>
      <c r="S407" s="125"/>
      <c r="T407" s="126"/>
      <c r="U407" s="127"/>
      <c r="V407" s="115" t="str">
        <f>IF(I407=Tables!$J$5,Tables!$Q$5,IF(I407=Tables!$J$6,Tables!$Q$6,IF(I407=Tables!$J$7,Tables!$Q$7,IF(I407=Tables!$J$8,Tables!$Q$8,IF(I407=Tables!$J$9,Tables!$Q$9,IF(I407=Tables!$J$10,Tables!$Q$10,IF(I407=Tables!$J$11,Tables!$Q$11,IF(I407=Tables!$J$12,Tables!$Q$12,IF(I407=Tables!$J$13,Tables!$Q$13,IF(I407=Tables!$J$14,Tables!$Q$14,IF(I407=Tables!$J$15,Tables!$Q$15,IF(I407=Tables!$J$16,Tables!$Q$16,IF(I407=Tables!$J$17,Tables!$Q$17,IF(I407=Tables!$J$18,Tables!$Q$18,IF(I407=Tables!$J$19,Tables!$Q$19,IF(I407=Tables!$J$20,Tables!$Q$20,IF(I407=Tables!$J$24,Tables!$Q$24,IF(I407=Tables!$J$25,Tables!$Q$25,IF(I407=Tables!$J$26,Tables!$Q$26,IF(I407=Tables!$J$27,Tables!$Q$27,IF(I407=Tables!$J$28,Tables!$Q$28,IF(I407=Tables!$J$29,Tables!$Q$29,IF(I407=Tables!$J$30,Tables!$Q$30,IF(I407=Tables!$J$34,Tables!$Q$34,IF(I407=Tables!$J$35,Tables!$Q$35,IF(I407=Tables!$J$36,Tables!$Q$36,IF(I407=Tables!$J$37,Tables!$Q$37,IF(I407=Tables!$J$38,Tables!$Q$38,IF(I407=Tables!$J$42,Tables!$Q$42,IF(I407=Tables!$J$46,Tables!$Q$46,IF(I407=Tables!$J$47,Tables!$Q$47,IF(I407=Tables!$J$48,Tables!$Q$48,IF(I407=Tables!$J$49,Tables!$Q$49,IF(I407=Tables!$J$50,Tables!$Q$50,""))))))))))))))))))))))))))))))))))</f>
        <v/>
      </c>
      <c r="W407" s="112" t="str">
        <f t="shared" si="55"/>
        <v/>
      </c>
      <c r="X407" s="111" t="str">
        <f t="shared" si="54"/>
        <v/>
      </c>
      <c r="Y407" s="129"/>
      <c r="AC407" s="107"/>
    </row>
    <row r="408" spans="1:29" s="96" customFormat="1">
      <c r="A408" s="8">
        <f t="shared" si="48"/>
        <v>405</v>
      </c>
      <c r="B408" s="134"/>
      <c r="C408" s="119"/>
      <c r="D408" s="118" t="str">
        <f t="shared" si="49"/>
        <v/>
      </c>
      <c r="E408" s="120"/>
      <c r="F408" s="121"/>
      <c r="G408" s="122"/>
      <c r="H408" s="123"/>
      <c r="I408" s="124"/>
      <c r="J408" s="110" t="str">
        <f t="shared" si="50"/>
        <v/>
      </c>
      <c r="K408" s="118" t="str">
        <f t="shared" si="51"/>
        <v/>
      </c>
      <c r="L408" s="113" t="str">
        <f t="shared" si="52"/>
        <v/>
      </c>
      <c r="M408" s="114" t="str">
        <f t="shared" si="53"/>
        <v/>
      </c>
      <c r="N408" s="123"/>
      <c r="O408" s="123"/>
      <c r="P408" s="123"/>
      <c r="Q408" s="123"/>
      <c r="R408" s="123"/>
      <c r="S408" s="125"/>
      <c r="T408" s="126"/>
      <c r="U408" s="127"/>
      <c r="V408" s="115" t="str">
        <f>IF(I408=Tables!$J$5,Tables!$Q$5,IF(I408=Tables!$J$6,Tables!$Q$6,IF(I408=Tables!$J$7,Tables!$Q$7,IF(I408=Tables!$J$8,Tables!$Q$8,IF(I408=Tables!$J$9,Tables!$Q$9,IF(I408=Tables!$J$10,Tables!$Q$10,IF(I408=Tables!$J$11,Tables!$Q$11,IF(I408=Tables!$J$12,Tables!$Q$12,IF(I408=Tables!$J$13,Tables!$Q$13,IF(I408=Tables!$J$14,Tables!$Q$14,IF(I408=Tables!$J$15,Tables!$Q$15,IF(I408=Tables!$J$16,Tables!$Q$16,IF(I408=Tables!$J$17,Tables!$Q$17,IF(I408=Tables!$J$18,Tables!$Q$18,IF(I408=Tables!$J$19,Tables!$Q$19,IF(I408=Tables!$J$20,Tables!$Q$20,IF(I408=Tables!$J$24,Tables!$Q$24,IF(I408=Tables!$J$25,Tables!$Q$25,IF(I408=Tables!$J$26,Tables!$Q$26,IF(I408=Tables!$J$27,Tables!$Q$27,IF(I408=Tables!$J$28,Tables!$Q$28,IF(I408=Tables!$J$29,Tables!$Q$29,IF(I408=Tables!$J$30,Tables!$Q$30,IF(I408=Tables!$J$34,Tables!$Q$34,IF(I408=Tables!$J$35,Tables!$Q$35,IF(I408=Tables!$J$36,Tables!$Q$36,IF(I408=Tables!$J$37,Tables!$Q$37,IF(I408=Tables!$J$38,Tables!$Q$38,IF(I408=Tables!$J$42,Tables!$Q$42,IF(I408=Tables!$J$46,Tables!$Q$46,IF(I408=Tables!$J$47,Tables!$Q$47,IF(I408=Tables!$J$48,Tables!$Q$48,IF(I408=Tables!$J$49,Tables!$Q$49,IF(I408=Tables!$J$50,Tables!$Q$50,""))))))))))))))))))))))))))))))))))</f>
        <v/>
      </c>
      <c r="W408" s="112" t="str">
        <f t="shared" si="55"/>
        <v/>
      </c>
      <c r="X408" s="111" t="str">
        <f t="shared" si="54"/>
        <v/>
      </c>
      <c r="Y408" s="129"/>
      <c r="AA408" s="21"/>
      <c r="AC408" s="107"/>
    </row>
    <row r="409" spans="1:29" s="96" customFormat="1">
      <c r="A409" s="8">
        <f t="shared" si="48"/>
        <v>406</v>
      </c>
      <c r="B409" s="134"/>
      <c r="C409" s="119"/>
      <c r="D409" s="118" t="str">
        <f t="shared" si="49"/>
        <v/>
      </c>
      <c r="E409" s="120"/>
      <c r="F409" s="121"/>
      <c r="G409" s="122"/>
      <c r="H409" s="123"/>
      <c r="I409" s="124"/>
      <c r="J409" s="110" t="str">
        <f t="shared" si="50"/>
        <v/>
      </c>
      <c r="K409" s="118" t="str">
        <f t="shared" si="51"/>
        <v/>
      </c>
      <c r="L409" s="113" t="str">
        <f t="shared" si="52"/>
        <v/>
      </c>
      <c r="M409" s="114" t="str">
        <f t="shared" si="53"/>
        <v/>
      </c>
      <c r="N409" s="123"/>
      <c r="O409" s="123"/>
      <c r="P409" s="123"/>
      <c r="Q409" s="123"/>
      <c r="R409" s="123"/>
      <c r="S409" s="125"/>
      <c r="T409" s="126"/>
      <c r="U409" s="127"/>
      <c r="V409" s="115" t="str">
        <f>IF(I409=Tables!$J$5,Tables!$Q$5,IF(I409=Tables!$J$6,Tables!$Q$6,IF(I409=Tables!$J$7,Tables!$Q$7,IF(I409=Tables!$J$8,Tables!$Q$8,IF(I409=Tables!$J$9,Tables!$Q$9,IF(I409=Tables!$J$10,Tables!$Q$10,IF(I409=Tables!$J$11,Tables!$Q$11,IF(I409=Tables!$J$12,Tables!$Q$12,IF(I409=Tables!$J$13,Tables!$Q$13,IF(I409=Tables!$J$14,Tables!$Q$14,IF(I409=Tables!$J$15,Tables!$Q$15,IF(I409=Tables!$J$16,Tables!$Q$16,IF(I409=Tables!$J$17,Tables!$Q$17,IF(I409=Tables!$J$18,Tables!$Q$18,IF(I409=Tables!$J$19,Tables!$Q$19,IF(I409=Tables!$J$20,Tables!$Q$20,IF(I409=Tables!$J$24,Tables!$Q$24,IF(I409=Tables!$J$25,Tables!$Q$25,IF(I409=Tables!$J$26,Tables!$Q$26,IF(I409=Tables!$J$27,Tables!$Q$27,IF(I409=Tables!$J$28,Tables!$Q$28,IF(I409=Tables!$J$29,Tables!$Q$29,IF(I409=Tables!$J$30,Tables!$Q$30,IF(I409=Tables!$J$34,Tables!$Q$34,IF(I409=Tables!$J$35,Tables!$Q$35,IF(I409=Tables!$J$36,Tables!$Q$36,IF(I409=Tables!$J$37,Tables!$Q$37,IF(I409=Tables!$J$38,Tables!$Q$38,IF(I409=Tables!$J$42,Tables!$Q$42,IF(I409=Tables!$J$46,Tables!$Q$46,IF(I409=Tables!$J$47,Tables!$Q$47,IF(I409=Tables!$J$48,Tables!$Q$48,IF(I409=Tables!$J$49,Tables!$Q$49,IF(I409=Tables!$J$50,Tables!$Q$50,""))))))))))))))))))))))))))))))))))</f>
        <v/>
      </c>
      <c r="W409" s="112" t="str">
        <f t="shared" si="55"/>
        <v/>
      </c>
      <c r="X409" s="111" t="str">
        <f t="shared" si="54"/>
        <v/>
      </c>
      <c r="Y409" s="129"/>
      <c r="AA409" s="2"/>
      <c r="AC409" s="107"/>
    </row>
    <row r="410" spans="1:29" s="96" customFormat="1">
      <c r="A410" s="8">
        <f t="shared" si="48"/>
        <v>407</v>
      </c>
      <c r="B410" s="134"/>
      <c r="C410" s="119"/>
      <c r="D410" s="118" t="str">
        <f t="shared" si="49"/>
        <v/>
      </c>
      <c r="E410" s="120"/>
      <c r="F410" s="121"/>
      <c r="G410" s="122"/>
      <c r="H410" s="123"/>
      <c r="I410" s="124"/>
      <c r="J410" s="110" t="str">
        <f t="shared" si="50"/>
        <v/>
      </c>
      <c r="K410" s="118" t="str">
        <f t="shared" si="51"/>
        <v/>
      </c>
      <c r="L410" s="113" t="str">
        <f t="shared" si="52"/>
        <v/>
      </c>
      <c r="M410" s="114" t="str">
        <f t="shared" si="53"/>
        <v/>
      </c>
      <c r="N410" s="123"/>
      <c r="O410" s="123"/>
      <c r="P410" s="123"/>
      <c r="Q410" s="123"/>
      <c r="R410" s="123"/>
      <c r="S410" s="125"/>
      <c r="T410" s="126"/>
      <c r="U410" s="127"/>
      <c r="V410" s="115" t="str">
        <f>IF(I410=Tables!$J$5,Tables!$Q$5,IF(I410=Tables!$J$6,Tables!$Q$6,IF(I410=Tables!$J$7,Tables!$Q$7,IF(I410=Tables!$J$8,Tables!$Q$8,IF(I410=Tables!$J$9,Tables!$Q$9,IF(I410=Tables!$J$10,Tables!$Q$10,IF(I410=Tables!$J$11,Tables!$Q$11,IF(I410=Tables!$J$12,Tables!$Q$12,IF(I410=Tables!$J$13,Tables!$Q$13,IF(I410=Tables!$J$14,Tables!$Q$14,IF(I410=Tables!$J$15,Tables!$Q$15,IF(I410=Tables!$J$16,Tables!$Q$16,IF(I410=Tables!$J$17,Tables!$Q$17,IF(I410=Tables!$J$18,Tables!$Q$18,IF(I410=Tables!$J$19,Tables!$Q$19,IF(I410=Tables!$J$20,Tables!$Q$20,IF(I410=Tables!$J$24,Tables!$Q$24,IF(I410=Tables!$J$25,Tables!$Q$25,IF(I410=Tables!$J$26,Tables!$Q$26,IF(I410=Tables!$J$27,Tables!$Q$27,IF(I410=Tables!$J$28,Tables!$Q$28,IF(I410=Tables!$J$29,Tables!$Q$29,IF(I410=Tables!$J$30,Tables!$Q$30,IF(I410=Tables!$J$34,Tables!$Q$34,IF(I410=Tables!$J$35,Tables!$Q$35,IF(I410=Tables!$J$36,Tables!$Q$36,IF(I410=Tables!$J$37,Tables!$Q$37,IF(I410=Tables!$J$38,Tables!$Q$38,IF(I410=Tables!$J$42,Tables!$Q$42,IF(I410=Tables!$J$46,Tables!$Q$46,IF(I410=Tables!$J$47,Tables!$Q$47,IF(I410=Tables!$J$48,Tables!$Q$48,IF(I410=Tables!$J$49,Tables!$Q$49,IF(I410=Tables!$J$50,Tables!$Q$50,""))))))))))))))))))))))))))))))))))</f>
        <v/>
      </c>
      <c r="W410" s="112" t="str">
        <f t="shared" si="55"/>
        <v/>
      </c>
      <c r="X410" s="111" t="str">
        <f t="shared" si="54"/>
        <v/>
      </c>
      <c r="Y410" s="129"/>
      <c r="AA410"/>
      <c r="AC410" s="107"/>
    </row>
    <row r="411" spans="1:29" s="21" customFormat="1">
      <c r="A411" s="8">
        <f t="shared" si="48"/>
        <v>408</v>
      </c>
      <c r="B411" s="136"/>
      <c r="C411" s="119"/>
      <c r="D411" s="118" t="str">
        <f t="shared" si="49"/>
        <v/>
      </c>
      <c r="E411" s="120"/>
      <c r="F411" s="121"/>
      <c r="G411" s="122"/>
      <c r="H411" s="123"/>
      <c r="I411" s="124"/>
      <c r="J411" s="110" t="str">
        <f t="shared" si="50"/>
        <v/>
      </c>
      <c r="K411" s="118" t="str">
        <f t="shared" si="51"/>
        <v/>
      </c>
      <c r="L411" s="113" t="str">
        <f t="shared" si="52"/>
        <v/>
      </c>
      <c r="M411" s="114" t="str">
        <f t="shared" si="53"/>
        <v/>
      </c>
      <c r="N411" s="123"/>
      <c r="O411" s="123"/>
      <c r="P411" s="123"/>
      <c r="Q411" s="123"/>
      <c r="R411" s="123"/>
      <c r="S411" s="125"/>
      <c r="T411" s="126"/>
      <c r="U411" s="127"/>
      <c r="V411" s="115" t="str">
        <f>IF(I411=Tables!$J$5,Tables!$Q$5,IF(I411=Tables!$J$6,Tables!$Q$6,IF(I411=Tables!$J$7,Tables!$Q$7,IF(I411=Tables!$J$8,Tables!$Q$8,IF(I411=Tables!$J$9,Tables!$Q$9,IF(I411=Tables!$J$10,Tables!$Q$10,IF(I411=Tables!$J$11,Tables!$Q$11,IF(I411=Tables!$J$12,Tables!$Q$12,IF(I411=Tables!$J$13,Tables!$Q$13,IF(I411=Tables!$J$14,Tables!$Q$14,IF(I411=Tables!$J$15,Tables!$Q$15,IF(I411=Tables!$J$16,Tables!$Q$16,IF(I411=Tables!$J$17,Tables!$Q$17,IF(I411=Tables!$J$18,Tables!$Q$18,IF(I411=Tables!$J$19,Tables!$Q$19,IF(I411=Tables!$J$20,Tables!$Q$20,IF(I411=Tables!$J$24,Tables!$Q$24,IF(I411=Tables!$J$25,Tables!$Q$25,IF(I411=Tables!$J$26,Tables!$Q$26,IF(I411=Tables!$J$27,Tables!$Q$27,IF(I411=Tables!$J$28,Tables!$Q$28,IF(I411=Tables!$J$29,Tables!$Q$29,IF(I411=Tables!$J$30,Tables!$Q$30,IF(I411=Tables!$J$34,Tables!$Q$34,IF(I411=Tables!$J$35,Tables!$Q$35,IF(I411=Tables!$J$36,Tables!$Q$36,IF(I411=Tables!$J$37,Tables!$Q$37,IF(I411=Tables!$J$38,Tables!$Q$38,IF(I411=Tables!$J$42,Tables!$Q$42,IF(I411=Tables!$J$46,Tables!$Q$46,IF(I411=Tables!$J$47,Tables!$Q$47,IF(I411=Tables!$J$48,Tables!$Q$48,IF(I411=Tables!$J$49,Tables!$Q$49,IF(I411=Tables!$J$50,Tables!$Q$50,""))))))))))))))))))))))))))))))))))</f>
        <v/>
      </c>
      <c r="W411" s="112" t="str">
        <f t="shared" si="55"/>
        <v/>
      </c>
      <c r="X411" s="111" t="str">
        <f t="shared" si="54"/>
        <v/>
      </c>
      <c r="Y411" s="129"/>
      <c r="AA411"/>
      <c r="AC411" s="106"/>
    </row>
    <row r="412" spans="1:29" s="2" customFormat="1" ht="15" customHeight="1" thickBot="1">
      <c r="A412" s="202"/>
      <c r="B412" s="203"/>
      <c r="C412" s="203"/>
      <c r="D412" s="203"/>
      <c r="E412" s="203"/>
      <c r="F412" s="203"/>
      <c r="G412" s="203"/>
      <c r="H412" s="203"/>
      <c r="I412" s="203"/>
      <c r="J412" s="204"/>
      <c r="K412" s="204"/>
      <c r="L412" s="204"/>
      <c r="M412" s="203"/>
      <c r="N412" s="203"/>
      <c r="O412" s="203"/>
      <c r="P412" s="203"/>
      <c r="Q412" s="203"/>
      <c r="R412" s="203"/>
      <c r="S412" s="203"/>
      <c r="T412" s="203"/>
      <c r="U412" s="203"/>
      <c r="V412" s="203"/>
      <c r="W412" s="203"/>
      <c r="X412" s="203"/>
      <c r="Y412" s="205"/>
      <c r="AA412"/>
      <c r="AC412" s="105"/>
    </row>
  </sheetData>
  <sheetProtection sheet="1" objects="1" scenarios="1" insertRows="0" sort="0" autoFilter="0"/>
  <mergeCells count="10">
    <mergeCell ref="M3:S3"/>
    <mergeCell ref="A412:Y412"/>
    <mergeCell ref="M2:O2"/>
    <mergeCell ref="P2:S2"/>
    <mergeCell ref="A1:F1"/>
    <mergeCell ref="C3:F3"/>
    <mergeCell ref="J3:L3"/>
    <mergeCell ref="J1:L1"/>
    <mergeCell ref="J2:L2"/>
    <mergeCell ref="U2:W2"/>
  </mergeCells>
  <phoneticPr fontId="2" type="noConversion"/>
  <printOptions horizontalCentered="1"/>
  <pageMargins left="0.7" right="0.7" top="0.75" bottom="0.75" header="0.3" footer="0.3"/>
  <pageSetup paperSize="17" scale="67" fitToHeight="0" orientation="landscape" r:id="rId1"/>
  <headerFooter>
    <oddFooter xml:space="preserve">&amp;LLegend: A-Cable No. = Analog
C-Cable No. = Digital
S-Cable No. = Communication
F-Cable No. = Fiber Optic&amp;CPage &amp;P of &amp;N&amp;RNOTES: 1.The cable lengths are estimated lengths. The electrical contractor is to verify cable lengths.  </oddFooter>
  </headerFooter>
  <rowBreaks count="5" manualBreakCount="5">
    <brk id="72" max="16383" man="1"/>
    <brk id="138" max="16383" man="1"/>
    <brk id="203" max="16383" man="1"/>
    <brk id="269" max="16383" man="1"/>
    <brk id="335" max="16383" man="1"/>
  </rowBreaks>
  <ignoredErrors>
    <ignoredError sqref="K5" 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>
          <x14:formula1>
            <xm:f>Tables!$C$4:$C$9</xm:f>
          </x14:formula1>
          <xm:sqref>H4:H411</xm:sqref>
        </x14:dataValidation>
        <x14:dataValidation type="list" allowBlank="1">
          <x14:formula1>
            <xm:f>Tables!$D$4:$D$9</xm:f>
          </x14:formula1>
          <xm:sqref>C4:C411</xm:sqref>
        </x14:dataValidation>
        <x14:dataValidation type="list" allowBlank="1" showInputMessage="1" showErrorMessage="1">
          <x14:formula1>
            <xm:f>Tables!$J$3:$J$50</xm:f>
          </x14:formula1>
          <xm:sqref>I4:I411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9"/>
  <sheetViews>
    <sheetView workbookViewId="0">
      <selection activeCell="K5" sqref="K5"/>
    </sheetView>
  </sheetViews>
  <sheetFormatPr defaultColWidth="8.85546875" defaultRowHeight="12.75"/>
  <cols>
    <col min="1" max="1" width="6.140625" style="11" customWidth="1"/>
    <col min="2" max="2" width="12.7109375" style="11" customWidth="1"/>
    <col min="3" max="3" width="27.28515625" style="11" customWidth="1"/>
    <col min="4" max="4" width="9.5703125" style="11" customWidth="1"/>
    <col min="5" max="9" width="3.7109375" style="11" customWidth="1"/>
    <col min="10" max="10" width="8.85546875" style="11"/>
    <col min="11" max="11" width="8.28515625" style="11" customWidth="1"/>
    <col min="12" max="12" width="9.7109375" style="11" customWidth="1"/>
    <col min="13" max="13" width="29.7109375" style="11" customWidth="1"/>
    <col min="14" max="14" width="33.7109375" style="11" customWidth="1"/>
    <col min="15" max="15" width="32.7109375" style="11" customWidth="1"/>
    <col min="16" max="20" width="3" style="11" customWidth="1"/>
    <col min="21" max="21" width="13.7109375" style="11" customWidth="1"/>
    <col min="22" max="16384" width="8.85546875" style="21"/>
  </cols>
  <sheetData>
    <row r="1" spans="1:21" s="55" customFormat="1" ht="15.75">
      <c r="A1" s="223" t="s">
        <v>67</v>
      </c>
      <c r="B1" s="224"/>
      <c r="C1" s="224"/>
      <c r="D1" s="78"/>
      <c r="E1" s="78"/>
      <c r="F1" s="78"/>
      <c r="G1" s="78"/>
      <c r="H1" s="78"/>
      <c r="I1" s="78"/>
      <c r="J1" s="225" t="s">
        <v>119</v>
      </c>
      <c r="K1" s="226"/>
      <c r="L1" s="226"/>
      <c r="M1" s="52" t="e">
        <f>A_DWGNO</f>
        <v>#REF!</v>
      </c>
      <c r="N1" s="52"/>
      <c r="O1" s="52"/>
      <c r="P1" s="225" t="s">
        <v>11</v>
      </c>
      <c r="Q1" s="225"/>
      <c r="R1" s="225"/>
      <c r="S1" s="225"/>
      <c r="T1" s="225"/>
      <c r="U1" s="84" t="e">
        <f>A_REVNO</f>
        <v>#REF!</v>
      </c>
    </row>
    <row r="2" spans="1:21" s="55" customFormat="1" ht="16.149999999999999" customHeight="1" thickBot="1">
      <c r="A2" s="74"/>
      <c r="B2" s="75" t="s">
        <v>1</v>
      </c>
      <c r="C2" s="76" t="e">
        <f>A_PROJECT</f>
        <v>#REF!</v>
      </c>
      <c r="D2" s="76"/>
      <c r="E2" s="76"/>
      <c r="F2" s="76"/>
      <c r="G2" s="76"/>
      <c r="H2" s="76"/>
      <c r="I2" s="76"/>
      <c r="J2" s="228" t="s">
        <v>3</v>
      </c>
      <c r="K2" s="228"/>
      <c r="L2" s="228"/>
      <c r="M2" s="76" t="e">
        <f>A_JOBNO</f>
        <v>#REF!</v>
      </c>
      <c r="N2" s="75" t="s">
        <v>2</v>
      </c>
      <c r="O2" s="85" t="e">
        <f>A_CITY</f>
        <v>#REF!</v>
      </c>
      <c r="P2" s="227" t="s">
        <v>4</v>
      </c>
      <c r="Q2" s="227"/>
      <c r="R2" s="227"/>
      <c r="S2" s="227"/>
      <c r="T2" s="227"/>
      <c r="U2" s="86" t="e">
        <f>#REF!</f>
        <v>#REF!</v>
      </c>
    </row>
    <row r="3" spans="1:21" ht="51.75" customHeight="1">
      <c r="A3" s="243" t="s">
        <v>68</v>
      </c>
      <c r="B3" s="243" t="s">
        <v>69</v>
      </c>
      <c r="C3" s="236" t="s">
        <v>70</v>
      </c>
      <c r="D3" s="232" t="s">
        <v>71</v>
      </c>
      <c r="E3" s="245" t="s">
        <v>87</v>
      </c>
      <c r="F3" s="246"/>
      <c r="G3" s="246"/>
      <c r="H3" s="246"/>
      <c r="I3" s="247"/>
      <c r="J3" s="234" t="s">
        <v>72</v>
      </c>
      <c r="K3" s="236" t="s">
        <v>73</v>
      </c>
      <c r="L3" s="232" t="s">
        <v>74</v>
      </c>
      <c r="M3" s="234" t="s">
        <v>7</v>
      </c>
      <c r="N3" s="236" t="s">
        <v>9</v>
      </c>
      <c r="O3" s="236" t="s">
        <v>8</v>
      </c>
      <c r="P3" s="238" t="s">
        <v>75</v>
      </c>
      <c r="Q3" s="239"/>
      <c r="R3" s="239"/>
      <c r="S3" s="239"/>
      <c r="T3" s="240"/>
      <c r="U3" s="232" t="s">
        <v>76</v>
      </c>
    </row>
    <row r="4" spans="1:21" s="26" customFormat="1" ht="21.75" customHeight="1" thickBot="1">
      <c r="A4" s="244"/>
      <c r="B4" s="244"/>
      <c r="C4" s="237"/>
      <c r="D4" s="233"/>
      <c r="E4" s="45" t="s">
        <v>84</v>
      </c>
      <c r="F4" s="45" t="s">
        <v>86</v>
      </c>
      <c r="G4" s="45" t="s">
        <v>85</v>
      </c>
      <c r="H4" s="45" t="s">
        <v>121</v>
      </c>
      <c r="I4" s="71" t="s">
        <v>122</v>
      </c>
      <c r="J4" s="235"/>
      <c r="K4" s="237"/>
      <c r="L4" s="233"/>
      <c r="M4" s="235"/>
      <c r="N4" s="237"/>
      <c r="O4" s="237"/>
      <c r="P4" s="241"/>
      <c r="Q4" s="242"/>
      <c r="R4" s="242"/>
      <c r="S4" s="242"/>
      <c r="T4" s="235"/>
      <c r="U4" s="233"/>
    </row>
    <row r="5" spans="1:21">
      <c r="A5" s="73"/>
      <c r="B5" s="34" t="s">
        <v>59</v>
      </c>
      <c r="C5" s="31" t="s">
        <v>113</v>
      </c>
      <c r="D5" s="28">
        <v>9</v>
      </c>
      <c r="E5" s="29">
        <v>12</v>
      </c>
      <c r="F5" s="27" t="s">
        <v>86</v>
      </c>
      <c r="G5" s="27">
        <v>6</v>
      </c>
      <c r="H5" s="27"/>
      <c r="I5" s="27"/>
      <c r="J5" s="46">
        <f>E5*G5</f>
        <v>72</v>
      </c>
      <c r="K5" s="42">
        <f>SUMIF('Cable Schedule'!$O$4:$O$81,$C5,'Cable Schedule'!$X$4:$X$81)+SUMIF('Cable Schedule'!$P$4:$P$81,$C5,'Cable Schedule'!$X$4:$X$81)+SUMIF('Cable Schedule'!$Q$4:$Q$81,$C5,'Cable Schedule'!$X$4:$X$81)+SUMIF('Cable Schedule'!$R$4:$R$81,$C5,'Cable Schedule'!$X$4:$X$81)+SUMIF('Cable Schedule'!$S$4:$S$81,$C5,'Cable Schedule'!$X$4:$X$81)+SUMIF('Cable Schedule'!$T$4:$T$81,$C5,'Cable Schedule'!$X$4:$X$81)</f>
        <v>0</v>
      </c>
      <c r="L5" s="47">
        <f t="shared" ref="L5:L10" si="0">K5/J5</f>
        <v>0</v>
      </c>
      <c r="M5" s="31"/>
      <c r="N5" s="14"/>
      <c r="O5" s="14" t="s">
        <v>77</v>
      </c>
      <c r="P5" s="17"/>
      <c r="Q5" s="17"/>
      <c r="R5" s="15"/>
      <c r="S5" s="15"/>
      <c r="T5" s="15"/>
      <c r="U5" s="72"/>
    </row>
    <row r="6" spans="1:21">
      <c r="A6" s="73"/>
      <c r="B6" s="34" t="s">
        <v>60</v>
      </c>
      <c r="C6" s="31" t="s">
        <v>113</v>
      </c>
      <c r="D6" s="28">
        <v>9</v>
      </c>
      <c r="E6" s="29">
        <v>6</v>
      </c>
      <c r="F6" s="27" t="s">
        <v>86</v>
      </c>
      <c r="G6" s="30">
        <v>6</v>
      </c>
      <c r="H6" s="27"/>
      <c r="I6" s="30"/>
      <c r="J6" s="46">
        <f t="shared" ref="J6:J17" si="1">E6*G6</f>
        <v>36</v>
      </c>
      <c r="K6" s="42">
        <f>SUMIF('Cable Schedule'!$O$4:$O$81,$C6,'Cable Schedule'!$X$4:$X$81)+SUMIF('Cable Schedule'!$P$4:$P$81,$C6,'Cable Schedule'!$X$4:$X$81)+SUMIF('Cable Schedule'!$Q$4:$Q$81,$C6,'Cable Schedule'!$X$4:$X$81)+SUMIF('Cable Schedule'!$R$4:$R$81,$C6,'Cable Schedule'!$X$4:$X$81)+SUMIF('Cable Schedule'!$S$4:$S$81,$C6,'Cable Schedule'!$X$4:$X$81)+SUMIF('Cable Schedule'!$T$4:$T$81,$C6,'Cable Schedule'!$X$4:$X$81)</f>
        <v>0</v>
      </c>
      <c r="L6" s="32">
        <f t="shared" si="0"/>
        <v>0</v>
      </c>
      <c r="M6" s="31"/>
      <c r="N6" s="14"/>
      <c r="O6" s="14" t="s">
        <v>77</v>
      </c>
      <c r="P6" s="17"/>
      <c r="Q6" s="17"/>
      <c r="R6" s="15"/>
      <c r="S6" s="15"/>
      <c r="T6" s="15"/>
      <c r="U6" s="72"/>
    </row>
    <row r="7" spans="1:21">
      <c r="A7" s="73"/>
      <c r="B7" s="34" t="s">
        <v>61</v>
      </c>
      <c r="C7" s="31" t="s">
        <v>113</v>
      </c>
      <c r="D7" s="28">
        <v>9</v>
      </c>
      <c r="E7" s="29">
        <v>6</v>
      </c>
      <c r="F7" s="27" t="s">
        <v>86</v>
      </c>
      <c r="G7" s="30">
        <v>6</v>
      </c>
      <c r="H7" s="27"/>
      <c r="I7" s="30"/>
      <c r="J7" s="46">
        <f t="shared" si="1"/>
        <v>36</v>
      </c>
      <c r="K7" s="42">
        <f>SUMIF('Cable Schedule'!$O$4:$O$81,$C7,'Cable Schedule'!$X$4:$X$81)+SUMIF('Cable Schedule'!$P$4:$P$81,$C7,'Cable Schedule'!$X$4:$X$81)+SUMIF('Cable Schedule'!$Q$4:$Q$81,$C7,'Cable Schedule'!$X$4:$X$81)+SUMIF('Cable Schedule'!$R$4:$R$81,$C7,'Cable Schedule'!$X$4:$X$81)+SUMIF('Cable Schedule'!$S$4:$S$81,$C7,'Cable Schedule'!$X$4:$X$81)+SUMIF('Cable Schedule'!$T$4:$T$81,$C7,'Cable Schedule'!$X$4:$X$81)</f>
        <v>0</v>
      </c>
      <c r="L7" s="32">
        <f t="shared" si="0"/>
        <v>0</v>
      </c>
      <c r="M7" s="31"/>
      <c r="N7" s="14"/>
      <c r="O7" s="15" t="s">
        <v>77</v>
      </c>
      <c r="P7" s="17"/>
      <c r="Q7" s="17"/>
      <c r="R7" s="15"/>
      <c r="S7" s="15"/>
      <c r="T7" s="15"/>
      <c r="U7" s="72"/>
    </row>
    <row r="8" spans="1:21" s="38" customFormat="1">
      <c r="A8" s="73"/>
      <c r="B8" s="34" t="s">
        <v>62</v>
      </c>
      <c r="C8" s="31" t="s">
        <v>113</v>
      </c>
      <c r="D8" s="28">
        <v>9</v>
      </c>
      <c r="E8" s="29">
        <v>6</v>
      </c>
      <c r="F8" s="27" t="s">
        <v>86</v>
      </c>
      <c r="G8" s="30">
        <v>6</v>
      </c>
      <c r="H8" s="27"/>
      <c r="I8" s="30"/>
      <c r="J8" s="46">
        <f t="shared" si="1"/>
        <v>36</v>
      </c>
      <c r="K8" s="42">
        <f>SUMIF('Cable Schedule'!$O$4:$O$81,$C8,'Cable Schedule'!$X$4:$X$81)+SUMIF('Cable Schedule'!$P$4:$P$81,$C8,'Cable Schedule'!$X$4:$X$81)+SUMIF('Cable Schedule'!$Q$4:$Q$81,$C8,'Cable Schedule'!$X$4:$X$81)+SUMIF('Cable Schedule'!$R$4:$R$81,$C8,'Cable Schedule'!$X$4:$X$81)+SUMIF('Cable Schedule'!$S$4:$S$81,$C8,'Cable Schedule'!$X$4:$X$81)+SUMIF('Cable Schedule'!$T$4:$T$81,$C8,'Cable Schedule'!$X$4:$X$81)</f>
        <v>0</v>
      </c>
      <c r="L8" s="32">
        <f t="shared" si="0"/>
        <v>0</v>
      </c>
      <c r="M8" s="31"/>
      <c r="N8" s="14"/>
      <c r="O8" s="14" t="s">
        <v>77</v>
      </c>
      <c r="P8" s="17"/>
      <c r="Q8" s="17"/>
      <c r="R8" s="15"/>
      <c r="S8" s="15"/>
      <c r="T8" s="15"/>
      <c r="U8" s="72"/>
    </row>
    <row r="9" spans="1:21" s="38" customFormat="1">
      <c r="A9" s="73"/>
      <c r="B9" s="34" t="s">
        <v>63</v>
      </c>
      <c r="C9" s="31" t="s">
        <v>113</v>
      </c>
      <c r="D9" s="28">
        <v>9</v>
      </c>
      <c r="E9" s="29">
        <v>6</v>
      </c>
      <c r="F9" s="27" t="s">
        <v>86</v>
      </c>
      <c r="G9" s="30">
        <v>6</v>
      </c>
      <c r="H9" s="27"/>
      <c r="I9" s="30"/>
      <c r="J9" s="46">
        <f t="shared" si="1"/>
        <v>36</v>
      </c>
      <c r="K9" s="42">
        <f>SUMIF('Cable Schedule'!$O$4:$O$81,$C9,'Cable Schedule'!$X$4:$X$81)+SUMIF('Cable Schedule'!$P$4:$P$81,$C9,'Cable Schedule'!$X$4:$X$81)+SUMIF('Cable Schedule'!$Q$4:$Q$81,$C9,'Cable Schedule'!$X$4:$X$81)+SUMIF('Cable Schedule'!$R$4:$R$81,$C9,'Cable Schedule'!$X$4:$X$81)+SUMIF('Cable Schedule'!$S$4:$S$81,$C9,'Cable Schedule'!$X$4:$X$81)+SUMIF('Cable Schedule'!$T$4:$T$81,$C9,'Cable Schedule'!$X$4:$X$81)</f>
        <v>0</v>
      </c>
      <c r="L9" s="32">
        <f t="shared" si="0"/>
        <v>0</v>
      </c>
      <c r="M9" s="31"/>
      <c r="N9" s="14"/>
      <c r="O9" s="15" t="s">
        <v>77</v>
      </c>
      <c r="P9" s="17"/>
      <c r="Q9" s="17"/>
      <c r="R9" s="15"/>
      <c r="S9" s="15"/>
      <c r="T9" s="15"/>
      <c r="U9" s="72"/>
    </row>
    <row r="10" spans="1:21" s="38" customFormat="1">
      <c r="A10" s="73"/>
      <c r="B10" s="34" t="s">
        <v>106</v>
      </c>
      <c r="C10" s="31" t="s">
        <v>113</v>
      </c>
      <c r="D10" s="28">
        <v>9</v>
      </c>
      <c r="E10" s="29">
        <v>6</v>
      </c>
      <c r="F10" s="27" t="s">
        <v>86</v>
      </c>
      <c r="G10" s="30">
        <v>6</v>
      </c>
      <c r="H10" s="27"/>
      <c r="I10" s="30"/>
      <c r="J10" s="46">
        <f t="shared" si="1"/>
        <v>36</v>
      </c>
      <c r="K10" s="42">
        <f>SUMIF('Cable Schedule'!$O$4:$O$81,$C10,'Cable Schedule'!$X$4:$X$81)+SUMIF('Cable Schedule'!$P$4:$P$81,$C10,'Cable Schedule'!$X$4:$X$81)+SUMIF('Cable Schedule'!$Q$4:$Q$81,$C10,'Cable Schedule'!$X$4:$X$81)+SUMIF('Cable Schedule'!$R$4:$R$81,$C10,'Cable Schedule'!$X$4:$X$81)+SUMIF('Cable Schedule'!$S$4:$S$81,$C10,'Cable Schedule'!$X$4:$X$81)+SUMIF('Cable Schedule'!$T$4:$T$81,$C10,'Cable Schedule'!$X$4:$X$81)</f>
        <v>0</v>
      </c>
      <c r="L10" s="32">
        <f t="shared" si="0"/>
        <v>0</v>
      </c>
      <c r="M10" s="31"/>
      <c r="N10" s="14"/>
      <c r="O10" s="14" t="s">
        <v>77</v>
      </c>
      <c r="P10" s="17"/>
      <c r="Q10" s="17"/>
      <c r="R10" s="15"/>
      <c r="S10" s="15"/>
      <c r="T10" s="15"/>
      <c r="U10" s="72"/>
    </row>
    <row r="11" spans="1:21" s="44" customFormat="1">
      <c r="A11" s="73"/>
      <c r="B11" s="34" t="s">
        <v>105</v>
      </c>
      <c r="C11" s="31" t="s">
        <v>113</v>
      </c>
      <c r="D11" s="28">
        <v>9</v>
      </c>
      <c r="E11" s="29">
        <v>6</v>
      </c>
      <c r="F11" s="27" t="s">
        <v>86</v>
      </c>
      <c r="G11" s="30">
        <v>6</v>
      </c>
      <c r="H11" s="27"/>
      <c r="I11" s="30"/>
      <c r="J11" s="46">
        <f t="shared" si="1"/>
        <v>36</v>
      </c>
      <c r="K11" s="42">
        <f>SUMIF('Cable Schedule'!$O$4:$O$81,$C11,'Cable Schedule'!$X$4:$X$81)+SUMIF('Cable Schedule'!$P$4:$P$81,$C11,'Cable Schedule'!$X$4:$X$81)+SUMIF('Cable Schedule'!$Q$4:$Q$81,$C11,'Cable Schedule'!$X$4:$X$81)+SUMIF('Cable Schedule'!$R$4:$R$81,$C11,'Cable Schedule'!$X$4:$X$81)+SUMIF('Cable Schedule'!$S$4:$S$81,$C11,'Cable Schedule'!$X$4:$X$81)+SUMIF('Cable Schedule'!$T$4:$T$81,$C11,'Cable Schedule'!$X$4:$X$81)</f>
        <v>0</v>
      </c>
      <c r="L11" s="32">
        <f t="shared" ref="L11:L17" si="2">K11/J11</f>
        <v>0</v>
      </c>
      <c r="M11" s="31"/>
      <c r="N11" s="14"/>
      <c r="O11" s="15" t="s">
        <v>77</v>
      </c>
      <c r="P11" s="17"/>
      <c r="Q11" s="17"/>
      <c r="R11" s="15"/>
      <c r="S11" s="15"/>
      <c r="T11" s="15"/>
      <c r="U11" s="72"/>
    </row>
    <row r="12" spans="1:21" s="79" customFormat="1">
      <c r="A12" s="73"/>
      <c r="B12" s="34" t="s">
        <v>120</v>
      </c>
      <c r="C12" s="31" t="s">
        <v>113</v>
      </c>
      <c r="D12" s="28">
        <v>9</v>
      </c>
      <c r="E12" s="29">
        <v>6</v>
      </c>
      <c r="F12" s="27" t="s">
        <v>86</v>
      </c>
      <c r="G12" s="30">
        <v>6</v>
      </c>
      <c r="H12" s="27"/>
      <c r="I12" s="30"/>
      <c r="J12" s="46">
        <f t="shared" si="1"/>
        <v>36</v>
      </c>
      <c r="K12" s="42">
        <f>SUMIF('Cable Schedule'!$O$4:$O$81,$C12,'Cable Schedule'!$X$4:$X$81)+SUMIF('Cable Schedule'!$P$4:$P$81,$C12,'Cable Schedule'!$X$4:$X$81)+SUMIF('Cable Schedule'!$Q$4:$Q$81,$C12,'Cable Schedule'!$X$4:$X$81)+SUMIF('Cable Schedule'!$R$4:$R$81,$C12,'Cable Schedule'!$X$4:$X$81)+SUMIF('Cable Schedule'!$S$4:$S$81,$C12,'Cable Schedule'!$X$4:$X$81)+SUMIF('Cable Schedule'!$T$4:$T$81,$C12,'Cable Schedule'!$X$4:$X$81)</f>
        <v>0</v>
      </c>
      <c r="L12" s="32">
        <f t="shared" ref="L12" si="3">K12/J12</f>
        <v>0</v>
      </c>
      <c r="M12" s="31"/>
      <c r="N12" s="14"/>
      <c r="O12" s="15" t="s">
        <v>77</v>
      </c>
      <c r="P12" s="17"/>
      <c r="Q12" s="17"/>
      <c r="R12" s="15"/>
      <c r="S12" s="15"/>
      <c r="T12" s="15"/>
      <c r="U12" s="72"/>
    </row>
    <row r="13" spans="1:21" s="95" customFormat="1">
      <c r="A13" s="73"/>
      <c r="B13" s="34" t="s">
        <v>107</v>
      </c>
      <c r="C13" s="31" t="s">
        <v>112</v>
      </c>
      <c r="D13" s="28"/>
      <c r="E13" s="29">
        <v>8</v>
      </c>
      <c r="F13" s="27" t="s">
        <v>86</v>
      </c>
      <c r="G13" s="30">
        <v>8</v>
      </c>
      <c r="H13" s="27"/>
      <c r="I13" s="30"/>
      <c r="J13" s="46">
        <v>64</v>
      </c>
      <c r="K13" s="42">
        <f>SUMIF('Cable Schedule'!$O$4:$O$81,$C13,'Cable Schedule'!$X$4:$X$81)+SUMIF('Cable Schedule'!$P$4:$P$81,$C13,'Cable Schedule'!$X$4:$X$81)+SUMIF('Cable Schedule'!$Q$4:$Q$81,$C13,'Cable Schedule'!$X$4:$X$81)+SUMIF('Cable Schedule'!$R$4:$R$81,$C13,'Cable Schedule'!$X$4:$X$81)+SUMIF('Cable Schedule'!$S$4:$S$81,$C13,'Cable Schedule'!$X$4:$X$81)+SUMIF('Cable Schedule'!$T$4:$T$81,$C13,'Cable Schedule'!$X$4:$X$81)</f>
        <v>0</v>
      </c>
      <c r="L13" s="32">
        <f t="shared" si="2"/>
        <v>0</v>
      </c>
      <c r="M13" s="31"/>
      <c r="N13" s="14"/>
      <c r="O13" s="15"/>
      <c r="P13" s="17"/>
      <c r="Q13" s="17"/>
      <c r="R13" s="15"/>
      <c r="S13" s="15"/>
      <c r="T13" s="15"/>
      <c r="U13" s="72"/>
    </row>
    <row r="14" spans="1:21" s="95" customFormat="1">
      <c r="A14" s="73"/>
      <c r="B14" s="34" t="s">
        <v>108</v>
      </c>
      <c r="C14" s="31" t="s">
        <v>112</v>
      </c>
      <c r="D14" s="28"/>
      <c r="E14" s="29">
        <v>8</v>
      </c>
      <c r="F14" s="27" t="s">
        <v>86</v>
      </c>
      <c r="G14" s="30">
        <v>8</v>
      </c>
      <c r="H14" s="27"/>
      <c r="I14" s="30"/>
      <c r="J14" s="46">
        <v>64</v>
      </c>
      <c r="K14" s="42">
        <f>SUMIF('Cable Schedule'!$O$4:$O$81,$C14,'Cable Schedule'!$X$4:$X$81)+SUMIF('Cable Schedule'!$P$4:$P$81,$C14,'Cable Schedule'!$X$4:$X$81)+SUMIF('Cable Schedule'!$Q$4:$Q$81,$C14,'Cable Schedule'!$X$4:$X$81)+SUMIF('Cable Schedule'!$R$4:$R$81,$C14,'Cable Schedule'!$X$4:$X$81)+SUMIF('Cable Schedule'!$S$4:$S$81,$C14,'Cable Schedule'!$X$4:$X$81)+SUMIF('Cable Schedule'!$T$4:$T$81,$C14,'Cable Schedule'!$X$4:$X$81)</f>
        <v>0</v>
      </c>
      <c r="L14" s="32">
        <f t="shared" si="2"/>
        <v>0</v>
      </c>
      <c r="M14" s="31"/>
      <c r="N14" s="14"/>
      <c r="O14" s="15"/>
      <c r="P14" s="17"/>
      <c r="Q14" s="17"/>
      <c r="R14" s="15"/>
      <c r="S14" s="15"/>
      <c r="T14" s="15"/>
      <c r="U14" s="72"/>
    </row>
    <row r="15" spans="1:21" s="95" customFormat="1">
      <c r="A15" s="73"/>
      <c r="B15" s="34" t="s">
        <v>109</v>
      </c>
      <c r="C15" s="31" t="s">
        <v>112</v>
      </c>
      <c r="D15" s="28"/>
      <c r="E15" s="29">
        <v>8</v>
      </c>
      <c r="F15" s="27" t="s">
        <v>86</v>
      </c>
      <c r="G15" s="30">
        <v>8</v>
      </c>
      <c r="H15" s="27"/>
      <c r="I15" s="30"/>
      <c r="J15" s="46">
        <v>64</v>
      </c>
      <c r="K15" s="42">
        <f>SUMIF('Cable Schedule'!$O$4:$O$81,$C15,'Cable Schedule'!$X$4:$X$81)+SUMIF('Cable Schedule'!$P$4:$P$81,$C15,'Cable Schedule'!$X$4:$X$81)+SUMIF('Cable Schedule'!$Q$4:$Q$81,$C15,'Cable Schedule'!$X$4:$X$81)+SUMIF('Cable Schedule'!$R$4:$R$81,$C15,'Cable Schedule'!$X$4:$X$81)+SUMIF('Cable Schedule'!$S$4:$S$81,$C15,'Cable Schedule'!$X$4:$X$81)+SUMIF('Cable Schedule'!$T$4:$T$81,$C15,'Cable Schedule'!$X$4:$X$81)</f>
        <v>0</v>
      </c>
      <c r="L15" s="32">
        <f t="shared" si="2"/>
        <v>0</v>
      </c>
      <c r="M15" s="31"/>
      <c r="N15" s="14"/>
      <c r="O15" s="15"/>
      <c r="P15" s="17"/>
      <c r="Q15" s="17"/>
      <c r="R15" s="15"/>
      <c r="S15" s="15"/>
      <c r="T15" s="15"/>
      <c r="U15" s="72"/>
    </row>
    <row r="16" spans="1:21" s="95" customFormat="1">
      <c r="A16" s="73"/>
      <c r="B16" s="34" t="s">
        <v>110</v>
      </c>
      <c r="C16" s="31" t="s">
        <v>112</v>
      </c>
      <c r="D16" s="28"/>
      <c r="E16" s="29">
        <v>8</v>
      </c>
      <c r="F16" s="27" t="s">
        <v>86</v>
      </c>
      <c r="G16" s="30">
        <v>8</v>
      </c>
      <c r="H16" s="27"/>
      <c r="I16" s="30"/>
      <c r="J16" s="46">
        <v>64</v>
      </c>
      <c r="K16" s="42">
        <f>SUMIF('Cable Schedule'!$O$4:$O$81,$C16,'Cable Schedule'!$X$4:$X$81)+SUMIF('Cable Schedule'!$P$4:$P$81,$C16,'Cable Schedule'!$X$4:$X$81)+SUMIF('Cable Schedule'!$Q$4:$Q$81,$C16,'Cable Schedule'!$X$4:$X$81)+SUMIF('Cable Schedule'!$R$4:$R$81,$C16,'Cable Schedule'!$X$4:$X$81)+SUMIF('Cable Schedule'!$S$4:$S$81,$C16,'Cable Schedule'!$X$4:$X$81)+SUMIF('Cable Schedule'!$T$4:$T$81,$C16,'Cable Schedule'!$X$4:$X$81)</f>
        <v>0</v>
      </c>
      <c r="L16" s="32">
        <f t="shared" si="2"/>
        <v>0</v>
      </c>
      <c r="M16" s="31"/>
      <c r="N16" s="14"/>
      <c r="O16" s="15"/>
      <c r="P16" s="17"/>
      <c r="Q16" s="17"/>
      <c r="R16" s="15"/>
      <c r="S16" s="15"/>
      <c r="T16" s="15"/>
      <c r="U16" s="72"/>
    </row>
    <row r="17" spans="1:21" s="95" customFormat="1">
      <c r="A17" s="73"/>
      <c r="B17" s="34" t="s">
        <v>111</v>
      </c>
      <c r="C17" s="31" t="s">
        <v>112</v>
      </c>
      <c r="D17" s="28"/>
      <c r="E17" s="29">
        <v>6</v>
      </c>
      <c r="F17" s="27" t="s">
        <v>86</v>
      </c>
      <c r="G17" s="30">
        <v>6</v>
      </c>
      <c r="H17" s="27"/>
      <c r="I17" s="30"/>
      <c r="J17" s="46">
        <f t="shared" si="1"/>
        <v>36</v>
      </c>
      <c r="K17" s="42">
        <f>SUMIF('Cable Schedule'!$O$4:$O$81,$C17,'Cable Schedule'!$X$4:$X$81)+SUMIF('Cable Schedule'!$P$4:$P$81,$C17,'Cable Schedule'!$X$4:$X$81)+SUMIF('Cable Schedule'!$Q$4:$Q$81,$C17,'Cable Schedule'!$X$4:$X$81)+SUMIF('Cable Schedule'!$R$4:$R$81,$C17,'Cable Schedule'!$X$4:$X$81)+SUMIF('Cable Schedule'!$S$4:$S$81,$C17,'Cable Schedule'!$X$4:$X$81)+SUMIF('Cable Schedule'!$T$4:$T$81,$C17,'Cable Schedule'!$X$4:$X$81)</f>
        <v>0</v>
      </c>
      <c r="L17" s="32">
        <f t="shared" si="2"/>
        <v>0</v>
      </c>
      <c r="M17" s="31"/>
      <c r="N17" s="14"/>
      <c r="O17" s="15"/>
      <c r="P17" s="17"/>
      <c r="Q17" s="17"/>
      <c r="R17" s="15"/>
      <c r="S17" s="15"/>
      <c r="T17" s="15"/>
      <c r="U17" s="72"/>
    </row>
    <row r="18" spans="1:21" s="95" customFormat="1">
      <c r="A18" s="73"/>
      <c r="B18" s="34" t="s">
        <v>124</v>
      </c>
      <c r="C18" s="31" t="s">
        <v>123</v>
      </c>
      <c r="D18" s="28"/>
      <c r="E18" s="29">
        <v>14</v>
      </c>
      <c r="F18" s="27" t="s">
        <v>86</v>
      </c>
      <c r="G18" s="30">
        <v>6</v>
      </c>
      <c r="H18" s="27" t="s">
        <v>86</v>
      </c>
      <c r="I18" s="30">
        <v>16</v>
      </c>
      <c r="J18" s="46"/>
      <c r="K18" s="42"/>
      <c r="L18" s="32"/>
      <c r="M18" s="31"/>
      <c r="N18" s="14"/>
      <c r="O18" s="15"/>
      <c r="P18" s="17"/>
      <c r="Q18" s="17"/>
      <c r="R18" s="15"/>
      <c r="S18" s="15"/>
      <c r="T18" s="15"/>
      <c r="U18" s="72"/>
    </row>
    <row r="19" spans="1:21" s="95" customFormat="1">
      <c r="A19" s="73"/>
      <c r="B19" s="34" t="s">
        <v>125</v>
      </c>
      <c r="C19" s="31" t="s">
        <v>123</v>
      </c>
      <c r="D19" s="28"/>
      <c r="E19" s="29">
        <v>14</v>
      </c>
      <c r="F19" s="27" t="s">
        <v>86</v>
      </c>
      <c r="G19" s="30">
        <v>6</v>
      </c>
      <c r="H19" s="27" t="s">
        <v>86</v>
      </c>
      <c r="I19" s="30">
        <v>16</v>
      </c>
      <c r="J19" s="46"/>
      <c r="K19" s="42"/>
      <c r="L19" s="32"/>
      <c r="M19" s="31"/>
      <c r="N19" s="14"/>
      <c r="O19" s="15"/>
      <c r="P19" s="17"/>
      <c r="Q19" s="17"/>
      <c r="R19" s="15"/>
      <c r="S19" s="15"/>
      <c r="T19" s="15"/>
      <c r="U19" s="72"/>
    </row>
    <row r="20" spans="1:21" s="95" customFormat="1">
      <c r="A20" s="73"/>
      <c r="B20" s="34" t="s">
        <v>126</v>
      </c>
      <c r="C20" s="31" t="s">
        <v>123</v>
      </c>
      <c r="D20" s="28"/>
      <c r="E20" s="29">
        <v>14</v>
      </c>
      <c r="F20" s="27" t="s">
        <v>86</v>
      </c>
      <c r="G20" s="30">
        <v>6</v>
      </c>
      <c r="H20" s="27" t="s">
        <v>86</v>
      </c>
      <c r="I20" s="30">
        <v>16</v>
      </c>
      <c r="J20" s="46"/>
      <c r="K20" s="42"/>
      <c r="L20" s="32"/>
      <c r="M20" s="31"/>
      <c r="N20" s="14"/>
      <c r="O20" s="15"/>
      <c r="P20" s="17"/>
      <c r="Q20" s="17"/>
      <c r="R20" s="15"/>
      <c r="S20" s="15"/>
      <c r="T20" s="15"/>
      <c r="U20" s="72"/>
    </row>
    <row r="21" spans="1:21" s="95" customFormat="1">
      <c r="A21" s="73"/>
      <c r="B21" s="34" t="s">
        <v>127</v>
      </c>
      <c r="C21" s="31" t="s">
        <v>123</v>
      </c>
      <c r="D21" s="28"/>
      <c r="E21" s="29">
        <v>14</v>
      </c>
      <c r="F21" s="27" t="s">
        <v>86</v>
      </c>
      <c r="G21" s="30">
        <v>6</v>
      </c>
      <c r="H21" s="27" t="s">
        <v>86</v>
      </c>
      <c r="I21" s="30">
        <v>16</v>
      </c>
      <c r="J21" s="46"/>
      <c r="K21" s="42"/>
      <c r="L21" s="32"/>
      <c r="M21" s="31"/>
      <c r="N21" s="14"/>
      <c r="O21" s="15"/>
      <c r="P21" s="17"/>
      <c r="Q21" s="17"/>
      <c r="R21" s="15"/>
      <c r="S21" s="15"/>
      <c r="T21" s="15"/>
      <c r="U21" s="72"/>
    </row>
    <row r="22" spans="1:21" s="95" customFormat="1">
      <c r="A22" s="73"/>
      <c r="B22" s="34" t="s">
        <v>128</v>
      </c>
      <c r="C22" s="31" t="s">
        <v>123</v>
      </c>
      <c r="D22" s="28"/>
      <c r="E22" s="29">
        <v>14</v>
      </c>
      <c r="F22" s="27" t="s">
        <v>86</v>
      </c>
      <c r="G22" s="30">
        <v>6</v>
      </c>
      <c r="H22" s="27" t="s">
        <v>86</v>
      </c>
      <c r="I22" s="30">
        <v>16</v>
      </c>
      <c r="J22" s="46"/>
      <c r="K22" s="42"/>
      <c r="L22" s="32"/>
      <c r="M22" s="31"/>
      <c r="N22" s="14"/>
      <c r="O22" s="15"/>
      <c r="P22" s="17"/>
      <c r="Q22" s="17"/>
      <c r="R22" s="15"/>
      <c r="S22" s="15"/>
      <c r="T22" s="15"/>
      <c r="U22" s="72"/>
    </row>
    <row r="23" spans="1:21" s="95" customFormat="1">
      <c r="A23" s="73"/>
      <c r="B23" s="34" t="s">
        <v>129</v>
      </c>
      <c r="C23" s="31" t="s">
        <v>123</v>
      </c>
      <c r="D23" s="28"/>
      <c r="E23" s="29">
        <v>14</v>
      </c>
      <c r="F23" s="27" t="s">
        <v>86</v>
      </c>
      <c r="G23" s="30">
        <v>6</v>
      </c>
      <c r="H23" s="27" t="s">
        <v>86</v>
      </c>
      <c r="I23" s="30">
        <v>16</v>
      </c>
      <c r="J23" s="46"/>
      <c r="K23" s="42"/>
      <c r="L23" s="32"/>
      <c r="M23" s="31"/>
      <c r="N23" s="14"/>
      <c r="O23" s="15"/>
      <c r="P23" s="17"/>
      <c r="Q23" s="17"/>
      <c r="R23" s="15"/>
      <c r="S23" s="15"/>
      <c r="T23" s="15"/>
      <c r="U23" s="72"/>
    </row>
    <row r="24" spans="1:21" s="95" customFormat="1">
      <c r="A24" s="73"/>
      <c r="B24" s="34" t="s">
        <v>130</v>
      </c>
      <c r="C24" s="31" t="s">
        <v>123</v>
      </c>
      <c r="D24" s="28"/>
      <c r="E24" s="29">
        <v>14</v>
      </c>
      <c r="F24" s="27" t="s">
        <v>86</v>
      </c>
      <c r="G24" s="30">
        <v>6</v>
      </c>
      <c r="H24" s="27" t="s">
        <v>86</v>
      </c>
      <c r="I24" s="30">
        <v>16</v>
      </c>
      <c r="J24" s="46"/>
      <c r="K24" s="42"/>
      <c r="L24" s="32"/>
      <c r="M24" s="31"/>
      <c r="N24" s="14"/>
      <c r="O24" s="15"/>
      <c r="P24" s="17"/>
      <c r="Q24" s="17"/>
      <c r="R24" s="15"/>
      <c r="S24" s="15"/>
      <c r="T24" s="15"/>
      <c r="U24" s="72"/>
    </row>
    <row r="25" spans="1:21" s="95" customFormat="1">
      <c r="A25" s="73"/>
      <c r="B25" s="34" t="s">
        <v>131</v>
      </c>
      <c r="C25" s="31" t="s">
        <v>132</v>
      </c>
      <c r="D25" s="28"/>
      <c r="E25" s="29">
        <v>20</v>
      </c>
      <c r="F25" s="27" t="s">
        <v>86</v>
      </c>
      <c r="G25" s="30">
        <v>6</v>
      </c>
      <c r="H25" s="27" t="s">
        <v>86</v>
      </c>
      <c r="I25" s="30">
        <v>16</v>
      </c>
      <c r="J25" s="46"/>
      <c r="K25" s="42"/>
      <c r="L25" s="32"/>
      <c r="M25" s="31"/>
      <c r="N25" s="14"/>
      <c r="O25" s="15"/>
      <c r="P25" s="17"/>
      <c r="Q25" s="17"/>
      <c r="R25" s="15"/>
      <c r="S25" s="15"/>
      <c r="T25" s="15"/>
      <c r="U25" s="72"/>
    </row>
    <row r="26" spans="1:21" s="95" customFormat="1">
      <c r="A26" s="73"/>
      <c r="B26" s="34"/>
      <c r="C26" s="31"/>
      <c r="D26" s="28"/>
      <c r="E26" s="29"/>
      <c r="F26" s="27"/>
      <c r="G26" s="30"/>
      <c r="H26" s="27"/>
      <c r="I26" s="30"/>
      <c r="J26" s="46"/>
      <c r="K26" s="42"/>
      <c r="L26" s="32"/>
      <c r="M26" s="31"/>
      <c r="N26" s="14"/>
      <c r="O26" s="15"/>
      <c r="P26" s="17"/>
      <c r="Q26" s="17"/>
      <c r="R26" s="15"/>
      <c r="S26" s="15"/>
      <c r="T26" s="15"/>
      <c r="U26" s="72"/>
    </row>
    <row r="27" spans="1:21" s="95" customFormat="1">
      <c r="A27" s="73"/>
      <c r="B27" s="34"/>
      <c r="C27" s="31"/>
      <c r="D27" s="28"/>
      <c r="E27" s="29"/>
      <c r="F27" s="27"/>
      <c r="G27" s="30"/>
      <c r="H27" s="27"/>
      <c r="I27" s="30"/>
      <c r="J27" s="46"/>
      <c r="K27" s="42"/>
      <c r="L27" s="32"/>
      <c r="M27" s="31"/>
      <c r="N27" s="14"/>
      <c r="O27" s="15"/>
      <c r="P27" s="17"/>
      <c r="Q27" s="17"/>
      <c r="R27" s="15"/>
      <c r="S27" s="15"/>
      <c r="T27" s="15"/>
      <c r="U27" s="72"/>
    </row>
    <row r="28" spans="1:21" ht="13.5" thickBot="1">
      <c r="A28" s="229"/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1"/>
    </row>
    <row r="29" spans="1:21">
      <c r="A29" s="16"/>
      <c r="B29" s="16"/>
      <c r="C29" s="16"/>
      <c r="D29" s="101"/>
      <c r="E29" s="16"/>
      <c r="F29" s="16"/>
      <c r="G29" s="16"/>
      <c r="H29" s="16"/>
      <c r="I29" s="16"/>
      <c r="J29" s="18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</row>
  </sheetData>
  <mergeCells count="19">
    <mergeCell ref="A28:U28"/>
    <mergeCell ref="U3:U4"/>
    <mergeCell ref="J3:J4"/>
    <mergeCell ref="K3:K4"/>
    <mergeCell ref="L3:L4"/>
    <mergeCell ref="M3:M4"/>
    <mergeCell ref="N3:N4"/>
    <mergeCell ref="O3:O4"/>
    <mergeCell ref="P3:T4"/>
    <mergeCell ref="A3:A4"/>
    <mergeCell ref="B3:B4"/>
    <mergeCell ref="C3:C4"/>
    <mergeCell ref="D3:D4"/>
    <mergeCell ref="E3:I3"/>
    <mergeCell ref="A1:C1"/>
    <mergeCell ref="J1:L1"/>
    <mergeCell ref="P1:T1"/>
    <mergeCell ref="P2:T2"/>
    <mergeCell ref="J2:L2"/>
  </mergeCells>
  <conditionalFormatting sqref="L5:L10">
    <cfRule type="cellIs" dxfId="27" priority="9" operator="greaterThan">
      <formula>0.45</formula>
    </cfRule>
  </conditionalFormatting>
  <conditionalFormatting sqref="L11">
    <cfRule type="cellIs" dxfId="26" priority="4" operator="greaterThan">
      <formula>0.4</formula>
    </cfRule>
  </conditionalFormatting>
  <conditionalFormatting sqref="L12">
    <cfRule type="cellIs" dxfId="25" priority="3" operator="greaterThan">
      <formula>0.4</formula>
    </cfRule>
  </conditionalFormatting>
  <conditionalFormatting sqref="L13:L27">
    <cfRule type="cellIs" dxfId="24" priority="1" operator="greaterThan">
      <formula>0.4</formula>
    </cfRule>
  </conditionalFormatting>
  <printOptions horizontalCentered="1"/>
  <pageMargins left="0.7" right="0.7" top="0.75" bottom="0.75" header="0.3" footer="0.3"/>
  <pageSetup paperSize="17" scale="89" fitToHeight="0" orientation="landscape" r:id="rId1"/>
  <headerFooter>
    <oddFooter>&amp;CPage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13"/>
  <sheetViews>
    <sheetView tabSelected="1" workbookViewId="0">
      <selection activeCell="I2" sqref="I2"/>
    </sheetView>
  </sheetViews>
  <sheetFormatPr defaultRowHeight="12.75"/>
  <cols>
    <col min="1" max="1" width="6.140625" style="11" customWidth="1"/>
    <col min="2" max="2" width="12.85546875" style="11" customWidth="1"/>
    <col min="3" max="3" width="40.7109375" style="38" customWidth="1"/>
    <col min="4" max="4" width="14.7109375" style="11" customWidth="1"/>
    <col min="5" max="5" width="8.85546875" style="11"/>
    <col min="6" max="6" width="8.85546875" style="23"/>
    <col min="7" max="7" width="8.5703125" style="24" bestFit="1" customWidth="1"/>
    <col min="8" max="8" width="9.140625" style="11" customWidth="1"/>
    <col min="9" max="9" width="40.7109375" style="38" customWidth="1"/>
    <col min="10" max="10" width="38.7109375" style="38" customWidth="1"/>
    <col min="11" max="11" width="41.7109375" style="11" customWidth="1"/>
    <col min="12" max="14" width="3" style="11" customWidth="1"/>
    <col min="15" max="15" width="2.28515625" style="11" customWidth="1"/>
    <col min="16" max="16" width="1.28515625" style="11" customWidth="1"/>
    <col min="17" max="17" width="10.7109375" style="11" customWidth="1"/>
  </cols>
  <sheetData>
    <row r="1" spans="1:17" s="55" customFormat="1" ht="15.6" customHeight="1">
      <c r="A1" s="258" t="s">
        <v>78</v>
      </c>
      <c r="B1" s="224"/>
      <c r="C1" s="224"/>
      <c r="D1" s="52"/>
      <c r="E1" s="52"/>
      <c r="F1" s="259" t="s">
        <v>119</v>
      </c>
      <c r="G1" s="226"/>
      <c r="H1" s="226"/>
      <c r="I1" s="54" t="e">
        <f>A_DWGNO</f>
        <v>#REF!</v>
      </c>
      <c r="J1" s="54"/>
      <c r="K1" s="52"/>
      <c r="L1" s="225" t="s">
        <v>11</v>
      </c>
      <c r="M1" s="226"/>
      <c r="N1" s="226"/>
      <c r="O1" s="226"/>
      <c r="P1" s="260" t="e">
        <f>#REF!</f>
        <v>#REF!</v>
      </c>
      <c r="Q1" s="261"/>
    </row>
    <row r="2" spans="1:17" s="55" customFormat="1" ht="16.5" thickBot="1">
      <c r="A2" s="56"/>
      <c r="B2" s="51" t="s">
        <v>1</v>
      </c>
      <c r="C2" s="57" t="e">
        <f>A_PROJECT</f>
        <v>#REF!</v>
      </c>
      <c r="D2" s="57"/>
      <c r="E2" s="58"/>
      <c r="F2" s="228" t="s">
        <v>3</v>
      </c>
      <c r="G2" s="254"/>
      <c r="H2" s="254"/>
      <c r="I2" s="53" t="e">
        <f>A_JOBNO</f>
        <v>#REF!</v>
      </c>
      <c r="J2" s="61" t="s">
        <v>2</v>
      </c>
      <c r="K2" s="87" t="e">
        <f>A_CITY</f>
        <v>#REF!</v>
      </c>
      <c r="L2" s="227" t="s">
        <v>4</v>
      </c>
      <c r="M2" s="262"/>
      <c r="N2" s="262"/>
      <c r="O2" s="262"/>
      <c r="P2" s="255" t="e">
        <f>#REF!</f>
        <v>#REF!</v>
      </c>
      <c r="Q2" s="256"/>
    </row>
    <row r="3" spans="1:17" s="11" customFormat="1" ht="36.6" customHeight="1" thickBot="1">
      <c r="A3" s="68" t="s">
        <v>68</v>
      </c>
      <c r="B3" s="40" t="s">
        <v>79</v>
      </c>
      <c r="C3" s="41" t="s">
        <v>6</v>
      </c>
      <c r="D3" s="70" t="s">
        <v>10</v>
      </c>
      <c r="E3" s="69" t="s">
        <v>80</v>
      </c>
      <c r="F3" s="12" t="s">
        <v>72</v>
      </c>
      <c r="G3" s="12" t="s">
        <v>81</v>
      </c>
      <c r="H3" s="12" t="s">
        <v>82</v>
      </c>
      <c r="I3" s="19" t="s">
        <v>7</v>
      </c>
      <c r="J3" s="19" t="s">
        <v>9</v>
      </c>
      <c r="K3" s="13" t="s">
        <v>8</v>
      </c>
      <c r="L3" s="263" t="s">
        <v>76</v>
      </c>
      <c r="M3" s="264"/>
      <c r="N3" s="264"/>
      <c r="O3" s="264"/>
      <c r="P3" s="264"/>
      <c r="Q3" s="265"/>
    </row>
    <row r="4" spans="1:17">
      <c r="A4" s="49"/>
      <c r="B4" s="33" t="str">
        <f>IF(ISBLANK('Cable Schedule'!$M4),"",'Cable Schedule'!$M4)</f>
        <v>IC-TE7102</v>
      </c>
      <c r="C4" s="3" t="str">
        <f>IF(ISBLANK(B4),"",'Cable Schedule'!$G4)</f>
        <v>Temperature Element - RTD</v>
      </c>
      <c r="D4" s="48" t="str">
        <f>IF(ISNA(INDEX('Cable Schedule'!$X$4:$X$411,MATCH($B4,'Cable Schedule'!$M$4:$M$411,0))),"",INDEX('Cable Schedule'!$X$4:$X$411,MATCH($B4,'Cable Schedule'!$M$4:$M$411,0)))</f>
        <v>24VDC</v>
      </c>
      <c r="E4" s="35"/>
      <c r="F4" s="36">
        <f>IF(ISBLANK('Cable Schedule'!$E4),"",(SUM((E4*0.5)^2*(3.1416))))</f>
        <v>0</v>
      </c>
      <c r="G4" s="277">
        <f>IF(ISBLANK('Cable Schedule'!$E4),"",(SUMIF('Cable Schedule'!$M$4:$M$412,$B4,'Cable Schedule'!$W$4:$W$412)+SUMIF('Cable Schedule'!$N$4:$N$412,$B4,'Cable Schedule'!$W$4:$W$412)+SUMIF('Cable Schedule'!$O$4:$O$412,$B4,'Cable Schedule'!$W$4:$W$412)+SUMIF('Cable Schedule'!$P$4:$P$412,$B4,'Cable Schedule'!$W$4:$W$412)+SUMIF('Cable Schedule'!$Q$4:$Q$412,$B4,'Cable Schedule'!$W$4:$W$412)+SUMIF('Cable Schedule'!$R$4:$R$412,$B4,'Cable Schedule'!$W$4:$W$412)+SUMIF('Cable Schedule'!$S$4:$S$412,$B4,'Cable Schedule'!$W$4:$W$412)))</f>
        <v>5.1874884599999997E-2</v>
      </c>
      <c r="H4" s="32" t="e">
        <f>IF(ISBLANK('Cable Schedule'!$E4),"",G4/F4)</f>
        <v>#DIV/0!</v>
      </c>
      <c r="I4" s="278" t="str">
        <f>IF(ISBLANK('Cable Schedule'!$J4),"",(CONCATENATE('Cable Schedule'!J4,'Cable Schedule'!K4,'Cable Schedule'!L4)))</f>
        <v>TE-7102</v>
      </c>
      <c r="J4" s="64" t="str">
        <f>IF(ISNA(INDEX('Cable Schedule'!$T$4:$T$307,MATCH($B4,'Cable Schedule'!$M$4:$M$307,0))),$C4,INDEX('Cable Schedule'!$T$4:$T$307,MATCH($B4,'Cable Schedule'!$M$4:$M$307,0)))</f>
        <v>LT-7102</v>
      </c>
      <c r="K4" s="15" t="str">
        <f>IF(ISNA(INDEX('Cable Schedule'!$M$4:$M$411,MATCH($B4,'Cable Schedule'!$M$4:$M$411,0))),"",INDEX('Cable Schedule'!$M$4:$M$411,MATCH($B4,'Cable Schedule'!$M$4:$M$411,0))&amp;IF(INDEX('Cable Schedule'!$N$4:$N$411,MATCH($B4,'Cable Schedule'!$M$4:$M$411,0))="","",", "&amp;INDEX('Cable Schedule'!$N$4:$N$411,MATCH($B4,'Cable Schedule'!$M$4:$M$411,0)))&amp;IF(INDEX('Cable Schedule'!$O$4:$O$411,MATCH($B4,'Cable Schedule'!$M$4:$M$411,0))="","",", "&amp;INDEX('Cable Schedule'!$O$4:$O$411,MATCH($B4,'Cable Schedule'!$M$4:$M$411,0)))&amp;IF(INDEX('Cable Schedule'!$P$4:$P$411,MATCH($B4,'Cable Schedule'!$M$4:$M$411,0))="","",", "&amp;INDEX('Cable Schedule'!$P$4:$P$411,MATCH($B4,'Cable Schedule'!$M$4:$M$411,0)))&amp;IF(INDEX('Cable Schedule'!$Q$4:$Q$411,MATCH($B4,'Cable Schedule'!$M$4:$M$411,0))="","",", "&amp;INDEX('Cable Schedule'!$Q$4:$Q$411,MATCH($B4,'Cable Schedule'!$M$4:$M$411,0)))&amp;IF(INDEX('Cable Schedule'!$R$4:$R$411,MATCH($B4,'Cable Schedule'!$M$4:$M$411,0))="","",", "&amp;INDEX('Cable Schedule'!$R$4:$R$411,MATCH($B4,'Cable Schedule'!$M$4:$M$411,0)))&amp;IF(INDEX('Cable Schedule'!$S$4:$S$411,MATCH($B4,'Cable Schedule'!$M$4:$M$411,0))="","",", "&amp;INDEX('Cable Schedule'!$S$4:$S$411,MATCH($B4,'Cable Schedule'!$M$4:$M$411,0))))</f>
        <v>IC-TE7102, IT-1</v>
      </c>
      <c r="L4" s="266"/>
      <c r="M4" s="267"/>
      <c r="N4" s="267"/>
      <c r="O4" s="267"/>
      <c r="P4" s="267"/>
      <c r="Q4" s="268"/>
    </row>
    <row r="5" spans="1:17">
      <c r="A5" s="50"/>
      <c r="B5" s="34" t="str">
        <f>IF(ISBLANK('Cable Schedule'!$M5),"",'Cable Schedule'!$M5)</f>
        <v>IC-PIT1102</v>
      </c>
      <c r="C5" s="3" t="str">
        <f>IF(ISBLANK(B5),"",'Cable Schedule'!$G5)</f>
        <v>Pressure Indicating Xmtr, P-1102 Outlet</v>
      </c>
      <c r="D5" s="48" t="str">
        <f>IF(ISNA(INDEX('Cable Schedule'!$X$4:$X$411,MATCH($B5,'Cable Schedule'!$M$4:$M$411,0))),"",INDEX('Cable Schedule'!$X$4:$X$411,MATCH($B5,'Cable Schedule'!$M$4:$M$411,0)))</f>
        <v>24VDC</v>
      </c>
      <c r="E5" s="35">
        <v>0.75</v>
      </c>
      <c r="F5" s="36">
        <f>IF(ISBLANK('Cable Schedule'!$E5),"",(SUM((E5*0.5)^2*(3.1416))))</f>
        <v>0.4417875</v>
      </c>
      <c r="G5" s="277">
        <f>IF(ISBLANK('Cable Schedule'!$E5),"",(SUMIF('Cable Schedule'!$M$4:$M$412,$B5,'Cable Schedule'!$W$4:$W$412)+SUMIF('Cable Schedule'!$N$4:$N$412,$B5,'Cable Schedule'!$W$4:$W$412)+SUMIF('Cable Schedule'!$O$4:$O$412,$B5,'Cable Schedule'!$W$4:$W$412)+SUMIF('Cable Schedule'!$P$4:$P$412,$B5,'Cable Schedule'!$W$4:$W$412)+SUMIF('Cable Schedule'!$Q$4:$Q$412,$B5,'Cable Schedule'!$W$4:$W$412)+SUMIF('Cable Schedule'!$R$4:$R$412,$B5,'Cable Schedule'!$W$4:$W$412)+SUMIF('Cable Schedule'!$S$4:$S$412,$B5,'Cable Schedule'!$W$4:$W$412)))</f>
        <v>0.110446875</v>
      </c>
      <c r="H5" s="32">
        <f>IF(ISBLANK('Cable Schedule'!$E5),"",G5/F5)</f>
        <v>0.25</v>
      </c>
      <c r="I5" s="278" t="str">
        <f>IF(ISBLANK('Cable Schedule'!$J5),"",(CONCATENATE('Cable Schedule'!J5,'Cable Schedule'!K5,'Cable Schedule'!L5)))</f>
        <v>PIT-1102</v>
      </c>
      <c r="J5" s="64" t="str">
        <f>IF(ISNA(INDEX('Cable Schedule'!$T$4:$T$307,MATCH($B5,'Cable Schedule'!$M$4:$M$307,0))),$C5,INDEX('Cable Schedule'!$T$4:$T$307,MATCH($B5,'Cable Schedule'!$M$4:$M$307,0)))</f>
        <v>PLC-10</v>
      </c>
      <c r="K5" s="63" t="str">
        <f>IF(ISNA(INDEX('Cable Schedule'!$M$4:$M$411,MATCH($B5,'Cable Schedule'!$M$4:$M$411,0))),"",INDEX('Cable Schedule'!$M$4:$M$411,MATCH($B5,'Cable Schedule'!$M$4:$M$411,0))&amp;IF(INDEX('Cable Schedule'!$N$4:$N$411,MATCH($B5,'Cable Schedule'!$M$4:$M$411,0))="","",", "&amp;INDEX('Cable Schedule'!$N$4:$N$411,MATCH($B5,'Cable Schedule'!$M$4:$M$411,0)))&amp;IF(INDEX('Cable Schedule'!$O$4:$O$411,MATCH($B5,'Cable Schedule'!$M$4:$M$411,0))="","",", "&amp;INDEX('Cable Schedule'!$O$4:$O$411,MATCH($B5,'Cable Schedule'!$M$4:$M$411,0)))&amp;IF(INDEX('Cable Schedule'!$P$4:$P$411,MATCH($B5,'Cable Schedule'!$M$4:$M$411,0))="","",", "&amp;INDEX('Cable Schedule'!$P$4:$P$411,MATCH($B5,'Cable Schedule'!$M$4:$M$411,0)))&amp;IF(INDEX('Cable Schedule'!$Q$4:$Q$411,MATCH($B5,'Cable Schedule'!$M$4:$M$411,0))="","",", "&amp;INDEX('Cable Schedule'!$Q$4:$Q$411,MATCH($B5,'Cable Schedule'!$M$4:$M$411,0)))&amp;IF(INDEX('Cable Schedule'!$R$4:$R$411,MATCH($B5,'Cable Schedule'!$M$4:$M$411,0))="","",", "&amp;INDEX('Cable Schedule'!$R$4:$R$411,MATCH($B5,'Cable Schedule'!$M$4:$M$411,0)))&amp;IF(INDEX('Cable Schedule'!$S$4:$S$411,MATCH($B5,'Cable Schedule'!$M$4:$M$411,0))="","",", "&amp;INDEX('Cable Schedule'!$S$4:$S$411,MATCH($B5,'Cable Schedule'!$M$4:$M$411,0))))</f>
        <v>IC-PIT1102, JB-1100, IC-1100, IT-1</v>
      </c>
      <c r="L5" s="251"/>
      <c r="M5" s="252"/>
      <c r="N5" s="252"/>
      <c r="O5" s="252"/>
      <c r="P5" s="252"/>
      <c r="Q5" s="253"/>
    </row>
    <row r="6" spans="1:17">
      <c r="A6" s="50"/>
      <c r="B6" s="34" t="str">
        <f>IF(ISBLANK('Cable Schedule'!$M6),"",'Cable Schedule'!$M6)</f>
        <v>IC-PIT1103</v>
      </c>
      <c r="C6" s="3" t="str">
        <f>IF(ISBLANK(B6),"",'Cable Schedule'!$G6)</f>
        <v>Pressure Indicating Xmtr, P-1102 Outlet</v>
      </c>
      <c r="D6" s="48" t="str">
        <f>IF(ISNA(INDEX('Cable Schedule'!$X$4:$X$411,MATCH($B6,'Cable Schedule'!$M$4:$M$411,0))),"",INDEX('Cable Schedule'!$X$4:$X$411,MATCH($B6,'Cable Schedule'!$M$4:$M$411,0)))</f>
        <v>24VDC</v>
      </c>
      <c r="E6" s="35">
        <v>0.75</v>
      </c>
      <c r="F6" s="36">
        <f>IF(ISBLANK('Cable Schedule'!$E6),"",(SUM((E6*0.5)^2*(3.1416))))</f>
        <v>0.4417875</v>
      </c>
      <c r="G6" s="277">
        <f>IF(ISBLANK('Cable Schedule'!$E6),"",(SUMIF('Cable Schedule'!$M$4:$M$412,$B6,'Cable Schedule'!$W$4:$W$412)+SUMIF('Cable Schedule'!$N$4:$N$412,$B6,'Cable Schedule'!$W$4:$W$412)+SUMIF('Cable Schedule'!$O$4:$O$412,$B6,'Cable Schedule'!$W$4:$W$412)+SUMIF('Cable Schedule'!$P$4:$P$412,$B6,'Cable Schedule'!$W$4:$W$412)+SUMIF('Cable Schedule'!$Q$4:$Q$412,$B6,'Cable Schedule'!$W$4:$W$412)+SUMIF('Cable Schedule'!$R$4:$R$412,$B6,'Cable Schedule'!$W$4:$W$412)+SUMIF('Cable Schedule'!$S$4:$S$412,$B6,'Cable Schedule'!$W$4:$W$412)))</f>
        <v>0.110446875</v>
      </c>
      <c r="H6" s="32">
        <f>IF(ISBLANK('Cable Schedule'!$E6),"",G6/F6)</f>
        <v>0.25</v>
      </c>
      <c r="I6" s="278" t="str">
        <f>IF(ISBLANK('Cable Schedule'!$J6),"",(CONCATENATE('Cable Schedule'!J6,'Cable Schedule'!K6,'Cable Schedule'!L6)))</f>
        <v>PIT-1103</v>
      </c>
      <c r="J6" s="64" t="str">
        <f>IF(ISNA(INDEX('Cable Schedule'!$T$4:$T$307,MATCH($B6,'Cable Schedule'!$M$4:$M$307,0))),$C6,INDEX('Cable Schedule'!$T$4:$T$307,MATCH($B6,'Cable Schedule'!$M$4:$M$307,0)))</f>
        <v>PLC-10</v>
      </c>
      <c r="K6" s="15" t="str">
        <f>IF(ISNA(INDEX('Cable Schedule'!$M$4:$M$411,MATCH($B6,'Cable Schedule'!$M$4:$M$411,0))),"",INDEX('Cable Schedule'!$M$4:$M$411,MATCH($B6,'Cable Schedule'!$M$4:$M$411,0))&amp;IF(INDEX('Cable Schedule'!$N$4:$N$411,MATCH($B6,'Cable Schedule'!$M$4:$M$411,0))="","",", "&amp;INDEX('Cable Schedule'!$N$4:$N$411,MATCH($B6,'Cable Schedule'!$M$4:$M$411,0)))&amp;IF(INDEX('Cable Schedule'!$O$4:$O$411,MATCH($B6,'Cable Schedule'!$M$4:$M$411,0))="","",", "&amp;INDEX('Cable Schedule'!$O$4:$O$411,MATCH($B6,'Cable Schedule'!$M$4:$M$411,0)))&amp;IF(INDEX('Cable Schedule'!$P$4:$P$411,MATCH($B6,'Cable Schedule'!$M$4:$M$411,0))="","",", "&amp;INDEX('Cable Schedule'!$P$4:$P$411,MATCH($B6,'Cable Schedule'!$M$4:$M$411,0)))&amp;IF(INDEX('Cable Schedule'!$Q$4:$Q$411,MATCH($B6,'Cable Schedule'!$M$4:$M$411,0))="","",", "&amp;INDEX('Cable Schedule'!$Q$4:$Q$411,MATCH($B6,'Cable Schedule'!$M$4:$M$411,0)))&amp;IF(INDEX('Cable Schedule'!$R$4:$R$411,MATCH($B6,'Cable Schedule'!$M$4:$M$411,0))="","",", "&amp;INDEX('Cable Schedule'!$R$4:$R$411,MATCH($B6,'Cable Schedule'!$M$4:$M$411,0)))&amp;IF(INDEX('Cable Schedule'!$S$4:$S$411,MATCH($B6,'Cable Schedule'!$M$4:$M$411,0))="","",", "&amp;INDEX('Cable Schedule'!$S$4:$S$411,MATCH($B6,'Cable Schedule'!$M$4:$M$411,0))))</f>
        <v>IC-PIT1103, JB-1100, IC-1100, IT-1</v>
      </c>
      <c r="L6" s="251"/>
      <c r="M6" s="252"/>
      <c r="N6" s="252"/>
      <c r="O6" s="252"/>
      <c r="P6" s="252"/>
      <c r="Q6" s="253"/>
    </row>
    <row r="7" spans="1:17">
      <c r="A7" s="50"/>
      <c r="B7" s="34" t="str">
        <f>IF(ISBLANK('Cable Schedule'!$M7),"",'Cable Schedule'!$M7)</f>
        <v>IC-PIT1104</v>
      </c>
      <c r="C7" s="3" t="str">
        <f>IF(ISBLANK(B7),"",'Cable Schedule'!$G7)</f>
        <v>Pressure Indicating Xmtr, P-1102 Outlet</v>
      </c>
      <c r="D7" s="48" t="str">
        <f>IF(ISNA(INDEX('Cable Schedule'!$X$4:$X$411,MATCH($B7,'Cable Schedule'!$M$4:$M$411,0))),"",INDEX('Cable Schedule'!$X$4:$X$411,MATCH($B7,'Cable Schedule'!$M$4:$M$411,0)))</f>
        <v>24VDC</v>
      </c>
      <c r="E7" s="35">
        <v>1.5</v>
      </c>
      <c r="F7" s="36">
        <f>IF(ISBLANK('Cable Schedule'!$E7),"",(SUM((E7*0.5)^2*(3.1416))))</f>
        <v>1.76715</v>
      </c>
      <c r="G7" s="277">
        <f>IF(ISBLANK('Cable Schedule'!$E7),"",(SUMIF('Cable Schedule'!$M$4:$M$412,$B7,'Cable Schedule'!$W$4:$W$412)+SUMIF('Cable Schedule'!$N$4:$N$412,$B7,'Cable Schedule'!$W$4:$W$412)+SUMIF('Cable Schedule'!$O$4:$O$412,$B7,'Cable Schedule'!$W$4:$W$412)+SUMIF('Cable Schedule'!$P$4:$P$412,$B7,'Cable Schedule'!$W$4:$W$412)+SUMIF('Cable Schedule'!$Q$4:$Q$412,$B7,'Cable Schedule'!$W$4:$W$412)+SUMIF('Cable Schedule'!$R$4:$R$412,$B7,'Cable Schedule'!$W$4:$W$412)+SUMIF('Cable Schedule'!$S$4:$S$412,$B7,'Cable Schedule'!$W$4:$W$412)))</f>
        <v>0.110446875</v>
      </c>
      <c r="H7" s="32">
        <f>IF(ISBLANK('Cable Schedule'!$E7),"",G7/F7)</f>
        <v>6.25E-2</v>
      </c>
      <c r="I7" s="278" t="str">
        <f>IF(ISBLANK('Cable Schedule'!$J7),"",(CONCATENATE('Cable Schedule'!J7,'Cable Schedule'!K7,'Cable Schedule'!L7)))</f>
        <v>PIT-1104</v>
      </c>
      <c r="J7" s="64" t="str">
        <f>IF(ISNA(INDEX('Cable Schedule'!$T$4:$T$307,MATCH($B7,'Cable Schedule'!$M$4:$M$307,0))),$C7,INDEX('Cable Schedule'!$T$4:$T$307,MATCH($B7,'Cable Schedule'!$M$4:$M$307,0)))</f>
        <v>PLC-10</v>
      </c>
      <c r="K7" s="15" t="str">
        <f>IF(ISNA(INDEX('Cable Schedule'!$M$4:$M$411,MATCH($B7,'Cable Schedule'!$M$4:$M$411,0))),"",INDEX('Cable Schedule'!$M$4:$M$411,MATCH($B7,'Cable Schedule'!$M$4:$M$411,0))&amp;IF(INDEX('Cable Schedule'!$N$4:$N$411,MATCH($B7,'Cable Schedule'!$M$4:$M$411,0))="","",", "&amp;INDEX('Cable Schedule'!$N$4:$N$411,MATCH($B7,'Cable Schedule'!$M$4:$M$411,0)))&amp;IF(INDEX('Cable Schedule'!$O$4:$O$411,MATCH($B7,'Cable Schedule'!$M$4:$M$411,0))="","",", "&amp;INDEX('Cable Schedule'!$O$4:$O$411,MATCH($B7,'Cable Schedule'!$M$4:$M$411,0)))&amp;IF(INDEX('Cable Schedule'!$P$4:$P$411,MATCH($B7,'Cable Schedule'!$M$4:$M$411,0))="","",", "&amp;INDEX('Cable Schedule'!$P$4:$P$411,MATCH($B7,'Cable Schedule'!$M$4:$M$411,0)))&amp;IF(INDEX('Cable Schedule'!$Q$4:$Q$411,MATCH($B7,'Cable Schedule'!$M$4:$M$411,0))="","",", "&amp;INDEX('Cable Schedule'!$Q$4:$Q$411,MATCH($B7,'Cable Schedule'!$M$4:$M$411,0)))&amp;IF(INDEX('Cable Schedule'!$R$4:$R$411,MATCH($B7,'Cable Schedule'!$M$4:$M$411,0))="","",", "&amp;INDEX('Cable Schedule'!$R$4:$R$411,MATCH($B7,'Cable Schedule'!$M$4:$M$411,0)))&amp;IF(INDEX('Cable Schedule'!$S$4:$S$411,MATCH($B7,'Cable Schedule'!$M$4:$M$411,0))="","",", "&amp;INDEX('Cable Schedule'!$S$4:$S$411,MATCH($B7,'Cable Schedule'!$M$4:$M$411,0))))</f>
        <v>IC-PIT1104, JB-1100, IC-1100, IT-1, IT-2</v>
      </c>
      <c r="L7" s="251"/>
      <c r="M7" s="252"/>
      <c r="N7" s="252"/>
      <c r="O7" s="252"/>
      <c r="P7" s="252"/>
      <c r="Q7" s="253"/>
    </row>
    <row r="8" spans="1:17">
      <c r="A8" s="50"/>
      <c r="B8" s="34" t="str">
        <f>IF(ISBLANK('Cable Schedule'!$M8),"",'Cable Schedule'!$M8)</f>
        <v>IC-TE7103</v>
      </c>
      <c r="C8" s="3" t="str">
        <f>IF(ISBLANK(B8),"",'Cable Schedule'!$G8)</f>
        <v>Temperature Element - RTD</v>
      </c>
      <c r="D8" s="48" t="str">
        <f>IF(ISNA(INDEX('Cable Schedule'!$X$4:$X$411,MATCH($B8,'Cable Schedule'!$M$4:$M$411,0))),"",INDEX('Cable Schedule'!$X$4:$X$411,MATCH($B8,'Cable Schedule'!$M$4:$M$411,0)))</f>
        <v>24VDC</v>
      </c>
      <c r="E8" s="35">
        <v>0.75</v>
      </c>
      <c r="F8" s="36">
        <f>IF(ISBLANK('Cable Schedule'!$E8),"",(SUM((E8*0.5)^2*(3.1416))))</f>
        <v>0.4417875</v>
      </c>
      <c r="G8" s="277">
        <f>IF(ISBLANK('Cable Schedule'!$E8),"",(SUMIF('Cable Schedule'!$M$4:$M$412,$B8,'Cable Schedule'!$W$4:$W$412)+SUMIF('Cable Schedule'!$N$4:$N$412,$B8,'Cable Schedule'!$W$4:$W$412)+SUMIF('Cable Schedule'!$O$4:$O$412,$B8,'Cable Schedule'!$W$4:$W$412)+SUMIF('Cable Schedule'!$P$4:$P$412,$B8,'Cable Schedule'!$W$4:$W$412)+SUMIF('Cable Schedule'!$Q$4:$Q$412,$B8,'Cable Schedule'!$W$4:$W$412)+SUMIF('Cable Schedule'!$R$4:$R$412,$B8,'Cable Schedule'!$W$4:$W$412)+SUMIF('Cable Schedule'!$S$4:$S$412,$B8,'Cable Schedule'!$W$4:$W$412)))</f>
        <v>5.1874884599999997E-2</v>
      </c>
      <c r="H8" s="32">
        <f>IF(ISBLANK('Cable Schedule'!$E8),"",G8/F8)</f>
        <v>0.11742044444444444</v>
      </c>
      <c r="I8" s="278" t="str">
        <f>IF(ISBLANK('Cable Schedule'!$J8),"",(CONCATENATE('Cable Schedule'!J8,'Cable Schedule'!K8,'Cable Schedule'!L8)))</f>
        <v>TE-7103</v>
      </c>
      <c r="J8" s="64" t="str">
        <f>IF(ISNA(INDEX('Cable Schedule'!$T$4:$T$307,MATCH($B8,'Cable Schedule'!$M$4:$M$307,0))),$C8,INDEX('Cable Schedule'!$T$4:$T$307,MATCH($B8,'Cable Schedule'!$M$4:$M$307,0)))</f>
        <v>PLC-10</v>
      </c>
      <c r="K8" s="15" t="str">
        <f>IF(ISNA(INDEX('Cable Schedule'!$M$4:$M$411,MATCH($B8,'Cable Schedule'!$M$4:$M$411,0))),"",INDEX('Cable Schedule'!$M$4:$M$411,MATCH($B8,'Cable Schedule'!$M$4:$M$411,0))&amp;IF(INDEX('Cable Schedule'!$N$4:$N$411,MATCH($B8,'Cable Schedule'!$M$4:$M$411,0))="","",", "&amp;INDEX('Cable Schedule'!$N$4:$N$411,MATCH($B8,'Cable Schedule'!$M$4:$M$411,0)))&amp;IF(INDEX('Cable Schedule'!$O$4:$O$411,MATCH($B8,'Cable Schedule'!$M$4:$M$411,0))="","",", "&amp;INDEX('Cable Schedule'!$O$4:$O$411,MATCH($B8,'Cable Schedule'!$M$4:$M$411,0)))&amp;IF(INDEX('Cable Schedule'!$P$4:$P$411,MATCH($B8,'Cable Schedule'!$M$4:$M$411,0))="","",", "&amp;INDEX('Cable Schedule'!$P$4:$P$411,MATCH($B8,'Cable Schedule'!$M$4:$M$411,0)))&amp;IF(INDEX('Cable Schedule'!$Q$4:$Q$411,MATCH($B8,'Cable Schedule'!$M$4:$M$411,0))="","",", "&amp;INDEX('Cable Schedule'!$Q$4:$Q$411,MATCH($B8,'Cable Schedule'!$M$4:$M$411,0)))&amp;IF(INDEX('Cable Schedule'!$R$4:$R$411,MATCH($B8,'Cable Schedule'!$M$4:$M$411,0))="","",", "&amp;INDEX('Cable Schedule'!$R$4:$R$411,MATCH($B8,'Cable Schedule'!$M$4:$M$411,0)))&amp;IF(INDEX('Cable Schedule'!$S$4:$S$411,MATCH($B8,'Cable Schedule'!$M$4:$M$411,0))="","",", "&amp;INDEX('Cable Schedule'!$S$4:$S$411,MATCH($B8,'Cable Schedule'!$M$4:$M$411,0))))</f>
        <v>IC-TE7103, IT-1</v>
      </c>
      <c r="L8" s="251"/>
      <c r="M8" s="252"/>
      <c r="N8" s="252"/>
      <c r="O8" s="252"/>
      <c r="P8" s="252"/>
      <c r="Q8" s="253"/>
    </row>
    <row r="9" spans="1:17">
      <c r="A9" s="50"/>
      <c r="B9" s="34" t="str">
        <f>IF(ISBLANK('Cable Schedule'!$M9),"",'Cable Schedule'!$M9)</f>
        <v>IC-TE7104</v>
      </c>
      <c r="C9" s="3" t="str">
        <f>IF(ISBLANK(B9),"",'Cable Schedule'!$G9)</f>
        <v>Temperature Element - RTD</v>
      </c>
      <c r="D9" s="48" t="str">
        <f>IF(ISNA(INDEX('Cable Schedule'!$X$4:$X$411,MATCH($B9,'Cable Schedule'!$M$4:$M$411,0))),"",INDEX('Cable Schedule'!$X$4:$X$411,MATCH($B9,'Cable Schedule'!$M$4:$M$411,0)))</f>
        <v>24VDC</v>
      </c>
      <c r="E9" s="35">
        <v>0.75</v>
      </c>
      <c r="F9" s="36">
        <f>IF(ISBLANK('Cable Schedule'!$E9),"",(SUM((E9*0.5)^2*(3.1416))))</f>
        <v>0.4417875</v>
      </c>
      <c r="G9" s="277">
        <f>IF(ISBLANK('Cable Schedule'!$E9),"",(SUMIF('Cable Schedule'!$M$4:$M$412,$B9,'Cable Schedule'!$W$4:$W$412)+SUMIF('Cable Schedule'!$N$4:$N$412,$B9,'Cable Schedule'!$W$4:$W$412)+SUMIF('Cable Schedule'!$O$4:$O$412,$B9,'Cable Schedule'!$W$4:$W$412)+SUMIF('Cable Schedule'!$P$4:$P$412,$B9,'Cable Schedule'!$W$4:$W$412)+SUMIF('Cable Schedule'!$Q$4:$Q$412,$B9,'Cable Schedule'!$W$4:$W$412)+SUMIF('Cable Schedule'!$R$4:$R$412,$B9,'Cable Schedule'!$W$4:$W$412)+SUMIF('Cable Schedule'!$S$4:$S$412,$B9,'Cable Schedule'!$W$4:$W$412)))</f>
        <v>5.1874884599999997E-2</v>
      </c>
      <c r="H9" s="32">
        <f>IF(ISBLANK('Cable Schedule'!$E9),"",G9/F9)</f>
        <v>0.11742044444444444</v>
      </c>
      <c r="I9" s="278" t="str">
        <f>IF(ISBLANK('Cable Schedule'!$J9),"",(CONCATENATE('Cable Schedule'!J9,'Cable Schedule'!K9,'Cable Schedule'!L9)))</f>
        <v>TE-7104</v>
      </c>
      <c r="J9" s="64" t="str">
        <f>IF(ISNA(INDEX('Cable Schedule'!$T$4:$T$307,MATCH($B9,'Cable Schedule'!$M$4:$M$307,0))),$C9,INDEX('Cable Schedule'!$T$4:$T$307,MATCH($B9,'Cable Schedule'!$M$4:$M$307,0)))</f>
        <v>PLC-10</v>
      </c>
      <c r="K9" s="15" t="str">
        <f>IF(ISNA(INDEX('Cable Schedule'!$M$4:$M$411,MATCH($B9,'Cable Schedule'!$M$4:$M$411,0))),"",INDEX('Cable Schedule'!$M$4:$M$411,MATCH($B9,'Cable Schedule'!$M$4:$M$411,0))&amp;IF(INDEX('Cable Schedule'!$N$4:$N$411,MATCH($B9,'Cable Schedule'!$M$4:$M$411,0))="","",", "&amp;INDEX('Cable Schedule'!$N$4:$N$411,MATCH($B9,'Cable Schedule'!$M$4:$M$411,0)))&amp;IF(INDEX('Cable Schedule'!$O$4:$O$411,MATCH($B9,'Cable Schedule'!$M$4:$M$411,0))="","",", "&amp;INDEX('Cable Schedule'!$O$4:$O$411,MATCH($B9,'Cable Schedule'!$M$4:$M$411,0)))&amp;IF(INDEX('Cable Schedule'!$P$4:$P$411,MATCH($B9,'Cable Schedule'!$M$4:$M$411,0))="","",", "&amp;INDEX('Cable Schedule'!$P$4:$P$411,MATCH($B9,'Cable Schedule'!$M$4:$M$411,0)))&amp;IF(INDEX('Cable Schedule'!$Q$4:$Q$411,MATCH($B9,'Cable Schedule'!$M$4:$M$411,0))="","",", "&amp;INDEX('Cable Schedule'!$Q$4:$Q$411,MATCH($B9,'Cable Schedule'!$M$4:$M$411,0)))&amp;IF(INDEX('Cable Schedule'!$R$4:$R$411,MATCH($B9,'Cable Schedule'!$M$4:$M$411,0))="","",", "&amp;INDEX('Cable Schedule'!$R$4:$R$411,MATCH($B9,'Cable Schedule'!$M$4:$M$411,0)))&amp;IF(INDEX('Cable Schedule'!$S$4:$S$411,MATCH($B9,'Cable Schedule'!$M$4:$M$411,0))="","",", "&amp;INDEX('Cable Schedule'!$S$4:$S$411,MATCH($B9,'Cable Schedule'!$M$4:$M$411,0))))</f>
        <v>IC-TE7104, IT-1</v>
      </c>
      <c r="L9" s="251"/>
      <c r="M9" s="252"/>
      <c r="N9" s="252"/>
      <c r="O9" s="252"/>
      <c r="P9" s="252"/>
      <c r="Q9" s="253"/>
    </row>
    <row r="10" spans="1:17">
      <c r="A10" s="50"/>
      <c r="B10" s="34" t="str">
        <f>IF(ISBLANK('Cable Schedule'!$M10),"",'Cable Schedule'!$M10)</f>
        <v>IC-TE7105</v>
      </c>
      <c r="C10" s="3" t="str">
        <f>IF(ISBLANK(B10),"",'Cable Schedule'!$G10)</f>
        <v>Temperature Element - RTD</v>
      </c>
      <c r="D10" s="48" t="str">
        <f>IF(ISNA(INDEX('Cable Schedule'!$X$4:$X$411,MATCH($B10,'Cable Schedule'!$M$4:$M$411,0))),"",INDEX('Cable Schedule'!$X$4:$X$411,MATCH($B10,'Cable Schedule'!$M$4:$M$411,0)))</f>
        <v>24VDC</v>
      </c>
      <c r="E10" s="35">
        <v>0.32500000000000001</v>
      </c>
      <c r="F10" s="36">
        <f>IF(ISBLANK('Cable Schedule'!$E10),"",(SUM((E10*0.5)^2*(3.1416))))</f>
        <v>8.2957875E-2</v>
      </c>
      <c r="G10" s="277">
        <f>IF(ISBLANK('Cable Schedule'!$E10),"",(SUMIF('Cable Schedule'!$M$4:$M$412,$B10,'Cable Schedule'!$W$4:$W$412)+SUMIF('Cable Schedule'!$N$4:$N$412,$B10,'Cable Schedule'!$W$4:$W$412)+SUMIF('Cable Schedule'!$O$4:$O$412,$B10,'Cable Schedule'!$W$4:$W$412)+SUMIF('Cable Schedule'!$P$4:$P$412,$B10,'Cable Schedule'!$W$4:$W$412)+SUMIF('Cable Schedule'!$Q$4:$Q$412,$B10,'Cable Schedule'!$W$4:$W$412)+SUMIF('Cable Schedule'!$R$4:$R$412,$B10,'Cable Schedule'!$W$4:$W$412)+SUMIF('Cable Schedule'!$S$4:$S$412,$B10,'Cable Schedule'!$W$4:$W$412)))</f>
        <v>5.1874884599999997E-2</v>
      </c>
      <c r="H10" s="32">
        <f>IF(ISBLANK('Cable Schedule'!$E10),"",G10/F10)</f>
        <v>0.62531597633136093</v>
      </c>
      <c r="I10" s="278" t="str">
        <f>IF(ISBLANK('Cable Schedule'!$J10),"",(CONCATENATE('Cable Schedule'!J10,'Cable Schedule'!K10,'Cable Schedule'!L10)))</f>
        <v>TE-7105</v>
      </c>
      <c r="J10" s="64" t="str">
        <f>IF(ISNA(INDEX('Cable Schedule'!$T$4:$T$307,MATCH($B10,'Cable Schedule'!$M$4:$M$307,0))),$C10,INDEX('Cable Schedule'!$T$4:$T$307,MATCH($B10,'Cable Schedule'!$M$4:$M$307,0)))</f>
        <v>PLC-10</v>
      </c>
      <c r="K10" s="15" t="str">
        <f>IF(ISNA(INDEX('Cable Schedule'!$M$4:$M$411,MATCH($B10,'Cable Schedule'!$M$4:$M$411,0))),"",INDEX('Cable Schedule'!$M$4:$M$411,MATCH($B10,'Cable Schedule'!$M$4:$M$411,0))&amp;IF(INDEX('Cable Schedule'!$N$4:$N$411,MATCH($B10,'Cable Schedule'!$M$4:$M$411,0))="","",", "&amp;INDEX('Cable Schedule'!$N$4:$N$411,MATCH($B10,'Cable Schedule'!$M$4:$M$411,0)))&amp;IF(INDEX('Cable Schedule'!$O$4:$O$411,MATCH($B10,'Cable Schedule'!$M$4:$M$411,0))="","",", "&amp;INDEX('Cable Schedule'!$O$4:$O$411,MATCH($B10,'Cable Schedule'!$M$4:$M$411,0)))&amp;IF(INDEX('Cable Schedule'!$P$4:$P$411,MATCH($B10,'Cable Schedule'!$M$4:$M$411,0))="","",", "&amp;INDEX('Cable Schedule'!$P$4:$P$411,MATCH($B10,'Cable Schedule'!$M$4:$M$411,0)))&amp;IF(INDEX('Cable Schedule'!$Q$4:$Q$411,MATCH($B10,'Cable Schedule'!$M$4:$M$411,0))="","",", "&amp;INDEX('Cable Schedule'!$Q$4:$Q$411,MATCH($B10,'Cable Schedule'!$M$4:$M$411,0)))&amp;IF(INDEX('Cable Schedule'!$R$4:$R$411,MATCH($B10,'Cable Schedule'!$M$4:$M$411,0))="","",", "&amp;INDEX('Cable Schedule'!$R$4:$R$411,MATCH($B10,'Cable Schedule'!$M$4:$M$411,0)))&amp;IF(INDEX('Cable Schedule'!$S$4:$S$411,MATCH($B10,'Cable Schedule'!$M$4:$M$411,0))="","",", "&amp;INDEX('Cable Schedule'!$S$4:$S$411,MATCH($B10,'Cable Schedule'!$M$4:$M$411,0))))</f>
        <v>IC-TE7105, IT-1</v>
      </c>
      <c r="L10" s="251"/>
      <c r="M10" s="252"/>
      <c r="N10" s="252"/>
      <c r="O10" s="252"/>
      <c r="P10" s="252"/>
      <c r="Q10" s="253"/>
    </row>
    <row r="11" spans="1:17">
      <c r="A11" s="50"/>
      <c r="B11" s="34" t="str">
        <f>IF(ISBLANK('Cable Schedule'!$M11),"",'Cable Schedule'!$M11)</f>
        <v/>
      </c>
      <c r="C11" s="3" t="str">
        <f>IF(ISBLANK('Cable Schedule'!$E14),"",'Cable Schedule'!$G11)</f>
        <v/>
      </c>
      <c r="D11" s="48" t="str">
        <f>IF(ISNA(INDEX('Cable Schedule'!$X$4:$X$411,MATCH($B11,'Cable Schedule'!$M$4:$M$411,0))),"",INDEX('Cable Schedule'!$X$4:$X$411,MATCH($B11,'Cable Schedule'!$M$4:$M$411,0)))</f>
        <v/>
      </c>
      <c r="E11" s="35">
        <v>0.75</v>
      </c>
      <c r="F11" s="36" t="str">
        <f>IF(ISBLANK('Cable Schedule'!$E11),"",(SUM((E11*0.5)^2*(3.1416))))</f>
        <v/>
      </c>
      <c r="G11" s="277" t="str">
        <f>IF(ISBLANK('Cable Schedule'!$E11),"",(SUMIF('Cable Schedule'!$M$4:$M$412,$B11,'Cable Schedule'!$W$4:$W$412)+SUMIF('Cable Schedule'!$N$4:$N$412,$B11,'Cable Schedule'!$W$4:$W$412)+SUMIF('Cable Schedule'!$O$4:$O$412,$B11,'Cable Schedule'!$W$4:$W$412)+SUMIF('Cable Schedule'!$P$4:$P$412,$B11,'Cable Schedule'!$W$4:$W$412)+SUMIF('Cable Schedule'!$Q$4:$Q$412,$B11,'Cable Schedule'!$W$4:$W$412)+SUMIF('Cable Schedule'!$R$4:$R$412,$B11,'Cable Schedule'!$W$4:$W$412)+SUMIF('Cable Schedule'!$S$4:$S$412,$B11,'Cable Schedule'!$W$4:$W$412)))</f>
        <v/>
      </c>
      <c r="H11" s="32" t="str">
        <f>IF(ISBLANK('Cable Schedule'!$E11),"",G11/F11)</f>
        <v/>
      </c>
      <c r="I11" s="278" t="str">
        <f>IF(ISBLANK('Cable Schedule'!$J11),"",(CONCATENATE('Cable Schedule'!J11,'Cable Schedule'!K11,'Cable Schedule'!L11)))</f>
        <v/>
      </c>
      <c r="J11" s="64">
        <f>IF(ISNA(INDEX('Cable Schedule'!$T$4:$T$307,MATCH($B11,'Cable Schedule'!$M$4:$M$307,0))),$C11,INDEX('Cable Schedule'!$T$4:$T$307,MATCH($B11,'Cable Schedule'!$M$4:$M$307,0)))</f>
        <v>0</v>
      </c>
      <c r="K11" s="15" t="str">
        <f>IF(ISNA(INDEX('Cable Schedule'!$M$4:$M$411,MATCH($B11,'Cable Schedule'!$M$4:$M$411,0))),"",INDEX('Cable Schedule'!$M$4:$M$411,MATCH($B11,'Cable Schedule'!$M$4:$M$411,0))&amp;IF(INDEX('Cable Schedule'!$N$4:$N$411,MATCH($B11,'Cable Schedule'!$M$4:$M$411,0))="","",", "&amp;INDEX('Cable Schedule'!$N$4:$N$411,MATCH($B11,'Cable Schedule'!$M$4:$M$411,0)))&amp;IF(INDEX('Cable Schedule'!$O$4:$O$411,MATCH($B11,'Cable Schedule'!$M$4:$M$411,0))="","",", "&amp;INDEX('Cable Schedule'!$O$4:$O$411,MATCH($B11,'Cable Schedule'!$M$4:$M$411,0)))&amp;IF(INDEX('Cable Schedule'!$P$4:$P$411,MATCH($B11,'Cable Schedule'!$M$4:$M$411,0))="","",", "&amp;INDEX('Cable Schedule'!$P$4:$P$411,MATCH($B11,'Cable Schedule'!$M$4:$M$411,0)))&amp;IF(INDEX('Cable Schedule'!$Q$4:$Q$411,MATCH($B11,'Cable Schedule'!$M$4:$M$411,0))="","",", "&amp;INDEX('Cable Schedule'!$Q$4:$Q$411,MATCH($B11,'Cable Schedule'!$M$4:$M$411,0)))&amp;IF(INDEX('Cable Schedule'!$R$4:$R$411,MATCH($B11,'Cable Schedule'!$M$4:$M$411,0))="","",", "&amp;INDEX('Cable Schedule'!$R$4:$R$411,MATCH($B11,'Cable Schedule'!$M$4:$M$411,0)))&amp;IF(INDEX('Cable Schedule'!$S$4:$S$411,MATCH($B11,'Cable Schedule'!$M$4:$M$411,0))="","",", "&amp;INDEX('Cable Schedule'!$S$4:$S$411,MATCH($B11,'Cable Schedule'!$M$4:$M$411,0))))</f>
        <v/>
      </c>
      <c r="L11" s="251"/>
      <c r="M11" s="252"/>
      <c r="N11" s="252"/>
      <c r="O11" s="252"/>
      <c r="P11" s="252"/>
      <c r="Q11" s="253"/>
    </row>
    <row r="12" spans="1:17">
      <c r="A12" s="50"/>
      <c r="B12" s="34" t="str">
        <f>IF(ISBLANK('Cable Schedule'!$M12),"",'Cable Schedule'!$M12)</f>
        <v/>
      </c>
      <c r="C12" s="3" t="str">
        <f>IF(ISBLANK('Cable Schedule'!$E15),"",'Cable Schedule'!$G12)</f>
        <v/>
      </c>
      <c r="D12" s="48" t="str">
        <f>IF(ISNA(INDEX('Cable Schedule'!$X$4:$X$411,MATCH($B12,'Cable Schedule'!$M$4:$M$411,0))),"",INDEX('Cable Schedule'!$X$4:$X$411,MATCH($B12,'Cable Schedule'!$M$4:$M$411,0)))</f>
        <v/>
      </c>
      <c r="E12" s="35">
        <v>1.5</v>
      </c>
      <c r="F12" s="36" t="str">
        <f>IF(ISBLANK('Cable Schedule'!$E12),"",(SUM((E12*0.5)^2*(3.1416))))</f>
        <v/>
      </c>
      <c r="G12" s="277" t="str">
        <f>IF(ISBLANK('Cable Schedule'!$E12),"",(SUMIF('Cable Schedule'!$M$4:$M$412,$B12,'Cable Schedule'!$W$4:$W$412)+SUMIF('Cable Schedule'!$N$4:$N$412,$B12,'Cable Schedule'!$W$4:$W$412)+SUMIF('Cable Schedule'!$O$4:$O$412,$B12,'Cable Schedule'!$W$4:$W$412)+SUMIF('Cable Schedule'!$P$4:$P$412,$B12,'Cable Schedule'!$W$4:$W$412)+SUMIF('Cable Schedule'!$Q$4:$Q$412,$B12,'Cable Schedule'!$W$4:$W$412)+SUMIF('Cable Schedule'!$R$4:$R$412,$B12,'Cable Schedule'!$W$4:$W$412)+SUMIF('Cable Schedule'!$S$4:$S$412,$B12,'Cable Schedule'!$W$4:$W$412)))</f>
        <v/>
      </c>
      <c r="H12" s="32" t="str">
        <f>IF(ISBLANK('Cable Schedule'!$E12),"",G12/F12)</f>
        <v/>
      </c>
      <c r="I12" s="278" t="str">
        <f>IF(ISBLANK('Cable Schedule'!$J12),"",(CONCATENATE('Cable Schedule'!J12,'Cable Schedule'!K12,'Cable Schedule'!L12)))</f>
        <v/>
      </c>
      <c r="J12" s="64">
        <f>IF(ISNA(INDEX('Cable Schedule'!$T$4:$T$307,MATCH($B12,'Cable Schedule'!$M$4:$M$307,0))),$C12,INDEX('Cable Schedule'!$T$4:$T$307,MATCH($B12,'Cable Schedule'!$M$4:$M$307,0)))</f>
        <v>0</v>
      </c>
      <c r="K12" s="15" t="str">
        <f>IF(ISNA(INDEX('Cable Schedule'!$M$4:$M$411,MATCH($B12,'Cable Schedule'!$M$4:$M$411,0))),"",INDEX('Cable Schedule'!$M$4:$M$411,MATCH($B12,'Cable Schedule'!$M$4:$M$411,0))&amp;IF(INDEX('Cable Schedule'!$N$4:$N$411,MATCH($B12,'Cable Schedule'!$M$4:$M$411,0))="","",", "&amp;INDEX('Cable Schedule'!$N$4:$N$411,MATCH($B12,'Cable Schedule'!$M$4:$M$411,0)))&amp;IF(INDEX('Cable Schedule'!$O$4:$O$411,MATCH($B12,'Cable Schedule'!$M$4:$M$411,0))="","",", "&amp;INDEX('Cable Schedule'!$O$4:$O$411,MATCH($B12,'Cable Schedule'!$M$4:$M$411,0)))&amp;IF(INDEX('Cable Schedule'!$P$4:$P$411,MATCH($B12,'Cable Schedule'!$M$4:$M$411,0))="","",", "&amp;INDEX('Cable Schedule'!$P$4:$P$411,MATCH($B12,'Cable Schedule'!$M$4:$M$411,0)))&amp;IF(INDEX('Cable Schedule'!$Q$4:$Q$411,MATCH($B12,'Cable Schedule'!$M$4:$M$411,0))="","",", "&amp;INDEX('Cable Schedule'!$Q$4:$Q$411,MATCH($B12,'Cable Schedule'!$M$4:$M$411,0)))&amp;IF(INDEX('Cable Schedule'!$R$4:$R$411,MATCH($B12,'Cable Schedule'!$M$4:$M$411,0))="","",", "&amp;INDEX('Cable Schedule'!$R$4:$R$411,MATCH($B12,'Cable Schedule'!$M$4:$M$411,0)))&amp;IF(INDEX('Cable Schedule'!$S$4:$S$411,MATCH($B12,'Cable Schedule'!$M$4:$M$411,0))="","",", "&amp;INDEX('Cable Schedule'!$S$4:$S$411,MATCH($B12,'Cable Schedule'!$M$4:$M$411,0))))</f>
        <v/>
      </c>
      <c r="L12" s="251"/>
      <c r="M12" s="252"/>
      <c r="N12" s="252"/>
      <c r="O12" s="252"/>
      <c r="P12" s="252"/>
      <c r="Q12" s="253"/>
    </row>
    <row r="13" spans="1:17">
      <c r="A13" s="50"/>
      <c r="B13" s="34" t="str">
        <f>IF(ISBLANK('Cable Schedule'!$M13),"",'Cable Schedule'!$M13)</f>
        <v/>
      </c>
      <c r="C13" s="3" t="str">
        <f>IF(ISBLANK('Cable Schedule'!$E16),"",'Cable Schedule'!$G13)</f>
        <v/>
      </c>
      <c r="D13" s="48" t="str">
        <f>IF(ISNA(INDEX('Cable Schedule'!$X$4:$X$411,MATCH($B13,'Cable Schedule'!$M$4:$M$411,0))),"",INDEX('Cable Schedule'!$X$4:$X$411,MATCH($B13,'Cable Schedule'!$M$4:$M$411,0)))</f>
        <v/>
      </c>
      <c r="E13" s="35">
        <v>0.75</v>
      </c>
      <c r="F13" s="36" t="str">
        <f>IF(ISBLANK('Cable Schedule'!$E13),"",(SUM((E13*0.5)^2*(3.1416))))</f>
        <v/>
      </c>
      <c r="G13" s="277" t="str">
        <f>IF(ISBLANK('Cable Schedule'!$E13),"",(SUMIF('Cable Schedule'!$M$4:$M$412,$B13,'Cable Schedule'!$W$4:$W$412)+SUMIF('Cable Schedule'!$N$4:$N$412,$B13,'Cable Schedule'!$W$4:$W$412)+SUMIF('Cable Schedule'!$O$4:$O$412,$B13,'Cable Schedule'!$W$4:$W$412)+SUMIF('Cable Schedule'!$P$4:$P$412,$B13,'Cable Schedule'!$W$4:$W$412)+SUMIF('Cable Schedule'!$Q$4:$Q$412,$B13,'Cable Schedule'!$W$4:$W$412)+SUMIF('Cable Schedule'!$R$4:$R$412,$B13,'Cable Schedule'!$W$4:$W$412)+SUMIF('Cable Schedule'!$S$4:$S$412,$B13,'Cable Schedule'!$W$4:$W$412)))</f>
        <v/>
      </c>
      <c r="H13" s="32" t="str">
        <f>IF(ISBLANK('Cable Schedule'!$E13),"",G13/F13)</f>
        <v/>
      </c>
      <c r="I13" s="278" t="str">
        <f>IF(ISBLANK('Cable Schedule'!$J13),"",(CONCATENATE('Cable Schedule'!J13,'Cable Schedule'!K13,'Cable Schedule'!L13)))</f>
        <v/>
      </c>
      <c r="J13" s="64">
        <f>IF(ISNA(INDEX('Cable Schedule'!$T$4:$T$307,MATCH($B13,'Cable Schedule'!$M$4:$M$307,0))),$C13,INDEX('Cable Schedule'!$T$4:$T$307,MATCH($B13,'Cable Schedule'!$M$4:$M$307,0)))</f>
        <v>0</v>
      </c>
      <c r="K13" s="15" t="str">
        <f>IF(ISNA(INDEX('Cable Schedule'!$M$4:$M$411,MATCH($B13,'Cable Schedule'!$M$4:$M$411,0))),"",INDEX('Cable Schedule'!$M$4:$M$411,MATCH($B13,'Cable Schedule'!$M$4:$M$411,0))&amp;IF(INDEX('Cable Schedule'!$N$4:$N$411,MATCH($B13,'Cable Schedule'!$M$4:$M$411,0))="","",", "&amp;INDEX('Cable Schedule'!$N$4:$N$411,MATCH($B13,'Cable Schedule'!$M$4:$M$411,0)))&amp;IF(INDEX('Cable Schedule'!$O$4:$O$411,MATCH($B13,'Cable Schedule'!$M$4:$M$411,0))="","",", "&amp;INDEX('Cable Schedule'!$O$4:$O$411,MATCH($B13,'Cable Schedule'!$M$4:$M$411,0)))&amp;IF(INDEX('Cable Schedule'!$P$4:$P$411,MATCH($B13,'Cable Schedule'!$M$4:$M$411,0))="","",", "&amp;INDEX('Cable Schedule'!$P$4:$P$411,MATCH($B13,'Cable Schedule'!$M$4:$M$411,0)))&amp;IF(INDEX('Cable Schedule'!$Q$4:$Q$411,MATCH($B13,'Cable Schedule'!$M$4:$M$411,0))="","",", "&amp;INDEX('Cable Schedule'!$Q$4:$Q$411,MATCH($B13,'Cable Schedule'!$M$4:$M$411,0)))&amp;IF(INDEX('Cable Schedule'!$R$4:$R$411,MATCH($B13,'Cable Schedule'!$M$4:$M$411,0))="","",", "&amp;INDEX('Cable Schedule'!$R$4:$R$411,MATCH($B13,'Cable Schedule'!$M$4:$M$411,0)))&amp;IF(INDEX('Cable Schedule'!$S$4:$S$411,MATCH($B13,'Cable Schedule'!$M$4:$M$411,0))="","",", "&amp;INDEX('Cable Schedule'!$S$4:$S$411,MATCH($B13,'Cable Schedule'!$M$4:$M$411,0))))</f>
        <v/>
      </c>
      <c r="L13" s="251"/>
      <c r="M13" s="252"/>
      <c r="N13" s="252"/>
      <c r="O13" s="252"/>
      <c r="P13" s="252"/>
      <c r="Q13" s="253"/>
    </row>
    <row r="14" spans="1:17">
      <c r="A14" s="50"/>
      <c r="B14" s="34" t="str">
        <f>IF(ISBLANK('Cable Schedule'!$M14),"",'Cable Schedule'!$M14)</f>
        <v/>
      </c>
      <c r="C14" s="3" t="str">
        <f>IF(ISBLANK('Cable Schedule'!$E17),"",'Cable Schedule'!$G14)</f>
        <v/>
      </c>
      <c r="D14" s="48" t="str">
        <f>IF(ISNA(INDEX('Cable Schedule'!$X$4:$X$411,MATCH($B14,'Cable Schedule'!$M$4:$M$411,0))),"",INDEX('Cable Schedule'!$X$4:$X$411,MATCH($B14,'Cable Schedule'!$M$4:$M$411,0)))</f>
        <v/>
      </c>
      <c r="E14" s="35">
        <v>0.75</v>
      </c>
      <c r="F14" s="36" t="str">
        <f>IF(ISBLANK('Cable Schedule'!$E14),"",(SUM((E14*0.5)^2*(3.1416))))</f>
        <v/>
      </c>
      <c r="G14" s="277" t="str">
        <f>IF(ISBLANK('Cable Schedule'!$E14),"",(SUMIF('Cable Schedule'!$M$4:$M$412,$B14,'Cable Schedule'!$W$4:$W$412)+SUMIF('Cable Schedule'!$N$4:$N$412,$B14,'Cable Schedule'!$W$4:$W$412)+SUMIF('Cable Schedule'!$O$4:$O$412,$B14,'Cable Schedule'!$W$4:$W$412)+SUMIF('Cable Schedule'!$P$4:$P$412,$B14,'Cable Schedule'!$W$4:$W$412)+SUMIF('Cable Schedule'!$Q$4:$Q$412,$B14,'Cable Schedule'!$W$4:$W$412)+SUMIF('Cable Schedule'!$R$4:$R$412,$B14,'Cable Schedule'!$W$4:$W$412)+SUMIF('Cable Schedule'!$S$4:$S$412,$B14,'Cable Schedule'!$W$4:$W$412)))</f>
        <v/>
      </c>
      <c r="H14" s="32" t="str">
        <f>IF(ISBLANK('Cable Schedule'!$E14),"",G14/F14)</f>
        <v/>
      </c>
      <c r="I14" s="278" t="str">
        <f>IF(ISBLANK('Cable Schedule'!$J14),"",(CONCATENATE('Cable Schedule'!J14,'Cable Schedule'!K14,'Cable Schedule'!L14)))</f>
        <v/>
      </c>
      <c r="J14" s="64">
        <f>IF(ISNA(INDEX('Cable Schedule'!$T$4:$T$307,MATCH($B14,'Cable Schedule'!$M$4:$M$307,0))),$C14,INDEX('Cable Schedule'!$T$4:$T$307,MATCH($B14,'Cable Schedule'!$M$4:$M$307,0)))</f>
        <v>0</v>
      </c>
      <c r="K14" s="15" t="str">
        <f>IF(ISNA(INDEX('Cable Schedule'!$M$4:$M$411,MATCH($B14,'Cable Schedule'!$M$4:$M$411,0))),"",INDEX('Cable Schedule'!$M$4:$M$411,MATCH($B14,'Cable Schedule'!$M$4:$M$411,0))&amp;IF(INDEX('Cable Schedule'!$N$4:$N$411,MATCH($B14,'Cable Schedule'!$M$4:$M$411,0))="","",", "&amp;INDEX('Cable Schedule'!$N$4:$N$411,MATCH($B14,'Cable Schedule'!$M$4:$M$411,0)))&amp;IF(INDEX('Cable Schedule'!$O$4:$O$411,MATCH($B14,'Cable Schedule'!$M$4:$M$411,0))="","",", "&amp;INDEX('Cable Schedule'!$O$4:$O$411,MATCH($B14,'Cable Schedule'!$M$4:$M$411,0)))&amp;IF(INDEX('Cable Schedule'!$P$4:$P$411,MATCH($B14,'Cable Schedule'!$M$4:$M$411,0))="","",", "&amp;INDEX('Cable Schedule'!$P$4:$P$411,MATCH($B14,'Cable Schedule'!$M$4:$M$411,0)))&amp;IF(INDEX('Cable Schedule'!$Q$4:$Q$411,MATCH($B14,'Cable Schedule'!$M$4:$M$411,0))="","",", "&amp;INDEX('Cable Schedule'!$Q$4:$Q$411,MATCH($B14,'Cable Schedule'!$M$4:$M$411,0)))&amp;IF(INDEX('Cable Schedule'!$R$4:$R$411,MATCH($B14,'Cable Schedule'!$M$4:$M$411,0))="","",", "&amp;INDEX('Cable Schedule'!$R$4:$R$411,MATCH($B14,'Cable Schedule'!$M$4:$M$411,0)))&amp;IF(INDEX('Cable Schedule'!$S$4:$S$411,MATCH($B14,'Cable Schedule'!$M$4:$M$411,0))="","",", "&amp;INDEX('Cable Schedule'!$S$4:$S$411,MATCH($B14,'Cable Schedule'!$M$4:$M$411,0))))</f>
        <v/>
      </c>
      <c r="L14" s="251"/>
      <c r="M14" s="252"/>
      <c r="N14" s="252"/>
      <c r="O14" s="252"/>
      <c r="P14" s="252"/>
      <c r="Q14" s="253"/>
    </row>
    <row r="15" spans="1:17">
      <c r="A15" s="50"/>
      <c r="B15" s="34" t="str">
        <f>IF(ISBLANK('Cable Schedule'!$M15),"",'Cable Schedule'!$M15)</f>
        <v/>
      </c>
      <c r="C15" s="3" t="str">
        <f>IF(ISBLANK('Cable Schedule'!$E18),"",'Cable Schedule'!$G15)</f>
        <v/>
      </c>
      <c r="D15" s="48" t="str">
        <f>IF(ISNA(INDEX('Cable Schedule'!$X$4:$X$411,MATCH($B15,'Cable Schedule'!$M$4:$M$411,0))),"",INDEX('Cable Schedule'!$X$4:$X$411,MATCH($B15,'Cable Schedule'!$M$4:$M$411,0)))</f>
        <v/>
      </c>
      <c r="E15" s="35">
        <v>0.75</v>
      </c>
      <c r="F15" s="36" t="str">
        <f>IF(ISBLANK('Cable Schedule'!$E15),"",(SUM((E15*0.5)^2*(3.1416))))</f>
        <v/>
      </c>
      <c r="G15" s="277" t="str">
        <f>IF(ISBLANK('Cable Schedule'!$E15),"",(SUMIF('Cable Schedule'!$M$4:$M$412,$B15,'Cable Schedule'!$W$4:$W$412)+SUMIF('Cable Schedule'!$N$4:$N$412,$B15,'Cable Schedule'!$W$4:$W$412)+SUMIF('Cable Schedule'!$O$4:$O$412,$B15,'Cable Schedule'!$W$4:$W$412)+SUMIF('Cable Schedule'!$P$4:$P$412,$B15,'Cable Schedule'!$W$4:$W$412)+SUMIF('Cable Schedule'!$Q$4:$Q$412,$B15,'Cable Schedule'!$W$4:$W$412)+SUMIF('Cable Schedule'!$R$4:$R$412,$B15,'Cable Schedule'!$W$4:$W$412)+SUMIF('Cable Schedule'!$S$4:$S$412,$B15,'Cable Schedule'!$W$4:$W$412)))</f>
        <v/>
      </c>
      <c r="H15" s="32" t="str">
        <f>IF(ISBLANK('Cable Schedule'!$E15),"",G15/F15)</f>
        <v/>
      </c>
      <c r="I15" s="278" t="str">
        <f>IF(ISBLANK('Cable Schedule'!$J15),"",(CONCATENATE('Cable Schedule'!J15,'Cable Schedule'!K15,'Cable Schedule'!L15)))</f>
        <v/>
      </c>
      <c r="J15" s="64">
        <f>IF(ISNA(INDEX('Cable Schedule'!$T$4:$T$307,MATCH($B15,'Cable Schedule'!$M$4:$M$307,0))),$C15,INDEX('Cable Schedule'!$T$4:$T$307,MATCH($B15,'Cable Schedule'!$M$4:$M$307,0)))</f>
        <v>0</v>
      </c>
      <c r="K15" s="15" t="str">
        <f>IF(ISNA(INDEX('Cable Schedule'!$M$4:$M$411,MATCH($B15,'Cable Schedule'!$M$4:$M$411,0))),"",INDEX('Cable Schedule'!$M$4:$M$411,MATCH($B15,'Cable Schedule'!$M$4:$M$411,0))&amp;IF(INDEX('Cable Schedule'!$N$4:$N$411,MATCH($B15,'Cable Schedule'!$M$4:$M$411,0))="","",", "&amp;INDEX('Cable Schedule'!$N$4:$N$411,MATCH($B15,'Cable Schedule'!$M$4:$M$411,0)))&amp;IF(INDEX('Cable Schedule'!$O$4:$O$411,MATCH($B15,'Cable Schedule'!$M$4:$M$411,0))="","",", "&amp;INDEX('Cable Schedule'!$O$4:$O$411,MATCH($B15,'Cable Schedule'!$M$4:$M$411,0)))&amp;IF(INDEX('Cable Schedule'!$P$4:$P$411,MATCH($B15,'Cable Schedule'!$M$4:$M$411,0))="","",", "&amp;INDEX('Cable Schedule'!$P$4:$P$411,MATCH($B15,'Cable Schedule'!$M$4:$M$411,0)))&amp;IF(INDEX('Cable Schedule'!$Q$4:$Q$411,MATCH($B15,'Cable Schedule'!$M$4:$M$411,0))="","",", "&amp;INDEX('Cable Schedule'!$Q$4:$Q$411,MATCH($B15,'Cable Schedule'!$M$4:$M$411,0)))&amp;IF(INDEX('Cable Schedule'!$R$4:$R$411,MATCH($B15,'Cable Schedule'!$M$4:$M$411,0))="","",", "&amp;INDEX('Cable Schedule'!$R$4:$R$411,MATCH($B15,'Cable Schedule'!$M$4:$M$411,0)))&amp;IF(INDEX('Cable Schedule'!$S$4:$S$411,MATCH($B15,'Cable Schedule'!$M$4:$M$411,0))="","",", "&amp;INDEX('Cable Schedule'!$S$4:$S$411,MATCH($B15,'Cable Schedule'!$M$4:$M$411,0))))</f>
        <v/>
      </c>
      <c r="L15" s="251"/>
      <c r="M15" s="252"/>
      <c r="N15" s="252"/>
      <c r="O15" s="252"/>
      <c r="P15" s="252"/>
      <c r="Q15" s="253"/>
    </row>
    <row r="16" spans="1:17">
      <c r="A16" s="50"/>
      <c r="B16" s="34" t="str">
        <f>IF(ISBLANK('Cable Schedule'!$M16),"",'Cable Schedule'!$M16)</f>
        <v/>
      </c>
      <c r="C16" s="3" t="str">
        <f>IF(ISBLANK('Cable Schedule'!$E19),"",'Cable Schedule'!$G16)</f>
        <v/>
      </c>
      <c r="D16" s="48" t="str">
        <f>IF(ISNA(INDEX('Cable Schedule'!$X$4:$X$411,MATCH($B16,'Cable Schedule'!$M$4:$M$411,0))),"",INDEX('Cable Schedule'!$X$4:$X$411,MATCH($B16,'Cable Schedule'!$M$4:$M$411,0)))</f>
        <v/>
      </c>
      <c r="E16" s="35">
        <v>0.75</v>
      </c>
      <c r="F16" s="36" t="str">
        <f>IF(ISBLANK('Cable Schedule'!$E16),"",(SUM((E16*0.5)^2*(3.1416))))</f>
        <v/>
      </c>
      <c r="G16" s="277" t="str">
        <f>IF(ISBLANK('Cable Schedule'!$E16),"",(SUMIF('Cable Schedule'!$M$4:$M$412,$B16,'Cable Schedule'!$W$4:$W$412)+SUMIF('Cable Schedule'!$N$4:$N$412,$B16,'Cable Schedule'!$W$4:$W$412)+SUMIF('Cable Schedule'!$O$4:$O$412,$B16,'Cable Schedule'!$W$4:$W$412)+SUMIF('Cable Schedule'!$P$4:$P$412,$B16,'Cable Schedule'!$W$4:$W$412)+SUMIF('Cable Schedule'!$Q$4:$Q$412,$B16,'Cable Schedule'!$W$4:$W$412)+SUMIF('Cable Schedule'!$R$4:$R$412,$B16,'Cable Schedule'!$W$4:$W$412)+SUMIF('Cable Schedule'!$S$4:$S$412,$B16,'Cable Schedule'!$W$4:$W$412)))</f>
        <v/>
      </c>
      <c r="H16" s="32" t="str">
        <f>IF(ISBLANK('Cable Schedule'!$E16),"",G16/F16)</f>
        <v/>
      </c>
      <c r="I16" s="278" t="str">
        <f>IF(ISBLANK('Cable Schedule'!$J16),"",(CONCATENATE('Cable Schedule'!J16,'Cable Schedule'!K16,'Cable Schedule'!L16)))</f>
        <v/>
      </c>
      <c r="J16" s="64">
        <f>IF(ISNA(INDEX('Cable Schedule'!$T$4:$T$307,MATCH($B16,'Cable Schedule'!$M$4:$M$307,0))),$C16,INDEX('Cable Schedule'!$T$4:$T$307,MATCH($B16,'Cable Schedule'!$M$4:$M$307,0)))</f>
        <v>0</v>
      </c>
      <c r="K16" s="15" t="str">
        <f>IF(ISNA(INDEX('Cable Schedule'!$M$4:$M$411,MATCH($B16,'Cable Schedule'!$M$4:$M$411,0))),"",INDEX('Cable Schedule'!$M$4:$M$411,MATCH($B16,'Cable Schedule'!$M$4:$M$411,0))&amp;IF(INDEX('Cable Schedule'!$N$4:$N$411,MATCH($B16,'Cable Schedule'!$M$4:$M$411,0))="","",", "&amp;INDEX('Cable Schedule'!$N$4:$N$411,MATCH($B16,'Cable Schedule'!$M$4:$M$411,0)))&amp;IF(INDEX('Cable Schedule'!$O$4:$O$411,MATCH($B16,'Cable Schedule'!$M$4:$M$411,0))="","",", "&amp;INDEX('Cable Schedule'!$O$4:$O$411,MATCH($B16,'Cable Schedule'!$M$4:$M$411,0)))&amp;IF(INDEX('Cable Schedule'!$P$4:$P$411,MATCH($B16,'Cable Schedule'!$M$4:$M$411,0))="","",", "&amp;INDEX('Cable Schedule'!$P$4:$P$411,MATCH($B16,'Cable Schedule'!$M$4:$M$411,0)))&amp;IF(INDEX('Cable Schedule'!$Q$4:$Q$411,MATCH($B16,'Cable Schedule'!$M$4:$M$411,0))="","",", "&amp;INDEX('Cable Schedule'!$Q$4:$Q$411,MATCH($B16,'Cable Schedule'!$M$4:$M$411,0)))&amp;IF(INDEX('Cable Schedule'!$R$4:$R$411,MATCH($B16,'Cable Schedule'!$M$4:$M$411,0))="","",", "&amp;INDEX('Cable Schedule'!$R$4:$R$411,MATCH($B16,'Cable Schedule'!$M$4:$M$411,0)))&amp;IF(INDEX('Cable Schedule'!$S$4:$S$411,MATCH($B16,'Cable Schedule'!$M$4:$M$411,0))="","",", "&amp;INDEX('Cable Schedule'!$S$4:$S$411,MATCH($B16,'Cable Schedule'!$M$4:$M$411,0))))</f>
        <v/>
      </c>
      <c r="L16" s="251"/>
      <c r="M16" s="252"/>
      <c r="N16" s="252"/>
      <c r="O16" s="252"/>
      <c r="P16" s="252"/>
      <c r="Q16" s="253"/>
    </row>
    <row r="17" spans="1:17">
      <c r="A17" s="50"/>
      <c r="B17" s="34" t="str">
        <f>IF(ISBLANK('Cable Schedule'!$M17),"",'Cable Schedule'!$M17)</f>
        <v/>
      </c>
      <c r="C17" s="3" t="str">
        <f>IF(ISBLANK('Cable Schedule'!$E20),"",'Cable Schedule'!$G17)</f>
        <v/>
      </c>
      <c r="D17" s="48" t="str">
        <f>IF(ISNA(INDEX('Cable Schedule'!$X$4:$X$411,MATCH($B17,'Cable Schedule'!$M$4:$M$411,0))),"",INDEX('Cable Schedule'!$X$4:$X$411,MATCH($B17,'Cable Schedule'!$M$4:$M$411,0)))</f>
        <v/>
      </c>
      <c r="E17" s="35">
        <v>1.5</v>
      </c>
      <c r="F17" s="36" t="str">
        <f>IF(ISBLANK('Cable Schedule'!$E17),"",(SUM((E17*0.5)^2*(3.1416))))</f>
        <v/>
      </c>
      <c r="G17" s="277" t="str">
        <f>IF(ISBLANK('Cable Schedule'!$E17),"",(SUMIF('Cable Schedule'!$M$4:$M$412,$B17,'Cable Schedule'!$W$4:$W$412)+SUMIF('Cable Schedule'!$N$4:$N$412,$B17,'Cable Schedule'!$W$4:$W$412)+SUMIF('Cable Schedule'!$O$4:$O$412,$B17,'Cable Schedule'!$W$4:$W$412)+SUMIF('Cable Schedule'!$P$4:$P$412,$B17,'Cable Schedule'!$W$4:$W$412)+SUMIF('Cable Schedule'!$Q$4:$Q$412,$B17,'Cable Schedule'!$W$4:$W$412)+SUMIF('Cable Schedule'!$R$4:$R$412,$B17,'Cable Schedule'!$W$4:$W$412)+SUMIF('Cable Schedule'!$S$4:$S$412,$B17,'Cable Schedule'!$W$4:$W$412)))</f>
        <v/>
      </c>
      <c r="H17" s="32" t="str">
        <f>IF(ISBLANK('Cable Schedule'!$E17),"",G17/F17)</f>
        <v/>
      </c>
      <c r="I17" s="278" t="str">
        <f>IF(ISBLANK('Cable Schedule'!$J17),"",(CONCATENATE('Cable Schedule'!J17,'Cable Schedule'!K17,'Cable Schedule'!L17)))</f>
        <v/>
      </c>
      <c r="J17" s="64">
        <f>IF(ISNA(INDEX('Cable Schedule'!$T$4:$T$307,MATCH($B17,'Cable Schedule'!$M$4:$M$307,0))),$C17,INDEX('Cable Schedule'!$T$4:$T$307,MATCH($B17,'Cable Schedule'!$M$4:$M$307,0)))</f>
        <v>0</v>
      </c>
      <c r="K17" s="15" t="str">
        <f>IF(ISNA(INDEX('Cable Schedule'!$M$4:$M$411,MATCH($B17,'Cable Schedule'!$M$4:$M$411,0))),"",INDEX('Cable Schedule'!$M$4:$M$411,MATCH($B17,'Cable Schedule'!$M$4:$M$411,0))&amp;IF(INDEX('Cable Schedule'!$N$4:$N$411,MATCH($B17,'Cable Schedule'!$M$4:$M$411,0))="","",", "&amp;INDEX('Cable Schedule'!$N$4:$N$411,MATCH($B17,'Cable Schedule'!$M$4:$M$411,0)))&amp;IF(INDEX('Cable Schedule'!$O$4:$O$411,MATCH($B17,'Cable Schedule'!$M$4:$M$411,0))="","",", "&amp;INDEX('Cable Schedule'!$O$4:$O$411,MATCH($B17,'Cable Schedule'!$M$4:$M$411,0)))&amp;IF(INDEX('Cable Schedule'!$P$4:$P$411,MATCH($B17,'Cable Schedule'!$M$4:$M$411,0))="","",", "&amp;INDEX('Cable Schedule'!$P$4:$P$411,MATCH($B17,'Cable Schedule'!$M$4:$M$411,0)))&amp;IF(INDEX('Cable Schedule'!$Q$4:$Q$411,MATCH($B17,'Cable Schedule'!$M$4:$M$411,0))="","",", "&amp;INDEX('Cable Schedule'!$Q$4:$Q$411,MATCH($B17,'Cable Schedule'!$M$4:$M$411,0)))&amp;IF(INDEX('Cable Schedule'!$R$4:$R$411,MATCH($B17,'Cable Schedule'!$M$4:$M$411,0))="","",", "&amp;INDEX('Cable Schedule'!$R$4:$R$411,MATCH($B17,'Cable Schedule'!$M$4:$M$411,0)))&amp;IF(INDEX('Cable Schedule'!$S$4:$S$411,MATCH($B17,'Cable Schedule'!$M$4:$M$411,0))="","",", "&amp;INDEX('Cable Schedule'!$S$4:$S$411,MATCH($B17,'Cable Schedule'!$M$4:$M$411,0))))</f>
        <v/>
      </c>
      <c r="L17" s="251"/>
      <c r="M17" s="252"/>
      <c r="N17" s="252"/>
      <c r="O17" s="252"/>
      <c r="P17" s="252"/>
      <c r="Q17" s="253"/>
    </row>
    <row r="18" spans="1:17">
      <c r="A18" s="50"/>
      <c r="B18" s="34" t="str">
        <f>IF(ISBLANK('Cable Schedule'!$M18),"",'Cable Schedule'!$M18)</f>
        <v/>
      </c>
      <c r="C18" s="3" t="str">
        <f>IF(ISBLANK('Cable Schedule'!$E21),"",'Cable Schedule'!$G18)</f>
        <v/>
      </c>
      <c r="D18" s="48" t="str">
        <f>IF(ISNA(INDEX('Cable Schedule'!$X$4:$X$411,MATCH($B18,'Cable Schedule'!$M$4:$M$411,0))),"",INDEX('Cable Schedule'!$X$4:$X$411,MATCH($B18,'Cable Schedule'!$M$4:$M$411,0)))</f>
        <v/>
      </c>
      <c r="E18" s="35">
        <v>0.75</v>
      </c>
      <c r="F18" s="36" t="str">
        <f>IF(ISBLANK('Cable Schedule'!$E18),"",(SUM((E18*0.5)^2*(3.1416))))</f>
        <v/>
      </c>
      <c r="G18" s="277" t="str">
        <f>IF(ISBLANK('Cable Schedule'!$E18),"",(SUMIF('Cable Schedule'!$M$4:$M$412,$B18,'Cable Schedule'!$W$4:$W$412)+SUMIF('Cable Schedule'!$N$4:$N$412,$B18,'Cable Schedule'!$W$4:$W$412)+SUMIF('Cable Schedule'!$O$4:$O$412,$B18,'Cable Schedule'!$W$4:$W$412)+SUMIF('Cable Schedule'!$P$4:$P$412,$B18,'Cable Schedule'!$W$4:$W$412)+SUMIF('Cable Schedule'!$Q$4:$Q$412,$B18,'Cable Schedule'!$W$4:$W$412)+SUMIF('Cable Schedule'!$R$4:$R$412,$B18,'Cable Schedule'!$W$4:$W$412)+SUMIF('Cable Schedule'!$S$4:$S$412,$B18,'Cable Schedule'!$W$4:$W$412)))</f>
        <v/>
      </c>
      <c r="H18" s="32" t="str">
        <f>IF(ISBLANK('Cable Schedule'!$E18),"",G18/F18)</f>
        <v/>
      </c>
      <c r="I18" s="278" t="str">
        <f>IF(ISBLANK('Cable Schedule'!$J18),"",(CONCATENATE('Cable Schedule'!J18,'Cable Schedule'!K18,'Cable Schedule'!L18)))</f>
        <v/>
      </c>
      <c r="J18" s="64">
        <f>IF(ISNA(INDEX('Cable Schedule'!$T$4:$T$307,MATCH($B18,'Cable Schedule'!$M$4:$M$307,0))),$C18,INDEX('Cable Schedule'!$T$4:$T$307,MATCH($B18,'Cable Schedule'!$M$4:$M$307,0)))</f>
        <v>0</v>
      </c>
      <c r="K18" s="15" t="str">
        <f>IF(ISNA(INDEX('Cable Schedule'!$M$4:$M$411,MATCH($B18,'Cable Schedule'!$M$4:$M$411,0))),"",INDEX('Cable Schedule'!$M$4:$M$411,MATCH($B18,'Cable Schedule'!$M$4:$M$411,0))&amp;IF(INDEX('Cable Schedule'!$N$4:$N$411,MATCH($B18,'Cable Schedule'!$M$4:$M$411,0))="","",", "&amp;INDEX('Cable Schedule'!$N$4:$N$411,MATCH($B18,'Cable Schedule'!$M$4:$M$411,0)))&amp;IF(INDEX('Cable Schedule'!$O$4:$O$411,MATCH($B18,'Cable Schedule'!$M$4:$M$411,0))="","",", "&amp;INDEX('Cable Schedule'!$O$4:$O$411,MATCH($B18,'Cable Schedule'!$M$4:$M$411,0)))&amp;IF(INDEX('Cable Schedule'!$P$4:$P$411,MATCH($B18,'Cable Schedule'!$M$4:$M$411,0))="","",", "&amp;INDEX('Cable Schedule'!$P$4:$P$411,MATCH($B18,'Cable Schedule'!$M$4:$M$411,0)))&amp;IF(INDEX('Cable Schedule'!$Q$4:$Q$411,MATCH($B18,'Cable Schedule'!$M$4:$M$411,0))="","",", "&amp;INDEX('Cable Schedule'!$Q$4:$Q$411,MATCH($B18,'Cable Schedule'!$M$4:$M$411,0)))&amp;IF(INDEX('Cable Schedule'!$R$4:$R$411,MATCH($B18,'Cable Schedule'!$M$4:$M$411,0))="","",", "&amp;INDEX('Cable Schedule'!$R$4:$R$411,MATCH($B18,'Cable Schedule'!$M$4:$M$411,0)))&amp;IF(INDEX('Cable Schedule'!$S$4:$S$411,MATCH($B18,'Cable Schedule'!$M$4:$M$411,0))="","",", "&amp;INDEX('Cable Schedule'!$S$4:$S$411,MATCH($B18,'Cable Schedule'!$M$4:$M$411,0))))</f>
        <v/>
      </c>
      <c r="L18" s="251"/>
      <c r="M18" s="252"/>
      <c r="N18" s="252"/>
      <c r="O18" s="252"/>
      <c r="P18" s="252"/>
      <c r="Q18" s="253"/>
    </row>
    <row r="19" spans="1:17" s="44" customFormat="1">
      <c r="A19" s="50"/>
      <c r="B19" s="34" t="str">
        <f>IF(ISBLANK('Cable Schedule'!$M19),"",'Cable Schedule'!$M19)</f>
        <v/>
      </c>
      <c r="C19" s="3" t="str">
        <f>IF(ISBLANK('Cable Schedule'!$E22),"",'Cable Schedule'!$G19)</f>
        <v/>
      </c>
      <c r="D19" s="48" t="str">
        <f>IF(ISNA(INDEX('Cable Schedule'!$X$4:$X$411,MATCH($B19,'Cable Schedule'!$M$4:$M$411,0))),"",INDEX('Cable Schedule'!$X$4:$X$411,MATCH($B19,'Cable Schedule'!$M$4:$M$411,0)))</f>
        <v/>
      </c>
      <c r="E19" s="35">
        <v>2</v>
      </c>
      <c r="F19" s="36" t="str">
        <f>IF(ISBLANK('Cable Schedule'!$E19),"",(SUM((E19*0.5)^2*(3.1416))))</f>
        <v/>
      </c>
      <c r="G19" s="277" t="str">
        <f>IF(ISBLANK('Cable Schedule'!$E19),"",(SUMIF('Cable Schedule'!$M$4:$M$412,$B19,'Cable Schedule'!$W$4:$W$412)+SUMIF('Cable Schedule'!$N$4:$N$412,$B19,'Cable Schedule'!$W$4:$W$412)+SUMIF('Cable Schedule'!$O$4:$O$412,$B19,'Cable Schedule'!$W$4:$W$412)+SUMIF('Cable Schedule'!$P$4:$P$412,$B19,'Cable Schedule'!$W$4:$W$412)+SUMIF('Cable Schedule'!$Q$4:$Q$412,$B19,'Cable Schedule'!$W$4:$W$412)+SUMIF('Cable Schedule'!$R$4:$R$412,$B19,'Cable Schedule'!$W$4:$W$412)+SUMIF('Cable Schedule'!$S$4:$S$412,$B19,'Cable Schedule'!$W$4:$W$412)))</f>
        <v/>
      </c>
      <c r="H19" s="32" t="str">
        <f>IF(ISBLANK('Cable Schedule'!$E19),"",G19/F19)</f>
        <v/>
      </c>
      <c r="I19" s="278" t="str">
        <f>IF(ISBLANK('Cable Schedule'!$J19),"",(CONCATENATE('Cable Schedule'!J19,'Cable Schedule'!K19,'Cable Schedule'!L19)))</f>
        <v/>
      </c>
      <c r="J19" s="64" t="s">
        <v>59</v>
      </c>
      <c r="K19" s="15"/>
      <c r="L19" s="251"/>
      <c r="M19" s="252"/>
      <c r="N19" s="252"/>
      <c r="O19" s="252"/>
      <c r="P19" s="252"/>
      <c r="Q19" s="253"/>
    </row>
    <row r="20" spans="1:17" s="44" customFormat="1">
      <c r="A20" s="50"/>
      <c r="B20" s="34" t="str">
        <f>IF(ISBLANK('Cable Schedule'!$M20),"",'Cable Schedule'!$M20)</f>
        <v/>
      </c>
      <c r="C20" s="3" t="str">
        <f>IF(ISBLANK('Cable Schedule'!$E23),"",'Cable Schedule'!$G20)</f>
        <v/>
      </c>
      <c r="D20" s="48" t="str">
        <f>IF(ISNA(INDEX('Cable Schedule'!$X$4:$X$411,MATCH($B20,'Cable Schedule'!$M$4:$M$411,0))),"",INDEX('Cable Schedule'!$X$4:$X$411,MATCH($B20,'Cable Schedule'!$M$4:$M$411,0)))</f>
        <v/>
      </c>
      <c r="E20" s="35">
        <v>2</v>
      </c>
      <c r="F20" s="36" t="str">
        <f>IF(ISBLANK('Cable Schedule'!$E20),"",(SUM((E20*0.5)^2*(3.1416))))</f>
        <v/>
      </c>
      <c r="G20" s="277" t="str">
        <f>IF(ISBLANK('Cable Schedule'!$E20),"",(SUMIF('Cable Schedule'!$M$4:$M$412,$B20,'Cable Schedule'!$W$4:$W$412)+SUMIF('Cable Schedule'!$N$4:$N$412,$B20,'Cable Schedule'!$W$4:$W$412)+SUMIF('Cable Schedule'!$O$4:$O$412,$B20,'Cable Schedule'!$W$4:$W$412)+SUMIF('Cable Schedule'!$P$4:$P$412,$B20,'Cable Schedule'!$W$4:$W$412)+SUMIF('Cable Schedule'!$Q$4:$Q$412,$B20,'Cable Schedule'!$W$4:$W$412)+SUMIF('Cable Schedule'!$R$4:$R$412,$B20,'Cable Schedule'!$W$4:$W$412)+SUMIF('Cable Schedule'!$S$4:$S$412,$B20,'Cable Schedule'!$W$4:$W$412)))</f>
        <v/>
      </c>
      <c r="H20" s="32" t="str">
        <f>IF(ISBLANK('Cable Schedule'!$E20),"",G20/F20)</f>
        <v/>
      </c>
      <c r="I20" s="278" t="str">
        <f>IF(ISBLANK('Cable Schedule'!$J20),"",(CONCATENATE('Cable Schedule'!J20,'Cable Schedule'!K20,'Cable Schedule'!L20)))</f>
        <v/>
      </c>
      <c r="J20" s="64" t="s">
        <v>59</v>
      </c>
      <c r="K20" s="15"/>
      <c r="L20" s="251"/>
      <c r="M20" s="252"/>
      <c r="N20" s="252"/>
      <c r="O20" s="252"/>
      <c r="P20" s="252"/>
      <c r="Q20" s="253"/>
    </row>
    <row r="21" spans="1:17" s="44" customFormat="1">
      <c r="A21" s="50"/>
      <c r="B21" s="34" t="str">
        <f>IF(ISBLANK('Cable Schedule'!$M21),"",'Cable Schedule'!$M21)</f>
        <v/>
      </c>
      <c r="C21" s="3" t="str">
        <f>IF(ISBLANK('Cable Schedule'!$E24),"",'Cable Schedule'!$G21)</f>
        <v/>
      </c>
      <c r="D21" s="48" t="str">
        <f>IF(ISNA(INDEX('Cable Schedule'!$X$4:$X$411,MATCH($B21,'Cable Schedule'!$M$4:$M$411,0))),"",INDEX('Cable Schedule'!$X$4:$X$411,MATCH($B21,'Cable Schedule'!$M$4:$M$411,0)))</f>
        <v/>
      </c>
      <c r="E21" s="35">
        <v>2</v>
      </c>
      <c r="F21" s="36" t="str">
        <f>IF(ISBLANK('Cable Schedule'!$E21),"",(SUM((E21*0.5)^2*(3.1416))))</f>
        <v/>
      </c>
      <c r="G21" s="277" t="str">
        <f>IF(ISBLANK('Cable Schedule'!$E21),"",(SUMIF('Cable Schedule'!$M$4:$M$412,$B21,'Cable Schedule'!$W$4:$W$412)+SUMIF('Cable Schedule'!$N$4:$N$412,$B21,'Cable Schedule'!$W$4:$W$412)+SUMIF('Cable Schedule'!$O$4:$O$412,$B21,'Cable Schedule'!$W$4:$W$412)+SUMIF('Cable Schedule'!$P$4:$P$412,$B21,'Cable Schedule'!$W$4:$W$412)+SUMIF('Cable Schedule'!$Q$4:$Q$412,$B21,'Cable Schedule'!$W$4:$W$412)+SUMIF('Cable Schedule'!$R$4:$R$412,$B21,'Cable Schedule'!$W$4:$W$412)+SUMIF('Cable Schedule'!$S$4:$S$412,$B21,'Cable Schedule'!$W$4:$W$412)))</f>
        <v/>
      </c>
      <c r="H21" s="32" t="str">
        <f>IF(ISBLANK('Cable Schedule'!$E21),"",G21/F21)</f>
        <v/>
      </c>
      <c r="I21" s="278" t="str">
        <f>IF(ISBLANK('Cable Schedule'!$J21),"",(CONCATENATE('Cable Schedule'!J21,'Cable Schedule'!K21,'Cable Schedule'!L21)))</f>
        <v/>
      </c>
      <c r="J21" s="64" t="s">
        <v>59</v>
      </c>
      <c r="K21" s="15"/>
      <c r="L21" s="251"/>
      <c r="M21" s="252"/>
      <c r="N21" s="252"/>
      <c r="O21" s="252"/>
      <c r="P21" s="252"/>
      <c r="Q21" s="253"/>
    </row>
    <row r="22" spans="1:17" s="38" customFormat="1">
      <c r="A22" s="50"/>
      <c r="B22" s="34" t="str">
        <f>IF(ISBLANK('Cable Schedule'!$M22),"",'Cable Schedule'!$M22)</f>
        <v/>
      </c>
      <c r="C22" s="3" t="str">
        <f>IF(ISBLANK('Cable Schedule'!$E25),"",'Cable Schedule'!$G22)</f>
        <v/>
      </c>
      <c r="D22" s="48" t="str">
        <f>IF(ISNA(INDEX('Cable Schedule'!$X$4:$X$411,MATCH($B22,'Cable Schedule'!$M$4:$M$411,0))),"",INDEX('Cable Schedule'!$X$4:$X$411,MATCH($B22,'Cable Schedule'!$M$4:$M$411,0)))</f>
        <v/>
      </c>
      <c r="E22" s="35">
        <v>2</v>
      </c>
      <c r="F22" s="36" t="str">
        <f>IF(ISBLANK('Cable Schedule'!$E22),"",(SUM((E22*0.5)^2*(3.1416))))</f>
        <v/>
      </c>
      <c r="G22" s="277" t="str">
        <f>IF(ISBLANK('Cable Schedule'!$E22),"",(SUMIF('Cable Schedule'!$M$4:$M$412,$B22,'Cable Schedule'!$W$4:$W$412)+SUMIF('Cable Schedule'!$N$4:$N$412,$B22,'Cable Schedule'!$W$4:$W$412)+SUMIF('Cable Schedule'!$O$4:$O$412,$B22,'Cable Schedule'!$W$4:$W$412)+SUMIF('Cable Schedule'!$P$4:$P$412,$B22,'Cable Schedule'!$W$4:$W$412)+SUMIF('Cable Schedule'!$Q$4:$Q$412,$B22,'Cable Schedule'!$W$4:$W$412)+SUMIF('Cable Schedule'!$R$4:$R$412,$B22,'Cable Schedule'!$W$4:$W$412)+SUMIF('Cable Schedule'!$S$4:$S$412,$B22,'Cable Schedule'!$W$4:$W$412)))</f>
        <v/>
      </c>
      <c r="H22" s="32" t="str">
        <f>IF(ISBLANK('Cable Schedule'!$E22),"",G22/F22)</f>
        <v/>
      </c>
      <c r="I22" s="278" t="str">
        <f>IF(ISBLANK('Cable Schedule'!$J22),"",(CONCATENATE('Cable Schedule'!J22,'Cable Schedule'!K22,'Cable Schedule'!L22)))</f>
        <v/>
      </c>
      <c r="J22" s="64">
        <f>IF(ISNA(INDEX('Cable Schedule'!$T$4:$T$307,MATCH($B22,'Cable Schedule'!$M$4:$M$307,0))),$C22,INDEX('Cable Schedule'!$T$4:$T$307,MATCH($B22,'Cable Schedule'!$M$4:$M$307,0)))</f>
        <v>0</v>
      </c>
      <c r="K22" s="15" t="str">
        <f>IF(ISNA(INDEX('Cable Schedule'!$M$4:$M$411,MATCH($B22,'Cable Schedule'!$M$4:$M$411,0))),"",INDEX('Cable Schedule'!$M$4:$M$411,MATCH($B22,'Cable Schedule'!$M$4:$M$411,0))&amp;IF(INDEX('Cable Schedule'!$N$4:$N$411,MATCH($B22,'Cable Schedule'!$M$4:$M$411,0))="","",", "&amp;INDEX('Cable Schedule'!$N$4:$N$411,MATCH($B22,'Cable Schedule'!$M$4:$M$411,0)))&amp;IF(INDEX('Cable Schedule'!$O$4:$O$411,MATCH($B22,'Cable Schedule'!$M$4:$M$411,0))="","",", "&amp;INDEX('Cable Schedule'!$O$4:$O$411,MATCH($B22,'Cable Schedule'!$M$4:$M$411,0)))&amp;IF(INDEX('Cable Schedule'!$P$4:$P$411,MATCH($B22,'Cable Schedule'!$M$4:$M$411,0))="","",", "&amp;INDEX('Cable Schedule'!$P$4:$P$411,MATCH($B22,'Cable Schedule'!$M$4:$M$411,0)))&amp;IF(INDEX('Cable Schedule'!$Q$4:$Q$411,MATCH($B22,'Cable Schedule'!$M$4:$M$411,0))="","",", "&amp;INDEX('Cable Schedule'!$Q$4:$Q$411,MATCH($B22,'Cable Schedule'!$M$4:$M$411,0)))&amp;IF(INDEX('Cable Schedule'!$R$4:$R$411,MATCH($B22,'Cable Schedule'!$M$4:$M$411,0))="","",", "&amp;INDEX('Cable Schedule'!$R$4:$R$411,MATCH($B22,'Cable Schedule'!$M$4:$M$411,0)))&amp;IF(INDEX('Cable Schedule'!$S$4:$S$411,MATCH($B22,'Cable Schedule'!$M$4:$M$411,0))="","",", "&amp;INDEX('Cable Schedule'!$S$4:$S$411,MATCH($B22,'Cable Schedule'!$M$4:$M$411,0))))</f>
        <v/>
      </c>
      <c r="L22" s="251"/>
      <c r="M22" s="252"/>
      <c r="N22" s="252"/>
      <c r="O22" s="252"/>
      <c r="P22" s="252"/>
      <c r="Q22" s="253"/>
    </row>
    <row r="23" spans="1:17" s="38" customFormat="1">
      <c r="A23" s="50"/>
      <c r="B23" s="34" t="str">
        <f>IF(ISBLANK('Cable Schedule'!$M23),"",'Cable Schedule'!$M23)</f>
        <v/>
      </c>
      <c r="C23" s="3" t="str">
        <f>IF(ISBLANK('Cable Schedule'!$E26),"",'Cable Schedule'!$G23)</f>
        <v/>
      </c>
      <c r="D23" s="48" t="str">
        <f>IF(ISNA(INDEX('Cable Schedule'!$X$4:$X$411,MATCH($B23,'Cable Schedule'!$M$4:$M$411,0))),"",INDEX('Cable Schedule'!$X$4:$X$411,MATCH($B23,'Cable Schedule'!$M$4:$M$411,0)))</f>
        <v/>
      </c>
      <c r="E23" s="35">
        <v>2</v>
      </c>
      <c r="F23" s="36" t="str">
        <f>IF(ISBLANK('Cable Schedule'!$E23),"",(SUM((E23*0.5)^2*(3.1416))))</f>
        <v/>
      </c>
      <c r="G23" s="277" t="str">
        <f>IF(ISBLANK('Cable Schedule'!$E23),"",(SUMIF('Cable Schedule'!$M$4:$M$412,$B23,'Cable Schedule'!$W$4:$W$412)+SUMIF('Cable Schedule'!$N$4:$N$412,$B23,'Cable Schedule'!$W$4:$W$412)+SUMIF('Cable Schedule'!$O$4:$O$412,$B23,'Cable Schedule'!$W$4:$W$412)+SUMIF('Cable Schedule'!$P$4:$P$412,$B23,'Cable Schedule'!$W$4:$W$412)+SUMIF('Cable Schedule'!$Q$4:$Q$412,$B23,'Cable Schedule'!$W$4:$W$412)+SUMIF('Cable Schedule'!$R$4:$R$412,$B23,'Cable Schedule'!$W$4:$W$412)+SUMIF('Cable Schedule'!$S$4:$S$412,$B23,'Cable Schedule'!$W$4:$W$412)))</f>
        <v/>
      </c>
      <c r="H23" s="32" t="str">
        <f>IF(ISBLANK('Cable Schedule'!$E23),"",G23/F23)</f>
        <v/>
      </c>
      <c r="I23" s="278" t="str">
        <f>IF(ISBLANK('Cable Schedule'!$J23),"",(CONCATENATE('Cable Schedule'!J23,'Cable Schedule'!K23,'Cable Schedule'!L23)))</f>
        <v/>
      </c>
      <c r="J23" s="64">
        <f>IF(ISNA(INDEX('Cable Schedule'!$T$4:$T$307,MATCH($B23,'Cable Schedule'!$M$4:$M$307,0))),$C23,INDEX('Cable Schedule'!$T$4:$T$307,MATCH($B23,'Cable Schedule'!$M$4:$M$307,0)))</f>
        <v>0</v>
      </c>
      <c r="K23" s="15" t="str">
        <f>IF(ISNA(INDEX('Cable Schedule'!$M$4:$M$411,MATCH($B23,'Cable Schedule'!$M$4:$M$411,0))),"",INDEX('Cable Schedule'!$M$4:$M$411,MATCH($B23,'Cable Schedule'!$M$4:$M$411,0))&amp;IF(INDEX('Cable Schedule'!$N$4:$N$411,MATCH($B23,'Cable Schedule'!$M$4:$M$411,0))="","",", "&amp;INDEX('Cable Schedule'!$N$4:$N$411,MATCH($B23,'Cable Schedule'!$M$4:$M$411,0)))&amp;IF(INDEX('Cable Schedule'!$O$4:$O$411,MATCH($B23,'Cable Schedule'!$M$4:$M$411,0))="","",", "&amp;INDEX('Cable Schedule'!$O$4:$O$411,MATCH($B23,'Cable Schedule'!$M$4:$M$411,0)))&amp;IF(INDEX('Cable Schedule'!$P$4:$P$411,MATCH($B23,'Cable Schedule'!$M$4:$M$411,0))="","",", "&amp;INDEX('Cable Schedule'!$P$4:$P$411,MATCH($B23,'Cable Schedule'!$M$4:$M$411,0)))&amp;IF(INDEX('Cable Schedule'!$Q$4:$Q$411,MATCH($B23,'Cable Schedule'!$M$4:$M$411,0))="","",", "&amp;INDEX('Cable Schedule'!$Q$4:$Q$411,MATCH($B23,'Cable Schedule'!$M$4:$M$411,0)))&amp;IF(INDEX('Cable Schedule'!$R$4:$R$411,MATCH($B23,'Cable Schedule'!$M$4:$M$411,0))="","",", "&amp;INDEX('Cable Schedule'!$R$4:$R$411,MATCH($B23,'Cable Schedule'!$M$4:$M$411,0)))&amp;IF(INDEX('Cable Schedule'!$S$4:$S$411,MATCH($B23,'Cable Schedule'!$M$4:$M$411,0))="","",", "&amp;INDEX('Cable Schedule'!$S$4:$S$411,MATCH($B23,'Cable Schedule'!$M$4:$M$411,0))))</f>
        <v/>
      </c>
      <c r="L23" s="251"/>
      <c r="M23" s="252"/>
      <c r="N23" s="252"/>
      <c r="O23" s="252"/>
      <c r="P23" s="252"/>
      <c r="Q23" s="253"/>
    </row>
    <row r="24" spans="1:17" s="38" customFormat="1">
      <c r="A24" s="50"/>
      <c r="B24" s="34" t="str">
        <f>IF(ISBLANK('Cable Schedule'!$M24),"",'Cable Schedule'!$M24)</f>
        <v/>
      </c>
      <c r="C24" s="3" t="str">
        <f>IF(ISBLANK('Cable Schedule'!$E27),"",'Cable Schedule'!$G24)</f>
        <v/>
      </c>
      <c r="D24" s="48" t="str">
        <f>IF(ISNA(INDEX('Cable Schedule'!$X$4:$X$411,MATCH($B24,'Cable Schedule'!$M$4:$M$411,0))),"",INDEX('Cable Schedule'!$X$4:$X$411,MATCH($B24,'Cable Schedule'!$M$4:$M$411,0)))</f>
        <v/>
      </c>
      <c r="E24" s="35">
        <v>1.5</v>
      </c>
      <c r="F24" s="36" t="str">
        <f>IF(ISBLANK('Cable Schedule'!$E24),"",(SUM((E24*0.5)^2*(3.1416))))</f>
        <v/>
      </c>
      <c r="G24" s="277" t="str">
        <f>IF(ISBLANK('Cable Schedule'!$E24),"",(SUMIF('Cable Schedule'!$M$4:$M$412,$B24,'Cable Schedule'!$W$4:$W$412)+SUMIF('Cable Schedule'!$N$4:$N$412,$B24,'Cable Schedule'!$W$4:$W$412)+SUMIF('Cable Schedule'!$O$4:$O$412,$B24,'Cable Schedule'!$W$4:$W$412)+SUMIF('Cable Schedule'!$P$4:$P$412,$B24,'Cable Schedule'!$W$4:$W$412)+SUMIF('Cable Schedule'!$Q$4:$Q$412,$B24,'Cable Schedule'!$W$4:$W$412)+SUMIF('Cable Schedule'!$R$4:$R$412,$B24,'Cable Schedule'!$W$4:$W$412)+SUMIF('Cable Schedule'!$S$4:$S$412,$B24,'Cable Schedule'!$W$4:$W$412)))</f>
        <v/>
      </c>
      <c r="H24" s="32" t="str">
        <f>IF(ISBLANK('Cable Schedule'!$E24),"",G24/F24)</f>
        <v/>
      </c>
      <c r="I24" s="278" t="str">
        <f>IF(ISBLANK('Cable Schedule'!$J24),"",(CONCATENATE('Cable Schedule'!J24,'Cable Schedule'!K24,'Cable Schedule'!L24)))</f>
        <v/>
      </c>
      <c r="J24" s="64">
        <f>IF(ISNA(INDEX('Cable Schedule'!$T$4:$T$307,MATCH($B24,'Cable Schedule'!$M$4:$M$307,0))),$C24,INDEX('Cable Schedule'!$T$4:$T$307,MATCH($B24,'Cable Schedule'!$M$4:$M$307,0)))</f>
        <v>0</v>
      </c>
      <c r="K24" s="15" t="str">
        <f>IF(ISNA(INDEX('Cable Schedule'!$M$4:$M$411,MATCH($B24,'Cable Schedule'!$M$4:$M$411,0))),"",INDEX('Cable Schedule'!$M$4:$M$411,MATCH($B24,'Cable Schedule'!$M$4:$M$411,0))&amp;IF(INDEX('Cable Schedule'!$N$4:$N$411,MATCH($B24,'Cable Schedule'!$M$4:$M$411,0))="","",", "&amp;INDEX('Cable Schedule'!$N$4:$N$411,MATCH($B24,'Cable Schedule'!$M$4:$M$411,0)))&amp;IF(INDEX('Cable Schedule'!$O$4:$O$411,MATCH($B24,'Cable Schedule'!$M$4:$M$411,0))="","",", "&amp;INDEX('Cable Schedule'!$O$4:$O$411,MATCH($B24,'Cable Schedule'!$M$4:$M$411,0)))&amp;IF(INDEX('Cable Schedule'!$P$4:$P$411,MATCH($B24,'Cable Schedule'!$M$4:$M$411,0))="","",", "&amp;INDEX('Cable Schedule'!$P$4:$P$411,MATCH($B24,'Cable Schedule'!$M$4:$M$411,0)))&amp;IF(INDEX('Cable Schedule'!$Q$4:$Q$411,MATCH($B24,'Cable Schedule'!$M$4:$M$411,0))="","",", "&amp;INDEX('Cable Schedule'!$Q$4:$Q$411,MATCH($B24,'Cable Schedule'!$M$4:$M$411,0)))&amp;IF(INDEX('Cable Schedule'!$R$4:$R$411,MATCH($B24,'Cable Schedule'!$M$4:$M$411,0))="","",", "&amp;INDEX('Cable Schedule'!$R$4:$R$411,MATCH($B24,'Cable Schedule'!$M$4:$M$411,0)))&amp;IF(INDEX('Cable Schedule'!$S$4:$S$411,MATCH($B24,'Cable Schedule'!$M$4:$M$411,0))="","",", "&amp;INDEX('Cable Schedule'!$S$4:$S$411,MATCH($B24,'Cable Schedule'!$M$4:$M$411,0))))</f>
        <v/>
      </c>
      <c r="L24" s="251"/>
      <c r="M24" s="252"/>
      <c r="N24" s="252"/>
      <c r="O24" s="252"/>
      <c r="P24" s="252"/>
      <c r="Q24" s="253"/>
    </row>
    <row r="25" spans="1:17" s="38" customFormat="1">
      <c r="A25" s="50"/>
      <c r="B25" s="34" t="str">
        <f>IF(ISBLANK('Cable Schedule'!$M25),"",'Cable Schedule'!$M25)</f>
        <v/>
      </c>
      <c r="C25" s="3" t="str">
        <f>IF(ISBLANK('Cable Schedule'!$E28),"",'Cable Schedule'!$G25)</f>
        <v/>
      </c>
      <c r="D25" s="48" t="str">
        <f>IF(ISNA(INDEX('Cable Schedule'!$X$4:$X$411,MATCH($B25,'Cable Schedule'!$M$4:$M$411,0))),"",INDEX('Cable Schedule'!$X$4:$X$411,MATCH($B25,'Cable Schedule'!$M$4:$M$411,0)))</f>
        <v/>
      </c>
      <c r="E25" s="35">
        <v>0.75</v>
      </c>
      <c r="F25" s="36" t="str">
        <f>IF(ISBLANK('Cable Schedule'!$E25),"",(SUM((E25*0.5)^2*(3.1416))))</f>
        <v/>
      </c>
      <c r="G25" s="277" t="str">
        <f>IF(ISBLANK('Cable Schedule'!$E25),"",(SUMIF('Cable Schedule'!$M$4:$M$412,$B25,'Cable Schedule'!$W$4:$W$412)+SUMIF('Cable Schedule'!$N$4:$N$412,$B25,'Cable Schedule'!$W$4:$W$412)+SUMIF('Cable Schedule'!$O$4:$O$412,$B25,'Cable Schedule'!$W$4:$W$412)+SUMIF('Cable Schedule'!$P$4:$P$412,$B25,'Cable Schedule'!$W$4:$W$412)+SUMIF('Cable Schedule'!$Q$4:$Q$412,$B25,'Cable Schedule'!$W$4:$W$412)+SUMIF('Cable Schedule'!$R$4:$R$412,$B25,'Cable Schedule'!$W$4:$W$412)+SUMIF('Cable Schedule'!$S$4:$S$412,$B25,'Cable Schedule'!$W$4:$W$412)))</f>
        <v/>
      </c>
      <c r="H25" s="32" t="str">
        <f>IF(ISBLANK('Cable Schedule'!$E25),"",G25/F25)</f>
        <v/>
      </c>
      <c r="I25" s="278" t="str">
        <f>IF(ISBLANK('Cable Schedule'!$J25),"",(CONCATENATE('Cable Schedule'!J25,'Cable Schedule'!K25,'Cable Schedule'!L25)))</f>
        <v/>
      </c>
      <c r="J25" s="64">
        <f>IF(ISNA(INDEX('Cable Schedule'!$T$4:$T$307,MATCH($B25,'Cable Schedule'!$M$4:$M$307,0))),$C25,INDEX('Cable Schedule'!$T$4:$T$307,MATCH($B25,'Cable Schedule'!$M$4:$M$307,0)))</f>
        <v>0</v>
      </c>
      <c r="K25" s="15" t="str">
        <f>IF(ISNA(INDEX('Cable Schedule'!$M$4:$M$411,MATCH($B25,'Cable Schedule'!$M$4:$M$411,0))),"",INDEX('Cable Schedule'!$M$4:$M$411,MATCH($B25,'Cable Schedule'!$M$4:$M$411,0))&amp;IF(INDEX('Cable Schedule'!$N$4:$N$411,MATCH($B25,'Cable Schedule'!$M$4:$M$411,0))="","",", "&amp;INDEX('Cable Schedule'!$N$4:$N$411,MATCH($B25,'Cable Schedule'!$M$4:$M$411,0)))&amp;IF(INDEX('Cable Schedule'!$O$4:$O$411,MATCH($B25,'Cable Schedule'!$M$4:$M$411,0))="","",", "&amp;INDEX('Cable Schedule'!$O$4:$O$411,MATCH($B25,'Cable Schedule'!$M$4:$M$411,0)))&amp;IF(INDEX('Cable Schedule'!$P$4:$P$411,MATCH($B25,'Cable Schedule'!$M$4:$M$411,0))="","",", "&amp;INDEX('Cable Schedule'!$P$4:$P$411,MATCH($B25,'Cable Schedule'!$M$4:$M$411,0)))&amp;IF(INDEX('Cable Schedule'!$Q$4:$Q$411,MATCH($B25,'Cable Schedule'!$M$4:$M$411,0))="","",", "&amp;INDEX('Cable Schedule'!$Q$4:$Q$411,MATCH($B25,'Cable Schedule'!$M$4:$M$411,0)))&amp;IF(INDEX('Cable Schedule'!$R$4:$R$411,MATCH($B25,'Cable Schedule'!$M$4:$M$411,0))="","",", "&amp;INDEX('Cable Schedule'!$R$4:$R$411,MATCH($B25,'Cable Schedule'!$M$4:$M$411,0)))&amp;IF(INDEX('Cable Schedule'!$S$4:$S$411,MATCH($B25,'Cable Schedule'!$M$4:$M$411,0))="","",", "&amp;INDEX('Cable Schedule'!$S$4:$S$411,MATCH($B25,'Cable Schedule'!$M$4:$M$411,0))))</f>
        <v/>
      </c>
      <c r="L25" s="251"/>
      <c r="M25" s="252"/>
      <c r="N25" s="252"/>
      <c r="O25" s="252"/>
      <c r="P25" s="252"/>
      <c r="Q25" s="253"/>
    </row>
    <row r="26" spans="1:17">
      <c r="A26" s="88"/>
      <c r="B26" s="34" t="str">
        <f>IF(ISBLANK('Cable Schedule'!$M26),"",'Cable Schedule'!$M26)</f>
        <v/>
      </c>
      <c r="C26" s="3" t="str">
        <f>IF(ISBLANK('Cable Schedule'!$E29),"",'Cable Schedule'!$G26)</f>
        <v/>
      </c>
      <c r="D26" s="48" t="str">
        <f>IF(ISNA(INDEX('Cable Schedule'!$X$4:$X$411,MATCH($B26,'Cable Schedule'!$M$4:$M$411,0))),"",INDEX('Cable Schedule'!$X$4:$X$411,MATCH($B26,'Cable Schedule'!$M$4:$M$411,0)))</f>
        <v/>
      </c>
      <c r="E26" s="89">
        <v>2</v>
      </c>
      <c r="F26" s="36" t="str">
        <f>IF(ISBLANK('Cable Schedule'!$E26),"",(SUM((E26*0.5)^2*(3.1416))))</f>
        <v/>
      </c>
      <c r="G26" s="277" t="str">
        <f>IF(ISBLANK('Cable Schedule'!$E26),"",(SUMIF('Cable Schedule'!$M$4:$M$412,$B26,'Cable Schedule'!$W$4:$W$412)+SUMIF('Cable Schedule'!$N$4:$N$412,$B26,'Cable Schedule'!$W$4:$W$412)+SUMIF('Cable Schedule'!$O$4:$O$412,$B26,'Cable Schedule'!$W$4:$W$412)+SUMIF('Cable Schedule'!$P$4:$P$412,$B26,'Cable Schedule'!$W$4:$W$412)+SUMIF('Cable Schedule'!$Q$4:$Q$412,$B26,'Cable Schedule'!$W$4:$W$412)+SUMIF('Cable Schedule'!$R$4:$R$412,$B26,'Cable Schedule'!$W$4:$W$412)+SUMIF('Cable Schedule'!$S$4:$S$412,$B26,'Cable Schedule'!$W$4:$W$412)))</f>
        <v/>
      </c>
      <c r="H26" s="32" t="str">
        <f>IF(ISBLANK('Cable Schedule'!$E26),"",G26/F26)</f>
        <v/>
      </c>
      <c r="I26" s="278" t="str">
        <f>IF(ISBLANK('Cable Schedule'!$J26),"",(CONCATENATE('Cable Schedule'!J26,'Cable Schedule'!K26,'Cable Schedule'!L26)))</f>
        <v/>
      </c>
      <c r="J26" s="64">
        <f>IF(ISNA(INDEX('Cable Schedule'!$T$4:$T$307,MATCH($B26,'Cable Schedule'!$M$4:$M$307,0))),$C26,INDEX('Cable Schedule'!$T$4:$T$307,MATCH($B26,'Cable Schedule'!$M$4:$M$307,0)))</f>
        <v>0</v>
      </c>
      <c r="K26" s="15" t="str">
        <f>IF(ISNA(INDEX('Cable Schedule'!$M$4:$M$411,MATCH($B26,'Cable Schedule'!$M$4:$M$411,0))),"",INDEX('Cable Schedule'!$M$4:$M$411,MATCH($B26,'Cable Schedule'!$M$4:$M$411,0))&amp;IF(INDEX('Cable Schedule'!$N$4:$N$411,MATCH($B26,'Cable Schedule'!$M$4:$M$411,0))="","",", "&amp;INDEX('Cable Schedule'!$N$4:$N$411,MATCH($B26,'Cable Schedule'!$M$4:$M$411,0)))&amp;IF(INDEX('Cable Schedule'!$O$4:$O$411,MATCH($B26,'Cable Schedule'!$M$4:$M$411,0))="","",", "&amp;INDEX('Cable Schedule'!$O$4:$O$411,MATCH($B26,'Cable Schedule'!$M$4:$M$411,0)))&amp;IF(INDEX('Cable Schedule'!$P$4:$P$411,MATCH($B26,'Cable Schedule'!$M$4:$M$411,0))="","",", "&amp;INDEX('Cable Schedule'!$P$4:$P$411,MATCH($B26,'Cable Schedule'!$M$4:$M$411,0)))&amp;IF(INDEX('Cable Schedule'!$Q$4:$Q$411,MATCH($B26,'Cable Schedule'!$M$4:$M$411,0))="","",", "&amp;INDEX('Cable Schedule'!$Q$4:$Q$411,MATCH($B26,'Cable Schedule'!$M$4:$M$411,0)))&amp;IF(INDEX('Cable Schedule'!$R$4:$R$411,MATCH($B26,'Cable Schedule'!$M$4:$M$411,0))="","",", "&amp;INDEX('Cable Schedule'!$R$4:$R$411,MATCH($B26,'Cable Schedule'!$M$4:$M$411,0)))&amp;IF(INDEX('Cable Schedule'!$S$4:$S$411,MATCH($B26,'Cable Schedule'!$M$4:$M$411,0))="","",", "&amp;INDEX('Cable Schedule'!$S$4:$S$411,MATCH($B26,'Cable Schedule'!$M$4:$M$411,0))))</f>
        <v/>
      </c>
      <c r="L26" s="251"/>
      <c r="M26" s="252"/>
      <c r="N26" s="252"/>
      <c r="O26" s="252"/>
      <c r="P26" s="252"/>
      <c r="Q26" s="253"/>
    </row>
    <row r="27" spans="1:17">
      <c r="A27" s="50"/>
      <c r="B27" s="34" t="str">
        <f>IF(ISBLANK('Cable Schedule'!$M27),"",'Cable Schedule'!$M27)</f>
        <v/>
      </c>
      <c r="C27" s="3" t="str">
        <f>IF(ISBLANK('Cable Schedule'!$E30),"",'Cable Schedule'!$G27)</f>
        <v/>
      </c>
      <c r="D27" s="48" t="str">
        <f>IF(ISNA(INDEX('Cable Schedule'!$X$4:$X$411,MATCH($B27,'Cable Schedule'!$M$4:$M$411,0))),"",INDEX('Cable Schedule'!$X$4:$X$411,MATCH($B27,'Cable Schedule'!$M$4:$M$411,0)))</f>
        <v/>
      </c>
      <c r="E27" s="35">
        <v>2</v>
      </c>
      <c r="F27" s="36" t="str">
        <f>IF(ISBLANK('Cable Schedule'!$E27),"",(SUM((E27*0.5)^2*(3.1416))))</f>
        <v/>
      </c>
      <c r="G27" s="277" t="str">
        <f>IF(ISBLANK('Cable Schedule'!$E27),"",(SUMIF('Cable Schedule'!$M$4:$M$412,$B27,'Cable Schedule'!$W$4:$W$412)+SUMIF('Cable Schedule'!$N$4:$N$412,$B27,'Cable Schedule'!$W$4:$W$412)+SUMIF('Cable Schedule'!$O$4:$O$412,$B27,'Cable Schedule'!$W$4:$W$412)+SUMIF('Cable Schedule'!$P$4:$P$412,$B27,'Cable Schedule'!$W$4:$W$412)+SUMIF('Cable Schedule'!$Q$4:$Q$412,$B27,'Cable Schedule'!$W$4:$W$412)+SUMIF('Cable Schedule'!$R$4:$R$412,$B27,'Cable Schedule'!$W$4:$W$412)+SUMIF('Cable Schedule'!$S$4:$S$412,$B27,'Cable Schedule'!$W$4:$W$412)))</f>
        <v/>
      </c>
      <c r="H27" s="32" t="str">
        <f>IF(ISBLANK('Cable Schedule'!$E27),"",G27/F27)</f>
        <v/>
      </c>
      <c r="I27" s="278" t="str">
        <f>IF(ISBLANK('Cable Schedule'!$J27),"",(CONCATENATE('Cable Schedule'!J27,'Cable Schedule'!K27,'Cable Schedule'!L27)))</f>
        <v/>
      </c>
      <c r="J27" s="64">
        <f>IF(ISNA(INDEX('Cable Schedule'!$T$4:$T$307,MATCH($B27,'Cable Schedule'!$M$4:$M$307,0))),$C27,INDEX('Cable Schedule'!$T$4:$T$307,MATCH($B27,'Cable Schedule'!$M$4:$M$307,0)))</f>
        <v>0</v>
      </c>
      <c r="K27" s="15" t="str">
        <f>IF(ISNA(INDEX('Cable Schedule'!$M$4:$M$411,MATCH($B27,'Cable Schedule'!$M$4:$M$411,0))),"",INDEX('Cable Schedule'!$M$4:$M$411,MATCH($B27,'Cable Schedule'!$M$4:$M$411,0))&amp;IF(INDEX('Cable Schedule'!$N$4:$N$411,MATCH($B27,'Cable Schedule'!$M$4:$M$411,0))="","",", "&amp;INDEX('Cable Schedule'!$N$4:$N$411,MATCH($B27,'Cable Schedule'!$M$4:$M$411,0)))&amp;IF(INDEX('Cable Schedule'!$O$4:$O$411,MATCH($B27,'Cable Schedule'!$M$4:$M$411,0))="","",", "&amp;INDEX('Cable Schedule'!$O$4:$O$411,MATCH($B27,'Cable Schedule'!$M$4:$M$411,0)))&amp;IF(INDEX('Cable Schedule'!$P$4:$P$411,MATCH($B27,'Cable Schedule'!$M$4:$M$411,0))="","",", "&amp;INDEX('Cable Schedule'!$P$4:$P$411,MATCH($B27,'Cable Schedule'!$M$4:$M$411,0)))&amp;IF(INDEX('Cable Schedule'!$Q$4:$Q$411,MATCH($B27,'Cable Schedule'!$M$4:$M$411,0))="","",", "&amp;INDEX('Cable Schedule'!$Q$4:$Q$411,MATCH($B27,'Cable Schedule'!$M$4:$M$411,0)))&amp;IF(INDEX('Cable Schedule'!$R$4:$R$411,MATCH($B27,'Cable Schedule'!$M$4:$M$411,0))="","",", "&amp;INDEX('Cable Schedule'!$R$4:$R$411,MATCH($B27,'Cable Schedule'!$M$4:$M$411,0)))&amp;IF(INDEX('Cable Schedule'!$S$4:$S$411,MATCH($B27,'Cable Schedule'!$M$4:$M$411,0))="","",", "&amp;INDEX('Cable Schedule'!$S$4:$S$411,MATCH($B27,'Cable Schedule'!$M$4:$M$411,0))))</f>
        <v/>
      </c>
      <c r="L27" s="251"/>
      <c r="M27" s="252"/>
      <c r="N27" s="252"/>
      <c r="O27" s="252"/>
      <c r="P27" s="252"/>
      <c r="Q27" s="253"/>
    </row>
    <row r="28" spans="1:17">
      <c r="A28" s="50"/>
      <c r="B28" s="34" t="str">
        <f>IF(ISBLANK('Cable Schedule'!$M28),"",'Cable Schedule'!$M28)</f>
        <v/>
      </c>
      <c r="C28" s="3" t="str">
        <f>IF(ISBLANK('Cable Schedule'!$E31),"",'Cable Schedule'!$G28)</f>
        <v/>
      </c>
      <c r="D28" s="48" t="str">
        <f>IF(ISNA(INDEX('Cable Schedule'!$X$4:$X$411,MATCH($B28,'Cable Schedule'!$M$4:$M$411,0))),"",INDEX('Cable Schedule'!$X$4:$X$411,MATCH($B28,'Cable Schedule'!$M$4:$M$411,0)))</f>
        <v/>
      </c>
      <c r="E28" s="35">
        <v>0.75</v>
      </c>
      <c r="F28" s="36" t="str">
        <f>IF(ISBLANK('Cable Schedule'!$E28),"",(SUM((E28*0.5)^2*(3.1416))))</f>
        <v/>
      </c>
      <c r="G28" s="277" t="str">
        <f>IF(ISBLANK('Cable Schedule'!$E28),"",(SUMIF('Cable Schedule'!$M$4:$M$412,$B28,'Cable Schedule'!$W$4:$W$412)+SUMIF('Cable Schedule'!$N$4:$N$412,$B28,'Cable Schedule'!$W$4:$W$412)+SUMIF('Cable Schedule'!$O$4:$O$412,$B28,'Cable Schedule'!$W$4:$W$412)+SUMIF('Cable Schedule'!$P$4:$P$412,$B28,'Cable Schedule'!$W$4:$W$412)+SUMIF('Cable Schedule'!$Q$4:$Q$412,$B28,'Cable Schedule'!$W$4:$W$412)+SUMIF('Cable Schedule'!$R$4:$R$412,$B28,'Cable Schedule'!$W$4:$W$412)+SUMIF('Cable Schedule'!$S$4:$S$412,$B28,'Cable Schedule'!$W$4:$W$412)))</f>
        <v/>
      </c>
      <c r="H28" s="32" t="str">
        <f>IF(ISBLANK('Cable Schedule'!$E28),"",G28/F28)</f>
        <v/>
      </c>
      <c r="I28" s="278" t="str">
        <f>IF(ISBLANK('Cable Schedule'!$J28),"",(CONCATENATE('Cable Schedule'!J28,'Cable Schedule'!K28,'Cable Schedule'!L28)))</f>
        <v/>
      </c>
      <c r="J28" s="64">
        <f>IF(ISNA(INDEX('Cable Schedule'!$T$4:$T$307,MATCH($B28,'Cable Schedule'!$M$4:$M$307,0))),$C28,INDEX('Cable Schedule'!$T$4:$T$307,MATCH($B28,'Cable Schedule'!$M$4:$M$307,0)))</f>
        <v>0</v>
      </c>
      <c r="K28" s="15" t="str">
        <f>IF(ISNA(INDEX('Cable Schedule'!$M$4:$M$411,MATCH($B28,'Cable Schedule'!$M$4:$M$411,0))),"",INDEX('Cable Schedule'!$M$4:$M$411,MATCH($B28,'Cable Schedule'!$M$4:$M$411,0))&amp;IF(INDEX('Cable Schedule'!$N$4:$N$411,MATCH($B28,'Cable Schedule'!$M$4:$M$411,0))="","",", "&amp;INDEX('Cable Schedule'!$N$4:$N$411,MATCH($B28,'Cable Schedule'!$M$4:$M$411,0)))&amp;IF(INDEX('Cable Schedule'!$O$4:$O$411,MATCH($B28,'Cable Schedule'!$M$4:$M$411,0))="","",", "&amp;INDEX('Cable Schedule'!$O$4:$O$411,MATCH($B28,'Cable Schedule'!$M$4:$M$411,0)))&amp;IF(INDEX('Cable Schedule'!$P$4:$P$411,MATCH($B28,'Cable Schedule'!$M$4:$M$411,0))="","",", "&amp;INDEX('Cable Schedule'!$P$4:$P$411,MATCH($B28,'Cable Schedule'!$M$4:$M$411,0)))&amp;IF(INDEX('Cable Schedule'!$Q$4:$Q$411,MATCH($B28,'Cable Schedule'!$M$4:$M$411,0))="","",", "&amp;INDEX('Cable Schedule'!$Q$4:$Q$411,MATCH($B28,'Cable Schedule'!$M$4:$M$411,0)))&amp;IF(INDEX('Cable Schedule'!$R$4:$R$411,MATCH($B28,'Cable Schedule'!$M$4:$M$411,0))="","",", "&amp;INDEX('Cable Schedule'!$R$4:$R$411,MATCH($B28,'Cable Schedule'!$M$4:$M$411,0)))&amp;IF(INDEX('Cable Schedule'!$S$4:$S$411,MATCH($B28,'Cable Schedule'!$M$4:$M$411,0))="","",", "&amp;INDEX('Cable Schedule'!$S$4:$S$411,MATCH($B28,'Cable Schedule'!$M$4:$M$411,0))))</f>
        <v/>
      </c>
      <c r="L28" s="251"/>
      <c r="M28" s="252"/>
      <c r="N28" s="252"/>
      <c r="O28" s="252"/>
      <c r="P28" s="252"/>
      <c r="Q28" s="253"/>
    </row>
    <row r="29" spans="1:17">
      <c r="A29" s="50"/>
      <c r="B29" s="34" t="str">
        <f>IF(ISBLANK('Cable Schedule'!$M29),"",'Cable Schedule'!$M29)</f>
        <v/>
      </c>
      <c r="C29" s="3" t="str">
        <f>IF(ISBLANK('Cable Schedule'!$E32),"",'Cable Schedule'!$G29)</f>
        <v/>
      </c>
      <c r="D29" s="48" t="str">
        <f>IF(ISNA(INDEX('Cable Schedule'!$X$4:$X$411,MATCH($B29,'Cable Schedule'!$M$4:$M$411,0))),"",INDEX('Cable Schedule'!$X$4:$X$411,MATCH($B29,'Cable Schedule'!$M$4:$M$411,0)))</f>
        <v/>
      </c>
      <c r="E29" s="35">
        <v>0.75</v>
      </c>
      <c r="F29" s="36" t="str">
        <f>IF(ISBLANK('Cable Schedule'!$E29),"",(SUM((E29*0.5)^2*(3.1416))))</f>
        <v/>
      </c>
      <c r="G29" s="277" t="str">
        <f>IF(ISBLANK('Cable Schedule'!$E29),"",(SUMIF('Cable Schedule'!$M$4:$M$412,$B29,'Cable Schedule'!$W$4:$W$412)+SUMIF('Cable Schedule'!$N$4:$N$412,$B29,'Cable Schedule'!$W$4:$W$412)+SUMIF('Cable Schedule'!$O$4:$O$412,$B29,'Cable Schedule'!$W$4:$W$412)+SUMIF('Cable Schedule'!$P$4:$P$412,$B29,'Cable Schedule'!$W$4:$W$412)+SUMIF('Cable Schedule'!$Q$4:$Q$412,$B29,'Cable Schedule'!$W$4:$W$412)+SUMIF('Cable Schedule'!$R$4:$R$412,$B29,'Cable Schedule'!$W$4:$W$412)+SUMIF('Cable Schedule'!$S$4:$S$412,$B29,'Cable Schedule'!$W$4:$W$412)))</f>
        <v/>
      </c>
      <c r="H29" s="32" t="str">
        <f>IF(ISBLANK('Cable Schedule'!$E29),"",G29/F29)</f>
        <v/>
      </c>
      <c r="I29" s="278" t="str">
        <f>IF(ISBLANK('Cable Schedule'!$J29),"",(CONCATENATE('Cable Schedule'!J29,'Cable Schedule'!K29,'Cable Schedule'!L29)))</f>
        <v/>
      </c>
      <c r="J29" s="64">
        <f>IF(ISNA(INDEX('Cable Schedule'!$T$4:$T$307,MATCH($B29,'Cable Schedule'!$M$4:$M$307,0))),$C29,INDEX('Cable Schedule'!$T$4:$T$307,MATCH($B29,'Cable Schedule'!$M$4:$M$307,0)))</f>
        <v>0</v>
      </c>
      <c r="K29" s="15" t="str">
        <f>IF(ISNA(INDEX('Cable Schedule'!$M$4:$M$411,MATCH($B29,'Cable Schedule'!$M$4:$M$411,0))),"",INDEX('Cable Schedule'!$M$4:$M$411,MATCH($B29,'Cable Schedule'!$M$4:$M$411,0))&amp;IF(INDEX('Cable Schedule'!$N$4:$N$411,MATCH($B29,'Cable Schedule'!$M$4:$M$411,0))="","",", "&amp;INDEX('Cable Schedule'!$N$4:$N$411,MATCH($B29,'Cable Schedule'!$M$4:$M$411,0)))&amp;IF(INDEX('Cable Schedule'!$O$4:$O$411,MATCH($B29,'Cable Schedule'!$M$4:$M$411,0))="","",", "&amp;INDEX('Cable Schedule'!$O$4:$O$411,MATCH($B29,'Cable Schedule'!$M$4:$M$411,0)))&amp;IF(INDEX('Cable Schedule'!$P$4:$P$411,MATCH($B29,'Cable Schedule'!$M$4:$M$411,0))="","",", "&amp;INDEX('Cable Schedule'!$P$4:$P$411,MATCH($B29,'Cable Schedule'!$M$4:$M$411,0)))&amp;IF(INDEX('Cable Schedule'!$Q$4:$Q$411,MATCH($B29,'Cable Schedule'!$M$4:$M$411,0))="","",", "&amp;INDEX('Cable Schedule'!$Q$4:$Q$411,MATCH($B29,'Cable Schedule'!$M$4:$M$411,0)))&amp;IF(INDEX('Cable Schedule'!$R$4:$R$411,MATCH($B29,'Cable Schedule'!$M$4:$M$411,0))="","",", "&amp;INDEX('Cable Schedule'!$R$4:$R$411,MATCH($B29,'Cable Schedule'!$M$4:$M$411,0)))&amp;IF(INDEX('Cable Schedule'!$S$4:$S$411,MATCH($B29,'Cable Schedule'!$M$4:$M$411,0))="","",", "&amp;INDEX('Cable Schedule'!$S$4:$S$411,MATCH($B29,'Cable Schedule'!$M$4:$M$411,0))))</f>
        <v/>
      </c>
      <c r="L29" s="251"/>
      <c r="M29" s="252"/>
      <c r="N29" s="252"/>
      <c r="O29" s="252"/>
      <c r="P29" s="252"/>
      <c r="Q29" s="253"/>
    </row>
    <row r="30" spans="1:17">
      <c r="A30" s="50"/>
      <c r="B30" s="34" t="str">
        <f>IF(ISBLANK('Cable Schedule'!$M30),"",'Cable Schedule'!$M30)</f>
        <v/>
      </c>
      <c r="C30" s="3" t="str">
        <f>IF(ISBLANK('Cable Schedule'!$E33),"",'Cable Schedule'!$G30)</f>
        <v/>
      </c>
      <c r="D30" s="48" t="str">
        <f>IF(ISNA(INDEX('Cable Schedule'!$X$4:$X$411,MATCH($B30,'Cable Schedule'!$M$4:$M$411,0))),"",INDEX('Cable Schedule'!$X$4:$X$411,MATCH($B30,'Cable Schedule'!$M$4:$M$411,0)))</f>
        <v/>
      </c>
      <c r="E30" s="35">
        <v>0.75</v>
      </c>
      <c r="F30" s="36" t="str">
        <f>IF(ISBLANK('Cable Schedule'!$E30),"",(SUM((E30*0.5)^2*(3.1416))))</f>
        <v/>
      </c>
      <c r="G30" s="277" t="str">
        <f>IF(ISBLANK('Cable Schedule'!$E30),"",(SUMIF('Cable Schedule'!$M$4:$M$412,$B30,'Cable Schedule'!$W$4:$W$412)+SUMIF('Cable Schedule'!$N$4:$N$412,$B30,'Cable Schedule'!$W$4:$W$412)+SUMIF('Cable Schedule'!$O$4:$O$412,$B30,'Cable Schedule'!$W$4:$W$412)+SUMIF('Cable Schedule'!$P$4:$P$412,$B30,'Cable Schedule'!$W$4:$W$412)+SUMIF('Cable Schedule'!$Q$4:$Q$412,$B30,'Cable Schedule'!$W$4:$W$412)+SUMIF('Cable Schedule'!$R$4:$R$412,$B30,'Cable Schedule'!$W$4:$W$412)+SUMIF('Cable Schedule'!$S$4:$S$412,$B30,'Cable Schedule'!$W$4:$W$412)))</f>
        <v/>
      </c>
      <c r="H30" s="32" t="str">
        <f>IF(ISBLANK('Cable Schedule'!$E30),"",G30/F30)</f>
        <v/>
      </c>
      <c r="I30" s="278" t="str">
        <f>IF(ISBLANK('Cable Schedule'!$J30),"",(CONCATENATE('Cable Schedule'!J30,'Cable Schedule'!K30,'Cable Schedule'!L30)))</f>
        <v/>
      </c>
      <c r="J30" s="64">
        <f>IF(ISNA(INDEX('Cable Schedule'!$T$4:$T$307,MATCH($B30,'Cable Schedule'!$M$4:$M$307,0))),$C30,INDEX('Cable Schedule'!$T$4:$T$307,MATCH($B30,'Cable Schedule'!$M$4:$M$307,0)))</f>
        <v>0</v>
      </c>
      <c r="K30" s="15" t="str">
        <f>IF(ISNA(INDEX('Cable Schedule'!$M$4:$M$411,MATCH($B30,'Cable Schedule'!$M$4:$M$411,0))),"",INDEX('Cable Schedule'!$M$4:$M$411,MATCH($B30,'Cable Schedule'!$M$4:$M$411,0))&amp;IF(INDEX('Cable Schedule'!$N$4:$N$411,MATCH($B30,'Cable Schedule'!$M$4:$M$411,0))="","",", "&amp;INDEX('Cable Schedule'!$N$4:$N$411,MATCH($B30,'Cable Schedule'!$M$4:$M$411,0)))&amp;IF(INDEX('Cable Schedule'!$O$4:$O$411,MATCH($B30,'Cable Schedule'!$M$4:$M$411,0))="","",", "&amp;INDEX('Cable Schedule'!$O$4:$O$411,MATCH($B30,'Cable Schedule'!$M$4:$M$411,0)))&amp;IF(INDEX('Cable Schedule'!$P$4:$P$411,MATCH($B30,'Cable Schedule'!$M$4:$M$411,0))="","",", "&amp;INDEX('Cable Schedule'!$P$4:$P$411,MATCH($B30,'Cable Schedule'!$M$4:$M$411,0)))&amp;IF(INDEX('Cable Schedule'!$Q$4:$Q$411,MATCH($B30,'Cable Schedule'!$M$4:$M$411,0))="","",", "&amp;INDEX('Cable Schedule'!$Q$4:$Q$411,MATCH($B30,'Cable Schedule'!$M$4:$M$411,0)))&amp;IF(INDEX('Cable Schedule'!$R$4:$R$411,MATCH($B30,'Cable Schedule'!$M$4:$M$411,0))="","",", "&amp;INDEX('Cable Schedule'!$R$4:$R$411,MATCH($B30,'Cable Schedule'!$M$4:$M$411,0)))&amp;IF(INDEX('Cable Schedule'!$S$4:$S$411,MATCH($B30,'Cable Schedule'!$M$4:$M$411,0))="","",", "&amp;INDEX('Cable Schedule'!$S$4:$S$411,MATCH($B30,'Cable Schedule'!$M$4:$M$411,0))))</f>
        <v/>
      </c>
      <c r="L30" s="251"/>
      <c r="M30" s="252"/>
      <c r="N30" s="252"/>
      <c r="O30" s="252"/>
      <c r="P30" s="252"/>
      <c r="Q30" s="253"/>
    </row>
    <row r="31" spans="1:17">
      <c r="A31" s="88"/>
      <c r="B31" s="34" t="str">
        <f>IF(ISBLANK('Cable Schedule'!$M31),"",'Cable Schedule'!$M31)</f>
        <v/>
      </c>
      <c r="C31" s="3" t="str">
        <f>IF(ISBLANK('Cable Schedule'!$E34),"",'Cable Schedule'!$G31)</f>
        <v/>
      </c>
      <c r="D31" s="48" t="str">
        <f>IF(ISNA(INDEX('Cable Schedule'!$X$4:$X$411,MATCH($B31,'Cable Schedule'!$M$4:$M$411,0))),"",INDEX('Cable Schedule'!$X$4:$X$411,MATCH($B31,'Cable Schedule'!$M$4:$M$411,0)))</f>
        <v/>
      </c>
      <c r="E31" s="89">
        <v>2</v>
      </c>
      <c r="F31" s="36" t="str">
        <f>IF(ISBLANK('Cable Schedule'!$E31),"",(SUM((E31*0.5)^2*(3.1416))))</f>
        <v/>
      </c>
      <c r="G31" s="277" t="str">
        <f>IF(ISBLANK('Cable Schedule'!$E31),"",(SUMIF('Cable Schedule'!$M$4:$M$412,$B31,'Cable Schedule'!$W$4:$W$412)+SUMIF('Cable Schedule'!$N$4:$N$412,$B31,'Cable Schedule'!$W$4:$W$412)+SUMIF('Cable Schedule'!$O$4:$O$412,$B31,'Cable Schedule'!$W$4:$W$412)+SUMIF('Cable Schedule'!$P$4:$P$412,$B31,'Cable Schedule'!$W$4:$W$412)+SUMIF('Cable Schedule'!$Q$4:$Q$412,$B31,'Cable Schedule'!$W$4:$W$412)+SUMIF('Cable Schedule'!$R$4:$R$412,$B31,'Cable Schedule'!$W$4:$W$412)+SUMIF('Cable Schedule'!$S$4:$S$412,$B31,'Cable Schedule'!$W$4:$W$412)))</f>
        <v/>
      </c>
      <c r="H31" s="32" t="str">
        <f>IF(ISBLANK('Cable Schedule'!$E31),"",G31/F31)</f>
        <v/>
      </c>
      <c r="I31" s="278" t="str">
        <f>IF(ISBLANK('Cable Schedule'!$J31),"",(CONCATENATE('Cable Schedule'!J31,'Cable Schedule'!K31,'Cable Schedule'!L31)))</f>
        <v/>
      </c>
      <c r="J31" s="64">
        <f>IF(ISNA(INDEX('Cable Schedule'!$T$4:$T$307,MATCH($B31,'Cable Schedule'!$M$4:$M$307,0))),$C31,INDEX('Cable Schedule'!$T$4:$T$307,MATCH($B31,'Cable Schedule'!$M$4:$M$307,0)))</f>
        <v>0</v>
      </c>
      <c r="K31" s="15" t="str">
        <f>IF(ISNA(INDEX('Cable Schedule'!$M$4:$M$411,MATCH($B31,'Cable Schedule'!$M$4:$M$411,0))),"",INDEX('Cable Schedule'!$M$4:$M$411,MATCH($B31,'Cable Schedule'!$M$4:$M$411,0))&amp;IF(INDEX('Cable Schedule'!$N$4:$N$411,MATCH($B31,'Cable Schedule'!$M$4:$M$411,0))="","",", "&amp;INDEX('Cable Schedule'!$N$4:$N$411,MATCH($B31,'Cable Schedule'!$M$4:$M$411,0)))&amp;IF(INDEX('Cable Schedule'!$O$4:$O$411,MATCH($B31,'Cable Schedule'!$M$4:$M$411,0))="","",", "&amp;INDEX('Cable Schedule'!$O$4:$O$411,MATCH($B31,'Cable Schedule'!$M$4:$M$411,0)))&amp;IF(INDEX('Cable Schedule'!$P$4:$P$411,MATCH($B31,'Cable Schedule'!$M$4:$M$411,0))="","",", "&amp;INDEX('Cable Schedule'!$P$4:$P$411,MATCH($B31,'Cable Schedule'!$M$4:$M$411,0)))&amp;IF(INDEX('Cable Schedule'!$Q$4:$Q$411,MATCH($B31,'Cable Schedule'!$M$4:$M$411,0))="","",", "&amp;INDEX('Cable Schedule'!$Q$4:$Q$411,MATCH($B31,'Cable Schedule'!$M$4:$M$411,0)))&amp;IF(INDEX('Cable Schedule'!$R$4:$R$411,MATCH($B31,'Cable Schedule'!$M$4:$M$411,0))="","",", "&amp;INDEX('Cable Schedule'!$R$4:$R$411,MATCH($B31,'Cable Schedule'!$M$4:$M$411,0)))&amp;IF(INDEX('Cable Schedule'!$S$4:$S$411,MATCH($B31,'Cable Schedule'!$M$4:$M$411,0))="","",", "&amp;INDEX('Cable Schedule'!$S$4:$S$411,MATCH($B31,'Cable Schedule'!$M$4:$M$411,0))))</f>
        <v/>
      </c>
      <c r="L31" s="251"/>
      <c r="M31" s="252"/>
      <c r="N31" s="252"/>
      <c r="O31" s="252"/>
      <c r="P31" s="252"/>
      <c r="Q31" s="253"/>
    </row>
    <row r="32" spans="1:17">
      <c r="A32" s="50"/>
      <c r="B32" s="34" t="str">
        <f>IF(ISBLANK('Cable Schedule'!$M32),"",'Cable Schedule'!$M32)</f>
        <v/>
      </c>
      <c r="C32" s="3" t="str">
        <f>IF(ISBLANK('Cable Schedule'!$E35),"",'Cable Schedule'!$G32)</f>
        <v/>
      </c>
      <c r="D32" s="48" t="str">
        <f>IF(ISNA(INDEX('Cable Schedule'!$X$4:$X$411,MATCH($B32,'Cable Schedule'!$M$4:$M$411,0))),"",INDEX('Cable Schedule'!$X$4:$X$411,MATCH($B32,'Cable Schedule'!$M$4:$M$411,0)))</f>
        <v/>
      </c>
      <c r="E32" s="35">
        <v>1</v>
      </c>
      <c r="F32" s="36" t="str">
        <f>IF(ISBLANK('Cable Schedule'!$E32),"",(SUM((E32*0.5)^2*(3.1416))))</f>
        <v/>
      </c>
      <c r="G32" s="277" t="str">
        <f>IF(ISBLANK('Cable Schedule'!$E32),"",(SUMIF('Cable Schedule'!$M$4:$M$412,$B32,'Cable Schedule'!$W$4:$W$412)+SUMIF('Cable Schedule'!$N$4:$N$412,$B32,'Cable Schedule'!$W$4:$W$412)+SUMIF('Cable Schedule'!$O$4:$O$412,$B32,'Cable Schedule'!$W$4:$W$412)+SUMIF('Cable Schedule'!$P$4:$P$412,$B32,'Cable Schedule'!$W$4:$W$412)+SUMIF('Cable Schedule'!$Q$4:$Q$412,$B32,'Cable Schedule'!$W$4:$W$412)+SUMIF('Cable Schedule'!$R$4:$R$412,$B32,'Cable Schedule'!$W$4:$W$412)+SUMIF('Cable Schedule'!$S$4:$S$412,$B32,'Cable Schedule'!$W$4:$W$412)))</f>
        <v/>
      </c>
      <c r="H32" s="32" t="str">
        <f>IF(ISBLANK('Cable Schedule'!$E32),"",G32/F32)</f>
        <v/>
      </c>
      <c r="I32" s="278" t="str">
        <f>IF(ISBLANK('Cable Schedule'!$J32),"",(CONCATENATE('Cable Schedule'!J32,'Cable Schedule'!K32,'Cable Schedule'!L32)))</f>
        <v/>
      </c>
      <c r="J32" s="64">
        <f>IF(ISNA(INDEX('Cable Schedule'!$T$4:$T$307,MATCH($B32,'Cable Schedule'!$M$4:$M$307,0))),$C32,INDEX('Cable Schedule'!$T$4:$T$307,MATCH($B32,'Cable Schedule'!$M$4:$M$307,0)))</f>
        <v>0</v>
      </c>
      <c r="K32" s="15" t="str">
        <f>IF(ISNA(INDEX('Cable Schedule'!$M$4:$M$411,MATCH($B32,'Cable Schedule'!$M$4:$M$411,0))),"",INDEX('Cable Schedule'!$M$4:$M$411,MATCH($B32,'Cable Schedule'!$M$4:$M$411,0))&amp;IF(INDEX('Cable Schedule'!$N$4:$N$411,MATCH($B32,'Cable Schedule'!$M$4:$M$411,0))="","",", "&amp;INDEX('Cable Schedule'!$N$4:$N$411,MATCH($B32,'Cable Schedule'!$M$4:$M$411,0)))&amp;IF(INDEX('Cable Schedule'!$O$4:$O$411,MATCH($B32,'Cable Schedule'!$M$4:$M$411,0))="","",", "&amp;INDEX('Cable Schedule'!$O$4:$O$411,MATCH($B32,'Cable Schedule'!$M$4:$M$411,0)))&amp;IF(INDEX('Cable Schedule'!$P$4:$P$411,MATCH($B32,'Cable Schedule'!$M$4:$M$411,0))="","",", "&amp;INDEX('Cable Schedule'!$P$4:$P$411,MATCH($B32,'Cable Schedule'!$M$4:$M$411,0)))&amp;IF(INDEX('Cable Schedule'!$Q$4:$Q$411,MATCH($B32,'Cable Schedule'!$M$4:$M$411,0))="","",", "&amp;INDEX('Cable Schedule'!$Q$4:$Q$411,MATCH($B32,'Cable Schedule'!$M$4:$M$411,0)))&amp;IF(INDEX('Cable Schedule'!$R$4:$R$411,MATCH($B32,'Cable Schedule'!$M$4:$M$411,0))="","",", "&amp;INDEX('Cable Schedule'!$R$4:$R$411,MATCH($B32,'Cable Schedule'!$M$4:$M$411,0)))&amp;IF(INDEX('Cable Schedule'!$S$4:$S$411,MATCH($B32,'Cable Schedule'!$M$4:$M$411,0))="","",", "&amp;INDEX('Cable Schedule'!$S$4:$S$411,MATCH($B32,'Cable Schedule'!$M$4:$M$411,0))))</f>
        <v/>
      </c>
      <c r="L32" s="251"/>
      <c r="M32" s="252"/>
      <c r="N32" s="252"/>
      <c r="O32" s="252"/>
      <c r="P32" s="252"/>
      <c r="Q32" s="253"/>
    </row>
    <row r="33" spans="1:17">
      <c r="A33" s="50"/>
      <c r="B33" s="34" t="str">
        <f>IF(ISBLANK('Cable Schedule'!$M33),"",'Cable Schedule'!$M33)</f>
        <v/>
      </c>
      <c r="C33" s="3" t="str">
        <f>IF(ISBLANK('Cable Schedule'!$E36),"",'Cable Schedule'!$G33)</f>
        <v/>
      </c>
      <c r="D33" s="48" t="str">
        <f>IF(ISNA(INDEX('Cable Schedule'!$X$4:$X$411,MATCH($B33,'Cable Schedule'!$M$4:$M$411,0))),"",INDEX('Cable Schedule'!$X$4:$X$411,MATCH($B33,'Cable Schedule'!$M$4:$M$411,0)))</f>
        <v/>
      </c>
      <c r="E33" s="35">
        <v>0.75</v>
      </c>
      <c r="F33" s="36" t="str">
        <f>IF(ISBLANK('Cable Schedule'!$E33),"",(SUM((E33*0.5)^2*(3.1416))))</f>
        <v/>
      </c>
      <c r="G33" s="277" t="str">
        <f>IF(ISBLANK('Cable Schedule'!$E33),"",(SUMIF('Cable Schedule'!$M$4:$M$412,$B33,'Cable Schedule'!$W$4:$W$412)+SUMIF('Cable Schedule'!$N$4:$N$412,$B33,'Cable Schedule'!$W$4:$W$412)+SUMIF('Cable Schedule'!$O$4:$O$412,$B33,'Cable Schedule'!$W$4:$W$412)+SUMIF('Cable Schedule'!$P$4:$P$412,$B33,'Cable Schedule'!$W$4:$W$412)+SUMIF('Cable Schedule'!$Q$4:$Q$412,$B33,'Cable Schedule'!$W$4:$W$412)+SUMIF('Cable Schedule'!$R$4:$R$412,$B33,'Cable Schedule'!$W$4:$W$412)+SUMIF('Cable Schedule'!$S$4:$S$412,$B33,'Cable Schedule'!$W$4:$W$412)))</f>
        <v/>
      </c>
      <c r="H33" s="32" t="str">
        <f>IF(ISBLANK('Cable Schedule'!$E33),"",G33/F33)</f>
        <v/>
      </c>
      <c r="I33" s="278" t="str">
        <f>IF(ISBLANK('Cable Schedule'!$J33),"",(CONCATENATE('Cable Schedule'!J33,'Cable Schedule'!K33,'Cable Schedule'!L33)))</f>
        <v/>
      </c>
      <c r="J33" s="64">
        <f>IF(ISNA(INDEX('Cable Schedule'!$T$4:$T$307,MATCH($B33,'Cable Schedule'!$M$4:$M$307,0))),$C33,INDEX('Cable Schedule'!$T$4:$T$307,MATCH($B33,'Cable Schedule'!$M$4:$M$307,0)))</f>
        <v>0</v>
      </c>
      <c r="K33" s="15" t="str">
        <f>IF(ISNA(INDEX('Cable Schedule'!$M$4:$M$411,MATCH($B33,'Cable Schedule'!$M$4:$M$411,0))),"",INDEX('Cable Schedule'!$M$4:$M$411,MATCH($B33,'Cable Schedule'!$M$4:$M$411,0))&amp;IF(INDEX('Cable Schedule'!$N$4:$N$411,MATCH($B33,'Cable Schedule'!$M$4:$M$411,0))="","",", "&amp;INDEX('Cable Schedule'!$N$4:$N$411,MATCH($B33,'Cable Schedule'!$M$4:$M$411,0)))&amp;IF(INDEX('Cable Schedule'!$O$4:$O$411,MATCH($B33,'Cable Schedule'!$M$4:$M$411,0))="","",", "&amp;INDEX('Cable Schedule'!$O$4:$O$411,MATCH($B33,'Cable Schedule'!$M$4:$M$411,0)))&amp;IF(INDEX('Cable Schedule'!$P$4:$P$411,MATCH($B33,'Cable Schedule'!$M$4:$M$411,0))="","",", "&amp;INDEX('Cable Schedule'!$P$4:$P$411,MATCH($B33,'Cable Schedule'!$M$4:$M$411,0)))&amp;IF(INDEX('Cable Schedule'!$Q$4:$Q$411,MATCH($B33,'Cable Schedule'!$M$4:$M$411,0))="","",", "&amp;INDEX('Cable Schedule'!$Q$4:$Q$411,MATCH($B33,'Cable Schedule'!$M$4:$M$411,0)))&amp;IF(INDEX('Cable Schedule'!$R$4:$R$411,MATCH($B33,'Cable Schedule'!$M$4:$M$411,0))="","",", "&amp;INDEX('Cable Schedule'!$R$4:$R$411,MATCH($B33,'Cable Schedule'!$M$4:$M$411,0)))&amp;IF(INDEX('Cable Schedule'!$S$4:$S$411,MATCH($B33,'Cable Schedule'!$M$4:$M$411,0))="","",", "&amp;INDEX('Cable Schedule'!$S$4:$S$411,MATCH($B33,'Cable Schedule'!$M$4:$M$411,0))))</f>
        <v/>
      </c>
      <c r="L33" s="251"/>
      <c r="M33" s="252"/>
      <c r="N33" s="252"/>
      <c r="O33" s="252"/>
      <c r="P33" s="252"/>
      <c r="Q33" s="253"/>
    </row>
    <row r="34" spans="1:17">
      <c r="A34" s="50"/>
      <c r="B34" s="34" t="str">
        <f>IF(ISBLANK('Cable Schedule'!$M34),"",'Cable Schedule'!$M34)</f>
        <v/>
      </c>
      <c r="C34" s="3" t="str">
        <f>IF(ISBLANK('Cable Schedule'!$E37),"",'Cable Schedule'!$G34)</f>
        <v/>
      </c>
      <c r="D34" s="48" t="str">
        <f>IF(ISNA(INDEX('Cable Schedule'!$X$4:$X$411,MATCH($B34,'Cable Schedule'!$M$4:$M$411,0))),"",INDEX('Cable Schedule'!$X$4:$X$411,MATCH($B34,'Cable Schedule'!$M$4:$M$411,0)))</f>
        <v/>
      </c>
      <c r="E34" s="35">
        <v>0.75</v>
      </c>
      <c r="F34" s="36" t="str">
        <f>IF(ISBLANK('Cable Schedule'!$E34),"",(SUM((E34*0.5)^2*(3.1416))))</f>
        <v/>
      </c>
      <c r="G34" s="277" t="str">
        <f>IF(ISBLANK('Cable Schedule'!$E34),"",(SUMIF('Cable Schedule'!$M$4:$M$412,$B34,'Cable Schedule'!$W$4:$W$412)+SUMIF('Cable Schedule'!$N$4:$N$412,$B34,'Cable Schedule'!$W$4:$W$412)+SUMIF('Cable Schedule'!$O$4:$O$412,$B34,'Cable Schedule'!$W$4:$W$412)+SUMIF('Cable Schedule'!$P$4:$P$412,$B34,'Cable Schedule'!$W$4:$W$412)+SUMIF('Cable Schedule'!$Q$4:$Q$412,$B34,'Cable Schedule'!$W$4:$W$412)+SUMIF('Cable Schedule'!$R$4:$R$412,$B34,'Cable Schedule'!$W$4:$W$412)+SUMIF('Cable Schedule'!$S$4:$S$412,$B34,'Cable Schedule'!$W$4:$W$412)))</f>
        <v/>
      </c>
      <c r="H34" s="32" t="str">
        <f>IF(ISBLANK('Cable Schedule'!$E34),"",G34/F34)</f>
        <v/>
      </c>
      <c r="I34" s="278" t="str">
        <f>IF(ISBLANK('Cable Schedule'!$J34),"",(CONCATENATE('Cable Schedule'!J34,'Cable Schedule'!K34,'Cable Schedule'!L34)))</f>
        <v/>
      </c>
      <c r="J34" s="64">
        <f>IF(ISNA(INDEX('Cable Schedule'!$T$4:$T$307,MATCH($B34,'Cable Schedule'!$M$4:$M$307,0))),$C34,INDEX('Cable Schedule'!$T$4:$T$307,MATCH($B34,'Cable Schedule'!$M$4:$M$307,0)))</f>
        <v>0</v>
      </c>
      <c r="K34" s="15" t="str">
        <f>IF(ISNA(INDEX('Cable Schedule'!$M$4:$M$411,MATCH($B34,'Cable Schedule'!$M$4:$M$411,0))),"",INDEX('Cable Schedule'!$M$4:$M$411,MATCH($B34,'Cable Schedule'!$M$4:$M$411,0))&amp;IF(INDEX('Cable Schedule'!$N$4:$N$411,MATCH($B34,'Cable Schedule'!$M$4:$M$411,0))="","",", "&amp;INDEX('Cable Schedule'!$N$4:$N$411,MATCH($B34,'Cable Schedule'!$M$4:$M$411,0)))&amp;IF(INDEX('Cable Schedule'!$O$4:$O$411,MATCH($B34,'Cable Schedule'!$M$4:$M$411,0))="","",", "&amp;INDEX('Cable Schedule'!$O$4:$O$411,MATCH($B34,'Cable Schedule'!$M$4:$M$411,0)))&amp;IF(INDEX('Cable Schedule'!$P$4:$P$411,MATCH($B34,'Cable Schedule'!$M$4:$M$411,0))="","",", "&amp;INDEX('Cable Schedule'!$P$4:$P$411,MATCH($B34,'Cable Schedule'!$M$4:$M$411,0)))&amp;IF(INDEX('Cable Schedule'!$Q$4:$Q$411,MATCH($B34,'Cable Schedule'!$M$4:$M$411,0))="","",", "&amp;INDEX('Cable Schedule'!$Q$4:$Q$411,MATCH($B34,'Cable Schedule'!$M$4:$M$411,0)))&amp;IF(INDEX('Cable Schedule'!$R$4:$R$411,MATCH($B34,'Cable Schedule'!$M$4:$M$411,0))="","",", "&amp;INDEX('Cable Schedule'!$R$4:$R$411,MATCH($B34,'Cable Schedule'!$M$4:$M$411,0)))&amp;IF(INDEX('Cable Schedule'!$S$4:$S$411,MATCH($B34,'Cable Schedule'!$M$4:$M$411,0))="","",", "&amp;INDEX('Cable Schedule'!$S$4:$S$411,MATCH($B34,'Cable Schedule'!$M$4:$M$411,0))))</f>
        <v/>
      </c>
      <c r="L34" s="251"/>
      <c r="M34" s="252"/>
      <c r="N34" s="252"/>
      <c r="O34" s="252"/>
      <c r="P34" s="252"/>
      <c r="Q34" s="253"/>
    </row>
    <row r="35" spans="1:17">
      <c r="A35" s="88"/>
      <c r="B35" s="34" t="str">
        <f>IF(ISBLANK('Cable Schedule'!$M35),"",'Cable Schedule'!$M35)</f>
        <v/>
      </c>
      <c r="C35" s="3" t="str">
        <f>IF(ISBLANK('Cable Schedule'!$E38),"",'Cable Schedule'!$G35)</f>
        <v/>
      </c>
      <c r="D35" s="48" t="str">
        <f>IF(ISNA(INDEX('Cable Schedule'!$X$4:$X$411,MATCH($B35,'Cable Schedule'!$M$4:$M$411,0))),"",INDEX('Cable Schedule'!$X$4:$X$411,MATCH($B35,'Cable Schedule'!$M$4:$M$411,0)))</f>
        <v/>
      </c>
      <c r="E35" s="89">
        <v>2</v>
      </c>
      <c r="F35" s="36" t="str">
        <f>IF(ISBLANK('Cable Schedule'!$E35),"",(SUM((E35*0.5)^2*(3.1416))))</f>
        <v/>
      </c>
      <c r="G35" s="277" t="str">
        <f>IF(ISBLANK('Cable Schedule'!$E35),"",(SUMIF('Cable Schedule'!$M$4:$M$412,$B35,'Cable Schedule'!$W$4:$W$412)+SUMIF('Cable Schedule'!$N$4:$N$412,$B35,'Cable Schedule'!$W$4:$W$412)+SUMIF('Cable Schedule'!$O$4:$O$412,$B35,'Cable Schedule'!$W$4:$W$412)+SUMIF('Cable Schedule'!$P$4:$P$412,$B35,'Cable Schedule'!$W$4:$W$412)+SUMIF('Cable Schedule'!$Q$4:$Q$412,$B35,'Cable Schedule'!$W$4:$W$412)+SUMIF('Cable Schedule'!$R$4:$R$412,$B35,'Cable Schedule'!$W$4:$W$412)+SUMIF('Cable Schedule'!$S$4:$S$412,$B35,'Cable Schedule'!$W$4:$W$412)))</f>
        <v/>
      </c>
      <c r="H35" s="32" t="str">
        <f>IF(ISBLANK('Cable Schedule'!$E35),"",G35/F35)</f>
        <v/>
      </c>
      <c r="I35" s="278" t="str">
        <f>IF(ISBLANK('Cable Schedule'!$J35),"",(CONCATENATE('Cable Schedule'!J35,'Cable Schedule'!K35,'Cable Schedule'!L35)))</f>
        <v/>
      </c>
      <c r="J35" s="64">
        <f>IF(ISNA(INDEX('Cable Schedule'!$T$4:$T$307,MATCH($B35,'Cable Schedule'!$M$4:$M$307,0))),$C35,INDEX('Cable Schedule'!$T$4:$T$307,MATCH($B35,'Cable Schedule'!$M$4:$M$307,0)))</f>
        <v>0</v>
      </c>
      <c r="K35" s="15" t="str">
        <f>IF(ISNA(INDEX('Cable Schedule'!$M$4:$M$411,MATCH($B35,'Cable Schedule'!$M$4:$M$411,0))),"",INDEX('Cable Schedule'!$M$4:$M$411,MATCH($B35,'Cable Schedule'!$M$4:$M$411,0))&amp;IF(INDEX('Cable Schedule'!$N$4:$N$411,MATCH($B35,'Cable Schedule'!$M$4:$M$411,0))="","",", "&amp;INDEX('Cable Schedule'!$N$4:$N$411,MATCH($B35,'Cable Schedule'!$M$4:$M$411,0)))&amp;IF(INDEX('Cable Schedule'!$O$4:$O$411,MATCH($B35,'Cable Schedule'!$M$4:$M$411,0))="","",", "&amp;INDEX('Cable Schedule'!$O$4:$O$411,MATCH($B35,'Cable Schedule'!$M$4:$M$411,0)))&amp;IF(INDEX('Cable Schedule'!$P$4:$P$411,MATCH($B35,'Cable Schedule'!$M$4:$M$411,0))="","",", "&amp;INDEX('Cable Schedule'!$P$4:$P$411,MATCH($B35,'Cable Schedule'!$M$4:$M$411,0)))&amp;IF(INDEX('Cable Schedule'!$Q$4:$Q$411,MATCH($B35,'Cable Schedule'!$M$4:$M$411,0))="","",", "&amp;INDEX('Cable Schedule'!$Q$4:$Q$411,MATCH($B35,'Cable Schedule'!$M$4:$M$411,0)))&amp;IF(INDEX('Cable Schedule'!$R$4:$R$411,MATCH($B35,'Cable Schedule'!$M$4:$M$411,0))="","",", "&amp;INDEX('Cable Schedule'!$R$4:$R$411,MATCH($B35,'Cable Schedule'!$M$4:$M$411,0)))&amp;IF(INDEX('Cable Schedule'!$S$4:$S$411,MATCH($B35,'Cable Schedule'!$M$4:$M$411,0))="","",", "&amp;INDEX('Cable Schedule'!$S$4:$S$411,MATCH($B35,'Cable Schedule'!$M$4:$M$411,0))))</f>
        <v/>
      </c>
      <c r="L35" s="251"/>
      <c r="M35" s="252"/>
      <c r="N35" s="252"/>
      <c r="O35" s="252"/>
      <c r="P35" s="252"/>
      <c r="Q35" s="253"/>
    </row>
    <row r="36" spans="1:17">
      <c r="A36" s="50"/>
      <c r="B36" s="34" t="str">
        <f>IF(ISBLANK('Cable Schedule'!$M36),"",'Cable Schedule'!$M36)</f>
        <v/>
      </c>
      <c r="C36" s="3" t="str">
        <f>IF(ISBLANK('Cable Schedule'!$E39),"",'Cable Schedule'!$G36)</f>
        <v/>
      </c>
      <c r="D36" s="48" t="str">
        <f>IF(ISNA(INDEX('Cable Schedule'!$X$4:$X$411,MATCH($B36,'Cable Schedule'!$M$4:$M$411,0))),"",INDEX('Cable Schedule'!$X$4:$X$411,MATCH($B36,'Cable Schedule'!$M$4:$M$411,0)))</f>
        <v/>
      </c>
      <c r="E36" s="35">
        <v>0.75</v>
      </c>
      <c r="F36" s="36" t="str">
        <f>IF(ISBLANK('Cable Schedule'!$E36),"",(SUM((E36*0.5)^2*(3.1416))))</f>
        <v/>
      </c>
      <c r="G36" s="277" t="str">
        <f>IF(ISBLANK('Cable Schedule'!$E36),"",(SUMIF('Cable Schedule'!$M$4:$M$412,$B36,'Cable Schedule'!$W$4:$W$412)+SUMIF('Cable Schedule'!$N$4:$N$412,$B36,'Cable Schedule'!$W$4:$W$412)+SUMIF('Cable Schedule'!$O$4:$O$412,$B36,'Cable Schedule'!$W$4:$W$412)+SUMIF('Cable Schedule'!$P$4:$P$412,$B36,'Cable Schedule'!$W$4:$W$412)+SUMIF('Cable Schedule'!$Q$4:$Q$412,$B36,'Cable Schedule'!$W$4:$W$412)+SUMIF('Cable Schedule'!$R$4:$R$412,$B36,'Cable Schedule'!$W$4:$W$412)+SUMIF('Cable Schedule'!$S$4:$S$412,$B36,'Cable Schedule'!$W$4:$W$412)))</f>
        <v/>
      </c>
      <c r="H36" s="32" t="str">
        <f>IF(ISBLANK('Cable Schedule'!$E36),"",G36/F36)</f>
        <v/>
      </c>
      <c r="I36" s="278" t="str">
        <f>IF(ISBLANK('Cable Schedule'!$J36),"",(CONCATENATE('Cable Schedule'!J36,'Cable Schedule'!K36,'Cable Schedule'!L36)))</f>
        <v/>
      </c>
      <c r="J36" s="64">
        <f>IF(ISNA(INDEX('Cable Schedule'!$T$4:$T$307,MATCH($B36,'Cable Schedule'!$M$4:$M$307,0))),$C36,INDEX('Cable Schedule'!$T$4:$T$307,MATCH($B36,'Cable Schedule'!$M$4:$M$307,0)))</f>
        <v>0</v>
      </c>
      <c r="K36" s="15" t="str">
        <f>IF(ISNA(INDEX('Cable Schedule'!$M$4:$M$411,MATCH($B36,'Cable Schedule'!$M$4:$M$411,0))),"",INDEX('Cable Schedule'!$M$4:$M$411,MATCH($B36,'Cable Schedule'!$M$4:$M$411,0))&amp;IF(INDEX('Cable Schedule'!$N$4:$N$411,MATCH($B36,'Cable Schedule'!$M$4:$M$411,0))="","",", "&amp;INDEX('Cable Schedule'!$N$4:$N$411,MATCH($B36,'Cable Schedule'!$M$4:$M$411,0)))&amp;IF(INDEX('Cable Schedule'!$O$4:$O$411,MATCH($B36,'Cable Schedule'!$M$4:$M$411,0))="","",", "&amp;INDEX('Cable Schedule'!$O$4:$O$411,MATCH($B36,'Cable Schedule'!$M$4:$M$411,0)))&amp;IF(INDEX('Cable Schedule'!$P$4:$P$411,MATCH($B36,'Cable Schedule'!$M$4:$M$411,0))="","",", "&amp;INDEX('Cable Schedule'!$P$4:$P$411,MATCH($B36,'Cable Schedule'!$M$4:$M$411,0)))&amp;IF(INDEX('Cable Schedule'!$Q$4:$Q$411,MATCH($B36,'Cable Schedule'!$M$4:$M$411,0))="","",", "&amp;INDEX('Cable Schedule'!$Q$4:$Q$411,MATCH($B36,'Cable Schedule'!$M$4:$M$411,0)))&amp;IF(INDEX('Cable Schedule'!$R$4:$R$411,MATCH($B36,'Cable Schedule'!$M$4:$M$411,0))="","",", "&amp;INDEX('Cable Schedule'!$R$4:$R$411,MATCH($B36,'Cable Schedule'!$M$4:$M$411,0)))&amp;IF(INDEX('Cable Schedule'!$S$4:$S$411,MATCH($B36,'Cable Schedule'!$M$4:$M$411,0))="","",", "&amp;INDEX('Cable Schedule'!$S$4:$S$411,MATCH($B36,'Cable Schedule'!$M$4:$M$411,0))))</f>
        <v/>
      </c>
      <c r="L36" s="251"/>
      <c r="M36" s="252"/>
      <c r="N36" s="252"/>
      <c r="O36" s="252"/>
      <c r="P36" s="252"/>
      <c r="Q36" s="253"/>
    </row>
    <row r="37" spans="1:17">
      <c r="A37" s="50"/>
      <c r="B37" s="34" t="str">
        <f>IF(ISBLANK('Cable Schedule'!$M37),"",'Cable Schedule'!$M37)</f>
        <v/>
      </c>
      <c r="C37" s="3" t="str">
        <f>IF(ISBLANK('Cable Schedule'!$E40),"",'Cable Schedule'!$G37)</f>
        <v/>
      </c>
      <c r="D37" s="48" t="str">
        <f>IF(ISNA(INDEX('Cable Schedule'!$X$4:$X$411,MATCH($B37,'Cable Schedule'!$M$4:$M$411,0))),"",INDEX('Cable Schedule'!$X$4:$X$411,MATCH($B37,'Cable Schedule'!$M$4:$M$411,0)))</f>
        <v/>
      </c>
      <c r="E37" s="35">
        <v>0.75</v>
      </c>
      <c r="F37" s="36" t="str">
        <f>IF(ISBLANK('Cable Schedule'!$E37),"",(SUM((E37*0.5)^2*(3.1416))))</f>
        <v/>
      </c>
      <c r="G37" s="277" t="str">
        <f>IF(ISBLANK('Cable Schedule'!$E37),"",(SUMIF('Cable Schedule'!$M$4:$M$412,$B37,'Cable Schedule'!$W$4:$W$412)+SUMIF('Cable Schedule'!$N$4:$N$412,$B37,'Cable Schedule'!$W$4:$W$412)+SUMIF('Cable Schedule'!$O$4:$O$412,$B37,'Cable Schedule'!$W$4:$W$412)+SUMIF('Cable Schedule'!$P$4:$P$412,$B37,'Cable Schedule'!$W$4:$W$412)+SUMIF('Cable Schedule'!$Q$4:$Q$412,$B37,'Cable Schedule'!$W$4:$W$412)+SUMIF('Cable Schedule'!$R$4:$R$412,$B37,'Cable Schedule'!$W$4:$W$412)+SUMIF('Cable Schedule'!$S$4:$S$412,$B37,'Cable Schedule'!$W$4:$W$412)))</f>
        <v/>
      </c>
      <c r="H37" s="32" t="str">
        <f>IF(ISBLANK('Cable Schedule'!$E37),"",G37/F37)</f>
        <v/>
      </c>
      <c r="I37" s="278" t="str">
        <f>IF(ISBLANK('Cable Schedule'!$J37),"",(CONCATENATE('Cable Schedule'!J37,'Cable Schedule'!K37,'Cable Schedule'!L37)))</f>
        <v/>
      </c>
      <c r="J37" s="64">
        <f>IF(ISNA(INDEX('Cable Schedule'!$T$4:$T$307,MATCH($B37,'Cable Schedule'!$M$4:$M$307,0))),$C37,INDEX('Cable Schedule'!$T$4:$T$307,MATCH($B37,'Cable Schedule'!$M$4:$M$307,0)))</f>
        <v>0</v>
      </c>
      <c r="K37" s="15" t="str">
        <f>IF(ISNA(INDEX('Cable Schedule'!$M$4:$M$411,MATCH($B37,'Cable Schedule'!$M$4:$M$411,0))),"",INDEX('Cable Schedule'!$M$4:$M$411,MATCH($B37,'Cable Schedule'!$M$4:$M$411,0))&amp;IF(INDEX('Cable Schedule'!$N$4:$N$411,MATCH($B37,'Cable Schedule'!$M$4:$M$411,0))="","",", "&amp;INDEX('Cable Schedule'!$N$4:$N$411,MATCH($B37,'Cable Schedule'!$M$4:$M$411,0)))&amp;IF(INDEX('Cable Schedule'!$O$4:$O$411,MATCH($B37,'Cable Schedule'!$M$4:$M$411,0))="","",", "&amp;INDEX('Cable Schedule'!$O$4:$O$411,MATCH($B37,'Cable Schedule'!$M$4:$M$411,0)))&amp;IF(INDEX('Cable Schedule'!$P$4:$P$411,MATCH($B37,'Cable Schedule'!$M$4:$M$411,0))="","",", "&amp;INDEX('Cable Schedule'!$P$4:$P$411,MATCH($B37,'Cable Schedule'!$M$4:$M$411,0)))&amp;IF(INDEX('Cable Schedule'!$Q$4:$Q$411,MATCH($B37,'Cable Schedule'!$M$4:$M$411,0))="","",", "&amp;INDEX('Cable Schedule'!$Q$4:$Q$411,MATCH($B37,'Cable Schedule'!$M$4:$M$411,0)))&amp;IF(INDEX('Cable Schedule'!$R$4:$R$411,MATCH($B37,'Cable Schedule'!$M$4:$M$411,0))="","",", "&amp;INDEX('Cable Schedule'!$R$4:$R$411,MATCH($B37,'Cable Schedule'!$M$4:$M$411,0)))&amp;IF(INDEX('Cable Schedule'!$S$4:$S$411,MATCH($B37,'Cable Schedule'!$M$4:$M$411,0))="","",", "&amp;INDEX('Cable Schedule'!$S$4:$S$411,MATCH($B37,'Cable Schedule'!$M$4:$M$411,0))))</f>
        <v/>
      </c>
      <c r="L37" s="251"/>
      <c r="M37" s="252"/>
      <c r="N37" s="252"/>
      <c r="O37" s="252"/>
      <c r="P37" s="252"/>
      <c r="Q37" s="253"/>
    </row>
    <row r="38" spans="1:17">
      <c r="A38" s="88"/>
      <c r="B38" s="34" t="str">
        <f>IF(ISBLANK('Cable Schedule'!$M38),"",'Cable Schedule'!$M38)</f>
        <v/>
      </c>
      <c r="C38" s="3" t="str">
        <f>IF(ISBLANK('Cable Schedule'!$E41),"",'Cable Schedule'!$G38)</f>
        <v/>
      </c>
      <c r="D38" s="48" t="str">
        <f>IF(ISNA(INDEX('Cable Schedule'!$X$4:$X$411,MATCH($B38,'Cable Schedule'!$M$4:$M$411,0))),"",INDEX('Cable Schedule'!$X$4:$X$411,MATCH($B38,'Cable Schedule'!$M$4:$M$411,0)))</f>
        <v/>
      </c>
      <c r="E38" s="89">
        <v>2</v>
      </c>
      <c r="F38" s="36" t="str">
        <f>IF(ISBLANK('Cable Schedule'!$E38),"",(SUM((E38*0.5)^2*(3.1416))))</f>
        <v/>
      </c>
      <c r="G38" s="277" t="str">
        <f>IF(ISBLANK('Cable Schedule'!$E38),"",(SUMIF('Cable Schedule'!$M$4:$M$412,$B38,'Cable Schedule'!$W$4:$W$412)+SUMIF('Cable Schedule'!$N$4:$N$412,$B38,'Cable Schedule'!$W$4:$W$412)+SUMIF('Cable Schedule'!$O$4:$O$412,$B38,'Cable Schedule'!$W$4:$W$412)+SUMIF('Cable Schedule'!$P$4:$P$412,$B38,'Cable Schedule'!$W$4:$W$412)+SUMIF('Cable Schedule'!$Q$4:$Q$412,$B38,'Cable Schedule'!$W$4:$W$412)+SUMIF('Cable Schedule'!$R$4:$R$412,$B38,'Cable Schedule'!$W$4:$W$412)+SUMIF('Cable Schedule'!$S$4:$S$412,$B38,'Cable Schedule'!$W$4:$W$412)))</f>
        <v/>
      </c>
      <c r="H38" s="32" t="str">
        <f>IF(ISBLANK('Cable Schedule'!$E38),"",G38/F38)</f>
        <v/>
      </c>
      <c r="I38" s="278" t="str">
        <f>IF(ISBLANK('Cable Schedule'!$J38),"",(CONCATENATE('Cable Schedule'!J38,'Cable Schedule'!K38,'Cable Schedule'!L38)))</f>
        <v/>
      </c>
      <c r="J38" s="64">
        <f>IF(ISNA(INDEX('Cable Schedule'!$T$4:$T$307,MATCH($B38,'Cable Schedule'!$M$4:$M$307,0))),$C38,INDEX('Cable Schedule'!$T$4:$T$307,MATCH($B38,'Cable Schedule'!$M$4:$M$307,0)))</f>
        <v>0</v>
      </c>
      <c r="K38" s="15" t="str">
        <f>IF(ISNA(INDEX('Cable Schedule'!$M$4:$M$411,MATCH($B38,'Cable Schedule'!$M$4:$M$411,0))),"",INDEX('Cable Schedule'!$M$4:$M$411,MATCH($B38,'Cable Schedule'!$M$4:$M$411,0))&amp;IF(INDEX('Cable Schedule'!$N$4:$N$411,MATCH($B38,'Cable Schedule'!$M$4:$M$411,0))="","",", "&amp;INDEX('Cable Schedule'!$N$4:$N$411,MATCH($B38,'Cable Schedule'!$M$4:$M$411,0)))&amp;IF(INDEX('Cable Schedule'!$O$4:$O$411,MATCH($B38,'Cable Schedule'!$M$4:$M$411,0))="","",", "&amp;INDEX('Cable Schedule'!$O$4:$O$411,MATCH($B38,'Cable Schedule'!$M$4:$M$411,0)))&amp;IF(INDEX('Cable Schedule'!$P$4:$P$411,MATCH($B38,'Cable Schedule'!$M$4:$M$411,0))="","",", "&amp;INDEX('Cable Schedule'!$P$4:$P$411,MATCH($B38,'Cable Schedule'!$M$4:$M$411,0)))&amp;IF(INDEX('Cable Schedule'!$Q$4:$Q$411,MATCH($B38,'Cable Schedule'!$M$4:$M$411,0))="","",", "&amp;INDEX('Cable Schedule'!$Q$4:$Q$411,MATCH($B38,'Cable Schedule'!$M$4:$M$411,0)))&amp;IF(INDEX('Cable Schedule'!$R$4:$R$411,MATCH($B38,'Cable Schedule'!$M$4:$M$411,0))="","",", "&amp;INDEX('Cable Schedule'!$R$4:$R$411,MATCH($B38,'Cable Schedule'!$M$4:$M$411,0)))&amp;IF(INDEX('Cable Schedule'!$S$4:$S$411,MATCH($B38,'Cable Schedule'!$M$4:$M$411,0))="","",", "&amp;INDEX('Cable Schedule'!$S$4:$S$411,MATCH($B38,'Cable Schedule'!$M$4:$M$411,0))))</f>
        <v/>
      </c>
      <c r="L38" s="251"/>
      <c r="M38" s="252"/>
      <c r="N38" s="252"/>
      <c r="O38" s="252"/>
      <c r="P38" s="252"/>
      <c r="Q38" s="253"/>
    </row>
    <row r="39" spans="1:17">
      <c r="A39" s="50"/>
      <c r="B39" s="34" t="str">
        <f>IF(ISBLANK('Cable Schedule'!$M39),"",'Cable Schedule'!$M39)</f>
        <v/>
      </c>
      <c r="C39" s="3" t="str">
        <f>IF(ISBLANK('Cable Schedule'!$E42),"",'Cable Schedule'!$G39)</f>
        <v/>
      </c>
      <c r="D39" s="48" t="str">
        <f>IF(ISNA(INDEX('Cable Schedule'!$X$4:$X$411,MATCH($B39,'Cable Schedule'!$M$4:$M$411,0))),"",INDEX('Cable Schedule'!$X$4:$X$411,MATCH($B39,'Cable Schedule'!$M$4:$M$411,0)))</f>
        <v/>
      </c>
      <c r="E39" s="35">
        <v>1</v>
      </c>
      <c r="F39" s="36" t="str">
        <f>IF(ISBLANK('Cable Schedule'!$E39),"",(SUM((E39*0.5)^2*(3.1416))))</f>
        <v/>
      </c>
      <c r="G39" s="277" t="str">
        <f>IF(ISBLANK('Cable Schedule'!$E39),"",(SUMIF('Cable Schedule'!$M$4:$M$412,$B39,'Cable Schedule'!$W$4:$W$412)+SUMIF('Cable Schedule'!$N$4:$N$412,$B39,'Cable Schedule'!$W$4:$W$412)+SUMIF('Cable Schedule'!$O$4:$O$412,$B39,'Cable Schedule'!$W$4:$W$412)+SUMIF('Cable Schedule'!$P$4:$P$412,$B39,'Cable Schedule'!$W$4:$W$412)+SUMIF('Cable Schedule'!$Q$4:$Q$412,$B39,'Cable Schedule'!$W$4:$W$412)+SUMIF('Cable Schedule'!$R$4:$R$412,$B39,'Cable Schedule'!$W$4:$W$412)+SUMIF('Cable Schedule'!$S$4:$S$412,$B39,'Cable Schedule'!$W$4:$W$412)))</f>
        <v/>
      </c>
      <c r="H39" s="32" t="str">
        <f>IF(ISBLANK('Cable Schedule'!$E39),"",G39/F39)</f>
        <v/>
      </c>
      <c r="I39" s="278" t="str">
        <f>IF(ISBLANK('Cable Schedule'!$J39),"",(CONCATENATE('Cable Schedule'!J39,'Cable Schedule'!K39,'Cable Schedule'!L39)))</f>
        <v/>
      </c>
      <c r="J39" s="64">
        <f>IF(ISNA(INDEX('Cable Schedule'!$T$4:$T$307,MATCH($B39,'Cable Schedule'!$M$4:$M$307,0))),$C39,INDEX('Cable Schedule'!$T$4:$T$307,MATCH($B39,'Cable Schedule'!$M$4:$M$307,0)))</f>
        <v>0</v>
      </c>
      <c r="K39" s="15" t="str">
        <f>IF(ISNA(INDEX('Cable Schedule'!$M$4:$M$411,MATCH($B39,'Cable Schedule'!$M$4:$M$411,0))),"",INDEX('Cable Schedule'!$M$4:$M$411,MATCH($B39,'Cable Schedule'!$M$4:$M$411,0))&amp;IF(INDEX('Cable Schedule'!$N$4:$N$411,MATCH($B39,'Cable Schedule'!$M$4:$M$411,0))="","",", "&amp;INDEX('Cable Schedule'!$N$4:$N$411,MATCH($B39,'Cable Schedule'!$M$4:$M$411,0)))&amp;IF(INDEX('Cable Schedule'!$O$4:$O$411,MATCH($B39,'Cable Schedule'!$M$4:$M$411,0))="","",", "&amp;INDEX('Cable Schedule'!$O$4:$O$411,MATCH($B39,'Cable Schedule'!$M$4:$M$411,0)))&amp;IF(INDEX('Cable Schedule'!$P$4:$P$411,MATCH($B39,'Cable Schedule'!$M$4:$M$411,0))="","",", "&amp;INDEX('Cable Schedule'!$P$4:$P$411,MATCH($B39,'Cable Schedule'!$M$4:$M$411,0)))&amp;IF(INDEX('Cable Schedule'!$Q$4:$Q$411,MATCH($B39,'Cable Schedule'!$M$4:$M$411,0))="","",", "&amp;INDEX('Cable Schedule'!$Q$4:$Q$411,MATCH($B39,'Cable Schedule'!$M$4:$M$411,0)))&amp;IF(INDEX('Cable Schedule'!$R$4:$R$411,MATCH($B39,'Cable Schedule'!$M$4:$M$411,0))="","",", "&amp;INDEX('Cable Schedule'!$R$4:$R$411,MATCH($B39,'Cable Schedule'!$M$4:$M$411,0)))&amp;IF(INDEX('Cable Schedule'!$S$4:$S$411,MATCH($B39,'Cable Schedule'!$M$4:$M$411,0))="","",", "&amp;INDEX('Cable Schedule'!$S$4:$S$411,MATCH($B39,'Cable Schedule'!$M$4:$M$411,0))))</f>
        <v/>
      </c>
      <c r="L39" s="251"/>
      <c r="M39" s="252"/>
      <c r="N39" s="252"/>
      <c r="O39" s="252"/>
      <c r="P39" s="252"/>
      <c r="Q39" s="253"/>
    </row>
    <row r="40" spans="1:17">
      <c r="A40" s="50"/>
      <c r="B40" s="34" t="str">
        <f>IF(ISBLANK('Cable Schedule'!$M40),"",'Cable Schedule'!$M40)</f>
        <v/>
      </c>
      <c r="C40" s="3" t="str">
        <f>IF(ISBLANK('Cable Schedule'!$E43),"",'Cable Schedule'!$G40)</f>
        <v/>
      </c>
      <c r="D40" s="48" t="str">
        <f>IF(ISNA(INDEX('Cable Schedule'!$X$4:$X$411,MATCH($B40,'Cable Schedule'!$M$4:$M$411,0))),"",INDEX('Cable Schedule'!$X$4:$X$411,MATCH($B40,'Cable Schedule'!$M$4:$M$411,0)))</f>
        <v/>
      </c>
      <c r="E40" s="35">
        <v>0.75</v>
      </c>
      <c r="F40" s="36" t="str">
        <f>IF(ISBLANK('Cable Schedule'!$E40),"",(SUM((E40*0.5)^2*(3.1416))))</f>
        <v/>
      </c>
      <c r="G40" s="277" t="str">
        <f>IF(ISBLANK('Cable Schedule'!$E40),"",(SUMIF('Cable Schedule'!$M$4:$M$412,$B40,'Cable Schedule'!$W$4:$W$412)+SUMIF('Cable Schedule'!$N$4:$N$412,$B40,'Cable Schedule'!$W$4:$W$412)+SUMIF('Cable Schedule'!$O$4:$O$412,$B40,'Cable Schedule'!$W$4:$W$412)+SUMIF('Cable Schedule'!$P$4:$P$412,$B40,'Cable Schedule'!$W$4:$W$412)+SUMIF('Cable Schedule'!$Q$4:$Q$412,$B40,'Cable Schedule'!$W$4:$W$412)+SUMIF('Cable Schedule'!$R$4:$R$412,$B40,'Cable Schedule'!$W$4:$W$412)+SUMIF('Cable Schedule'!$S$4:$S$412,$B40,'Cable Schedule'!$W$4:$W$412)))</f>
        <v/>
      </c>
      <c r="H40" s="32" t="str">
        <f>IF(ISBLANK('Cable Schedule'!$E40),"",G40/F40)</f>
        <v/>
      </c>
      <c r="I40" s="278" t="str">
        <f>IF(ISBLANK('Cable Schedule'!$J40),"",(CONCATENATE('Cable Schedule'!J40,'Cable Schedule'!K40,'Cable Schedule'!L40)))</f>
        <v/>
      </c>
      <c r="J40" s="64">
        <f>IF(ISNA(INDEX('Cable Schedule'!$T$4:$T$307,MATCH($B40,'Cable Schedule'!$M$4:$M$307,0))),$C40,INDEX('Cable Schedule'!$T$4:$T$307,MATCH($B40,'Cable Schedule'!$M$4:$M$307,0)))</f>
        <v>0</v>
      </c>
      <c r="K40" s="15" t="str">
        <f>IF(ISNA(INDEX('Cable Schedule'!$M$4:$M$411,MATCH($B40,'Cable Schedule'!$M$4:$M$411,0))),"",INDEX('Cable Schedule'!$M$4:$M$411,MATCH($B40,'Cable Schedule'!$M$4:$M$411,0))&amp;IF(INDEX('Cable Schedule'!$N$4:$N$411,MATCH($B40,'Cable Schedule'!$M$4:$M$411,0))="","",", "&amp;INDEX('Cable Schedule'!$N$4:$N$411,MATCH($B40,'Cable Schedule'!$M$4:$M$411,0)))&amp;IF(INDEX('Cable Schedule'!$O$4:$O$411,MATCH($B40,'Cable Schedule'!$M$4:$M$411,0))="","",", "&amp;INDEX('Cable Schedule'!$O$4:$O$411,MATCH($B40,'Cable Schedule'!$M$4:$M$411,0)))&amp;IF(INDEX('Cable Schedule'!$P$4:$P$411,MATCH($B40,'Cable Schedule'!$M$4:$M$411,0))="","",", "&amp;INDEX('Cable Schedule'!$P$4:$P$411,MATCH($B40,'Cable Schedule'!$M$4:$M$411,0)))&amp;IF(INDEX('Cable Schedule'!$Q$4:$Q$411,MATCH($B40,'Cable Schedule'!$M$4:$M$411,0))="","",", "&amp;INDEX('Cable Schedule'!$Q$4:$Q$411,MATCH($B40,'Cable Schedule'!$M$4:$M$411,0)))&amp;IF(INDEX('Cable Schedule'!$R$4:$R$411,MATCH($B40,'Cable Schedule'!$M$4:$M$411,0))="","",", "&amp;INDEX('Cable Schedule'!$R$4:$R$411,MATCH($B40,'Cable Schedule'!$M$4:$M$411,0)))&amp;IF(INDEX('Cable Schedule'!$S$4:$S$411,MATCH($B40,'Cable Schedule'!$M$4:$M$411,0))="","",", "&amp;INDEX('Cable Schedule'!$S$4:$S$411,MATCH($B40,'Cable Schedule'!$M$4:$M$411,0))))</f>
        <v/>
      </c>
      <c r="L40" s="251"/>
      <c r="M40" s="252"/>
      <c r="N40" s="252"/>
      <c r="O40" s="252"/>
      <c r="P40" s="252"/>
      <c r="Q40" s="253"/>
    </row>
    <row r="41" spans="1:17">
      <c r="A41" s="50"/>
      <c r="B41" s="34" t="str">
        <f>IF(ISBLANK('Cable Schedule'!$M41),"",'Cable Schedule'!$M41)</f>
        <v/>
      </c>
      <c r="C41" s="3" t="str">
        <f>IF(ISBLANK('Cable Schedule'!$E44),"",'Cable Schedule'!$G41)</f>
        <v/>
      </c>
      <c r="D41" s="48" t="str">
        <f>IF(ISNA(INDEX('Cable Schedule'!$X$4:$X$411,MATCH($B41,'Cable Schedule'!$M$4:$M$411,0))),"",INDEX('Cable Schedule'!$X$4:$X$411,MATCH($B41,'Cable Schedule'!$M$4:$M$411,0)))</f>
        <v/>
      </c>
      <c r="E41" s="35">
        <v>0.75</v>
      </c>
      <c r="F41" s="36" t="str">
        <f>IF(ISBLANK('Cable Schedule'!$E41),"",(SUM((E41*0.5)^2*(3.1416))))</f>
        <v/>
      </c>
      <c r="G41" s="277" t="str">
        <f>IF(ISBLANK('Cable Schedule'!$E41),"",(SUMIF('Cable Schedule'!$M$4:$M$412,$B41,'Cable Schedule'!$W$4:$W$412)+SUMIF('Cable Schedule'!$N$4:$N$412,$B41,'Cable Schedule'!$W$4:$W$412)+SUMIF('Cable Schedule'!$O$4:$O$412,$B41,'Cable Schedule'!$W$4:$W$412)+SUMIF('Cable Schedule'!$P$4:$P$412,$B41,'Cable Schedule'!$W$4:$W$412)+SUMIF('Cable Schedule'!$Q$4:$Q$412,$B41,'Cable Schedule'!$W$4:$W$412)+SUMIF('Cable Schedule'!$R$4:$R$412,$B41,'Cable Schedule'!$W$4:$W$412)+SUMIF('Cable Schedule'!$S$4:$S$412,$B41,'Cable Schedule'!$W$4:$W$412)))</f>
        <v/>
      </c>
      <c r="H41" s="32" t="str">
        <f>IF(ISBLANK('Cable Schedule'!$E41),"",G41/F41)</f>
        <v/>
      </c>
      <c r="I41" s="278" t="str">
        <f>IF(ISBLANK('Cable Schedule'!$J41),"",(CONCATENATE('Cable Schedule'!J41,'Cable Schedule'!K41,'Cable Schedule'!L41)))</f>
        <v/>
      </c>
      <c r="J41" s="64">
        <f>IF(ISNA(INDEX('Cable Schedule'!$T$4:$T$307,MATCH($B41,'Cable Schedule'!$M$4:$M$307,0))),$C41,INDEX('Cable Schedule'!$T$4:$T$307,MATCH($B41,'Cable Schedule'!$M$4:$M$307,0)))</f>
        <v>0</v>
      </c>
      <c r="K41" s="15" t="str">
        <f>IF(ISNA(INDEX('Cable Schedule'!$M$4:$M$411,MATCH($B41,'Cable Schedule'!$M$4:$M$411,0))),"",INDEX('Cable Schedule'!$M$4:$M$411,MATCH($B41,'Cable Schedule'!$M$4:$M$411,0))&amp;IF(INDEX('Cable Schedule'!$N$4:$N$411,MATCH($B41,'Cable Schedule'!$M$4:$M$411,0))="","",", "&amp;INDEX('Cable Schedule'!$N$4:$N$411,MATCH($B41,'Cable Schedule'!$M$4:$M$411,0)))&amp;IF(INDEX('Cable Schedule'!$O$4:$O$411,MATCH($B41,'Cable Schedule'!$M$4:$M$411,0))="","",", "&amp;INDEX('Cable Schedule'!$O$4:$O$411,MATCH($B41,'Cable Schedule'!$M$4:$M$411,0)))&amp;IF(INDEX('Cable Schedule'!$P$4:$P$411,MATCH($B41,'Cable Schedule'!$M$4:$M$411,0))="","",", "&amp;INDEX('Cable Schedule'!$P$4:$P$411,MATCH($B41,'Cable Schedule'!$M$4:$M$411,0)))&amp;IF(INDEX('Cable Schedule'!$Q$4:$Q$411,MATCH($B41,'Cable Schedule'!$M$4:$M$411,0))="","",", "&amp;INDEX('Cable Schedule'!$Q$4:$Q$411,MATCH($B41,'Cable Schedule'!$M$4:$M$411,0)))&amp;IF(INDEX('Cable Schedule'!$R$4:$R$411,MATCH($B41,'Cable Schedule'!$M$4:$M$411,0))="","",", "&amp;INDEX('Cable Schedule'!$R$4:$R$411,MATCH($B41,'Cable Schedule'!$M$4:$M$411,0)))&amp;IF(INDEX('Cable Schedule'!$S$4:$S$411,MATCH($B41,'Cable Schedule'!$M$4:$M$411,0))="","",", "&amp;INDEX('Cable Schedule'!$S$4:$S$411,MATCH($B41,'Cable Schedule'!$M$4:$M$411,0))))</f>
        <v/>
      </c>
      <c r="L41" s="251"/>
      <c r="M41" s="252"/>
      <c r="N41" s="252"/>
      <c r="O41" s="252"/>
      <c r="P41" s="252"/>
      <c r="Q41" s="253"/>
    </row>
    <row r="42" spans="1:17">
      <c r="A42" s="50"/>
      <c r="B42" s="34" t="str">
        <f>IF(ISBLANK('Cable Schedule'!$M42),"",'Cable Schedule'!$M42)</f>
        <v/>
      </c>
      <c r="C42" s="3" t="str">
        <f>IF(ISBLANK('Cable Schedule'!$E45),"",'Cable Schedule'!$G42)</f>
        <v/>
      </c>
      <c r="D42" s="48" t="str">
        <f>IF(ISNA(INDEX('Cable Schedule'!$X$4:$X$411,MATCH($B42,'Cable Schedule'!$M$4:$M$411,0))),"",INDEX('Cable Schedule'!$X$4:$X$411,MATCH($B42,'Cable Schedule'!$M$4:$M$411,0)))</f>
        <v/>
      </c>
      <c r="E42" s="35">
        <v>0.75</v>
      </c>
      <c r="F42" s="36" t="str">
        <f>IF(ISBLANK('Cable Schedule'!$E42),"",(SUM((E42*0.5)^2*(3.1416))))</f>
        <v/>
      </c>
      <c r="G42" s="277" t="str">
        <f>IF(ISBLANK('Cable Schedule'!$E42),"",(SUMIF('Cable Schedule'!$M$4:$M$412,$B42,'Cable Schedule'!$W$4:$W$412)+SUMIF('Cable Schedule'!$N$4:$N$412,$B42,'Cable Schedule'!$W$4:$W$412)+SUMIF('Cable Schedule'!$O$4:$O$412,$B42,'Cable Schedule'!$W$4:$W$412)+SUMIF('Cable Schedule'!$P$4:$P$412,$B42,'Cable Schedule'!$W$4:$W$412)+SUMIF('Cable Schedule'!$Q$4:$Q$412,$B42,'Cable Schedule'!$W$4:$W$412)+SUMIF('Cable Schedule'!$R$4:$R$412,$B42,'Cable Schedule'!$W$4:$W$412)+SUMIF('Cable Schedule'!$S$4:$S$412,$B42,'Cable Schedule'!$W$4:$W$412)))</f>
        <v/>
      </c>
      <c r="H42" s="32" t="str">
        <f>IF(ISBLANK('Cable Schedule'!$E42),"",G42/F42)</f>
        <v/>
      </c>
      <c r="I42" s="278" t="str">
        <f>IF(ISBLANK('Cable Schedule'!$J42),"",(CONCATENATE('Cable Schedule'!J42,'Cable Schedule'!K42,'Cable Schedule'!L42)))</f>
        <v/>
      </c>
      <c r="J42" s="64">
        <f>IF(ISNA(INDEX('Cable Schedule'!$T$4:$T$307,MATCH($B42,'Cable Schedule'!$M$4:$M$307,0))),$C42,INDEX('Cable Schedule'!$T$4:$T$307,MATCH($B42,'Cable Schedule'!$M$4:$M$307,0)))</f>
        <v>0</v>
      </c>
      <c r="K42" s="15" t="str">
        <f>IF(ISNA(INDEX('Cable Schedule'!$M$4:$M$411,MATCH($B42,'Cable Schedule'!$M$4:$M$411,0))),"",INDEX('Cable Schedule'!$M$4:$M$411,MATCH($B42,'Cable Schedule'!$M$4:$M$411,0))&amp;IF(INDEX('Cable Schedule'!$N$4:$N$411,MATCH($B42,'Cable Schedule'!$M$4:$M$411,0))="","",", "&amp;INDEX('Cable Schedule'!$N$4:$N$411,MATCH($B42,'Cable Schedule'!$M$4:$M$411,0)))&amp;IF(INDEX('Cable Schedule'!$O$4:$O$411,MATCH($B42,'Cable Schedule'!$M$4:$M$411,0))="","",", "&amp;INDEX('Cable Schedule'!$O$4:$O$411,MATCH($B42,'Cable Schedule'!$M$4:$M$411,0)))&amp;IF(INDEX('Cable Schedule'!$P$4:$P$411,MATCH($B42,'Cable Schedule'!$M$4:$M$411,0))="","",", "&amp;INDEX('Cable Schedule'!$P$4:$P$411,MATCH($B42,'Cable Schedule'!$M$4:$M$411,0)))&amp;IF(INDEX('Cable Schedule'!$Q$4:$Q$411,MATCH($B42,'Cable Schedule'!$M$4:$M$411,0))="","",", "&amp;INDEX('Cable Schedule'!$Q$4:$Q$411,MATCH($B42,'Cable Schedule'!$M$4:$M$411,0)))&amp;IF(INDEX('Cable Schedule'!$R$4:$R$411,MATCH($B42,'Cable Schedule'!$M$4:$M$411,0))="","",", "&amp;INDEX('Cable Schedule'!$R$4:$R$411,MATCH($B42,'Cable Schedule'!$M$4:$M$411,0)))&amp;IF(INDEX('Cable Schedule'!$S$4:$S$411,MATCH($B42,'Cable Schedule'!$M$4:$M$411,0))="","",", "&amp;INDEX('Cable Schedule'!$S$4:$S$411,MATCH($B42,'Cable Schedule'!$M$4:$M$411,0))))</f>
        <v/>
      </c>
      <c r="L42" s="251"/>
      <c r="M42" s="252"/>
      <c r="N42" s="252"/>
      <c r="O42" s="252"/>
      <c r="P42" s="252"/>
      <c r="Q42" s="253"/>
    </row>
    <row r="43" spans="1:17">
      <c r="A43" s="50"/>
      <c r="B43" s="34" t="str">
        <f>IF(ISBLANK('Cable Schedule'!$M43),"",'Cable Schedule'!$M43)</f>
        <v/>
      </c>
      <c r="C43" s="3" t="str">
        <f>IF(ISBLANK('Cable Schedule'!$E46),"",'Cable Schedule'!$G43)</f>
        <v/>
      </c>
      <c r="D43" s="48" t="str">
        <f>IF(ISNA(INDEX('Cable Schedule'!$X$4:$X$411,MATCH($B43,'Cable Schedule'!$M$4:$M$411,0))),"",INDEX('Cable Schedule'!$X$4:$X$411,MATCH($B43,'Cable Schedule'!$M$4:$M$411,0)))</f>
        <v/>
      </c>
      <c r="E43" s="35">
        <v>0.75</v>
      </c>
      <c r="F43" s="36" t="str">
        <f>IF(ISBLANK('Cable Schedule'!$E43),"",(SUM((E43*0.5)^2*(3.1416))))</f>
        <v/>
      </c>
      <c r="G43" s="277" t="str">
        <f>IF(ISBLANK('Cable Schedule'!$E43),"",(SUMIF('Cable Schedule'!$M$4:$M$412,$B43,'Cable Schedule'!$W$4:$W$412)+SUMIF('Cable Schedule'!$N$4:$N$412,$B43,'Cable Schedule'!$W$4:$W$412)+SUMIF('Cable Schedule'!$O$4:$O$412,$B43,'Cable Schedule'!$W$4:$W$412)+SUMIF('Cable Schedule'!$P$4:$P$412,$B43,'Cable Schedule'!$W$4:$W$412)+SUMIF('Cable Schedule'!$Q$4:$Q$412,$B43,'Cable Schedule'!$W$4:$W$412)+SUMIF('Cable Schedule'!$R$4:$R$412,$B43,'Cable Schedule'!$W$4:$W$412)+SUMIF('Cable Schedule'!$S$4:$S$412,$B43,'Cable Schedule'!$W$4:$W$412)))</f>
        <v/>
      </c>
      <c r="H43" s="32" t="str">
        <f>IF(ISBLANK('Cable Schedule'!$E43),"",G43/F43)</f>
        <v/>
      </c>
      <c r="I43" s="278" t="str">
        <f>IF(ISBLANK('Cable Schedule'!$J43),"",(CONCATENATE('Cable Schedule'!J43,'Cable Schedule'!K43,'Cable Schedule'!L43)))</f>
        <v/>
      </c>
      <c r="J43" s="64">
        <f>IF(ISNA(INDEX('Cable Schedule'!$T$4:$T$307,MATCH($B43,'Cable Schedule'!$M$4:$M$307,0))),$C43,INDEX('Cable Schedule'!$T$4:$T$307,MATCH($B43,'Cable Schedule'!$M$4:$M$307,0)))</f>
        <v>0</v>
      </c>
      <c r="K43" s="15" t="str">
        <f>IF(ISNA(INDEX('Cable Schedule'!$M$4:$M$411,MATCH($B43,'Cable Schedule'!$M$4:$M$411,0))),"",INDEX('Cable Schedule'!$M$4:$M$411,MATCH($B43,'Cable Schedule'!$M$4:$M$411,0))&amp;IF(INDEX('Cable Schedule'!$N$4:$N$411,MATCH($B43,'Cable Schedule'!$M$4:$M$411,0))="","",", "&amp;INDEX('Cable Schedule'!$N$4:$N$411,MATCH($B43,'Cable Schedule'!$M$4:$M$411,0)))&amp;IF(INDEX('Cable Schedule'!$O$4:$O$411,MATCH($B43,'Cable Schedule'!$M$4:$M$411,0))="","",", "&amp;INDEX('Cable Schedule'!$O$4:$O$411,MATCH($B43,'Cable Schedule'!$M$4:$M$411,0)))&amp;IF(INDEX('Cable Schedule'!$P$4:$P$411,MATCH($B43,'Cable Schedule'!$M$4:$M$411,0))="","",", "&amp;INDEX('Cable Schedule'!$P$4:$P$411,MATCH($B43,'Cable Schedule'!$M$4:$M$411,0)))&amp;IF(INDEX('Cable Schedule'!$Q$4:$Q$411,MATCH($B43,'Cable Schedule'!$M$4:$M$411,0))="","",", "&amp;INDEX('Cable Schedule'!$Q$4:$Q$411,MATCH($B43,'Cable Schedule'!$M$4:$M$411,0)))&amp;IF(INDEX('Cable Schedule'!$R$4:$R$411,MATCH($B43,'Cable Schedule'!$M$4:$M$411,0))="","",", "&amp;INDEX('Cable Schedule'!$R$4:$R$411,MATCH($B43,'Cable Schedule'!$M$4:$M$411,0)))&amp;IF(INDEX('Cable Schedule'!$S$4:$S$411,MATCH($B43,'Cable Schedule'!$M$4:$M$411,0))="","",", "&amp;INDEX('Cable Schedule'!$S$4:$S$411,MATCH($B43,'Cable Schedule'!$M$4:$M$411,0))))</f>
        <v/>
      </c>
      <c r="L43" s="251"/>
      <c r="M43" s="252"/>
      <c r="N43" s="252"/>
      <c r="O43" s="252"/>
      <c r="P43" s="252"/>
      <c r="Q43" s="253"/>
    </row>
    <row r="44" spans="1:17">
      <c r="A44" s="50"/>
      <c r="B44" s="34" t="str">
        <f>IF(ISBLANK('Cable Schedule'!$M44),"",'Cable Schedule'!$M44)</f>
        <v/>
      </c>
      <c r="C44" s="3" t="str">
        <f>IF(ISBLANK('Cable Schedule'!$E47),"",'Cable Schedule'!$G44)</f>
        <v/>
      </c>
      <c r="D44" s="48" t="str">
        <f>IF(ISNA(INDEX('Cable Schedule'!$X$4:$X$411,MATCH($B44,'Cable Schedule'!$M$4:$M$411,0))),"",INDEX('Cable Schedule'!$X$4:$X$411,MATCH($B44,'Cable Schedule'!$M$4:$M$411,0)))</f>
        <v/>
      </c>
      <c r="E44" s="35">
        <v>0.75</v>
      </c>
      <c r="F44" s="36" t="str">
        <f>IF(ISBLANK('Cable Schedule'!$E44),"",(SUM((E44*0.5)^2*(3.1416))))</f>
        <v/>
      </c>
      <c r="G44" s="277" t="str">
        <f>IF(ISBLANK('Cable Schedule'!$E44),"",(SUMIF('Cable Schedule'!$M$4:$M$412,$B44,'Cable Schedule'!$W$4:$W$412)+SUMIF('Cable Schedule'!$N$4:$N$412,$B44,'Cable Schedule'!$W$4:$W$412)+SUMIF('Cable Schedule'!$O$4:$O$412,$B44,'Cable Schedule'!$W$4:$W$412)+SUMIF('Cable Schedule'!$P$4:$P$412,$B44,'Cable Schedule'!$W$4:$W$412)+SUMIF('Cable Schedule'!$Q$4:$Q$412,$B44,'Cable Schedule'!$W$4:$W$412)+SUMIF('Cable Schedule'!$R$4:$R$412,$B44,'Cable Schedule'!$W$4:$W$412)+SUMIF('Cable Schedule'!$S$4:$S$412,$B44,'Cable Schedule'!$W$4:$W$412)))</f>
        <v/>
      </c>
      <c r="H44" s="32" t="str">
        <f>IF(ISBLANK('Cable Schedule'!$E44),"",G44/F44)</f>
        <v/>
      </c>
      <c r="I44" s="278" t="str">
        <f>IF(ISBLANK('Cable Schedule'!$J44),"",(CONCATENATE('Cable Schedule'!J44,'Cable Schedule'!K44,'Cable Schedule'!L44)))</f>
        <v/>
      </c>
      <c r="J44" s="64">
        <f>IF(ISNA(INDEX('Cable Schedule'!$T$4:$T$307,MATCH($B44,'Cable Schedule'!$M$4:$M$307,0))),$C44,INDEX('Cable Schedule'!$T$4:$T$307,MATCH($B44,'Cable Schedule'!$M$4:$M$307,0)))</f>
        <v>0</v>
      </c>
      <c r="K44" s="15" t="str">
        <f>IF(ISNA(INDEX('Cable Schedule'!$M$4:$M$411,MATCH($B44,'Cable Schedule'!$M$4:$M$411,0))),"",INDEX('Cable Schedule'!$M$4:$M$411,MATCH($B44,'Cable Schedule'!$M$4:$M$411,0))&amp;IF(INDEX('Cable Schedule'!$N$4:$N$411,MATCH($B44,'Cable Schedule'!$M$4:$M$411,0))="","",", "&amp;INDEX('Cable Schedule'!$N$4:$N$411,MATCH($B44,'Cable Schedule'!$M$4:$M$411,0)))&amp;IF(INDEX('Cable Schedule'!$O$4:$O$411,MATCH($B44,'Cable Schedule'!$M$4:$M$411,0))="","",", "&amp;INDEX('Cable Schedule'!$O$4:$O$411,MATCH($B44,'Cable Schedule'!$M$4:$M$411,0)))&amp;IF(INDEX('Cable Schedule'!$P$4:$P$411,MATCH($B44,'Cable Schedule'!$M$4:$M$411,0))="","",", "&amp;INDEX('Cable Schedule'!$P$4:$P$411,MATCH($B44,'Cable Schedule'!$M$4:$M$411,0)))&amp;IF(INDEX('Cable Schedule'!$Q$4:$Q$411,MATCH($B44,'Cable Schedule'!$M$4:$M$411,0))="","",", "&amp;INDEX('Cable Schedule'!$Q$4:$Q$411,MATCH($B44,'Cable Schedule'!$M$4:$M$411,0)))&amp;IF(INDEX('Cable Schedule'!$R$4:$R$411,MATCH($B44,'Cable Schedule'!$M$4:$M$411,0))="","",", "&amp;INDEX('Cable Schedule'!$R$4:$R$411,MATCH($B44,'Cable Schedule'!$M$4:$M$411,0)))&amp;IF(INDEX('Cable Schedule'!$S$4:$S$411,MATCH($B44,'Cable Schedule'!$M$4:$M$411,0))="","",", "&amp;INDEX('Cable Schedule'!$S$4:$S$411,MATCH($B44,'Cable Schedule'!$M$4:$M$411,0))))</f>
        <v/>
      </c>
      <c r="L44" s="251"/>
      <c r="M44" s="252"/>
      <c r="N44" s="252"/>
      <c r="O44" s="252"/>
      <c r="P44" s="252"/>
      <c r="Q44" s="253"/>
    </row>
    <row r="45" spans="1:17">
      <c r="A45" s="50"/>
      <c r="B45" s="34" t="str">
        <f>IF(ISBLANK('Cable Schedule'!$M45),"",'Cable Schedule'!$M45)</f>
        <v/>
      </c>
      <c r="C45" s="3" t="str">
        <f>IF(ISBLANK('Cable Schedule'!$E48),"",'Cable Schedule'!$G45)</f>
        <v/>
      </c>
      <c r="D45" s="48" t="str">
        <f>IF(ISNA(INDEX('Cable Schedule'!$X$4:$X$411,MATCH($B45,'Cable Schedule'!$M$4:$M$411,0))),"",INDEX('Cable Schedule'!$X$4:$X$411,MATCH($B45,'Cable Schedule'!$M$4:$M$411,0)))</f>
        <v/>
      </c>
      <c r="E45" s="35">
        <v>2.5</v>
      </c>
      <c r="F45" s="36" t="str">
        <f>IF(ISBLANK('Cable Schedule'!$E45),"",(SUM((E45*0.5)^2*(3.1416))))</f>
        <v/>
      </c>
      <c r="G45" s="277" t="str">
        <f>IF(ISBLANK('Cable Schedule'!$E45),"",(SUMIF('Cable Schedule'!$M$4:$M$412,$B45,'Cable Schedule'!$W$4:$W$412)+SUMIF('Cable Schedule'!$N$4:$N$412,$B45,'Cable Schedule'!$W$4:$W$412)+SUMIF('Cable Schedule'!$O$4:$O$412,$B45,'Cable Schedule'!$W$4:$W$412)+SUMIF('Cable Schedule'!$P$4:$P$412,$B45,'Cable Schedule'!$W$4:$W$412)+SUMIF('Cable Schedule'!$Q$4:$Q$412,$B45,'Cable Schedule'!$W$4:$W$412)+SUMIF('Cable Schedule'!$R$4:$R$412,$B45,'Cable Schedule'!$W$4:$W$412)+SUMIF('Cable Schedule'!$S$4:$S$412,$B45,'Cable Schedule'!$W$4:$W$412)))</f>
        <v/>
      </c>
      <c r="H45" s="32" t="str">
        <f>IF(ISBLANK('Cable Schedule'!$E45),"",G45/F45)</f>
        <v/>
      </c>
      <c r="I45" s="278" t="str">
        <f>IF(ISBLANK('Cable Schedule'!$J45),"",(CONCATENATE('Cable Schedule'!J45,'Cable Schedule'!K45,'Cable Schedule'!L45)))</f>
        <v/>
      </c>
      <c r="J45" s="64">
        <f>IF(ISNA(INDEX('Cable Schedule'!$T$4:$T$307,MATCH($B45,'Cable Schedule'!$M$4:$M$307,0))),$C45,INDEX('Cable Schedule'!$T$4:$T$307,MATCH($B45,'Cable Schedule'!$M$4:$M$307,0)))</f>
        <v>0</v>
      </c>
      <c r="K45" s="15" t="str">
        <f>IF(ISNA(INDEX('Cable Schedule'!$M$4:$M$411,MATCH($B45,'Cable Schedule'!$M$4:$M$411,0))),"",INDEX('Cable Schedule'!$M$4:$M$411,MATCH($B45,'Cable Schedule'!$M$4:$M$411,0))&amp;IF(INDEX('Cable Schedule'!$N$4:$N$411,MATCH($B45,'Cable Schedule'!$M$4:$M$411,0))="","",", "&amp;INDEX('Cable Schedule'!$N$4:$N$411,MATCH($B45,'Cable Schedule'!$M$4:$M$411,0)))&amp;IF(INDEX('Cable Schedule'!$O$4:$O$411,MATCH($B45,'Cable Schedule'!$M$4:$M$411,0))="","",", "&amp;INDEX('Cable Schedule'!$O$4:$O$411,MATCH($B45,'Cable Schedule'!$M$4:$M$411,0)))&amp;IF(INDEX('Cable Schedule'!$P$4:$P$411,MATCH($B45,'Cable Schedule'!$M$4:$M$411,0))="","",", "&amp;INDEX('Cable Schedule'!$P$4:$P$411,MATCH($B45,'Cable Schedule'!$M$4:$M$411,0)))&amp;IF(INDEX('Cable Schedule'!$Q$4:$Q$411,MATCH($B45,'Cable Schedule'!$M$4:$M$411,0))="","",", "&amp;INDEX('Cable Schedule'!$Q$4:$Q$411,MATCH($B45,'Cable Schedule'!$M$4:$M$411,0)))&amp;IF(INDEX('Cable Schedule'!$R$4:$R$411,MATCH($B45,'Cable Schedule'!$M$4:$M$411,0))="","",", "&amp;INDEX('Cable Schedule'!$R$4:$R$411,MATCH($B45,'Cable Schedule'!$M$4:$M$411,0)))&amp;IF(INDEX('Cable Schedule'!$S$4:$S$411,MATCH($B45,'Cable Schedule'!$M$4:$M$411,0))="","",", "&amp;INDEX('Cable Schedule'!$S$4:$S$411,MATCH($B45,'Cable Schedule'!$M$4:$M$411,0))))</f>
        <v/>
      </c>
      <c r="L45" s="251"/>
      <c r="M45" s="252"/>
      <c r="N45" s="252"/>
      <c r="O45" s="252"/>
      <c r="P45" s="252"/>
      <c r="Q45" s="253"/>
    </row>
    <row r="46" spans="1:17">
      <c r="A46" s="50"/>
      <c r="B46" s="34" t="str">
        <f>IF(ISBLANK('Cable Schedule'!$M46),"",'Cable Schedule'!$M46)</f>
        <v/>
      </c>
      <c r="C46" s="3" t="str">
        <f>IF(ISBLANK('Cable Schedule'!$E49),"",'Cable Schedule'!$G46)</f>
        <v/>
      </c>
      <c r="D46" s="48" t="str">
        <f>IF(ISNA(INDEX('Cable Schedule'!$X$4:$X$411,MATCH($B46,'Cable Schedule'!$M$4:$M$411,0))),"",INDEX('Cable Schedule'!$X$4:$X$411,MATCH($B46,'Cable Schedule'!$M$4:$M$411,0)))</f>
        <v/>
      </c>
      <c r="E46" s="35">
        <v>1.5</v>
      </c>
      <c r="F46" s="36" t="str">
        <f>IF(ISBLANK('Cable Schedule'!$E46),"",(SUM((E46*0.5)^2*(3.1416))))</f>
        <v/>
      </c>
      <c r="G46" s="277" t="str">
        <f>IF(ISBLANK('Cable Schedule'!$E46),"",(SUMIF('Cable Schedule'!$M$4:$M$412,$B46,'Cable Schedule'!$W$4:$W$412)+SUMIF('Cable Schedule'!$N$4:$N$412,$B46,'Cable Schedule'!$W$4:$W$412)+SUMIF('Cable Schedule'!$O$4:$O$412,$B46,'Cable Schedule'!$W$4:$W$412)+SUMIF('Cable Schedule'!$P$4:$P$412,$B46,'Cable Schedule'!$W$4:$W$412)+SUMIF('Cable Schedule'!$Q$4:$Q$412,$B46,'Cable Schedule'!$W$4:$W$412)+SUMIF('Cable Schedule'!$R$4:$R$412,$B46,'Cable Schedule'!$W$4:$W$412)+SUMIF('Cable Schedule'!$S$4:$S$412,$B46,'Cable Schedule'!$W$4:$W$412)))</f>
        <v/>
      </c>
      <c r="H46" s="32" t="str">
        <f>IF(ISBLANK('Cable Schedule'!$E46),"",G46/F46)</f>
        <v/>
      </c>
      <c r="I46" s="278" t="str">
        <f>IF(ISBLANK('Cable Schedule'!$J46),"",(CONCATENATE('Cable Schedule'!J46,'Cable Schedule'!K46,'Cable Schedule'!L46)))</f>
        <v/>
      </c>
      <c r="J46" s="64">
        <f>IF(ISNA(INDEX('Cable Schedule'!$T$4:$T$307,MATCH($B46,'Cable Schedule'!$M$4:$M$307,0))),$C46,INDEX('Cable Schedule'!$T$4:$T$307,MATCH($B46,'Cable Schedule'!$M$4:$M$307,0)))</f>
        <v>0</v>
      </c>
      <c r="K46" s="15" t="str">
        <f>IF(ISNA(INDEX('Cable Schedule'!$M$4:$M$411,MATCH($B46,'Cable Schedule'!$M$4:$M$411,0))),"",INDEX('Cable Schedule'!$M$4:$M$411,MATCH($B46,'Cable Schedule'!$M$4:$M$411,0))&amp;IF(INDEX('Cable Schedule'!$N$4:$N$411,MATCH($B46,'Cable Schedule'!$M$4:$M$411,0))="","",", "&amp;INDEX('Cable Schedule'!$N$4:$N$411,MATCH($B46,'Cable Schedule'!$M$4:$M$411,0)))&amp;IF(INDEX('Cable Schedule'!$O$4:$O$411,MATCH($B46,'Cable Schedule'!$M$4:$M$411,0))="","",", "&amp;INDEX('Cable Schedule'!$O$4:$O$411,MATCH($B46,'Cable Schedule'!$M$4:$M$411,0)))&amp;IF(INDEX('Cable Schedule'!$P$4:$P$411,MATCH($B46,'Cable Schedule'!$M$4:$M$411,0))="","",", "&amp;INDEX('Cable Schedule'!$P$4:$P$411,MATCH($B46,'Cable Schedule'!$M$4:$M$411,0)))&amp;IF(INDEX('Cable Schedule'!$Q$4:$Q$411,MATCH($B46,'Cable Schedule'!$M$4:$M$411,0))="","",", "&amp;INDEX('Cable Schedule'!$Q$4:$Q$411,MATCH($B46,'Cable Schedule'!$M$4:$M$411,0)))&amp;IF(INDEX('Cable Schedule'!$R$4:$R$411,MATCH($B46,'Cable Schedule'!$M$4:$M$411,0))="","",", "&amp;INDEX('Cable Schedule'!$R$4:$R$411,MATCH($B46,'Cable Schedule'!$M$4:$M$411,0)))&amp;IF(INDEX('Cable Schedule'!$S$4:$S$411,MATCH($B46,'Cable Schedule'!$M$4:$M$411,0))="","",", "&amp;INDEX('Cable Schedule'!$S$4:$S$411,MATCH($B46,'Cable Schedule'!$M$4:$M$411,0))))</f>
        <v/>
      </c>
      <c r="L46" s="251"/>
      <c r="M46" s="252"/>
      <c r="N46" s="252"/>
      <c r="O46" s="252"/>
      <c r="P46" s="252"/>
      <c r="Q46" s="253"/>
    </row>
    <row r="47" spans="1:17">
      <c r="A47" s="50"/>
      <c r="B47" s="34" t="str">
        <f>IF(ISBLANK('Cable Schedule'!$M47),"",'Cable Schedule'!$M47)</f>
        <v/>
      </c>
      <c r="C47" s="3" t="str">
        <f>IF(ISBLANK('Cable Schedule'!$E50),"",'Cable Schedule'!$G47)</f>
        <v/>
      </c>
      <c r="D47" s="48" t="str">
        <f>IF(ISNA(INDEX('Cable Schedule'!$X$4:$X$411,MATCH($B47,'Cable Schedule'!$M$4:$M$411,0))),"",INDEX('Cable Schedule'!$X$4:$X$411,MATCH($B47,'Cable Schedule'!$M$4:$M$411,0)))</f>
        <v/>
      </c>
      <c r="E47" s="35">
        <v>0.75</v>
      </c>
      <c r="F47" s="36" t="str">
        <f>IF(ISBLANK('Cable Schedule'!$E47),"",(SUM((E47*0.5)^2*(3.1416))))</f>
        <v/>
      </c>
      <c r="G47" s="277" t="str">
        <f>IF(ISBLANK('Cable Schedule'!$E47),"",(SUMIF('Cable Schedule'!$M$4:$M$412,$B47,'Cable Schedule'!$W$4:$W$412)+SUMIF('Cable Schedule'!$N$4:$N$412,$B47,'Cable Schedule'!$W$4:$W$412)+SUMIF('Cable Schedule'!$O$4:$O$412,$B47,'Cable Schedule'!$W$4:$W$412)+SUMIF('Cable Schedule'!$P$4:$P$412,$B47,'Cable Schedule'!$W$4:$W$412)+SUMIF('Cable Schedule'!$Q$4:$Q$412,$B47,'Cable Schedule'!$W$4:$W$412)+SUMIF('Cable Schedule'!$R$4:$R$412,$B47,'Cable Schedule'!$W$4:$W$412)+SUMIF('Cable Schedule'!$S$4:$S$412,$B47,'Cable Schedule'!$W$4:$W$412)))</f>
        <v/>
      </c>
      <c r="H47" s="32" t="str">
        <f>IF(ISBLANK('Cable Schedule'!$E47),"",G47/F47)</f>
        <v/>
      </c>
      <c r="I47" s="278" t="str">
        <f>IF(ISBLANK('Cable Schedule'!$J47),"",(CONCATENATE('Cable Schedule'!J47,'Cable Schedule'!K47,'Cable Schedule'!L47)))</f>
        <v/>
      </c>
      <c r="J47" s="64">
        <f>IF(ISNA(INDEX('Cable Schedule'!$T$4:$T$307,MATCH($B47,'Cable Schedule'!$M$4:$M$307,0))),$C47,INDEX('Cable Schedule'!$T$4:$T$307,MATCH($B47,'Cable Schedule'!$M$4:$M$307,0)))</f>
        <v>0</v>
      </c>
      <c r="K47" s="15" t="str">
        <f>IF(ISNA(INDEX('Cable Schedule'!$M$4:$M$411,MATCH($B47,'Cable Schedule'!$M$4:$M$411,0))),"",INDEX('Cable Schedule'!$M$4:$M$411,MATCH($B47,'Cable Schedule'!$M$4:$M$411,0))&amp;IF(INDEX('Cable Schedule'!$N$4:$N$411,MATCH($B47,'Cable Schedule'!$M$4:$M$411,0))="","",", "&amp;INDEX('Cable Schedule'!$N$4:$N$411,MATCH($B47,'Cable Schedule'!$M$4:$M$411,0)))&amp;IF(INDEX('Cable Schedule'!$O$4:$O$411,MATCH($B47,'Cable Schedule'!$M$4:$M$411,0))="","",", "&amp;INDEX('Cable Schedule'!$O$4:$O$411,MATCH($B47,'Cable Schedule'!$M$4:$M$411,0)))&amp;IF(INDEX('Cable Schedule'!$P$4:$P$411,MATCH($B47,'Cable Schedule'!$M$4:$M$411,0))="","",", "&amp;INDEX('Cable Schedule'!$P$4:$P$411,MATCH($B47,'Cable Schedule'!$M$4:$M$411,0)))&amp;IF(INDEX('Cable Schedule'!$Q$4:$Q$411,MATCH($B47,'Cable Schedule'!$M$4:$M$411,0))="","",", "&amp;INDEX('Cable Schedule'!$Q$4:$Q$411,MATCH($B47,'Cable Schedule'!$M$4:$M$411,0)))&amp;IF(INDEX('Cable Schedule'!$R$4:$R$411,MATCH($B47,'Cable Schedule'!$M$4:$M$411,0))="","",", "&amp;INDEX('Cable Schedule'!$R$4:$R$411,MATCH($B47,'Cable Schedule'!$M$4:$M$411,0)))&amp;IF(INDEX('Cable Schedule'!$S$4:$S$411,MATCH($B47,'Cable Schedule'!$M$4:$M$411,0))="","",", "&amp;INDEX('Cable Schedule'!$S$4:$S$411,MATCH($B47,'Cable Schedule'!$M$4:$M$411,0))))</f>
        <v/>
      </c>
      <c r="L47" s="251"/>
      <c r="M47" s="252"/>
      <c r="N47" s="252"/>
      <c r="O47" s="252"/>
      <c r="P47" s="252"/>
      <c r="Q47" s="253"/>
    </row>
    <row r="48" spans="1:17">
      <c r="A48" s="50"/>
      <c r="B48" s="34" t="str">
        <f>IF(ISBLANK('Cable Schedule'!$M48),"",'Cable Schedule'!$M48)</f>
        <v/>
      </c>
      <c r="C48" s="3" t="str">
        <f>IF(ISBLANK('Cable Schedule'!$E51),"",'Cable Schedule'!$G48)</f>
        <v/>
      </c>
      <c r="D48" s="48" t="str">
        <f>IF(ISNA(INDEX('Cable Schedule'!$X$4:$X$411,MATCH($B48,'Cable Schedule'!$M$4:$M$411,0))),"",INDEX('Cable Schedule'!$X$4:$X$411,MATCH($B48,'Cable Schedule'!$M$4:$M$411,0)))</f>
        <v/>
      </c>
      <c r="E48" s="35">
        <v>0.75</v>
      </c>
      <c r="F48" s="36" t="str">
        <f>IF(ISBLANK('Cable Schedule'!$E48),"",(SUM((E48*0.5)^2*(3.1416))))</f>
        <v/>
      </c>
      <c r="G48" s="277" t="str">
        <f>IF(ISBLANK('Cable Schedule'!$E48),"",(SUMIF('Cable Schedule'!$M$4:$M$412,$B48,'Cable Schedule'!$W$4:$W$412)+SUMIF('Cable Schedule'!$N$4:$N$412,$B48,'Cable Schedule'!$W$4:$W$412)+SUMIF('Cable Schedule'!$O$4:$O$412,$B48,'Cable Schedule'!$W$4:$W$412)+SUMIF('Cable Schedule'!$P$4:$P$412,$B48,'Cable Schedule'!$W$4:$W$412)+SUMIF('Cable Schedule'!$Q$4:$Q$412,$B48,'Cable Schedule'!$W$4:$W$412)+SUMIF('Cable Schedule'!$R$4:$R$412,$B48,'Cable Schedule'!$W$4:$W$412)+SUMIF('Cable Schedule'!$S$4:$S$412,$B48,'Cable Schedule'!$W$4:$W$412)))</f>
        <v/>
      </c>
      <c r="H48" s="32" t="str">
        <f>IF(ISBLANK('Cable Schedule'!$E48),"",G48/F48)</f>
        <v/>
      </c>
      <c r="I48" s="278" t="str">
        <f>IF(ISBLANK('Cable Schedule'!$J48),"",(CONCATENATE('Cable Schedule'!J48,'Cable Schedule'!K48,'Cable Schedule'!L48)))</f>
        <v/>
      </c>
      <c r="J48" s="64">
        <f>IF(ISNA(INDEX('Cable Schedule'!$T$4:$T$307,MATCH($B48,'Cable Schedule'!$M$4:$M$307,0))),$C48,INDEX('Cable Schedule'!$T$4:$T$307,MATCH($B48,'Cable Schedule'!$M$4:$M$307,0)))</f>
        <v>0</v>
      </c>
      <c r="K48" s="15" t="str">
        <f>IF(ISNA(INDEX('Cable Schedule'!$M$4:$M$411,MATCH($B48,'Cable Schedule'!$M$4:$M$411,0))),"",INDEX('Cable Schedule'!$M$4:$M$411,MATCH($B48,'Cable Schedule'!$M$4:$M$411,0))&amp;IF(INDEX('Cable Schedule'!$N$4:$N$411,MATCH($B48,'Cable Schedule'!$M$4:$M$411,0))="","",", "&amp;INDEX('Cable Schedule'!$N$4:$N$411,MATCH($B48,'Cable Schedule'!$M$4:$M$411,0)))&amp;IF(INDEX('Cable Schedule'!$O$4:$O$411,MATCH($B48,'Cable Schedule'!$M$4:$M$411,0))="","",", "&amp;INDEX('Cable Schedule'!$O$4:$O$411,MATCH($B48,'Cable Schedule'!$M$4:$M$411,0)))&amp;IF(INDEX('Cable Schedule'!$P$4:$P$411,MATCH($B48,'Cable Schedule'!$M$4:$M$411,0))="","",", "&amp;INDEX('Cable Schedule'!$P$4:$P$411,MATCH($B48,'Cable Schedule'!$M$4:$M$411,0)))&amp;IF(INDEX('Cable Schedule'!$Q$4:$Q$411,MATCH($B48,'Cable Schedule'!$M$4:$M$411,0))="","",", "&amp;INDEX('Cable Schedule'!$Q$4:$Q$411,MATCH($B48,'Cable Schedule'!$M$4:$M$411,0)))&amp;IF(INDEX('Cable Schedule'!$R$4:$R$411,MATCH($B48,'Cable Schedule'!$M$4:$M$411,0))="","",", "&amp;INDEX('Cable Schedule'!$R$4:$R$411,MATCH($B48,'Cable Schedule'!$M$4:$M$411,0)))&amp;IF(INDEX('Cable Schedule'!$S$4:$S$411,MATCH($B48,'Cable Schedule'!$M$4:$M$411,0))="","",", "&amp;INDEX('Cable Schedule'!$S$4:$S$411,MATCH($B48,'Cable Schedule'!$M$4:$M$411,0))))</f>
        <v/>
      </c>
      <c r="L48" s="251"/>
      <c r="M48" s="252"/>
      <c r="N48" s="252"/>
      <c r="O48" s="252"/>
      <c r="P48" s="252"/>
      <c r="Q48" s="253"/>
    </row>
    <row r="49" spans="1:17">
      <c r="A49" s="50"/>
      <c r="B49" s="34" t="str">
        <f>IF(ISBLANK('Cable Schedule'!$M49),"",'Cable Schedule'!$M49)</f>
        <v/>
      </c>
      <c r="C49" s="3" t="str">
        <f>IF(ISBLANK('Cable Schedule'!$E52),"",'Cable Schedule'!$G49)</f>
        <v/>
      </c>
      <c r="D49" s="48" t="str">
        <f>IF(ISNA(INDEX('Cable Schedule'!$X$4:$X$411,MATCH($B49,'Cable Schedule'!$M$4:$M$411,0))),"",INDEX('Cable Schedule'!$X$4:$X$411,MATCH($B49,'Cable Schedule'!$M$4:$M$411,0)))</f>
        <v/>
      </c>
      <c r="E49" s="35">
        <v>0.75</v>
      </c>
      <c r="F49" s="36" t="str">
        <f>IF(ISBLANK('Cable Schedule'!$E49),"",(SUM((E49*0.5)^2*(3.1416))))</f>
        <v/>
      </c>
      <c r="G49" s="277" t="str">
        <f>IF(ISBLANK('Cable Schedule'!$E49),"",(SUMIF('Cable Schedule'!$M$4:$M$412,$B49,'Cable Schedule'!$W$4:$W$412)+SUMIF('Cable Schedule'!$N$4:$N$412,$B49,'Cable Schedule'!$W$4:$W$412)+SUMIF('Cable Schedule'!$O$4:$O$412,$B49,'Cable Schedule'!$W$4:$W$412)+SUMIF('Cable Schedule'!$P$4:$P$412,$B49,'Cable Schedule'!$W$4:$W$412)+SUMIF('Cable Schedule'!$Q$4:$Q$412,$B49,'Cable Schedule'!$W$4:$W$412)+SUMIF('Cable Schedule'!$R$4:$R$412,$B49,'Cable Schedule'!$W$4:$W$412)+SUMIF('Cable Schedule'!$S$4:$S$412,$B49,'Cable Schedule'!$W$4:$W$412)))</f>
        <v/>
      </c>
      <c r="H49" s="32" t="str">
        <f>IF(ISBLANK('Cable Schedule'!$E49),"",G49/F49)</f>
        <v/>
      </c>
      <c r="I49" s="278" t="str">
        <f>IF(ISBLANK('Cable Schedule'!$J49),"",(CONCATENATE('Cable Schedule'!J49,'Cable Schedule'!K49,'Cable Schedule'!L49)))</f>
        <v/>
      </c>
      <c r="J49" s="64">
        <f>IF(ISNA(INDEX('Cable Schedule'!$T$4:$T$307,MATCH($B49,'Cable Schedule'!$M$4:$M$307,0))),$C49,INDEX('Cable Schedule'!$T$4:$T$307,MATCH($B49,'Cable Schedule'!$M$4:$M$307,0)))</f>
        <v>0</v>
      </c>
      <c r="K49" s="15" t="str">
        <f>IF(ISNA(INDEX('Cable Schedule'!$M$4:$M$411,MATCH($B49,'Cable Schedule'!$M$4:$M$411,0))),"",INDEX('Cable Schedule'!$M$4:$M$411,MATCH($B49,'Cable Schedule'!$M$4:$M$411,0))&amp;IF(INDEX('Cable Schedule'!$N$4:$N$411,MATCH($B49,'Cable Schedule'!$M$4:$M$411,0))="","",", "&amp;INDEX('Cable Schedule'!$N$4:$N$411,MATCH($B49,'Cable Schedule'!$M$4:$M$411,0)))&amp;IF(INDEX('Cable Schedule'!$O$4:$O$411,MATCH($B49,'Cable Schedule'!$M$4:$M$411,0))="","",", "&amp;INDEX('Cable Schedule'!$O$4:$O$411,MATCH($B49,'Cable Schedule'!$M$4:$M$411,0)))&amp;IF(INDEX('Cable Schedule'!$P$4:$P$411,MATCH($B49,'Cable Schedule'!$M$4:$M$411,0))="","",", "&amp;INDEX('Cable Schedule'!$P$4:$P$411,MATCH($B49,'Cable Schedule'!$M$4:$M$411,0)))&amp;IF(INDEX('Cable Schedule'!$Q$4:$Q$411,MATCH($B49,'Cable Schedule'!$M$4:$M$411,0))="","",", "&amp;INDEX('Cable Schedule'!$Q$4:$Q$411,MATCH($B49,'Cable Schedule'!$M$4:$M$411,0)))&amp;IF(INDEX('Cable Schedule'!$R$4:$R$411,MATCH($B49,'Cable Schedule'!$M$4:$M$411,0))="","",", "&amp;INDEX('Cable Schedule'!$R$4:$R$411,MATCH($B49,'Cable Schedule'!$M$4:$M$411,0)))&amp;IF(INDEX('Cable Schedule'!$S$4:$S$411,MATCH($B49,'Cable Schedule'!$M$4:$M$411,0))="","",", "&amp;INDEX('Cable Schedule'!$S$4:$S$411,MATCH($B49,'Cable Schedule'!$M$4:$M$411,0))))</f>
        <v/>
      </c>
      <c r="L49" s="251"/>
      <c r="M49" s="252"/>
      <c r="N49" s="252"/>
      <c r="O49" s="252"/>
      <c r="P49" s="252"/>
      <c r="Q49" s="253"/>
    </row>
    <row r="50" spans="1:17">
      <c r="A50" s="50"/>
      <c r="B50" s="34" t="str">
        <f>IF(ISBLANK('Cable Schedule'!$M50),"",'Cable Schedule'!$M50)</f>
        <v/>
      </c>
      <c r="C50" s="3" t="str">
        <f>IF(ISBLANK('Cable Schedule'!$E53),"",'Cable Schedule'!$G50)</f>
        <v/>
      </c>
      <c r="D50" s="48" t="str">
        <f>IF(ISNA(INDEX('Cable Schedule'!$X$4:$X$411,MATCH($B50,'Cable Schedule'!$M$4:$M$411,0))),"",INDEX('Cable Schedule'!$X$4:$X$411,MATCH($B50,'Cable Schedule'!$M$4:$M$411,0)))</f>
        <v/>
      </c>
      <c r="E50" s="35">
        <v>0.75</v>
      </c>
      <c r="F50" s="36" t="str">
        <f>IF(ISBLANK('Cable Schedule'!$E50),"",(SUM((E50*0.5)^2*(3.1416))))</f>
        <v/>
      </c>
      <c r="G50" s="277" t="str">
        <f>IF(ISBLANK('Cable Schedule'!$E50),"",(SUMIF('Cable Schedule'!$M$4:$M$412,$B50,'Cable Schedule'!$W$4:$W$412)+SUMIF('Cable Schedule'!$N$4:$N$412,$B50,'Cable Schedule'!$W$4:$W$412)+SUMIF('Cable Schedule'!$O$4:$O$412,$B50,'Cable Schedule'!$W$4:$W$412)+SUMIF('Cable Schedule'!$P$4:$P$412,$B50,'Cable Schedule'!$W$4:$W$412)+SUMIF('Cable Schedule'!$Q$4:$Q$412,$B50,'Cable Schedule'!$W$4:$W$412)+SUMIF('Cable Schedule'!$R$4:$R$412,$B50,'Cable Schedule'!$W$4:$W$412)+SUMIF('Cable Schedule'!$S$4:$S$412,$B50,'Cable Schedule'!$W$4:$W$412)))</f>
        <v/>
      </c>
      <c r="H50" s="32" t="str">
        <f>IF(ISBLANK('Cable Schedule'!$E50),"",G50/F50)</f>
        <v/>
      </c>
      <c r="I50" s="278" t="str">
        <f>IF(ISBLANK('Cable Schedule'!$J50),"",(CONCATENATE('Cable Schedule'!J50,'Cable Schedule'!K50,'Cable Schedule'!L50)))</f>
        <v/>
      </c>
      <c r="J50" s="64">
        <f>IF(ISNA(INDEX('Cable Schedule'!$T$4:$T$307,MATCH($B50,'Cable Schedule'!$M$4:$M$307,0))),$C50,INDEX('Cable Schedule'!$T$4:$T$307,MATCH($B50,'Cable Schedule'!$M$4:$M$307,0)))</f>
        <v>0</v>
      </c>
      <c r="K50" s="15" t="str">
        <f>IF(ISNA(INDEX('Cable Schedule'!$M$4:$M$411,MATCH($B50,'Cable Schedule'!$M$4:$M$411,0))),"",INDEX('Cable Schedule'!$M$4:$M$411,MATCH($B50,'Cable Schedule'!$M$4:$M$411,0))&amp;IF(INDEX('Cable Schedule'!$N$4:$N$411,MATCH($B50,'Cable Schedule'!$M$4:$M$411,0))="","",", "&amp;INDEX('Cable Schedule'!$N$4:$N$411,MATCH($B50,'Cable Schedule'!$M$4:$M$411,0)))&amp;IF(INDEX('Cable Schedule'!$O$4:$O$411,MATCH($B50,'Cable Schedule'!$M$4:$M$411,0))="","",", "&amp;INDEX('Cable Schedule'!$O$4:$O$411,MATCH($B50,'Cable Schedule'!$M$4:$M$411,0)))&amp;IF(INDEX('Cable Schedule'!$P$4:$P$411,MATCH($B50,'Cable Schedule'!$M$4:$M$411,0))="","",", "&amp;INDEX('Cable Schedule'!$P$4:$P$411,MATCH($B50,'Cable Schedule'!$M$4:$M$411,0)))&amp;IF(INDEX('Cable Schedule'!$Q$4:$Q$411,MATCH($B50,'Cable Schedule'!$M$4:$M$411,0))="","",", "&amp;INDEX('Cable Schedule'!$Q$4:$Q$411,MATCH($B50,'Cable Schedule'!$M$4:$M$411,0)))&amp;IF(INDEX('Cable Schedule'!$R$4:$R$411,MATCH($B50,'Cable Schedule'!$M$4:$M$411,0))="","",", "&amp;INDEX('Cable Schedule'!$R$4:$R$411,MATCH($B50,'Cable Schedule'!$M$4:$M$411,0)))&amp;IF(INDEX('Cable Schedule'!$S$4:$S$411,MATCH($B50,'Cable Schedule'!$M$4:$M$411,0))="","",", "&amp;INDEX('Cable Schedule'!$S$4:$S$411,MATCH($B50,'Cable Schedule'!$M$4:$M$411,0))))</f>
        <v/>
      </c>
      <c r="L50" s="251"/>
      <c r="M50" s="252"/>
      <c r="N50" s="252"/>
      <c r="O50" s="252"/>
      <c r="P50" s="252"/>
      <c r="Q50" s="253"/>
    </row>
    <row r="51" spans="1:17">
      <c r="A51" s="50"/>
      <c r="B51" s="34" t="str">
        <f>IF(ISBLANK('Cable Schedule'!$M51),"",'Cable Schedule'!$M51)</f>
        <v/>
      </c>
      <c r="C51" s="3" t="str">
        <f>IF(ISBLANK('Cable Schedule'!$E54),"",'Cable Schedule'!$G51)</f>
        <v/>
      </c>
      <c r="D51" s="48" t="str">
        <f>IF(ISNA(INDEX('Cable Schedule'!$X$4:$X$411,MATCH($B51,'Cable Schedule'!$M$4:$M$411,0))),"",INDEX('Cable Schedule'!$X$4:$X$411,MATCH($B51,'Cable Schedule'!$M$4:$M$411,0)))</f>
        <v/>
      </c>
      <c r="E51" s="35">
        <v>0.75</v>
      </c>
      <c r="F51" s="36" t="str">
        <f>IF(ISBLANK('Cable Schedule'!$E51),"",(SUM((E51*0.5)^2*(3.1416))))</f>
        <v/>
      </c>
      <c r="G51" s="277" t="str">
        <f>IF(ISBLANK('Cable Schedule'!$E51),"",(SUMIF('Cable Schedule'!$M$4:$M$412,$B51,'Cable Schedule'!$W$4:$W$412)+SUMIF('Cable Schedule'!$N$4:$N$412,$B51,'Cable Schedule'!$W$4:$W$412)+SUMIF('Cable Schedule'!$O$4:$O$412,$B51,'Cable Schedule'!$W$4:$W$412)+SUMIF('Cable Schedule'!$P$4:$P$412,$B51,'Cable Schedule'!$W$4:$W$412)+SUMIF('Cable Schedule'!$Q$4:$Q$412,$B51,'Cable Schedule'!$W$4:$W$412)+SUMIF('Cable Schedule'!$R$4:$R$412,$B51,'Cable Schedule'!$W$4:$W$412)+SUMIF('Cable Schedule'!$S$4:$S$412,$B51,'Cable Schedule'!$W$4:$W$412)))</f>
        <v/>
      </c>
      <c r="H51" s="32" t="str">
        <f>IF(ISBLANK('Cable Schedule'!$E51),"",G51/F51)</f>
        <v/>
      </c>
      <c r="I51" s="278" t="str">
        <f>IF(ISBLANK('Cable Schedule'!$J51),"",(CONCATENATE('Cable Schedule'!J51,'Cable Schedule'!K51,'Cable Schedule'!L51)))</f>
        <v/>
      </c>
      <c r="J51" s="64">
        <f>IF(ISNA(INDEX('Cable Schedule'!$T$4:$T$307,MATCH($B51,'Cable Schedule'!$M$4:$M$307,0))),$C51,INDEX('Cable Schedule'!$T$4:$T$307,MATCH($B51,'Cable Schedule'!$M$4:$M$307,0)))</f>
        <v>0</v>
      </c>
      <c r="K51" s="15" t="str">
        <f>IF(ISNA(INDEX('Cable Schedule'!$M$4:$M$411,MATCH($B51,'Cable Schedule'!$M$4:$M$411,0))),"",INDEX('Cable Schedule'!$M$4:$M$411,MATCH($B51,'Cable Schedule'!$M$4:$M$411,0))&amp;IF(INDEX('Cable Schedule'!$N$4:$N$411,MATCH($B51,'Cable Schedule'!$M$4:$M$411,0))="","",", "&amp;INDEX('Cable Schedule'!$N$4:$N$411,MATCH($B51,'Cable Schedule'!$M$4:$M$411,0)))&amp;IF(INDEX('Cable Schedule'!$O$4:$O$411,MATCH($B51,'Cable Schedule'!$M$4:$M$411,0))="","",", "&amp;INDEX('Cable Schedule'!$O$4:$O$411,MATCH($B51,'Cable Schedule'!$M$4:$M$411,0)))&amp;IF(INDEX('Cable Schedule'!$P$4:$P$411,MATCH($B51,'Cable Schedule'!$M$4:$M$411,0))="","",", "&amp;INDEX('Cable Schedule'!$P$4:$P$411,MATCH($B51,'Cable Schedule'!$M$4:$M$411,0)))&amp;IF(INDEX('Cable Schedule'!$Q$4:$Q$411,MATCH($B51,'Cable Schedule'!$M$4:$M$411,0))="","",", "&amp;INDEX('Cable Schedule'!$Q$4:$Q$411,MATCH($B51,'Cable Schedule'!$M$4:$M$411,0)))&amp;IF(INDEX('Cable Schedule'!$R$4:$R$411,MATCH($B51,'Cable Schedule'!$M$4:$M$411,0))="","",", "&amp;INDEX('Cable Schedule'!$R$4:$R$411,MATCH($B51,'Cable Schedule'!$M$4:$M$411,0)))&amp;IF(INDEX('Cable Schedule'!$S$4:$S$411,MATCH($B51,'Cable Schedule'!$M$4:$M$411,0))="","",", "&amp;INDEX('Cable Schedule'!$S$4:$S$411,MATCH($B51,'Cable Schedule'!$M$4:$M$411,0))))</f>
        <v/>
      </c>
      <c r="L51" s="251"/>
      <c r="M51" s="252"/>
      <c r="N51" s="252"/>
      <c r="O51" s="252"/>
      <c r="P51" s="252"/>
      <c r="Q51" s="253"/>
    </row>
    <row r="52" spans="1:17">
      <c r="A52" s="50"/>
      <c r="B52" s="34" t="str">
        <f>IF(ISBLANK('Cable Schedule'!$M52),"",'Cable Schedule'!$M52)</f>
        <v/>
      </c>
      <c r="C52" s="3" t="str">
        <f>IF(ISBLANK('Cable Schedule'!$E55),"",'Cable Schedule'!$G52)</f>
        <v/>
      </c>
      <c r="D52" s="48" t="str">
        <f>IF(ISNA(INDEX('Cable Schedule'!$X$4:$X$411,MATCH($B52,'Cable Schedule'!$M$4:$M$411,0))),"",INDEX('Cable Schedule'!$X$4:$X$411,MATCH($B52,'Cable Schedule'!$M$4:$M$411,0)))</f>
        <v/>
      </c>
      <c r="E52" s="35">
        <v>0.75</v>
      </c>
      <c r="F52" s="36" t="str">
        <f>IF(ISBLANK('Cable Schedule'!$E52),"",(SUM((E52*0.5)^2*(3.1416))))</f>
        <v/>
      </c>
      <c r="G52" s="277" t="str">
        <f>IF(ISBLANK('Cable Schedule'!$E52),"",(SUMIF('Cable Schedule'!$M$4:$M$412,$B52,'Cable Schedule'!$W$4:$W$412)+SUMIF('Cable Schedule'!$N$4:$N$412,$B52,'Cable Schedule'!$W$4:$W$412)+SUMIF('Cable Schedule'!$O$4:$O$412,$B52,'Cable Schedule'!$W$4:$W$412)+SUMIF('Cable Schedule'!$P$4:$P$412,$B52,'Cable Schedule'!$W$4:$W$412)+SUMIF('Cable Schedule'!$Q$4:$Q$412,$B52,'Cable Schedule'!$W$4:$W$412)+SUMIF('Cable Schedule'!$R$4:$R$412,$B52,'Cable Schedule'!$W$4:$W$412)+SUMIF('Cable Schedule'!$S$4:$S$412,$B52,'Cable Schedule'!$W$4:$W$412)))</f>
        <v/>
      </c>
      <c r="H52" s="32" t="str">
        <f>IF(ISBLANK('Cable Schedule'!$E52),"",G52/F52)</f>
        <v/>
      </c>
      <c r="I52" s="278" t="str">
        <f>IF(ISBLANK('Cable Schedule'!$J52),"",(CONCATENATE('Cable Schedule'!J52,'Cable Schedule'!K52,'Cable Schedule'!L52)))</f>
        <v/>
      </c>
      <c r="J52" s="64">
        <f>IF(ISNA(INDEX('Cable Schedule'!$T$4:$T$307,MATCH($B52,'Cable Schedule'!$M$4:$M$307,0))),$C52,INDEX('Cable Schedule'!$T$4:$T$307,MATCH($B52,'Cable Schedule'!$M$4:$M$307,0)))</f>
        <v>0</v>
      </c>
      <c r="K52" s="15" t="str">
        <f>IF(ISNA(INDEX('Cable Schedule'!$M$4:$M$411,MATCH($B52,'Cable Schedule'!$M$4:$M$411,0))),"",INDEX('Cable Schedule'!$M$4:$M$411,MATCH($B52,'Cable Schedule'!$M$4:$M$411,0))&amp;IF(INDEX('Cable Schedule'!$N$4:$N$411,MATCH($B52,'Cable Schedule'!$M$4:$M$411,0))="","",", "&amp;INDEX('Cable Schedule'!$N$4:$N$411,MATCH($B52,'Cable Schedule'!$M$4:$M$411,0)))&amp;IF(INDEX('Cable Schedule'!$O$4:$O$411,MATCH($B52,'Cable Schedule'!$M$4:$M$411,0))="","",", "&amp;INDEX('Cable Schedule'!$O$4:$O$411,MATCH($B52,'Cable Schedule'!$M$4:$M$411,0)))&amp;IF(INDEX('Cable Schedule'!$P$4:$P$411,MATCH($B52,'Cable Schedule'!$M$4:$M$411,0))="","",", "&amp;INDEX('Cable Schedule'!$P$4:$P$411,MATCH($B52,'Cable Schedule'!$M$4:$M$411,0)))&amp;IF(INDEX('Cable Schedule'!$Q$4:$Q$411,MATCH($B52,'Cable Schedule'!$M$4:$M$411,0))="","",", "&amp;INDEX('Cable Schedule'!$Q$4:$Q$411,MATCH($B52,'Cable Schedule'!$M$4:$M$411,0)))&amp;IF(INDEX('Cable Schedule'!$R$4:$R$411,MATCH($B52,'Cable Schedule'!$M$4:$M$411,0))="","",", "&amp;INDEX('Cable Schedule'!$R$4:$R$411,MATCH($B52,'Cable Schedule'!$M$4:$M$411,0)))&amp;IF(INDEX('Cable Schedule'!$S$4:$S$411,MATCH($B52,'Cable Schedule'!$M$4:$M$411,0))="","",", "&amp;INDEX('Cable Schedule'!$S$4:$S$411,MATCH($B52,'Cable Schedule'!$M$4:$M$411,0))))</f>
        <v/>
      </c>
      <c r="L52" s="251"/>
      <c r="M52" s="252"/>
      <c r="N52" s="252"/>
      <c r="O52" s="252"/>
      <c r="P52" s="252"/>
      <c r="Q52" s="253"/>
    </row>
    <row r="53" spans="1:17">
      <c r="A53" s="50"/>
      <c r="B53" s="34" t="str">
        <f>IF(ISBLANK('Cable Schedule'!$M53),"",'Cable Schedule'!$M53)</f>
        <v/>
      </c>
      <c r="C53" s="3" t="str">
        <f>IF(ISBLANK('Cable Schedule'!$E56),"",'Cable Schedule'!$G53)</f>
        <v/>
      </c>
      <c r="D53" s="48" t="str">
        <f>IF(ISNA(INDEX('Cable Schedule'!$X$4:$X$411,MATCH($B53,'Cable Schedule'!$M$4:$M$411,0))),"",INDEX('Cable Schedule'!$X$4:$X$411,MATCH($B53,'Cable Schedule'!$M$4:$M$411,0)))</f>
        <v/>
      </c>
      <c r="E53" s="35">
        <v>0.75</v>
      </c>
      <c r="F53" s="36" t="str">
        <f>IF(ISBLANK('Cable Schedule'!$E53),"",(SUM((E53*0.5)^2*(3.1416))))</f>
        <v/>
      </c>
      <c r="G53" s="277" t="str">
        <f>IF(ISBLANK('Cable Schedule'!$E53),"",(SUMIF('Cable Schedule'!$M$4:$M$412,$B53,'Cable Schedule'!$W$4:$W$412)+SUMIF('Cable Schedule'!$N$4:$N$412,$B53,'Cable Schedule'!$W$4:$W$412)+SUMIF('Cable Schedule'!$O$4:$O$412,$B53,'Cable Schedule'!$W$4:$W$412)+SUMIF('Cable Schedule'!$P$4:$P$412,$B53,'Cable Schedule'!$W$4:$W$412)+SUMIF('Cable Schedule'!$Q$4:$Q$412,$B53,'Cable Schedule'!$W$4:$W$412)+SUMIF('Cable Schedule'!$R$4:$R$412,$B53,'Cable Schedule'!$W$4:$W$412)+SUMIF('Cable Schedule'!$S$4:$S$412,$B53,'Cable Schedule'!$W$4:$W$412)))</f>
        <v/>
      </c>
      <c r="H53" s="32" t="str">
        <f>IF(ISBLANK('Cable Schedule'!$E53),"",G53/F53)</f>
        <v/>
      </c>
      <c r="I53" s="278" t="str">
        <f>IF(ISBLANK('Cable Schedule'!$J53),"",(CONCATENATE('Cable Schedule'!J53,'Cable Schedule'!K53,'Cable Schedule'!L53)))</f>
        <v/>
      </c>
      <c r="J53" s="64">
        <f>IF(ISNA(INDEX('Cable Schedule'!$T$4:$T$307,MATCH($B53,'Cable Schedule'!$M$4:$M$307,0))),$C53,INDEX('Cable Schedule'!$T$4:$T$307,MATCH($B53,'Cable Schedule'!$M$4:$M$307,0)))</f>
        <v>0</v>
      </c>
      <c r="K53" s="15" t="str">
        <f>IF(ISNA(INDEX('Cable Schedule'!$M$4:$M$411,MATCH($B53,'Cable Schedule'!$M$4:$M$411,0))),"",INDEX('Cable Schedule'!$M$4:$M$411,MATCH($B53,'Cable Schedule'!$M$4:$M$411,0))&amp;IF(INDEX('Cable Schedule'!$N$4:$N$411,MATCH($B53,'Cable Schedule'!$M$4:$M$411,0))="","",", "&amp;INDEX('Cable Schedule'!$N$4:$N$411,MATCH($B53,'Cable Schedule'!$M$4:$M$411,0)))&amp;IF(INDEX('Cable Schedule'!$O$4:$O$411,MATCH($B53,'Cable Schedule'!$M$4:$M$411,0))="","",", "&amp;INDEX('Cable Schedule'!$O$4:$O$411,MATCH($B53,'Cable Schedule'!$M$4:$M$411,0)))&amp;IF(INDEX('Cable Schedule'!$P$4:$P$411,MATCH($B53,'Cable Schedule'!$M$4:$M$411,0))="","",", "&amp;INDEX('Cable Schedule'!$P$4:$P$411,MATCH($B53,'Cable Schedule'!$M$4:$M$411,0)))&amp;IF(INDEX('Cable Schedule'!$Q$4:$Q$411,MATCH($B53,'Cable Schedule'!$M$4:$M$411,0))="","",", "&amp;INDEX('Cable Schedule'!$Q$4:$Q$411,MATCH($B53,'Cable Schedule'!$M$4:$M$411,0)))&amp;IF(INDEX('Cable Schedule'!$R$4:$R$411,MATCH($B53,'Cable Schedule'!$M$4:$M$411,0))="","",", "&amp;INDEX('Cable Schedule'!$R$4:$R$411,MATCH($B53,'Cable Schedule'!$M$4:$M$411,0)))&amp;IF(INDEX('Cable Schedule'!$S$4:$S$411,MATCH($B53,'Cable Schedule'!$M$4:$M$411,0))="","",", "&amp;INDEX('Cable Schedule'!$S$4:$S$411,MATCH($B53,'Cable Schedule'!$M$4:$M$411,0))))</f>
        <v/>
      </c>
      <c r="L53" s="251"/>
      <c r="M53" s="252"/>
      <c r="N53" s="252"/>
      <c r="O53" s="252"/>
      <c r="P53" s="252"/>
      <c r="Q53" s="253"/>
    </row>
    <row r="54" spans="1:17">
      <c r="A54" s="50"/>
      <c r="B54" s="34" t="str">
        <f>IF(ISBLANK('Cable Schedule'!$M54),"",'Cable Schedule'!$M54)</f>
        <v/>
      </c>
      <c r="C54" s="3" t="str">
        <f>IF(ISBLANK('Cable Schedule'!$E57),"",'Cable Schedule'!$G54)</f>
        <v/>
      </c>
      <c r="D54" s="48" t="str">
        <f>IF(ISNA(INDEX('Cable Schedule'!$X$4:$X$411,MATCH($B54,'Cable Schedule'!$M$4:$M$411,0))),"",INDEX('Cable Schedule'!$X$4:$X$411,MATCH($B54,'Cable Schedule'!$M$4:$M$411,0)))</f>
        <v/>
      </c>
      <c r="E54" s="35">
        <v>0.75</v>
      </c>
      <c r="F54" s="36" t="str">
        <f>IF(ISBLANK('Cable Schedule'!$E54),"",(SUM((E54*0.5)^2*(3.1416))))</f>
        <v/>
      </c>
      <c r="G54" s="277" t="str">
        <f>IF(ISBLANK('Cable Schedule'!$E54),"",(SUMIF('Cable Schedule'!$M$4:$M$412,$B54,'Cable Schedule'!$W$4:$W$412)+SUMIF('Cable Schedule'!$N$4:$N$412,$B54,'Cable Schedule'!$W$4:$W$412)+SUMIF('Cable Schedule'!$O$4:$O$412,$B54,'Cable Schedule'!$W$4:$W$412)+SUMIF('Cable Schedule'!$P$4:$P$412,$B54,'Cable Schedule'!$W$4:$W$412)+SUMIF('Cable Schedule'!$Q$4:$Q$412,$B54,'Cable Schedule'!$W$4:$W$412)+SUMIF('Cable Schedule'!$R$4:$R$412,$B54,'Cable Schedule'!$W$4:$W$412)+SUMIF('Cable Schedule'!$S$4:$S$412,$B54,'Cable Schedule'!$W$4:$W$412)))</f>
        <v/>
      </c>
      <c r="H54" s="32" t="str">
        <f>IF(ISBLANK('Cable Schedule'!$E54),"",G54/F54)</f>
        <v/>
      </c>
      <c r="I54" s="278" t="str">
        <f>IF(ISBLANK('Cable Schedule'!$J54),"",(CONCATENATE('Cable Schedule'!J54,'Cable Schedule'!K54,'Cable Schedule'!L54)))</f>
        <v/>
      </c>
      <c r="J54" s="64">
        <f>IF(ISNA(INDEX('Cable Schedule'!$T$4:$T$307,MATCH($B54,'Cable Schedule'!$M$4:$M$307,0))),$C54,INDEX('Cable Schedule'!$T$4:$T$307,MATCH($B54,'Cable Schedule'!$M$4:$M$307,0)))</f>
        <v>0</v>
      </c>
      <c r="K54" s="15" t="str">
        <f>IF(ISNA(INDEX('Cable Schedule'!$M$4:$M$411,MATCH($B54,'Cable Schedule'!$M$4:$M$411,0))),"",INDEX('Cable Schedule'!$M$4:$M$411,MATCH($B54,'Cable Schedule'!$M$4:$M$411,0))&amp;IF(INDEX('Cable Schedule'!$N$4:$N$411,MATCH($B54,'Cable Schedule'!$M$4:$M$411,0))="","",", "&amp;INDEX('Cable Schedule'!$N$4:$N$411,MATCH($B54,'Cable Schedule'!$M$4:$M$411,0)))&amp;IF(INDEX('Cable Schedule'!$O$4:$O$411,MATCH($B54,'Cable Schedule'!$M$4:$M$411,0))="","",", "&amp;INDEX('Cable Schedule'!$O$4:$O$411,MATCH($B54,'Cable Schedule'!$M$4:$M$411,0)))&amp;IF(INDEX('Cable Schedule'!$P$4:$P$411,MATCH($B54,'Cable Schedule'!$M$4:$M$411,0))="","",", "&amp;INDEX('Cable Schedule'!$P$4:$P$411,MATCH($B54,'Cable Schedule'!$M$4:$M$411,0)))&amp;IF(INDEX('Cable Schedule'!$Q$4:$Q$411,MATCH($B54,'Cable Schedule'!$M$4:$M$411,0))="","",", "&amp;INDEX('Cable Schedule'!$Q$4:$Q$411,MATCH($B54,'Cable Schedule'!$M$4:$M$411,0)))&amp;IF(INDEX('Cable Schedule'!$R$4:$R$411,MATCH($B54,'Cable Schedule'!$M$4:$M$411,0))="","",", "&amp;INDEX('Cable Schedule'!$R$4:$R$411,MATCH($B54,'Cable Schedule'!$M$4:$M$411,0)))&amp;IF(INDEX('Cable Schedule'!$S$4:$S$411,MATCH($B54,'Cable Schedule'!$M$4:$M$411,0))="","",", "&amp;INDEX('Cable Schedule'!$S$4:$S$411,MATCH($B54,'Cable Schedule'!$M$4:$M$411,0))))</f>
        <v/>
      </c>
      <c r="L54" s="251"/>
      <c r="M54" s="252"/>
      <c r="N54" s="252"/>
      <c r="O54" s="252"/>
      <c r="P54" s="252"/>
      <c r="Q54" s="253"/>
    </row>
    <row r="55" spans="1:17">
      <c r="A55" s="50"/>
      <c r="B55" s="34" t="str">
        <f>IF(ISBLANK('Cable Schedule'!$M55),"",'Cable Schedule'!$M55)</f>
        <v/>
      </c>
      <c r="C55" s="3" t="str">
        <f>IF(ISBLANK('Cable Schedule'!$E58),"",'Cable Schedule'!$G55)</f>
        <v/>
      </c>
      <c r="D55" s="48" t="str">
        <f>IF(ISNA(INDEX('Cable Schedule'!$X$4:$X$411,MATCH($B55,'Cable Schedule'!$M$4:$M$411,0))),"",INDEX('Cable Schedule'!$X$4:$X$411,MATCH($B55,'Cable Schedule'!$M$4:$M$411,0)))</f>
        <v/>
      </c>
      <c r="E55" s="35">
        <v>0.75</v>
      </c>
      <c r="F55" s="36" t="str">
        <f>IF(ISBLANK('Cable Schedule'!$E55),"",(SUM((E55*0.5)^2*(3.1416))))</f>
        <v/>
      </c>
      <c r="G55" s="277" t="str">
        <f>IF(ISBLANK('Cable Schedule'!$E55),"",(SUMIF('Cable Schedule'!$M$4:$M$412,$B55,'Cable Schedule'!$W$4:$W$412)+SUMIF('Cable Schedule'!$N$4:$N$412,$B55,'Cable Schedule'!$W$4:$W$412)+SUMIF('Cable Schedule'!$O$4:$O$412,$B55,'Cable Schedule'!$W$4:$W$412)+SUMIF('Cable Schedule'!$P$4:$P$412,$B55,'Cable Schedule'!$W$4:$W$412)+SUMIF('Cable Schedule'!$Q$4:$Q$412,$B55,'Cable Schedule'!$W$4:$W$412)+SUMIF('Cable Schedule'!$R$4:$R$412,$B55,'Cable Schedule'!$W$4:$W$412)+SUMIF('Cable Schedule'!$S$4:$S$412,$B55,'Cable Schedule'!$W$4:$W$412)))</f>
        <v/>
      </c>
      <c r="H55" s="32" t="str">
        <f>IF(ISBLANK('Cable Schedule'!$E55),"",G55/F55)</f>
        <v/>
      </c>
      <c r="I55" s="278" t="str">
        <f>IF(ISBLANK('Cable Schedule'!$J55),"",(CONCATENATE('Cable Schedule'!J55,'Cable Schedule'!K55,'Cable Schedule'!L55)))</f>
        <v/>
      </c>
      <c r="J55" s="64">
        <f>IF(ISNA(INDEX('Cable Schedule'!$T$4:$T$307,MATCH($B55,'Cable Schedule'!$M$4:$M$307,0))),$C55,INDEX('Cable Schedule'!$T$4:$T$307,MATCH($B55,'Cable Schedule'!$M$4:$M$307,0)))</f>
        <v>0</v>
      </c>
      <c r="K55" s="15" t="str">
        <f>IF(ISNA(INDEX('Cable Schedule'!$M$4:$M$411,MATCH($B55,'Cable Schedule'!$M$4:$M$411,0))),"",INDEX('Cable Schedule'!$M$4:$M$411,MATCH($B55,'Cable Schedule'!$M$4:$M$411,0))&amp;IF(INDEX('Cable Schedule'!$N$4:$N$411,MATCH($B55,'Cable Schedule'!$M$4:$M$411,0))="","",", "&amp;INDEX('Cable Schedule'!$N$4:$N$411,MATCH($B55,'Cable Schedule'!$M$4:$M$411,0)))&amp;IF(INDEX('Cable Schedule'!$O$4:$O$411,MATCH($B55,'Cable Schedule'!$M$4:$M$411,0))="","",", "&amp;INDEX('Cable Schedule'!$O$4:$O$411,MATCH($B55,'Cable Schedule'!$M$4:$M$411,0)))&amp;IF(INDEX('Cable Schedule'!$P$4:$P$411,MATCH($B55,'Cable Schedule'!$M$4:$M$411,0))="","",", "&amp;INDEX('Cable Schedule'!$P$4:$P$411,MATCH($B55,'Cable Schedule'!$M$4:$M$411,0)))&amp;IF(INDEX('Cable Schedule'!$Q$4:$Q$411,MATCH($B55,'Cable Schedule'!$M$4:$M$411,0))="","",", "&amp;INDEX('Cable Schedule'!$Q$4:$Q$411,MATCH($B55,'Cable Schedule'!$M$4:$M$411,0)))&amp;IF(INDEX('Cable Schedule'!$R$4:$R$411,MATCH($B55,'Cable Schedule'!$M$4:$M$411,0))="","",", "&amp;INDEX('Cable Schedule'!$R$4:$R$411,MATCH($B55,'Cable Schedule'!$M$4:$M$411,0)))&amp;IF(INDEX('Cable Schedule'!$S$4:$S$411,MATCH($B55,'Cable Schedule'!$M$4:$M$411,0))="","",", "&amp;INDEX('Cable Schedule'!$S$4:$S$411,MATCH($B55,'Cable Schedule'!$M$4:$M$411,0))))</f>
        <v/>
      </c>
      <c r="L55" s="251"/>
      <c r="M55" s="252"/>
      <c r="N55" s="252"/>
      <c r="O55" s="252"/>
      <c r="P55" s="252"/>
      <c r="Q55" s="253"/>
    </row>
    <row r="56" spans="1:17">
      <c r="A56" s="50"/>
      <c r="B56" s="34" t="str">
        <f>IF(ISBLANK('Cable Schedule'!$M56),"",'Cable Schedule'!$M56)</f>
        <v/>
      </c>
      <c r="C56" s="3" t="str">
        <f>IF(ISBLANK('Cable Schedule'!$E59),"",'Cable Schedule'!$G56)</f>
        <v/>
      </c>
      <c r="D56" s="48" t="str">
        <f>IF(ISNA(INDEX('Cable Schedule'!$X$4:$X$411,MATCH($B56,'Cable Schedule'!$M$4:$M$411,0))),"",INDEX('Cable Schedule'!$X$4:$X$411,MATCH($B56,'Cable Schedule'!$M$4:$M$411,0)))</f>
        <v/>
      </c>
      <c r="E56" s="35">
        <v>0.75</v>
      </c>
      <c r="F56" s="36" t="str">
        <f>IF(ISBLANK('Cable Schedule'!$E56),"",(SUM((E56*0.5)^2*(3.1416))))</f>
        <v/>
      </c>
      <c r="G56" s="277" t="str">
        <f>IF(ISBLANK('Cable Schedule'!$E56),"",(SUMIF('Cable Schedule'!$M$4:$M$412,$B56,'Cable Schedule'!$W$4:$W$412)+SUMIF('Cable Schedule'!$N$4:$N$412,$B56,'Cable Schedule'!$W$4:$W$412)+SUMIF('Cable Schedule'!$O$4:$O$412,$B56,'Cable Schedule'!$W$4:$W$412)+SUMIF('Cable Schedule'!$P$4:$P$412,$B56,'Cable Schedule'!$W$4:$W$412)+SUMIF('Cable Schedule'!$Q$4:$Q$412,$B56,'Cable Schedule'!$W$4:$W$412)+SUMIF('Cable Schedule'!$R$4:$R$412,$B56,'Cable Schedule'!$W$4:$W$412)+SUMIF('Cable Schedule'!$S$4:$S$412,$B56,'Cable Schedule'!$W$4:$W$412)))</f>
        <v/>
      </c>
      <c r="H56" s="32" t="str">
        <f>IF(ISBLANK('Cable Schedule'!$E56),"",G56/F56)</f>
        <v/>
      </c>
      <c r="I56" s="278" t="str">
        <f>IF(ISBLANK('Cable Schedule'!$J56),"",(CONCATENATE('Cable Schedule'!J56,'Cable Schedule'!K56,'Cable Schedule'!L56)))</f>
        <v/>
      </c>
      <c r="J56" s="64">
        <f>IF(ISNA(INDEX('Cable Schedule'!$T$4:$T$307,MATCH($B56,'Cable Schedule'!$M$4:$M$307,0))),$C56,INDEX('Cable Schedule'!$T$4:$T$307,MATCH($B56,'Cable Schedule'!$M$4:$M$307,0)))</f>
        <v>0</v>
      </c>
      <c r="K56" s="15" t="str">
        <f>IF(ISNA(INDEX('Cable Schedule'!$M$4:$M$411,MATCH($B56,'Cable Schedule'!$M$4:$M$411,0))),"",INDEX('Cable Schedule'!$M$4:$M$411,MATCH($B56,'Cable Schedule'!$M$4:$M$411,0))&amp;IF(INDEX('Cable Schedule'!$N$4:$N$411,MATCH($B56,'Cable Schedule'!$M$4:$M$411,0))="","",", "&amp;INDEX('Cable Schedule'!$N$4:$N$411,MATCH($B56,'Cable Schedule'!$M$4:$M$411,0)))&amp;IF(INDEX('Cable Schedule'!$O$4:$O$411,MATCH($B56,'Cable Schedule'!$M$4:$M$411,0))="","",", "&amp;INDEX('Cable Schedule'!$O$4:$O$411,MATCH($B56,'Cable Schedule'!$M$4:$M$411,0)))&amp;IF(INDEX('Cable Schedule'!$P$4:$P$411,MATCH($B56,'Cable Schedule'!$M$4:$M$411,0))="","",", "&amp;INDEX('Cable Schedule'!$P$4:$P$411,MATCH($B56,'Cable Schedule'!$M$4:$M$411,0)))&amp;IF(INDEX('Cable Schedule'!$Q$4:$Q$411,MATCH($B56,'Cable Schedule'!$M$4:$M$411,0))="","",", "&amp;INDEX('Cable Schedule'!$Q$4:$Q$411,MATCH($B56,'Cable Schedule'!$M$4:$M$411,0)))&amp;IF(INDEX('Cable Schedule'!$R$4:$R$411,MATCH($B56,'Cable Schedule'!$M$4:$M$411,0))="","",", "&amp;INDEX('Cable Schedule'!$R$4:$R$411,MATCH($B56,'Cable Schedule'!$M$4:$M$411,0)))&amp;IF(INDEX('Cable Schedule'!$S$4:$S$411,MATCH($B56,'Cable Schedule'!$M$4:$M$411,0))="","",", "&amp;INDEX('Cable Schedule'!$S$4:$S$411,MATCH($B56,'Cable Schedule'!$M$4:$M$411,0))))</f>
        <v/>
      </c>
      <c r="L56" s="251"/>
      <c r="M56" s="252"/>
      <c r="N56" s="252"/>
      <c r="O56" s="252"/>
      <c r="P56" s="252"/>
      <c r="Q56" s="253"/>
    </row>
    <row r="57" spans="1:17">
      <c r="A57" s="50"/>
      <c r="B57" s="34" t="str">
        <f>IF(ISBLANK('Cable Schedule'!$M57),"",'Cable Schedule'!$M57)</f>
        <v/>
      </c>
      <c r="C57" s="3" t="str">
        <f>IF(ISBLANK('Cable Schedule'!$E60),"",'Cable Schedule'!$G57)</f>
        <v/>
      </c>
      <c r="D57" s="48" t="str">
        <f>IF(ISNA(INDEX('Cable Schedule'!$X$4:$X$411,MATCH($B57,'Cable Schedule'!$M$4:$M$411,0))),"",INDEX('Cable Schedule'!$X$4:$X$411,MATCH($B57,'Cable Schedule'!$M$4:$M$411,0)))</f>
        <v/>
      </c>
      <c r="E57" s="35">
        <v>0.75</v>
      </c>
      <c r="F57" s="36" t="str">
        <f>IF(ISBLANK('Cable Schedule'!$E57),"",(SUM((E57*0.5)^2*(3.1416))))</f>
        <v/>
      </c>
      <c r="G57" s="277" t="str">
        <f>IF(ISBLANK('Cable Schedule'!$E57),"",(SUMIF('Cable Schedule'!$M$4:$M$412,$B57,'Cable Schedule'!$W$4:$W$412)+SUMIF('Cable Schedule'!$N$4:$N$412,$B57,'Cable Schedule'!$W$4:$W$412)+SUMIF('Cable Schedule'!$O$4:$O$412,$B57,'Cable Schedule'!$W$4:$W$412)+SUMIF('Cable Schedule'!$P$4:$P$412,$B57,'Cable Schedule'!$W$4:$W$412)+SUMIF('Cable Schedule'!$Q$4:$Q$412,$B57,'Cable Schedule'!$W$4:$W$412)+SUMIF('Cable Schedule'!$R$4:$R$412,$B57,'Cable Schedule'!$W$4:$W$412)+SUMIF('Cable Schedule'!$S$4:$S$412,$B57,'Cable Schedule'!$W$4:$W$412)))</f>
        <v/>
      </c>
      <c r="H57" s="32" t="str">
        <f>IF(ISBLANK('Cable Schedule'!$E57),"",G57/F57)</f>
        <v/>
      </c>
      <c r="I57" s="278" t="str">
        <f>IF(ISBLANK('Cable Schedule'!$J57),"",(CONCATENATE('Cable Schedule'!J57,'Cable Schedule'!K57,'Cable Schedule'!L57)))</f>
        <v/>
      </c>
      <c r="J57" s="64">
        <f>IF(ISNA(INDEX('Cable Schedule'!$T$4:$T$307,MATCH($B57,'Cable Schedule'!$M$4:$M$307,0))),$C57,INDEX('Cable Schedule'!$T$4:$T$307,MATCH($B57,'Cable Schedule'!$M$4:$M$307,0)))</f>
        <v>0</v>
      </c>
      <c r="K57" s="15" t="str">
        <f>IF(ISNA(INDEX('Cable Schedule'!$M$4:$M$411,MATCH($B57,'Cable Schedule'!$M$4:$M$411,0))),"",INDEX('Cable Schedule'!$M$4:$M$411,MATCH($B57,'Cable Schedule'!$M$4:$M$411,0))&amp;IF(INDEX('Cable Schedule'!$N$4:$N$411,MATCH($B57,'Cable Schedule'!$M$4:$M$411,0))="","",", "&amp;INDEX('Cable Schedule'!$N$4:$N$411,MATCH($B57,'Cable Schedule'!$M$4:$M$411,0)))&amp;IF(INDEX('Cable Schedule'!$O$4:$O$411,MATCH($B57,'Cable Schedule'!$M$4:$M$411,0))="","",", "&amp;INDEX('Cable Schedule'!$O$4:$O$411,MATCH($B57,'Cable Schedule'!$M$4:$M$411,0)))&amp;IF(INDEX('Cable Schedule'!$P$4:$P$411,MATCH($B57,'Cable Schedule'!$M$4:$M$411,0))="","",", "&amp;INDEX('Cable Schedule'!$P$4:$P$411,MATCH($B57,'Cable Schedule'!$M$4:$M$411,0)))&amp;IF(INDEX('Cable Schedule'!$Q$4:$Q$411,MATCH($B57,'Cable Schedule'!$M$4:$M$411,0))="","",", "&amp;INDEX('Cable Schedule'!$Q$4:$Q$411,MATCH($B57,'Cable Schedule'!$M$4:$M$411,0)))&amp;IF(INDEX('Cable Schedule'!$R$4:$R$411,MATCH($B57,'Cable Schedule'!$M$4:$M$411,0))="","",", "&amp;INDEX('Cable Schedule'!$R$4:$R$411,MATCH($B57,'Cable Schedule'!$M$4:$M$411,0)))&amp;IF(INDEX('Cable Schedule'!$S$4:$S$411,MATCH($B57,'Cable Schedule'!$M$4:$M$411,0))="","",", "&amp;INDEX('Cable Schedule'!$S$4:$S$411,MATCH($B57,'Cable Schedule'!$M$4:$M$411,0))))</f>
        <v/>
      </c>
      <c r="L57" s="251"/>
      <c r="M57" s="252"/>
      <c r="N57" s="252"/>
      <c r="O57" s="252"/>
      <c r="P57" s="252"/>
      <c r="Q57" s="253"/>
    </row>
    <row r="58" spans="1:17">
      <c r="A58" s="50"/>
      <c r="B58" s="34" t="str">
        <f>IF(ISBLANK('Cable Schedule'!$M58),"",'Cable Schedule'!$M58)</f>
        <v/>
      </c>
      <c r="C58" s="3" t="str">
        <f>IF(ISBLANK('Cable Schedule'!$E61),"",'Cable Schedule'!$G58)</f>
        <v/>
      </c>
      <c r="D58" s="48" t="str">
        <f>IF(ISNA(INDEX('Cable Schedule'!$X$4:$X$411,MATCH($B58,'Cable Schedule'!$M$4:$M$411,0))),"",INDEX('Cable Schedule'!$X$4:$X$411,MATCH($B58,'Cable Schedule'!$M$4:$M$411,0)))</f>
        <v/>
      </c>
      <c r="E58" s="35">
        <v>0.75</v>
      </c>
      <c r="F58" s="36" t="str">
        <f>IF(ISBLANK('Cable Schedule'!$E58),"",(SUM((E58*0.5)^2*(3.1416))))</f>
        <v/>
      </c>
      <c r="G58" s="277" t="str">
        <f>IF(ISBLANK('Cable Schedule'!$E58),"",(SUMIF('Cable Schedule'!$M$4:$M$412,$B58,'Cable Schedule'!$W$4:$W$412)+SUMIF('Cable Schedule'!$N$4:$N$412,$B58,'Cable Schedule'!$W$4:$W$412)+SUMIF('Cable Schedule'!$O$4:$O$412,$B58,'Cable Schedule'!$W$4:$W$412)+SUMIF('Cable Schedule'!$P$4:$P$412,$B58,'Cable Schedule'!$W$4:$W$412)+SUMIF('Cable Schedule'!$Q$4:$Q$412,$B58,'Cable Schedule'!$W$4:$W$412)+SUMIF('Cable Schedule'!$R$4:$R$412,$B58,'Cable Schedule'!$W$4:$W$412)+SUMIF('Cable Schedule'!$S$4:$S$412,$B58,'Cable Schedule'!$W$4:$W$412)))</f>
        <v/>
      </c>
      <c r="H58" s="32" t="str">
        <f>IF(ISBLANK('Cable Schedule'!$E58),"",G58/F58)</f>
        <v/>
      </c>
      <c r="I58" s="278" t="str">
        <f>IF(ISBLANK('Cable Schedule'!$J58),"",(CONCATENATE('Cable Schedule'!J58,'Cable Schedule'!K58,'Cable Schedule'!L58)))</f>
        <v/>
      </c>
      <c r="J58" s="64">
        <f>IF(ISNA(INDEX('Cable Schedule'!$T$4:$T$307,MATCH($B58,'Cable Schedule'!$M$4:$M$307,0))),$C58,INDEX('Cable Schedule'!$T$4:$T$307,MATCH($B58,'Cable Schedule'!$M$4:$M$307,0)))</f>
        <v>0</v>
      </c>
      <c r="K58" s="15" t="str">
        <f>IF(ISNA(INDEX('Cable Schedule'!$M$4:$M$411,MATCH($B58,'Cable Schedule'!$M$4:$M$411,0))),"",INDEX('Cable Schedule'!$M$4:$M$411,MATCH($B58,'Cable Schedule'!$M$4:$M$411,0))&amp;IF(INDEX('Cable Schedule'!$N$4:$N$411,MATCH($B58,'Cable Schedule'!$M$4:$M$411,0))="","",", "&amp;INDEX('Cable Schedule'!$N$4:$N$411,MATCH($B58,'Cable Schedule'!$M$4:$M$411,0)))&amp;IF(INDEX('Cable Schedule'!$O$4:$O$411,MATCH($B58,'Cable Schedule'!$M$4:$M$411,0))="","",", "&amp;INDEX('Cable Schedule'!$O$4:$O$411,MATCH($B58,'Cable Schedule'!$M$4:$M$411,0)))&amp;IF(INDEX('Cable Schedule'!$P$4:$P$411,MATCH($B58,'Cable Schedule'!$M$4:$M$411,0))="","",", "&amp;INDEX('Cable Schedule'!$P$4:$P$411,MATCH($B58,'Cable Schedule'!$M$4:$M$411,0)))&amp;IF(INDEX('Cable Schedule'!$Q$4:$Q$411,MATCH($B58,'Cable Schedule'!$M$4:$M$411,0))="","",", "&amp;INDEX('Cable Schedule'!$Q$4:$Q$411,MATCH($B58,'Cable Schedule'!$M$4:$M$411,0)))&amp;IF(INDEX('Cable Schedule'!$R$4:$R$411,MATCH($B58,'Cable Schedule'!$M$4:$M$411,0))="","",", "&amp;INDEX('Cable Schedule'!$R$4:$R$411,MATCH($B58,'Cable Schedule'!$M$4:$M$411,0)))&amp;IF(INDEX('Cable Schedule'!$S$4:$S$411,MATCH($B58,'Cable Schedule'!$M$4:$M$411,0))="","",", "&amp;INDEX('Cable Schedule'!$S$4:$S$411,MATCH($B58,'Cable Schedule'!$M$4:$M$411,0))))</f>
        <v/>
      </c>
      <c r="L58" s="251"/>
      <c r="M58" s="252"/>
      <c r="N58" s="252"/>
      <c r="O58" s="252"/>
      <c r="P58" s="252"/>
      <c r="Q58" s="253"/>
    </row>
    <row r="59" spans="1:17">
      <c r="A59" s="50"/>
      <c r="B59" s="34" t="str">
        <f>IF(ISBLANK('Cable Schedule'!$M59),"",'Cable Schedule'!$M59)</f>
        <v/>
      </c>
      <c r="C59" s="3" t="str">
        <f>IF(ISBLANK('Cable Schedule'!$E62),"",'Cable Schedule'!$G59)</f>
        <v/>
      </c>
      <c r="D59" s="48" t="str">
        <f>IF(ISNA(INDEX('Cable Schedule'!$X$4:$X$411,MATCH($B59,'Cable Schedule'!$M$4:$M$411,0))),"",INDEX('Cable Schedule'!$X$4:$X$411,MATCH($B59,'Cable Schedule'!$M$4:$M$411,0)))</f>
        <v/>
      </c>
      <c r="E59" s="35">
        <v>1.5</v>
      </c>
      <c r="F59" s="36" t="str">
        <f>IF(ISBLANK('Cable Schedule'!$E59),"",(SUM((E59*0.5)^2*(3.1416))))</f>
        <v/>
      </c>
      <c r="G59" s="277" t="str">
        <f>IF(ISBLANK('Cable Schedule'!$E59),"",(SUMIF('Cable Schedule'!$M$4:$M$412,$B59,'Cable Schedule'!$W$4:$W$412)+SUMIF('Cable Schedule'!$N$4:$N$412,$B59,'Cable Schedule'!$W$4:$W$412)+SUMIF('Cable Schedule'!$O$4:$O$412,$B59,'Cable Schedule'!$W$4:$W$412)+SUMIF('Cable Schedule'!$P$4:$P$412,$B59,'Cable Schedule'!$W$4:$W$412)+SUMIF('Cable Schedule'!$Q$4:$Q$412,$B59,'Cable Schedule'!$W$4:$W$412)+SUMIF('Cable Schedule'!$R$4:$R$412,$B59,'Cable Schedule'!$W$4:$W$412)+SUMIF('Cable Schedule'!$S$4:$S$412,$B59,'Cable Schedule'!$W$4:$W$412)))</f>
        <v/>
      </c>
      <c r="H59" s="32" t="str">
        <f>IF(ISBLANK('Cable Schedule'!$E59),"",G59/F59)</f>
        <v/>
      </c>
      <c r="I59" s="278" t="str">
        <f>IF(ISBLANK('Cable Schedule'!$J59),"",(CONCATENATE('Cable Schedule'!J59,'Cable Schedule'!K59,'Cable Schedule'!L59)))</f>
        <v/>
      </c>
      <c r="J59" s="64">
        <f>IF(ISNA(INDEX('Cable Schedule'!$T$4:$T$307,MATCH($B59,'Cable Schedule'!$M$4:$M$307,0))),$C59,INDEX('Cable Schedule'!$T$4:$T$307,MATCH($B59,'Cable Schedule'!$M$4:$M$307,0)))</f>
        <v>0</v>
      </c>
      <c r="K59" s="15" t="str">
        <f>IF(ISNA(INDEX('Cable Schedule'!$M$4:$M$411,MATCH($B59,'Cable Schedule'!$M$4:$M$411,0))),"",INDEX('Cable Schedule'!$M$4:$M$411,MATCH($B59,'Cable Schedule'!$M$4:$M$411,0))&amp;IF(INDEX('Cable Schedule'!$N$4:$N$411,MATCH($B59,'Cable Schedule'!$M$4:$M$411,0))="","",", "&amp;INDEX('Cable Schedule'!$N$4:$N$411,MATCH($B59,'Cable Schedule'!$M$4:$M$411,0)))&amp;IF(INDEX('Cable Schedule'!$O$4:$O$411,MATCH($B59,'Cable Schedule'!$M$4:$M$411,0))="","",", "&amp;INDEX('Cable Schedule'!$O$4:$O$411,MATCH($B59,'Cable Schedule'!$M$4:$M$411,0)))&amp;IF(INDEX('Cable Schedule'!$P$4:$P$411,MATCH($B59,'Cable Schedule'!$M$4:$M$411,0))="","",", "&amp;INDEX('Cable Schedule'!$P$4:$P$411,MATCH($B59,'Cable Schedule'!$M$4:$M$411,0)))&amp;IF(INDEX('Cable Schedule'!$Q$4:$Q$411,MATCH($B59,'Cable Schedule'!$M$4:$M$411,0))="","",", "&amp;INDEX('Cable Schedule'!$Q$4:$Q$411,MATCH($B59,'Cable Schedule'!$M$4:$M$411,0)))&amp;IF(INDEX('Cable Schedule'!$R$4:$R$411,MATCH($B59,'Cable Schedule'!$M$4:$M$411,0))="","",", "&amp;INDEX('Cable Schedule'!$R$4:$R$411,MATCH($B59,'Cable Schedule'!$M$4:$M$411,0)))&amp;IF(INDEX('Cable Schedule'!$S$4:$S$411,MATCH($B59,'Cable Schedule'!$M$4:$M$411,0))="","",", "&amp;INDEX('Cable Schedule'!$S$4:$S$411,MATCH($B59,'Cable Schedule'!$M$4:$M$411,0))))</f>
        <v/>
      </c>
      <c r="L59" s="251"/>
      <c r="M59" s="252"/>
      <c r="N59" s="252"/>
      <c r="O59" s="252"/>
      <c r="P59" s="252"/>
      <c r="Q59" s="253"/>
    </row>
    <row r="60" spans="1:17">
      <c r="A60" s="50"/>
      <c r="B60" s="34" t="str">
        <f>IF(ISBLANK('Cable Schedule'!$M60),"",'Cable Schedule'!$M60)</f>
        <v/>
      </c>
      <c r="C60" s="3" t="str">
        <f>IF(ISBLANK('Cable Schedule'!$E63),"",'Cable Schedule'!$G60)</f>
        <v/>
      </c>
      <c r="D60" s="48" t="str">
        <f>IF(ISNA(INDEX('Cable Schedule'!$X$4:$X$411,MATCH($B60,'Cable Schedule'!$M$4:$M$411,0))),"",INDEX('Cable Schedule'!$X$4:$X$411,MATCH($B60,'Cable Schedule'!$M$4:$M$411,0)))</f>
        <v/>
      </c>
      <c r="E60" s="35">
        <v>1.5</v>
      </c>
      <c r="F60" s="36" t="str">
        <f>IF(ISBLANK('Cable Schedule'!$E60),"",(SUM((E60*0.5)^2*(3.1416))))</f>
        <v/>
      </c>
      <c r="G60" s="277" t="str">
        <f>IF(ISBLANK('Cable Schedule'!$E60),"",(SUMIF('Cable Schedule'!$M$4:$M$412,$B60,'Cable Schedule'!$W$4:$W$412)+SUMIF('Cable Schedule'!$N$4:$N$412,$B60,'Cable Schedule'!$W$4:$W$412)+SUMIF('Cable Schedule'!$O$4:$O$412,$B60,'Cable Schedule'!$W$4:$W$412)+SUMIF('Cable Schedule'!$P$4:$P$412,$B60,'Cable Schedule'!$W$4:$W$412)+SUMIF('Cable Schedule'!$Q$4:$Q$412,$B60,'Cable Schedule'!$W$4:$W$412)+SUMIF('Cable Schedule'!$R$4:$R$412,$B60,'Cable Schedule'!$W$4:$W$412)+SUMIF('Cable Schedule'!$S$4:$S$412,$B60,'Cable Schedule'!$W$4:$W$412)))</f>
        <v/>
      </c>
      <c r="H60" s="32" t="str">
        <f>IF(ISBLANK('Cable Schedule'!$E60),"",G60/F60)</f>
        <v/>
      </c>
      <c r="I60" s="278" t="str">
        <f>IF(ISBLANK('Cable Schedule'!$J60),"",(CONCATENATE('Cable Schedule'!J60,'Cable Schedule'!K60,'Cable Schedule'!L60)))</f>
        <v/>
      </c>
      <c r="J60" s="64">
        <f>IF(ISNA(INDEX('Cable Schedule'!$T$4:$T$307,MATCH($B60,'Cable Schedule'!$M$4:$M$307,0))),$C60,INDEX('Cable Schedule'!$T$4:$T$307,MATCH($B60,'Cable Schedule'!$M$4:$M$307,0)))</f>
        <v>0</v>
      </c>
      <c r="K60" s="15" t="str">
        <f>IF(ISNA(INDEX('Cable Schedule'!$M$4:$M$411,MATCH($B60,'Cable Schedule'!$M$4:$M$411,0))),"",INDEX('Cable Schedule'!$M$4:$M$411,MATCH($B60,'Cable Schedule'!$M$4:$M$411,0))&amp;IF(INDEX('Cable Schedule'!$N$4:$N$411,MATCH($B60,'Cable Schedule'!$M$4:$M$411,0))="","",", "&amp;INDEX('Cable Schedule'!$N$4:$N$411,MATCH($B60,'Cable Schedule'!$M$4:$M$411,0)))&amp;IF(INDEX('Cable Schedule'!$O$4:$O$411,MATCH($B60,'Cable Schedule'!$M$4:$M$411,0))="","",", "&amp;INDEX('Cable Schedule'!$O$4:$O$411,MATCH($B60,'Cable Schedule'!$M$4:$M$411,0)))&amp;IF(INDEX('Cable Schedule'!$P$4:$P$411,MATCH($B60,'Cable Schedule'!$M$4:$M$411,0))="","",", "&amp;INDEX('Cable Schedule'!$P$4:$P$411,MATCH($B60,'Cable Schedule'!$M$4:$M$411,0)))&amp;IF(INDEX('Cable Schedule'!$Q$4:$Q$411,MATCH($B60,'Cable Schedule'!$M$4:$M$411,0))="","",", "&amp;INDEX('Cable Schedule'!$Q$4:$Q$411,MATCH($B60,'Cable Schedule'!$M$4:$M$411,0)))&amp;IF(INDEX('Cable Schedule'!$R$4:$R$411,MATCH($B60,'Cable Schedule'!$M$4:$M$411,0))="","",", "&amp;INDEX('Cable Schedule'!$R$4:$R$411,MATCH($B60,'Cable Schedule'!$M$4:$M$411,0)))&amp;IF(INDEX('Cable Schedule'!$S$4:$S$411,MATCH($B60,'Cable Schedule'!$M$4:$M$411,0))="","",", "&amp;INDEX('Cable Schedule'!$S$4:$S$411,MATCH($B60,'Cable Schedule'!$M$4:$M$411,0))))</f>
        <v/>
      </c>
      <c r="L60" s="251"/>
      <c r="M60" s="252"/>
      <c r="N60" s="252"/>
      <c r="O60" s="252"/>
      <c r="P60" s="252"/>
      <c r="Q60" s="253"/>
    </row>
    <row r="61" spans="1:17">
      <c r="A61" s="50"/>
      <c r="B61" s="34" t="str">
        <f>IF(ISBLANK('Cable Schedule'!$M61),"",'Cable Schedule'!$M61)</f>
        <v/>
      </c>
      <c r="C61" s="3" t="str">
        <f>IF(ISBLANK('Cable Schedule'!$E64),"",'Cable Schedule'!$G61)</f>
        <v/>
      </c>
      <c r="D61" s="48" t="str">
        <f>IF(ISNA(INDEX('Cable Schedule'!$X$4:$X$411,MATCH($B61,'Cable Schedule'!$M$4:$M$411,0))),"",INDEX('Cable Schedule'!$X$4:$X$411,MATCH($B61,'Cable Schedule'!$M$4:$M$411,0)))</f>
        <v/>
      </c>
      <c r="E61" s="35">
        <v>0.75</v>
      </c>
      <c r="F61" s="36" t="str">
        <f>IF(ISBLANK('Cable Schedule'!$E61),"",(SUM((E61*0.5)^2*(3.1416))))</f>
        <v/>
      </c>
      <c r="G61" s="277" t="str">
        <f>IF(ISBLANK('Cable Schedule'!$E61),"",(SUMIF('Cable Schedule'!$M$4:$M$412,$B61,'Cable Schedule'!$W$4:$W$412)+SUMIF('Cable Schedule'!$N$4:$N$412,$B61,'Cable Schedule'!$W$4:$W$412)+SUMIF('Cable Schedule'!$O$4:$O$412,$B61,'Cable Schedule'!$W$4:$W$412)+SUMIF('Cable Schedule'!$P$4:$P$412,$B61,'Cable Schedule'!$W$4:$W$412)+SUMIF('Cable Schedule'!$Q$4:$Q$412,$B61,'Cable Schedule'!$W$4:$W$412)+SUMIF('Cable Schedule'!$R$4:$R$412,$B61,'Cable Schedule'!$W$4:$W$412)+SUMIF('Cable Schedule'!$S$4:$S$412,$B61,'Cable Schedule'!$W$4:$W$412)))</f>
        <v/>
      </c>
      <c r="H61" s="32" t="str">
        <f>IF(ISBLANK('Cable Schedule'!$E61),"",G61/F61)</f>
        <v/>
      </c>
      <c r="I61" s="278" t="str">
        <f>IF(ISBLANK('Cable Schedule'!$J61),"",(CONCATENATE('Cable Schedule'!J61,'Cable Schedule'!K61,'Cable Schedule'!L61)))</f>
        <v/>
      </c>
      <c r="J61" s="64">
        <f>IF(ISNA(INDEX('Cable Schedule'!$T$4:$T$307,MATCH($B61,'Cable Schedule'!$M$4:$M$307,0))),$C61,INDEX('Cable Schedule'!$T$4:$T$307,MATCH($B61,'Cable Schedule'!$M$4:$M$307,0)))</f>
        <v>0</v>
      </c>
      <c r="K61" s="15" t="str">
        <f>IF(ISNA(INDEX('Cable Schedule'!$M$4:$M$411,MATCH($B61,'Cable Schedule'!$M$4:$M$411,0))),"",INDEX('Cable Schedule'!$M$4:$M$411,MATCH($B61,'Cable Schedule'!$M$4:$M$411,0))&amp;IF(INDEX('Cable Schedule'!$N$4:$N$411,MATCH($B61,'Cable Schedule'!$M$4:$M$411,0))="","",", "&amp;INDEX('Cable Schedule'!$N$4:$N$411,MATCH($B61,'Cable Schedule'!$M$4:$M$411,0)))&amp;IF(INDEX('Cable Schedule'!$O$4:$O$411,MATCH($B61,'Cable Schedule'!$M$4:$M$411,0))="","",", "&amp;INDEX('Cable Schedule'!$O$4:$O$411,MATCH($B61,'Cable Schedule'!$M$4:$M$411,0)))&amp;IF(INDEX('Cable Schedule'!$P$4:$P$411,MATCH($B61,'Cable Schedule'!$M$4:$M$411,0))="","",", "&amp;INDEX('Cable Schedule'!$P$4:$P$411,MATCH($B61,'Cable Schedule'!$M$4:$M$411,0)))&amp;IF(INDEX('Cable Schedule'!$Q$4:$Q$411,MATCH($B61,'Cable Schedule'!$M$4:$M$411,0))="","",", "&amp;INDEX('Cable Schedule'!$Q$4:$Q$411,MATCH($B61,'Cable Schedule'!$M$4:$M$411,0)))&amp;IF(INDEX('Cable Schedule'!$R$4:$R$411,MATCH($B61,'Cable Schedule'!$M$4:$M$411,0))="","",", "&amp;INDEX('Cable Schedule'!$R$4:$R$411,MATCH($B61,'Cable Schedule'!$M$4:$M$411,0)))&amp;IF(INDEX('Cable Schedule'!$S$4:$S$411,MATCH($B61,'Cable Schedule'!$M$4:$M$411,0))="","",", "&amp;INDEX('Cable Schedule'!$S$4:$S$411,MATCH($B61,'Cable Schedule'!$M$4:$M$411,0))))</f>
        <v/>
      </c>
      <c r="L61" s="251"/>
      <c r="M61" s="252"/>
      <c r="N61" s="252"/>
      <c r="O61" s="252"/>
      <c r="P61" s="252"/>
      <c r="Q61" s="253"/>
    </row>
    <row r="62" spans="1:17">
      <c r="A62" s="50"/>
      <c r="B62" s="34" t="str">
        <f>IF(ISBLANK('Cable Schedule'!$M62),"",'Cable Schedule'!$M62)</f>
        <v/>
      </c>
      <c r="C62" s="3" t="str">
        <f>IF(ISBLANK('Cable Schedule'!$E65),"",'Cable Schedule'!$G62)</f>
        <v/>
      </c>
      <c r="D62" s="48" t="str">
        <f>IF(ISNA(INDEX('Cable Schedule'!$X$4:$X$411,MATCH($B62,'Cable Schedule'!$M$4:$M$411,0))),"",INDEX('Cable Schedule'!$X$4:$X$411,MATCH($B62,'Cable Schedule'!$M$4:$M$411,0)))</f>
        <v/>
      </c>
      <c r="E62" s="35">
        <v>1.5</v>
      </c>
      <c r="F62" s="36" t="str">
        <f>IF(ISBLANK('Cable Schedule'!$E62),"",(SUM((E62*0.5)^2*(3.1416))))</f>
        <v/>
      </c>
      <c r="G62" s="277" t="str">
        <f>IF(ISBLANK('Cable Schedule'!$E62),"",(SUMIF('Cable Schedule'!$M$4:$M$412,$B62,'Cable Schedule'!$W$4:$W$412)+SUMIF('Cable Schedule'!$N$4:$N$412,$B62,'Cable Schedule'!$W$4:$W$412)+SUMIF('Cable Schedule'!$O$4:$O$412,$B62,'Cable Schedule'!$W$4:$W$412)+SUMIF('Cable Schedule'!$P$4:$P$412,$B62,'Cable Schedule'!$W$4:$W$412)+SUMIF('Cable Schedule'!$Q$4:$Q$412,$B62,'Cable Schedule'!$W$4:$W$412)+SUMIF('Cable Schedule'!$R$4:$R$412,$B62,'Cable Schedule'!$W$4:$W$412)+SUMIF('Cable Schedule'!$S$4:$S$412,$B62,'Cable Schedule'!$W$4:$W$412)))</f>
        <v/>
      </c>
      <c r="H62" s="32" t="str">
        <f>IF(ISBLANK('Cable Schedule'!$E62),"",G62/F62)</f>
        <v/>
      </c>
      <c r="I62" s="278" t="str">
        <f>IF(ISBLANK('Cable Schedule'!$J62),"",(CONCATENATE('Cable Schedule'!J62,'Cable Schedule'!K62,'Cable Schedule'!L62)))</f>
        <v/>
      </c>
      <c r="J62" s="64">
        <f>IF(ISNA(INDEX('Cable Schedule'!$T$4:$T$307,MATCH($B62,'Cable Schedule'!$M$4:$M$307,0))),$C62,INDEX('Cable Schedule'!$T$4:$T$307,MATCH($B62,'Cable Schedule'!$M$4:$M$307,0)))</f>
        <v>0</v>
      </c>
      <c r="K62" s="15" t="str">
        <f>IF(ISNA(INDEX('Cable Schedule'!$M$4:$M$411,MATCH($B62,'Cable Schedule'!$M$4:$M$411,0))),"",INDEX('Cable Schedule'!$M$4:$M$411,MATCH($B62,'Cable Schedule'!$M$4:$M$411,0))&amp;IF(INDEX('Cable Schedule'!$N$4:$N$411,MATCH($B62,'Cable Schedule'!$M$4:$M$411,0))="","",", "&amp;INDEX('Cable Schedule'!$N$4:$N$411,MATCH($B62,'Cable Schedule'!$M$4:$M$411,0)))&amp;IF(INDEX('Cable Schedule'!$O$4:$O$411,MATCH($B62,'Cable Schedule'!$M$4:$M$411,0))="","",", "&amp;INDEX('Cable Schedule'!$O$4:$O$411,MATCH($B62,'Cable Schedule'!$M$4:$M$411,0)))&amp;IF(INDEX('Cable Schedule'!$P$4:$P$411,MATCH($B62,'Cable Schedule'!$M$4:$M$411,0))="","",", "&amp;INDEX('Cable Schedule'!$P$4:$P$411,MATCH($B62,'Cable Schedule'!$M$4:$M$411,0)))&amp;IF(INDEX('Cable Schedule'!$Q$4:$Q$411,MATCH($B62,'Cable Schedule'!$M$4:$M$411,0))="","",", "&amp;INDEX('Cable Schedule'!$Q$4:$Q$411,MATCH($B62,'Cable Schedule'!$M$4:$M$411,0)))&amp;IF(INDEX('Cable Schedule'!$R$4:$R$411,MATCH($B62,'Cable Schedule'!$M$4:$M$411,0))="","",", "&amp;INDEX('Cable Schedule'!$R$4:$R$411,MATCH($B62,'Cable Schedule'!$M$4:$M$411,0)))&amp;IF(INDEX('Cable Schedule'!$S$4:$S$411,MATCH($B62,'Cable Schedule'!$M$4:$M$411,0))="","",", "&amp;INDEX('Cable Schedule'!$S$4:$S$411,MATCH($B62,'Cable Schedule'!$M$4:$M$411,0))))</f>
        <v/>
      </c>
      <c r="L62" s="251"/>
      <c r="M62" s="252"/>
      <c r="N62" s="252"/>
      <c r="O62" s="252"/>
      <c r="P62" s="252"/>
      <c r="Q62" s="253"/>
    </row>
    <row r="63" spans="1:17">
      <c r="A63" s="50"/>
      <c r="B63" s="34" t="str">
        <f>IF(ISBLANK('Cable Schedule'!$M63),"",'Cable Schedule'!$M63)</f>
        <v/>
      </c>
      <c r="C63" s="3" t="str">
        <f>IF(ISBLANK('Cable Schedule'!$E66),"",'Cable Schedule'!$G63)</f>
        <v/>
      </c>
      <c r="D63" s="48" t="str">
        <f>IF(ISNA(INDEX('Cable Schedule'!$X$4:$X$411,MATCH($B63,'Cable Schedule'!$M$4:$M$411,0))),"",INDEX('Cable Schedule'!$X$4:$X$411,MATCH($B63,'Cable Schedule'!$M$4:$M$411,0)))</f>
        <v/>
      </c>
      <c r="E63" s="35">
        <v>1.5</v>
      </c>
      <c r="F63" s="36" t="str">
        <f>IF(ISBLANK('Cable Schedule'!$E63),"",(SUM((E63*0.5)^2*(3.1416))))</f>
        <v/>
      </c>
      <c r="G63" s="277" t="str">
        <f>IF(ISBLANK('Cable Schedule'!$E63),"",(SUMIF('Cable Schedule'!$M$4:$M$412,$B63,'Cable Schedule'!$W$4:$W$412)+SUMIF('Cable Schedule'!$N$4:$N$412,$B63,'Cable Schedule'!$W$4:$W$412)+SUMIF('Cable Schedule'!$O$4:$O$412,$B63,'Cable Schedule'!$W$4:$W$412)+SUMIF('Cable Schedule'!$P$4:$P$412,$B63,'Cable Schedule'!$W$4:$W$412)+SUMIF('Cable Schedule'!$Q$4:$Q$412,$B63,'Cable Schedule'!$W$4:$W$412)+SUMIF('Cable Schedule'!$R$4:$R$412,$B63,'Cable Schedule'!$W$4:$W$412)+SUMIF('Cable Schedule'!$S$4:$S$412,$B63,'Cable Schedule'!$W$4:$W$412)))</f>
        <v/>
      </c>
      <c r="H63" s="32" t="str">
        <f>IF(ISBLANK('Cable Schedule'!$E63),"",G63/F63)</f>
        <v/>
      </c>
      <c r="I63" s="278" t="str">
        <f>IF(ISBLANK('Cable Schedule'!$J63),"",(CONCATENATE('Cable Schedule'!J63,'Cable Schedule'!K63,'Cable Schedule'!L63)))</f>
        <v/>
      </c>
      <c r="J63" s="64">
        <f>IF(ISNA(INDEX('Cable Schedule'!$T$4:$T$307,MATCH($B63,'Cable Schedule'!$M$4:$M$307,0))),$C63,INDEX('Cable Schedule'!$T$4:$T$307,MATCH($B63,'Cable Schedule'!$M$4:$M$307,0)))</f>
        <v>0</v>
      </c>
      <c r="K63" s="15" t="str">
        <f>IF(ISNA(INDEX('Cable Schedule'!$M$4:$M$411,MATCH($B63,'Cable Schedule'!$M$4:$M$411,0))),"",INDEX('Cable Schedule'!$M$4:$M$411,MATCH($B63,'Cable Schedule'!$M$4:$M$411,0))&amp;IF(INDEX('Cable Schedule'!$N$4:$N$411,MATCH($B63,'Cable Schedule'!$M$4:$M$411,0))="","",", "&amp;INDEX('Cable Schedule'!$N$4:$N$411,MATCH($B63,'Cable Schedule'!$M$4:$M$411,0)))&amp;IF(INDEX('Cable Schedule'!$O$4:$O$411,MATCH($B63,'Cable Schedule'!$M$4:$M$411,0))="","",", "&amp;INDEX('Cable Schedule'!$O$4:$O$411,MATCH($B63,'Cable Schedule'!$M$4:$M$411,0)))&amp;IF(INDEX('Cable Schedule'!$P$4:$P$411,MATCH($B63,'Cable Schedule'!$M$4:$M$411,0))="","",", "&amp;INDEX('Cable Schedule'!$P$4:$P$411,MATCH($B63,'Cable Schedule'!$M$4:$M$411,0)))&amp;IF(INDEX('Cable Schedule'!$Q$4:$Q$411,MATCH($B63,'Cable Schedule'!$M$4:$M$411,0))="","",", "&amp;INDEX('Cable Schedule'!$Q$4:$Q$411,MATCH($B63,'Cable Schedule'!$M$4:$M$411,0)))&amp;IF(INDEX('Cable Schedule'!$R$4:$R$411,MATCH($B63,'Cable Schedule'!$M$4:$M$411,0))="","",", "&amp;INDEX('Cable Schedule'!$R$4:$R$411,MATCH($B63,'Cable Schedule'!$M$4:$M$411,0)))&amp;IF(INDEX('Cable Schedule'!$S$4:$S$411,MATCH($B63,'Cable Schedule'!$M$4:$M$411,0))="","",", "&amp;INDEX('Cable Schedule'!$S$4:$S$411,MATCH($B63,'Cable Schedule'!$M$4:$M$411,0))))</f>
        <v/>
      </c>
      <c r="L63" s="251"/>
      <c r="M63" s="252"/>
      <c r="N63" s="252"/>
      <c r="O63" s="252"/>
      <c r="P63" s="252"/>
      <c r="Q63" s="253"/>
    </row>
    <row r="64" spans="1:17" s="43" customFormat="1">
      <c r="A64" s="50"/>
      <c r="B64" s="34" t="str">
        <f>IF(ISBLANK('Cable Schedule'!$M64),"",'Cable Schedule'!$M64)</f>
        <v/>
      </c>
      <c r="C64" s="3" t="str">
        <f>IF(ISBLANK('Cable Schedule'!$E67),"",'Cable Schedule'!$G64)</f>
        <v/>
      </c>
      <c r="D64" s="48" t="str">
        <f>IF(ISNA(INDEX('Cable Schedule'!$X$4:$X$411,MATCH($B64,'Cable Schedule'!$M$4:$M$411,0))),"",INDEX('Cable Schedule'!$X$4:$X$411,MATCH($B64,'Cable Schedule'!$M$4:$M$411,0)))</f>
        <v/>
      </c>
      <c r="E64" s="35">
        <v>1.5</v>
      </c>
      <c r="F64" s="36" t="str">
        <f>IF(ISBLANK('Cable Schedule'!$E64),"",(SUM((E64*0.5)^2*(3.1416))))</f>
        <v/>
      </c>
      <c r="G64" s="277" t="str">
        <f>IF(ISBLANK('Cable Schedule'!$E64),"",(SUMIF('Cable Schedule'!$M$4:$M$412,$B64,'Cable Schedule'!$W$4:$W$412)+SUMIF('Cable Schedule'!$N$4:$N$412,$B64,'Cable Schedule'!$W$4:$W$412)+SUMIF('Cable Schedule'!$O$4:$O$412,$B64,'Cable Schedule'!$W$4:$W$412)+SUMIF('Cable Schedule'!$P$4:$P$412,$B64,'Cable Schedule'!$W$4:$W$412)+SUMIF('Cable Schedule'!$Q$4:$Q$412,$B64,'Cable Schedule'!$W$4:$W$412)+SUMIF('Cable Schedule'!$R$4:$R$412,$B64,'Cable Schedule'!$W$4:$W$412)+SUMIF('Cable Schedule'!$S$4:$S$412,$B64,'Cable Schedule'!$W$4:$W$412)))</f>
        <v/>
      </c>
      <c r="H64" s="32" t="str">
        <f>IF(ISBLANK('Cable Schedule'!$E64),"",G64/F64)</f>
        <v/>
      </c>
      <c r="I64" s="278" t="str">
        <f>IF(ISBLANK('Cable Schedule'!$J64),"",(CONCATENATE('Cable Schedule'!J64,'Cable Schedule'!K64,'Cable Schedule'!L64)))</f>
        <v/>
      </c>
      <c r="J64" s="64">
        <f>IF(ISNA(INDEX('Cable Schedule'!$T$4:$T$307,MATCH($B64,'Cable Schedule'!$M$4:$M$307,0))),$C64,INDEX('Cable Schedule'!$T$4:$T$307,MATCH($B64,'Cable Schedule'!$M$4:$M$307,0)))</f>
        <v>0</v>
      </c>
      <c r="K64" s="15" t="str">
        <f>IF(ISNA(INDEX('Cable Schedule'!$M$4:$M$411,MATCH($B64,'Cable Schedule'!$M$4:$M$411,0))),"",INDEX('Cable Schedule'!$M$4:$M$411,MATCH($B64,'Cable Schedule'!$M$4:$M$411,0))&amp;IF(INDEX('Cable Schedule'!$N$4:$N$411,MATCH($B64,'Cable Schedule'!$M$4:$M$411,0))="","",", "&amp;INDEX('Cable Schedule'!$N$4:$N$411,MATCH($B64,'Cable Schedule'!$M$4:$M$411,0)))&amp;IF(INDEX('Cable Schedule'!$O$4:$O$411,MATCH($B64,'Cable Schedule'!$M$4:$M$411,0))="","",", "&amp;INDEX('Cable Schedule'!$O$4:$O$411,MATCH($B64,'Cable Schedule'!$M$4:$M$411,0)))&amp;IF(INDEX('Cable Schedule'!$P$4:$P$411,MATCH($B64,'Cable Schedule'!$M$4:$M$411,0))="","",", "&amp;INDEX('Cable Schedule'!$P$4:$P$411,MATCH($B64,'Cable Schedule'!$M$4:$M$411,0)))&amp;IF(INDEX('Cable Schedule'!$Q$4:$Q$411,MATCH($B64,'Cable Schedule'!$M$4:$M$411,0))="","",", "&amp;INDEX('Cable Schedule'!$Q$4:$Q$411,MATCH($B64,'Cable Schedule'!$M$4:$M$411,0)))&amp;IF(INDEX('Cable Schedule'!$R$4:$R$411,MATCH($B64,'Cable Schedule'!$M$4:$M$411,0))="","",", "&amp;INDEX('Cable Schedule'!$R$4:$R$411,MATCH($B64,'Cable Schedule'!$M$4:$M$411,0)))&amp;IF(INDEX('Cable Schedule'!$S$4:$S$411,MATCH($B64,'Cable Schedule'!$M$4:$M$411,0))="","",", "&amp;INDEX('Cable Schedule'!$S$4:$S$411,MATCH($B64,'Cable Schedule'!$M$4:$M$411,0))))</f>
        <v/>
      </c>
      <c r="L64" s="251"/>
      <c r="M64" s="252"/>
      <c r="N64" s="252"/>
      <c r="O64" s="252"/>
      <c r="P64" s="252"/>
      <c r="Q64" s="253"/>
    </row>
    <row r="65" spans="1:17">
      <c r="A65" s="50"/>
      <c r="B65" s="34" t="str">
        <f>IF(ISBLANK('Cable Schedule'!$M65),"",'Cable Schedule'!$M65)</f>
        <v/>
      </c>
      <c r="C65" s="3" t="str">
        <f>IF(ISBLANK('Cable Schedule'!$E68),"",'Cable Schedule'!$G65)</f>
        <v/>
      </c>
      <c r="D65" s="48" t="str">
        <f>IF(ISNA(INDEX('Cable Schedule'!$X$4:$X$411,MATCH($B65,'Cable Schedule'!$M$4:$M$411,0))),"",INDEX('Cable Schedule'!$X$4:$X$411,MATCH($B65,'Cable Schedule'!$M$4:$M$411,0)))</f>
        <v/>
      </c>
      <c r="E65" s="35">
        <v>0.75</v>
      </c>
      <c r="F65" s="36" t="str">
        <f>IF(ISBLANK('Cable Schedule'!$E65),"",(SUM((E65*0.5)^2*(3.1416))))</f>
        <v/>
      </c>
      <c r="G65" s="277" t="str">
        <f>IF(ISBLANK('Cable Schedule'!$E65),"",(SUMIF('Cable Schedule'!$M$4:$M$412,$B65,'Cable Schedule'!$W$4:$W$412)+SUMIF('Cable Schedule'!$N$4:$N$412,$B65,'Cable Schedule'!$W$4:$W$412)+SUMIF('Cable Schedule'!$O$4:$O$412,$B65,'Cable Schedule'!$W$4:$W$412)+SUMIF('Cable Schedule'!$P$4:$P$412,$B65,'Cable Schedule'!$W$4:$W$412)+SUMIF('Cable Schedule'!$Q$4:$Q$412,$B65,'Cable Schedule'!$W$4:$W$412)+SUMIF('Cable Schedule'!$R$4:$R$412,$B65,'Cable Schedule'!$W$4:$W$412)+SUMIF('Cable Schedule'!$S$4:$S$412,$B65,'Cable Schedule'!$W$4:$W$412)))</f>
        <v/>
      </c>
      <c r="H65" s="32" t="str">
        <f>IF(ISBLANK('Cable Schedule'!$E65),"",G65/F65)</f>
        <v/>
      </c>
      <c r="I65" s="278" t="str">
        <f>IF(ISBLANK('Cable Schedule'!$J65),"",(CONCATENATE('Cable Schedule'!J65,'Cable Schedule'!K65,'Cable Schedule'!L65)))</f>
        <v/>
      </c>
      <c r="J65" s="64">
        <f>IF(ISNA(INDEX('Cable Schedule'!$T$4:$T$307,MATCH($B65,'Cable Schedule'!$M$4:$M$307,0))),$C65,INDEX('Cable Schedule'!$T$4:$T$307,MATCH($B65,'Cable Schedule'!$M$4:$M$307,0)))</f>
        <v>0</v>
      </c>
      <c r="K65" s="15" t="str">
        <f>IF(ISNA(INDEX('Cable Schedule'!$M$4:$M$411,MATCH($B65,'Cable Schedule'!$M$4:$M$411,0))),"",INDEX('Cable Schedule'!$M$4:$M$411,MATCH($B65,'Cable Schedule'!$M$4:$M$411,0))&amp;IF(INDEX('Cable Schedule'!$N$4:$N$411,MATCH($B65,'Cable Schedule'!$M$4:$M$411,0))="","",", "&amp;INDEX('Cable Schedule'!$N$4:$N$411,MATCH($B65,'Cable Schedule'!$M$4:$M$411,0)))&amp;IF(INDEX('Cable Schedule'!$O$4:$O$411,MATCH($B65,'Cable Schedule'!$M$4:$M$411,0))="","",", "&amp;INDEX('Cable Schedule'!$O$4:$O$411,MATCH($B65,'Cable Schedule'!$M$4:$M$411,0)))&amp;IF(INDEX('Cable Schedule'!$P$4:$P$411,MATCH($B65,'Cable Schedule'!$M$4:$M$411,0))="","",", "&amp;INDEX('Cable Schedule'!$P$4:$P$411,MATCH($B65,'Cable Schedule'!$M$4:$M$411,0)))&amp;IF(INDEX('Cable Schedule'!$Q$4:$Q$411,MATCH($B65,'Cable Schedule'!$M$4:$M$411,0))="","",", "&amp;INDEX('Cable Schedule'!$Q$4:$Q$411,MATCH($B65,'Cable Schedule'!$M$4:$M$411,0)))&amp;IF(INDEX('Cable Schedule'!$R$4:$R$411,MATCH($B65,'Cable Schedule'!$M$4:$M$411,0))="","",", "&amp;INDEX('Cable Schedule'!$R$4:$R$411,MATCH($B65,'Cable Schedule'!$M$4:$M$411,0)))&amp;IF(INDEX('Cable Schedule'!$S$4:$S$411,MATCH($B65,'Cable Schedule'!$M$4:$M$411,0))="","",", "&amp;INDEX('Cable Schedule'!$S$4:$S$411,MATCH($B65,'Cable Schedule'!$M$4:$M$411,0))))</f>
        <v/>
      </c>
      <c r="L65" s="251"/>
      <c r="M65" s="252"/>
      <c r="N65" s="252"/>
      <c r="O65" s="252"/>
      <c r="P65" s="252"/>
      <c r="Q65" s="253"/>
    </row>
    <row r="66" spans="1:17">
      <c r="A66" s="50"/>
      <c r="B66" s="34" t="str">
        <f>IF(ISBLANK('Cable Schedule'!$M66),"",'Cable Schedule'!$M66)</f>
        <v/>
      </c>
      <c r="C66" s="3" t="str">
        <f>IF(ISBLANK('Cable Schedule'!$E69),"",'Cable Schedule'!$G66)</f>
        <v/>
      </c>
      <c r="D66" s="48" t="str">
        <f>IF(ISNA(INDEX('Cable Schedule'!$X$4:$X$411,MATCH($B66,'Cable Schedule'!$M$4:$M$411,0))),"",INDEX('Cable Schedule'!$X$4:$X$411,MATCH($B66,'Cable Schedule'!$M$4:$M$411,0)))</f>
        <v/>
      </c>
      <c r="E66" s="35">
        <v>1.5</v>
      </c>
      <c r="F66" s="36" t="str">
        <f>IF(ISBLANK('Cable Schedule'!$E66),"",(SUM((E66*0.5)^2*(3.1416))))</f>
        <v/>
      </c>
      <c r="G66" s="277" t="str">
        <f>IF(ISBLANK('Cable Schedule'!$E66),"",(SUMIF('Cable Schedule'!$M$4:$M$412,$B66,'Cable Schedule'!$W$4:$W$412)+SUMIF('Cable Schedule'!$N$4:$N$412,$B66,'Cable Schedule'!$W$4:$W$412)+SUMIF('Cable Schedule'!$O$4:$O$412,$B66,'Cable Schedule'!$W$4:$W$412)+SUMIF('Cable Schedule'!$P$4:$P$412,$B66,'Cable Schedule'!$W$4:$W$412)+SUMIF('Cable Schedule'!$Q$4:$Q$412,$B66,'Cable Schedule'!$W$4:$W$412)+SUMIF('Cable Schedule'!$R$4:$R$412,$B66,'Cable Schedule'!$W$4:$W$412)+SUMIF('Cable Schedule'!$S$4:$S$412,$B66,'Cable Schedule'!$W$4:$W$412)))</f>
        <v/>
      </c>
      <c r="H66" s="32" t="str">
        <f>IF(ISBLANK('Cable Schedule'!$E66),"",G66/F66)</f>
        <v/>
      </c>
      <c r="I66" s="278" t="str">
        <f>IF(ISBLANK('Cable Schedule'!$J66),"",(CONCATENATE('Cable Schedule'!J66,'Cable Schedule'!K66,'Cable Schedule'!L66)))</f>
        <v/>
      </c>
      <c r="J66" s="64">
        <f>IF(ISNA(INDEX('Cable Schedule'!$T$4:$T$307,MATCH($B66,'Cable Schedule'!$M$4:$M$307,0))),$C66,INDEX('Cable Schedule'!$T$4:$T$307,MATCH($B66,'Cable Schedule'!$M$4:$M$307,0)))</f>
        <v>0</v>
      </c>
      <c r="K66" s="15" t="str">
        <f>IF(ISNA(INDEX('Cable Schedule'!$M$4:$M$411,MATCH($B66,'Cable Schedule'!$M$4:$M$411,0))),"",INDEX('Cable Schedule'!$M$4:$M$411,MATCH($B66,'Cable Schedule'!$M$4:$M$411,0))&amp;IF(INDEX('Cable Schedule'!$N$4:$N$411,MATCH($B66,'Cable Schedule'!$M$4:$M$411,0))="","",", "&amp;INDEX('Cable Schedule'!$N$4:$N$411,MATCH($B66,'Cable Schedule'!$M$4:$M$411,0)))&amp;IF(INDEX('Cable Schedule'!$O$4:$O$411,MATCH($B66,'Cable Schedule'!$M$4:$M$411,0))="","",", "&amp;INDEX('Cable Schedule'!$O$4:$O$411,MATCH($B66,'Cable Schedule'!$M$4:$M$411,0)))&amp;IF(INDEX('Cable Schedule'!$P$4:$P$411,MATCH($B66,'Cable Schedule'!$M$4:$M$411,0))="","",", "&amp;INDEX('Cable Schedule'!$P$4:$P$411,MATCH($B66,'Cable Schedule'!$M$4:$M$411,0)))&amp;IF(INDEX('Cable Schedule'!$Q$4:$Q$411,MATCH($B66,'Cable Schedule'!$M$4:$M$411,0))="","",", "&amp;INDEX('Cable Schedule'!$Q$4:$Q$411,MATCH($B66,'Cable Schedule'!$M$4:$M$411,0)))&amp;IF(INDEX('Cable Schedule'!$R$4:$R$411,MATCH($B66,'Cable Schedule'!$M$4:$M$411,0))="","",", "&amp;INDEX('Cable Schedule'!$R$4:$R$411,MATCH($B66,'Cable Schedule'!$M$4:$M$411,0)))&amp;IF(INDEX('Cable Schedule'!$S$4:$S$411,MATCH($B66,'Cable Schedule'!$M$4:$M$411,0))="","",", "&amp;INDEX('Cable Schedule'!$S$4:$S$411,MATCH($B66,'Cable Schedule'!$M$4:$M$411,0))))</f>
        <v/>
      </c>
      <c r="L66" s="251"/>
      <c r="M66" s="252"/>
      <c r="N66" s="252"/>
      <c r="O66" s="252"/>
      <c r="P66" s="252"/>
      <c r="Q66" s="253"/>
    </row>
    <row r="67" spans="1:17">
      <c r="A67" s="50"/>
      <c r="B67" s="34" t="str">
        <f>IF(ISBLANK('Cable Schedule'!$M67),"",'Cable Schedule'!$M67)</f>
        <v/>
      </c>
      <c r="C67" s="3" t="str">
        <f>IF(ISBLANK('Cable Schedule'!$E70),"",'Cable Schedule'!$G67)</f>
        <v/>
      </c>
      <c r="D67" s="48" t="str">
        <f>IF(ISNA(INDEX('Cable Schedule'!$X$4:$X$411,MATCH($B67,'Cable Schedule'!$M$4:$M$411,0))),"",INDEX('Cable Schedule'!$X$4:$X$411,MATCH($B67,'Cable Schedule'!$M$4:$M$411,0)))</f>
        <v/>
      </c>
      <c r="E67" s="35">
        <v>1.5</v>
      </c>
      <c r="F67" s="36" t="str">
        <f>IF(ISBLANK('Cable Schedule'!$E67),"",(SUM((E67*0.5)^2*(3.1416))))</f>
        <v/>
      </c>
      <c r="G67" s="277" t="str">
        <f>IF(ISBLANK('Cable Schedule'!$E67),"",(SUMIF('Cable Schedule'!$M$4:$M$412,$B67,'Cable Schedule'!$W$4:$W$412)+SUMIF('Cable Schedule'!$N$4:$N$412,$B67,'Cable Schedule'!$W$4:$W$412)+SUMIF('Cable Schedule'!$O$4:$O$412,$B67,'Cable Schedule'!$W$4:$W$412)+SUMIF('Cable Schedule'!$P$4:$P$412,$B67,'Cable Schedule'!$W$4:$W$412)+SUMIF('Cable Schedule'!$Q$4:$Q$412,$B67,'Cable Schedule'!$W$4:$W$412)+SUMIF('Cable Schedule'!$R$4:$R$412,$B67,'Cable Schedule'!$W$4:$W$412)+SUMIF('Cable Schedule'!$S$4:$S$412,$B67,'Cable Schedule'!$W$4:$W$412)))</f>
        <v/>
      </c>
      <c r="H67" s="32" t="str">
        <f>IF(ISBLANK('Cable Schedule'!$E67),"",G67/F67)</f>
        <v/>
      </c>
      <c r="I67" s="278" t="str">
        <f>IF(ISBLANK('Cable Schedule'!$J67),"",(CONCATENATE('Cable Schedule'!J67,'Cable Schedule'!K67,'Cable Schedule'!L67)))</f>
        <v/>
      </c>
      <c r="J67" s="64">
        <f>IF(ISNA(INDEX('Cable Schedule'!$T$4:$T$307,MATCH($B67,'Cable Schedule'!$M$4:$M$307,0))),$C67,INDEX('Cable Schedule'!$T$4:$T$307,MATCH($B67,'Cable Schedule'!$M$4:$M$307,0)))</f>
        <v>0</v>
      </c>
      <c r="K67" s="15" t="str">
        <f>IF(ISNA(INDEX('Cable Schedule'!$M$4:$M$411,MATCH($B67,'Cable Schedule'!$M$4:$M$411,0))),"",INDEX('Cable Schedule'!$M$4:$M$411,MATCH($B67,'Cable Schedule'!$M$4:$M$411,0))&amp;IF(INDEX('Cable Schedule'!$N$4:$N$411,MATCH($B67,'Cable Schedule'!$M$4:$M$411,0))="","",", "&amp;INDEX('Cable Schedule'!$N$4:$N$411,MATCH($B67,'Cable Schedule'!$M$4:$M$411,0)))&amp;IF(INDEX('Cable Schedule'!$O$4:$O$411,MATCH($B67,'Cable Schedule'!$M$4:$M$411,0))="","",", "&amp;INDEX('Cable Schedule'!$O$4:$O$411,MATCH($B67,'Cable Schedule'!$M$4:$M$411,0)))&amp;IF(INDEX('Cable Schedule'!$P$4:$P$411,MATCH($B67,'Cable Schedule'!$M$4:$M$411,0))="","",", "&amp;INDEX('Cable Schedule'!$P$4:$P$411,MATCH($B67,'Cable Schedule'!$M$4:$M$411,0)))&amp;IF(INDEX('Cable Schedule'!$Q$4:$Q$411,MATCH($B67,'Cable Schedule'!$M$4:$M$411,0))="","",", "&amp;INDEX('Cable Schedule'!$Q$4:$Q$411,MATCH($B67,'Cable Schedule'!$M$4:$M$411,0)))&amp;IF(INDEX('Cable Schedule'!$R$4:$R$411,MATCH($B67,'Cable Schedule'!$M$4:$M$411,0))="","",", "&amp;INDEX('Cable Schedule'!$R$4:$R$411,MATCH($B67,'Cable Schedule'!$M$4:$M$411,0)))&amp;IF(INDEX('Cable Schedule'!$S$4:$S$411,MATCH($B67,'Cable Schedule'!$M$4:$M$411,0))="","",", "&amp;INDEX('Cable Schedule'!$S$4:$S$411,MATCH($B67,'Cable Schedule'!$M$4:$M$411,0))))</f>
        <v/>
      </c>
      <c r="L67" s="251"/>
      <c r="M67" s="252"/>
      <c r="N67" s="252"/>
      <c r="O67" s="252"/>
      <c r="P67" s="252"/>
      <c r="Q67" s="253"/>
    </row>
    <row r="68" spans="1:17" s="43" customFormat="1">
      <c r="A68" s="50"/>
      <c r="B68" s="34" t="str">
        <f>IF(ISBLANK('Cable Schedule'!$M68),"",'Cable Schedule'!$M68)</f>
        <v/>
      </c>
      <c r="C68" s="3" t="str">
        <f>IF(ISBLANK('Cable Schedule'!$E71),"",'Cable Schedule'!$G68)</f>
        <v/>
      </c>
      <c r="D68" s="48" t="str">
        <f>IF(ISNA(INDEX('Cable Schedule'!$X$4:$X$411,MATCH($B68,'Cable Schedule'!$M$4:$M$411,0))),"",INDEX('Cable Schedule'!$X$4:$X$411,MATCH($B68,'Cable Schedule'!$M$4:$M$411,0)))</f>
        <v/>
      </c>
      <c r="E68" s="35">
        <v>1</v>
      </c>
      <c r="F68" s="36" t="str">
        <f>IF(ISBLANK('Cable Schedule'!$E68),"",(SUM((E68*0.5)^2*(3.1416))))</f>
        <v/>
      </c>
      <c r="G68" s="277" t="str">
        <f>IF(ISBLANK('Cable Schedule'!$E68),"",(SUMIF('Cable Schedule'!$M$4:$M$412,$B68,'Cable Schedule'!$W$4:$W$412)+SUMIF('Cable Schedule'!$N$4:$N$412,$B68,'Cable Schedule'!$W$4:$W$412)+SUMIF('Cable Schedule'!$O$4:$O$412,$B68,'Cable Schedule'!$W$4:$W$412)+SUMIF('Cable Schedule'!$P$4:$P$412,$B68,'Cable Schedule'!$W$4:$W$412)+SUMIF('Cable Schedule'!$Q$4:$Q$412,$B68,'Cable Schedule'!$W$4:$W$412)+SUMIF('Cable Schedule'!$R$4:$R$412,$B68,'Cable Schedule'!$W$4:$W$412)+SUMIF('Cable Schedule'!$S$4:$S$412,$B68,'Cable Schedule'!$W$4:$W$412)))</f>
        <v/>
      </c>
      <c r="H68" s="32" t="str">
        <f>IF(ISBLANK('Cable Schedule'!$E68),"",G68/F68)</f>
        <v/>
      </c>
      <c r="I68" s="278" t="str">
        <f>IF(ISBLANK('Cable Schedule'!$J68),"",(CONCATENATE('Cable Schedule'!J68,'Cable Schedule'!K68,'Cable Schedule'!L68)))</f>
        <v/>
      </c>
      <c r="J68" s="64">
        <f>IF(ISNA(INDEX('Cable Schedule'!$T$4:$T$307,MATCH($B68,'Cable Schedule'!$M$4:$M$307,0))),$C68,INDEX('Cable Schedule'!$T$4:$T$307,MATCH($B68,'Cable Schedule'!$M$4:$M$307,0)))</f>
        <v>0</v>
      </c>
      <c r="K68" s="15" t="str">
        <f>IF(ISNA(INDEX('Cable Schedule'!$M$4:$M$411,MATCH($B68,'Cable Schedule'!$M$4:$M$411,0))),"",INDEX('Cable Schedule'!$M$4:$M$411,MATCH($B68,'Cable Schedule'!$M$4:$M$411,0))&amp;IF(INDEX('Cable Schedule'!$N$4:$N$411,MATCH($B68,'Cable Schedule'!$M$4:$M$411,0))="","",", "&amp;INDEX('Cable Schedule'!$N$4:$N$411,MATCH($B68,'Cable Schedule'!$M$4:$M$411,0)))&amp;IF(INDEX('Cable Schedule'!$O$4:$O$411,MATCH($B68,'Cable Schedule'!$M$4:$M$411,0))="","",", "&amp;INDEX('Cable Schedule'!$O$4:$O$411,MATCH($B68,'Cable Schedule'!$M$4:$M$411,0)))&amp;IF(INDEX('Cable Schedule'!$P$4:$P$411,MATCH($B68,'Cable Schedule'!$M$4:$M$411,0))="","",", "&amp;INDEX('Cable Schedule'!$P$4:$P$411,MATCH($B68,'Cable Schedule'!$M$4:$M$411,0)))&amp;IF(INDEX('Cable Schedule'!$Q$4:$Q$411,MATCH($B68,'Cable Schedule'!$M$4:$M$411,0))="","",", "&amp;INDEX('Cable Schedule'!$Q$4:$Q$411,MATCH($B68,'Cable Schedule'!$M$4:$M$411,0)))&amp;IF(INDEX('Cable Schedule'!$R$4:$R$411,MATCH($B68,'Cable Schedule'!$M$4:$M$411,0))="","",", "&amp;INDEX('Cable Schedule'!$R$4:$R$411,MATCH($B68,'Cable Schedule'!$M$4:$M$411,0)))&amp;IF(INDEX('Cable Schedule'!$S$4:$S$411,MATCH($B68,'Cable Schedule'!$M$4:$M$411,0))="","",", "&amp;INDEX('Cable Schedule'!$S$4:$S$411,MATCH($B68,'Cable Schedule'!$M$4:$M$411,0))))</f>
        <v/>
      </c>
      <c r="L68" s="251"/>
      <c r="M68" s="252"/>
      <c r="N68" s="252"/>
      <c r="O68" s="252"/>
      <c r="P68" s="252"/>
      <c r="Q68" s="253"/>
    </row>
    <row r="69" spans="1:17" s="43" customFormat="1">
      <c r="A69" s="50"/>
      <c r="B69" s="34" t="str">
        <f>IF(ISBLANK('Cable Schedule'!$M69),"",'Cable Schedule'!$M69)</f>
        <v/>
      </c>
      <c r="C69" s="3" t="str">
        <f>IF(ISBLANK('Cable Schedule'!$E72),"",'Cable Schedule'!$G69)</f>
        <v/>
      </c>
      <c r="D69" s="48" t="str">
        <f>IF(ISNA(INDEX('Cable Schedule'!$X$4:$X$411,MATCH($B69,'Cable Schedule'!$M$4:$M$411,0))),"",INDEX('Cable Schedule'!$X$4:$X$411,MATCH($B69,'Cable Schedule'!$M$4:$M$411,0)))</f>
        <v/>
      </c>
      <c r="E69" s="35">
        <v>0.75</v>
      </c>
      <c r="F69" s="36" t="str">
        <f>IF(ISBLANK('Cable Schedule'!$E69),"",(SUM((E69*0.5)^2*(3.1416))))</f>
        <v/>
      </c>
      <c r="G69" s="277" t="str">
        <f>IF(ISBLANK('Cable Schedule'!$E69),"",(SUMIF('Cable Schedule'!$M$4:$M$412,$B69,'Cable Schedule'!$W$4:$W$412)+SUMIF('Cable Schedule'!$N$4:$N$412,$B69,'Cable Schedule'!$W$4:$W$412)+SUMIF('Cable Schedule'!$O$4:$O$412,$B69,'Cable Schedule'!$W$4:$W$412)+SUMIF('Cable Schedule'!$P$4:$P$412,$B69,'Cable Schedule'!$W$4:$W$412)+SUMIF('Cable Schedule'!$Q$4:$Q$412,$B69,'Cable Schedule'!$W$4:$W$412)+SUMIF('Cable Schedule'!$R$4:$R$412,$B69,'Cable Schedule'!$W$4:$W$412)+SUMIF('Cable Schedule'!$S$4:$S$412,$B69,'Cable Schedule'!$W$4:$W$412)))</f>
        <v/>
      </c>
      <c r="H69" s="32" t="str">
        <f>IF(ISBLANK('Cable Schedule'!$E69),"",G69/F69)</f>
        <v/>
      </c>
      <c r="I69" s="278" t="str">
        <f>IF(ISBLANK('Cable Schedule'!$J69),"",(CONCATENATE('Cable Schedule'!J69,'Cable Schedule'!K69,'Cable Schedule'!L69)))</f>
        <v/>
      </c>
      <c r="J69" s="64">
        <f>IF(ISNA(INDEX('Cable Schedule'!$T$4:$T$307,MATCH($B69,'Cable Schedule'!$M$4:$M$307,0))),$C69,INDEX('Cable Schedule'!$T$4:$T$307,MATCH($B69,'Cable Schedule'!$M$4:$M$307,0)))</f>
        <v>0</v>
      </c>
      <c r="K69" s="15" t="str">
        <f>IF(ISNA(INDEX('Cable Schedule'!$M$4:$M$411,MATCH($B69,'Cable Schedule'!$M$4:$M$411,0))),"",INDEX('Cable Schedule'!$M$4:$M$411,MATCH($B69,'Cable Schedule'!$M$4:$M$411,0))&amp;IF(INDEX('Cable Schedule'!$N$4:$N$411,MATCH($B69,'Cable Schedule'!$M$4:$M$411,0))="","",", "&amp;INDEX('Cable Schedule'!$N$4:$N$411,MATCH($B69,'Cable Schedule'!$M$4:$M$411,0)))&amp;IF(INDEX('Cable Schedule'!$O$4:$O$411,MATCH($B69,'Cable Schedule'!$M$4:$M$411,0))="","",", "&amp;INDEX('Cable Schedule'!$O$4:$O$411,MATCH($B69,'Cable Schedule'!$M$4:$M$411,0)))&amp;IF(INDEX('Cable Schedule'!$P$4:$P$411,MATCH($B69,'Cable Schedule'!$M$4:$M$411,0))="","",", "&amp;INDEX('Cable Schedule'!$P$4:$P$411,MATCH($B69,'Cable Schedule'!$M$4:$M$411,0)))&amp;IF(INDEX('Cable Schedule'!$Q$4:$Q$411,MATCH($B69,'Cable Schedule'!$M$4:$M$411,0))="","",", "&amp;INDEX('Cable Schedule'!$Q$4:$Q$411,MATCH($B69,'Cable Schedule'!$M$4:$M$411,0)))&amp;IF(INDEX('Cable Schedule'!$R$4:$R$411,MATCH($B69,'Cable Schedule'!$M$4:$M$411,0))="","",", "&amp;INDEX('Cable Schedule'!$R$4:$R$411,MATCH($B69,'Cable Schedule'!$M$4:$M$411,0)))&amp;IF(INDEX('Cable Schedule'!$S$4:$S$411,MATCH($B69,'Cable Schedule'!$M$4:$M$411,0))="","",", "&amp;INDEX('Cable Schedule'!$S$4:$S$411,MATCH($B69,'Cable Schedule'!$M$4:$M$411,0))))</f>
        <v/>
      </c>
      <c r="L69" s="251"/>
      <c r="M69" s="252"/>
      <c r="N69" s="252"/>
      <c r="O69" s="252"/>
      <c r="P69" s="252"/>
      <c r="Q69" s="253"/>
    </row>
    <row r="70" spans="1:17" s="43" customFormat="1">
      <c r="A70" s="50"/>
      <c r="B70" s="34" t="str">
        <f>IF(ISBLANK('Cable Schedule'!$M70),"",'Cable Schedule'!$M70)</f>
        <v/>
      </c>
      <c r="C70" s="3" t="str">
        <f>IF(ISBLANK('Cable Schedule'!$E73),"",'Cable Schedule'!$G70)</f>
        <v/>
      </c>
      <c r="D70" s="48" t="str">
        <f>IF(ISNA(INDEX('Cable Schedule'!$X$4:$X$411,MATCH($B70,'Cable Schedule'!$M$4:$M$411,0))),"",INDEX('Cable Schedule'!$X$4:$X$411,MATCH($B70,'Cable Schedule'!$M$4:$M$411,0)))</f>
        <v/>
      </c>
      <c r="E70" s="35">
        <v>0.75</v>
      </c>
      <c r="F70" s="36" t="str">
        <f>IF(ISBLANK('Cable Schedule'!$E70),"",(SUM((E70*0.5)^2*(3.1416))))</f>
        <v/>
      </c>
      <c r="G70" s="277" t="str">
        <f>IF(ISBLANK('Cable Schedule'!$E70),"",(SUMIF('Cable Schedule'!$M$4:$M$412,$B70,'Cable Schedule'!$W$4:$W$412)+SUMIF('Cable Schedule'!$N$4:$N$412,$B70,'Cable Schedule'!$W$4:$W$412)+SUMIF('Cable Schedule'!$O$4:$O$412,$B70,'Cable Schedule'!$W$4:$W$412)+SUMIF('Cable Schedule'!$P$4:$P$412,$B70,'Cable Schedule'!$W$4:$W$412)+SUMIF('Cable Schedule'!$Q$4:$Q$412,$B70,'Cable Schedule'!$W$4:$W$412)+SUMIF('Cable Schedule'!$R$4:$R$412,$B70,'Cable Schedule'!$W$4:$W$412)+SUMIF('Cable Schedule'!$S$4:$S$412,$B70,'Cable Schedule'!$W$4:$W$412)))</f>
        <v/>
      </c>
      <c r="H70" s="32" t="str">
        <f>IF(ISBLANK('Cable Schedule'!$E70),"",G70/F70)</f>
        <v/>
      </c>
      <c r="I70" s="278" t="str">
        <f>IF(ISBLANK('Cable Schedule'!$J70),"",(CONCATENATE('Cable Schedule'!J70,'Cable Schedule'!K70,'Cable Schedule'!L70)))</f>
        <v/>
      </c>
      <c r="J70" s="64">
        <f>IF(ISNA(INDEX('Cable Schedule'!$T$4:$T$307,MATCH($B70,'Cable Schedule'!$M$4:$M$307,0))),$C70,INDEX('Cable Schedule'!$T$4:$T$307,MATCH($B70,'Cable Schedule'!$M$4:$M$307,0)))</f>
        <v>0</v>
      </c>
      <c r="K70" s="15" t="str">
        <f>IF(ISNA(INDEX('Cable Schedule'!$M$4:$M$411,MATCH($B70,'Cable Schedule'!$M$4:$M$411,0))),"",INDEX('Cable Schedule'!$M$4:$M$411,MATCH($B70,'Cable Schedule'!$M$4:$M$411,0))&amp;IF(INDEX('Cable Schedule'!$N$4:$N$411,MATCH($B70,'Cable Schedule'!$M$4:$M$411,0))="","",", "&amp;INDEX('Cable Schedule'!$N$4:$N$411,MATCH($B70,'Cable Schedule'!$M$4:$M$411,0)))&amp;IF(INDEX('Cable Schedule'!$O$4:$O$411,MATCH($B70,'Cable Schedule'!$M$4:$M$411,0))="","",", "&amp;INDEX('Cable Schedule'!$O$4:$O$411,MATCH($B70,'Cable Schedule'!$M$4:$M$411,0)))&amp;IF(INDEX('Cable Schedule'!$P$4:$P$411,MATCH($B70,'Cable Schedule'!$M$4:$M$411,0))="","",", "&amp;INDEX('Cable Schedule'!$P$4:$P$411,MATCH($B70,'Cable Schedule'!$M$4:$M$411,0)))&amp;IF(INDEX('Cable Schedule'!$Q$4:$Q$411,MATCH($B70,'Cable Schedule'!$M$4:$M$411,0))="","",", "&amp;INDEX('Cable Schedule'!$Q$4:$Q$411,MATCH($B70,'Cable Schedule'!$M$4:$M$411,0)))&amp;IF(INDEX('Cable Schedule'!$R$4:$R$411,MATCH($B70,'Cable Schedule'!$M$4:$M$411,0))="","",", "&amp;INDEX('Cable Schedule'!$R$4:$R$411,MATCH($B70,'Cable Schedule'!$M$4:$M$411,0)))&amp;IF(INDEX('Cable Schedule'!$S$4:$S$411,MATCH($B70,'Cable Schedule'!$M$4:$M$411,0))="","",", "&amp;INDEX('Cable Schedule'!$S$4:$S$411,MATCH($B70,'Cable Schedule'!$M$4:$M$411,0))))</f>
        <v/>
      </c>
      <c r="L70" s="251"/>
      <c r="M70" s="252"/>
      <c r="N70" s="252"/>
      <c r="O70" s="252"/>
      <c r="P70" s="252"/>
      <c r="Q70" s="253"/>
    </row>
    <row r="71" spans="1:17">
      <c r="A71" s="50"/>
      <c r="B71" s="34" t="str">
        <f>IF(ISBLANK('Cable Schedule'!$M71),"",'Cable Schedule'!$M71)</f>
        <v/>
      </c>
      <c r="C71" s="3" t="str">
        <f>IF(ISBLANK('Cable Schedule'!$E74),"",'Cable Schedule'!$G71)</f>
        <v/>
      </c>
      <c r="D71" s="48" t="str">
        <f>IF(ISNA(INDEX('Cable Schedule'!$X$4:$X$411,MATCH($B71,'Cable Schedule'!$M$4:$M$411,0))),"",INDEX('Cable Schedule'!$X$4:$X$411,MATCH($B71,'Cable Schedule'!$M$4:$M$411,0)))</f>
        <v/>
      </c>
      <c r="E71" s="35">
        <v>0.75</v>
      </c>
      <c r="F71" s="36" t="str">
        <f>IF(ISBLANK('Cable Schedule'!$E71),"",(SUM((E71*0.5)^2*(3.1416))))</f>
        <v/>
      </c>
      <c r="G71" s="277" t="str">
        <f>IF(ISBLANK('Cable Schedule'!$E71),"",(SUMIF('Cable Schedule'!$M$4:$M$412,$B71,'Cable Schedule'!$W$4:$W$412)+SUMIF('Cable Schedule'!$N$4:$N$412,$B71,'Cable Schedule'!$W$4:$W$412)+SUMIF('Cable Schedule'!$O$4:$O$412,$B71,'Cable Schedule'!$W$4:$W$412)+SUMIF('Cable Schedule'!$P$4:$P$412,$B71,'Cable Schedule'!$W$4:$W$412)+SUMIF('Cable Schedule'!$Q$4:$Q$412,$B71,'Cable Schedule'!$W$4:$W$412)+SUMIF('Cable Schedule'!$R$4:$R$412,$B71,'Cable Schedule'!$W$4:$W$412)+SUMIF('Cable Schedule'!$S$4:$S$412,$B71,'Cable Schedule'!$W$4:$W$412)))</f>
        <v/>
      </c>
      <c r="H71" s="32" t="str">
        <f>IF(ISBLANK('Cable Schedule'!$E71),"",G71/F71)</f>
        <v/>
      </c>
      <c r="I71" s="278" t="str">
        <f>IF(ISBLANK('Cable Schedule'!$J71),"",(CONCATENATE('Cable Schedule'!J71,'Cable Schedule'!K71,'Cable Schedule'!L71)))</f>
        <v/>
      </c>
      <c r="J71" s="64">
        <f>IF(ISNA(INDEX('Cable Schedule'!$T$4:$T$307,MATCH($B71,'Cable Schedule'!$M$4:$M$307,0))),$C71,INDEX('Cable Schedule'!$T$4:$T$307,MATCH($B71,'Cable Schedule'!$M$4:$M$307,0)))</f>
        <v>0</v>
      </c>
      <c r="K71" s="15" t="str">
        <f>IF(ISNA(INDEX('Cable Schedule'!$M$4:$M$411,MATCH($B71,'Cable Schedule'!$M$4:$M$411,0))),"",INDEX('Cable Schedule'!$M$4:$M$411,MATCH($B71,'Cable Schedule'!$M$4:$M$411,0))&amp;IF(INDEX('Cable Schedule'!$N$4:$N$411,MATCH($B71,'Cable Schedule'!$M$4:$M$411,0))="","",", "&amp;INDEX('Cable Schedule'!$N$4:$N$411,MATCH($B71,'Cable Schedule'!$M$4:$M$411,0)))&amp;IF(INDEX('Cable Schedule'!$O$4:$O$411,MATCH($B71,'Cable Schedule'!$M$4:$M$411,0))="","",", "&amp;INDEX('Cable Schedule'!$O$4:$O$411,MATCH($B71,'Cable Schedule'!$M$4:$M$411,0)))&amp;IF(INDEX('Cable Schedule'!$P$4:$P$411,MATCH($B71,'Cable Schedule'!$M$4:$M$411,0))="","",", "&amp;INDEX('Cable Schedule'!$P$4:$P$411,MATCH($B71,'Cable Schedule'!$M$4:$M$411,0)))&amp;IF(INDEX('Cable Schedule'!$Q$4:$Q$411,MATCH($B71,'Cable Schedule'!$M$4:$M$411,0))="","",", "&amp;INDEX('Cable Schedule'!$Q$4:$Q$411,MATCH($B71,'Cable Schedule'!$M$4:$M$411,0)))&amp;IF(INDEX('Cable Schedule'!$R$4:$R$411,MATCH($B71,'Cable Schedule'!$M$4:$M$411,0))="","",", "&amp;INDEX('Cable Schedule'!$R$4:$R$411,MATCH($B71,'Cable Schedule'!$M$4:$M$411,0)))&amp;IF(INDEX('Cable Schedule'!$S$4:$S$411,MATCH($B71,'Cable Schedule'!$M$4:$M$411,0))="","",", "&amp;INDEX('Cable Schedule'!$S$4:$S$411,MATCH($B71,'Cable Schedule'!$M$4:$M$411,0))))</f>
        <v/>
      </c>
      <c r="L71" s="251"/>
      <c r="M71" s="252"/>
      <c r="N71" s="252"/>
      <c r="O71" s="252"/>
      <c r="P71" s="252"/>
      <c r="Q71" s="253"/>
    </row>
    <row r="72" spans="1:17" s="43" customFormat="1">
      <c r="A72" s="50"/>
      <c r="B72" s="34" t="str">
        <f>IF(ISBLANK('Cable Schedule'!$M72),"",'Cable Schedule'!$M72)</f>
        <v/>
      </c>
      <c r="C72" s="3" t="str">
        <f>IF(ISBLANK('Cable Schedule'!$E75),"",'Cable Schedule'!$G72)</f>
        <v/>
      </c>
      <c r="D72" s="48" t="str">
        <f>IF(ISNA(INDEX('Cable Schedule'!$X$4:$X$411,MATCH($B72,'Cable Schedule'!$M$4:$M$411,0))),"",INDEX('Cable Schedule'!$X$4:$X$411,MATCH($B72,'Cable Schedule'!$M$4:$M$411,0)))</f>
        <v/>
      </c>
      <c r="E72" s="35">
        <v>0.75</v>
      </c>
      <c r="F72" s="36" t="str">
        <f>IF(ISBLANK('Cable Schedule'!$E72),"",(SUM((E72*0.5)^2*(3.1416))))</f>
        <v/>
      </c>
      <c r="G72" s="277" t="str">
        <f>IF(ISBLANK('Cable Schedule'!$E72),"",(SUMIF('Cable Schedule'!$M$4:$M$412,$B72,'Cable Schedule'!$W$4:$W$412)+SUMIF('Cable Schedule'!$N$4:$N$412,$B72,'Cable Schedule'!$W$4:$W$412)+SUMIF('Cable Schedule'!$O$4:$O$412,$B72,'Cable Schedule'!$W$4:$W$412)+SUMIF('Cable Schedule'!$P$4:$P$412,$B72,'Cable Schedule'!$W$4:$W$412)+SUMIF('Cable Schedule'!$Q$4:$Q$412,$B72,'Cable Schedule'!$W$4:$W$412)+SUMIF('Cable Schedule'!$R$4:$R$412,$B72,'Cable Schedule'!$W$4:$W$412)+SUMIF('Cable Schedule'!$S$4:$S$412,$B72,'Cable Schedule'!$W$4:$W$412)))</f>
        <v/>
      </c>
      <c r="H72" s="32" t="str">
        <f>IF(ISBLANK('Cable Schedule'!$E72),"",G72/F72)</f>
        <v/>
      </c>
      <c r="I72" s="278" t="str">
        <f>IF(ISBLANK('Cable Schedule'!$J72),"",(CONCATENATE('Cable Schedule'!J72,'Cable Schedule'!K72,'Cable Schedule'!L72)))</f>
        <v/>
      </c>
      <c r="J72" s="64">
        <f>IF(ISNA(INDEX('Cable Schedule'!$T$4:$T$307,MATCH($B72,'Cable Schedule'!$M$4:$M$307,0))),$C72,INDEX('Cable Schedule'!$T$4:$T$307,MATCH($B72,'Cable Schedule'!$M$4:$M$307,0)))</f>
        <v>0</v>
      </c>
      <c r="K72" s="15" t="str">
        <f>IF(ISNA(INDEX('Cable Schedule'!$M$4:$M$411,MATCH($B72,'Cable Schedule'!$M$4:$M$411,0))),"",INDEX('Cable Schedule'!$M$4:$M$411,MATCH($B72,'Cable Schedule'!$M$4:$M$411,0))&amp;IF(INDEX('Cable Schedule'!$N$4:$N$411,MATCH($B72,'Cable Schedule'!$M$4:$M$411,0))="","",", "&amp;INDEX('Cable Schedule'!$N$4:$N$411,MATCH($B72,'Cable Schedule'!$M$4:$M$411,0)))&amp;IF(INDEX('Cable Schedule'!$O$4:$O$411,MATCH($B72,'Cable Schedule'!$M$4:$M$411,0))="","",", "&amp;INDEX('Cable Schedule'!$O$4:$O$411,MATCH($B72,'Cable Schedule'!$M$4:$M$411,0)))&amp;IF(INDEX('Cable Schedule'!$P$4:$P$411,MATCH($B72,'Cable Schedule'!$M$4:$M$411,0))="","",", "&amp;INDEX('Cable Schedule'!$P$4:$P$411,MATCH($B72,'Cable Schedule'!$M$4:$M$411,0)))&amp;IF(INDEX('Cable Schedule'!$Q$4:$Q$411,MATCH($B72,'Cable Schedule'!$M$4:$M$411,0))="","",", "&amp;INDEX('Cable Schedule'!$Q$4:$Q$411,MATCH($B72,'Cable Schedule'!$M$4:$M$411,0)))&amp;IF(INDEX('Cable Schedule'!$R$4:$R$411,MATCH($B72,'Cable Schedule'!$M$4:$M$411,0))="","",", "&amp;INDEX('Cable Schedule'!$R$4:$R$411,MATCH($B72,'Cable Schedule'!$M$4:$M$411,0)))&amp;IF(INDEX('Cable Schedule'!$S$4:$S$411,MATCH($B72,'Cable Schedule'!$M$4:$M$411,0))="","",", "&amp;INDEX('Cable Schedule'!$S$4:$S$411,MATCH($B72,'Cable Schedule'!$M$4:$M$411,0))))</f>
        <v/>
      </c>
      <c r="L72" s="251"/>
      <c r="M72" s="252"/>
      <c r="N72" s="252"/>
      <c r="O72" s="252"/>
      <c r="P72" s="252"/>
      <c r="Q72" s="253"/>
    </row>
    <row r="73" spans="1:17" s="43" customFormat="1">
      <c r="A73" s="50"/>
      <c r="B73" s="34" t="str">
        <f>IF(ISBLANK('Cable Schedule'!$M73),"",'Cable Schedule'!$M73)</f>
        <v/>
      </c>
      <c r="C73" s="3" t="str">
        <f>IF(ISBLANK('Cable Schedule'!$E76),"",'Cable Schedule'!$G73)</f>
        <v/>
      </c>
      <c r="D73" s="48" t="str">
        <f>IF(ISNA(INDEX('Cable Schedule'!$X$4:$X$411,MATCH($B73,'Cable Schedule'!$M$4:$M$411,0))),"",INDEX('Cable Schedule'!$X$4:$X$411,MATCH($B73,'Cable Schedule'!$M$4:$M$411,0)))</f>
        <v/>
      </c>
      <c r="E73" s="35">
        <v>2</v>
      </c>
      <c r="F73" s="36" t="str">
        <f>IF(ISBLANK('Cable Schedule'!$E73),"",(SUM((E73*0.5)^2*(3.1416))))</f>
        <v/>
      </c>
      <c r="G73" s="277" t="str">
        <f>IF(ISBLANK('Cable Schedule'!$E73),"",(SUMIF('Cable Schedule'!$M$4:$M$412,$B73,'Cable Schedule'!$W$4:$W$412)+SUMIF('Cable Schedule'!$N$4:$N$412,$B73,'Cable Schedule'!$W$4:$W$412)+SUMIF('Cable Schedule'!$O$4:$O$412,$B73,'Cable Schedule'!$W$4:$W$412)+SUMIF('Cable Schedule'!$P$4:$P$412,$B73,'Cable Schedule'!$W$4:$W$412)+SUMIF('Cable Schedule'!$Q$4:$Q$412,$B73,'Cable Schedule'!$W$4:$W$412)+SUMIF('Cable Schedule'!$R$4:$R$412,$B73,'Cable Schedule'!$W$4:$W$412)+SUMIF('Cable Schedule'!$S$4:$S$412,$B73,'Cable Schedule'!$W$4:$W$412)))</f>
        <v/>
      </c>
      <c r="H73" s="32" t="str">
        <f>IF(ISBLANK('Cable Schedule'!$E73),"",G73/F73)</f>
        <v/>
      </c>
      <c r="I73" s="278" t="str">
        <f>IF(ISBLANK('Cable Schedule'!$J73),"",(CONCATENATE('Cable Schedule'!J73,'Cable Schedule'!K73,'Cable Schedule'!L73)))</f>
        <v/>
      </c>
      <c r="J73" s="64">
        <f>IF(ISNA(INDEX('Cable Schedule'!$T$4:$T$307,MATCH($B73,'Cable Schedule'!$M$4:$M$307,0))),$C73,INDEX('Cable Schedule'!$T$4:$T$307,MATCH($B73,'Cable Schedule'!$M$4:$M$307,0)))</f>
        <v>0</v>
      </c>
      <c r="K73" s="15"/>
      <c r="L73" s="251"/>
      <c r="M73" s="252"/>
      <c r="N73" s="252"/>
      <c r="O73" s="252"/>
      <c r="P73" s="252"/>
      <c r="Q73" s="253"/>
    </row>
    <row r="74" spans="1:17">
      <c r="A74" s="50"/>
      <c r="B74" s="34" t="str">
        <f>IF(ISBLANK('Cable Schedule'!$M74),"",'Cable Schedule'!$M74)</f>
        <v/>
      </c>
      <c r="C74" s="3" t="str">
        <f>IF(ISBLANK('Cable Schedule'!$E77),"",'Cable Schedule'!$G74)</f>
        <v/>
      </c>
      <c r="D74" s="48" t="str">
        <f>IF(ISNA(INDEX('Cable Schedule'!$X$4:$X$411,MATCH($B74,'Cable Schedule'!$M$4:$M$411,0))),"",INDEX('Cable Schedule'!$X$4:$X$411,MATCH($B74,'Cable Schedule'!$M$4:$M$411,0)))</f>
        <v/>
      </c>
      <c r="E74" s="35">
        <v>1.5</v>
      </c>
      <c r="F74" s="36" t="str">
        <f>IF(ISBLANK('Cable Schedule'!$E74),"",(SUM((E74*0.5)^2*(3.1416))))</f>
        <v/>
      </c>
      <c r="G74" s="277" t="str">
        <f>IF(ISBLANK('Cable Schedule'!$E74),"",(SUMIF('Cable Schedule'!$M$4:$M$412,$B74,'Cable Schedule'!$W$4:$W$412)+SUMIF('Cable Schedule'!$N$4:$N$412,$B74,'Cable Schedule'!$W$4:$W$412)+SUMIF('Cable Schedule'!$O$4:$O$412,$B74,'Cable Schedule'!$W$4:$W$412)+SUMIF('Cable Schedule'!$P$4:$P$412,$B74,'Cable Schedule'!$W$4:$W$412)+SUMIF('Cable Schedule'!$Q$4:$Q$412,$B74,'Cable Schedule'!$W$4:$W$412)+SUMIF('Cable Schedule'!$R$4:$R$412,$B74,'Cable Schedule'!$W$4:$W$412)+SUMIF('Cable Schedule'!$S$4:$S$412,$B74,'Cable Schedule'!$W$4:$W$412)))</f>
        <v/>
      </c>
      <c r="H74" s="32" t="str">
        <f>IF(ISBLANK('Cable Schedule'!$E74),"",G74/F74)</f>
        <v/>
      </c>
      <c r="I74" s="278" t="str">
        <f>IF(ISBLANK('Cable Schedule'!$J74),"",(CONCATENATE('Cable Schedule'!J74,'Cable Schedule'!K74,'Cable Schedule'!L74)))</f>
        <v/>
      </c>
      <c r="J74" s="64">
        <f>IF(ISNA(INDEX('Cable Schedule'!$T$4:$T$307,MATCH($B74,'Cable Schedule'!$M$4:$M$307,0))),$C74,INDEX('Cable Schedule'!$T$4:$T$307,MATCH($B74,'Cable Schedule'!$M$4:$M$307,0)))</f>
        <v>0</v>
      </c>
      <c r="K74" s="15" t="str">
        <f>IF(ISNA(INDEX('Cable Schedule'!$M$4:$M$411,MATCH($B74,'Cable Schedule'!$M$4:$M$411,0))),"",INDEX('Cable Schedule'!$M$4:$M$411,MATCH($B74,'Cable Schedule'!$M$4:$M$411,0))&amp;IF(INDEX('Cable Schedule'!$N$4:$N$411,MATCH($B74,'Cable Schedule'!$M$4:$M$411,0))="","",", "&amp;INDEX('Cable Schedule'!$N$4:$N$411,MATCH($B74,'Cable Schedule'!$M$4:$M$411,0)))&amp;IF(INDEX('Cable Schedule'!$O$4:$O$411,MATCH($B74,'Cable Schedule'!$M$4:$M$411,0))="","",", "&amp;INDEX('Cable Schedule'!$O$4:$O$411,MATCH($B74,'Cable Schedule'!$M$4:$M$411,0)))&amp;IF(INDEX('Cable Schedule'!$P$4:$P$411,MATCH($B74,'Cable Schedule'!$M$4:$M$411,0))="","",", "&amp;INDEX('Cable Schedule'!$P$4:$P$411,MATCH($B74,'Cable Schedule'!$M$4:$M$411,0)))&amp;IF(INDEX('Cable Schedule'!$Q$4:$Q$411,MATCH($B74,'Cable Schedule'!$M$4:$M$411,0))="","",", "&amp;INDEX('Cable Schedule'!$Q$4:$Q$411,MATCH($B74,'Cable Schedule'!$M$4:$M$411,0)))&amp;IF(INDEX('Cable Schedule'!$R$4:$R$411,MATCH($B74,'Cable Schedule'!$M$4:$M$411,0))="","",", "&amp;INDEX('Cable Schedule'!$R$4:$R$411,MATCH($B74,'Cable Schedule'!$M$4:$M$411,0)))&amp;IF(INDEX('Cable Schedule'!$S$4:$S$411,MATCH($B74,'Cable Schedule'!$M$4:$M$411,0))="","",", "&amp;INDEX('Cable Schedule'!$S$4:$S$411,MATCH($B74,'Cable Schedule'!$M$4:$M$411,0))))</f>
        <v/>
      </c>
      <c r="L74" s="251"/>
      <c r="M74" s="252"/>
      <c r="N74" s="252"/>
      <c r="O74" s="252"/>
      <c r="P74" s="252"/>
      <c r="Q74" s="253"/>
    </row>
    <row r="75" spans="1:17">
      <c r="A75" s="50"/>
      <c r="B75" s="34" t="str">
        <f>IF(ISBLANK('Cable Schedule'!$M75),"",'Cable Schedule'!$M75)</f>
        <v/>
      </c>
      <c r="C75" s="3" t="str">
        <f>IF(ISBLANK('Cable Schedule'!$E78),"",'Cable Schedule'!$G75)</f>
        <v/>
      </c>
      <c r="D75" s="48" t="str">
        <f>IF(ISNA(INDEX('Cable Schedule'!$X$4:$X$411,MATCH($B75,'Cable Schedule'!$M$4:$M$411,0))),"",INDEX('Cable Schedule'!$X$4:$X$411,MATCH($B75,'Cable Schedule'!$M$4:$M$411,0)))</f>
        <v/>
      </c>
      <c r="E75" s="35">
        <v>1.5</v>
      </c>
      <c r="F75" s="36" t="str">
        <f>IF(ISBLANK('Cable Schedule'!$E75),"",(SUM((E75*0.5)^2*(3.1416))))</f>
        <v/>
      </c>
      <c r="G75" s="277" t="str">
        <f>IF(ISBLANK('Cable Schedule'!$E75),"",(SUMIF('Cable Schedule'!$M$4:$M$412,$B75,'Cable Schedule'!$W$4:$W$412)+SUMIF('Cable Schedule'!$N$4:$N$412,$B75,'Cable Schedule'!$W$4:$W$412)+SUMIF('Cable Schedule'!$O$4:$O$412,$B75,'Cable Schedule'!$W$4:$W$412)+SUMIF('Cable Schedule'!$P$4:$P$412,$B75,'Cable Schedule'!$W$4:$W$412)+SUMIF('Cable Schedule'!$Q$4:$Q$412,$B75,'Cable Schedule'!$W$4:$W$412)+SUMIF('Cable Schedule'!$R$4:$R$412,$B75,'Cable Schedule'!$W$4:$W$412)+SUMIF('Cable Schedule'!$S$4:$S$412,$B75,'Cable Schedule'!$W$4:$W$412)))</f>
        <v/>
      </c>
      <c r="H75" s="32" t="str">
        <f>IF(ISBLANK('Cable Schedule'!$E75),"",G75/F75)</f>
        <v/>
      </c>
      <c r="I75" s="278" t="str">
        <f>IF(ISBLANK('Cable Schedule'!$J75),"",(CONCATENATE('Cable Schedule'!J75,'Cable Schedule'!K75,'Cable Schedule'!L75)))</f>
        <v/>
      </c>
      <c r="J75" s="64">
        <f>IF(ISNA(INDEX('Cable Schedule'!$T$4:$T$307,MATCH($B75,'Cable Schedule'!$M$4:$M$307,0))),$C75,INDEX('Cable Schedule'!$T$4:$T$307,MATCH($B75,'Cable Schedule'!$M$4:$M$307,0)))</f>
        <v>0</v>
      </c>
      <c r="K75" s="15" t="str">
        <f>IF(ISNA(INDEX('Cable Schedule'!$M$4:$M$411,MATCH($B75,'Cable Schedule'!$M$4:$M$411,0))),"",INDEX('Cable Schedule'!$M$4:$M$411,MATCH($B75,'Cable Schedule'!$M$4:$M$411,0))&amp;IF(INDEX('Cable Schedule'!$N$4:$N$411,MATCH($B75,'Cable Schedule'!$M$4:$M$411,0))="","",", "&amp;INDEX('Cable Schedule'!$N$4:$N$411,MATCH($B75,'Cable Schedule'!$M$4:$M$411,0)))&amp;IF(INDEX('Cable Schedule'!$O$4:$O$411,MATCH($B75,'Cable Schedule'!$M$4:$M$411,0))="","",", "&amp;INDEX('Cable Schedule'!$O$4:$O$411,MATCH($B75,'Cable Schedule'!$M$4:$M$411,0)))&amp;IF(INDEX('Cable Schedule'!$P$4:$P$411,MATCH($B75,'Cable Schedule'!$M$4:$M$411,0))="","",", "&amp;INDEX('Cable Schedule'!$P$4:$P$411,MATCH($B75,'Cable Schedule'!$M$4:$M$411,0)))&amp;IF(INDEX('Cable Schedule'!$Q$4:$Q$411,MATCH($B75,'Cable Schedule'!$M$4:$M$411,0))="","",", "&amp;INDEX('Cable Schedule'!$Q$4:$Q$411,MATCH($B75,'Cable Schedule'!$M$4:$M$411,0)))&amp;IF(INDEX('Cable Schedule'!$R$4:$R$411,MATCH($B75,'Cable Schedule'!$M$4:$M$411,0))="","",", "&amp;INDEX('Cable Schedule'!$R$4:$R$411,MATCH($B75,'Cable Schedule'!$M$4:$M$411,0)))&amp;IF(INDEX('Cable Schedule'!$S$4:$S$411,MATCH($B75,'Cable Schedule'!$M$4:$M$411,0))="","",", "&amp;INDEX('Cable Schedule'!$S$4:$S$411,MATCH($B75,'Cable Schedule'!$M$4:$M$411,0))))</f>
        <v/>
      </c>
      <c r="L75" s="251"/>
      <c r="M75" s="252"/>
      <c r="N75" s="252"/>
      <c r="O75" s="252"/>
      <c r="P75" s="252"/>
      <c r="Q75" s="253"/>
    </row>
    <row r="76" spans="1:17">
      <c r="A76" s="50"/>
      <c r="B76" s="34" t="str">
        <f>IF(ISBLANK('Cable Schedule'!$M76),"",'Cable Schedule'!$M76)</f>
        <v/>
      </c>
      <c r="C76" s="3" t="str">
        <f>IF(ISBLANK('Cable Schedule'!$E79),"",'Cable Schedule'!$G76)</f>
        <v/>
      </c>
      <c r="D76" s="48" t="str">
        <f>IF(ISNA(INDEX('Cable Schedule'!$X$4:$X$411,MATCH($B76,'Cable Schedule'!$M$4:$M$411,0))),"",INDEX('Cable Schedule'!$X$4:$X$411,MATCH($B76,'Cable Schedule'!$M$4:$M$411,0)))</f>
        <v/>
      </c>
      <c r="E76" s="35">
        <v>1</v>
      </c>
      <c r="F76" s="36" t="str">
        <f>IF(ISBLANK('Cable Schedule'!$E76),"",(SUM((E76*0.5)^2*(3.1416))))</f>
        <v/>
      </c>
      <c r="G76" s="277" t="str">
        <f>IF(ISBLANK('Cable Schedule'!$E76),"",(SUMIF('Cable Schedule'!$M$4:$M$412,$B76,'Cable Schedule'!$W$4:$W$412)+SUMIF('Cable Schedule'!$N$4:$N$412,$B76,'Cable Schedule'!$W$4:$W$412)+SUMIF('Cable Schedule'!$O$4:$O$412,$B76,'Cable Schedule'!$W$4:$W$412)+SUMIF('Cable Schedule'!$P$4:$P$412,$B76,'Cable Schedule'!$W$4:$W$412)+SUMIF('Cable Schedule'!$Q$4:$Q$412,$B76,'Cable Schedule'!$W$4:$W$412)+SUMIF('Cable Schedule'!$R$4:$R$412,$B76,'Cable Schedule'!$W$4:$W$412)+SUMIF('Cable Schedule'!$S$4:$S$412,$B76,'Cable Schedule'!$W$4:$W$412)))</f>
        <v/>
      </c>
      <c r="H76" s="32" t="str">
        <f>IF(ISBLANK('Cable Schedule'!$E76),"",G76/F76)</f>
        <v/>
      </c>
      <c r="I76" s="278" t="str">
        <f>IF(ISBLANK('Cable Schedule'!$J76),"",(CONCATENATE('Cable Schedule'!J76,'Cable Schedule'!K76,'Cable Schedule'!L76)))</f>
        <v/>
      </c>
      <c r="J76" s="64">
        <f>IF(ISNA(INDEX('Cable Schedule'!$T$4:$T$307,MATCH($B76,'Cable Schedule'!$M$4:$M$307,0))),$C76,INDEX('Cable Schedule'!$T$4:$T$307,MATCH($B76,'Cable Schedule'!$M$4:$M$307,0)))</f>
        <v>0</v>
      </c>
      <c r="K76" s="15" t="str">
        <f>IF(ISNA(INDEX('Cable Schedule'!$M$4:$M$411,MATCH($B76,'Cable Schedule'!$M$4:$M$411,0))),"",INDEX('Cable Schedule'!$M$4:$M$411,MATCH($B76,'Cable Schedule'!$M$4:$M$411,0))&amp;IF(INDEX('Cable Schedule'!$N$4:$N$411,MATCH($B76,'Cable Schedule'!$M$4:$M$411,0))="","",", "&amp;INDEX('Cable Schedule'!$N$4:$N$411,MATCH($B76,'Cable Schedule'!$M$4:$M$411,0)))&amp;IF(INDEX('Cable Schedule'!$O$4:$O$411,MATCH($B76,'Cable Schedule'!$M$4:$M$411,0))="","",", "&amp;INDEX('Cable Schedule'!$O$4:$O$411,MATCH($B76,'Cable Schedule'!$M$4:$M$411,0)))&amp;IF(INDEX('Cable Schedule'!$P$4:$P$411,MATCH($B76,'Cable Schedule'!$M$4:$M$411,0))="","",", "&amp;INDEX('Cable Schedule'!$P$4:$P$411,MATCH($B76,'Cable Schedule'!$M$4:$M$411,0)))&amp;IF(INDEX('Cable Schedule'!$Q$4:$Q$411,MATCH($B76,'Cable Schedule'!$M$4:$M$411,0))="","",", "&amp;INDEX('Cable Schedule'!$Q$4:$Q$411,MATCH($B76,'Cable Schedule'!$M$4:$M$411,0)))&amp;IF(INDEX('Cable Schedule'!$R$4:$R$411,MATCH($B76,'Cable Schedule'!$M$4:$M$411,0))="","",", "&amp;INDEX('Cable Schedule'!$R$4:$R$411,MATCH($B76,'Cable Schedule'!$M$4:$M$411,0)))&amp;IF(INDEX('Cable Schedule'!$S$4:$S$411,MATCH($B76,'Cable Schedule'!$M$4:$M$411,0))="","",", "&amp;INDEX('Cable Schedule'!$S$4:$S$411,MATCH($B76,'Cable Schedule'!$M$4:$M$411,0))))</f>
        <v/>
      </c>
      <c r="L76" s="251"/>
      <c r="M76" s="252"/>
      <c r="N76" s="252"/>
      <c r="O76" s="252"/>
      <c r="P76" s="252"/>
      <c r="Q76" s="253"/>
    </row>
    <row r="77" spans="1:17">
      <c r="A77" s="50"/>
      <c r="B77" s="34" t="str">
        <f>IF(ISBLANK('Cable Schedule'!$M77),"",'Cable Schedule'!$M77)</f>
        <v/>
      </c>
      <c r="C77" s="3" t="str">
        <f>IF(ISBLANK('Cable Schedule'!$E80),"",'Cable Schedule'!$G77)</f>
        <v/>
      </c>
      <c r="D77" s="48" t="str">
        <f>IF(ISNA(INDEX('Cable Schedule'!$X$4:$X$411,MATCH($B77,'Cable Schedule'!$M$4:$M$411,0))),"",INDEX('Cable Schedule'!$X$4:$X$411,MATCH($B77,'Cable Schedule'!$M$4:$M$411,0)))</f>
        <v/>
      </c>
      <c r="E77" s="35">
        <v>0.75</v>
      </c>
      <c r="F77" s="36" t="str">
        <f>IF(ISBLANK('Cable Schedule'!$E77),"",(SUM((E77*0.5)^2*(3.1416))))</f>
        <v/>
      </c>
      <c r="G77" s="277" t="str">
        <f>IF(ISBLANK('Cable Schedule'!$E77),"",(SUMIF('Cable Schedule'!$M$4:$M$412,$B77,'Cable Schedule'!$W$4:$W$412)+SUMIF('Cable Schedule'!$N$4:$N$412,$B77,'Cable Schedule'!$W$4:$W$412)+SUMIF('Cable Schedule'!$O$4:$O$412,$B77,'Cable Schedule'!$W$4:$W$412)+SUMIF('Cable Schedule'!$P$4:$P$412,$B77,'Cable Schedule'!$W$4:$W$412)+SUMIF('Cable Schedule'!$Q$4:$Q$412,$B77,'Cable Schedule'!$W$4:$W$412)+SUMIF('Cable Schedule'!$R$4:$R$412,$B77,'Cable Schedule'!$W$4:$W$412)+SUMIF('Cable Schedule'!$S$4:$S$412,$B77,'Cable Schedule'!$W$4:$W$412)))</f>
        <v/>
      </c>
      <c r="H77" s="32" t="str">
        <f>IF(ISBLANK('Cable Schedule'!$E77),"",G77/F77)</f>
        <v/>
      </c>
      <c r="I77" s="278" t="str">
        <f>IF(ISBLANK('Cable Schedule'!$J77),"",(CONCATENATE('Cable Schedule'!J77,'Cable Schedule'!K77,'Cable Schedule'!L77)))</f>
        <v/>
      </c>
      <c r="J77" s="64">
        <f>IF(ISNA(INDEX('Cable Schedule'!$T$4:$T$307,MATCH($B77,'Cable Schedule'!$M$4:$M$307,0))),$C77,INDEX('Cable Schedule'!$T$4:$T$307,MATCH($B77,'Cable Schedule'!$M$4:$M$307,0)))</f>
        <v>0</v>
      </c>
      <c r="K77" s="15" t="str">
        <f>IF(ISNA(INDEX('Cable Schedule'!$M$4:$M$411,MATCH($B77,'Cable Schedule'!$M$4:$M$411,0))),"",INDEX('Cable Schedule'!$M$4:$M$411,MATCH($B77,'Cable Schedule'!$M$4:$M$411,0))&amp;IF(INDEX('Cable Schedule'!$N$4:$N$411,MATCH($B77,'Cable Schedule'!$M$4:$M$411,0))="","",", "&amp;INDEX('Cable Schedule'!$N$4:$N$411,MATCH($B77,'Cable Schedule'!$M$4:$M$411,0)))&amp;IF(INDEX('Cable Schedule'!$O$4:$O$411,MATCH($B77,'Cable Schedule'!$M$4:$M$411,0))="","",", "&amp;INDEX('Cable Schedule'!$O$4:$O$411,MATCH($B77,'Cable Schedule'!$M$4:$M$411,0)))&amp;IF(INDEX('Cable Schedule'!$P$4:$P$411,MATCH($B77,'Cable Schedule'!$M$4:$M$411,0))="","",", "&amp;INDEX('Cable Schedule'!$P$4:$P$411,MATCH($B77,'Cable Schedule'!$M$4:$M$411,0)))&amp;IF(INDEX('Cable Schedule'!$Q$4:$Q$411,MATCH($B77,'Cable Schedule'!$M$4:$M$411,0))="","",", "&amp;INDEX('Cable Schedule'!$Q$4:$Q$411,MATCH($B77,'Cable Schedule'!$M$4:$M$411,0)))&amp;IF(INDEX('Cable Schedule'!$R$4:$R$411,MATCH($B77,'Cable Schedule'!$M$4:$M$411,0))="","",", "&amp;INDEX('Cable Schedule'!$R$4:$R$411,MATCH($B77,'Cable Schedule'!$M$4:$M$411,0)))&amp;IF(INDEX('Cable Schedule'!$S$4:$S$411,MATCH($B77,'Cable Schedule'!$M$4:$M$411,0))="","",", "&amp;INDEX('Cable Schedule'!$S$4:$S$411,MATCH($B77,'Cable Schedule'!$M$4:$M$411,0))))</f>
        <v/>
      </c>
      <c r="L77" s="251"/>
      <c r="M77" s="252"/>
      <c r="N77" s="252"/>
      <c r="O77" s="252"/>
      <c r="P77" s="252"/>
      <c r="Q77" s="253"/>
    </row>
    <row r="78" spans="1:17">
      <c r="A78" s="50"/>
      <c r="B78" s="34" t="str">
        <f>IF(ISBLANK('Cable Schedule'!$M78),"",'Cable Schedule'!$M78)</f>
        <v/>
      </c>
      <c r="C78" s="3" t="str">
        <f>IF(ISBLANK('Cable Schedule'!$E81),"",'Cable Schedule'!$G78)</f>
        <v/>
      </c>
      <c r="D78" s="48" t="str">
        <f>IF(ISNA(INDEX('Cable Schedule'!$X$4:$X$411,MATCH($B78,'Cable Schedule'!$M$4:$M$411,0))),"",INDEX('Cable Schedule'!$X$4:$X$411,MATCH($B78,'Cable Schedule'!$M$4:$M$411,0)))</f>
        <v/>
      </c>
      <c r="E78" s="35">
        <v>0.75</v>
      </c>
      <c r="F78" s="36" t="str">
        <f>IF(ISBLANK('Cable Schedule'!$E78),"",(SUM((E78*0.5)^2*(3.1416))))</f>
        <v/>
      </c>
      <c r="G78" s="277" t="str">
        <f>IF(ISBLANK('Cable Schedule'!$E78),"",(SUMIF('Cable Schedule'!$M$4:$M$412,$B78,'Cable Schedule'!$W$4:$W$412)+SUMIF('Cable Schedule'!$N$4:$N$412,$B78,'Cable Schedule'!$W$4:$W$412)+SUMIF('Cable Schedule'!$O$4:$O$412,$B78,'Cable Schedule'!$W$4:$W$412)+SUMIF('Cable Schedule'!$P$4:$P$412,$B78,'Cable Schedule'!$W$4:$W$412)+SUMIF('Cable Schedule'!$Q$4:$Q$412,$B78,'Cable Schedule'!$W$4:$W$412)+SUMIF('Cable Schedule'!$R$4:$R$412,$B78,'Cable Schedule'!$W$4:$W$412)+SUMIF('Cable Schedule'!$S$4:$S$412,$B78,'Cable Schedule'!$W$4:$W$412)))</f>
        <v/>
      </c>
      <c r="H78" s="32" t="str">
        <f>IF(ISBLANK('Cable Schedule'!$E78),"",G78/F78)</f>
        <v/>
      </c>
      <c r="I78" s="278" t="str">
        <f>IF(ISBLANK('Cable Schedule'!$J78),"",(CONCATENATE('Cable Schedule'!J78,'Cable Schedule'!K78,'Cable Schedule'!L78)))</f>
        <v/>
      </c>
      <c r="J78" s="64">
        <f>IF(ISNA(INDEX('Cable Schedule'!$T$4:$T$307,MATCH($B78,'Cable Schedule'!$M$4:$M$307,0))),$C78,INDEX('Cable Schedule'!$T$4:$T$307,MATCH($B78,'Cable Schedule'!$M$4:$M$307,0)))</f>
        <v>0</v>
      </c>
      <c r="K78" s="15" t="str">
        <f>IF(ISNA(INDEX('Cable Schedule'!$M$4:$M$411,MATCH($B78,'Cable Schedule'!$M$4:$M$411,0))),"",INDEX('Cable Schedule'!$M$4:$M$411,MATCH($B78,'Cable Schedule'!$M$4:$M$411,0))&amp;IF(INDEX('Cable Schedule'!$N$4:$N$411,MATCH($B78,'Cable Schedule'!$M$4:$M$411,0))="","",", "&amp;INDEX('Cable Schedule'!$N$4:$N$411,MATCH($B78,'Cable Schedule'!$M$4:$M$411,0)))&amp;IF(INDEX('Cable Schedule'!$O$4:$O$411,MATCH($B78,'Cable Schedule'!$M$4:$M$411,0))="","",", "&amp;INDEX('Cable Schedule'!$O$4:$O$411,MATCH($B78,'Cable Schedule'!$M$4:$M$411,0)))&amp;IF(INDEX('Cable Schedule'!$P$4:$P$411,MATCH($B78,'Cable Schedule'!$M$4:$M$411,0))="","",", "&amp;INDEX('Cable Schedule'!$P$4:$P$411,MATCH($B78,'Cable Schedule'!$M$4:$M$411,0)))&amp;IF(INDEX('Cable Schedule'!$Q$4:$Q$411,MATCH($B78,'Cable Schedule'!$M$4:$M$411,0))="","",", "&amp;INDEX('Cable Schedule'!$Q$4:$Q$411,MATCH($B78,'Cable Schedule'!$M$4:$M$411,0)))&amp;IF(INDEX('Cable Schedule'!$R$4:$R$411,MATCH($B78,'Cable Schedule'!$M$4:$M$411,0))="","",", "&amp;INDEX('Cable Schedule'!$R$4:$R$411,MATCH($B78,'Cable Schedule'!$M$4:$M$411,0)))&amp;IF(INDEX('Cable Schedule'!$S$4:$S$411,MATCH($B78,'Cable Schedule'!$M$4:$M$411,0))="","",", "&amp;INDEX('Cable Schedule'!$S$4:$S$411,MATCH($B78,'Cable Schedule'!$M$4:$M$411,0))))</f>
        <v/>
      </c>
      <c r="L78" s="251"/>
      <c r="M78" s="252"/>
      <c r="N78" s="252"/>
      <c r="O78" s="252"/>
      <c r="P78" s="252"/>
      <c r="Q78" s="253"/>
    </row>
    <row r="79" spans="1:17" s="25" customFormat="1">
      <c r="A79" s="50"/>
      <c r="B79" s="34" t="str">
        <f>IF(ISBLANK('Cable Schedule'!$M79),"",'Cable Schedule'!$M79)</f>
        <v/>
      </c>
      <c r="C79" s="3" t="str">
        <f>IF(ISBLANK('Cable Schedule'!$E82),"",'Cable Schedule'!$G79)</f>
        <v/>
      </c>
      <c r="D79" s="48" t="str">
        <f>IF(ISNA(INDEX('Cable Schedule'!$X$4:$X$411,MATCH($B79,'Cable Schedule'!$M$4:$M$411,0))),"",INDEX('Cable Schedule'!$X$4:$X$411,MATCH($B79,'Cable Schedule'!$M$4:$M$411,0)))</f>
        <v/>
      </c>
      <c r="E79" s="35">
        <v>0.75</v>
      </c>
      <c r="F79" s="36" t="str">
        <f>IF(ISBLANK('Cable Schedule'!$E79),"",(SUM((E79*0.5)^2*(3.1416))))</f>
        <v/>
      </c>
      <c r="G79" s="277" t="str">
        <f>IF(ISBLANK('Cable Schedule'!$E79),"",(SUMIF('Cable Schedule'!$M$4:$M$412,$B79,'Cable Schedule'!$W$4:$W$412)+SUMIF('Cable Schedule'!$N$4:$N$412,$B79,'Cable Schedule'!$W$4:$W$412)+SUMIF('Cable Schedule'!$O$4:$O$412,$B79,'Cable Schedule'!$W$4:$W$412)+SUMIF('Cable Schedule'!$P$4:$P$412,$B79,'Cable Schedule'!$W$4:$W$412)+SUMIF('Cable Schedule'!$Q$4:$Q$412,$B79,'Cable Schedule'!$W$4:$W$412)+SUMIF('Cable Schedule'!$R$4:$R$412,$B79,'Cable Schedule'!$W$4:$W$412)+SUMIF('Cable Schedule'!$S$4:$S$412,$B79,'Cable Schedule'!$W$4:$W$412)))</f>
        <v/>
      </c>
      <c r="H79" s="32" t="str">
        <f>IF(ISBLANK('Cable Schedule'!$E79),"",G79/F79)</f>
        <v/>
      </c>
      <c r="I79" s="278" t="str">
        <f>IF(ISBLANK('Cable Schedule'!$J79),"",(CONCATENATE('Cable Schedule'!J79,'Cable Schedule'!K79,'Cable Schedule'!L79)))</f>
        <v/>
      </c>
      <c r="J79" s="64">
        <f>IF(ISNA(INDEX('Cable Schedule'!$T$4:$T$307,MATCH($B79,'Cable Schedule'!$M$4:$M$307,0))),$C79,INDEX('Cable Schedule'!$T$4:$T$307,MATCH($B79,'Cable Schedule'!$M$4:$M$307,0)))</f>
        <v>0</v>
      </c>
      <c r="K79" s="15" t="str">
        <f>IF(ISNA(INDEX('Cable Schedule'!$M$4:$M$411,MATCH($B79,'Cable Schedule'!$M$4:$M$411,0))),"",INDEX('Cable Schedule'!$M$4:$M$411,MATCH($B79,'Cable Schedule'!$M$4:$M$411,0))&amp;IF(INDEX('Cable Schedule'!$N$4:$N$411,MATCH($B79,'Cable Schedule'!$M$4:$M$411,0))="","",", "&amp;INDEX('Cable Schedule'!$N$4:$N$411,MATCH($B79,'Cable Schedule'!$M$4:$M$411,0)))&amp;IF(INDEX('Cable Schedule'!$O$4:$O$411,MATCH($B79,'Cable Schedule'!$M$4:$M$411,0))="","",", "&amp;INDEX('Cable Schedule'!$O$4:$O$411,MATCH($B79,'Cable Schedule'!$M$4:$M$411,0)))&amp;IF(INDEX('Cable Schedule'!$P$4:$P$411,MATCH($B79,'Cable Schedule'!$M$4:$M$411,0))="","",", "&amp;INDEX('Cable Schedule'!$P$4:$P$411,MATCH($B79,'Cable Schedule'!$M$4:$M$411,0)))&amp;IF(INDEX('Cable Schedule'!$Q$4:$Q$411,MATCH($B79,'Cable Schedule'!$M$4:$M$411,0))="","",", "&amp;INDEX('Cable Schedule'!$Q$4:$Q$411,MATCH($B79,'Cable Schedule'!$M$4:$M$411,0)))&amp;IF(INDEX('Cable Schedule'!$R$4:$R$411,MATCH($B79,'Cable Schedule'!$M$4:$M$411,0))="","",", "&amp;INDEX('Cable Schedule'!$R$4:$R$411,MATCH($B79,'Cable Schedule'!$M$4:$M$411,0)))&amp;IF(INDEX('Cable Schedule'!$S$4:$S$411,MATCH($B79,'Cable Schedule'!$M$4:$M$411,0))="","",", "&amp;INDEX('Cable Schedule'!$S$4:$S$411,MATCH($B79,'Cable Schedule'!$M$4:$M$411,0))))</f>
        <v/>
      </c>
      <c r="L79" s="251"/>
      <c r="M79" s="252"/>
      <c r="N79" s="252"/>
      <c r="O79" s="252"/>
      <c r="P79" s="252"/>
      <c r="Q79" s="253"/>
    </row>
    <row r="80" spans="1:17">
      <c r="A80" s="50"/>
      <c r="B80" s="34" t="str">
        <f>IF(ISBLANK('Cable Schedule'!$M80),"",'Cable Schedule'!$M80)</f>
        <v/>
      </c>
      <c r="C80" s="3" t="str">
        <f>IF(ISBLANK('Cable Schedule'!$E83),"",'Cable Schedule'!$G80)</f>
        <v/>
      </c>
      <c r="D80" s="48" t="str">
        <f>IF(ISNA(INDEX('Cable Schedule'!$X$4:$X$411,MATCH($B80,'Cable Schedule'!$M$4:$M$411,0))),"",INDEX('Cable Schedule'!$X$4:$X$411,MATCH($B80,'Cable Schedule'!$M$4:$M$411,0)))</f>
        <v/>
      </c>
      <c r="E80" s="35">
        <v>0.75</v>
      </c>
      <c r="F80" s="36" t="str">
        <f>IF(ISBLANK('Cable Schedule'!$E80),"",(SUM((E80*0.5)^2*(3.1416))))</f>
        <v/>
      </c>
      <c r="G80" s="277" t="str">
        <f>IF(ISBLANK('Cable Schedule'!$E80),"",(SUMIF('Cable Schedule'!$M$4:$M$412,$B80,'Cable Schedule'!$W$4:$W$412)+SUMIF('Cable Schedule'!$N$4:$N$412,$B80,'Cable Schedule'!$W$4:$W$412)+SUMIF('Cable Schedule'!$O$4:$O$412,$B80,'Cable Schedule'!$W$4:$W$412)+SUMIF('Cable Schedule'!$P$4:$P$412,$B80,'Cable Schedule'!$W$4:$W$412)+SUMIF('Cable Schedule'!$Q$4:$Q$412,$B80,'Cable Schedule'!$W$4:$W$412)+SUMIF('Cable Schedule'!$R$4:$R$412,$B80,'Cable Schedule'!$W$4:$W$412)+SUMIF('Cable Schedule'!$S$4:$S$412,$B80,'Cable Schedule'!$W$4:$W$412)))</f>
        <v/>
      </c>
      <c r="H80" s="32" t="str">
        <f>IF(ISBLANK('Cable Schedule'!$E80),"",G80/F80)</f>
        <v/>
      </c>
      <c r="I80" s="278" t="str">
        <f>IF(ISBLANK('Cable Schedule'!$J80),"",(CONCATENATE('Cable Schedule'!J80,'Cable Schedule'!K80,'Cable Schedule'!L80)))</f>
        <v/>
      </c>
      <c r="J80" s="64">
        <f>IF(ISNA(INDEX('Cable Schedule'!$T$4:$T$307,MATCH($B80,'Cable Schedule'!$M$4:$M$307,0))),$C80,INDEX('Cable Schedule'!$T$4:$T$307,MATCH($B80,'Cable Schedule'!$M$4:$M$307,0)))</f>
        <v>0</v>
      </c>
      <c r="K80" s="15" t="str">
        <f>IF(ISNA(INDEX('Cable Schedule'!$M$4:$M$411,MATCH($B80,'Cable Schedule'!$M$4:$M$411,0))),"",INDEX('Cable Schedule'!$M$4:$M$411,MATCH($B80,'Cable Schedule'!$M$4:$M$411,0))&amp;IF(INDEX('Cable Schedule'!$N$4:$N$411,MATCH($B80,'Cable Schedule'!$M$4:$M$411,0))="","",", "&amp;INDEX('Cable Schedule'!$N$4:$N$411,MATCH($B80,'Cable Schedule'!$M$4:$M$411,0)))&amp;IF(INDEX('Cable Schedule'!$O$4:$O$411,MATCH($B80,'Cable Schedule'!$M$4:$M$411,0))="","",", "&amp;INDEX('Cable Schedule'!$O$4:$O$411,MATCH($B80,'Cable Schedule'!$M$4:$M$411,0)))&amp;IF(INDEX('Cable Schedule'!$P$4:$P$411,MATCH($B80,'Cable Schedule'!$M$4:$M$411,0))="","",", "&amp;INDEX('Cable Schedule'!$P$4:$P$411,MATCH($B80,'Cable Schedule'!$M$4:$M$411,0)))&amp;IF(INDEX('Cable Schedule'!$Q$4:$Q$411,MATCH($B80,'Cable Schedule'!$M$4:$M$411,0))="","",", "&amp;INDEX('Cable Schedule'!$Q$4:$Q$411,MATCH($B80,'Cable Schedule'!$M$4:$M$411,0)))&amp;IF(INDEX('Cable Schedule'!$R$4:$R$411,MATCH($B80,'Cable Schedule'!$M$4:$M$411,0))="","",", "&amp;INDEX('Cable Schedule'!$R$4:$R$411,MATCH($B80,'Cable Schedule'!$M$4:$M$411,0)))&amp;IF(INDEX('Cable Schedule'!$S$4:$S$411,MATCH($B80,'Cable Schedule'!$M$4:$M$411,0))="","",", "&amp;INDEX('Cable Schedule'!$S$4:$S$411,MATCH($B80,'Cable Schedule'!$M$4:$M$411,0))))</f>
        <v/>
      </c>
      <c r="L80" s="251"/>
      <c r="M80" s="252"/>
      <c r="N80" s="252"/>
      <c r="O80" s="252"/>
      <c r="P80" s="252"/>
      <c r="Q80" s="253"/>
    </row>
    <row r="81" spans="1:17" s="43" customFormat="1">
      <c r="A81" s="50"/>
      <c r="B81" s="34" t="str">
        <f>IF(ISBLANK('Cable Schedule'!$M81),"",'Cable Schedule'!$M81)</f>
        <v/>
      </c>
      <c r="C81" s="3" t="str">
        <f>IF(ISBLANK('Cable Schedule'!$E84),"",'Cable Schedule'!$G81)</f>
        <v/>
      </c>
      <c r="D81" s="48" t="str">
        <f>IF(ISNA(INDEX('Cable Schedule'!$X$4:$X$411,MATCH($B81,'Cable Schedule'!$M$4:$M$411,0))),"",INDEX('Cable Schedule'!$X$4:$X$411,MATCH($B81,'Cable Schedule'!$M$4:$M$411,0)))</f>
        <v/>
      </c>
      <c r="E81" s="35">
        <v>2</v>
      </c>
      <c r="F81" s="36" t="str">
        <f>IF(ISBLANK('Cable Schedule'!$E81),"",(SUM((E81*0.5)^2*(3.1416))))</f>
        <v/>
      </c>
      <c r="G81" s="277" t="str">
        <f>IF(ISBLANK('Cable Schedule'!$E81),"",(SUMIF('Cable Schedule'!$M$4:$M$412,$B81,'Cable Schedule'!$W$4:$W$412)+SUMIF('Cable Schedule'!$N$4:$N$412,$B81,'Cable Schedule'!$W$4:$W$412)+SUMIF('Cable Schedule'!$O$4:$O$412,$B81,'Cable Schedule'!$W$4:$W$412)+SUMIF('Cable Schedule'!$P$4:$P$412,$B81,'Cable Schedule'!$W$4:$W$412)+SUMIF('Cable Schedule'!$Q$4:$Q$412,$B81,'Cable Schedule'!$W$4:$W$412)+SUMIF('Cable Schedule'!$R$4:$R$412,$B81,'Cable Schedule'!$W$4:$W$412)+SUMIF('Cable Schedule'!$S$4:$S$412,$B81,'Cable Schedule'!$W$4:$W$412)))</f>
        <v/>
      </c>
      <c r="H81" s="32" t="str">
        <f>IF(ISBLANK('Cable Schedule'!$E81),"",G81/F81)</f>
        <v/>
      </c>
      <c r="I81" s="278" t="str">
        <f>IF(ISBLANK('Cable Schedule'!$J81),"",(CONCATENATE('Cable Schedule'!J81,'Cable Schedule'!K81,'Cable Schedule'!L81)))</f>
        <v/>
      </c>
      <c r="J81" s="64">
        <f>IF(ISNA(INDEX('Cable Schedule'!$T$4:$T$307,MATCH($B81,'Cable Schedule'!$M$4:$M$307,0))),$C81,INDEX('Cable Schedule'!$T$4:$T$307,MATCH($B81,'Cable Schedule'!$M$4:$M$307,0)))</f>
        <v>0</v>
      </c>
      <c r="K81" s="15"/>
      <c r="L81" s="251"/>
      <c r="M81" s="252"/>
      <c r="N81" s="252"/>
      <c r="O81" s="252"/>
      <c r="P81" s="252"/>
      <c r="Q81" s="253"/>
    </row>
    <row r="82" spans="1:17">
      <c r="A82" s="50"/>
      <c r="B82" s="34" t="str">
        <f>IF(ISBLANK('Cable Schedule'!$M82),"",'Cable Schedule'!$M82)</f>
        <v/>
      </c>
      <c r="C82" s="3" t="str">
        <f>IF(ISBLANK('Cable Schedule'!$E85),"",'Cable Schedule'!$G82)</f>
        <v/>
      </c>
      <c r="D82" s="48" t="str">
        <f>IF(ISNA(INDEX('Cable Schedule'!$X$4:$X$411,MATCH($B82,'Cable Schedule'!$M$4:$M$411,0))),"",INDEX('Cable Schedule'!$X$4:$X$411,MATCH($B82,'Cable Schedule'!$M$4:$M$411,0)))</f>
        <v/>
      </c>
      <c r="E82" s="35">
        <v>1.5</v>
      </c>
      <c r="F82" s="36" t="str">
        <f>IF(ISBLANK('Cable Schedule'!$E82),"",(SUM((E82*0.5)^2*(3.1416))))</f>
        <v/>
      </c>
      <c r="G82" s="277" t="str">
        <f>IF(ISBLANK('Cable Schedule'!$E82),"",(SUMIF('Cable Schedule'!$M$4:$M$412,$B82,'Cable Schedule'!$W$4:$W$412)+SUMIF('Cable Schedule'!$N$4:$N$412,$B82,'Cable Schedule'!$W$4:$W$412)+SUMIF('Cable Schedule'!$O$4:$O$412,$B82,'Cable Schedule'!$W$4:$W$412)+SUMIF('Cable Schedule'!$P$4:$P$412,$B82,'Cable Schedule'!$W$4:$W$412)+SUMIF('Cable Schedule'!$Q$4:$Q$412,$B82,'Cable Schedule'!$W$4:$W$412)+SUMIF('Cable Schedule'!$R$4:$R$412,$B82,'Cable Schedule'!$W$4:$W$412)+SUMIF('Cable Schedule'!$S$4:$S$412,$B82,'Cable Schedule'!$W$4:$W$412)))</f>
        <v/>
      </c>
      <c r="H82" s="32" t="str">
        <f>IF(ISBLANK('Cable Schedule'!$E82),"",G82/F82)</f>
        <v/>
      </c>
      <c r="I82" s="278" t="str">
        <f>IF(ISBLANK('Cable Schedule'!$J82),"",(CONCATENATE('Cable Schedule'!J82,'Cable Schedule'!K82,'Cable Schedule'!L82)))</f>
        <v/>
      </c>
      <c r="J82" s="64">
        <f>IF(ISNA(INDEX('Cable Schedule'!$T$4:$T$307,MATCH($B82,'Cable Schedule'!$M$4:$M$307,0))),$C82,INDEX('Cable Schedule'!$T$4:$T$307,MATCH($B82,'Cable Schedule'!$M$4:$M$307,0)))</f>
        <v>0</v>
      </c>
      <c r="K82" s="15" t="str">
        <f>IF(ISNA(INDEX('Cable Schedule'!$M$4:$M$411,MATCH($B82,'Cable Schedule'!$M$4:$M$411,0))),"",INDEX('Cable Schedule'!$M$4:$M$411,MATCH($B82,'Cable Schedule'!$M$4:$M$411,0))&amp;IF(INDEX('Cable Schedule'!$N$4:$N$411,MATCH($B82,'Cable Schedule'!$M$4:$M$411,0))="","",", "&amp;INDEX('Cable Schedule'!$N$4:$N$411,MATCH($B82,'Cable Schedule'!$M$4:$M$411,0)))&amp;IF(INDEX('Cable Schedule'!$O$4:$O$411,MATCH($B82,'Cable Schedule'!$M$4:$M$411,0))="","",", "&amp;INDEX('Cable Schedule'!$O$4:$O$411,MATCH($B82,'Cable Schedule'!$M$4:$M$411,0)))&amp;IF(INDEX('Cable Schedule'!$P$4:$P$411,MATCH($B82,'Cable Schedule'!$M$4:$M$411,0))="","",", "&amp;INDEX('Cable Schedule'!$P$4:$P$411,MATCH($B82,'Cable Schedule'!$M$4:$M$411,0)))&amp;IF(INDEX('Cable Schedule'!$Q$4:$Q$411,MATCH($B82,'Cable Schedule'!$M$4:$M$411,0))="","",", "&amp;INDEX('Cable Schedule'!$Q$4:$Q$411,MATCH($B82,'Cable Schedule'!$M$4:$M$411,0)))&amp;IF(INDEX('Cable Schedule'!$R$4:$R$411,MATCH($B82,'Cable Schedule'!$M$4:$M$411,0))="","",", "&amp;INDEX('Cable Schedule'!$R$4:$R$411,MATCH($B82,'Cable Schedule'!$M$4:$M$411,0)))&amp;IF(INDEX('Cable Schedule'!$S$4:$S$411,MATCH($B82,'Cable Schedule'!$M$4:$M$411,0))="","",", "&amp;INDEX('Cable Schedule'!$S$4:$S$411,MATCH($B82,'Cable Schedule'!$M$4:$M$411,0))))</f>
        <v/>
      </c>
      <c r="L82" s="251"/>
      <c r="M82" s="252"/>
      <c r="N82" s="252"/>
      <c r="O82" s="252"/>
      <c r="P82" s="252"/>
      <c r="Q82" s="253"/>
    </row>
    <row r="83" spans="1:17">
      <c r="A83" s="50"/>
      <c r="B83" s="34" t="str">
        <f>IF(ISBLANK('Cable Schedule'!$M83),"",'Cable Schedule'!$M83)</f>
        <v/>
      </c>
      <c r="C83" s="3" t="str">
        <f>IF(ISBLANK('Cable Schedule'!$E86),"",'Cable Schedule'!$G83)</f>
        <v/>
      </c>
      <c r="D83" s="48" t="str">
        <f>IF(ISNA(INDEX('Cable Schedule'!$X$4:$X$411,MATCH($B83,'Cable Schedule'!$M$4:$M$411,0))),"",INDEX('Cable Schedule'!$X$4:$X$411,MATCH($B83,'Cable Schedule'!$M$4:$M$411,0)))</f>
        <v/>
      </c>
      <c r="E83" s="35">
        <v>2</v>
      </c>
      <c r="F83" s="36" t="str">
        <f>IF(ISBLANK('Cable Schedule'!$E83),"",(SUM((E83*0.5)^2*(3.1416))))</f>
        <v/>
      </c>
      <c r="G83" s="277" t="str">
        <f>IF(ISBLANK('Cable Schedule'!$E83),"",(SUMIF('Cable Schedule'!$M$4:$M$412,$B83,'Cable Schedule'!$W$4:$W$412)+SUMIF('Cable Schedule'!$N$4:$N$412,$B83,'Cable Schedule'!$W$4:$W$412)+SUMIF('Cable Schedule'!$O$4:$O$412,$B83,'Cable Schedule'!$W$4:$W$412)+SUMIF('Cable Schedule'!$P$4:$P$412,$B83,'Cable Schedule'!$W$4:$W$412)+SUMIF('Cable Schedule'!$Q$4:$Q$412,$B83,'Cable Schedule'!$W$4:$W$412)+SUMIF('Cable Schedule'!$R$4:$R$412,$B83,'Cable Schedule'!$W$4:$W$412)+SUMIF('Cable Schedule'!$S$4:$S$412,$B83,'Cable Schedule'!$W$4:$W$412)))</f>
        <v/>
      </c>
      <c r="H83" s="32" t="str">
        <f>IF(ISBLANK('Cable Schedule'!$E83),"",G83/F83)</f>
        <v/>
      </c>
      <c r="I83" s="278" t="str">
        <f>IF(ISBLANK('Cable Schedule'!$J83),"",(CONCATENATE('Cable Schedule'!J83,'Cable Schedule'!K83,'Cable Schedule'!L83)))</f>
        <v/>
      </c>
      <c r="J83" s="64">
        <f>IF(ISNA(INDEX('Cable Schedule'!$T$4:$T$307,MATCH($B83,'Cable Schedule'!$M$4:$M$307,0))),$C83,INDEX('Cable Schedule'!$T$4:$T$307,MATCH($B83,'Cable Schedule'!$M$4:$M$307,0)))</f>
        <v>0</v>
      </c>
      <c r="K83" s="15" t="str">
        <f>IF(ISNA(INDEX('Cable Schedule'!$M$4:$M$411,MATCH($B83,'Cable Schedule'!$M$4:$M$411,0))),"",INDEX('Cable Schedule'!$M$4:$M$411,MATCH($B83,'Cable Schedule'!$M$4:$M$411,0))&amp;IF(INDEX('Cable Schedule'!$N$4:$N$411,MATCH($B83,'Cable Schedule'!$M$4:$M$411,0))="","",", "&amp;INDEX('Cable Schedule'!$N$4:$N$411,MATCH($B83,'Cable Schedule'!$M$4:$M$411,0)))&amp;IF(INDEX('Cable Schedule'!$O$4:$O$411,MATCH($B83,'Cable Schedule'!$M$4:$M$411,0))="","",", "&amp;INDEX('Cable Schedule'!$O$4:$O$411,MATCH($B83,'Cable Schedule'!$M$4:$M$411,0)))&amp;IF(INDEX('Cable Schedule'!$P$4:$P$411,MATCH($B83,'Cable Schedule'!$M$4:$M$411,0))="","",", "&amp;INDEX('Cable Schedule'!$P$4:$P$411,MATCH($B83,'Cable Schedule'!$M$4:$M$411,0)))&amp;IF(INDEX('Cable Schedule'!$Q$4:$Q$411,MATCH($B83,'Cable Schedule'!$M$4:$M$411,0))="","",", "&amp;INDEX('Cable Schedule'!$Q$4:$Q$411,MATCH($B83,'Cable Schedule'!$M$4:$M$411,0)))&amp;IF(INDEX('Cable Schedule'!$R$4:$R$411,MATCH($B83,'Cable Schedule'!$M$4:$M$411,0))="","",", "&amp;INDEX('Cable Schedule'!$R$4:$R$411,MATCH($B83,'Cable Schedule'!$M$4:$M$411,0)))&amp;IF(INDEX('Cable Schedule'!$S$4:$S$411,MATCH($B83,'Cable Schedule'!$M$4:$M$411,0))="","",", "&amp;INDEX('Cable Schedule'!$S$4:$S$411,MATCH($B83,'Cable Schedule'!$M$4:$M$411,0))))</f>
        <v/>
      </c>
      <c r="L83" s="251"/>
      <c r="M83" s="252"/>
      <c r="N83" s="252"/>
      <c r="O83" s="252"/>
      <c r="P83" s="252"/>
      <c r="Q83" s="253"/>
    </row>
    <row r="84" spans="1:17">
      <c r="A84" s="50"/>
      <c r="B84" s="34" t="str">
        <f>IF(ISBLANK('Cable Schedule'!$M84),"",'Cable Schedule'!$M84)</f>
        <v/>
      </c>
      <c r="C84" s="3" t="str">
        <f>IF(ISBLANK('Cable Schedule'!$E87),"",'Cable Schedule'!$G84)</f>
        <v/>
      </c>
      <c r="D84" s="48" t="str">
        <f>IF(ISNA(INDEX('Cable Schedule'!$X$4:$X$411,MATCH($B84,'Cable Schedule'!$M$4:$M$411,0))),"",INDEX('Cable Schedule'!$X$4:$X$411,MATCH($B84,'Cable Schedule'!$M$4:$M$411,0)))</f>
        <v/>
      </c>
      <c r="E84" s="35">
        <v>2.5</v>
      </c>
      <c r="F84" s="36" t="str">
        <f>IF(ISBLANK('Cable Schedule'!$E84),"",(SUM((E84*0.5)^2*(3.1416))))</f>
        <v/>
      </c>
      <c r="G84" s="277" t="str">
        <f>IF(ISBLANK('Cable Schedule'!$E84),"",(SUMIF('Cable Schedule'!$M$4:$M$412,$B84,'Cable Schedule'!$W$4:$W$412)+SUMIF('Cable Schedule'!$N$4:$N$412,$B84,'Cable Schedule'!$W$4:$W$412)+SUMIF('Cable Schedule'!$O$4:$O$412,$B84,'Cable Schedule'!$W$4:$W$412)+SUMIF('Cable Schedule'!$P$4:$P$412,$B84,'Cable Schedule'!$W$4:$W$412)+SUMIF('Cable Schedule'!$Q$4:$Q$412,$B84,'Cable Schedule'!$W$4:$W$412)+SUMIF('Cable Schedule'!$R$4:$R$412,$B84,'Cable Schedule'!$W$4:$W$412)+SUMIF('Cable Schedule'!$S$4:$S$412,$B84,'Cable Schedule'!$W$4:$W$412)))</f>
        <v/>
      </c>
      <c r="H84" s="32" t="str">
        <f>IF(ISBLANK('Cable Schedule'!$E84),"",G84/F84)</f>
        <v/>
      </c>
      <c r="I84" s="278" t="str">
        <f>IF(ISBLANK('Cable Schedule'!$J84),"",(CONCATENATE('Cable Schedule'!J84,'Cable Schedule'!K84,'Cable Schedule'!L84)))</f>
        <v/>
      </c>
      <c r="J84" s="64">
        <f>IF(ISNA(INDEX('Cable Schedule'!$T$4:$T$307,MATCH($B84,'Cable Schedule'!$M$4:$M$307,0))),$C84,INDEX('Cable Schedule'!$T$4:$T$307,MATCH($B84,'Cable Schedule'!$M$4:$M$307,0)))</f>
        <v>0</v>
      </c>
      <c r="K84" s="15" t="str">
        <f>IF(ISNA(INDEX('Cable Schedule'!$M$4:$M$411,MATCH($B84,'Cable Schedule'!$M$4:$M$411,0))),"",INDEX('Cable Schedule'!$M$4:$M$411,MATCH($B84,'Cable Schedule'!$M$4:$M$411,0))&amp;IF(INDEX('Cable Schedule'!$N$4:$N$411,MATCH($B84,'Cable Schedule'!$M$4:$M$411,0))="","",", "&amp;INDEX('Cable Schedule'!$N$4:$N$411,MATCH($B84,'Cable Schedule'!$M$4:$M$411,0)))&amp;IF(INDEX('Cable Schedule'!$O$4:$O$411,MATCH($B84,'Cable Schedule'!$M$4:$M$411,0))="","",", "&amp;INDEX('Cable Schedule'!$O$4:$O$411,MATCH($B84,'Cable Schedule'!$M$4:$M$411,0)))&amp;IF(INDEX('Cable Schedule'!$P$4:$P$411,MATCH($B84,'Cable Schedule'!$M$4:$M$411,0))="","",", "&amp;INDEX('Cable Schedule'!$P$4:$P$411,MATCH($B84,'Cable Schedule'!$M$4:$M$411,0)))&amp;IF(INDEX('Cable Schedule'!$Q$4:$Q$411,MATCH($B84,'Cable Schedule'!$M$4:$M$411,0))="","",", "&amp;INDEX('Cable Schedule'!$Q$4:$Q$411,MATCH($B84,'Cable Schedule'!$M$4:$M$411,0)))&amp;IF(INDEX('Cable Schedule'!$R$4:$R$411,MATCH($B84,'Cable Schedule'!$M$4:$M$411,0))="","",", "&amp;INDEX('Cable Schedule'!$R$4:$R$411,MATCH($B84,'Cable Schedule'!$M$4:$M$411,0)))&amp;IF(INDEX('Cable Schedule'!$S$4:$S$411,MATCH($B84,'Cable Schedule'!$M$4:$M$411,0))="","",", "&amp;INDEX('Cable Schedule'!$S$4:$S$411,MATCH($B84,'Cable Schedule'!$M$4:$M$411,0))))</f>
        <v/>
      </c>
      <c r="L84" s="251"/>
      <c r="M84" s="252"/>
      <c r="N84" s="252"/>
      <c r="O84" s="252"/>
      <c r="P84" s="252"/>
      <c r="Q84" s="253"/>
    </row>
    <row r="85" spans="1:17">
      <c r="A85" s="50"/>
      <c r="B85" s="34" t="str">
        <f>IF(ISBLANK('Cable Schedule'!$M85),"",'Cable Schedule'!$M85)</f>
        <v/>
      </c>
      <c r="C85" s="3" t="str">
        <f>IF(ISBLANK('Cable Schedule'!$E88),"",'Cable Schedule'!$G85)</f>
        <v/>
      </c>
      <c r="D85" s="48" t="str">
        <f>IF(ISNA(INDEX('Cable Schedule'!$X$4:$X$411,MATCH($B85,'Cable Schedule'!$M$4:$M$411,0))),"",INDEX('Cable Schedule'!$X$4:$X$411,MATCH($B85,'Cable Schedule'!$M$4:$M$411,0)))</f>
        <v/>
      </c>
      <c r="E85" s="35">
        <v>0.75</v>
      </c>
      <c r="F85" s="36" t="str">
        <f>IF(ISBLANK('Cable Schedule'!$E85),"",(SUM((E85*0.5)^2*(3.1416))))</f>
        <v/>
      </c>
      <c r="G85" s="277" t="str">
        <f>IF(ISBLANK('Cable Schedule'!$E85),"",(SUMIF('Cable Schedule'!$M$4:$M$412,$B85,'Cable Schedule'!$W$4:$W$412)+SUMIF('Cable Schedule'!$N$4:$N$412,$B85,'Cable Schedule'!$W$4:$W$412)+SUMIF('Cable Schedule'!$O$4:$O$412,$B85,'Cable Schedule'!$W$4:$W$412)+SUMIF('Cable Schedule'!$P$4:$P$412,$B85,'Cable Schedule'!$W$4:$W$412)+SUMIF('Cable Schedule'!$Q$4:$Q$412,$B85,'Cable Schedule'!$W$4:$W$412)+SUMIF('Cable Schedule'!$R$4:$R$412,$B85,'Cable Schedule'!$W$4:$W$412)+SUMIF('Cable Schedule'!$S$4:$S$412,$B85,'Cable Schedule'!$W$4:$W$412)))</f>
        <v/>
      </c>
      <c r="H85" s="32" t="str">
        <f>IF(ISBLANK('Cable Schedule'!$E85),"",G85/F85)</f>
        <v/>
      </c>
      <c r="I85" s="278" t="str">
        <f>IF(ISBLANK('Cable Schedule'!$J85),"",(CONCATENATE('Cable Schedule'!J85,'Cable Schedule'!K85,'Cable Schedule'!L85)))</f>
        <v/>
      </c>
      <c r="J85" s="64">
        <f>IF(ISNA(INDEX('Cable Schedule'!$T$4:$T$307,MATCH($B85,'Cable Schedule'!$M$4:$M$307,0))),$C85,INDEX('Cable Schedule'!$T$4:$T$307,MATCH($B85,'Cable Schedule'!$M$4:$M$307,0)))</f>
        <v>0</v>
      </c>
      <c r="K85" s="15" t="str">
        <f>IF(ISNA(INDEX('Cable Schedule'!$M$4:$M$411,MATCH($B85,'Cable Schedule'!$M$4:$M$411,0))),"",INDEX('Cable Schedule'!$M$4:$M$411,MATCH($B85,'Cable Schedule'!$M$4:$M$411,0))&amp;IF(INDEX('Cable Schedule'!$N$4:$N$411,MATCH($B85,'Cable Schedule'!$M$4:$M$411,0))="","",", "&amp;INDEX('Cable Schedule'!$N$4:$N$411,MATCH($B85,'Cable Schedule'!$M$4:$M$411,0)))&amp;IF(INDEX('Cable Schedule'!$O$4:$O$411,MATCH($B85,'Cable Schedule'!$M$4:$M$411,0))="","",", "&amp;INDEX('Cable Schedule'!$O$4:$O$411,MATCH($B85,'Cable Schedule'!$M$4:$M$411,0)))&amp;IF(INDEX('Cable Schedule'!$P$4:$P$411,MATCH($B85,'Cable Schedule'!$M$4:$M$411,0))="","",", "&amp;INDEX('Cable Schedule'!$P$4:$P$411,MATCH($B85,'Cable Schedule'!$M$4:$M$411,0)))&amp;IF(INDEX('Cable Schedule'!$Q$4:$Q$411,MATCH($B85,'Cable Schedule'!$M$4:$M$411,0))="","",", "&amp;INDEX('Cable Schedule'!$Q$4:$Q$411,MATCH($B85,'Cable Schedule'!$M$4:$M$411,0)))&amp;IF(INDEX('Cable Schedule'!$R$4:$R$411,MATCH($B85,'Cable Schedule'!$M$4:$M$411,0))="","",", "&amp;INDEX('Cable Schedule'!$R$4:$R$411,MATCH($B85,'Cable Schedule'!$M$4:$M$411,0)))&amp;IF(INDEX('Cable Schedule'!$S$4:$S$411,MATCH($B85,'Cable Schedule'!$M$4:$M$411,0))="","",", "&amp;INDEX('Cable Schedule'!$S$4:$S$411,MATCH($B85,'Cable Schedule'!$M$4:$M$411,0))))</f>
        <v/>
      </c>
      <c r="L85" s="251"/>
      <c r="M85" s="252"/>
      <c r="N85" s="252"/>
      <c r="O85" s="252"/>
      <c r="P85" s="252"/>
      <c r="Q85" s="253"/>
    </row>
    <row r="86" spans="1:17">
      <c r="A86" s="50"/>
      <c r="B86" s="34" t="str">
        <f>IF(ISBLANK('Cable Schedule'!$M86),"",'Cable Schedule'!$M86)</f>
        <v/>
      </c>
      <c r="C86" s="3" t="str">
        <f>IF(ISBLANK('Cable Schedule'!$E89),"",'Cable Schedule'!$G86)</f>
        <v/>
      </c>
      <c r="D86" s="48" t="str">
        <f>IF(ISNA(INDEX('Cable Schedule'!$X$4:$X$411,MATCH($B86,'Cable Schedule'!$M$4:$M$411,0))),"",INDEX('Cable Schedule'!$X$4:$X$411,MATCH($B86,'Cable Schedule'!$M$4:$M$411,0)))</f>
        <v/>
      </c>
      <c r="E86" s="35">
        <v>0.75</v>
      </c>
      <c r="F86" s="36" t="str">
        <f>IF(ISBLANK('Cable Schedule'!$E86),"",(SUM((E86*0.5)^2*(3.1416))))</f>
        <v/>
      </c>
      <c r="G86" s="277" t="str">
        <f>IF(ISBLANK('Cable Schedule'!$E86),"",(SUMIF('Cable Schedule'!$M$4:$M$412,$B86,'Cable Schedule'!$W$4:$W$412)+SUMIF('Cable Schedule'!$N$4:$N$412,$B86,'Cable Schedule'!$W$4:$W$412)+SUMIF('Cable Schedule'!$O$4:$O$412,$B86,'Cable Schedule'!$W$4:$W$412)+SUMIF('Cable Schedule'!$P$4:$P$412,$B86,'Cable Schedule'!$W$4:$W$412)+SUMIF('Cable Schedule'!$Q$4:$Q$412,$B86,'Cable Schedule'!$W$4:$W$412)+SUMIF('Cable Schedule'!$R$4:$R$412,$B86,'Cable Schedule'!$W$4:$W$412)+SUMIF('Cable Schedule'!$S$4:$S$412,$B86,'Cable Schedule'!$W$4:$W$412)))</f>
        <v/>
      </c>
      <c r="H86" s="32" t="str">
        <f>IF(ISBLANK('Cable Schedule'!$E86),"",G86/F86)</f>
        <v/>
      </c>
      <c r="I86" s="278" t="str">
        <f>IF(ISBLANK('Cable Schedule'!$J86),"",(CONCATENATE('Cable Schedule'!J86,'Cable Schedule'!K86,'Cable Schedule'!L86)))</f>
        <v/>
      </c>
      <c r="J86" s="64">
        <f>IF(ISNA(INDEX('Cable Schedule'!$T$4:$T$307,MATCH($B86,'Cable Schedule'!$M$4:$M$307,0))),$C86,INDEX('Cable Schedule'!$T$4:$T$307,MATCH($B86,'Cable Schedule'!$M$4:$M$307,0)))</f>
        <v>0</v>
      </c>
      <c r="K86" s="15" t="str">
        <f>IF(ISNA(INDEX('Cable Schedule'!$M$4:$M$411,MATCH($B86,'Cable Schedule'!$M$4:$M$411,0))),"",INDEX('Cable Schedule'!$M$4:$M$411,MATCH($B86,'Cable Schedule'!$M$4:$M$411,0))&amp;IF(INDEX('Cable Schedule'!$N$4:$N$411,MATCH($B86,'Cable Schedule'!$M$4:$M$411,0))="","",", "&amp;INDEX('Cable Schedule'!$N$4:$N$411,MATCH($B86,'Cable Schedule'!$M$4:$M$411,0)))&amp;IF(INDEX('Cable Schedule'!$O$4:$O$411,MATCH($B86,'Cable Schedule'!$M$4:$M$411,0))="","",", "&amp;INDEX('Cable Schedule'!$O$4:$O$411,MATCH($B86,'Cable Schedule'!$M$4:$M$411,0)))&amp;IF(INDEX('Cable Schedule'!$P$4:$P$411,MATCH($B86,'Cable Schedule'!$M$4:$M$411,0))="","",", "&amp;INDEX('Cable Schedule'!$P$4:$P$411,MATCH($B86,'Cable Schedule'!$M$4:$M$411,0)))&amp;IF(INDEX('Cable Schedule'!$Q$4:$Q$411,MATCH($B86,'Cable Schedule'!$M$4:$M$411,0))="","",", "&amp;INDEX('Cable Schedule'!$Q$4:$Q$411,MATCH($B86,'Cable Schedule'!$M$4:$M$411,0)))&amp;IF(INDEX('Cable Schedule'!$R$4:$R$411,MATCH($B86,'Cable Schedule'!$M$4:$M$411,0))="","",", "&amp;INDEX('Cable Schedule'!$R$4:$R$411,MATCH($B86,'Cable Schedule'!$M$4:$M$411,0)))&amp;IF(INDEX('Cable Schedule'!$S$4:$S$411,MATCH($B86,'Cable Schedule'!$M$4:$M$411,0))="","",", "&amp;INDEX('Cable Schedule'!$S$4:$S$411,MATCH($B86,'Cable Schedule'!$M$4:$M$411,0))))</f>
        <v/>
      </c>
      <c r="L86" s="251"/>
      <c r="M86" s="252"/>
      <c r="N86" s="252"/>
      <c r="O86" s="252"/>
      <c r="P86" s="252"/>
      <c r="Q86" s="253"/>
    </row>
    <row r="87" spans="1:17">
      <c r="A87" s="50"/>
      <c r="B87" s="34" t="str">
        <f>IF(ISBLANK('Cable Schedule'!$M87),"",'Cable Schedule'!$M87)</f>
        <v/>
      </c>
      <c r="C87" s="3" t="str">
        <f>IF(ISBLANK('Cable Schedule'!$E90),"",'Cable Schedule'!$G87)</f>
        <v/>
      </c>
      <c r="D87" s="48" t="str">
        <f>IF(ISNA(INDEX('Cable Schedule'!$X$4:$X$411,MATCH($B87,'Cable Schedule'!$M$4:$M$411,0))),"",INDEX('Cable Schedule'!$X$4:$X$411,MATCH($B87,'Cable Schedule'!$M$4:$M$411,0)))</f>
        <v/>
      </c>
      <c r="E87" s="35">
        <v>0.75</v>
      </c>
      <c r="F87" s="36" t="str">
        <f>IF(ISBLANK('Cable Schedule'!$E87),"",(SUM((E87*0.5)^2*(3.1416))))</f>
        <v/>
      </c>
      <c r="G87" s="277" t="str">
        <f>IF(ISBLANK('Cable Schedule'!$E87),"",(SUMIF('Cable Schedule'!$M$4:$M$412,$B87,'Cable Schedule'!$W$4:$W$412)+SUMIF('Cable Schedule'!$N$4:$N$412,$B87,'Cable Schedule'!$W$4:$W$412)+SUMIF('Cable Schedule'!$O$4:$O$412,$B87,'Cable Schedule'!$W$4:$W$412)+SUMIF('Cable Schedule'!$P$4:$P$412,$B87,'Cable Schedule'!$W$4:$W$412)+SUMIF('Cable Schedule'!$Q$4:$Q$412,$B87,'Cable Schedule'!$W$4:$W$412)+SUMIF('Cable Schedule'!$R$4:$R$412,$B87,'Cable Schedule'!$W$4:$W$412)+SUMIF('Cable Schedule'!$S$4:$S$412,$B87,'Cable Schedule'!$W$4:$W$412)))</f>
        <v/>
      </c>
      <c r="H87" s="32" t="str">
        <f>IF(ISBLANK('Cable Schedule'!$E87),"",G87/F87)</f>
        <v/>
      </c>
      <c r="I87" s="278" t="str">
        <f>IF(ISBLANK('Cable Schedule'!$J87),"",(CONCATENATE('Cable Schedule'!J87,'Cable Schedule'!K87,'Cable Schedule'!L87)))</f>
        <v/>
      </c>
      <c r="J87" s="64">
        <f>IF(ISNA(INDEX('Cable Schedule'!$T$4:$T$307,MATCH($B87,'Cable Schedule'!$M$4:$M$307,0))),$C87,INDEX('Cable Schedule'!$T$4:$T$307,MATCH($B87,'Cable Schedule'!$M$4:$M$307,0)))</f>
        <v>0</v>
      </c>
      <c r="K87" s="15" t="str">
        <f>IF(ISNA(INDEX('Cable Schedule'!$M$4:$M$411,MATCH($B87,'Cable Schedule'!$M$4:$M$411,0))),"",INDEX('Cable Schedule'!$M$4:$M$411,MATCH($B87,'Cable Schedule'!$M$4:$M$411,0))&amp;IF(INDEX('Cable Schedule'!$N$4:$N$411,MATCH($B87,'Cable Schedule'!$M$4:$M$411,0))="","",", "&amp;INDEX('Cable Schedule'!$N$4:$N$411,MATCH($B87,'Cable Schedule'!$M$4:$M$411,0)))&amp;IF(INDEX('Cable Schedule'!$O$4:$O$411,MATCH($B87,'Cable Schedule'!$M$4:$M$411,0))="","",", "&amp;INDEX('Cable Schedule'!$O$4:$O$411,MATCH($B87,'Cable Schedule'!$M$4:$M$411,0)))&amp;IF(INDEX('Cable Schedule'!$P$4:$P$411,MATCH($B87,'Cable Schedule'!$M$4:$M$411,0))="","",", "&amp;INDEX('Cable Schedule'!$P$4:$P$411,MATCH($B87,'Cable Schedule'!$M$4:$M$411,0)))&amp;IF(INDEX('Cable Schedule'!$Q$4:$Q$411,MATCH($B87,'Cable Schedule'!$M$4:$M$411,0))="","",", "&amp;INDEX('Cable Schedule'!$Q$4:$Q$411,MATCH($B87,'Cable Schedule'!$M$4:$M$411,0)))&amp;IF(INDEX('Cable Schedule'!$R$4:$R$411,MATCH($B87,'Cable Schedule'!$M$4:$M$411,0))="","",", "&amp;INDEX('Cable Schedule'!$R$4:$R$411,MATCH($B87,'Cable Schedule'!$M$4:$M$411,0)))&amp;IF(INDEX('Cable Schedule'!$S$4:$S$411,MATCH($B87,'Cable Schedule'!$M$4:$M$411,0))="","",", "&amp;INDEX('Cable Schedule'!$S$4:$S$411,MATCH($B87,'Cable Schedule'!$M$4:$M$411,0))))</f>
        <v/>
      </c>
      <c r="L87" s="251"/>
      <c r="M87" s="252"/>
      <c r="N87" s="252"/>
      <c r="O87" s="252"/>
      <c r="P87" s="252"/>
      <c r="Q87" s="253"/>
    </row>
    <row r="88" spans="1:17">
      <c r="A88" s="50"/>
      <c r="B88" s="34" t="str">
        <f>IF(ISBLANK('Cable Schedule'!$M88),"",'Cable Schedule'!$M88)</f>
        <v/>
      </c>
      <c r="C88" s="3" t="str">
        <f>IF(ISBLANK('Cable Schedule'!$E91),"",'Cable Schedule'!$G88)</f>
        <v/>
      </c>
      <c r="D88" s="48" t="str">
        <f>IF(ISNA(INDEX('Cable Schedule'!$X$4:$X$411,MATCH($B88,'Cable Schedule'!$M$4:$M$411,0))),"",INDEX('Cable Schedule'!$X$4:$X$411,MATCH($B88,'Cable Schedule'!$M$4:$M$411,0)))</f>
        <v/>
      </c>
      <c r="E88" s="35">
        <v>0.75</v>
      </c>
      <c r="F88" s="36" t="str">
        <f>IF(ISBLANK('Cable Schedule'!$E88),"",(SUM((E88*0.5)^2*(3.1416))))</f>
        <v/>
      </c>
      <c r="G88" s="277" t="str">
        <f>IF(ISBLANK('Cable Schedule'!$E88),"",(SUMIF('Cable Schedule'!$M$4:$M$412,$B88,'Cable Schedule'!$W$4:$W$412)+SUMIF('Cable Schedule'!$N$4:$N$412,$B88,'Cable Schedule'!$W$4:$W$412)+SUMIF('Cable Schedule'!$O$4:$O$412,$B88,'Cable Schedule'!$W$4:$W$412)+SUMIF('Cable Schedule'!$P$4:$P$412,$B88,'Cable Schedule'!$W$4:$W$412)+SUMIF('Cable Schedule'!$Q$4:$Q$412,$B88,'Cable Schedule'!$W$4:$W$412)+SUMIF('Cable Schedule'!$R$4:$R$412,$B88,'Cable Schedule'!$W$4:$W$412)+SUMIF('Cable Schedule'!$S$4:$S$412,$B88,'Cable Schedule'!$W$4:$W$412)))</f>
        <v/>
      </c>
      <c r="H88" s="32" t="str">
        <f>IF(ISBLANK('Cable Schedule'!$E88),"",G88/F88)</f>
        <v/>
      </c>
      <c r="I88" s="278" t="str">
        <f>IF(ISBLANK('Cable Schedule'!$J88),"",(CONCATENATE('Cable Schedule'!J88,'Cable Schedule'!K88,'Cable Schedule'!L88)))</f>
        <v/>
      </c>
      <c r="J88" s="64">
        <f>IF(ISNA(INDEX('Cable Schedule'!$T$4:$T$307,MATCH($B88,'Cable Schedule'!$M$4:$M$307,0))),$C88,INDEX('Cable Schedule'!$T$4:$T$307,MATCH($B88,'Cable Schedule'!$M$4:$M$307,0)))</f>
        <v>0</v>
      </c>
      <c r="K88" s="15" t="str">
        <f>IF(ISNA(INDEX('Cable Schedule'!$M$4:$M$411,MATCH($B88,'Cable Schedule'!$M$4:$M$411,0))),"",INDEX('Cable Schedule'!$M$4:$M$411,MATCH($B88,'Cable Schedule'!$M$4:$M$411,0))&amp;IF(INDEX('Cable Schedule'!$N$4:$N$411,MATCH($B88,'Cable Schedule'!$M$4:$M$411,0))="","",", "&amp;INDEX('Cable Schedule'!$N$4:$N$411,MATCH($B88,'Cable Schedule'!$M$4:$M$411,0)))&amp;IF(INDEX('Cable Schedule'!$O$4:$O$411,MATCH($B88,'Cable Schedule'!$M$4:$M$411,0))="","",", "&amp;INDEX('Cable Schedule'!$O$4:$O$411,MATCH($B88,'Cable Schedule'!$M$4:$M$411,0)))&amp;IF(INDEX('Cable Schedule'!$P$4:$P$411,MATCH($B88,'Cable Schedule'!$M$4:$M$411,0))="","",", "&amp;INDEX('Cable Schedule'!$P$4:$P$411,MATCH($B88,'Cable Schedule'!$M$4:$M$411,0)))&amp;IF(INDEX('Cable Schedule'!$Q$4:$Q$411,MATCH($B88,'Cable Schedule'!$M$4:$M$411,0))="","",", "&amp;INDEX('Cable Schedule'!$Q$4:$Q$411,MATCH($B88,'Cable Schedule'!$M$4:$M$411,0)))&amp;IF(INDEX('Cable Schedule'!$R$4:$R$411,MATCH($B88,'Cable Schedule'!$M$4:$M$411,0))="","",", "&amp;INDEX('Cable Schedule'!$R$4:$R$411,MATCH($B88,'Cable Schedule'!$M$4:$M$411,0)))&amp;IF(INDEX('Cable Schedule'!$S$4:$S$411,MATCH($B88,'Cable Schedule'!$M$4:$M$411,0))="","",", "&amp;INDEX('Cable Schedule'!$S$4:$S$411,MATCH($B88,'Cable Schedule'!$M$4:$M$411,0))))</f>
        <v/>
      </c>
      <c r="L88" s="251"/>
      <c r="M88" s="252"/>
      <c r="N88" s="252"/>
      <c r="O88" s="252"/>
      <c r="P88" s="252"/>
      <c r="Q88" s="253"/>
    </row>
    <row r="89" spans="1:17">
      <c r="A89" s="50"/>
      <c r="B89" s="34" t="str">
        <f>IF(ISBLANK('Cable Schedule'!$M89),"",'Cable Schedule'!$M89)</f>
        <v/>
      </c>
      <c r="C89" s="3" t="str">
        <f>IF(ISBLANK('Cable Schedule'!$E92),"",'Cable Schedule'!$G89)</f>
        <v/>
      </c>
      <c r="D89" s="48" t="str">
        <f>IF(ISNA(INDEX('Cable Schedule'!$X$4:$X$411,MATCH($B89,'Cable Schedule'!$M$4:$M$411,0))),"",INDEX('Cable Schedule'!$X$4:$X$411,MATCH($B89,'Cable Schedule'!$M$4:$M$411,0)))</f>
        <v/>
      </c>
      <c r="E89" s="35">
        <v>0.75</v>
      </c>
      <c r="F89" s="36" t="str">
        <f>IF(ISBLANK('Cable Schedule'!$E89),"",(SUM((E89*0.5)^2*(3.1416))))</f>
        <v/>
      </c>
      <c r="G89" s="277" t="str">
        <f>IF(ISBLANK('Cable Schedule'!$E89),"",(SUMIF('Cable Schedule'!$M$4:$M$412,$B89,'Cable Schedule'!$W$4:$W$412)+SUMIF('Cable Schedule'!$N$4:$N$412,$B89,'Cable Schedule'!$W$4:$W$412)+SUMIF('Cable Schedule'!$O$4:$O$412,$B89,'Cable Schedule'!$W$4:$W$412)+SUMIF('Cable Schedule'!$P$4:$P$412,$B89,'Cable Schedule'!$W$4:$W$412)+SUMIF('Cable Schedule'!$Q$4:$Q$412,$B89,'Cable Schedule'!$W$4:$W$412)+SUMIF('Cable Schedule'!$R$4:$R$412,$B89,'Cable Schedule'!$W$4:$W$412)+SUMIF('Cable Schedule'!$S$4:$S$412,$B89,'Cable Schedule'!$W$4:$W$412)))</f>
        <v/>
      </c>
      <c r="H89" s="32" t="str">
        <f>IF(ISBLANK('Cable Schedule'!$E89),"",G89/F89)</f>
        <v/>
      </c>
      <c r="I89" s="278" t="str">
        <f>IF(ISBLANK('Cable Schedule'!$J89),"",(CONCATENATE('Cable Schedule'!J89,'Cable Schedule'!K89,'Cable Schedule'!L89)))</f>
        <v/>
      </c>
      <c r="J89" s="64">
        <f>IF(ISNA(INDEX('Cable Schedule'!$T$4:$T$307,MATCH($B89,'Cable Schedule'!$M$4:$M$307,0))),$C89,INDEX('Cable Schedule'!$T$4:$T$307,MATCH($B89,'Cable Schedule'!$M$4:$M$307,0)))</f>
        <v>0</v>
      </c>
      <c r="K89" s="15" t="str">
        <f>IF(ISNA(INDEX('Cable Schedule'!$M$4:$M$411,MATCH($B89,'Cable Schedule'!$M$4:$M$411,0))),"",INDEX('Cable Schedule'!$M$4:$M$411,MATCH($B89,'Cable Schedule'!$M$4:$M$411,0))&amp;IF(INDEX('Cable Schedule'!$N$4:$N$411,MATCH($B89,'Cable Schedule'!$M$4:$M$411,0))="","",", "&amp;INDEX('Cable Schedule'!$N$4:$N$411,MATCH($B89,'Cable Schedule'!$M$4:$M$411,0)))&amp;IF(INDEX('Cable Schedule'!$O$4:$O$411,MATCH($B89,'Cable Schedule'!$M$4:$M$411,0))="","",", "&amp;INDEX('Cable Schedule'!$O$4:$O$411,MATCH($B89,'Cable Schedule'!$M$4:$M$411,0)))&amp;IF(INDEX('Cable Schedule'!$P$4:$P$411,MATCH($B89,'Cable Schedule'!$M$4:$M$411,0))="","",", "&amp;INDEX('Cable Schedule'!$P$4:$P$411,MATCH($B89,'Cable Schedule'!$M$4:$M$411,0)))&amp;IF(INDEX('Cable Schedule'!$Q$4:$Q$411,MATCH($B89,'Cable Schedule'!$M$4:$M$411,0))="","",", "&amp;INDEX('Cable Schedule'!$Q$4:$Q$411,MATCH($B89,'Cable Schedule'!$M$4:$M$411,0)))&amp;IF(INDEX('Cable Schedule'!$R$4:$R$411,MATCH($B89,'Cable Schedule'!$M$4:$M$411,0))="","",", "&amp;INDEX('Cable Schedule'!$R$4:$R$411,MATCH($B89,'Cable Schedule'!$M$4:$M$411,0)))&amp;IF(INDEX('Cable Schedule'!$S$4:$S$411,MATCH($B89,'Cable Schedule'!$M$4:$M$411,0))="","",", "&amp;INDEX('Cable Schedule'!$S$4:$S$411,MATCH($B89,'Cable Schedule'!$M$4:$M$411,0))))</f>
        <v/>
      </c>
      <c r="L89" s="251"/>
      <c r="M89" s="252"/>
      <c r="N89" s="252"/>
      <c r="O89" s="252"/>
      <c r="P89" s="252"/>
      <c r="Q89" s="253"/>
    </row>
    <row r="90" spans="1:17">
      <c r="A90" s="50"/>
      <c r="B90" s="34" t="str">
        <f>IF(ISBLANK('Cable Schedule'!$M90),"",'Cable Schedule'!$M90)</f>
        <v/>
      </c>
      <c r="C90" s="3" t="str">
        <f>IF(ISBLANK('Cable Schedule'!$E93),"",'Cable Schedule'!$G90)</f>
        <v/>
      </c>
      <c r="D90" s="48" t="str">
        <f>IF(ISNA(INDEX('Cable Schedule'!$X$4:$X$411,MATCH($B90,'Cable Schedule'!$M$4:$M$411,0))),"",INDEX('Cable Schedule'!$X$4:$X$411,MATCH($B90,'Cable Schedule'!$M$4:$M$411,0)))</f>
        <v/>
      </c>
      <c r="E90" s="35">
        <v>0.75</v>
      </c>
      <c r="F90" s="36" t="str">
        <f>IF(ISBLANK('Cable Schedule'!$E90),"",(SUM((E90*0.5)^2*(3.1416))))</f>
        <v/>
      </c>
      <c r="G90" s="277" t="str">
        <f>IF(ISBLANK('Cable Schedule'!$E90),"",(SUMIF('Cable Schedule'!$M$4:$M$412,$B90,'Cable Schedule'!$W$4:$W$412)+SUMIF('Cable Schedule'!$N$4:$N$412,$B90,'Cable Schedule'!$W$4:$W$412)+SUMIF('Cable Schedule'!$O$4:$O$412,$B90,'Cable Schedule'!$W$4:$W$412)+SUMIF('Cable Schedule'!$P$4:$P$412,$B90,'Cable Schedule'!$W$4:$W$412)+SUMIF('Cable Schedule'!$Q$4:$Q$412,$B90,'Cable Schedule'!$W$4:$W$412)+SUMIF('Cable Schedule'!$R$4:$R$412,$B90,'Cable Schedule'!$W$4:$W$412)+SUMIF('Cable Schedule'!$S$4:$S$412,$B90,'Cable Schedule'!$W$4:$W$412)))</f>
        <v/>
      </c>
      <c r="H90" s="32" t="str">
        <f>IF(ISBLANK('Cable Schedule'!$E90),"",G90/F90)</f>
        <v/>
      </c>
      <c r="I90" s="278" t="str">
        <f>IF(ISBLANK('Cable Schedule'!$J90),"",(CONCATENATE('Cable Schedule'!J90,'Cable Schedule'!K90,'Cable Schedule'!L90)))</f>
        <v/>
      </c>
      <c r="J90" s="64">
        <f>IF(ISNA(INDEX('Cable Schedule'!$T$4:$T$307,MATCH($B90,'Cable Schedule'!$M$4:$M$307,0))),$C90,INDEX('Cable Schedule'!$T$4:$T$307,MATCH($B90,'Cable Schedule'!$M$4:$M$307,0)))</f>
        <v>0</v>
      </c>
      <c r="K90" s="15" t="str">
        <f>IF(ISNA(INDEX('Cable Schedule'!$M$4:$M$411,MATCH($B90,'Cable Schedule'!$M$4:$M$411,0))),"",INDEX('Cable Schedule'!$M$4:$M$411,MATCH($B90,'Cable Schedule'!$M$4:$M$411,0))&amp;IF(INDEX('Cable Schedule'!$N$4:$N$411,MATCH($B90,'Cable Schedule'!$M$4:$M$411,0))="","",", "&amp;INDEX('Cable Schedule'!$N$4:$N$411,MATCH($B90,'Cable Schedule'!$M$4:$M$411,0)))&amp;IF(INDEX('Cable Schedule'!$O$4:$O$411,MATCH($B90,'Cable Schedule'!$M$4:$M$411,0))="","",", "&amp;INDEX('Cable Schedule'!$O$4:$O$411,MATCH($B90,'Cable Schedule'!$M$4:$M$411,0)))&amp;IF(INDEX('Cable Schedule'!$P$4:$P$411,MATCH($B90,'Cable Schedule'!$M$4:$M$411,0))="","",", "&amp;INDEX('Cable Schedule'!$P$4:$P$411,MATCH($B90,'Cable Schedule'!$M$4:$M$411,0)))&amp;IF(INDEX('Cable Schedule'!$Q$4:$Q$411,MATCH($B90,'Cable Schedule'!$M$4:$M$411,0))="","",", "&amp;INDEX('Cable Schedule'!$Q$4:$Q$411,MATCH($B90,'Cable Schedule'!$M$4:$M$411,0)))&amp;IF(INDEX('Cable Schedule'!$R$4:$R$411,MATCH($B90,'Cable Schedule'!$M$4:$M$411,0))="","",", "&amp;INDEX('Cable Schedule'!$R$4:$R$411,MATCH($B90,'Cable Schedule'!$M$4:$M$411,0)))&amp;IF(INDEX('Cable Schedule'!$S$4:$S$411,MATCH($B90,'Cable Schedule'!$M$4:$M$411,0))="","",", "&amp;INDEX('Cable Schedule'!$S$4:$S$411,MATCH($B90,'Cable Schedule'!$M$4:$M$411,0))))</f>
        <v/>
      </c>
      <c r="L90" s="251"/>
      <c r="M90" s="252"/>
      <c r="N90" s="252"/>
      <c r="O90" s="252"/>
      <c r="P90" s="252"/>
      <c r="Q90" s="253"/>
    </row>
    <row r="91" spans="1:17" s="25" customFormat="1">
      <c r="A91" s="50"/>
      <c r="B91" s="34" t="str">
        <f>IF(ISBLANK('Cable Schedule'!$M91),"",'Cable Schedule'!$M91)</f>
        <v/>
      </c>
      <c r="C91" s="3" t="str">
        <f>IF(ISBLANK('Cable Schedule'!$E94),"",'Cable Schedule'!$G91)</f>
        <v/>
      </c>
      <c r="D91" s="48" t="str">
        <f>IF(ISNA(INDEX('Cable Schedule'!$X$4:$X$411,MATCH($B91,'Cable Schedule'!$M$4:$M$411,0))),"",INDEX('Cable Schedule'!$X$4:$X$411,MATCH($B91,'Cable Schedule'!$M$4:$M$411,0)))</f>
        <v/>
      </c>
      <c r="E91" s="35">
        <v>0.75</v>
      </c>
      <c r="F91" s="36" t="str">
        <f>IF(ISBLANK('Cable Schedule'!$E91),"",(SUM((E91*0.5)^2*(3.1416))))</f>
        <v/>
      </c>
      <c r="G91" s="277" t="str">
        <f>IF(ISBLANK('Cable Schedule'!$E91),"",(SUMIF('Cable Schedule'!$M$4:$M$412,$B91,'Cable Schedule'!$W$4:$W$412)+SUMIF('Cable Schedule'!$N$4:$N$412,$B91,'Cable Schedule'!$W$4:$W$412)+SUMIF('Cable Schedule'!$O$4:$O$412,$B91,'Cable Schedule'!$W$4:$W$412)+SUMIF('Cable Schedule'!$P$4:$P$412,$B91,'Cable Schedule'!$W$4:$W$412)+SUMIF('Cable Schedule'!$Q$4:$Q$412,$B91,'Cable Schedule'!$W$4:$W$412)+SUMIF('Cable Schedule'!$R$4:$R$412,$B91,'Cable Schedule'!$W$4:$W$412)+SUMIF('Cable Schedule'!$S$4:$S$412,$B91,'Cable Schedule'!$W$4:$W$412)))</f>
        <v/>
      </c>
      <c r="H91" s="32" t="str">
        <f>IF(ISBLANK('Cable Schedule'!$E91),"",G91/F91)</f>
        <v/>
      </c>
      <c r="I91" s="278" t="str">
        <f>IF(ISBLANK('Cable Schedule'!$J91),"",(CONCATENATE('Cable Schedule'!J91,'Cable Schedule'!K91,'Cable Schedule'!L91)))</f>
        <v/>
      </c>
      <c r="J91" s="64">
        <f>IF(ISNA(INDEX('Cable Schedule'!$T$4:$T$307,MATCH($B91,'Cable Schedule'!$M$4:$M$307,0))),$C91,INDEX('Cable Schedule'!$T$4:$T$307,MATCH($B91,'Cable Schedule'!$M$4:$M$307,0)))</f>
        <v>0</v>
      </c>
      <c r="K91" s="15" t="str">
        <f>IF(ISNA(INDEX('Cable Schedule'!$M$4:$M$411,MATCH($B91,'Cable Schedule'!$M$4:$M$411,0))),"",INDEX('Cable Schedule'!$M$4:$M$411,MATCH($B91,'Cable Schedule'!$M$4:$M$411,0))&amp;IF(INDEX('Cable Schedule'!$N$4:$N$411,MATCH($B91,'Cable Schedule'!$M$4:$M$411,0))="","",", "&amp;INDEX('Cable Schedule'!$N$4:$N$411,MATCH($B91,'Cable Schedule'!$M$4:$M$411,0)))&amp;IF(INDEX('Cable Schedule'!$O$4:$O$411,MATCH($B91,'Cable Schedule'!$M$4:$M$411,0))="","",", "&amp;INDEX('Cable Schedule'!$O$4:$O$411,MATCH($B91,'Cable Schedule'!$M$4:$M$411,0)))&amp;IF(INDEX('Cable Schedule'!$P$4:$P$411,MATCH($B91,'Cable Schedule'!$M$4:$M$411,0))="","",", "&amp;INDEX('Cable Schedule'!$P$4:$P$411,MATCH($B91,'Cable Schedule'!$M$4:$M$411,0)))&amp;IF(INDEX('Cable Schedule'!$Q$4:$Q$411,MATCH($B91,'Cable Schedule'!$M$4:$M$411,0))="","",", "&amp;INDEX('Cable Schedule'!$Q$4:$Q$411,MATCH($B91,'Cable Schedule'!$M$4:$M$411,0)))&amp;IF(INDEX('Cable Schedule'!$R$4:$R$411,MATCH($B91,'Cable Schedule'!$M$4:$M$411,0))="","",", "&amp;INDEX('Cable Schedule'!$R$4:$R$411,MATCH($B91,'Cable Schedule'!$M$4:$M$411,0)))&amp;IF(INDEX('Cable Schedule'!$S$4:$S$411,MATCH($B91,'Cable Schedule'!$M$4:$M$411,0))="","",", "&amp;INDEX('Cable Schedule'!$S$4:$S$411,MATCH($B91,'Cable Schedule'!$M$4:$M$411,0))))</f>
        <v/>
      </c>
      <c r="L91" s="251"/>
      <c r="M91" s="252"/>
      <c r="N91" s="252"/>
      <c r="O91" s="252"/>
      <c r="P91" s="252"/>
      <c r="Q91" s="253"/>
    </row>
    <row r="92" spans="1:17">
      <c r="A92" s="50"/>
      <c r="B92" s="34" t="str">
        <f>IF(ISBLANK('Cable Schedule'!$M92),"",'Cable Schedule'!$M92)</f>
        <v/>
      </c>
      <c r="C92" s="3" t="str">
        <f>IF(ISBLANK('Cable Schedule'!$E95),"",'Cable Schedule'!$G92)</f>
        <v/>
      </c>
      <c r="D92" s="48" t="str">
        <f>IF(ISNA(INDEX('Cable Schedule'!$X$4:$X$411,MATCH($B92,'Cable Schedule'!$M$4:$M$411,0))),"",INDEX('Cable Schedule'!$X$4:$X$411,MATCH($B92,'Cable Schedule'!$M$4:$M$411,0)))</f>
        <v/>
      </c>
      <c r="E92" s="35">
        <v>0.75</v>
      </c>
      <c r="F92" s="36" t="str">
        <f>IF(ISBLANK('Cable Schedule'!$E92),"",(SUM((E92*0.5)^2*(3.1416))))</f>
        <v/>
      </c>
      <c r="G92" s="277" t="str">
        <f>IF(ISBLANK('Cable Schedule'!$E92),"",(SUMIF('Cable Schedule'!$M$4:$M$412,$B92,'Cable Schedule'!$W$4:$W$412)+SUMIF('Cable Schedule'!$N$4:$N$412,$B92,'Cable Schedule'!$W$4:$W$412)+SUMIF('Cable Schedule'!$O$4:$O$412,$B92,'Cable Schedule'!$W$4:$W$412)+SUMIF('Cable Schedule'!$P$4:$P$412,$B92,'Cable Schedule'!$W$4:$W$412)+SUMIF('Cable Schedule'!$Q$4:$Q$412,$B92,'Cable Schedule'!$W$4:$W$412)+SUMIF('Cable Schedule'!$R$4:$R$412,$B92,'Cable Schedule'!$W$4:$W$412)+SUMIF('Cable Schedule'!$S$4:$S$412,$B92,'Cable Schedule'!$W$4:$W$412)))</f>
        <v/>
      </c>
      <c r="H92" s="32" t="str">
        <f>IF(ISBLANK('Cable Schedule'!$E92),"",G92/F92)</f>
        <v/>
      </c>
      <c r="I92" s="278" t="str">
        <f>IF(ISBLANK('Cable Schedule'!$J92),"",(CONCATENATE('Cable Schedule'!J92,'Cable Schedule'!K92,'Cable Schedule'!L92)))</f>
        <v/>
      </c>
      <c r="J92" s="64">
        <f>IF(ISNA(INDEX('Cable Schedule'!$T$4:$T$307,MATCH($B92,'Cable Schedule'!$M$4:$M$307,0))),$C92,INDEX('Cable Schedule'!$T$4:$T$307,MATCH($B92,'Cable Schedule'!$M$4:$M$307,0)))</f>
        <v>0</v>
      </c>
      <c r="K92" s="15" t="str">
        <f>IF(ISNA(INDEX('Cable Schedule'!$M$4:$M$411,MATCH($B92,'Cable Schedule'!$M$4:$M$411,0))),"",INDEX('Cable Schedule'!$M$4:$M$411,MATCH($B92,'Cable Schedule'!$M$4:$M$411,0))&amp;IF(INDEX('Cable Schedule'!$N$4:$N$411,MATCH($B92,'Cable Schedule'!$M$4:$M$411,0))="","",", "&amp;INDEX('Cable Schedule'!$N$4:$N$411,MATCH($B92,'Cable Schedule'!$M$4:$M$411,0)))&amp;IF(INDEX('Cable Schedule'!$O$4:$O$411,MATCH($B92,'Cable Schedule'!$M$4:$M$411,0))="","",", "&amp;INDEX('Cable Schedule'!$O$4:$O$411,MATCH($B92,'Cable Schedule'!$M$4:$M$411,0)))&amp;IF(INDEX('Cable Schedule'!$P$4:$P$411,MATCH($B92,'Cable Schedule'!$M$4:$M$411,0))="","",", "&amp;INDEX('Cable Schedule'!$P$4:$P$411,MATCH($B92,'Cable Schedule'!$M$4:$M$411,0)))&amp;IF(INDEX('Cable Schedule'!$Q$4:$Q$411,MATCH($B92,'Cable Schedule'!$M$4:$M$411,0))="","",", "&amp;INDEX('Cable Schedule'!$Q$4:$Q$411,MATCH($B92,'Cable Schedule'!$M$4:$M$411,0)))&amp;IF(INDEX('Cable Schedule'!$R$4:$R$411,MATCH($B92,'Cable Schedule'!$M$4:$M$411,0))="","",", "&amp;INDEX('Cable Schedule'!$R$4:$R$411,MATCH($B92,'Cable Schedule'!$M$4:$M$411,0)))&amp;IF(INDEX('Cable Schedule'!$S$4:$S$411,MATCH($B92,'Cable Schedule'!$M$4:$M$411,0))="","",", "&amp;INDEX('Cable Schedule'!$S$4:$S$411,MATCH($B92,'Cable Schedule'!$M$4:$M$411,0))))</f>
        <v/>
      </c>
      <c r="L92" s="251"/>
      <c r="M92" s="252"/>
      <c r="N92" s="252"/>
      <c r="O92" s="252"/>
      <c r="P92" s="252"/>
      <c r="Q92" s="253"/>
    </row>
    <row r="93" spans="1:17">
      <c r="A93" s="50"/>
      <c r="B93" s="34" t="str">
        <f>IF(ISBLANK('Cable Schedule'!$M93),"",'Cable Schedule'!$M93)</f>
        <v/>
      </c>
      <c r="C93" s="3" t="str">
        <f>IF(ISBLANK('Cable Schedule'!$E96),"",'Cable Schedule'!$G93)</f>
        <v/>
      </c>
      <c r="D93" s="48" t="str">
        <f>IF(ISNA(INDEX('Cable Schedule'!$X$4:$X$411,MATCH($B93,'Cable Schedule'!$M$4:$M$411,0))),"",INDEX('Cable Schedule'!$X$4:$X$411,MATCH($B93,'Cable Schedule'!$M$4:$M$411,0)))</f>
        <v/>
      </c>
      <c r="E93" s="35">
        <v>0.75</v>
      </c>
      <c r="F93" s="36" t="str">
        <f>IF(ISBLANK('Cable Schedule'!$E93),"",(SUM((E93*0.5)^2*(3.1416))))</f>
        <v/>
      </c>
      <c r="G93" s="277" t="str">
        <f>IF(ISBLANK('Cable Schedule'!$E93),"",(SUMIF('Cable Schedule'!$M$4:$M$412,$B93,'Cable Schedule'!$W$4:$W$412)+SUMIF('Cable Schedule'!$N$4:$N$412,$B93,'Cable Schedule'!$W$4:$W$412)+SUMIF('Cable Schedule'!$O$4:$O$412,$B93,'Cable Schedule'!$W$4:$W$412)+SUMIF('Cable Schedule'!$P$4:$P$412,$B93,'Cable Schedule'!$W$4:$W$412)+SUMIF('Cable Schedule'!$Q$4:$Q$412,$B93,'Cable Schedule'!$W$4:$W$412)+SUMIF('Cable Schedule'!$R$4:$R$412,$B93,'Cable Schedule'!$W$4:$W$412)+SUMIF('Cable Schedule'!$S$4:$S$412,$B93,'Cable Schedule'!$W$4:$W$412)))</f>
        <v/>
      </c>
      <c r="H93" s="32" t="str">
        <f>IF(ISBLANK('Cable Schedule'!$E93),"",G93/F93)</f>
        <v/>
      </c>
      <c r="I93" s="278" t="str">
        <f>IF(ISBLANK('Cable Schedule'!$J93),"",(CONCATENATE('Cable Schedule'!J93,'Cable Schedule'!K93,'Cable Schedule'!L93)))</f>
        <v/>
      </c>
      <c r="J93" s="64">
        <f>IF(ISNA(INDEX('Cable Schedule'!$T$4:$T$307,MATCH($B93,'Cable Schedule'!$M$4:$M$307,0))),$C93,INDEX('Cable Schedule'!$T$4:$T$307,MATCH($B93,'Cable Schedule'!$M$4:$M$307,0)))</f>
        <v>0</v>
      </c>
      <c r="K93" s="15" t="str">
        <f>IF(ISNA(INDEX('Cable Schedule'!$M$4:$M$411,MATCH($B93,'Cable Schedule'!$M$4:$M$411,0))),"",INDEX('Cable Schedule'!$M$4:$M$411,MATCH($B93,'Cable Schedule'!$M$4:$M$411,0))&amp;IF(INDEX('Cable Schedule'!$N$4:$N$411,MATCH($B93,'Cable Schedule'!$M$4:$M$411,0))="","",", "&amp;INDEX('Cable Schedule'!$N$4:$N$411,MATCH($B93,'Cable Schedule'!$M$4:$M$411,0)))&amp;IF(INDEX('Cable Schedule'!$O$4:$O$411,MATCH($B93,'Cable Schedule'!$M$4:$M$411,0))="","",", "&amp;INDEX('Cable Schedule'!$O$4:$O$411,MATCH($B93,'Cable Schedule'!$M$4:$M$411,0)))&amp;IF(INDEX('Cable Schedule'!$P$4:$P$411,MATCH($B93,'Cable Schedule'!$M$4:$M$411,0))="","",", "&amp;INDEX('Cable Schedule'!$P$4:$P$411,MATCH($B93,'Cable Schedule'!$M$4:$M$411,0)))&amp;IF(INDEX('Cable Schedule'!$Q$4:$Q$411,MATCH($B93,'Cable Schedule'!$M$4:$M$411,0))="","",", "&amp;INDEX('Cable Schedule'!$Q$4:$Q$411,MATCH($B93,'Cable Schedule'!$M$4:$M$411,0)))&amp;IF(INDEX('Cable Schedule'!$R$4:$R$411,MATCH($B93,'Cable Schedule'!$M$4:$M$411,0))="","",", "&amp;INDEX('Cable Schedule'!$R$4:$R$411,MATCH($B93,'Cable Schedule'!$M$4:$M$411,0)))&amp;IF(INDEX('Cable Schedule'!$S$4:$S$411,MATCH($B93,'Cable Schedule'!$M$4:$M$411,0))="","",", "&amp;INDEX('Cable Schedule'!$S$4:$S$411,MATCH($B93,'Cable Schedule'!$M$4:$M$411,0))))</f>
        <v/>
      </c>
      <c r="L93" s="251"/>
      <c r="M93" s="252"/>
      <c r="N93" s="252"/>
      <c r="O93" s="252"/>
      <c r="P93" s="252"/>
      <c r="Q93" s="253"/>
    </row>
    <row r="94" spans="1:17">
      <c r="A94" s="50"/>
      <c r="B94" s="34" t="str">
        <f>IF(ISBLANK('Cable Schedule'!$M94),"",'Cable Schedule'!$M94)</f>
        <v/>
      </c>
      <c r="C94" s="3" t="str">
        <f>IF(ISBLANK('Cable Schedule'!$E97),"",'Cable Schedule'!$G94)</f>
        <v/>
      </c>
      <c r="D94" s="48" t="str">
        <f>IF(ISNA(INDEX('Cable Schedule'!$X$4:$X$411,MATCH($B94,'Cable Schedule'!$M$4:$M$411,0))),"",INDEX('Cable Schedule'!$X$4:$X$411,MATCH($B94,'Cable Schedule'!$M$4:$M$411,0)))</f>
        <v/>
      </c>
      <c r="E94" s="35">
        <v>0.75</v>
      </c>
      <c r="F94" s="36" t="str">
        <f>IF(ISBLANK('Cable Schedule'!$E94),"",(SUM((E94*0.5)^2*(3.1416))))</f>
        <v/>
      </c>
      <c r="G94" s="277" t="str">
        <f>IF(ISBLANK('Cable Schedule'!$E94),"",(SUMIF('Cable Schedule'!$M$4:$M$412,$B94,'Cable Schedule'!$W$4:$W$412)+SUMIF('Cable Schedule'!$N$4:$N$412,$B94,'Cable Schedule'!$W$4:$W$412)+SUMIF('Cable Schedule'!$O$4:$O$412,$B94,'Cable Schedule'!$W$4:$W$412)+SUMIF('Cable Schedule'!$P$4:$P$412,$B94,'Cable Schedule'!$W$4:$W$412)+SUMIF('Cable Schedule'!$Q$4:$Q$412,$B94,'Cable Schedule'!$W$4:$W$412)+SUMIF('Cable Schedule'!$R$4:$R$412,$B94,'Cable Schedule'!$W$4:$W$412)+SUMIF('Cable Schedule'!$S$4:$S$412,$B94,'Cable Schedule'!$W$4:$W$412)))</f>
        <v/>
      </c>
      <c r="H94" s="32" t="str">
        <f>IF(ISBLANK('Cable Schedule'!$E94),"",G94/F94)</f>
        <v/>
      </c>
      <c r="I94" s="278" t="str">
        <f>IF(ISBLANK('Cable Schedule'!$J94),"",(CONCATENATE('Cable Schedule'!J94,'Cable Schedule'!K94,'Cable Schedule'!L94)))</f>
        <v/>
      </c>
      <c r="J94" s="64">
        <f>IF(ISNA(INDEX('Cable Schedule'!$T$4:$T$307,MATCH($B94,'Cable Schedule'!$M$4:$M$307,0))),$C94,INDEX('Cable Schedule'!$T$4:$T$307,MATCH($B94,'Cable Schedule'!$M$4:$M$307,0)))</f>
        <v>0</v>
      </c>
      <c r="K94" s="15" t="str">
        <f>IF(ISNA(INDEX('Cable Schedule'!$M$4:$M$411,MATCH($B94,'Cable Schedule'!$M$4:$M$411,0))),"",INDEX('Cable Schedule'!$M$4:$M$411,MATCH($B94,'Cable Schedule'!$M$4:$M$411,0))&amp;IF(INDEX('Cable Schedule'!$N$4:$N$411,MATCH($B94,'Cable Schedule'!$M$4:$M$411,0))="","",", "&amp;INDEX('Cable Schedule'!$N$4:$N$411,MATCH($B94,'Cable Schedule'!$M$4:$M$411,0)))&amp;IF(INDEX('Cable Schedule'!$O$4:$O$411,MATCH($B94,'Cable Schedule'!$M$4:$M$411,0))="","",", "&amp;INDEX('Cable Schedule'!$O$4:$O$411,MATCH($B94,'Cable Schedule'!$M$4:$M$411,0)))&amp;IF(INDEX('Cable Schedule'!$P$4:$P$411,MATCH($B94,'Cable Schedule'!$M$4:$M$411,0))="","",", "&amp;INDEX('Cable Schedule'!$P$4:$P$411,MATCH($B94,'Cable Schedule'!$M$4:$M$411,0)))&amp;IF(INDEX('Cable Schedule'!$Q$4:$Q$411,MATCH($B94,'Cable Schedule'!$M$4:$M$411,0))="","",", "&amp;INDEX('Cable Schedule'!$Q$4:$Q$411,MATCH($B94,'Cable Schedule'!$M$4:$M$411,0)))&amp;IF(INDEX('Cable Schedule'!$R$4:$R$411,MATCH($B94,'Cable Schedule'!$M$4:$M$411,0))="","",", "&amp;INDEX('Cable Schedule'!$R$4:$R$411,MATCH($B94,'Cable Schedule'!$M$4:$M$411,0)))&amp;IF(INDEX('Cable Schedule'!$S$4:$S$411,MATCH($B94,'Cable Schedule'!$M$4:$M$411,0))="","",", "&amp;INDEX('Cable Schedule'!$S$4:$S$411,MATCH($B94,'Cable Schedule'!$M$4:$M$411,0))))</f>
        <v/>
      </c>
      <c r="L94" s="251"/>
      <c r="M94" s="252"/>
      <c r="N94" s="252"/>
      <c r="O94" s="252"/>
      <c r="P94" s="252"/>
      <c r="Q94" s="253"/>
    </row>
    <row r="95" spans="1:17">
      <c r="A95" s="50"/>
      <c r="B95" s="34" t="str">
        <f>IF(ISBLANK('Cable Schedule'!$M95),"",'Cable Schedule'!$M95)</f>
        <v/>
      </c>
      <c r="C95" s="3" t="str">
        <f>IF(ISBLANK('Cable Schedule'!$E98),"",'Cable Schedule'!$G95)</f>
        <v/>
      </c>
      <c r="D95" s="48" t="str">
        <f>IF(ISNA(INDEX('Cable Schedule'!$X$4:$X$411,MATCH($B95,'Cable Schedule'!$M$4:$M$411,0))),"",INDEX('Cable Schedule'!$X$4:$X$411,MATCH($B95,'Cable Schedule'!$M$4:$M$411,0)))</f>
        <v/>
      </c>
      <c r="E95" s="35">
        <v>0.75</v>
      </c>
      <c r="F95" s="36" t="str">
        <f>IF(ISBLANK('Cable Schedule'!$E95),"",(SUM((E95*0.5)^2*(3.1416))))</f>
        <v/>
      </c>
      <c r="G95" s="277" t="str">
        <f>IF(ISBLANK('Cable Schedule'!$E95),"",(SUMIF('Cable Schedule'!$M$4:$M$412,$B95,'Cable Schedule'!$W$4:$W$412)+SUMIF('Cable Schedule'!$N$4:$N$412,$B95,'Cable Schedule'!$W$4:$W$412)+SUMIF('Cable Schedule'!$O$4:$O$412,$B95,'Cable Schedule'!$W$4:$W$412)+SUMIF('Cable Schedule'!$P$4:$P$412,$B95,'Cable Schedule'!$W$4:$W$412)+SUMIF('Cable Schedule'!$Q$4:$Q$412,$B95,'Cable Schedule'!$W$4:$W$412)+SUMIF('Cable Schedule'!$R$4:$R$412,$B95,'Cable Schedule'!$W$4:$W$412)+SUMIF('Cable Schedule'!$S$4:$S$412,$B95,'Cable Schedule'!$W$4:$W$412)))</f>
        <v/>
      </c>
      <c r="H95" s="32" t="str">
        <f>IF(ISBLANK('Cable Schedule'!$E95),"",G95/F95)</f>
        <v/>
      </c>
      <c r="I95" s="278" t="str">
        <f>IF(ISBLANK('Cable Schedule'!$J95),"",(CONCATENATE('Cable Schedule'!J95,'Cable Schedule'!K95,'Cable Schedule'!L95)))</f>
        <v/>
      </c>
      <c r="J95" s="64">
        <f>IF(ISNA(INDEX('Cable Schedule'!$T$4:$T$307,MATCH($B95,'Cable Schedule'!$M$4:$M$307,0))),$C95,INDEX('Cable Schedule'!$T$4:$T$307,MATCH($B95,'Cable Schedule'!$M$4:$M$307,0)))</f>
        <v>0</v>
      </c>
      <c r="K95" s="15" t="str">
        <f>IF(ISNA(INDEX('Cable Schedule'!$M$4:$M$411,MATCH($B95,'Cable Schedule'!$M$4:$M$411,0))),"",INDEX('Cable Schedule'!$M$4:$M$411,MATCH($B95,'Cable Schedule'!$M$4:$M$411,0))&amp;IF(INDEX('Cable Schedule'!$N$4:$N$411,MATCH($B95,'Cable Schedule'!$M$4:$M$411,0))="","",", "&amp;INDEX('Cable Schedule'!$N$4:$N$411,MATCH($B95,'Cable Schedule'!$M$4:$M$411,0)))&amp;IF(INDEX('Cable Schedule'!$O$4:$O$411,MATCH($B95,'Cable Schedule'!$M$4:$M$411,0))="","",", "&amp;INDEX('Cable Schedule'!$O$4:$O$411,MATCH($B95,'Cable Schedule'!$M$4:$M$411,0)))&amp;IF(INDEX('Cable Schedule'!$P$4:$P$411,MATCH($B95,'Cable Schedule'!$M$4:$M$411,0))="","",", "&amp;INDEX('Cable Schedule'!$P$4:$P$411,MATCH($B95,'Cable Schedule'!$M$4:$M$411,0)))&amp;IF(INDEX('Cable Schedule'!$Q$4:$Q$411,MATCH($B95,'Cable Schedule'!$M$4:$M$411,0))="","",", "&amp;INDEX('Cable Schedule'!$Q$4:$Q$411,MATCH($B95,'Cable Schedule'!$M$4:$M$411,0)))&amp;IF(INDEX('Cable Schedule'!$R$4:$R$411,MATCH($B95,'Cable Schedule'!$M$4:$M$411,0))="","",", "&amp;INDEX('Cable Schedule'!$R$4:$R$411,MATCH($B95,'Cable Schedule'!$M$4:$M$411,0)))&amp;IF(INDEX('Cable Schedule'!$S$4:$S$411,MATCH($B95,'Cable Schedule'!$M$4:$M$411,0))="","",", "&amp;INDEX('Cable Schedule'!$S$4:$S$411,MATCH($B95,'Cable Schedule'!$M$4:$M$411,0))))</f>
        <v/>
      </c>
      <c r="L95" s="251"/>
      <c r="M95" s="252"/>
      <c r="N95" s="252"/>
      <c r="O95" s="252"/>
      <c r="P95" s="252"/>
      <c r="Q95" s="253"/>
    </row>
    <row r="96" spans="1:17">
      <c r="A96" s="50"/>
      <c r="B96" s="34" t="str">
        <f>IF(ISBLANK('Cable Schedule'!$M96),"",'Cable Schedule'!$M96)</f>
        <v/>
      </c>
      <c r="C96" s="3" t="str">
        <f>IF(ISBLANK('Cable Schedule'!$E99),"",'Cable Schedule'!$G96)</f>
        <v/>
      </c>
      <c r="D96" s="48" t="str">
        <f>IF(ISNA(INDEX('Cable Schedule'!$X$4:$X$411,MATCH($B96,'Cable Schedule'!$M$4:$M$411,0))),"",INDEX('Cable Schedule'!$X$4:$X$411,MATCH($B96,'Cable Schedule'!$M$4:$M$411,0)))</f>
        <v/>
      </c>
      <c r="E96" s="35">
        <v>0.75</v>
      </c>
      <c r="F96" s="36" t="str">
        <f>IF(ISBLANK('Cable Schedule'!$E96),"",(SUM((E96*0.5)^2*(3.1416))))</f>
        <v/>
      </c>
      <c r="G96" s="277" t="str">
        <f>IF(ISBLANK('Cable Schedule'!$E96),"",(SUMIF('Cable Schedule'!$M$4:$M$412,$B96,'Cable Schedule'!$W$4:$W$412)+SUMIF('Cable Schedule'!$N$4:$N$412,$B96,'Cable Schedule'!$W$4:$W$412)+SUMIF('Cable Schedule'!$O$4:$O$412,$B96,'Cable Schedule'!$W$4:$W$412)+SUMIF('Cable Schedule'!$P$4:$P$412,$B96,'Cable Schedule'!$W$4:$W$412)+SUMIF('Cable Schedule'!$Q$4:$Q$412,$B96,'Cable Schedule'!$W$4:$W$412)+SUMIF('Cable Schedule'!$R$4:$R$412,$B96,'Cable Schedule'!$W$4:$W$412)+SUMIF('Cable Schedule'!$S$4:$S$412,$B96,'Cable Schedule'!$W$4:$W$412)))</f>
        <v/>
      </c>
      <c r="H96" s="32" t="str">
        <f>IF(ISBLANK('Cable Schedule'!$E96),"",G96/F96)</f>
        <v/>
      </c>
      <c r="I96" s="278" t="str">
        <f>IF(ISBLANK('Cable Schedule'!$J96),"",(CONCATENATE('Cable Schedule'!J96,'Cable Schedule'!K96,'Cable Schedule'!L96)))</f>
        <v/>
      </c>
      <c r="J96" s="64">
        <f>IF(ISNA(INDEX('Cable Schedule'!$T$4:$T$307,MATCH($B96,'Cable Schedule'!$M$4:$M$307,0))),$C96,INDEX('Cable Schedule'!$T$4:$T$307,MATCH($B96,'Cable Schedule'!$M$4:$M$307,0)))</f>
        <v>0</v>
      </c>
      <c r="K96" s="15" t="str">
        <f>IF(ISNA(INDEX('Cable Schedule'!$M$4:$M$411,MATCH($B96,'Cable Schedule'!$M$4:$M$411,0))),"",INDEX('Cable Schedule'!$M$4:$M$411,MATCH($B96,'Cable Schedule'!$M$4:$M$411,0))&amp;IF(INDEX('Cable Schedule'!$N$4:$N$411,MATCH($B96,'Cable Schedule'!$M$4:$M$411,0))="","",", "&amp;INDEX('Cable Schedule'!$N$4:$N$411,MATCH($B96,'Cable Schedule'!$M$4:$M$411,0)))&amp;IF(INDEX('Cable Schedule'!$O$4:$O$411,MATCH($B96,'Cable Schedule'!$M$4:$M$411,0))="","",", "&amp;INDEX('Cable Schedule'!$O$4:$O$411,MATCH($B96,'Cable Schedule'!$M$4:$M$411,0)))&amp;IF(INDEX('Cable Schedule'!$P$4:$P$411,MATCH($B96,'Cable Schedule'!$M$4:$M$411,0))="","",", "&amp;INDEX('Cable Schedule'!$P$4:$P$411,MATCH($B96,'Cable Schedule'!$M$4:$M$411,0)))&amp;IF(INDEX('Cable Schedule'!$Q$4:$Q$411,MATCH($B96,'Cable Schedule'!$M$4:$M$411,0))="","",", "&amp;INDEX('Cable Schedule'!$Q$4:$Q$411,MATCH($B96,'Cable Schedule'!$M$4:$M$411,0)))&amp;IF(INDEX('Cable Schedule'!$R$4:$R$411,MATCH($B96,'Cable Schedule'!$M$4:$M$411,0))="","",", "&amp;INDEX('Cable Schedule'!$R$4:$R$411,MATCH($B96,'Cable Schedule'!$M$4:$M$411,0)))&amp;IF(INDEX('Cable Schedule'!$S$4:$S$411,MATCH($B96,'Cable Schedule'!$M$4:$M$411,0))="","",", "&amp;INDEX('Cable Schedule'!$S$4:$S$411,MATCH($B96,'Cable Schedule'!$M$4:$M$411,0))))</f>
        <v/>
      </c>
      <c r="L96" s="251"/>
      <c r="M96" s="252"/>
      <c r="N96" s="252"/>
      <c r="O96" s="252"/>
      <c r="P96" s="252"/>
      <c r="Q96" s="253"/>
    </row>
    <row r="97" spans="1:17">
      <c r="A97" s="50"/>
      <c r="B97" s="34" t="str">
        <f>IF(ISBLANK('Cable Schedule'!$M97),"",'Cable Schedule'!$M97)</f>
        <v/>
      </c>
      <c r="C97" s="3" t="str">
        <f>IF(ISBLANK('Cable Schedule'!$E100),"",'Cable Schedule'!$G97)</f>
        <v/>
      </c>
      <c r="D97" s="48" t="str">
        <f>IF(ISNA(INDEX('Cable Schedule'!$X$4:$X$411,MATCH($B97,'Cable Schedule'!$M$4:$M$411,0))),"",INDEX('Cable Schedule'!$X$4:$X$411,MATCH($B97,'Cable Schedule'!$M$4:$M$411,0)))</f>
        <v/>
      </c>
      <c r="E97" s="35">
        <v>0.75</v>
      </c>
      <c r="F97" s="36" t="str">
        <f>IF(ISBLANK('Cable Schedule'!$E97),"",(SUM((E97*0.5)^2*(3.1416))))</f>
        <v/>
      </c>
      <c r="G97" s="277" t="str">
        <f>IF(ISBLANK('Cable Schedule'!$E97),"",(SUMIF('Cable Schedule'!$M$4:$M$412,$B97,'Cable Schedule'!$W$4:$W$412)+SUMIF('Cable Schedule'!$N$4:$N$412,$B97,'Cable Schedule'!$W$4:$W$412)+SUMIF('Cable Schedule'!$O$4:$O$412,$B97,'Cable Schedule'!$W$4:$W$412)+SUMIF('Cable Schedule'!$P$4:$P$412,$B97,'Cable Schedule'!$W$4:$W$412)+SUMIF('Cable Schedule'!$Q$4:$Q$412,$B97,'Cable Schedule'!$W$4:$W$412)+SUMIF('Cable Schedule'!$R$4:$R$412,$B97,'Cable Schedule'!$W$4:$W$412)+SUMIF('Cable Schedule'!$S$4:$S$412,$B97,'Cable Schedule'!$W$4:$W$412)))</f>
        <v/>
      </c>
      <c r="H97" s="32" t="str">
        <f>IF(ISBLANK('Cable Schedule'!$E97),"",G97/F97)</f>
        <v/>
      </c>
      <c r="I97" s="278" t="str">
        <f>IF(ISBLANK('Cable Schedule'!$J97),"",(CONCATENATE('Cable Schedule'!J97,'Cable Schedule'!K97,'Cable Schedule'!L97)))</f>
        <v/>
      </c>
      <c r="J97" s="64">
        <f>IF(ISNA(INDEX('Cable Schedule'!$T$4:$T$307,MATCH($B97,'Cable Schedule'!$M$4:$M$307,0))),$C97,INDEX('Cable Schedule'!$T$4:$T$307,MATCH($B97,'Cable Schedule'!$M$4:$M$307,0)))</f>
        <v>0</v>
      </c>
      <c r="K97" s="15" t="str">
        <f>IF(ISNA(INDEX('Cable Schedule'!$M$4:$M$411,MATCH($B97,'Cable Schedule'!$M$4:$M$411,0))),"",INDEX('Cable Schedule'!$M$4:$M$411,MATCH($B97,'Cable Schedule'!$M$4:$M$411,0))&amp;IF(INDEX('Cable Schedule'!$N$4:$N$411,MATCH($B97,'Cable Schedule'!$M$4:$M$411,0))="","",", "&amp;INDEX('Cable Schedule'!$N$4:$N$411,MATCH($B97,'Cable Schedule'!$M$4:$M$411,0)))&amp;IF(INDEX('Cable Schedule'!$O$4:$O$411,MATCH($B97,'Cable Schedule'!$M$4:$M$411,0))="","",", "&amp;INDEX('Cable Schedule'!$O$4:$O$411,MATCH($B97,'Cable Schedule'!$M$4:$M$411,0)))&amp;IF(INDEX('Cable Schedule'!$P$4:$P$411,MATCH($B97,'Cable Schedule'!$M$4:$M$411,0))="","",", "&amp;INDEX('Cable Schedule'!$P$4:$P$411,MATCH($B97,'Cable Schedule'!$M$4:$M$411,0)))&amp;IF(INDEX('Cable Schedule'!$Q$4:$Q$411,MATCH($B97,'Cable Schedule'!$M$4:$M$411,0))="","",", "&amp;INDEX('Cable Schedule'!$Q$4:$Q$411,MATCH($B97,'Cable Schedule'!$M$4:$M$411,0)))&amp;IF(INDEX('Cable Schedule'!$R$4:$R$411,MATCH($B97,'Cable Schedule'!$M$4:$M$411,0))="","",", "&amp;INDEX('Cable Schedule'!$R$4:$R$411,MATCH($B97,'Cable Schedule'!$M$4:$M$411,0)))&amp;IF(INDEX('Cable Schedule'!$S$4:$S$411,MATCH($B97,'Cable Schedule'!$M$4:$M$411,0))="","",", "&amp;INDEX('Cable Schedule'!$S$4:$S$411,MATCH($B97,'Cable Schedule'!$M$4:$M$411,0))))</f>
        <v/>
      </c>
      <c r="L97" s="251"/>
      <c r="M97" s="252"/>
      <c r="N97" s="252"/>
      <c r="O97" s="252"/>
      <c r="P97" s="252"/>
      <c r="Q97" s="253"/>
    </row>
    <row r="98" spans="1:17">
      <c r="A98" s="50"/>
      <c r="B98" s="34" t="str">
        <f>IF(ISBLANK('Cable Schedule'!$M98),"",'Cable Schedule'!$M98)</f>
        <v/>
      </c>
      <c r="C98" s="3" t="str">
        <f>IF(ISBLANK('Cable Schedule'!$E101),"",'Cable Schedule'!$G98)</f>
        <v/>
      </c>
      <c r="D98" s="48" t="str">
        <f>IF(ISNA(INDEX('Cable Schedule'!$X$4:$X$411,MATCH($B98,'Cable Schedule'!$M$4:$M$411,0))),"",INDEX('Cable Schedule'!$X$4:$X$411,MATCH($B98,'Cable Schedule'!$M$4:$M$411,0)))</f>
        <v/>
      </c>
      <c r="E98" s="35">
        <v>1</v>
      </c>
      <c r="F98" s="36" t="str">
        <f>IF(ISBLANK('Cable Schedule'!$E98),"",(SUM((E98*0.5)^2*(3.1416))))</f>
        <v/>
      </c>
      <c r="G98" s="277" t="str">
        <f>IF(ISBLANK('Cable Schedule'!$E98),"",(SUMIF('Cable Schedule'!$M$4:$M$412,$B98,'Cable Schedule'!$W$4:$W$412)+SUMIF('Cable Schedule'!$N$4:$N$412,$B98,'Cable Schedule'!$W$4:$W$412)+SUMIF('Cable Schedule'!$O$4:$O$412,$B98,'Cable Schedule'!$W$4:$W$412)+SUMIF('Cable Schedule'!$P$4:$P$412,$B98,'Cable Schedule'!$W$4:$W$412)+SUMIF('Cable Schedule'!$Q$4:$Q$412,$B98,'Cable Schedule'!$W$4:$W$412)+SUMIF('Cable Schedule'!$R$4:$R$412,$B98,'Cable Schedule'!$W$4:$W$412)+SUMIF('Cable Schedule'!$S$4:$S$412,$B98,'Cable Schedule'!$W$4:$W$412)))</f>
        <v/>
      </c>
      <c r="H98" s="32" t="str">
        <f>IF(ISBLANK('Cable Schedule'!$E98),"",G98/F98)</f>
        <v/>
      </c>
      <c r="I98" s="278" t="str">
        <f>IF(ISBLANK('Cable Schedule'!$J98),"",(CONCATENATE('Cable Schedule'!J98,'Cable Schedule'!K98,'Cable Schedule'!L98)))</f>
        <v/>
      </c>
      <c r="J98" s="64">
        <f>IF(ISNA(INDEX('Cable Schedule'!$T$4:$T$307,MATCH($B98,'Cable Schedule'!$M$4:$M$307,0))),$C98,INDEX('Cable Schedule'!$T$4:$T$307,MATCH($B98,'Cable Schedule'!$M$4:$M$307,0)))</f>
        <v>0</v>
      </c>
      <c r="K98" s="15" t="str">
        <f>IF(ISNA(INDEX('Cable Schedule'!$M$4:$M$411,MATCH($B98,'Cable Schedule'!$M$4:$M$411,0))),"",INDEX('Cable Schedule'!$M$4:$M$411,MATCH($B98,'Cable Schedule'!$M$4:$M$411,0))&amp;IF(INDEX('Cable Schedule'!$N$4:$N$411,MATCH($B98,'Cable Schedule'!$M$4:$M$411,0))="","",", "&amp;INDEX('Cable Schedule'!$N$4:$N$411,MATCH($B98,'Cable Schedule'!$M$4:$M$411,0)))&amp;IF(INDEX('Cable Schedule'!$O$4:$O$411,MATCH($B98,'Cable Schedule'!$M$4:$M$411,0))="","",", "&amp;INDEX('Cable Schedule'!$O$4:$O$411,MATCH($B98,'Cable Schedule'!$M$4:$M$411,0)))&amp;IF(INDEX('Cable Schedule'!$P$4:$P$411,MATCH($B98,'Cable Schedule'!$M$4:$M$411,0))="","",", "&amp;INDEX('Cable Schedule'!$P$4:$P$411,MATCH($B98,'Cable Schedule'!$M$4:$M$411,0)))&amp;IF(INDEX('Cable Schedule'!$Q$4:$Q$411,MATCH($B98,'Cable Schedule'!$M$4:$M$411,0))="","",", "&amp;INDEX('Cable Schedule'!$Q$4:$Q$411,MATCH($B98,'Cable Schedule'!$M$4:$M$411,0)))&amp;IF(INDEX('Cable Schedule'!$R$4:$R$411,MATCH($B98,'Cable Schedule'!$M$4:$M$411,0))="","",", "&amp;INDEX('Cable Schedule'!$R$4:$R$411,MATCH($B98,'Cable Schedule'!$M$4:$M$411,0)))&amp;IF(INDEX('Cable Schedule'!$S$4:$S$411,MATCH($B98,'Cable Schedule'!$M$4:$M$411,0))="","",", "&amp;INDEX('Cable Schedule'!$S$4:$S$411,MATCH($B98,'Cable Schedule'!$M$4:$M$411,0))))</f>
        <v/>
      </c>
      <c r="L98" s="251"/>
      <c r="M98" s="252"/>
      <c r="N98" s="252"/>
      <c r="O98" s="252"/>
      <c r="P98" s="252"/>
      <c r="Q98" s="253"/>
    </row>
    <row r="99" spans="1:17">
      <c r="A99" s="50"/>
      <c r="B99" s="34" t="str">
        <f>IF(ISBLANK('Cable Schedule'!$M99),"",'Cable Schedule'!$M99)</f>
        <v/>
      </c>
      <c r="C99" s="3" t="str">
        <f>IF(ISBLANK('Cable Schedule'!$E102),"",'Cable Schedule'!$G99)</f>
        <v/>
      </c>
      <c r="D99" s="48" t="str">
        <f>IF(ISNA(INDEX('Cable Schedule'!$X$4:$X$411,MATCH($B99,'Cable Schedule'!$M$4:$M$411,0))),"",INDEX('Cable Schedule'!$X$4:$X$411,MATCH($B99,'Cable Schedule'!$M$4:$M$411,0)))</f>
        <v/>
      </c>
      <c r="E99" s="35">
        <v>1</v>
      </c>
      <c r="F99" s="36" t="str">
        <f>IF(ISBLANK('Cable Schedule'!$E99),"",(SUM((E99*0.5)^2*(3.1416))))</f>
        <v/>
      </c>
      <c r="G99" s="277" t="str">
        <f>IF(ISBLANK('Cable Schedule'!$E99),"",(SUMIF('Cable Schedule'!$M$4:$M$412,$B99,'Cable Schedule'!$W$4:$W$412)+SUMIF('Cable Schedule'!$N$4:$N$412,$B99,'Cable Schedule'!$W$4:$W$412)+SUMIF('Cable Schedule'!$O$4:$O$412,$B99,'Cable Schedule'!$W$4:$W$412)+SUMIF('Cable Schedule'!$P$4:$P$412,$B99,'Cable Schedule'!$W$4:$W$412)+SUMIF('Cable Schedule'!$Q$4:$Q$412,$B99,'Cable Schedule'!$W$4:$W$412)+SUMIF('Cable Schedule'!$R$4:$R$412,$B99,'Cable Schedule'!$W$4:$W$412)+SUMIF('Cable Schedule'!$S$4:$S$412,$B99,'Cable Schedule'!$W$4:$W$412)))</f>
        <v/>
      </c>
      <c r="H99" s="32" t="str">
        <f>IF(ISBLANK('Cable Schedule'!$E99),"",G99/F99)</f>
        <v/>
      </c>
      <c r="I99" s="278" t="str">
        <f>IF(ISBLANK('Cable Schedule'!$J99),"",(CONCATENATE('Cable Schedule'!J99,'Cable Schedule'!K99,'Cable Schedule'!L99)))</f>
        <v/>
      </c>
      <c r="J99" s="64">
        <f>IF(ISNA(INDEX('Cable Schedule'!$T$4:$T$307,MATCH($B99,'Cable Schedule'!$M$4:$M$307,0))),$C99,INDEX('Cable Schedule'!$T$4:$T$307,MATCH($B99,'Cable Schedule'!$M$4:$M$307,0)))</f>
        <v>0</v>
      </c>
      <c r="K99" s="15" t="str">
        <f>IF(ISNA(INDEX('Cable Schedule'!$M$4:$M$411,MATCH($B99,'Cable Schedule'!$M$4:$M$411,0))),"",INDEX('Cable Schedule'!$M$4:$M$411,MATCH($B99,'Cable Schedule'!$M$4:$M$411,0))&amp;IF(INDEX('Cable Schedule'!$N$4:$N$411,MATCH($B99,'Cable Schedule'!$M$4:$M$411,0))="","",", "&amp;INDEX('Cable Schedule'!$N$4:$N$411,MATCH($B99,'Cable Schedule'!$M$4:$M$411,0)))&amp;IF(INDEX('Cable Schedule'!$O$4:$O$411,MATCH($B99,'Cable Schedule'!$M$4:$M$411,0))="","",", "&amp;INDEX('Cable Schedule'!$O$4:$O$411,MATCH($B99,'Cable Schedule'!$M$4:$M$411,0)))&amp;IF(INDEX('Cable Schedule'!$P$4:$P$411,MATCH($B99,'Cable Schedule'!$M$4:$M$411,0))="","",", "&amp;INDEX('Cable Schedule'!$P$4:$P$411,MATCH($B99,'Cable Schedule'!$M$4:$M$411,0)))&amp;IF(INDEX('Cable Schedule'!$Q$4:$Q$411,MATCH($B99,'Cable Schedule'!$M$4:$M$411,0))="","",", "&amp;INDEX('Cable Schedule'!$Q$4:$Q$411,MATCH($B99,'Cable Schedule'!$M$4:$M$411,0)))&amp;IF(INDEX('Cable Schedule'!$R$4:$R$411,MATCH($B99,'Cable Schedule'!$M$4:$M$411,0))="","",", "&amp;INDEX('Cable Schedule'!$R$4:$R$411,MATCH($B99,'Cable Schedule'!$M$4:$M$411,0)))&amp;IF(INDEX('Cable Schedule'!$S$4:$S$411,MATCH($B99,'Cable Schedule'!$M$4:$M$411,0))="","",", "&amp;INDEX('Cable Schedule'!$S$4:$S$411,MATCH($B99,'Cable Schedule'!$M$4:$M$411,0))))</f>
        <v/>
      </c>
      <c r="L99" s="251"/>
      <c r="M99" s="252"/>
      <c r="N99" s="252"/>
      <c r="O99" s="252"/>
      <c r="P99" s="252"/>
      <c r="Q99" s="253"/>
    </row>
    <row r="100" spans="1:17">
      <c r="A100" s="50"/>
      <c r="B100" s="34" t="str">
        <f>IF(ISBLANK('Cable Schedule'!$M100),"",'Cable Schedule'!$M100)</f>
        <v/>
      </c>
      <c r="C100" s="3" t="str">
        <f>IF(ISBLANK('Cable Schedule'!$E103),"",'Cable Schedule'!$G100)</f>
        <v/>
      </c>
      <c r="D100" s="48" t="str">
        <f>IF(ISNA(INDEX('Cable Schedule'!$X$4:$X$411,MATCH($B100,'Cable Schedule'!$M$4:$M$411,0))),"",INDEX('Cable Schedule'!$X$4:$X$411,MATCH($B100,'Cable Schedule'!$M$4:$M$411,0)))</f>
        <v/>
      </c>
      <c r="E100" s="35">
        <v>1</v>
      </c>
      <c r="F100" s="36" t="str">
        <f>IF(ISBLANK('Cable Schedule'!$E100),"",(SUM((E100*0.5)^2*(3.1416))))</f>
        <v/>
      </c>
      <c r="G100" s="277" t="str">
        <f>IF(ISBLANK('Cable Schedule'!$E100),"",(SUMIF('Cable Schedule'!$M$4:$M$412,$B100,'Cable Schedule'!$W$4:$W$412)+SUMIF('Cable Schedule'!$N$4:$N$412,$B100,'Cable Schedule'!$W$4:$W$412)+SUMIF('Cable Schedule'!$O$4:$O$412,$B100,'Cable Schedule'!$W$4:$W$412)+SUMIF('Cable Schedule'!$P$4:$P$412,$B100,'Cable Schedule'!$W$4:$W$412)+SUMIF('Cable Schedule'!$Q$4:$Q$412,$B100,'Cable Schedule'!$W$4:$W$412)+SUMIF('Cable Schedule'!$R$4:$R$412,$B100,'Cable Schedule'!$W$4:$W$412)+SUMIF('Cable Schedule'!$S$4:$S$412,$B100,'Cable Schedule'!$W$4:$W$412)))</f>
        <v/>
      </c>
      <c r="H100" s="32" t="str">
        <f>IF(ISBLANK('Cable Schedule'!$E100),"",G100/F100)</f>
        <v/>
      </c>
      <c r="I100" s="278" t="str">
        <f>IF(ISBLANK('Cable Schedule'!$J100),"",(CONCATENATE('Cable Schedule'!J100,'Cable Schedule'!K100,'Cable Schedule'!L100)))</f>
        <v/>
      </c>
      <c r="J100" s="64">
        <f>IF(ISNA(INDEX('Cable Schedule'!$T$4:$T$307,MATCH($B100,'Cable Schedule'!$M$4:$M$307,0))),$C100,INDEX('Cable Schedule'!$T$4:$T$307,MATCH($B100,'Cable Schedule'!$M$4:$M$307,0)))</f>
        <v>0</v>
      </c>
      <c r="K100" s="15" t="str">
        <f>IF(ISNA(INDEX('Cable Schedule'!$M$4:$M$411,MATCH($B100,'Cable Schedule'!$M$4:$M$411,0))),"",INDEX('Cable Schedule'!$M$4:$M$411,MATCH($B100,'Cable Schedule'!$M$4:$M$411,0))&amp;IF(INDEX('Cable Schedule'!$N$4:$N$411,MATCH($B100,'Cable Schedule'!$M$4:$M$411,0))="","",", "&amp;INDEX('Cable Schedule'!$N$4:$N$411,MATCH($B100,'Cable Schedule'!$M$4:$M$411,0)))&amp;IF(INDEX('Cable Schedule'!$O$4:$O$411,MATCH($B100,'Cable Schedule'!$M$4:$M$411,0))="","",", "&amp;INDEX('Cable Schedule'!$O$4:$O$411,MATCH($B100,'Cable Schedule'!$M$4:$M$411,0)))&amp;IF(INDEX('Cable Schedule'!$P$4:$P$411,MATCH($B100,'Cable Schedule'!$M$4:$M$411,0))="","",", "&amp;INDEX('Cable Schedule'!$P$4:$P$411,MATCH($B100,'Cable Schedule'!$M$4:$M$411,0)))&amp;IF(INDEX('Cable Schedule'!$Q$4:$Q$411,MATCH($B100,'Cable Schedule'!$M$4:$M$411,0))="","",", "&amp;INDEX('Cable Schedule'!$Q$4:$Q$411,MATCH($B100,'Cable Schedule'!$M$4:$M$411,0)))&amp;IF(INDEX('Cable Schedule'!$R$4:$R$411,MATCH($B100,'Cable Schedule'!$M$4:$M$411,0))="","",", "&amp;INDEX('Cable Schedule'!$R$4:$R$411,MATCH($B100,'Cable Schedule'!$M$4:$M$411,0)))&amp;IF(INDEX('Cable Schedule'!$S$4:$S$411,MATCH($B100,'Cable Schedule'!$M$4:$M$411,0))="","",", "&amp;INDEX('Cable Schedule'!$S$4:$S$411,MATCH($B100,'Cable Schedule'!$M$4:$M$411,0))))</f>
        <v/>
      </c>
      <c r="L100" s="251"/>
      <c r="M100" s="252"/>
      <c r="N100" s="252"/>
      <c r="O100" s="252"/>
      <c r="P100" s="252"/>
      <c r="Q100" s="253"/>
    </row>
    <row r="101" spans="1:17">
      <c r="A101" s="50"/>
      <c r="B101" s="34" t="str">
        <f>IF(ISBLANK('Cable Schedule'!$M101),"",'Cable Schedule'!$M101)</f>
        <v/>
      </c>
      <c r="C101" s="3" t="str">
        <f>IF(ISBLANK('Cable Schedule'!$E104),"",'Cable Schedule'!$G101)</f>
        <v/>
      </c>
      <c r="D101" s="48" t="str">
        <f>IF(ISNA(INDEX('Cable Schedule'!$X$4:$X$411,MATCH($B101,'Cable Schedule'!$M$4:$M$411,0))),"",INDEX('Cable Schedule'!$X$4:$X$411,MATCH($B101,'Cable Schedule'!$M$4:$M$411,0)))</f>
        <v/>
      </c>
      <c r="E101" s="35">
        <v>1</v>
      </c>
      <c r="F101" s="36" t="str">
        <f>IF(ISBLANK('Cable Schedule'!$E101),"",(SUM((E101*0.5)^2*(3.1416))))</f>
        <v/>
      </c>
      <c r="G101" s="277" t="str">
        <f>IF(ISBLANK('Cable Schedule'!$E101),"",(SUMIF('Cable Schedule'!$M$4:$M$412,$B101,'Cable Schedule'!$W$4:$W$412)+SUMIF('Cable Schedule'!$N$4:$N$412,$B101,'Cable Schedule'!$W$4:$W$412)+SUMIF('Cable Schedule'!$O$4:$O$412,$B101,'Cable Schedule'!$W$4:$W$412)+SUMIF('Cable Schedule'!$P$4:$P$412,$B101,'Cable Schedule'!$W$4:$W$412)+SUMIF('Cable Schedule'!$Q$4:$Q$412,$B101,'Cable Schedule'!$W$4:$W$412)+SUMIF('Cable Schedule'!$R$4:$R$412,$B101,'Cable Schedule'!$W$4:$W$412)+SUMIF('Cable Schedule'!$S$4:$S$412,$B101,'Cable Schedule'!$W$4:$W$412)))</f>
        <v/>
      </c>
      <c r="H101" s="32" t="str">
        <f>IF(ISBLANK('Cable Schedule'!$E101),"",G101/F101)</f>
        <v/>
      </c>
      <c r="I101" s="278" t="str">
        <f>IF(ISBLANK('Cable Schedule'!$J101),"",(CONCATENATE('Cable Schedule'!J101,'Cable Schedule'!K101,'Cable Schedule'!L101)))</f>
        <v/>
      </c>
      <c r="J101" s="64">
        <f>IF(ISNA(INDEX('Cable Schedule'!$T$4:$T$307,MATCH($B101,'Cable Schedule'!$M$4:$M$307,0))),$C101,INDEX('Cable Schedule'!$T$4:$T$307,MATCH($B101,'Cable Schedule'!$M$4:$M$307,0)))</f>
        <v>0</v>
      </c>
      <c r="K101" s="15" t="str">
        <f>IF(ISNA(INDEX('Cable Schedule'!$M$4:$M$411,MATCH($B101,'Cable Schedule'!$M$4:$M$411,0))),"",INDEX('Cable Schedule'!$M$4:$M$411,MATCH($B101,'Cable Schedule'!$M$4:$M$411,0))&amp;IF(INDEX('Cable Schedule'!$N$4:$N$411,MATCH($B101,'Cable Schedule'!$M$4:$M$411,0))="","",", "&amp;INDEX('Cable Schedule'!$N$4:$N$411,MATCH($B101,'Cable Schedule'!$M$4:$M$411,0)))&amp;IF(INDEX('Cable Schedule'!$O$4:$O$411,MATCH($B101,'Cable Schedule'!$M$4:$M$411,0))="","",", "&amp;INDEX('Cable Schedule'!$O$4:$O$411,MATCH($B101,'Cable Schedule'!$M$4:$M$411,0)))&amp;IF(INDEX('Cable Schedule'!$P$4:$P$411,MATCH($B101,'Cable Schedule'!$M$4:$M$411,0))="","",", "&amp;INDEX('Cable Schedule'!$P$4:$P$411,MATCH($B101,'Cable Schedule'!$M$4:$M$411,0)))&amp;IF(INDEX('Cable Schedule'!$Q$4:$Q$411,MATCH($B101,'Cable Schedule'!$M$4:$M$411,0))="","",", "&amp;INDEX('Cable Schedule'!$Q$4:$Q$411,MATCH($B101,'Cable Schedule'!$M$4:$M$411,0)))&amp;IF(INDEX('Cable Schedule'!$R$4:$R$411,MATCH($B101,'Cable Schedule'!$M$4:$M$411,0))="","",", "&amp;INDEX('Cable Schedule'!$R$4:$R$411,MATCH($B101,'Cable Schedule'!$M$4:$M$411,0)))&amp;IF(INDEX('Cable Schedule'!$S$4:$S$411,MATCH($B101,'Cable Schedule'!$M$4:$M$411,0))="","",", "&amp;INDEX('Cable Schedule'!$S$4:$S$411,MATCH($B101,'Cable Schedule'!$M$4:$M$411,0))))</f>
        <v/>
      </c>
      <c r="L101" s="251"/>
      <c r="M101" s="252"/>
      <c r="N101" s="252"/>
      <c r="O101" s="252"/>
      <c r="P101" s="252"/>
      <c r="Q101" s="253"/>
    </row>
    <row r="102" spans="1:17" s="25" customFormat="1">
      <c r="A102" s="50"/>
      <c r="B102" s="34" t="str">
        <f>IF(ISBLANK('Cable Schedule'!$M102),"",'Cable Schedule'!$M102)</f>
        <v/>
      </c>
      <c r="C102" s="3" t="str">
        <f>IF(ISBLANK('Cable Schedule'!$E105),"",'Cable Schedule'!$G102)</f>
        <v/>
      </c>
      <c r="D102" s="48" t="str">
        <f>IF(ISNA(INDEX('Cable Schedule'!$X$4:$X$411,MATCH($B102,'Cable Schedule'!$M$4:$M$411,0))),"",INDEX('Cable Schedule'!$X$4:$X$411,MATCH($B102,'Cable Schedule'!$M$4:$M$411,0)))</f>
        <v/>
      </c>
      <c r="E102" s="35">
        <v>0.75</v>
      </c>
      <c r="F102" s="36" t="str">
        <f>IF(ISBLANK('Cable Schedule'!$E102),"",(SUM((E102*0.5)^2*(3.1416))))</f>
        <v/>
      </c>
      <c r="G102" s="277" t="str">
        <f>IF(ISBLANK('Cable Schedule'!$E102),"",(SUMIF('Cable Schedule'!$M$4:$M$412,$B102,'Cable Schedule'!$W$4:$W$412)+SUMIF('Cable Schedule'!$N$4:$N$412,$B102,'Cable Schedule'!$W$4:$W$412)+SUMIF('Cable Schedule'!$O$4:$O$412,$B102,'Cable Schedule'!$W$4:$W$412)+SUMIF('Cable Schedule'!$P$4:$P$412,$B102,'Cable Schedule'!$W$4:$W$412)+SUMIF('Cable Schedule'!$Q$4:$Q$412,$B102,'Cable Schedule'!$W$4:$W$412)+SUMIF('Cable Schedule'!$R$4:$R$412,$B102,'Cable Schedule'!$W$4:$W$412)+SUMIF('Cable Schedule'!$S$4:$S$412,$B102,'Cable Schedule'!$W$4:$W$412)))</f>
        <v/>
      </c>
      <c r="H102" s="32" t="str">
        <f>IF(ISBLANK('Cable Schedule'!$E102),"",G102/F102)</f>
        <v/>
      </c>
      <c r="I102" s="278" t="str">
        <f>IF(ISBLANK('Cable Schedule'!$J102),"",(CONCATENATE('Cable Schedule'!J102,'Cable Schedule'!K102,'Cable Schedule'!L102)))</f>
        <v/>
      </c>
      <c r="J102" s="64">
        <f>IF(ISNA(INDEX('Cable Schedule'!$T$4:$T$307,MATCH($B102,'Cable Schedule'!$M$4:$M$307,0))),$C102,INDEX('Cable Schedule'!$T$4:$T$307,MATCH($B102,'Cable Schedule'!$M$4:$M$307,0)))</f>
        <v>0</v>
      </c>
      <c r="K102" s="15" t="str">
        <f>IF(ISNA(INDEX('Cable Schedule'!$M$4:$M$411,MATCH($B102,'Cable Schedule'!$M$4:$M$411,0))),"",INDEX('Cable Schedule'!$M$4:$M$411,MATCH($B102,'Cable Schedule'!$M$4:$M$411,0))&amp;IF(INDEX('Cable Schedule'!$N$4:$N$411,MATCH($B102,'Cable Schedule'!$M$4:$M$411,0))="","",", "&amp;INDEX('Cable Schedule'!$N$4:$N$411,MATCH($B102,'Cable Schedule'!$M$4:$M$411,0)))&amp;IF(INDEX('Cable Schedule'!$O$4:$O$411,MATCH($B102,'Cable Schedule'!$M$4:$M$411,0))="","",", "&amp;INDEX('Cable Schedule'!$O$4:$O$411,MATCH($B102,'Cable Schedule'!$M$4:$M$411,0)))&amp;IF(INDEX('Cable Schedule'!$P$4:$P$411,MATCH($B102,'Cable Schedule'!$M$4:$M$411,0))="","",", "&amp;INDEX('Cable Schedule'!$P$4:$P$411,MATCH($B102,'Cable Schedule'!$M$4:$M$411,0)))&amp;IF(INDEX('Cable Schedule'!$Q$4:$Q$411,MATCH($B102,'Cable Schedule'!$M$4:$M$411,0))="","",", "&amp;INDEX('Cable Schedule'!$Q$4:$Q$411,MATCH($B102,'Cable Schedule'!$M$4:$M$411,0)))&amp;IF(INDEX('Cable Schedule'!$R$4:$R$411,MATCH($B102,'Cable Schedule'!$M$4:$M$411,0))="","",", "&amp;INDEX('Cable Schedule'!$R$4:$R$411,MATCH($B102,'Cable Schedule'!$M$4:$M$411,0)))&amp;IF(INDEX('Cable Schedule'!$S$4:$S$411,MATCH($B102,'Cable Schedule'!$M$4:$M$411,0))="","",", "&amp;INDEX('Cable Schedule'!$S$4:$S$411,MATCH($B102,'Cable Schedule'!$M$4:$M$411,0))))</f>
        <v/>
      </c>
      <c r="L102" s="251"/>
      <c r="M102" s="252"/>
      <c r="N102" s="252"/>
      <c r="O102" s="252"/>
      <c r="P102" s="252"/>
      <c r="Q102" s="253"/>
    </row>
    <row r="103" spans="1:17">
      <c r="A103" s="50"/>
      <c r="B103" s="34" t="str">
        <f>IF(ISBLANK('Cable Schedule'!$M103),"",'Cable Schedule'!$M103)</f>
        <v/>
      </c>
      <c r="C103" s="3" t="str">
        <f>IF(ISBLANK('Cable Schedule'!$E106),"",'Cable Schedule'!$G103)</f>
        <v/>
      </c>
      <c r="D103" s="48" t="str">
        <f>IF(ISNA(INDEX('Cable Schedule'!$X$4:$X$411,MATCH($B103,'Cable Schedule'!$M$4:$M$411,0))),"",INDEX('Cable Schedule'!$X$4:$X$411,MATCH($B103,'Cable Schedule'!$M$4:$M$411,0)))</f>
        <v/>
      </c>
      <c r="E103" s="35">
        <v>0.75</v>
      </c>
      <c r="F103" s="36" t="str">
        <f>IF(ISBLANK('Cable Schedule'!$E103),"",(SUM((E103*0.5)^2*(3.1416))))</f>
        <v/>
      </c>
      <c r="G103" s="277" t="str">
        <f>IF(ISBLANK('Cable Schedule'!$E103),"",(SUMIF('Cable Schedule'!$M$4:$M$412,$B103,'Cable Schedule'!$W$4:$W$412)+SUMIF('Cable Schedule'!$N$4:$N$412,$B103,'Cable Schedule'!$W$4:$W$412)+SUMIF('Cable Schedule'!$O$4:$O$412,$B103,'Cable Schedule'!$W$4:$W$412)+SUMIF('Cable Schedule'!$P$4:$P$412,$B103,'Cable Schedule'!$W$4:$W$412)+SUMIF('Cable Schedule'!$Q$4:$Q$412,$B103,'Cable Schedule'!$W$4:$W$412)+SUMIF('Cable Schedule'!$R$4:$R$412,$B103,'Cable Schedule'!$W$4:$W$412)+SUMIF('Cable Schedule'!$S$4:$S$412,$B103,'Cable Schedule'!$W$4:$W$412)))</f>
        <v/>
      </c>
      <c r="H103" s="32" t="str">
        <f>IF(ISBLANK('Cable Schedule'!$E103),"",G103/F103)</f>
        <v/>
      </c>
      <c r="I103" s="278" t="str">
        <f>IF(ISBLANK('Cable Schedule'!$J103),"",(CONCATENATE('Cable Schedule'!J103,'Cable Schedule'!K103,'Cable Schedule'!L103)))</f>
        <v/>
      </c>
      <c r="J103" s="64">
        <f>IF(ISNA(INDEX('Cable Schedule'!$T$4:$T$307,MATCH($B103,'Cable Schedule'!$M$4:$M$307,0))),$C103,INDEX('Cable Schedule'!$T$4:$T$307,MATCH($B103,'Cable Schedule'!$M$4:$M$307,0)))</f>
        <v>0</v>
      </c>
      <c r="K103" s="15" t="str">
        <f>IF(ISNA(INDEX('Cable Schedule'!$M$4:$M$411,MATCH($B103,'Cable Schedule'!$M$4:$M$411,0))),"",INDEX('Cable Schedule'!$M$4:$M$411,MATCH($B103,'Cable Schedule'!$M$4:$M$411,0))&amp;IF(INDEX('Cable Schedule'!$N$4:$N$411,MATCH($B103,'Cable Schedule'!$M$4:$M$411,0))="","",", "&amp;INDEX('Cable Schedule'!$N$4:$N$411,MATCH($B103,'Cable Schedule'!$M$4:$M$411,0)))&amp;IF(INDEX('Cable Schedule'!$O$4:$O$411,MATCH($B103,'Cable Schedule'!$M$4:$M$411,0))="","",", "&amp;INDEX('Cable Schedule'!$O$4:$O$411,MATCH($B103,'Cable Schedule'!$M$4:$M$411,0)))&amp;IF(INDEX('Cable Schedule'!$P$4:$P$411,MATCH($B103,'Cable Schedule'!$M$4:$M$411,0))="","",", "&amp;INDEX('Cable Schedule'!$P$4:$P$411,MATCH($B103,'Cable Schedule'!$M$4:$M$411,0)))&amp;IF(INDEX('Cable Schedule'!$Q$4:$Q$411,MATCH($B103,'Cable Schedule'!$M$4:$M$411,0))="","",", "&amp;INDEX('Cable Schedule'!$Q$4:$Q$411,MATCH($B103,'Cable Schedule'!$M$4:$M$411,0)))&amp;IF(INDEX('Cable Schedule'!$R$4:$R$411,MATCH($B103,'Cable Schedule'!$M$4:$M$411,0))="","",", "&amp;INDEX('Cable Schedule'!$R$4:$R$411,MATCH($B103,'Cable Schedule'!$M$4:$M$411,0)))&amp;IF(INDEX('Cable Schedule'!$S$4:$S$411,MATCH($B103,'Cable Schedule'!$M$4:$M$411,0))="","",", "&amp;INDEX('Cable Schedule'!$S$4:$S$411,MATCH($B103,'Cable Schedule'!$M$4:$M$411,0))))</f>
        <v/>
      </c>
      <c r="L103" s="251"/>
      <c r="M103" s="252"/>
      <c r="N103" s="252"/>
      <c r="O103" s="252"/>
      <c r="P103" s="252"/>
      <c r="Q103" s="253"/>
    </row>
    <row r="104" spans="1:17">
      <c r="A104" s="50"/>
      <c r="B104" s="34" t="str">
        <f>IF(ISBLANK('Cable Schedule'!$M104),"",'Cable Schedule'!$M104)</f>
        <v/>
      </c>
      <c r="C104" s="3" t="str">
        <f>IF(ISBLANK('Cable Schedule'!$E107),"",'Cable Schedule'!$G104)</f>
        <v/>
      </c>
      <c r="D104" s="48" t="str">
        <f>IF(ISNA(INDEX('Cable Schedule'!$X$4:$X$411,MATCH($B104,'Cable Schedule'!$M$4:$M$411,0))),"",INDEX('Cable Schedule'!$X$4:$X$411,MATCH($B104,'Cable Schedule'!$M$4:$M$411,0)))</f>
        <v/>
      </c>
      <c r="E104" s="35">
        <v>0.75</v>
      </c>
      <c r="F104" s="36" t="str">
        <f>IF(ISBLANK('Cable Schedule'!$E104),"",(SUM((E104*0.5)^2*(3.1416))))</f>
        <v/>
      </c>
      <c r="G104" s="277" t="str">
        <f>IF(ISBLANK('Cable Schedule'!$E104),"",(SUMIF('Cable Schedule'!$M$4:$M$412,$B104,'Cable Schedule'!$W$4:$W$412)+SUMIF('Cable Schedule'!$N$4:$N$412,$B104,'Cable Schedule'!$W$4:$W$412)+SUMIF('Cable Schedule'!$O$4:$O$412,$B104,'Cable Schedule'!$W$4:$W$412)+SUMIF('Cable Schedule'!$P$4:$P$412,$B104,'Cable Schedule'!$W$4:$W$412)+SUMIF('Cable Schedule'!$Q$4:$Q$412,$B104,'Cable Schedule'!$W$4:$W$412)+SUMIF('Cable Schedule'!$R$4:$R$412,$B104,'Cable Schedule'!$W$4:$W$412)+SUMIF('Cable Schedule'!$S$4:$S$412,$B104,'Cable Schedule'!$W$4:$W$412)))</f>
        <v/>
      </c>
      <c r="H104" s="32" t="str">
        <f>IF(ISBLANK('Cable Schedule'!$E104),"",G104/F104)</f>
        <v/>
      </c>
      <c r="I104" s="278" t="str">
        <f>IF(ISBLANK('Cable Schedule'!$J104),"",(CONCATENATE('Cable Schedule'!J104,'Cable Schedule'!K104,'Cable Schedule'!L104)))</f>
        <v/>
      </c>
      <c r="J104" s="64">
        <f>IF(ISNA(INDEX('Cable Schedule'!$T$4:$T$307,MATCH($B104,'Cable Schedule'!$M$4:$M$307,0))),$C104,INDEX('Cable Schedule'!$T$4:$T$307,MATCH($B104,'Cable Schedule'!$M$4:$M$307,0)))</f>
        <v>0</v>
      </c>
      <c r="K104" s="15" t="str">
        <f>IF(ISNA(INDEX('Cable Schedule'!$M$4:$M$411,MATCH($B104,'Cable Schedule'!$M$4:$M$411,0))),"",INDEX('Cable Schedule'!$M$4:$M$411,MATCH($B104,'Cable Schedule'!$M$4:$M$411,0))&amp;IF(INDEX('Cable Schedule'!$N$4:$N$411,MATCH($B104,'Cable Schedule'!$M$4:$M$411,0))="","",", "&amp;INDEX('Cable Schedule'!$N$4:$N$411,MATCH($B104,'Cable Schedule'!$M$4:$M$411,0)))&amp;IF(INDEX('Cable Schedule'!$O$4:$O$411,MATCH($B104,'Cable Schedule'!$M$4:$M$411,0))="","",", "&amp;INDEX('Cable Schedule'!$O$4:$O$411,MATCH($B104,'Cable Schedule'!$M$4:$M$411,0)))&amp;IF(INDEX('Cable Schedule'!$P$4:$P$411,MATCH($B104,'Cable Schedule'!$M$4:$M$411,0))="","",", "&amp;INDEX('Cable Schedule'!$P$4:$P$411,MATCH($B104,'Cable Schedule'!$M$4:$M$411,0)))&amp;IF(INDEX('Cable Schedule'!$Q$4:$Q$411,MATCH($B104,'Cable Schedule'!$M$4:$M$411,0))="","",", "&amp;INDEX('Cable Schedule'!$Q$4:$Q$411,MATCH($B104,'Cable Schedule'!$M$4:$M$411,0)))&amp;IF(INDEX('Cable Schedule'!$R$4:$R$411,MATCH($B104,'Cable Schedule'!$M$4:$M$411,0))="","",", "&amp;INDEX('Cable Schedule'!$R$4:$R$411,MATCH($B104,'Cable Schedule'!$M$4:$M$411,0)))&amp;IF(INDEX('Cable Schedule'!$S$4:$S$411,MATCH($B104,'Cable Schedule'!$M$4:$M$411,0))="","",", "&amp;INDEX('Cable Schedule'!$S$4:$S$411,MATCH($B104,'Cable Schedule'!$M$4:$M$411,0))))</f>
        <v/>
      </c>
      <c r="L104" s="251"/>
      <c r="M104" s="252"/>
      <c r="N104" s="252"/>
      <c r="O104" s="252"/>
      <c r="P104" s="252"/>
      <c r="Q104" s="253"/>
    </row>
    <row r="105" spans="1:17">
      <c r="A105" s="50"/>
      <c r="B105" s="34" t="str">
        <f>IF(ISBLANK('Cable Schedule'!$M105),"",'Cable Schedule'!$M105)</f>
        <v/>
      </c>
      <c r="C105" s="3" t="str">
        <f>IF(ISBLANK('Cable Schedule'!$E108),"",'Cable Schedule'!$G105)</f>
        <v/>
      </c>
      <c r="D105" s="48" t="str">
        <f>IF(ISNA(INDEX('Cable Schedule'!$X$4:$X$411,MATCH($B105,'Cable Schedule'!$M$4:$M$411,0))),"",INDEX('Cable Schedule'!$X$4:$X$411,MATCH($B105,'Cable Schedule'!$M$4:$M$411,0)))</f>
        <v/>
      </c>
      <c r="E105" s="35">
        <v>0.75</v>
      </c>
      <c r="F105" s="36" t="str">
        <f>IF(ISBLANK('Cable Schedule'!$E105),"",(SUM((E105*0.5)^2*(3.1416))))</f>
        <v/>
      </c>
      <c r="G105" s="277" t="str">
        <f>IF(ISBLANK('Cable Schedule'!$E105),"",(SUMIF('Cable Schedule'!$M$4:$M$412,$B105,'Cable Schedule'!$W$4:$W$412)+SUMIF('Cable Schedule'!$N$4:$N$412,$B105,'Cable Schedule'!$W$4:$W$412)+SUMIF('Cable Schedule'!$O$4:$O$412,$B105,'Cable Schedule'!$W$4:$W$412)+SUMIF('Cable Schedule'!$P$4:$P$412,$B105,'Cable Schedule'!$W$4:$W$412)+SUMIF('Cable Schedule'!$Q$4:$Q$412,$B105,'Cable Schedule'!$W$4:$W$412)+SUMIF('Cable Schedule'!$R$4:$R$412,$B105,'Cable Schedule'!$W$4:$W$412)+SUMIF('Cable Schedule'!$S$4:$S$412,$B105,'Cable Schedule'!$W$4:$W$412)))</f>
        <v/>
      </c>
      <c r="H105" s="32" t="str">
        <f>IF(ISBLANK('Cable Schedule'!$E105),"",G105/F105)</f>
        <v/>
      </c>
      <c r="I105" s="278" t="str">
        <f>IF(ISBLANK('Cable Schedule'!$J105),"",(CONCATENATE('Cable Schedule'!J105,'Cable Schedule'!K105,'Cable Schedule'!L105)))</f>
        <v/>
      </c>
      <c r="J105" s="64">
        <f>IF(ISNA(INDEX('Cable Schedule'!$T$4:$T$307,MATCH($B105,'Cable Schedule'!$M$4:$M$307,0))),$C105,INDEX('Cable Schedule'!$T$4:$T$307,MATCH($B105,'Cable Schedule'!$M$4:$M$307,0)))</f>
        <v>0</v>
      </c>
      <c r="K105" s="15" t="str">
        <f>IF(ISNA(INDEX('Cable Schedule'!$M$4:$M$411,MATCH($B105,'Cable Schedule'!$M$4:$M$411,0))),"",INDEX('Cable Schedule'!$M$4:$M$411,MATCH($B105,'Cable Schedule'!$M$4:$M$411,0))&amp;IF(INDEX('Cable Schedule'!$N$4:$N$411,MATCH($B105,'Cable Schedule'!$M$4:$M$411,0))="","",", "&amp;INDEX('Cable Schedule'!$N$4:$N$411,MATCH($B105,'Cable Schedule'!$M$4:$M$411,0)))&amp;IF(INDEX('Cable Schedule'!$O$4:$O$411,MATCH($B105,'Cable Schedule'!$M$4:$M$411,0))="","",", "&amp;INDEX('Cable Schedule'!$O$4:$O$411,MATCH($B105,'Cable Schedule'!$M$4:$M$411,0)))&amp;IF(INDEX('Cable Schedule'!$P$4:$P$411,MATCH($B105,'Cable Schedule'!$M$4:$M$411,0))="","",", "&amp;INDEX('Cable Schedule'!$P$4:$P$411,MATCH($B105,'Cable Schedule'!$M$4:$M$411,0)))&amp;IF(INDEX('Cable Schedule'!$Q$4:$Q$411,MATCH($B105,'Cable Schedule'!$M$4:$M$411,0))="","",", "&amp;INDEX('Cable Schedule'!$Q$4:$Q$411,MATCH($B105,'Cable Schedule'!$M$4:$M$411,0)))&amp;IF(INDEX('Cable Schedule'!$R$4:$R$411,MATCH($B105,'Cable Schedule'!$M$4:$M$411,0))="","",", "&amp;INDEX('Cable Schedule'!$R$4:$R$411,MATCH($B105,'Cable Schedule'!$M$4:$M$411,0)))&amp;IF(INDEX('Cable Schedule'!$S$4:$S$411,MATCH($B105,'Cable Schedule'!$M$4:$M$411,0))="","",", "&amp;INDEX('Cable Schedule'!$S$4:$S$411,MATCH($B105,'Cable Schedule'!$M$4:$M$411,0))))</f>
        <v/>
      </c>
      <c r="L105" s="251"/>
      <c r="M105" s="252"/>
      <c r="N105" s="252"/>
      <c r="O105" s="252"/>
      <c r="P105" s="252"/>
      <c r="Q105" s="253"/>
    </row>
    <row r="106" spans="1:17">
      <c r="A106" s="50"/>
      <c r="B106" s="34" t="str">
        <f>IF(ISBLANK('Cable Schedule'!$M106),"",'Cable Schedule'!$M106)</f>
        <v/>
      </c>
      <c r="C106" s="3" t="str">
        <f>IF(ISBLANK('Cable Schedule'!$E109),"",'Cable Schedule'!$G106)</f>
        <v/>
      </c>
      <c r="D106" s="48" t="str">
        <f>IF(ISNA(INDEX('Cable Schedule'!$X$4:$X$411,MATCH($B106,'Cable Schedule'!$M$4:$M$411,0))),"",INDEX('Cable Schedule'!$X$4:$X$411,MATCH($B106,'Cable Schedule'!$M$4:$M$411,0)))</f>
        <v/>
      </c>
      <c r="E106" s="35">
        <v>0.75</v>
      </c>
      <c r="F106" s="36" t="str">
        <f>IF(ISBLANK('Cable Schedule'!$E106),"",(SUM((E106*0.5)^2*(3.1416))))</f>
        <v/>
      </c>
      <c r="G106" s="277" t="str">
        <f>IF(ISBLANK('Cable Schedule'!$E106),"",(SUMIF('Cable Schedule'!$M$4:$M$412,$B106,'Cable Schedule'!$W$4:$W$412)+SUMIF('Cable Schedule'!$N$4:$N$412,$B106,'Cable Schedule'!$W$4:$W$412)+SUMIF('Cable Schedule'!$O$4:$O$412,$B106,'Cable Schedule'!$W$4:$W$412)+SUMIF('Cable Schedule'!$P$4:$P$412,$B106,'Cable Schedule'!$W$4:$W$412)+SUMIF('Cable Schedule'!$Q$4:$Q$412,$B106,'Cable Schedule'!$W$4:$W$412)+SUMIF('Cable Schedule'!$R$4:$R$412,$B106,'Cable Schedule'!$W$4:$W$412)+SUMIF('Cable Schedule'!$S$4:$S$412,$B106,'Cable Schedule'!$W$4:$W$412)))</f>
        <v/>
      </c>
      <c r="H106" s="32" t="str">
        <f>IF(ISBLANK('Cable Schedule'!$E106),"",G106/F106)</f>
        <v/>
      </c>
      <c r="I106" s="278" t="str">
        <f>IF(ISBLANK('Cable Schedule'!$J106),"",(CONCATENATE('Cable Schedule'!J106,'Cable Schedule'!K106,'Cable Schedule'!L106)))</f>
        <v/>
      </c>
      <c r="J106" s="64">
        <f>IF(ISNA(INDEX('Cable Schedule'!$T$4:$T$307,MATCH($B106,'Cable Schedule'!$M$4:$M$307,0))),$C106,INDEX('Cable Schedule'!$T$4:$T$307,MATCH($B106,'Cable Schedule'!$M$4:$M$307,0)))</f>
        <v>0</v>
      </c>
      <c r="K106" s="15" t="str">
        <f>IF(ISNA(INDEX('Cable Schedule'!$M$4:$M$411,MATCH($B106,'Cable Schedule'!$M$4:$M$411,0))),"",INDEX('Cable Schedule'!$M$4:$M$411,MATCH($B106,'Cable Schedule'!$M$4:$M$411,0))&amp;IF(INDEX('Cable Schedule'!$N$4:$N$411,MATCH($B106,'Cable Schedule'!$M$4:$M$411,0))="","",", "&amp;INDEX('Cable Schedule'!$N$4:$N$411,MATCH($B106,'Cable Schedule'!$M$4:$M$411,0)))&amp;IF(INDEX('Cable Schedule'!$O$4:$O$411,MATCH($B106,'Cable Schedule'!$M$4:$M$411,0))="","",", "&amp;INDEX('Cable Schedule'!$O$4:$O$411,MATCH($B106,'Cable Schedule'!$M$4:$M$411,0)))&amp;IF(INDEX('Cable Schedule'!$P$4:$P$411,MATCH($B106,'Cable Schedule'!$M$4:$M$411,0))="","",", "&amp;INDEX('Cable Schedule'!$P$4:$P$411,MATCH($B106,'Cable Schedule'!$M$4:$M$411,0)))&amp;IF(INDEX('Cable Schedule'!$Q$4:$Q$411,MATCH($B106,'Cable Schedule'!$M$4:$M$411,0))="","",", "&amp;INDEX('Cable Schedule'!$Q$4:$Q$411,MATCH($B106,'Cable Schedule'!$M$4:$M$411,0)))&amp;IF(INDEX('Cable Schedule'!$R$4:$R$411,MATCH($B106,'Cable Schedule'!$M$4:$M$411,0))="","",", "&amp;INDEX('Cable Schedule'!$R$4:$R$411,MATCH($B106,'Cable Schedule'!$M$4:$M$411,0)))&amp;IF(INDEX('Cable Schedule'!$S$4:$S$411,MATCH($B106,'Cable Schedule'!$M$4:$M$411,0))="","",", "&amp;INDEX('Cable Schedule'!$S$4:$S$411,MATCH($B106,'Cable Schedule'!$M$4:$M$411,0))))</f>
        <v/>
      </c>
      <c r="L106" s="251"/>
      <c r="M106" s="252"/>
      <c r="N106" s="252"/>
      <c r="O106" s="252"/>
      <c r="P106" s="252"/>
      <c r="Q106" s="253"/>
    </row>
    <row r="107" spans="1:17">
      <c r="A107" s="50"/>
      <c r="B107" s="34" t="str">
        <f>IF(ISBLANK('Cable Schedule'!$M107),"",'Cable Schedule'!$M107)</f>
        <v/>
      </c>
      <c r="C107" s="3" t="str">
        <f>IF(ISBLANK('Cable Schedule'!$E110),"",'Cable Schedule'!$G107)</f>
        <v/>
      </c>
      <c r="D107" s="48" t="str">
        <f>IF(ISNA(INDEX('Cable Schedule'!$X$4:$X$411,MATCH($B107,'Cable Schedule'!$M$4:$M$411,0))),"",INDEX('Cable Schedule'!$X$4:$X$411,MATCH($B107,'Cable Schedule'!$M$4:$M$411,0)))</f>
        <v/>
      </c>
      <c r="E107" s="35">
        <v>0.75</v>
      </c>
      <c r="F107" s="36" t="str">
        <f>IF(ISBLANK('Cable Schedule'!$E107),"",(SUM((E107*0.5)^2*(3.1416))))</f>
        <v/>
      </c>
      <c r="G107" s="277" t="str">
        <f>IF(ISBLANK('Cable Schedule'!$E107),"",(SUMIF('Cable Schedule'!$M$4:$M$412,$B107,'Cable Schedule'!$W$4:$W$412)+SUMIF('Cable Schedule'!$N$4:$N$412,$B107,'Cable Schedule'!$W$4:$W$412)+SUMIF('Cable Schedule'!$O$4:$O$412,$B107,'Cable Schedule'!$W$4:$W$412)+SUMIF('Cable Schedule'!$P$4:$P$412,$B107,'Cable Schedule'!$W$4:$W$412)+SUMIF('Cable Schedule'!$Q$4:$Q$412,$B107,'Cable Schedule'!$W$4:$W$412)+SUMIF('Cable Schedule'!$R$4:$R$412,$B107,'Cable Schedule'!$W$4:$W$412)+SUMIF('Cable Schedule'!$S$4:$S$412,$B107,'Cable Schedule'!$W$4:$W$412)))</f>
        <v/>
      </c>
      <c r="H107" s="32" t="str">
        <f>IF(ISBLANK('Cable Schedule'!$E107),"",G107/F107)</f>
        <v/>
      </c>
      <c r="I107" s="278" t="str">
        <f>IF(ISBLANK('Cable Schedule'!$J107),"",(CONCATENATE('Cable Schedule'!J107,'Cable Schedule'!K107,'Cable Schedule'!L107)))</f>
        <v/>
      </c>
      <c r="J107" s="64">
        <f>IF(ISNA(INDEX('Cable Schedule'!$T$4:$T$307,MATCH($B107,'Cable Schedule'!$M$4:$M$307,0))),$C107,INDEX('Cable Schedule'!$T$4:$T$307,MATCH($B107,'Cable Schedule'!$M$4:$M$307,0)))</f>
        <v>0</v>
      </c>
      <c r="K107" s="15" t="str">
        <f>IF(ISNA(INDEX('Cable Schedule'!$M$4:$M$411,MATCH($B107,'Cable Schedule'!$M$4:$M$411,0))),"",INDEX('Cable Schedule'!$M$4:$M$411,MATCH($B107,'Cable Schedule'!$M$4:$M$411,0))&amp;IF(INDEX('Cable Schedule'!$N$4:$N$411,MATCH($B107,'Cable Schedule'!$M$4:$M$411,0))="","",", "&amp;INDEX('Cable Schedule'!$N$4:$N$411,MATCH($B107,'Cable Schedule'!$M$4:$M$411,0)))&amp;IF(INDEX('Cable Schedule'!$O$4:$O$411,MATCH($B107,'Cable Schedule'!$M$4:$M$411,0))="","",", "&amp;INDEX('Cable Schedule'!$O$4:$O$411,MATCH($B107,'Cable Schedule'!$M$4:$M$411,0)))&amp;IF(INDEX('Cable Schedule'!$P$4:$P$411,MATCH($B107,'Cable Schedule'!$M$4:$M$411,0))="","",", "&amp;INDEX('Cable Schedule'!$P$4:$P$411,MATCH($B107,'Cable Schedule'!$M$4:$M$411,0)))&amp;IF(INDEX('Cable Schedule'!$Q$4:$Q$411,MATCH($B107,'Cable Schedule'!$M$4:$M$411,0))="","",", "&amp;INDEX('Cable Schedule'!$Q$4:$Q$411,MATCH($B107,'Cable Schedule'!$M$4:$M$411,0)))&amp;IF(INDEX('Cable Schedule'!$R$4:$R$411,MATCH($B107,'Cable Schedule'!$M$4:$M$411,0))="","",", "&amp;INDEX('Cable Schedule'!$R$4:$R$411,MATCH($B107,'Cable Schedule'!$M$4:$M$411,0)))&amp;IF(INDEX('Cable Schedule'!$S$4:$S$411,MATCH($B107,'Cable Schedule'!$M$4:$M$411,0))="","",", "&amp;INDEX('Cable Schedule'!$S$4:$S$411,MATCH($B107,'Cable Schedule'!$M$4:$M$411,0))))</f>
        <v/>
      </c>
      <c r="L107" s="251"/>
      <c r="M107" s="252"/>
      <c r="N107" s="252"/>
      <c r="O107" s="252"/>
      <c r="P107" s="252"/>
      <c r="Q107" s="253"/>
    </row>
    <row r="108" spans="1:17">
      <c r="A108" s="50"/>
      <c r="B108" s="34" t="str">
        <f>IF(ISBLANK('Cable Schedule'!$M108),"",'Cable Schedule'!$M108)</f>
        <v/>
      </c>
      <c r="C108" s="3" t="str">
        <f>IF(ISBLANK('Cable Schedule'!$E111),"",'Cable Schedule'!$G108)</f>
        <v/>
      </c>
      <c r="D108" s="48" t="str">
        <f>IF(ISNA(INDEX('Cable Schedule'!$X$4:$X$411,MATCH($B108,'Cable Schedule'!$M$4:$M$411,0))),"",INDEX('Cable Schedule'!$X$4:$X$411,MATCH($B108,'Cable Schedule'!$M$4:$M$411,0)))</f>
        <v/>
      </c>
      <c r="E108" s="35">
        <v>0.75</v>
      </c>
      <c r="F108" s="36" t="str">
        <f>IF(ISBLANK('Cable Schedule'!$E108),"",(SUM((E108*0.5)^2*(3.1416))))</f>
        <v/>
      </c>
      <c r="G108" s="277" t="str">
        <f>IF(ISBLANK('Cable Schedule'!$E108),"",(SUMIF('Cable Schedule'!$M$4:$M$412,$B108,'Cable Schedule'!$W$4:$W$412)+SUMIF('Cable Schedule'!$N$4:$N$412,$B108,'Cable Schedule'!$W$4:$W$412)+SUMIF('Cable Schedule'!$O$4:$O$412,$B108,'Cable Schedule'!$W$4:$W$412)+SUMIF('Cable Schedule'!$P$4:$P$412,$B108,'Cable Schedule'!$W$4:$W$412)+SUMIF('Cable Schedule'!$Q$4:$Q$412,$B108,'Cable Schedule'!$W$4:$W$412)+SUMIF('Cable Schedule'!$R$4:$R$412,$B108,'Cable Schedule'!$W$4:$W$412)+SUMIF('Cable Schedule'!$S$4:$S$412,$B108,'Cable Schedule'!$W$4:$W$412)))</f>
        <v/>
      </c>
      <c r="H108" s="32" t="str">
        <f>IF(ISBLANK('Cable Schedule'!$E108),"",G108/F108)</f>
        <v/>
      </c>
      <c r="I108" s="278" t="str">
        <f>IF(ISBLANK('Cable Schedule'!$J108),"",(CONCATENATE('Cable Schedule'!J108,'Cable Schedule'!K108,'Cable Schedule'!L108)))</f>
        <v/>
      </c>
      <c r="J108" s="64">
        <f>IF(ISNA(INDEX('Cable Schedule'!$T$4:$T$307,MATCH($B108,'Cable Schedule'!$M$4:$M$307,0))),$C108,INDEX('Cable Schedule'!$T$4:$T$307,MATCH($B108,'Cable Schedule'!$M$4:$M$307,0)))</f>
        <v>0</v>
      </c>
      <c r="K108" s="15" t="str">
        <f>IF(ISNA(INDEX('Cable Schedule'!$M$4:$M$411,MATCH($B108,'Cable Schedule'!$M$4:$M$411,0))),"",INDEX('Cable Schedule'!$M$4:$M$411,MATCH($B108,'Cable Schedule'!$M$4:$M$411,0))&amp;IF(INDEX('Cable Schedule'!$N$4:$N$411,MATCH($B108,'Cable Schedule'!$M$4:$M$411,0))="","",", "&amp;INDEX('Cable Schedule'!$N$4:$N$411,MATCH($B108,'Cable Schedule'!$M$4:$M$411,0)))&amp;IF(INDEX('Cable Schedule'!$O$4:$O$411,MATCH($B108,'Cable Schedule'!$M$4:$M$411,0))="","",", "&amp;INDEX('Cable Schedule'!$O$4:$O$411,MATCH($B108,'Cable Schedule'!$M$4:$M$411,0)))&amp;IF(INDEX('Cable Schedule'!$P$4:$P$411,MATCH($B108,'Cable Schedule'!$M$4:$M$411,0))="","",", "&amp;INDEX('Cable Schedule'!$P$4:$P$411,MATCH($B108,'Cable Schedule'!$M$4:$M$411,0)))&amp;IF(INDEX('Cable Schedule'!$Q$4:$Q$411,MATCH($B108,'Cable Schedule'!$M$4:$M$411,0))="","",", "&amp;INDEX('Cable Schedule'!$Q$4:$Q$411,MATCH($B108,'Cable Schedule'!$M$4:$M$411,0)))&amp;IF(INDEX('Cable Schedule'!$R$4:$R$411,MATCH($B108,'Cable Schedule'!$M$4:$M$411,0))="","",", "&amp;INDEX('Cable Schedule'!$R$4:$R$411,MATCH($B108,'Cable Schedule'!$M$4:$M$411,0)))&amp;IF(INDEX('Cable Schedule'!$S$4:$S$411,MATCH($B108,'Cable Schedule'!$M$4:$M$411,0))="","",", "&amp;INDEX('Cable Schedule'!$S$4:$S$411,MATCH($B108,'Cable Schedule'!$M$4:$M$411,0))))</f>
        <v/>
      </c>
      <c r="L108" s="251"/>
      <c r="M108" s="252"/>
      <c r="N108" s="252"/>
      <c r="O108" s="252"/>
      <c r="P108" s="252"/>
      <c r="Q108" s="253"/>
    </row>
    <row r="109" spans="1:17">
      <c r="A109" s="50"/>
      <c r="B109" s="34" t="str">
        <f>IF(ISBLANK('Cable Schedule'!$M109),"",'Cable Schedule'!$M109)</f>
        <v/>
      </c>
      <c r="C109" s="3" t="str">
        <f>IF(ISBLANK('Cable Schedule'!$E112),"",'Cable Schedule'!$G109)</f>
        <v/>
      </c>
      <c r="D109" s="48" t="str">
        <f>IF(ISNA(INDEX('Cable Schedule'!$X$4:$X$411,MATCH($B109,'Cable Schedule'!$M$4:$M$411,0))),"",INDEX('Cable Schedule'!$X$4:$X$411,MATCH($B109,'Cable Schedule'!$M$4:$M$411,0)))</f>
        <v/>
      </c>
      <c r="E109" s="35">
        <v>0.75</v>
      </c>
      <c r="F109" s="36" t="str">
        <f>IF(ISBLANK('Cable Schedule'!$E109),"",(SUM((E109*0.5)^2*(3.1416))))</f>
        <v/>
      </c>
      <c r="G109" s="277" t="str">
        <f>IF(ISBLANK('Cable Schedule'!$E109),"",(SUMIF('Cable Schedule'!$M$4:$M$412,$B109,'Cable Schedule'!$W$4:$W$412)+SUMIF('Cable Schedule'!$N$4:$N$412,$B109,'Cable Schedule'!$W$4:$W$412)+SUMIF('Cable Schedule'!$O$4:$O$412,$B109,'Cable Schedule'!$W$4:$W$412)+SUMIF('Cable Schedule'!$P$4:$P$412,$B109,'Cable Schedule'!$W$4:$W$412)+SUMIF('Cable Schedule'!$Q$4:$Q$412,$B109,'Cable Schedule'!$W$4:$W$412)+SUMIF('Cable Schedule'!$R$4:$R$412,$B109,'Cable Schedule'!$W$4:$W$412)+SUMIF('Cable Schedule'!$S$4:$S$412,$B109,'Cable Schedule'!$W$4:$W$412)))</f>
        <v/>
      </c>
      <c r="H109" s="32" t="str">
        <f>IF(ISBLANK('Cable Schedule'!$E109),"",G109/F109)</f>
        <v/>
      </c>
      <c r="I109" s="278" t="str">
        <f>IF(ISBLANK('Cable Schedule'!$J109),"",(CONCATENATE('Cable Schedule'!J109,'Cable Schedule'!K109,'Cable Schedule'!L109)))</f>
        <v/>
      </c>
      <c r="J109" s="64">
        <f>IF(ISNA(INDEX('Cable Schedule'!$T$4:$T$307,MATCH($B109,'Cable Schedule'!$M$4:$M$307,0))),$C109,INDEX('Cable Schedule'!$T$4:$T$307,MATCH($B109,'Cable Schedule'!$M$4:$M$307,0)))</f>
        <v>0</v>
      </c>
      <c r="K109" s="15" t="str">
        <f>IF(ISNA(INDEX('Cable Schedule'!$M$4:$M$411,MATCH($B109,'Cable Schedule'!$M$4:$M$411,0))),"",INDEX('Cable Schedule'!$M$4:$M$411,MATCH($B109,'Cable Schedule'!$M$4:$M$411,0))&amp;IF(INDEX('Cable Schedule'!$N$4:$N$411,MATCH($B109,'Cable Schedule'!$M$4:$M$411,0))="","",", "&amp;INDEX('Cable Schedule'!$N$4:$N$411,MATCH($B109,'Cable Schedule'!$M$4:$M$411,0)))&amp;IF(INDEX('Cable Schedule'!$O$4:$O$411,MATCH($B109,'Cable Schedule'!$M$4:$M$411,0))="","",", "&amp;INDEX('Cable Schedule'!$O$4:$O$411,MATCH($B109,'Cable Schedule'!$M$4:$M$411,0)))&amp;IF(INDEX('Cable Schedule'!$P$4:$P$411,MATCH($B109,'Cable Schedule'!$M$4:$M$411,0))="","",", "&amp;INDEX('Cable Schedule'!$P$4:$P$411,MATCH($B109,'Cable Schedule'!$M$4:$M$411,0)))&amp;IF(INDEX('Cable Schedule'!$Q$4:$Q$411,MATCH($B109,'Cable Schedule'!$M$4:$M$411,0))="","",", "&amp;INDEX('Cable Schedule'!$Q$4:$Q$411,MATCH($B109,'Cable Schedule'!$M$4:$M$411,0)))&amp;IF(INDEX('Cable Schedule'!$R$4:$R$411,MATCH($B109,'Cable Schedule'!$M$4:$M$411,0))="","",", "&amp;INDEX('Cable Schedule'!$R$4:$R$411,MATCH($B109,'Cable Schedule'!$M$4:$M$411,0)))&amp;IF(INDEX('Cable Schedule'!$S$4:$S$411,MATCH($B109,'Cable Schedule'!$M$4:$M$411,0))="","",", "&amp;INDEX('Cable Schedule'!$S$4:$S$411,MATCH($B109,'Cable Schedule'!$M$4:$M$411,0))))</f>
        <v/>
      </c>
      <c r="L109" s="251"/>
      <c r="M109" s="252"/>
      <c r="N109" s="252"/>
      <c r="O109" s="252"/>
      <c r="P109" s="252"/>
      <c r="Q109" s="253"/>
    </row>
    <row r="110" spans="1:17">
      <c r="A110" s="50"/>
      <c r="B110" s="34" t="str">
        <f>IF(ISBLANK('Cable Schedule'!$M110),"",'Cable Schedule'!$M110)</f>
        <v/>
      </c>
      <c r="C110" s="3" t="str">
        <f>IF(ISBLANK('Cable Schedule'!$E113),"",'Cable Schedule'!$G110)</f>
        <v/>
      </c>
      <c r="D110" s="48" t="str">
        <f>IF(ISNA(INDEX('Cable Schedule'!$X$4:$X$411,MATCH($B110,'Cable Schedule'!$M$4:$M$411,0))),"",INDEX('Cable Schedule'!$X$4:$X$411,MATCH($B110,'Cable Schedule'!$M$4:$M$411,0)))</f>
        <v/>
      </c>
      <c r="E110" s="35">
        <v>0.75</v>
      </c>
      <c r="F110" s="36" t="str">
        <f>IF(ISBLANK('Cable Schedule'!$E110),"",(SUM((E110*0.5)^2*(3.1416))))</f>
        <v/>
      </c>
      <c r="G110" s="277" t="str">
        <f>IF(ISBLANK('Cable Schedule'!$E110),"",(SUMIF('Cable Schedule'!$M$4:$M$412,$B110,'Cable Schedule'!$W$4:$W$412)+SUMIF('Cable Schedule'!$N$4:$N$412,$B110,'Cable Schedule'!$W$4:$W$412)+SUMIF('Cable Schedule'!$O$4:$O$412,$B110,'Cable Schedule'!$W$4:$W$412)+SUMIF('Cable Schedule'!$P$4:$P$412,$B110,'Cable Schedule'!$W$4:$W$412)+SUMIF('Cable Schedule'!$Q$4:$Q$412,$B110,'Cable Schedule'!$W$4:$W$412)+SUMIF('Cable Schedule'!$R$4:$R$412,$B110,'Cable Schedule'!$W$4:$W$412)+SUMIF('Cable Schedule'!$S$4:$S$412,$B110,'Cable Schedule'!$W$4:$W$412)))</f>
        <v/>
      </c>
      <c r="H110" s="32" t="str">
        <f>IF(ISBLANK('Cable Schedule'!$E110),"",G110/F110)</f>
        <v/>
      </c>
      <c r="I110" s="278" t="str">
        <f>IF(ISBLANK('Cable Schedule'!$J110),"",(CONCATENATE('Cable Schedule'!J110,'Cable Schedule'!K110,'Cable Schedule'!L110)))</f>
        <v/>
      </c>
      <c r="J110" s="64">
        <f>IF(ISNA(INDEX('Cable Schedule'!$T$4:$T$307,MATCH($B110,'Cable Schedule'!$M$4:$M$307,0))),$C110,INDEX('Cable Schedule'!$T$4:$T$307,MATCH($B110,'Cable Schedule'!$M$4:$M$307,0)))</f>
        <v>0</v>
      </c>
      <c r="K110" s="15" t="str">
        <f>IF(ISNA(INDEX('Cable Schedule'!$M$4:$M$411,MATCH($B110,'Cable Schedule'!$M$4:$M$411,0))),"",INDEX('Cable Schedule'!$M$4:$M$411,MATCH($B110,'Cable Schedule'!$M$4:$M$411,0))&amp;IF(INDEX('Cable Schedule'!$N$4:$N$411,MATCH($B110,'Cable Schedule'!$M$4:$M$411,0))="","",", "&amp;INDEX('Cable Schedule'!$N$4:$N$411,MATCH($B110,'Cable Schedule'!$M$4:$M$411,0)))&amp;IF(INDEX('Cable Schedule'!$O$4:$O$411,MATCH($B110,'Cable Schedule'!$M$4:$M$411,0))="","",", "&amp;INDEX('Cable Schedule'!$O$4:$O$411,MATCH($B110,'Cable Schedule'!$M$4:$M$411,0)))&amp;IF(INDEX('Cable Schedule'!$P$4:$P$411,MATCH($B110,'Cable Schedule'!$M$4:$M$411,0))="","",", "&amp;INDEX('Cable Schedule'!$P$4:$P$411,MATCH($B110,'Cable Schedule'!$M$4:$M$411,0)))&amp;IF(INDEX('Cable Schedule'!$Q$4:$Q$411,MATCH($B110,'Cable Schedule'!$M$4:$M$411,0))="","",", "&amp;INDEX('Cable Schedule'!$Q$4:$Q$411,MATCH($B110,'Cable Schedule'!$M$4:$M$411,0)))&amp;IF(INDEX('Cable Schedule'!$R$4:$R$411,MATCH($B110,'Cable Schedule'!$M$4:$M$411,0))="","",", "&amp;INDEX('Cable Schedule'!$R$4:$R$411,MATCH($B110,'Cable Schedule'!$M$4:$M$411,0)))&amp;IF(INDEX('Cable Schedule'!$S$4:$S$411,MATCH($B110,'Cable Schedule'!$M$4:$M$411,0))="","",", "&amp;INDEX('Cable Schedule'!$S$4:$S$411,MATCH($B110,'Cable Schedule'!$M$4:$M$411,0))))</f>
        <v/>
      </c>
      <c r="L110" s="251"/>
      <c r="M110" s="252"/>
      <c r="N110" s="252"/>
      <c r="O110" s="252"/>
      <c r="P110" s="252"/>
      <c r="Q110" s="253"/>
    </row>
    <row r="111" spans="1:17">
      <c r="A111" s="50"/>
      <c r="B111" s="34" t="str">
        <f>IF(ISBLANK('Cable Schedule'!$M111),"",'Cable Schedule'!$M111)</f>
        <v/>
      </c>
      <c r="C111" s="3" t="str">
        <f>IF(ISBLANK('Cable Schedule'!$E114),"",'Cable Schedule'!$G111)</f>
        <v/>
      </c>
      <c r="D111" s="48" t="str">
        <f>IF(ISNA(INDEX('Cable Schedule'!$X$4:$X$411,MATCH($B111,'Cable Schedule'!$M$4:$M$411,0))),"",INDEX('Cable Schedule'!$X$4:$X$411,MATCH($B111,'Cable Schedule'!$M$4:$M$411,0)))</f>
        <v/>
      </c>
      <c r="E111" s="35">
        <v>0.75</v>
      </c>
      <c r="F111" s="36" t="str">
        <f>IF(ISBLANK('Cable Schedule'!$E111),"",(SUM((E111*0.5)^2*(3.1416))))</f>
        <v/>
      </c>
      <c r="G111" s="277" t="str">
        <f>IF(ISBLANK('Cable Schedule'!$E111),"",(SUMIF('Cable Schedule'!$M$4:$M$412,$B111,'Cable Schedule'!$W$4:$W$412)+SUMIF('Cable Schedule'!$N$4:$N$412,$B111,'Cable Schedule'!$W$4:$W$412)+SUMIF('Cable Schedule'!$O$4:$O$412,$B111,'Cable Schedule'!$W$4:$W$412)+SUMIF('Cable Schedule'!$P$4:$P$412,$B111,'Cable Schedule'!$W$4:$W$412)+SUMIF('Cable Schedule'!$Q$4:$Q$412,$B111,'Cable Schedule'!$W$4:$W$412)+SUMIF('Cable Schedule'!$R$4:$R$412,$B111,'Cable Schedule'!$W$4:$W$412)+SUMIF('Cable Schedule'!$S$4:$S$412,$B111,'Cable Schedule'!$W$4:$W$412)))</f>
        <v/>
      </c>
      <c r="H111" s="32" t="str">
        <f>IF(ISBLANK('Cable Schedule'!$E111),"",G111/F111)</f>
        <v/>
      </c>
      <c r="I111" s="278" t="str">
        <f>IF(ISBLANK('Cable Schedule'!$J111),"",(CONCATENATE('Cable Schedule'!J111,'Cable Schedule'!K111,'Cable Schedule'!L111)))</f>
        <v/>
      </c>
      <c r="J111" s="64">
        <f>IF(ISNA(INDEX('Cable Schedule'!$T$4:$T$307,MATCH($B111,'Cable Schedule'!$M$4:$M$307,0))),$C111,INDEX('Cable Schedule'!$T$4:$T$307,MATCH($B111,'Cable Schedule'!$M$4:$M$307,0)))</f>
        <v>0</v>
      </c>
      <c r="K111" s="15" t="str">
        <f>IF(ISNA(INDEX('Cable Schedule'!$M$4:$M$411,MATCH($B111,'Cable Schedule'!$M$4:$M$411,0))),"",INDEX('Cable Schedule'!$M$4:$M$411,MATCH($B111,'Cable Schedule'!$M$4:$M$411,0))&amp;IF(INDEX('Cable Schedule'!$N$4:$N$411,MATCH($B111,'Cable Schedule'!$M$4:$M$411,0))="","",", "&amp;INDEX('Cable Schedule'!$N$4:$N$411,MATCH($B111,'Cable Schedule'!$M$4:$M$411,0)))&amp;IF(INDEX('Cable Schedule'!$O$4:$O$411,MATCH($B111,'Cable Schedule'!$M$4:$M$411,0))="","",", "&amp;INDEX('Cable Schedule'!$O$4:$O$411,MATCH($B111,'Cable Schedule'!$M$4:$M$411,0)))&amp;IF(INDEX('Cable Schedule'!$P$4:$P$411,MATCH($B111,'Cable Schedule'!$M$4:$M$411,0))="","",", "&amp;INDEX('Cable Schedule'!$P$4:$P$411,MATCH($B111,'Cable Schedule'!$M$4:$M$411,0)))&amp;IF(INDEX('Cable Schedule'!$Q$4:$Q$411,MATCH($B111,'Cable Schedule'!$M$4:$M$411,0))="","",", "&amp;INDEX('Cable Schedule'!$Q$4:$Q$411,MATCH($B111,'Cable Schedule'!$M$4:$M$411,0)))&amp;IF(INDEX('Cable Schedule'!$R$4:$R$411,MATCH($B111,'Cable Schedule'!$M$4:$M$411,0))="","",", "&amp;INDEX('Cable Schedule'!$R$4:$R$411,MATCH($B111,'Cable Schedule'!$M$4:$M$411,0)))&amp;IF(INDEX('Cable Schedule'!$S$4:$S$411,MATCH($B111,'Cable Schedule'!$M$4:$M$411,0))="","",", "&amp;INDEX('Cable Schedule'!$S$4:$S$411,MATCH($B111,'Cable Schedule'!$M$4:$M$411,0))))</f>
        <v/>
      </c>
      <c r="L111" s="251"/>
      <c r="M111" s="252"/>
      <c r="N111" s="252"/>
      <c r="O111" s="252"/>
      <c r="P111" s="252"/>
      <c r="Q111" s="253"/>
    </row>
    <row r="112" spans="1:17">
      <c r="A112" s="50"/>
      <c r="B112" s="34" t="str">
        <f>IF(ISBLANK('Cable Schedule'!$M112),"",'Cable Schedule'!$M112)</f>
        <v/>
      </c>
      <c r="C112" s="3" t="str">
        <f>IF(ISBLANK('Cable Schedule'!$E115),"",'Cable Schedule'!$G112)</f>
        <v/>
      </c>
      <c r="D112" s="48" t="str">
        <f>IF(ISNA(INDEX('Cable Schedule'!$X$4:$X$411,MATCH($B112,'Cable Schedule'!$M$4:$M$411,0))),"",INDEX('Cable Schedule'!$X$4:$X$411,MATCH($B112,'Cable Schedule'!$M$4:$M$411,0)))</f>
        <v/>
      </c>
      <c r="E112" s="35">
        <v>0.75</v>
      </c>
      <c r="F112" s="36" t="str">
        <f>IF(ISBLANK('Cable Schedule'!$E112),"",(SUM((E112*0.5)^2*(3.1416))))</f>
        <v/>
      </c>
      <c r="G112" s="277" t="str">
        <f>IF(ISBLANK('Cable Schedule'!$E112),"",(SUMIF('Cable Schedule'!$M$4:$M$412,$B112,'Cable Schedule'!$W$4:$W$412)+SUMIF('Cable Schedule'!$N$4:$N$412,$B112,'Cable Schedule'!$W$4:$W$412)+SUMIF('Cable Schedule'!$O$4:$O$412,$B112,'Cable Schedule'!$W$4:$W$412)+SUMIF('Cable Schedule'!$P$4:$P$412,$B112,'Cable Schedule'!$W$4:$W$412)+SUMIF('Cable Schedule'!$Q$4:$Q$412,$B112,'Cable Schedule'!$W$4:$W$412)+SUMIF('Cable Schedule'!$R$4:$R$412,$B112,'Cable Schedule'!$W$4:$W$412)+SUMIF('Cable Schedule'!$S$4:$S$412,$B112,'Cable Schedule'!$W$4:$W$412)))</f>
        <v/>
      </c>
      <c r="H112" s="32" t="str">
        <f>IF(ISBLANK('Cable Schedule'!$E112),"",G112/F112)</f>
        <v/>
      </c>
      <c r="I112" s="278" t="str">
        <f>IF(ISBLANK('Cable Schedule'!$J112),"",(CONCATENATE('Cable Schedule'!J112,'Cable Schedule'!K112,'Cable Schedule'!L112)))</f>
        <v/>
      </c>
      <c r="J112" s="64">
        <f>IF(ISNA(INDEX('Cable Schedule'!$T$4:$T$307,MATCH($B112,'Cable Schedule'!$M$4:$M$307,0))),$C112,INDEX('Cable Schedule'!$T$4:$T$307,MATCH($B112,'Cable Schedule'!$M$4:$M$307,0)))</f>
        <v>0</v>
      </c>
      <c r="K112" s="15" t="str">
        <f>IF(ISNA(INDEX('Cable Schedule'!$M$4:$M$411,MATCH($B112,'Cable Schedule'!$M$4:$M$411,0))),"",INDEX('Cable Schedule'!$M$4:$M$411,MATCH($B112,'Cable Schedule'!$M$4:$M$411,0))&amp;IF(INDEX('Cable Schedule'!$N$4:$N$411,MATCH($B112,'Cable Schedule'!$M$4:$M$411,0))="","",", "&amp;INDEX('Cable Schedule'!$N$4:$N$411,MATCH($B112,'Cable Schedule'!$M$4:$M$411,0)))&amp;IF(INDEX('Cable Schedule'!$O$4:$O$411,MATCH($B112,'Cable Schedule'!$M$4:$M$411,0))="","",", "&amp;INDEX('Cable Schedule'!$O$4:$O$411,MATCH($B112,'Cable Schedule'!$M$4:$M$411,0)))&amp;IF(INDEX('Cable Schedule'!$P$4:$P$411,MATCH($B112,'Cable Schedule'!$M$4:$M$411,0))="","",", "&amp;INDEX('Cable Schedule'!$P$4:$P$411,MATCH($B112,'Cable Schedule'!$M$4:$M$411,0)))&amp;IF(INDEX('Cable Schedule'!$Q$4:$Q$411,MATCH($B112,'Cable Schedule'!$M$4:$M$411,0))="","",", "&amp;INDEX('Cable Schedule'!$Q$4:$Q$411,MATCH($B112,'Cable Schedule'!$M$4:$M$411,0)))&amp;IF(INDEX('Cable Schedule'!$R$4:$R$411,MATCH($B112,'Cable Schedule'!$M$4:$M$411,0))="","",", "&amp;INDEX('Cable Schedule'!$R$4:$R$411,MATCH($B112,'Cable Schedule'!$M$4:$M$411,0)))&amp;IF(INDEX('Cable Schedule'!$S$4:$S$411,MATCH($B112,'Cable Schedule'!$M$4:$M$411,0))="","",", "&amp;INDEX('Cable Schedule'!$S$4:$S$411,MATCH($B112,'Cable Schedule'!$M$4:$M$411,0))))</f>
        <v/>
      </c>
      <c r="L112" s="251"/>
      <c r="M112" s="252"/>
      <c r="N112" s="252"/>
      <c r="O112" s="252"/>
      <c r="P112" s="252"/>
      <c r="Q112" s="253"/>
    </row>
    <row r="113" spans="1:17">
      <c r="A113" s="50"/>
      <c r="B113" s="34" t="str">
        <f>IF(ISBLANK('Cable Schedule'!$M113),"",'Cable Schedule'!$M113)</f>
        <v/>
      </c>
      <c r="C113" s="3" t="str">
        <f>IF(ISBLANK('Cable Schedule'!$E116),"",'Cable Schedule'!$G113)</f>
        <v/>
      </c>
      <c r="D113" s="48" t="str">
        <f>IF(ISNA(INDEX('Cable Schedule'!$X$4:$X$411,MATCH($B113,'Cable Schedule'!$M$4:$M$411,0))),"",INDEX('Cable Schedule'!$X$4:$X$411,MATCH($B113,'Cable Schedule'!$M$4:$M$411,0)))</f>
        <v/>
      </c>
      <c r="E113" s="35">
        <v>0.75</v>
      </c>
      <c r="F113" s="36" t="str">
        <f>IF(ISBLANK('Cable Schedule'!$E113),"",(SUM((E113*0.5)^2*(3.1416))))</f>
        <v/>
      </c>
      <c r="G113" s="277" t="str">
        <f>IF(ISBLANK('Cable Schedule'!$E113),"",(SUMIF('Cable Schedule'!$M$4:$M$412,$B113,'Cable Schedule'!$W$4:$W$412)+SUMIF('Cable Schedule'!$N$4:$N$412,$B113,'Cable Schedule'!$W$4:$W$412)+SUMIF('Cable Schedule'!$O$4:$O$412,$B113,'Cable Schedule'!$W$4:$W$412)+SUMIF('Cable Schedule'!$P$4:$P$412,$B113,'Cable Schedule'!$W$4:$W$412)+SUMIF('Cable Schedule'!$Q$4:$Q$412,$B113,'Cable Schedule'!$W$4:$W$412)+SUMIF('Cable Schedule'!$R$4:$R$412,$B113,'Cable Schedule'!$W$4:$W$412)+SUMIF('Cable Schedule'!$S$4:$S$412,$B113,'Cable Schedule'!$W$4:$W$412)))</f>
        <v/>
      </c>
      <c r="H113" s="32" t="str">
        <f>IF(ISBLANK('Cable Schedule'!$E113),"",G113/F113)</f>
        <v/>
      </c>
      <c r="I113" s="278" t="str">
        <f>IF(ISBLANK('Cable Schedule'!$J113),"",(CONCATENATE('Cable Schedule'!J113,'Cable Schedule'!K113,'Cable Schedule'!L113)))</f>
        <v/>
      </c>
      <c r="J113" s="64">
        <f>IF(ISNA(INDEX('Cable Schedule'!$T$4:$T$307,MATCH($B113,'Cable Schedule'!$M$4:$M$307,0))),$C113,INDEX('Cable Schedule'!$T$4:$T$307,MATCH($B113,'Cable Schedule'!$M$4:$M$307,0)))</f>
        <v>0</v>
      </c>
      <c r="K113" s="15" t="str">
        <f>IF(ISNA(INDEX('Cable Schedule'!$M$4:$M$411,MATCH($B113,'Cable Schedule'!$M$4:$M$411,0))),"",INDEX('Cable Schedule'!$M$4:$M$411,MATCH($B113,'Cable Schedule'!$M$4:$M$411,0))&amp;IF(INDEX('Cable Schedule'!$N$4:$N$411,MATCH($B113,'Cable Schedule'!$M$4:$M$411,0))="","",", "&amp;INDEX('Cable Schedule'!$N$4:$N$411,MATCH($B113,'Cable Schedule'!$M$4:$M$411,0)))&amp;IF(INDEX('Cable Schedule'!$O$4:$O$411,MATCH($B113,'Cable Schedule'!$M$4:$M$411,0))="","",", "&amp;INDEX('Cable Schedule'!$O$4:$O$411,MATCH($B113,'Cable Schedule'!$M$4:$M$411,0)))&amp;IF(INDEX('Cable Schedule'!$P$4:$P$411,MATCH($B113,'Cable Schedule'!$M$4:$M$411,0))="","",", "&amp;INDEX('Cable Schedule'!$P$4:$P$411,MATCH($B113,'Cable Schedule'!$M$4:$M$411,0)))&amp;IF(INDEX('Cable Schedule'!$Q$4:$Q$411,MATCH($B113,'Cable Schedule'!$M$4:$M$411,0))="","",", "&amp;INDEX('Cable Schedule'!$Q$4:$Q$411,MATCH($B113,'Cable Schedule'!$M$4:$M$411,0)))&amp;IF(INDEX('Cable Schedule'!$R$4:$R$411,MATCH($B113,'Cable Schedule'!$M$4:$M$411,0))="","",", "&amp;INDEX('Cable Schedule'!$R$4:$R$411,MATCH($B113,'Cable Schedule'!$M$4:$M$411,0)))&amp;IF(INDEX('Cable Schedule'!$S$4:$S$411,MATCH($B113,'Cable Schedule'!$M$4:$M$411,0))="","",", "&amp;INDEX('Cable Schedule'!$S$4:$S$411,MATCH($B113,'Cable Schedule'!$M$4:$M$411,0))))</f>
        <v/>
      </c>
      <c r="L113" s="251"/>
      <c r="M113" s="252"/>
      <c r="N113" s="252"/>
      <c r="O113" s="252"/>
      <c r="P113" s="252"/>
      <c r="Q113" s="253"/>
    </row>
    <row r="114" spans="1:17">
      <c r="A114" s="50"/>
      <c r="B114" s="34" t="str">
        <f>IF(ISBLANK('Cable Schedule'!$M114),"",'Cable Schedule'!$M114)</f>
        <v/>
      </c>
      <c r="C114" s="3" t="str">
        <f>IF(ISBLANK('Cable Schedule'!$E117),"",'Cable Schedule'!$G114)</f>
        <v/>
      </c>
      <c r="D114" s="48" t="str">
        <f>IF(ISNA(INDEX('Cable Schedule'!$X$4:$X$411,MATCH($B114,'Cable Schedule'!$M$4:$M$411,0))),"",INDEX('Cable Schedule'!$X$4:$X$411,MATCH($B114,'Cable Schedule'!$M$4:$M$411,0)))</f>
        <v/>
      </c>
      <c r="E114" s="35">
        <v>0.75</v>
      </c>
      <c r="F114" s="36" t="str">
        <f>IF(ISBLANK('Cable Schedule'!$E114),"",(SUM((E114*0.5)^2*(3.1416))))</f>
        <v/>
      </c>
      <c r="G114" s="277" t="str">
        <f>IF(ISBLANK('Cable Schedule'!$E114),"",(SUMIF('Cable Schedule'!$M$4:$M$412,$B114,'Cable Schedule'!$W$4:$W$412)+SUMIF('Cable Schedule'!$N$4:$N$412,$B114,'Cable Schedule'!$W$4:$W$412)+SUMIF('Cable Schedule'!$O$4:$O$412,$B114,'Cable Schedule'!$W$4:$W$412)+SUMIF('Cable Schedule'!$P$4:$P$412,$B114,'Cable Schedule'!$W$4:$W$412)+SUMIF('Cable Schedule'!$Q$4:$Q$412,$B114,'Cable Schedule'!$W$4:$W$412)+SUMIF('Cable Schedule'!$R$4:$R$412,$B114,'Cable Schedule'!$W$4:$W$412)+SUMIF('Cable Schedule'!$S$4:$S$412,$B114,'Cable Schedule'!$W$4:$W$412)))</f>
        <v/>
      </c>
      <c r="H114" s="32" t="str">
        <f>IF(ISBLANK('Cable Schedule'!$E114),"",G114/F114)</f>
        <v/>
      </c>
      <c r="I114" s="278" t="str">
        <f>IF(ISBLANK('Cable Schedule'!$J114),"",(CONCATENATE('Cable Schedule'!J114,'Cable Schedule'!K114,'Cable Schedule'!L114)))</f>
        <v/>
      </c>
      <c r="J114" s="64">
        <f>IF(ISNA(INDEX('Cable Schedule'!$T$4:$T$307,MATCH($B114,'Cable Schedule'!$M$4:$M$307,0))),$C114,INDEX('Cable Schedule'!$T$4:$T$307,MATCH($B114,'Cable Schedule'!$M$4:$M$307,0)))</f>
        <v>0</v>
      </c>
      <c r="K114" s="15" t="str">
        <f>IF(ISNA(INDEX('Cable Schedule'!$M$4:$M$411,MATCH($B114,'Cable Schedule'!$M$4:$M$411,0))),"",INDEX('Cable Schedule'!$M$4:$M$411,MATCH($B114,'Cable Schedule'!$M$4:$M$411,0))&amp;IF(INDEX('Cable Schedule'!$N$4:$N$411,MATCH($B114,'Cable Schedule'!$M$4:$M$411,0))="","",", "&amp;INDEX('Cable Schedule'!$N$4:$N$411,MATCH($B114,'Cable Schedule'!$M$4:$M$411,0)))&amp;IF(INDEX('Cable Schedule'!$O$4:$O$411,MATCH($B114,'Cable Schedule'!$M$4:$M$411,0))="","",", "&amp;INDEX('Cable Schedule'!$O$4:$O$411,MATCH($B114,'Cable Schedule'!$M$4:$M$411,0)))&amp;IF(INDEX('Cable Schedule'!$P$4:$P$411,MATCH($B114,'Cable Schedule'!$M$4:$M$411,0))="","",", "&amp;INDEX('Cable Schedule'!$P$4:$P$411,MATCH($B114,'Cable Schedule'!$M$4:$M$411,0)))&amp;IF(INDEX('Cable Schedule'!$Q$4:$Q$411,MATCH($B114,'Cable Schedule'!$M$4:$M$411,0))="","",", "&amp;INDEX('Cable Schedule'!$Q$4:$Q$411,MATCH($B114,'Cable Schedule'!$M$4:$M$411,0)))&amp;IF(INDEX('Cable Schedule'!$R$4:$R$411,MATCH($B114,'Cable Schedule'!$M$4:$M$411,0))="","",", "&amp;INDEX('Cable Schedule'!$R$4:$R$411,MATCH($B114,'Cable Schedule'!$M$4:$M$411,0)))&amp;IF(INDEX('Cable Schedule'!$S$4:$S$411,MATCH($B114,'Cable Schedule'!$M$4:$M$411,0))="","",", "&amp;INDEX('Cable Schedule'!$S$4:$S$411,MATCH($B114,'Cable Schedule'!$M$4:$M$411,0))))</f>
        <v/>
      </c>
      <c r="L114" s="251"/>
      <c r="M114" s="252"/>
      <c r="N114" s="252"/>
      <c r="O114" s="252"/>
      <c r="P114" s="252"/>
      <c r="Q114" s="253"/>
    </row>
    <row r="115" spans="1:17">
      <c r="A115" s="50"/>
      <c r="B115" s="34" t="str">
        <f>IF(ISBLANK('Cable Schedule'!$M115),"",'Cable Schedule'!$M115)</f>
        <v/>
      </c>
      <c r="C115" s="3" t="str">
        <f>IF(ISBLANK('Cable Schedule'!$E118),"",'Cable Schedule'!$G115)</f>
        <v/>
      </c>
      <c r="D115" s="48" t="str">
        <f>IF(ISNA(INDEX('Cable Schedule'!$X$4:$X$411,MATCH($B115,'Cable Schedule'!$M$4:$M$411,0))),"",INDEX('Cable Schedule'!$X$4:$X$411,MATCH($B115,'Cable Schedule'!$M$4:$M$411,0)))</f>
        <v/>
      </c>
      <c r="E115" s="35">
        <v>0.75</v>
      </c>
      <c r="F115" s="36" t="str">
        <f>IF(ISBLANK('Cable Schedule'!$E115),"",(SUM((E115*0.5)^2*(3.1416))))</f>
        <v/>
      </c>
      <c r="G115" s="277" t="str">
        <f>IF(ISBLANK('Cable Schedule'!$E115),"",(SUMIF('Cable Schedule'!$M$4:$M$412,$B115,'Cable Schedule'!$W$4:$W$412)+SUMIF('Cable Schedule'!$N$4:$N$412,$B115,'Cable Schedule'!$W$4:$W$412)+SUMIF('Cable Schedule'!$O$4:$O$412,$B115,'Cable Schedule'!$W$4:$W$412)+SUMIF('Cable Schedule'!$P$4:$P$412,$B115,'Cable Schedule'!$W$4:$W$412)+SUMIF('Cable Schedule'!$Q$4:$Q$412,$B115,'Cable Schedule'!$W$4:$W$412)+SUMIF('Cable Schedule'!$R$4:$R$412,$B115,'Cable Schedule'!$W$4:$W$412)+SUMIF('Cable Schedule'!$S$4:$S$412,$B115,'Cable Schedule'!$W$4:$W$412)))</f>
        <v/>
      </c>
      <c r="H115" s="32" t="str">
        <f>IF(ISBLANK('Cable Schedule'!$E115),"",G115/F115)</f>
        <v/>
      </c>
      <c r="I115" s="278" t="str">
        <f>IF(ISBLANK('Cable Schedule'!$J115),"",(CONCATENATE('Cable Schedule'!J115,'Cable Schedule'!K115,'Cable Schedule'!L115)))</f>
        <v/>
      </c>
      <c r="J115" s="64">
        <f>IF(ISNA(INDEX('Cable Schedule'!$T$4:$T$307,MATCH($B115,'Cable Schedule'!$M$4:$M$307,0))),$C115,INDEX('Cable Schedule'!$T$4:$T$307,MATCH($B115,'Cable Schedule'!$M$4:$M$307,0)))</f>
        <v>0</v>
      </c>
      <c r="K115" s="15" t="str">
        <f>IF(ISNA(INDEX('Cable Schedule'!$M$4:$M$411,MATCH($B115,'Cable Schedule'!$M$4:$M$411,0))),"",INDEX('Cable Schedule'!$M$4:$M$411,MATCH($B115,'Cable Schedule'!$M$4:$M$411,0))&amp;IF(INDEX('Cable Schedule'!$N$4:$N$411,MATCH($B115,'Cable Schedule'!$M$4:$M$411,0))="","",", "&amp;INDEX('Cable Schedule'!$N$4:$N$411,MATCH($B115,'Cable Schedule'!$M$4:$M$411,0)))&amp;IF(INDEX('Cable Schedule'!$O$4:$O$411,MATCH($B115,'Cable Schedule'!$M$4:$M$411,0))="","",", "&amp;INDEX('Cable Schedule'!$O$4:$O$411,MATCH($B115,'Cable Schedule'!$M$4:$M$411,0)))&amp;IF(INDEX('Cable Schedule'!$P$4:$P$411,MATCH($B115,'Cable Schedule'!$M$4:$M$411,0))="","",", "&amp;INDEX('Cable Schedule'!$P$4:$P$411,MATCH($B115,'Cable Schedule'!$M$4:$M$411,0)))&amp;IF(INDEX('Cable Schedule'!$Q$4:$Q$411,MATCH($B115,'Cable Schedule'!$M$4:$M$411,0))="","",", "&amp;INDEX('Cable Schedule'!$Q$4:$Q$411,MATCH($B115,'Cable Schedule'!$M$4:$M$411,0)))&amp;IF(INDEX('Cable Schedule'!$R$4:$R$411,MATCH($B115,'Cable Schedule'!$M$4:$M$411,0))="","",", "&amp;INDEX('Cable Schedule'!$R$4:$R$411,MATCH($B115,'Cable Schedule'!$M$4:$M$411,0)))&amp;IF(INDEX('Cable Schedule'!$S$4:$S$411,MATCH($B115,'Cable Schedule'!$M$4:$M$411,0))="","",", "&amp;INDEX('Cable Schedule'!$S$4:$S$411,MATCH($B115,'Cable Schedule'!$M$4:$M$411,0))))</f>
        <v/>
      </c>
      <c r="L115" s="251"/>
      <c r="M115" s="252"/>
      <c r="N115" s="252"/>
      <c r="O115" s="252"/>
      <c r="P115" s="252"/>
      <c r="Q115" s="253"/>
    </row>
    <row r="116" spans="1:17">
      <c r="A116" s="50"/>
      <c r="B116" s="34" t="str">
        <f>IF(ISBLANK('Cable Schedule'!$M116),"",'Cable Schedule'!$M116)</f>
        <v/>
      </c>
      <c r="C116" s="3" t="str">
        <f>IF(ISBLANK('Cable Schedule'!$E119),"",'Cable Schedule'!$G116)</f>
        <v/>
      </c>
      <c r="D116" s="48" t="str">
        <f>IF(ISNA(INDEX('Cable Schedule'!$X$4:$X$411,MATCH($B116,'Cable Schedule'!$M$4:$M$411,0))),"",INDEX('Cable Schedule'!$X$4:$X$411,MATCH($B116,'Cable Schedule'!$M$4:$M$411,0)))</f>
        <v/>
      </c>
      <c r="E116" s="35">
        <v>0.75</v>
      </c>
      <c r="F116" s="36" t="str">
        <f>IF(ISBLANK('Cable Schedule'!$E116),"",(SUM((E116*0.5)^2*(3.1416))))</f>
        <v/>
      </c>
      <c r="G116" s="277" t="str">
        <f>IF(ISBLANK('Cable Schedule'!$E116),"",(SUMIF('Cable Schedule'!$M$4:$M$412,$B116,'Cable Schedule'!$W$4:$W$412)+SUMIF('Cable Schedule'!$N$4:$N$412,$B116,'Cable Schedule'!$W$4:$W$412)+SUMIF('Cable Schedule'!$O$4:$O$412,$B116,'Cable Schedule'!$W$4:$W$412)+SUMIF('Cable Schedule'!$P$4:$P$412,$B116,'Cable Schedule'!$W$4:$W$412)+SUMIF('Cable Schedule'!$Q$4:$Q$412,$B116,'Cable Schedule'!$W$4:$W$412)+SUMIF('Cable Schedule'!$R$4:$R$412,$B116,'Cable Schedule'!$W$4:$W$412)+SUMIF('Cable Schedule'!$S$4:$S$412,$B116,'Cable Schedule'!$W$4:$W$412)))</f>
        <v/>
      </c>
      <c r="H116" s="32" t="str">
        <f>IF(ISBLANK('Cable Schedule'!$E116),"",G116/F116)</f>
        <v/>
      </c>
      <c r="I116" s="278" t="str">
        <f>IF(ISBLANK('Cable Schedule'!$J116),"",(CONCATENATE('Cable Schedule'!J116,'Cable Schedule'!K116,'Cable Schedule'!L116)))</f>
        <v/>
      </c>
      <c r="J116" s="64">
        <f>IF(ISNA(INDEX('Cable Schedule'!$T$4:$T$307,MATCH($B116,'Cable Schedule'!$M$4:$M$307,0))),$C116,INDEX('Cable Schedule'!$T$4:$T$307,MATCH($B116,'Cable Schedule'!$M$4:$M$307,0)))</f>
        <v>0</v>
      </c>
      <c r="K116" s="15" t="str">
        <f>IF(ISNA(INDEX('Cable Schedule'!$M$4:$M$411,MATCH($B116,'Cable Schedule'!$M$4:$M$411,0))),"",INDEX('Cable Schedule'!$M$4:$M$411,MATCH($B116,'Cable Schedule'!$M$4:$M$411,0))&amp;IF(INDEX('Cable Schedule'!$N$4:$N$411,MATCH($B116,'Cable Schedule'!$M$4:$M$411,0))="","",", "&amp;INDEX('Cable Schedule'!$N$4:$N$411,MATCH($B116,'Cable Schedule'!$M$4:$M$411,0)))&amp;IF(INDEX('Cable Schedule'!$O$4:$O$411,MATCH($B116,'Cable Schedule'!$M$4:$M$411,0))="","",", "&amp;INDEX('Cable Schedule'!$O$4:$O$411,MATCH($B116,'Cable Schedule'!$M$4:$M$411,0)))&amp;IF(INDEX('Cable Schedule'!$P$4:$P$411,MATCH($B116,'Cable Schedule'!$M$4:$M$411,0))="","",", "&amp;INDEX('Cable Schedule'!$P$4:$P$411,MATCH($B116,'Cable Schedule'!$M$4:$M$411,0)))&amp;IF(INDEX('Cable Schedule'!$Q$4:$Q$411,MATCH($B116,'Cable Schedule'!$M$4:$M$411,0))="","",", "&amp;INDEX('Cable Schedule'!$Q$4:$Q$411,MATCH($B116,'Cable Schedule'!$M$4:$M$411,0)))&amp;IF(INDEX('Cable Schedule'!$R$4:$R$411,MATCH($B116,'Cable Schedule'!$M$4:$M$411,0))="","",", "&amp;INDEX('Cable Schedule'!$R$4:$R$411,MATCH($B116,'Cable Schedule'!$M$4:$M$411,0)))&amp;IF(INDEX('Cable Schedule'!$S$4:$S$411,MATCH($B116,'Cable Schedule'!$M$4:$M$411,0))="","",", "&amp;INDEX('Cable Schedule'!$S$4:$S$411,MATCH($B116,'Cable Schedule'!$M$4:$M$411,0))))</f>
        <v/>
      </c>
      <c r="L116" s="251"/>
      <c r="M116" s="252"/>
      <c r="N116" s="252"/>
      <c r="O116" s="252"/>
      <c r="P116" s="252"/>
      <c r="Q116" s="253"/>
    </row>
    <row r="117" spans="1:17" s="25" customFormat="1">
      <c r="A117" s="50"/>
      <c r="B117" s="34" t="str">
        <f>IF(ISBLANK('Cable Schedule'!$M117),"",'Cable Schedule'!$M117)</f>
        <v/>
      </c>
      <c r="C117" s="3" t="str">
        <f>IF(ISBLANK('Cable Schedule'!$E120),"",'Cable Schedule'!$G117)</f>
        <v/>
      </c>
      <c r="D117" s="48" t="str">
        <f>IF(ISNA(INDEX('Cable Schedule'!$X$4:$X$411,MATCH($B117,'Cable Schedule'!$M$4:$M$411,0))),"",INDEX('Cable Schedule'!$X$4:$X$411,MATCH($B117,'Cable Schedule'!$M$4:$M$411,0)))</f>
        <v/>
      </c>
      <c r="E117" s="35">
        <v>0.75</v>
      </c>
      <c r="F117" s="36" t="str">
        <f>IF(ISBLANK('Cable Schedule'!$E117),"",(SUM((E117*0.5)^2*(3.1416))))</f>
        <v/>
      </c>
      <c r="G117" s="277" t="str">
        <f>IF(ISBLANK('Cable Schedule'!$E117),"",(SUMIF('Cable Schedule'!$M$4:$M$412,$B117,'Cable Schedule'!$W$4:$W$412)+SUMIF('Cable Schedule'!$N$4:$N$412,$B117,'Cable Schedule'!$W$4:$W$412)+SUMIF('Cable Schedule'!$O$4:$O$412,$B117,'Cable Schedule'!$W$4:$W$412)+SUMIF('Cable Schedule'!$P$4:$P$412,$B117,'Cable Schedule'!$W$4:$W$412)+SUMIF('Cable Schedule'!$Q$4:$Q$412,$B117,'Cable Schedule'!$W$4:$W$412)+SUMIF('Cable Schedule'!$R$4:$R$412,$B117,'Cable Schedule'!$W$4:$W$412)+SUMIF('Cable Schedule'!$S$4:$S$412,$B117,'Cable Schedule'!$W$4:$W$412)))</f>
        <v/>
      </c>
      <c r="H117" s="32" t="str">
        <f>IF(ISBLANK('Cable Schedule'!$E117),"",G117/F117)</f>
        <v/>
      </c>
      <c r="I117" s="278" t="str">
        <f>IF(ISBLANK('Cable Schedule'!$J117),"",(CONCATENATE('Cable Schedule'!J117,'Cable Schedule'!K117,'Cable Schedule'!L117)))</f>
        <v/>
      </c>
      <c r="J117" s="64">
        <f>IF(ISNA(INDEX('Cable Schedule'!$T$4:$T$307,MATCH($B117,'Cable Schedule'!$M$4:$M$307,0))),$C117,INDEX('Cable Schedule'!$T$4:$T$307,MATCH($B117,'Cable Schedule'!$M$4:$M$307,0)))</f>
        <v>0</v>
      </c>
      <c r="K117" s="15" t="str">
        <f>IF(ISNA(INDEX('Cable Schedule'!$M$4:$M$411,MATCH($B117,'Cable Schedule'!$M$4:$M$411,0))),"",INDEX('Cable Schedule'!$M$4:$M$411,MATCH($B117,'Cable Schedule'!$M$4:$M$411,0))&amp;IF(INDEX('Cable Schedule'!$N$4:$N$411,MATCH($B117,'Cable Schedule'!$M$4:$M$411,0))="","",", "&amp;INDEX('Cable Schedule'!$N$4:$N$411,MATCH($B117,'Cable Schedule'!$M$4:$M$411,0)))&amp;IF(INDEX('Cable Schedule'!$O$4:$O$411,MATCH($B117,'Cable Schedule'!$M$4:$M$411,0))="","",", "&amp;INDEX('Cable Schedule'!$O$4:$O$411,MATCH($B117,'Cable Schedule'!$M$4:$M$411,0)))&amp;IF(INDEX('Cable Schedule'!$P$4:$P$411,MATCH($B117,'Cable Schedule'!$M$4:$M$411,0))="","",", "&amp;INDEX('Cable Schedule'!$P$4:$P$411,MATCH($B117,'Cable Schedule'!$M$4:$M$411,0)))&amp;IF(INDEX('Cable Schedule'!$Q$4:$Q$411,MATCH($B117,'Cable Schedule'!$M$4:$M$411,0))="","",", "&amp;INDEX('Cable Schedule'!$Q$4:$Q$411,MATCH($B117,'Cable Schedule'!$M$4:$M$411,0)))&amp;IF(INDEX('Cable Schedule'!$R$4:$R$411,MATCH($B117,'Cable Schedule'!$M$4:$M$411,0))="","",", "&amp;INDEX('Cable Schedule'!$R$4:$R$411,MATCH($B117,'Cable Schedule'!$M$4:$M$411,0)))&amp;IF(INDEX('Cable Schedule'!$S$4:$S$411,MATCH($B117,'Cable Schedule'!$M$4:$M$411,0))="","",", "&amp;INDEX('Cable Schedule'!$S$4:$S$411,MATCH($B117,'Cable Schedule'!$M$4:$M$411,0))))</f>
        <v/>
      </c>
      <c r="L117" s="251"/>
      <c r="M117" s="252"/>
      <c r="N117" s="252"/>
      <c r="O117" s="252"/>
      <c r="P117" s="252"/>
      <c r="Q117" s="253"/>
    </row>
    <row r="118" spans="1:17">
      <c r="A118" s="50"/>
      <c r="B118" s="34" t="str">
        <f>IF(ISBLANK('Cable Schedule'!$M118),"",'Cable Schedule'!$M118)</f>
        <v/>
      </c>
      <c r="C118" s="3" t="str">
        <f>IF(ISBLANK('Cable Schedule'!$E121),"",'Cable Schedule'!$G118)</f>
        <v/>
      </c>
      <c r="D118" s="48" t="str">
        <f>IF(ISNA(INDEX('Cable Schedule'!$X$4:$X$411,MATCH($B118,'Cable Schedule'!$M$4:$M$411,0))),"",INDEX('Cable Schedule'!$X$4:$X$411,MATCH($B118,'Cable Schedule'!$M$4:$M$411,0)))</f>
        <v/>
      </c>
      <c r="E118" s="35">
        <v>0.75</v>
      </c>
      <c r="F118" s="36" t="str">
        <f>IF(ISBLANK('Cable Schedule'!$E118),"",(SUM((E118*0.5)^2*(3.1416))))</f>
        <v/>
      </c>
      <c r="G118" s="277" t="str">
        <f>IF(ISBLANK('Cable Schedule'!$E118),"",(SUMIF('Cable Schedule'!$M$4:$M$412,$B118,'Cable Schedule'!$W$4:$W$412)+SUMIF('Cable Schedule'!$N$4:$N$412,$B118,'Cable Schedule'!$W$4:$W$412)+SUMIF('Cable Schedule'!$O$4:$O$412,$B118,'Cable Schedule'!$W$4:$W$412)+SUMIF('Cable Schedule'!$P$4:$P$412,$B118,'Cable Schedule'!$W$4:$W$412)+SUMIF('Cable Schedule'!$Q$4:$Q$412,$B118,'Cable Schedule'!$W$4:$W$412)+SUMIF('Cable Schedule'!$R$4:$R$412,$B118,'Cable Schedule'!$W$4:$W$412)+SUMIF('Cable Schedule'!$S$4:$S$412,$B118,'Cable Schedule'!$W$4:$W$412)))</f>
        <v/>
      </c>
      <c r="H118" s="32" t="str">
        <f>IF(ISBLANK('Cable Schedule'!$E118),"",G118/F118)</f>
        <v/>
      </c>
      <c r="I118" s="278" t="str">
        <f>IF(ISBLANK('Cable Schedule'!$J118),"",(CONCATENATE('Cable Schedule'!J118,'Cable Schedule'!K118,'Cable Schedule'!L118)))</f>
        <v/>
      </c>
      <c r="J118" s="64">
        <f>IF(ISNA(INDEX('Cable Schedule'!$T$4:$T$307,MATCH($B118,'Cable Schedule'!$M$4:$M$307,0))),$C118,INDEX('Cable Schedule'!$T$4:$T$307,MATCH($B118,'Cable Schedule'!$M$4:$M$307,0)))</f>
        <v>0</v>
      </c>
      <c r="K118" s="15" t="str">
        <f>IF(ISNA(INDEX('Cable Schedule'!$M$4:$M$411,MATCH($B118,'Cable Schedule'!$M$4:$M$411,0))),"",INDEX('Cable Schedule'!$M$4:$M$411,MATCH($B118,'Cable Schedule'!$M$4:$M$411,0))&amp;IF(INDEX('Cable Schedule'!$N$4:$N$411,MATCH($B118,'Cable Schedule'!$M$4:$M$411,0))="","",", "&amp;INDEX('Cable Schedule'!$N$4:$N$411,MATCH($B118,'Cable Schedule'!$M$4:$M$411,0)))&amp;IF(INDEX('Cable Schedule'!$O$4:$O$411,MATCH($B118,'Cable Schedule'!$M$4:$M$411,0))="","",", "&amp;INDEX('Cable Schedule'!$O$4:$O$411,MATCH($B118,'Cable Schedule'!$M$4:$M$411,0)))&amp;IF(INDEX('Cable Schedule'!$P$4:$P$411,MATCH($B118,'Cable Schedule'!$M$4:$M$411,0))="","",", "&amp;INDEX('Cable Schedule'!$P$4:$P$411,MATCH($B118,'Cable Schedule'!$M$4:$M$411,0)))&amp;IF(INDEX('Cable Schedule'!$Q$4:$Q$411,MATCH($B118,'Cable Schedule'!$M$4:$M$411,0))="","",", "&amp;INDEX('Cable Schedule'!$Q$4:$Q$411,MATCH($B118,'Cable Schedule'!$M$4:$M$411,0)))&amp;IF(INDEX('Cable Schedule'!$R$4:$R$411,MATCH($B118,'Cable Schedule'!$M$4:$M$411,0))="","",", "&amp;INDEX('Cable Schedule'!$R$4:$R$411,MATCH($B118,'Cable Schedule'!$M$4:$M$411,0)))&amp;IF(INDEX('Cable Schedule'!$S$4:$S$411,MATCH($B118,'Cable Schedule'!$M$4:$M$411,0))="","",", "&amp;INDEX('Cable Schedule'!$S$4:$S$411,MATCH($B118,'Cable Schedule'!$M$4:$M$411,0))))</f>
        <v/>
      </c>
      <c r="L118" s="251"/>
      <c r="M118" s="252"/>
      <c r="N118" s="252"/>
      <c r="O118" s="252"/>
      <c r="P118" s="252"/>
      <c r="Q118" s="253"/>
    </row>
    <row r="119" spans="1:17">
      <c r="A119" s="50"/>
      <c r="B119" s="34" t="str">
        <f>IF(ISBLANK('Cable Schedule'!$M119),"",'Cable Schedule'!$M119)</f>
        <v/>
      </c>
      <c r="C119" s="3" t="str">
        <f>IF(ISBLANK('Cable Schedule'!$E122),"",'Cable Schedule'!$G119)</f>
        <v/>
      </c>
      <c r="D119" s="48" t="str">
        <f>IF(ISNA(INDEX('Cable Schedule'!$X$4:$X$411,MATCH($B119,'Cable Schedule'!$M$4:$M$411,0))),"",INDEX('Cable Schedule'!$X$4:$X$411,MATCH($B119,'Cable Schedule'!$M$4:$M$411,0)))</f>
        <v/>
      </c>
      <c r="E119" s="35">
        <v>0.75</v>
      </c>
      <c r="F119" s="36" t="str">
        <f>IF(ISBLANK('Cable Schedule'!$E119),"",(SUM((E119*0.5)^2*(3.1416))))</f>
        <v/>
      </c>
      <c r="G119" s="277" t="str">
        <f>IF(ISBLANK('Cable Schedule'!$E119),"",(SUMIF('Cable Schedule'!$M$4:$M$412,$B119,'Cable Schedule'!$W$4:$W$412)+SUMIF('Cable Schedule'!$N$4:$N$412,$B119,'Cable Schedule'!$W$4:$W$412)+SUMIF('Cable Schedule'!$O$4:$O$412,$B119,'Cable Schedule'!$W$4:$W$412)+SUMIF('Cable Schedule'!$P$4:$P$412,$B119,'Cable Schedule'!$W$4:$W$412)+SUMIF('Cable Schedule'!$Q$4:$Q$412,$B119,'Cable Schedule'!$W$4:$W$412)+SUMIF('Cable Schedule'!$R$4:$R$412,$B119,'Cable Schedule'!$W$4:$W$412)+SUMIF('Cable Schedule'!$S$4:$S$412,$B119,'Cable Schedule'!$W$4:$W$412)))</f>
        <v/>
      </c>
      <c r="H119" s="32" t="str">
        <f>IF(ISBLANK('Cable Schedule'!$E119),"",G119/F119)</f>
        <v/>
      </c>
      <c r="I119" s="278" t="str">
        <f>IF(ISBLANK('Cable Schedule'!$J119),"",(CONCATENATE('Cable Schedule'!J119,'Cable Schedule'!K119,'Cable Schedule'!L119)))</f>
        <v/>
      </c>
      <c r="J119" s="64">
        <f>IF(ISNA(INDEX('Cable Schedule'!$T$4:$T$307,MATCH($B119,'Cable Schedule'!$M$4:$M$307,0))),$C119,INDEX('Cable Schedule'!$T$4:$T$307,MATCH($B119,'Cable Schedule'!$M$4:$M$307,0)))</f>
        <v>0</v>
      </c>
      <c r="K119" s="15" t="str">
        <f>IF(ISNA(INDEX('Cable Schedule'!$M$4:$M$411,MATCH($B119,'Cable Schedule'!$M$4:$M$411,0))),"",INDEX('Cable Schedule'!$M$4:$M$411,MATCH($B119,'Cable Schedule'!$M$4:$M$411,0))&amp;IF(INDEX('Cable Schedule'!$N$4:$N$411,MATCH($B119,'Cable Schedule'!$M$4:$M$411,0))="","",", "&amp;INDEX('Cable Schedule'!$N$4:$N$411,MATCH($B119,'Cable Schedule'!$M$4:$M$411,0)))&amp;IF(INDEX('Cable Schedule'!$O$4:$O$411,MATCH($B119,'Cable Schedule'!$M$4:$M$411,0))="","",", "&amp;INDEX('Cable Schedule'!$O$4:$O$411,MATCH($B119,'Cable Schedule'!$M$4:$M$411,0)))&amp;IF(INDEX('Cable Schedule'!$P$4:$P$411,MATCH($B119,'Cable Schedule'!$M$4:$M$411,0))="","",", "&amp;INDEX('Cable Schedule'!$P$4:$P$411,MATCH($B119,'Cable Schedule'!$M$4:$M$411,0)))&amp;IF(INDEX('Cable Schedule'!$Q$4:$Q$411,MATCH($B119,'Cable Schedule'!$M$4:$M$411,0))="","",", "&amp;INDEX('Cable Schedule'!$Q$4:$Q$411,MATCH($B119,'Cable Schedule'!$M$4:$M$411,0)))&amp;IF(INDEX('Cable Schedule'!$R$4:$R$411,MATCH($B119,'Cable Schedule'!$M$4:$M$411,0))="","",", "&amp;INDEX('Cable Schedule'!$R$4:$R$411,MATCH($B119,'Cable Schedule'!$M$4:$M$411,0)))&amp;IF(INDEX('Cable Schedule'!$S$4:$S$411,MATCH($B119,'Cable Schedule'!$M$4:$M$411,0))="","",", "&amp;INDEX('Cable Schedule'!$S$4:$S$411,MATCH($B119,'Cable Schedule'!$M$4:$M$411,0))))</f>
        <v/>
      </c>
      <c r="L119" s="251"/>
      <c r="M119" s="252"/>
      <c r="N119" s="252"/>
      <c r="O119" s="252"/>
      <c r="P119" s="252"/>
      <c r="Q119" s="253"/>
    </row>
    <row r="120" spans="1:17">
      <c r="A120" s="50"/>
      <c r="B120" s="34" t="str">
        <f>IF(ISBLANK('Cable Schedule'!$M120),"",'Cable Schedule'!$M120)</f>
        <v/>
      </c>
      <c r="C120" s="3" t="str">
        <f>IF(ISBLANK('Cable Schedule'!$E123),"",'Cable Schedule'!$G120)</f>
        <v/>
      </c>
      <c r="D120" s="48" t="str">
        <f>IF(ISNA(INDEX('Cable Schedule'!$X$4:$X$411,MATCH($B120,'Cable Schedule'!$M$4:$M$411,0))),"",INDEX('Cable Schedule'!$X$4:$X$411,MATCH($B120,'Cable Schedule'!$M$4:$M$411,0)))</f>
        <v/>
      </c>
      <c r="E120" s="35">
        <v>0.75</v>
      </c>
      <c r="F120" s="36" t="str">
        <f>IF(ISBLANK('Cable Schedule'!$E120),"",(SUM((E120*0.5)^2*(3.1416))))</f>
        <v/>
      </c>
      <c r="G120" s="277" t="str">
        <f>IF(ISBLANK('Cable Schedule'!$E120),"",(SUMIF('Cable Schedule'!$M$4:$M$412,$B120,'Cable Schedule'!$W$4:$W$412)+SUMIF('Cable Schedule'!$N$4:$N$412,$B120,'Cable Schedule'!$W$4:$W$412)+SUMIF('Cable Schedule'!$O$4:$O$412,$B120,'Cable Schedule'!$W$4:$W$412)+SUMIF('Cable Schedule'!$P$4:$P$412,$B120,'Cable Schedule'!$W$4:$W$412)+SUMIF('Cable Schedule'!$Q$4:$Q$412,$B120,'Cable Schedule'!$W$4:$W$412)+SUMIF('Cable Schedule'!$R$4:$R$412,$B120,'Cable Schedule'!$W$4:$W$412)+SUMIF('Cable Schedule'!$S$4:$S$412,$B120,'Cable Schedule'!$W$4:$W$412)))</f>
        <v/>
      </c>
      <c r="H120" s="32" t="str">
        <f>IF(ISBLANK('Cable Schedule'!$E120),"",G120/F120)</f>
        <v/>
      </c>
      <c r="I120" s="278" t="str">
        <f>IF(ISBLANK('Cable Schedule'!$J120),"",(CONCATENATE('Cable Schedule'!J120,'Cable Schedule'!K120,'Cable Schedule'!L120)))</f>
        <v/>
      </c>
      <c r="J120" s="64">
        <f>IF(ISNA(INDEX('Cable Schedule'!$T$4:$T$307,MATCH($B120,'Cable Schedule'!$M$4:$M$307,0))),$C120,INDEX('Cable Schedule'!$T$4:$T$307,MATCH($B120,'Cable Schedule'!$M$4:$M$307,0)))</f>
        <v>0</v>
      </c>
      <c r="K120" s="15" t="str">
        <f>IF(ISNA(INDEX('Cable Schedule'!$M$4:$M$411,MATCH($B120,'Cable Schedule'!$M$4:$M$411,0))),"",INDEX('Cable Schedule'!$M$4:$M$411,MATCH($B120,'Cable Schedule'!$M$4:$M$411,0))&amp;IF(INDEX('Cable Schedule'!$N$4:$N$411,MATCH($B120,'Cable Schedule'!$M$4:$M$411,0))="","",", "&amp;INDEX('Cable Schedule'!$N$4:$N$411,MATCH($B120,'Cable Schedule'!$M$4:$M$411,0)))&amp;IF(INDEX('Cable Schedule'!$O$4:$O$411,MATCH($B120,'Cable Schedule'!$M$4:$M$411,0))="","",", "&amp;INDEX('Cable Schedule'!$O$4:$O$411,MATCH($B120,'Cable Schedule'!$M$4:$M$411,0)))&amp;IF(INDEX('Cable Schedule'!$P$4:$P$411,MATCH($B120,'Cable Schedule'!$M$4:$M$411,0))="","",", "&amp;INDEX('Cable Schedule'!$P$4:$P$411,MATCH($B120,'Cable Schedule'!$M$4:$M$411,0)))&amp;IF(INDEX('Cable Schedule'!$Q$4:$Q$411,MATCH($B120,'Cable Schedule'!$M$4:$M$411,0))="","",", "&amp;INDEX('Cable Schedule'!$Q$4:$Q$411,MATCH($B120,'Cable Schedule'!$M$4:$M$411,0)))&amp;IF(INDEX('Cable Schedule'!$R$4:$R$411,MATCH($B120,'Cable Schedule'!$M$4:$M$411,0))="","",", "&amp;INDEX('Cable Schedule'!$R$4:$R$411,MATCH($B120,'Cable Schedule'!$M$4:$M$411,0)))&amp;IF(INDEX('Cable Schedule'!$S$4:$S$411,MATCH($B120,'Cable Schedule'!$M$4:$M$411,0))="","",", "&amp;INDEX('Cable Schedule'!$S$4:$S$411,MATCH($B120,'Cable Schedule'!$M$4:$M$411,0))))</f>
        <v/>
      </c>
      <c r="L120" s="251"/>
      <c r="M120" s="252"/>
      <c r="N120" s="252"/>
      <c r="O120" s="252"/>
      <c r="P120" s="252"/>
      <c r="Q120" s="253"/>
    </row>
    <row r="121" spans="1:17">
      <c r="A121" s="50"/>
      <c r="B121" s="34" t="str">
        <f>IF(ISBLANK('Cable Schedule'!$M121),"",'Cable Schedule'!$M121)</f>
        <v/>
      </c>
      <c r="C121" s="3" t="str">
        <f>IF(ISBLANK('Cable Schedule'!$E124),"",'Cable Schedule'!$G121)</f>
        <v/>
      </c>
      <c r="D121" s="48" t="str">
        <f>IF(ISNA(INDEX('Cable Schedule'!$X$4:$X$411,MATCH($B121,'Cable Schedule'!$M$4:$M$411,0))),"",INDEX('Cable Schedule'!$X$4:$X$411,MATCH($B121,'Cable Schedule'!$M$4:$M$411,0)))</f>
        <v/>
      </c>
      <c r="E121" s="35">
        <v>0.75</v>
      </c>
      <c r="F121" s="36" t="str">
        <f>IF(ISBLANK('Cable Schedule'!$E121),"",(SUM((E121*0.5)^2*(3.1416))))</f>
        <v/>
      </c>
      <c r="G121" s="277" t="str">
        <f>IF(ISBLANK('Cable Schedule'!$E121),"",(SUMIF('Cable Schedule'!$M$4:$M$412,$B121,'Cable Schedule'!$W$4:$W$412)+SUMIF('Cable Schedule'!$N$4:$N$412,$B121,'Cable Schedule'!$W$4:$W$412)+SUMIF('Cable Schedule'!$O$4:$O$412,$B121,'Cable Schedule'!$W$4:$W$412)+SUMIF('Cable Schedule'!$P$4:$P$412,$B121,'Cable Schedule'!$W$4:$W$412)+SUMIF('Cable Schedule'!$Q$4:$Q$412,$B121,'Cable Schedule'!$W$4:$W$412)+SUMIF('Cable Schedule'!$R$4:$R$412,$B121,'Cable Schedule'!$W$4:$W$412)+SUMIF('Cable Schedule'!$S$4:$S$412,$B121,'Cable Schedule'!$W$4:$W$412)))</f>
        <v/>
      </c>
      <c r="H121" s="32" t="str">
        <f>IF(ISBLANK('Cable Schedule'!$E121),"",G121/F121)</f>
        <v/>
      </c>
      <c r="I121" s="278" t="str">
        <f>IF(ISBLANK('Cable Schedule'!$J121),"",(CONCATENATE('Cable Schedule'!J121,'Cable Schedule'!K121,'Cable Schedule'!L121)))</f>
        <v/>
      </c>
      <c r="J121" s="64">
        <f>IF(ISNA(INDEX('Cable Schedule'!$T$4:$T$307,MATCH($B121,'Cable Schedule'!$M$4:$M$307,0))),$C121,INDEX('Cable Schedule'!$T$4:$T$307,MATCH($B121,'Cable Schedule'!$M$4:$M$307,0)))</f>
        <v>0</v>
      </c>
      <c r="K121" s="15" t="str">
        <f>IF(ISNA(INDEX('Cable Schedule'!$M$4:$M$411,MATCH($B121,'Cable Schedule'!$M$4:$M$411,0))),"",INDEX('Cable Schedule'!$M$4:$M$411,MATCH($B121,'Cable Schedule'!$M$4:$M$411,0))&amp;IF(INDEX('Cable Schedule'!$N$4:$N$411,MATCH($B121,'Cable Schedule'!$M$4:$M$411,0))="","",", "&amp;INDEX('Cable Schedule'!$N$4:$N$411,MATCH($B121,'Cable Schedule'!$M$4:$M$411,0)))&amp;IF(INDEX('Cable Schedule'!$O$4:$O$411,MATCH($B121,'Cable Schedule'!$M$4:$M$411,0))="","",", "&amp;INDEX('Cable Schedule'!$O$4:$O$411,MATCH($B121,'Cable Schedule'!$M$4:$M$411,0)))&amp;IF(INDEX('Cable Schedule'!$P$4:$P$411,MATCH($B121,'Cable Schedule'!$M$4:$M$411,0))="","",", "&amp;INDEX('Cable Schedule'!$P$4:$P$411,MATCH($B121,'Cable Schedule'!$M$4:$M$411,0)))&amp;IF(INDEX('Cable Schedule'!$Q$4:$Q$411,MATCH($B121,'Cable Schedule'!$M$4:$M$411,0))="","",", "&amp;INDEX('Cable Schedule'!$Q$4:$Q$411,MATCH($B121,'Cable Schedule'!$M$4:$M$411,0)))&amp;IF(INDEX('Cable Schedule'!$R$4:$R$411,MATCH($B121,'Cable Schedule'!$M$4:$M$411,0))="","",", "&amp;INDEX('Cable Schedule'!$R$4:$R$411,MATCH($B121,'Cable Schedule'!$M$4:$M$411,0)))&amp;IF(INDEX('Cable Schedule'!$S$4:$S$411,MATCH($B121,'Cable Schedule'!$M$4:$M$411,0))="","",", "&amp;INDEX('Cable Schedule'!$S$4:$S$411,MATCH($B121,'Cable Schedule'!$M$4:$M$411,0))))</f>
        <v/>
      </c>
      <c r="L121" s="251"/>
      <c r="M121" s="252"/>
      <c r="N121" s="252"/>
      <c r="O121" s="252"/>
      <c r="P121" s="252"/>
      <c r="Q121" s="253"/>
    </row>
    <row r="122" spans="1:17">
      <c r="A122" s="50"/>
      <c r="B122" s="34" t="str">
        <f>IF(ISBLANK('Cable Schedule'!$M122),"",'Cable Schedule'!$M122)</f>
        <v/>
      </c>
      <c r="C122" s="3" t="str">
        <f>IF(ISBLANK('Cable Schedule'!$E125),"",'Cable Schedule'!$G122)</f>
        <v/>
      </c>
      <c r="D122" s="48" t="str">
        <f>IF(ISNA(INDEX('Cable Schedule'!$X$4:$X$411,MATCH($B122,'Cable Schedule'!$M$4:$M$411,0))),"",INDEX('Cable Schedule'!$X$4:$X$411,MATCH($B122,'Cable Schedule'!$M$4:$M$411,0)))</f>
        <v/>
      </c>
      <c r="E122" s="35">
        <v>0.75</v>
      </c>
      <c r="F122" s="36" t="str">
        <f>IF(ISBLANK('Cable Schedule'!$E122),"",(SUM((E122*0.5)^2*(3.1416))))</f>
        <v/>
      </c>
      <c r="G122" s="277" t="str">
        <f>IF(ISBLANK('Cable Schedule'!$E122),"",(SUMIF('Cable Schedule'!$M$4:$M$412,$B122,'Cable Schedule'!$W$4:$W$412)+SUMIF('Cable Schedule'!$N$4:$N$412,$B122,'Cable Schedule'!$W$4:$W$412)+SUMIF('Cable Schedule'!$O$4:$O$412,$B122,'Cable Schedule'!$W$4:$W$412)+SUMIF('Cable Schedule'!$P$4:$P$412,$B122,'Cable Schedule'!$W$4:$W$412)+SUMIF('Cable Schedule'!$Q$4:$Q$412,$B122,'Cable Schedule'!$W$4:$W$412)+SUMIF('Cable Schedule'!$R$4:$R$412,$B122,'Cable Schedule'!$W$4:$W$412)+SUMIF('Cable Schedule'!$S$4:$S$412,$B122,'Cable Schedule'!$W$4:$W$412)))</f>
        <v/>
      </c>
      <c r="H122" s="32" t="str">
        <f>IF(ISBLANK('Cable Schedule'!$E122),"",G122/F122)</f>
        <v/>
      </c>
      <c r="I122" s="278" t="str">
        <f>IF(ISBLANK('Cable Schedule'!$J122),"",(CONCATENATE('Cable Schedule'!J122,'Cable Schedule'!K122,'Cable Schedule'!L122)))</f>
        <v/>
      </c>
      <c r="J122" s="64">
        <f>IF(ISNA(INDEX('Cable Schedule'!$T$4:$T$307,MATCH($B122,'Cable Schedule'!$M$4:$M$307,0))),$C122,INDEX('Cable Schedule'!$T$4:$T$307,MATCH($B122,'Cable Schedule'!$M$4:$M$307,0)))</f>
        <v>0</v>
      </c>
      <c r="K122" s="15" t="str">
        <f>IF(ISNA(INDEX('Cable Schedule'!$M$4:$M$411,MATCH($B122,'Cable Schedule'!$M$4:$M$411,0))),"",INDEX('Cable Schedule'!$M$4:$M$411,MATCH($B122,'Cable Schedule'!$M$4:$M$411,0))&amp;IF(INDEX('Cable Schedule'!$N$4:$N$411,MATCH($B122,'Cable Schedule'!$M$4:$M$411,0))="","",", "&amp;INDEX('Cable Schedule'!$N$4:$N$411,MATCH($B122,'Cable Schedule'!$M$4:$M$411,0)))&amp;IF(INDEX('Cable Schedule'!$O$4:$O$411,MATCH($B122,'Cable Schedule'!$M$4:$M$411,0))="","",", "&amp;INDEX('Cable Schedule'!$O$4:$O$411,MATCH($B122,'Cable Schedule'!$M$4:$M$411,0)))&amp;IF(INDEX('Cable Schedule'!$P$4:$P$411,MATCH($B122,'Cable Schedule'!$M$4:$M$411,0))="","",", "&amp;INDEX('Cable Schedule'!$P$4:$P$411,MATCH($B122,'Cable Schedule'!$M$4:$M$411,0)))&amp;IF(INDEX('Cable Schedule'!$Q$4:$Q$411,MATCH($B122,'Cable Schedule'!$M$4:$M$411,0))="","",", "&amp;INDEX('Cable Schedule'!$Q$4:$Q$411,MATCH($B122,'Cable Schedule'!$M$4:$M$411,0)))&amp;IF(INDEX('Cable Schedule'!$R$4:$R$411,MATCH($B122,'Cable Schedule'!$M$4:$M$411,0))="","",", "&amp;INDEX('Cable Schedule'!$R$4:$R$411,MATCH($B122,'Cable Schedule'!$M$4:$M$411,0)))&amp;IF(INDEX('Cable Schedule'!$S$4:$S$411,MATCH($B122,'Cable Schedule'!$M$4:$M$411,0))="","",", "&amp;INDEX('Cable Schedule'!$S$4:$S$411,MATCH($B122,'Cable Schedule'!$M$4:$M$411,0))))</f>
        <v/>
      </c>
      <c r="L122" s="251"/>
      <c r="M122" s="252"/>
      <c r="N122" s="252"/>
      <c r="O122" s="252"/>
      <c r="P122" s="252"/>
      <c r="Q122" s="253"/>
    </row>
    <row r="123" spans="1:17">
      <c r="A123" s="50"/>
      <c r="B123" s="34" t="str">
        <f>IF(ISBLANK('Cable Schedule'!$M123),"",'Cable Schedule'!$M123)</f>
        <v/>
      </c>
      <c r="C123" s="3" t="str">
        <f>IF(ISBLANK('Cable Schedule'!$E126),"",'Cable Schedule'!$G123)</f>
        <v/>
      </c>
      <c r="D123" s="48" t="str">
        <f>IF(ISNA(INDEX('Cable Schedule'!$X$4:$X$411,MATCH($B123,'Cable Schedule'!$M$4:$M$411,0))),"",INDEX('Cable Schedule'!$X$4:$X$411,MATCH($B123,'Cable Schedule'!$M$4:$M$411,0)))</f>
        <v/>
      </c>
      <c r="E123" s="35">
        <v>0.75</v>
      </c>
      <c r="F123" s="36" t="str">
        <f>IF(ISBLANK('Cable Schedule'!$E123),"",(SUM((E123*0.5)^2*(3.1416))))</f>
        <v/>
      </c>
      <c r="G123" s="277" t="str">
        <f>IF(ISBLANK('Cable Schedule'!$E123),"",(SUMIF('Cable Schedule'!$M$4:$M$412,$B123,'Cable Schedule'!$W$4:$W$412)+SUMIF('Cable Schedule'!$N$4:$N$412,$B123,'Cable Schedule'!$W$4:$W$412)+SUMIF('Cable Schedule'!$O$4:$O$412,$B123,'Cable Schedule'!$W$4:$W$412)+SUMIF('Cable Schedule'!$P$4:$P$412,$B123,'Cable Schedule'!$W$4:$W$412)+SUMIF('Cable Schedule'!$Q$4:$Q$412,$B123,'Cable Schedule'!$W$4:$W$412)+SUMIF('Cable Schedule'!$R$4:$R$412,$B123,'Cable Schedule'!$W$4:$W$412)+SUMIF('Cable Schedule'!$S$4:$S$412,$B123,'Cable Schedule'!$W$4:$W$412)))</f>
        <v/>
      </c>
      <c r="H123" s="32" t="str">
        <f>IF(ISBLANK('Cable Schedule'!$E123),"",G123/F123)</f>
        <v/>
      </c>
      <c r="I123" s="278" t="str">
        <f>IF(ISBLANK('Cable Schedule'!$J123),"",(CONCATENATE('Cable Schedule'!J123,'Cable Schedule'!K123,'Cable Schedule'!L123)))</f>
        <v/>
      </c>
      <c r="J123" s="64">
        <f>IF(ISNA(INDEX('Cable Schedule'!$T$4:$T$307,MATCH($B123,'Cable Schedule'!$M$4:$M$307,0))),$C123,INDEX('Cable Schedule'!$T$4:$T$307,MATCH($B123,'Cable Schedule'!$M$4:$M$307,0)))</f>
        <v>0</v>
      </c>
      <c r="K123" s="15" t="str">
        <f>IF(ISNA(INDEX('Cable Schedule'!$M$4:$M$411,MATCH($B123,'Cable Schedule'!$M$4:$M$411,0))),"",INDEX('Cable Schedule'!$M$4:$M$411,MATCH($B123,'Cable Schedule'!$M$4:$M$411,0))&amp;IF(INDEX('Cable Schedule'!$N$4:$N$411,MATCH($B123,'Cable Schedule'!$M$4:$M$411,0))="","",", "&amp;INDEX('Cable Schedule'!$N$4:$N$411,MATCH($B123,'Cable Schedule'!$M$4:$M$411,0)))&amp;IF(INDEX('Cable Schedule'!$O$4:$O$411,MATCH($B123,'Cable Schedule'!$M$4:$M$411,0))="","",", "&amp;INDEX('Cable Schedule'!$O$4:$O$411,MATCH($B123,'Cable Schedule'!$M$4:$M$411,0)))&amp;IF(INDEX('Cable Schedule'!$P$4:$P$411,MATCH($B123,'Cable Schedule'!$M$4:$M$411,0))="","",", "&amp;INDEX('Cable Schedule'!$P$4:$P$411,MATCH($B123,'Cable Schedule'!$M$4:$M$411,0)))&amp;IF(INDEX('Cable Schedule'!$Q$4:$Q$411,MATCH($B123,'Cable Schedule'!$M$4:$M$411,0))="","",", "&amp;INDEX('Cable Schedule'!$Q$4:$Q$411,MATCH($B123,'Cable Schedule'!$M$4:$M$411,0)))&amp;IF(INDEX('Cable Schedule'!$R$4:$R$411,MATCH($B123,'Cable Schedule'!$M$4:$M$411,0))="","",", "&amp;INDEX('Cable Schedule'!$R$4:$R$411,MATCH($B123,'Cable Schedule'!$M$4:$M$411,0)))&amp;IF(INDEX('Cable Schedule'!$S$4:$S$411,MATCH($B123,'Cable Schedule'!$M$4:$M$411,0))="","",", "&amp;INDEX('Cable Schedule'!$S$4:$S$411,MATCH($B123,'Cable Schedule'!$M$4:$M$411,0))))</f>
        <v/>
      </c>
      <c r="L123" s="251"/>
      <c r="M123" s="252"/>
      <c r="N123" s="252"/>
      <c r="O123" s="252"/>
      <c r="P123" s="252"/>
      <c r="Q123" s="253"/>
    </row>
    <row r="124" spans="1:17">
      <c r="A124" s="50"/>
      <c r="B124" s="34" t="str">
        <f>IF(ISBLANK('Cable Schedule'!$M124),"",'Cable Schedule'!$M124)</f>
        <v/>
      </c>
      <c r="C124" s="3" t="str">
        <f>IF(ISBLANK('Cable Schedule'!$E127),"",'Cable Schedule'!$G124)</f>
        <v/>
      </c>
      <c r="D124" s="48" t="str">
        <f>IF(ISNA(INDEX('Cable Schedule'!$X$4:$X$411,MATCH($B124,'Cable Schedule'!$M$4:$M$411,0))),"",INDEX('Cable Schedule'!$X$4:$X$411,MATCH($B124,'Cable Schedule'!$M$4:$M$411,0)))</f>
        <v/>
      </c>
      <c r="E124" s="35">
        <v>0.75</v>
      </c>
      <c r="F124" s="36" t="str">
        <f>IF(ISBLANK('Cable Schedule'!$E124),"",(SUM((E124*0.5)^2*(3.1416))))</f>
        <v/>
      </c>
      <c r="G124" s="277" t="str">
        <f>IF(ISBLANK('Cable Schedule'!$E124),"",(SUMIF('Cable Schedule'!$M$4:$M$412,$B124,'Cable Schedule'!$W$4:$W$412)+SUMIF('Cable Schedule'!$N$4:$N$412,$B124,'Cable Schedule'!$W$4:$W$412)+SUMIF('Cable Schedule'!$O$4:$O$412,$B124,'Cable Schedule'!$W$4:$W$412)+SUMIF('Cable Schedule'!$P$4:$P$412,$B124,'Cable Schedule'!$W$4:$W$412)+SUMIF('Cable Schedule'!$Q$4:$Q$412,$B124,'Cable Schedule'!$W$4:$W$412)+SUMIF('Cable Schedule'!$R$4:$R$412,$B124,'Cable Schedule'!$W$4:$W$412)+SUMIF('Cable Schedule'!$S$4:$S$412,$B124,'Cable Schedule'!$W$4:$W$412)))</f>
        <v/>
      </c>
      <c r="H124" s="32" t="str">
        <f>IF(ISBLANK('Cable Schedule'!$E124),"",G124/F124)</f>
        <v/>
      </c>
      <c r="I124" s="278" t="str">
        <f>IF(ISBLANK('Cable Schedule'!$J124),"",(CONCATENATE('Cable Schedule'!J124,'Cable Schedule'!K124,'Cable Schedule'!L124)))</f>
        <v/>
      </c>
      <c r="J124" s="64">
        <f>IF(ISNA(INDEX('Cable Schedule'!$T$4:$T$307,MATCH($B124,'Cable Schedule'!$M$4:$M$307,0))),$C124,INDEX('Cable Schedule'!$T$4:$T$307,MATCH($B124,'Cable Schedule'!$M$4:$M$307,0)))</f>
        <v>0</v>
      </c>
      <c r="K124" s="15" t="str">
        <f>IF(ISNA(INDEX('Cable Schedule'!$M$4:$M$411,MATCH($B124,'Cable Schedule'!$M$4:$M$411,0))),"",INDEX('Cable Schedule'!$M$4:$M$411,MATCH($B124,'Cable Schedule'!$M$4:$M$411,0))&amp;IF(INDEX('Cable Schedule'!$N$4:$N$411,MATCH($B124,'Cable Schedule'!$M$4:$M$411,0))="","",", "&amp;INDEX('Cable Schedule'!$N$4:$N$411,MATCH($B124,'Cable Schedule'!$M$4:$M$411,0)))&amp;IF(INDEX('Cable Schedule'!$O$4:$O$411,MATCH($B124,'Cable Schedule'!$M$4:$M$411,0))="","",", "&amp;INDEX('Cable Schedule'!$O$4:$O$411,MATCH($B124,'Cable Schedule'!$M$4:$M$411,0)))&amp;IF(INDEX('Cable Schedule'!$P$4:$P$411,MATCH($B124,'Cable Schedule'!$M$4:$M$411,0))="","",", "&amp;INDEX('Cable Schedule'!$P$4:$P$411,MATCH($B124,'Cable Schedule'!$M$4:$M$411,0)))&amp;IF(INDEX('Cable Schedule'!$Q$4:$Q$411,MATCH($B124,'Cable Schedule'!$M$4:$M$411,0))="","",", "&amp;INDEX('Cable Schedule'!$Q$4:$Q$411,MATCH($B124,'Cable Schedule'!$M$4:$M$411,0)))&amp;IF(INDEX('Cable Schedule'!$R$4:$R$411,MATCH($B124,'Cable Schedule'!$M$4:$M$411,0))="","",", "&amp;INDEX('Cable Schedule'!$R$4:$R$411,MATCH($B124,'Cable Schedule'!$M$4:$M$411,0)))&amp;IF(INDEX('Cable Schedule'!$S$4:$S$411,MATCH($B124,'Cable Schedule'!$M$4:$M$411,0))="","",", "&amp;INDEX('Cable Schedule'!$S$4:$S$411,MATCH($B124,'Cable Schedule'!$M$4:$M$411,0))))</f>
        <v/>
      </c>
      <c r="L124" s="251"/>
      <c r="M124" s="252"/>
      <c r="N124" s="252"/>
      <c r="O124" s="252"/>
      <c r="P124" s="252"/>
      <c r="Q124" s="253"/>
    </row>
    <row r="125" spans="1:17" s="25" customFormat="1">
      <c r="A125" s="50"/>
      <c r="B125" s="34" t="str">
        <f>IF(ISBLANK('Cable Schedule'!$M125),"",'Cable Schedule'!$M125)</f>
        <v/>
      </c>
      <c r="C125" s="3" t="str">
        <f>IF(ISBLANK('Cable Schedule'!$E128),"",'Cable Schedule'!$G125)</f>
        <v/>
      </c>
      <c r="D125" s="48" t="str">
        <f>IF(ISNA(INDEX('Cable Schedule'!$X$4:$X$411,MATCH($B125,'Cable Schedule'!$M$4:$M$411,0))),"",INDEX('Cable Schedule'!$X$4:$X$411,MATCH($B125,'Cable Schedule'!$M$4:$M$411,0)))</f>
        <v/>
      </c>
      <c r="E125" s="35">
        <v>0.75</v>
      </c>
      <c r="F125" s="36" t="str">
        <f>IF(ISBLANK('Cable Schedule'!$E125),"",(SUM((E125*0.5)^2*(3.1416))))</f>
        <v/>
      </c>
      <c r="G125" s="277" t="str">
        <f>IF(ISBLANK('Cable Schedule'!$E125),"",(SUMIF('Cable Schedule'!$M$4:$M$412,$B125,'Cable Schedule'!$W$4:$W$412)+SUMIF('Cable Schedule'!$N$4:$N$412,$B125,'Cable Schedule'!$W$4:$W$412)+SUMIF('Cable Schedule'!$O$4:$O$412,$B125,'Cable Schedule'!$W$4:$W$412)+SUMIF('Cable Schedule'!$P$4:$P$412,$B125,'Cable Schedule'!$W$4:$W$412)+SUMIF('Cable Schedule'!$Q$4:$Q$412,$B125,'Cable Schedule'!$W$4:$W$412)+SUMIF('Cable Schedule'!$R$4:$R$412,$B125,'Cable Schedule'!$W$4:$W$412)+SUMIF('Cable Schedule'!$S$4:$S$412,$B125,'Cable Schedule'!$W$4:$W$412)))</f>
        <v/>
      </c>
      <c r="H125" s="32" t="str">
        <f>IF(ISBLANK('Cable Schedule'!$E125),"",G125/F125)</f>
        <v/>
      </c>
      <c r="I125" s="278" t="str">
        <f>IF(ISBLANK('Cable Schedule'!$J125),"",(CONCATENATE('Cable Schedule'!J125,'Cable Schedule'!K125,'Cable Schedule'!L125)))</f>
        <v/>
      </c>
      <c r="J125" s="64">
        <f>IF(ISNA(INDEX('Cable Schedule'!$T$4:$T$307,MATCH($B125,'Cable Schedule'!$M$4:$M$307,0))),$C125,INDEX('Cable Schedule'!$T$4:$T$307,MATCH($B125,'Cable Schedule'!$M$4:$M$307,0)))</f>
        <v>0</v>
      </c>
      <c r="K125" s="15" t="str">
        <f>IF(ISNA(INDEX('Cable Schedule'!$M$4:$M$411,MATCH($B125,'Cable Schedule'!$M$4:$M$411,0))),"",INDEX('Cable Schedule'!$M$4:$M$411,MATCH($B125,'Cable Schedule'!$M$4:$M$411,0))&amp;IF(INDEX('Cable Schedule'!$N$4:$N$411,MATCH($B125,'Cable Schedule'!$M$4:$M$411,0))="","",", "&amp;INDEX('Cable Schedule'!$N$4:$N$411,MATCH($B125,'Cable Schedule'!$M$4:$M$411,0)))&amp;IF(INDEX('Cable Schedule'!$O$4:$O$411,MATCH($B125,'Cable Schedule'!$M$4:$M$411,0))="","",", "&amp;INDEX('Cable Schedule'!$O$4:$O$411,MATCH($B125,'Cable Schedule'!$M$4:$M$411,0)))&amp;IF(INDEX('Cable Schedule'!$P$4:$P$411,MATCH($B125,'Cable Schedule'!$M$4:$M$411,0))="","",", "&amp;INDEX('Cable Schedule'!$P$4:$P$411,MATCH($B125,'Cable Schedule'!$M$4:$M$411,0)))&amp;IF(INDEX('Cable Schedule'!$Q$4:$Q$411,MATCH($B125,'Cable Schedule'!$M$4:$M$411,0))="","",", "&amp;INDEX('Cable Schedule'!$Q$4:$Q$411,MATCH($B125,'Cable Schedule'!$M$4:$M$411,0)))&amp;IF(INDEX('Cable Schedule'!$R$4:$R$411,MATCH($B125,'Cable Schedule'!$M$4:$M$411,0))="","",", "&amp;INDEX('Cable Schedule'!$R$4:$R$411,MATCH($B125,'Cable Schedule'!$M$4:$M$411,0)))&amp;IF(INDEX('Cable Schedule'!$S$4:$S$411,MATCH($B125,'Cable Schedule'!$M$4:$M$411,0))="","",", "&amp;INDEX('Cable Schedule'!$S$4:$S$411,MATCH($B125,'Cable Schedule'!$M$4:$M$411,0))))</f>
        <v/>
      </c>
      <c r="L125" s="251"/>
      <c r="M125" s="252"/>
      <c r="N125" s="252"/>
      <c r="O125" s="252"/>
      <c r="P125" s="252"/>
      <c r="Q125" s="253"/>
    </row>
    <row r="126" spans="1:17">
      <c r="A126" s="50"/>
      <c r="B126" s="34" t="str">
        <f>IF(ISBLANK('Cable Schedule'!$M126),"",'Cable Schedule'!$M126)</f>
        <v/>
      </c>
      <c r="C126" s="3" t="str">
        <f>IF(ISBLANK('Cable Schedule'!$E129),"",'Cable Schedule'!$G126)</f>
        <v/>
      </c>
      <c r="D126" s="48" t="str">
        <f>IF(ISNA(INDEX('Cable Schedule'!$X$4:$X$411,MATCH($B126,'Cable Schedule'!$M$4:$M$411,0))),"",INDEX('Cable Schedule'!$X$4:$X$411,MATCH($B126,'Cable Schedule'!$M$4:$M$411,0)))</f>
        <v/>
      </c>
      <c r="E126" s="35">
        <v>0.75</v>
      </c>
      <c r="F126" s="36" t="str">
        <f>IF(ISBLANK('Cable Schedule'!$E126),"",(SUM((E126*0.5)^2*(3.1416))))</f>
        <v/>
      </c>
      <c r="G126" s="277" t="str">
        <f>IF(ISBLANK('Cable Schedule'!$E126),"",(SUMIF('Cable Schedule'!$M$4:$M$412,$B126,'Cable Schedule'!$W$4:$W$412)+SUMIF('Cable Schedule'!$N$4:$N$412,$B126,'Cable Schedule'!$W$4:$W$412)+SUMIF('Cable Schedule'!$O$4:$O$412,$B126,'Cable Schedule'!$W$4:$W$412)+SUMIF('Cable Schedule'!$P$4:$P$412,$B126,'Cable Schedule'!$W$4:$W$412)+SUMIF('Cable Schedule'!$Q$4:$Q$412,$B126,'Cable Schedule'!$W$4:$W$412)+SUMIF('Cable Schedule'!$R$4:$R$412,$B126,'Cable Schedule'!$W$4:$W$412)+SUMIF('Cable Schedule'!$S$4:$S$412,$B126,'Cable Schedule'!$W$4:$W$412)))</f>
        <v/>
      </c>
      <c r="H126" s="32" t="str">
        <f>IF(ISBLANK('Cable Schedule'!$E126),"",G126/F126)</f>
        <v/>
      </c>
      <c r="I126" s="278" t="str">
        <f>IF(ISBLANK('Cable Schedule'!$J126),"",(CONCATENATE('Cable Schedule'!J126,'Cable Schedule'!K126,'Cable Schedule'!L126)))</f>
        <v/>
      </c>
      <c r="J126" s="64">
        <f>IF(ISNA(INDEX('Cable Schedule'!$T$4:$T$307,MATCH($B126,'Cable Schedule'!$M$4:$M$307,0))),$C126,INDEX('Cable Schedule'!$T$4:$T$307,MATCH($B126,'Cable Schedule'!$M$4:$M$307,0)))</f>
        <v>0</v>
      </c>
      <c r="K126" s="15" t="str">
        <f>IF(ISNA(INDEX('Cable Schedule'!$M$4:$M$411,MATCH($B126,'Cable Schedule'!$M$4:$M$411,0))),"",INDEX('Cable Schedule'!$M$4:$M$411,MATCH($B126,'Cable Schedule'!$M$4:$M$411,0))&amp;IF(INDEX('Cable Schedule'!$N$4:$N$411,MATCH($B126,'Cable Schedule'!$M$4:$M$411,0))="","",", "&amp;INDEX('Cable Schedule'!$N$4:$N$411,MATCH($B126,'Cable Schedule'!$M$4:$M$411,0)))&amp;IF(INDEX('Cable Schedule'!$O$4:$O$411,MATCH($B126,'Cable Schedule'!$M$4:$M$411,0))="","",", "&amp;INDEX('Cable Schedule'!$O$4:$O$411,MATCH($B126,'Cable Schedule'!$M$4:$M$411,0)))&amp;IF(INDEX('Cable Schedule'!$P$4:$P$411,MATCH($B126,'Cable Schedule'!$M$4:$M$411,0))="","",", "&amp;INDEX('Cable Schedule'!$P$4:$P$411,MATCH($B126,'Cable Schedule'!$M$4:$M$411,0)))&amp;IF(INDEX('Cable Schedule'!$Q$4:$Q$411,MATCH($B126,'Cable Schedule'!$M$4:$M$411,0))="","",", "&amp;INDEX('Cable Schedule'!$Q$4:$Q$411,MATCH($B126,'Cable Schedule'!$M$4:$M$411,0)))&amp;IF(INDEX('Cable Schedule'!$R$4:$R$411,MATCH($B126,'Cable Schedule'!$M$4:$M$411,0))="","",", "&amp;INDEX('Cable Schedule'!$R$4:$R$411,MATCH($B126,'Cable Schedule'!$M$4:$M$411,0)))&amp;IF(INDEX('Cable Schedule'!$S$4:$S$411,MATCH($B126,'Cable Schedule'!$M$4:$M$411,0))="","",", "&amp;INDEX('Cable Schedule'!$S$4:$S$411,MATCH($B126,'Cable Schedule'!$M$4:$M$411,0))))</f>
        <v/>
      </c>
      <c r="L126" s="251"/>
      <c r="M126" s="252"/>
      <c r="N126" s="252"/>
      <c r="O126" s="252"/>
      <c r="P126" s="252"/>
      <c r="Q126" s="253"/>
    </row>
    <row r="127" spans="1:17">
      <c r="A127" s="50"/>
      <c r="B127" s="34" t="str">
        <f>IF(ISBLANK('Cable Schedule'!$M127),"",'Cable Schedule'!$M127)</f>
        <v/>
      </c>
      <c r="C127" s="3" t="str">
        <f>IF(ISBLANK('Cable Schedule'!$E130),"",'Cable Schedule'!$G127)</f>
        <v/>
      </c>
      <c r="D127" s="48" t="str">
        <f>IF(ISNA(INDEX('Cable Schedule'!$X$4:$X$411,MATCH($B127,'Cable Schedule'!$M$4:$M$411,0))),"",INDEX('Cable Schedule'!$X$4:$X$411,MATCH($B127,'Cable Schedule'!$M$4:$M$411,0)))</f>
        <v/>
      </c>
      <c r="E127" s="35">
        <v>0.75</v>
      </c>
      <c r="F127" s="36" t="str">
        <f>IF(ISBLANK('Cable Schedule'!$E127),"",(SUM((E127*0.5)^2*(3.1416))))</f>
        <v/>
      </c>
      <c r="G127" s="277" t="str">
        <f>IF(ISBLANK('Cable Schedule'!$E127),"",(SUMIF('Cable Schedule'!$M$4:$M$412,$B127,'Cable Schedule'!$W$4:$W$412)+SUMIF('Cable Schedule'!$N$4:$N$412,$B127,'Cable Schedule'!$W$4:$W$412)+SUMIF('Cable Schedule'!$O$4:$O$412,$B127,'Cable Schedule'!$W$4:$W$412)+SUMIF('Cable Schedule'!$P$4:$P$412,$B127,'Cable Schedule'!$W$4:$W$412)+SUMIF('Cable Schedule'!$Q$4:$Q$412,$B127,'Cable Schedule'!$W$4:$W$412)+SUMIF('Cable Schedule'!$R$4:$R$412,$B127,'Cable Schedule'!$W$4:$W$412)+SUMIF('Cable Schedule'!$S$4:$S$412,$B127,'Cable Schedule'!$W$4:$W$412)))</f>
        <v/>
      </c>
      <c r="H127" s="32" t="str">
        <f>IF(ISBLANK('Cable Schedule'!$E127),"",G127/F127)</f>
        <v/>
      </c>
      <c r="I127" s="278" t="str">
        <f>IF(ISBLANK('Cable Schedule'!$J127),"",(CONCATENATE('Cable Schedule'!J127,'Cable Schedule'!K127,'Cable Schedule'!L127)))</f>
        <v/>
      </c>
      <c r="J127" s="64">
        <f>IF(ISNA(INDEX('Cable Schedule'!$T$4:$T$307,MATCH($B127,'Cable Schedule'!$M$4:$M$307,0))),$C127,INDEX('Cable Schedule'!$T$4:$T$307,MATCH($B127,'Cable Schedule'!$M$4:$M$307,0)))</f>
        <v>0</v>
      </c>
      <c r="K127" s="15" t="str">
        <f>IF(ISNA(INDEX('Cable Schedule'!$M$4:$M$411,MATCH($B127,'Cable Schedule'!$M$4:$M$411,0))),"",INDEX('Cable Schedule'!$M$4:$M$411,MATCH($B127,'Cable Schedule'!$M$4:$M$411,0))&amp;IF(INDEX('Cable Schedule'!$N$4:$N$411,MATCH($B127,'Cable Schedule'!$M$4:$M$411,0))="","",", "&amp;INDEX('Cable Schedule'!$N$4:$N$411,MATCH($B127,'Cable Schedule'!$M$4:$M$411,0)))&amp;IF(INDEX('Cable Schedule'!$O$4:$O$411,MATCH($B127,'Cable Schedule'!$M$4:$M$411,0))="","",", "&amp;INDEX('Cable Schedule'!$O$4:$O$411,MATCH($B127,'Cable Schedule'!$M$4:$M$411,0)))&amp;IF(INDEX('Cable Schedule'!$P$4:$P$411,MATCH($B127,'Cable Schedule'!$M$4:$M$411,0))="","",", "&amp;INDEX('Cable Schedule'!$P$4:$P$411,MATCH($B127,'Cable Schedule'!$M$4:$M$411,0)))&amp;IF(INDEX('Cable Schedule'!$Q$4:$Q$411,MATCH($B127,'Cable Schedule'!$M$4:$M$411,0))="","",", "&amp;INDEX('Cable Schedule'!$Q$4:$Q$411,MATCH($B127,'Cable Schedule'!$M$4:$M$411,0)))&amp;IF(INDEX('Cable Schedule'!$R$4:$R$411,MATCH($B127,'Cable Schedule'!$M$4:$M$411,0))="","",", "&amp;INDEX('Cable Schedule'!$R$4:$R$411,MATCH($B127,'Cable Schedule'!$M$4:$M$411,0)))&amp;IF(INDEX('Cable Schedule'!$S$4:$S$411,MATCH($B127,'Cable Schedule'!$M$4:$M$411,0))="","",", "&amp;INDEX('Cable Schedule'!$S$4:$S$411,MATCH($B127,'Cable Schedule'!$M$4:$M$411,0))))</f>
        <v/>
      </c>
      <c r="L127" s="251"/>
      <c r="M127" s="252"/>
      <c r="N127" s="252"/>
      <c r="O127" s="252"/>
      <c r="P127" s="252"/>
      <c r="Q127" s="253"/>
    </row>
    <row r="128" spans="1:17">
      <c r="A128" s="50"/>
      <c r="B128" s="34" t="str">
        <f>IF(ISBLANK('Cable Schedule'!$M128),"",'Cable Schedule'!$M128)</f>
        <v/>
      </c>
      <c r="C128" s="3" t="str">
        <f>IF(ISBLANK('Cable Schedule'!$E131),"",'Cable Schedule'!$G128)</f>
        <v/>
      </c>
      <c r="D128" s="48" t="str">
        <f>IF(ISNA(INDEX('Cable Schedule'!$X$4:$X$411,MATCH($B128,'Cable Schedule'!$M$4:$M$411,0))),"",INDEX('Cable Schedule'!$X$4:$X$411,MATCH($B128,'Cable Schedule'!$M$4:$M$411,0)))</f>
        <v/>
      </c>
      <c r="E128" s="35">
        <v>0.75</v>
      </c>
      <c r="F128" s="36" t="str">
        <f>IF(ISBLANK('Cable Schedule'!$E128),"",(SUM((E128*0.5)^2*(3.1416))))</f>
        <v/>
      </c>
      <c r="G128" s="277" t="str">
        <f>IF(ISBLANK('Cable Schedule'!$E128),"",(SUMIF('Cable Schedule'!$M$4:$M$412,$B128,'Cable Schedule'!$W$4:$W$412)+SUMIF('Cable Schedule'!$N$4:$N$412,$B128,'Cable Schedule'!$W$4:$W$412)+SUMIF('Cable Schedule'!$O$4:$O$412,$B128,'Cable Schedule'!$W$4:$W$412)+SUMIF('Cable Schedule'!$P$4:$P$412,$B128,'Cable Schedule'!$W$4:$W$412)+SUMIF('Cable Schedule'!$Q$4:$Q$412,$B128,'Cable Schedule'!$W$4:$W$412)+SUMIF('Cable Schedule'!$R$4:$R$412,$B128,'Cable Schedule'!$W$4:$W$412)+SUMIF('Cable Schedule'!$S$4:$S$412,$B128,'Cable Schedule'!$W$4:$W$412)))</f>
        <v/>
      </c>
      <c r="H128" s="32" t="str">
        <f>IF(ISBLANK('Cable Schedule'!$E128),"",G128/F128)</f>
        <v/>
      </c>
      <c r="I128" s="278" t="str">
        <f>IF(ISBLANK('Cable Schedule'!$J128),"",(CONCATENATE('Cable Schedule'!J128,'Cable Schedule'!K128,'Cable Schedule'!L128)))</f>
        <v/>
      </c>
      <c r="J128" s="64">
        <f>IF(ISNA(INDEX('Cable Schedule'!$T$4:$T$307,MATCH($B128,'Cable Schedule'!$M$4:$M$307,0))),$C128,INDEX('Cable Schedule'!$T$4:$T$307,MATCH($B128,'Cable Schedule'!$M$4:$M$307,0)))</f>
        <v>0</v>
      </c>
      <c r="K128" s="15" t="str">
        <f>IF(ISNA(INDEX('Cable Schedule'!$M$4:$M$411,MATCH($B128,'Cable Schedule'!$M$4:$M$411,0))),"",INDEX('Cable Schedule'!$M$4:$M$411,MATCH($B128,'Cable Schedule'!$M$4:$M$411,0))&amp;IF(INDEX('Cable Schedule'!$N$4:$N$411,MATCH($B128,'Cable Schedule'!$M$4:$M$411,0))="","",", "&amp;INDEX('Cable Schedule'!$N$4:$N$411,MATCH($B128,'Cable Schedule'!$M$4:$M$411,0)))&amp;IF(INDEX('Cable Schedule'!$O$4:$O$411,MATCH($B128,'Cable Schedule'!$M$4:$M$411,0))="","",", "&amp;INDEX('Cable Schedule'!$O$4:$O$411,MATCH($B128,'Cable Schedule'!$M$4:$M$411,0)))&amp;IF(INDEX('Cable Schedule'!$P$4:$P$411,MATCH($B128,'Cable Schedule'!$M$4:$M$411,0))="","",", "&amp;INDEX('Cable Schedule'!$P$4:$P$411,MATCH($B128,'Cable Schedule'!$M$4:$M$411,0)))&amp;IF(INDEX('Cable Schedule'!$Q$4:$Q$411,MATCH($B128,'Cable Schedule'!$M$4:$M$411,0))="","",", "&amp;INDEX('Cable Schedule'!$Q$4:$Q$411,MATCH($B128,'Cable Schedule'!$M$4:$M$411,0)))&amp;IF(INDEX('Cable Schedule'!$R$4:$R$411,MATCH($B128,'Cable Schedule'!$M$4:$M$411,0))="","",", "&amp;INDEX('Cable Schedule'!$R$4:$R$411,MATCH($B128,'Cable Schedule'!$M$4:$M$411,0)))&amp;IF(INDEX('Cable Schedule'!$S$4:$S$411,MATCH($B128,'Cable Schedule'!$M$4:$M$411,0))="","",", "&amp;INDEX('Cable Schedule'!$S$4:$S$411,MATCH($B128,'Cable Schedule'!$M$4:$M$411,0))))</f>
        <v/>
      </c>
      <c r="L128" s="251"/>
      <c r="M128" s="252"/>
      <c r="N128" s="252"/>
      <c r="O128" s="252"/>
      <c r="P128" s="252"/>
      <c r="Q128" s="253"/>
    </row>
    <row r="129" spans="1:17">
      <c r="A129" s="50"/>
      <c r="B129" s="34" t="str">
        <f>IF(ISBLANK('Cable Schedule'!$M129),"",'Cable Schedule'!$M129)</f>
        <v/>
      </c>
      <c r="C129" s="3" t="str">
        <f>IF(ISBLANK('Cable Schedule'!$E132),"",'Cable Schedule'!$G129)</f>
        <v/>
      </c>
      <c r="D129" s="48" t="str">
        <f>IF(ISNA(INDEX('Cable Schedule'!$X$4:$X$411,MATCH($B129,'Cable Schedule'!$M$4:$M$411,0))),"",INDEX('Cable Schedule'!$X$4:$X$411,MATCH($B129,'Cable Schedule'!$M$4:$M$411,0)))</f>
        <v/>
      </c>
      <c r="E129" s="35">
        <v>0.75</v>
      </c>
      <c r="F129" s="36" t="str">
        <f>IF(ISBLANK('Cable Schedule'!$E129),"",(SUM((E129*0.5)^2*(3.1416))))</f>
        <v/>
      </c>
      <c r="G129" s="277" t="str">
        <f>IF(ISBLANK('Cable Schedule'!$E129),"",(SUMIF('Cable Schedule'!$M$4:$M$412,$B129,'Cable Schedule'!$W$4:$W$412)+SUMIF('Cable Schedule'!$N$4:$N$412,$B129,'Cable Schedule'!$W$4:$W$412)+SUMIF('Cable Schedule'!$O$4:$O$412,$B129,'Cable Schedule'!$W$4:$W$412)+SUMIF('Cable Schedule'!$P$4:$P$412,$B129,'Cable Schedule'!$W$4:$W$412)+SUMIF('Cable Schedule'!$Q$4:$Q$412,$B129,'Cable Schedule'!$W$4:$W$412)+SUMIF('Cable Schedule'!$R$4:$R$412,$B129,'Cable Schedule'!$W$4:$W$412)+SUMIF('Cable Schedule'!$S$4:$S$412,$B129,'Cable Schedule'!$W$4:$W$412)))</f>
        <v/>
      </c>
      <c r="H129" s="32" t="str">
        <f>IF(ISBLANK('Cable Schedule'!$E129),"",G129/F129)</f>
        <v/>
      </c>
      <c r="I129" s="278" t="str">
        <f>IF(ISBLANK('Cable Schedule'!$J129),"",(CONCATENATE('Cable Schedule'!J129,'Cable Schedule'!K129,'Cable Schedule'!L129)))</f>
        <v/>
      </c>
      <c r="J129" s="64">
        <f>IF(ISNA(INDEX('Cable Schedule'!$T$4:$T$307,MATCH($B129,'Cable Schedule'!$M$4:$M$307,0))),$C129,INDEX('Cable Schedule'!$T$4:$T$307,MATCH($B129,'Cable Schedule'!$M$4:$M$307,0)))</f>
        <v>0</v>
      </c>
      <c r="K129" s="15" t="str">
        <f>IF(ISNA(INDEX('Cable Schedule'!$M$4:$M$411,MATCH($B129,'Cable Schedule'!$M$4:$M$411,0))),"",INDEX('Cable Schedule'!$M$4:$M$411,MATCH($B129,'Cable Schedule'!$M$4:$M$411,0))&amp;IF(INDEX('Cable Schedule'!$N$4:$N$411,MATCH($B129,'Cable Schedule'!$M$4:$M$411,0))="","",", "&amp;INDEX('Cable Schedule'!$N$4:$N$411,MATCH($B129,'Cable Schedule'!$M$4:$M$411,0)))&amp;IF(INDEX('Cable Schedule'!$O$4:$O$411,MATCH($B129,'Cable Schedule'!$M$4:$M$411,0))="","",", "&amp;INDEX('Cable Schedule'!$O$4:$O$411,MATCH($B129,'Cable Schedule'!$M$4:$M$411,0)))&amp;IF(INDEX('Cable Schedule'!$P$4:$P$411,MATCH($B129,'Cable Schedule'!$M$4:$M$411,0))="","",", "&amp;INDEX('Cable Schedule'!$P$4:$P$411,MATCH($B129,'Cable Schedule'!$M$4:$M$411,0)))&amp;IF(INDEX('Cable Schedule'!$Q$4:$Q$411,MATCH($B129,'Cable Schedule'!$M$4:$M$411,0))="","",", "&amp;INDEX('Cable Schedule'!$Q$4:$Q$411,MATCH($B129,'Cable Schedule'!$M$4:$M$411,0)))&amp;IF(INDEX('Cable Schedule'!$R$4:$R$411,MATCH($B129,'Cable Schedule'!$M$4:$M$411,0))="","",", "&amp;INDEX('Cable Schedule'!$R$4:$R$411,MATCH($B129,'Cable Schedule'!$M$4:$M$411,0)))&amp;IF(INDEX('Cable Schedule'!$S$4:$S$411,MATCH($B129,'Cable Schedule'!$M$4:$M$411,0))="","",", "&amp;INDEX('Cable Schedule'!$S$4:$S$411,MATCH($B129,'Cable Schedule'!$M$4:$M$411,0))))</f>
        <v/>
      </c>
      <c r="L129" s="251"/>
      <c r="M129" s="252"/>
      <c r="N129" s="252"/>
      <c r="O129" s="252"/>
      <c r="P129" s="252"/>
      <c r="Q129" s="253"/>
    </row>
    <row r="130" spans="1:17">
      <c r="A130" s="50"/>
      <c r="B130" s="34" t="str">
        <f>IF(ISBLANK('Cable Schedule'!$M130),"",'Cable Schedule'!$M130)</f>
        <v/>
      </c>
      <c r="C130" s="3" t="str">
        <f>IF(ISBLANK('Cable Schedule'!$E133),"",'Cable Schedule'!$G130)</f>
        <v/>
      </c>
      <c r="D130" s="48" t="str">
        <f>IF(ISNA(INDEX('Cable Schedule'!$X$4:$X$411,MATCH($B130,'Cable Schedule'!$M$4:$M$411,0))),"",INDEX('Cable Schedule'!$X$4:$X$411,MATCH($B130,'Cable Schedule'!$M$4:$M$411,0)))</f>
        <v/>
      </c>
      <c r="E130" s="35">
        <v>0.75</v>
      </c>
      <c r="F130" s="36" t="str">
        <f>IF(ISBLANK('Cable Schedule'!$E130),"",(SUM((E130*0.5)^2*(3.1416))))</f>
        <v/>
      </c>
      <c r="G130" s="277" t="str">
        <f>IF(ISBLANK('Cable Schedule'!$E130),"",(SUMIF('Cable Schedule'!$M$4:$M$412,$B130,'Cable Schedule'!$W$4:$W$412)+SUMIF('Cable Schedule'!$N$4:$N$412,$B130,'Cable Schedule'!$W$4:$W$412)+SUMIF('Cable Schedule'!$O$4:$O$412,$B130,'Cable Schedule'!$W$4:$W$412)+SUMIF('Cable Schedule'!$P$4:$P$412,$B130,'Cable Schedule'!$W$4:$W$412)+SUMIF('Cable Schedule'!$Q$4:$Q$412,$B130,'Cable Schedule'!$W$4:$W$412)+SUMIF('Cable Schedule'!$R$4:$R$412,$B130,'Cable Schedule'!$W$4:$W$412)+SUMIF('Cable Schedule'!$S$4:$S$412,$B130,'Cable Schedule'!$W$4:$W$412)))</f>
        <v/>
      </c>
      <c r="H130" s="32" t="str">
        <f>IF(ISBLANK('Cable Schedule'!$E130),"",G130/F130)</f>
        <v/>
      </c>
      <c r="I130" s="278" t="str">
        <f>IF(ISBLANK('Cable Schedule'!$J130),"",(CONCATENATE('Cable Schedule'!J130,'Cable Schedule'!K130,'Cable Schedule'!L130)))</f>
        <v/>
      </c>
      <c r="J130" s="64">
        <f>IF(ISNA(INDEX('Cable Schedule'!$T$4:$T$307,MATCH($B130,'Cable Schedule'!$M$4:$M$307,0))),$C130,INDEX('Cable Schedule'!$T$4:$T$307,MATCH($B130,'Cable Schedule'!$M$4:$M$307,0)))</f>
        <v>0</v>
      </c>
      <c r="K130" s="15" t="str">
        <f>IF(ISNA(INDEX('Cable Schedule'!$M$4:$M$411,MATCH($B130,'Cable Schedule'!$M$4:$M$411,0))),"",INDEX('Cable Schedule'!$M$4:$M$411,MATCH($B130,'Cable Schedule'!$M$4:$M$411,0))&amp;IF(INDEX('Cable Schedule'!$N$4:$N$411,MATCH($B130,'Cable Schedule'!$M$4:$M$411,0))="","",", "&amp;INDEX('Cable Schedule'!$N$4:$N$411,MATCH($B130,'Cable Schedule'!$M$4:$M$411,0)))&amp;IF(INDEX('Cable Schedule'!$O$4:$O$411,MATCH($B130,'Cable Schedule'!$M$4:$M$411,0))="","",", "&amp;INDEX('Cable Schedule'!$O$4:$O$411,MATCH($B130,'Cable Schedule'!$M$4:$M$411,0)))&amp;IF(INDEX('Cable Schedule'!$P$4:$P$411,MATCH($B130,'Cable Schedule'!$M$4:$M$411,0))="","",", "&amp;INDEX('Cable Schedule'!$P$4:$P$411,MATCH($B130,'Cable Schedule'!$M$4:$M$411,0)))&amp;IF(INDEX('Cable Schedule'!$Q$4:$Q$411,MATCH($B130,'Cable Schedule'!$M$4:$M$411,0))="","",", "&amp;INDEX('Cable Schedule'!$Q$4:$Q$411,MATCH($B130,'Cable Schedule'!$M$4:$M$411,0)))&amp;IF(INDEX('Cable Schedule'!$R$4:$R$411,MATCH($B130,'Cable Schedule'!$M$4:$M$411,0))="","",", "&amp;INDEX('Cable Schedule'!$R$4:$R$411,MATCH($B130,'Cable Schedule'!$M$4:$M$411,0)))&amp;IF(INDEX('Cable Schedule'!$S$4:$S$411,MATCH($B130,'Cable Schedule'!$M$4:$M$411,0))="","",", "&amp;INDEX('Cable Schedule'!$S$4:$S$411,MATCH($B130,'Cable Schedule'!$M$4:$M$411,0))))</f>
        <v/>
      </c>
      <c r="L130" s="251"/>
      <c r="M130" s="252"/>
      <c r="N130" s="252"/>
      <c r="O130" s="252"/>
      <c r="P130" s="252"/>
      <c r="Q130" s="253"/>
    </row>
    <row r="131" spans="1:17">
      <c r="A131" s="50"/>
      <c r="B131" s="34" t="str">
        <f>IF(ISBLANK('Cable Schedule'!$M131),"",'Cable Schedule'!$M131)</f>
        <v/>
      </c>
      <c r="C131" s="3" t="str">
        <f>IF(ISBLANK('Cable Schedule'!$E134),"",'Cable Schedule'!$G131)</f>
        <v/>
      </c>
      <c r="D131" s="48" t="str">
        <f>IF(ISNA(INDEX('Cable Schedule'!$X$4:$X$411,MATCH($B131,'Cable Schedule'!$M$4:$M$411,0))),"",INDEX('Cable Schedule'!$X$4:$X$411,MATCH($B131,'Cable Schedule'!$M$4:$M$411,0)))</f>
        <v/>
      </c>
      <c r="E131" s="35">
        <v>0.75</v>
      </c>
      <c r="F131" s="36" t="str">
        <f>IF(ISBLANK('Cable Schedule'!$E131),"",(SUM((E131*0.5)^2*(3.1416))))</f>
        <v/>
      </c>
      <c r="G131" s="277" t="str">
        <f>IF(ISBLANK('Cable Schedule'!$E131),"",(SUMIF('Cable Schedule'!$M$4:$M$412,$B131,'Cable Schedule'!$W$4:$W$412)+SUMIF('Cable Schedule'!$N$4:$N$412,$B131,'Cable Schedule'!$W$4:$W$412)+SUMIF('Cable Schedule'!$O$4:$O$412,$B131,'Cable Schedule'!$W$4:$W$412)+SUMIF('Cable Schedule'!$P$4:$P$412,$B131,'Cable Schedule'!$W$4:$W$412)+SUMIF('Cable Schedule'!$Q$4:$Q$412,$B131,'Cable Schedule'!$W$4:$W$412)+SUMIF('Cable Schedule'!$R$4:$R$412,$B131,'Cable Schedule'!$W$4:$W$412)+SUMIF('Cable Schedule'!$S$4:$S$412,$B131,'Cable Schedule'!$W$4:$W$412)))</f>
        <v/>
      </c>
      <c r="H131" s="32" t="str">
        <f>IF(ISBLANK('Cable Schedule'!$E131),"",G131/F131)</f>
        <v/>
      </c>
      <c r="I131" s="278" t="str">
        <f>IF(ISBLANK('Cable Schedule'!$J131),"",(CONCATENATE('Cable Schedule'!J131,'Cable Schedule'!K131,'Cable Schedule'!L131)))</f>
        <v/>
      </c>
      <c r="J131" s="64">
        <f>IF(ISNA(INDEX('Cable Schedule'!$T$4:$T$307,MATCH($B131,'Cable Schedule'!$M$4:$M$307,0))),$C131,INDEX('Cable Schedule'!$T$4:$T$307,MATCH($B131,'Cable Schedule'!$M$4:$M$307,0)))</f>
        <v>0</v>
      </c>
      <c r="K131" s="15" t="str">
        <f>IF(ISNA(INDEX('Cable Schedule'!$M$4:$M$411,MATCH($B131,'Cable Schedule'!$M$4:$M$411,0))),"",INDEX('Cable Schedule'!$M$4:$M$411,MATCH($B131,'Cable Schedule'!$M$4:$M$411,0))&amp;IF(INDEX('Cable Schedule'!$N$4:$N$411,MATCH($B131,'Cable Schedule'!$M$4:$M$411,0))="","",", "&amp;INDEX('Cable Schedule'!$N$4:$N$411,MATCH($B131,'Cable Schedule'!$M$4:$M$411,0)))&amp;IF(INDEX('Cable Schedule'!$O$4:$O$411,MATCH($B131,'Cable Schedule'!$M$4:$M$411,0))="","",", "&amp;INDEX('Cable Schedule'!$O$4:$O$411,MATCH($B131,'Cable Schedule'!$M$4:$M$411,0)))&amp;IF(INDEX('Cable Schedule'!$P$4:$P$411,MATCH($B131,'Cable Schedule'!$M$4:$M$411,0))="","",", "&amp;INDEX('Cable Schedule'!$P$4:$P$411,MATCH($B131,'Cable Schedule'!$M$4:$M$411,0)))&amp;IF(INDEX('Cable Schedule'!$Q$4:$Q$411,MATCH($B131,'Cable Schedule'!$M$4:$M$411,0))="","",", "&amp;INDEX('Cable Schedule'!$Q$4:$Q$411,MATCH($B131,'Cable Schedule'!$M$4:$M$411,0)))&amp;IF(INDEX('Cable Schedule'!$R$4:$R$411,MATCH($B131,'Cable Schedule'!$M$4:$M$411,0))="","",", "&amp;INDEX('Cable Schedule'!$R$4:$R$411,MATCH($B131,'Cable Schedule'!$M$4:$M$411,0)))&amp;IF(INDEX('Cable Schedule'!$S$4:$S$411,MATCH($B131,'Cable Schedule'!$M$4:$M$411,0))="","",", "&amp;INDEX('Cable Schedule'!$S$4:$S$411,MATCH($B131,'Cable Schedule'!$M$4:$M$411,0))))</f>
        <v/>
      </c>
      <c r="L131" s="251"/>
      <c r="M131" s="252"/>
      <c r="N131" s="252"/>
      <c r="O131" s="252"/>
      <c r="P131" s="252"/>
      <c r="Q131" s="253"/>
    </row>
    <row r="132" spans="1:17">
      <c r="A132" s="50"/>
      <c r="B132" s="34" t="str">
        <f>IF(ISBLANK('Cable Schedule'!$M132),"",'Cable Schedule'!$M132)</f>
        <v/>
      </c>
      <c r="C132" s="3" t="str">
        <f>IF(ISBLANK('Cable Schedule'!$E135),"",'Cable Schedule'!$G132)</f>
        <v/>
      </c>
      <c r="D132" s="48" t="str">
        <f>IF(ISNA(INDEX('Cable Schedule'!$X$4:$X$411,MATCH($B132,'Cable Schedule'!$M$4:$M$411,0))),"",INDEX('Cable Schedule'!$X$4:$X$411,MATCH($B132,'Cable Schedule'!$M$4:$M$411,0)))</f>
        <v/>
      </c>
      <c r="E132" s="35">
        <v>0.75</v>
      </c>
      <c r="F132" s="36" t="str">
        <f>IF(ISBLANK('Cable Schedule'!$E132),"",(SUM((E132*0.5)^2*(3.1416))))</f>
        <v/>
      </c>
      <c r="G132" s="277" t="str">
        <f>IF(ISBLANK('Cable Schedule'!$E132),"",(SUMIF('Cable Schedule'!$M$4:$M$412,$B132,'Cable Schedule'!$W$4:$W$412)+SUMIF('Cable Schedule'!$N$4:$N$412,$B132,'Cable Schedule'!$W$4:$W$412)+SUMIF('Cable Schedule'!$O$4:$O$412,$B132,'Cable Schedule'!$W$4:$W$412)+SUMIF('Cable Schedule'!$P$4:$P$412,$B132,'Cable Schedule'!$W$4:$W$412)+SUMIF('Cable Schedule'!$Q$4:$Q$412,$B132,'Cable Schedule'!$W$4:$W$412)+SUMIF('Cable Schedule'!$R$4:$R$412,$B132,'Cable Schedule'!$W$4:$W$412)+SUMIF('Cable Schedule'!$S$4:$S$412,$B132,'Cable Schedule'!$W$4:$W$412)))</f>
        <v/>
      </c>
      <c r="H132" s="32" t="str">
        <f>IF(ISBLANK('Cable Schedule'!$E132),"",G132/F132)</f>
        <v/>
      </c>
      <c r="I132" s="278" t="str">
        <f>IF(ISBLANK('Cable Schedule'!$J132),"",(CONCATENATE('Cable Schedule'!J132,'Cable Schedule'!K132,'Cable Schedule'!L132)))</f>
        <v/>
      </c>
      <c r="J132" s="64">
        <f>IF(ISNA(INDEX('Cable Schedule'!$T$4:$T$307,MATCH($B132,'Cable Schedule'!$M$4:$M$307,0))),$C132,INDEX('Cable Schedule'!$T$4:$T$307,MATCH($B132,'Cable Schedule'!$M$4:$M$307,0)))</f>
        <v>0</v>
      </c>
      <c r="K132" s="15" t="str">
        <f>IF(ISNA(INDEX('Cable Schedule'!$M$4:$M$411,MATCH($B132,'Cable Schedule'!$M$4:$M$411,0))),"",INDEX('Cable Schedule'!$M$4:$M$411,MATCH($B132,'Cable Schedule'!$M$4:$M$411,0))&amp;IF(INDEX('Cable Schedule'!$N$4:$N$411,MATCH($B132,'Cable Schedule'!$M$4:$M$411,0))="","",", "&amp;INDEX('Cable Schedule'!$N$4:$N$411,MATCH($B132,'Cable Schedule'!$M$4:$M$411,0)))&amp;IF(INDEX('Cable Schedule'!$O$4:$O$411,MATCH($B132,'Cable Schedule'!$M$4:$M$411,0))="","",", "&amp;INDEX('Cable Schedule'!$O$4:$O$411,MATCH($B132,'Cable Schedule'!$M$4:$M$411,0)))&amp;IF(INDEX('Cable Schedule'!$P$4:$P$411,MATCH($B132,'Cable Schedule'!$M$4:$M$411,0))="","",", "&amp;INDEX('Cable Schedule'!$P$4:$P$411,MATCH($B132,'Cable Schedule'!$M$4:$M$411,0)))&amp;IF(INDEX('Cable Schedule'!$Q$4:$Q$411,MATCH($B132,'Cable Schedule'!$M$4:$M$411,0))="","",", "&amp;INDEX('Cable Schedule'!$Q$4:$Q$411,MATCH($B132,'Cable Schedule'!$M$4:$M$411,0)))&amp;IF(INDEX('Cable Schedule'!$R$4:$R$411,MATCH($B132,'Cable Schedule'!$M$4:$M$411,0))="","",", "&amp;INDEX('Cable Schedule'!$R$4:$R$411,MATCH($B132,'Cable Schedule'!$M$4:$M$411,0)))&amp;IF(INDEX('Cable Schedule'!$S$4:$S$411,MATCH($B132,'Cable Schedule'!$M$4:$M$411,0))="","",", "&amp;INDEX('Cable Schedule'!$S$4:$S$411,MATCH($B132,'Cable Schedule'!$M$4:$M$411,0))))</f>
        <v/>
      </c>
      <c r="L132" s="251"/>
      <c r="M132" s="252"/>
      <c r="N132" s="252"/>
      <c r="O132" s="252"/>
      <c r="P132" s="252"/>
      <c r="Q132" s="253"/>
    </row>
    <row r="133" spans="1:17">
      <c r="A133" s="50"/>
      <c r="B133" s="34" t="str">
        <f>IF(ISBLANK('Cable Schedule'!$M133),"",'Cable Schedule'!$M133)</f>
        <v/>
      </c>
      <c r="C133" s="3" t="str">
        <f>IF(ISBLANK('Cable Schedule'!$E136),"",'Cable Schedule'!$G133)</f>
        <v/>
      </c>
      <c r="D133" s="48" t="str">
        <f>IF(ISNA(INDEX('Cable Schedule'!$X$4:$X$411,MATCH($B133,'Cable Schedule'!$M$4:$M$411,0))),"",INDEX('Cable Schedule'!$X$4:$X$411,MATCH($B133,'Cable Schedule'!$M$4:$M$411,0)))</f>
        <v/>
      </c>
      <c r="E133" s="35">
        <v>0.75</v>
      </c>
      <c r="F133" s="36" t="str">
        <f>IF(ISBLANK('Cable Schedule'!$E133),"",(SUM((E133*0.5)^2*(3.1416))))</f>
        <v/>
      </c>
      <c r="G133" s="277" t="str">
        <f>IF(ISBLANK('Cable Schedule'!$E133),"",(SUMIF('Cable Schedule'!$M$4:$M$412,$B133,'Cable Schedule'!$W$4:$W$412)+SUMIF('Cable Schedule'!$N$4:$N$412,$B133,'Cable Schedule'!$W$4:$W$412)+SUMIF('Cable Schedule'!$O$4:$O$412,$B133,'Cable Schedule'!$W$4:$W$412)+SUMIF('Cable Schedule'!$P$4:$P$412,$B133,'Cable Schedule'!$W$4:$W$412)+SUMIF('Cable Schedule'!$Q$4:$Q$412,$B133,'Cable Schedule'!$W$4:$W$412)+SUMIF('Cable Schedule'!$R$4:$R$412,$B133,'Cable Schedule'!$W$4:$W$412)+SUMIF('Cable Schedule'!$S$4:$S$412,$B133,'Cable Schedule'!$W$4:$W$412)))</f>
        <v/>
      </c>
      <c r="H133" s="32" t="str">
        <f>IF(ISBLANK('Cable Schedule'!$E133),"",G133/F133)</f>
        <v/>
      </c>
      <c r="I133" s="278" t="str">
        <f>IF(ISBLANK('Cable Schedule'!$J133),"",(CONCATENATE('Cable Schedule'!J133,'Cable Schedule'!K133,'Cable Schedule'!L133)))</f>
        <v/>
      </c>
      <c r="J133" s="64">
        <f>IF(ISNA(INDEX('Cable Schedule'!$T$4:$T$307,MATCH($B133,'Cable Schedule'!$M$4:$M$307,0))),$C133,INDEX('Cable Schedule'!$T$4:$T$307,MATCH($B133,'Cable Schedule'!$M$4:$M$307,0)))</f>
        <v>0</v>
      </c>
      <c r="K133" s="15" t="str">
        <f>IF(ISNA(INDEX('Cable Schedule'!$M$4:$M$411,MATCH($B133,'Cable Schedule'!$M$4:$M$411,0))),"",INDEX('Cable Schedule'!$M$4:$M$411,MATCH($B133,'Cable Schedule'!$M$4:$M$411,0))&amp;IF(INDEX('Cable Schedule'!$N$4:$N$411,MATCH($B133,'Cable Schedule'!$M$4:$M$411,0))="","",", "&amp;INDEX('Cable Schedule'!$N$4:$N$411,MATCH($B133,'Cable Schedule'!$M$4:$M$411,0)))&amp;IF(INDEX('Cable Schedule'!$O$4:$O$411,MATCH($B133,'Cable Schedule'!$M$4:$M$411,0))="","",", "&amp;INDEX('Cable Schedule'!$O$4:$O$411,MATCH($B133,'Cable Schedule'!$M$4:$M$411,0)))&amp;IF(INDEX('Cable Schedule'!$P$4:$P$411,MATCH($B133,'Cable Schedule'!$M$4:$M$411,0))="","",", "&amp;INDEX('Cable Schedule'!$P$4:$P$411,MATCH($B133,'Cable Schedule'!$M$4:$M$411,0)))&amp;IF(INDEX('Cable Schedule'!$Q$4:$Q$411,MATCH($B133,'Cable Schedule'!$M$4:$M$411,0))="","",", "&amp;INDEX('Cable Schedule'!$Q$4:$Q$411,MATCH($B133,'Cable Schedule'!$M$4:$M$411,0)))&amp;IF(INDEX('Cable Schedule'!$R$4:$R$411,MATCH($B133,'Cable Schedule'!$M$4:$M$411,0))="","",", "&amp;INDEX('Cable Schedule'!$R$4:$R$411,MATCH($B133,'Cable Schedule'!$M$4:$M$411,0)))&amp;IF(INDEX('Cable Schedule'!$S$4:$S$411,MATCH($B133,'Cable Schedule'!$M$4:$M$411,0))="","",", "&amp;INDEX('Cable Schedule'!$S$4:$S$411,MATCH($B133,'Cable Schedule'!$M$4:$M$411,0))))</f>
        <v/>
      </c>
      <c r="L133" s="251"/>
      <c r="M133" s="252"/>
      <c r="N133" s="252"/>
      <c r="O133" s="252"/>
      <c r="P133" s="252"/>
      <c r="Q133" s="253"/>
    </row>
    <row r="134" spans="1:17" s="25" customFormat="1">
      <c r="A134" s="50"/>
      <c r="B134" s="34" t="str">
        <f>IF(ISBLANK('Cable Schedule'!$M134),"",'Cable Schedule'!$M134)</f>
        <v/>
      </c>
      <c r="C134" s="3" t="str">
        <f>IF(ISBLANK('Cable Schedule'!$E137),"",'Cable Schedule'!$G134)</f>
        <v/>
      </c>
      <c r="D134" s="48" t="str">
        <f>IF(ISNA(INDEX('Cable Schedule'!$X$4:$X$411,MATCH($B134,'Cable Schedule'!$M$4:$M$411,0))),"",INDEX('Cable Schedule'!$X$4:$X$411,MATCH($B134,'Cable Schedule'!$M$4:$M$411,0)))</f>
        <v/>
      </c>
      <c r="E134" s="35">
        <v>0.75</v>
      </c>
      <c r="F134" s="36" t="str">
        <f>IF(ISBLANK('Cable Schedule'!$E134),"",(SUM((E134*0.5)^2*(3.1416))))</f>
        <v/>
      </c>
      <c r="G134" s="277" t="str">
        <f>IF(ISBLANK('Cable Schedule'!$E134),"",(SUMIF('Cable Schedule'!$M$4:$M$412,$B134,'Cable Schedule'!$W$4:$W$412)+SUMIF('Cable Schedule'!$N$4:$N$412,$B134,'Cable Schedule'!$W$4:$W$412)+SUMIF('Cable Schedule'!$O$4:$O$412,$B134,'Cable Schedule'!$W$4:$W$412)+SUMIF('Cable Schedule'!$P$4:$P$412,$B134,'Cable Schedule'!$W$4:$W$412)+SUMIF('Cable Schedule'!$Q$4:$Q$412,$B134,'Cable Schedule'!$W$4:$W$412)+SUMIF('Cable Schedule'!$R$4:$R$412,$B134,'Cable Schedule'!$W$4:$W$412)+SUMIF('Cable Schedule'!$S$4:$S$412,$B134,'Cable Schedule'!$W$4:$W$412)))</f>
        <v/>
      </c>
      <c r="H134" s="32" t="str">
        <f>IF(ISBLANK('Cable Schedule'!$E134),"",G134/F134)</f>
        <v/>
      </c>
      <c r="I134" s="278" t="str">
        <f>IF(ISBLANK('Cable Schedule'!$J134),"",(CONCATENATE('Cable Schedule'!J134,'Cable Schedule'!K134,'Cable Schedule'!L134)))</f>
        <v/>
      </c>
      <c r="J134" s="64">
        <f>IF(ISNA(INDEX('Cable Schedule'!$T$4:$T$307,MATCH($B134,'Cable Schedule'!$M$4:$M$307,0))),$C134,INDEX('Cable Schedule'!$T$4:$T$307,MATCH($B134,'Cable Schedule'!$M$4:$M$307,0)))</f>
        <v>0</v>
      </c>
      <c r="K134" s="15" t="str">
        <f>IF(ISNA(INDEX('Cable Schedule'!$M$4:$M$411,MATCH($B134,'Cable Schedule'!$M$4:$M$411,0))),"",INDEX('Cable Schedule'!$M$4:$M$411,MATCH($B134,'Cable Schedule'!$M$4:$M$411,0))&amp;IF(INDEX('Cable Schedule'!$N$4:$N$411,MATCH($B134,'Cable Schedule'!$M$4:$M$411,0))="","",", "&amp;INDEX('Cable Schedule'!$N$4:$N$411,MATCH($B134,'Cable Schedule'!$M$4:$M$411,0)))&amp;IF(INDEX('Cable Schedule'!$O$4:$O$411,MATCH($B134,'Cable Schedule'!$M$4:$M$411,0))="","",", "&amp;INDEX('Cable Schedule'!$O$4:$O$411,MATCH($B134,'Cable Schedule'!$M$4:$M$411,0)))&amp;IF(INDEX('Cable Schedule'!$P$4:$P$411,MATCH($B134,'Cable Schedule'!$M$4:$M$411,0))="","",", "&amp;INDEX('Cable Schedule'!$P$4:$P$411,MATCH($B134,'Cable Schedule'!$M$4:$M$411,0)))&amp;IF(INDEX('Cable Schedule'!$Q$4:$Q$411,MATCH($B134,'Cable Schedule'!$M$4:$M$411,0))="","",", "&amp;INDEX('Cable Schedule'!$Q$4:$Q$411,MATCH($B134,'Cable Schedule'!$M$4:$M$411,0)))&amp;IF(INDEX('Cable Schedule'!$R$4:$R$411,MATCH($B134,'Cable Schedule'!$M$4:$M$411,0))="","",", "&amp;INDEX('Cable Schedule'!$R$4:$R$411,MATCH($B134,'Cable Schedule'!$M$4:$M$411,0)))&amp;IF(INDEX('Cable Schedule'!$S$4:$S$411,MATCH($B134,'Cable Schedule'!$M$4:$M$411,0))="","",", "&amp;INDEX('Cable Schedule'!$S$4:$S$411,MATCH($B134,'Cable Schedule'!$M$4:$M$411,0))))</f>
        <v/>
      </c>
      <c r="L134" s="251"/>
      <c r="M134" s="252"/>
      <c r="N134" s="252"/>
      <c r="O134" s="252"/>
      <c r="P134" s="252"/>
      <c r="Q134" s="253"/>
    </row>
    <row r="135" spans="1:17">
      <c r="A135" s="50"/>
      <c r="B135" s="34" t="str">
        <f>IF(ISBLANK('Cable Schedule'!$M135),"",'Cable Schedule'!$M135)</f>
        <v/>
      </c>
      <c r="C135" s="3" t="str">
        <f>IF(ISBLANK('Cable Schedule'!$E138),"",'Cable Schedule'!$G135)</f>
        <v/>
      </c>
      <c r="D135" s="48" t="str">
        <f>IF(ISNA(INDEX('Cable Schedule'!$X$4:$X$411,MATCH($B135,'Cable Schedule'!$M$4:$M$411,0))),"",INDEX('Cable Schedule'!$X$4:$X$411,MATCH($B135,'Cable Schedule'!$M$4:$M$411,0)))</f>
        <v/>
      </c>
      <c r="E135" s="35">
        <v>0.75</v>
      </c>
      <c r="F135" s="36" t="str">
        <f>IF(ISBLANK('Cable Schedule'!$E135),"",(SUM((E135*0.5)^2*(3.1416))))</f>
        <v/>
      </c>
      <c r="G135" s="277" t="str">
        <f>IF(ISBLANK('Cable Schedule'!$E135),"",(SUMIF('Cable Schedule'!$M$4:$M$412,$B135,'Cable Schedule'!$W$4:$W$412)+SUMIF('Cable Schedule'!$N$4:$N$412,$B135,'Cable Schedule'!$W$4:$W$412)+SUMIF('Cable Schedule'!$O$4:$O$412,$B135,'Cable Schedule'!$W$4:$W$412)+SUMIF('Cable Schedule'!$P$4:$P$412,$B135,'Cable Schedule'!$W$4:$W$412)+SUMIF('Cable Schedule'!$Q$4:$Q$412,$B135,'Cable Schedule'!$W$4:$W$412)+SUMIF('Cable Schedule'!$R$4:$R$412,$B135,'Cable Schedule'!$W$4:$W$412)+SUMIF('Cable Schedule'!$S$4:$S$412,$B135,'Cable Schedule'!$W$4:$W$412)))</f>
        <v/>
      </c>
      <c r="H135" s="32" t="str">
        <f>IF(ISBLANK('Cable Schedule'!$E135),"",G135/F135)</f>
        <v/>
      </c>
      <c r="I135" s="278" t="str">
        <f>IF(ISBLANK('Cable Schedule'!$J135),"",(CONCATENATE('Cable Schedule'!J135,'Cable Schedule'!K135,'Cable Schedule'!L135)))</f>
        <v/>
      </c>
      <c r="J135" s="64">
        <f>IF(ISNA(INDEX('Cable Schedule'!$T$4:$T$307,MATCH($B135,'Cable Schedule'!$M$4:$M$307,0))),$C135,INDEX('Cable Schedule'!$T$4:$T$307,MATCH($B135,'Cable Schedule'!$M$4:$M$307,0)))</f>
        <v>0</v>
      </c>
      <c r="K135" s="15" t="str">
        <f>IF(ISNA(INDEX('Cable Schedule'!$M$4:$M$411,MATCH($B135,'Cable Schedule'!$M$4:$M$411,0))),"",INDEX('Cable Schedule'!$M$4:$M$411,MATCH($B135,'Cable Schedule'!$M$4:$M$411,0))&amp;IF(INDEX('Cable Schedule'!$N$4:$N$411,MATCH($B135,'Cable Schedule'!$M$4:$M$411,0))="","",", "&amp;INDEX('Cable Schedule'!$N$4:$N$411,MATCH($B135,'Cable Schedule'!$M$4:$M$411,0)))&amp;IF(INDEX('Cable Schedule'!$O$4:$O$411,MATCH($B135,'Cable Schedule'!$M$4:$M$411,0))="","",", "&amp;INDEX('Cable Schedule'!$O$4:$O$411,MATCH($B135,'Cable Schedule'!$M$4:$M$411,0)))&amp;IF(INDEX('Cable Schedule'!$P$4:$P$411,MATCH($B135,'Cable Schedule'!$M$4:$M$411,0))="","",", "&amp;INDEX('Cable Schedule'!$P$4:$P$411,MATCH($B135,'Cable Schedule'!$M$4:$M$411,0)))&amp;IF(INDEX('Cable Schedule'!$Q$4:$Q$411,MATCH($B135,'Cable Schedule'!$M$4:$M$411,0))="","",", "&amp;INDEX('Cable Schedule'!$Q$4:$Q$411,MATCH($B135,'Cable Schedule'!$M$4:$M$411,0)))&amp;IF(INDEX('Cable Schedule'!$R$4:$R$411,MATCH($B135,'Cable Schedule'!$M$4:$M$411,0))="","",", "&amp;INDEX('Cable Schedule'!$R$4:$R$411,MATCH($B135,'Cable Schedule'!$M$4:$M$411,0)))&amp;IF(INDEX('Cable Schedule'!$S$4:$S$411,MATCH($B135,'Cable Schedule'!$M$4:$M$411,0))="","",", "&amp;INDEX('Cable Schedule'!$S$4:$S$411,MATCH($B135,'Cable Schedule'!$M$4:$M$411,0))))</f>
        <v/>
      </c>
      <c r="L135" s="251"/>
      <c r="M135" s="252"/>
      <c r="N135" s="252"/>
      <c r="O135" s="252"/>
      <c r="P135" s="252"/>
      <c r="Q135" s="253"/>
    </row>
    <row r="136" spans="1:17">
      <c r="A136" s="50"/>
      <c r="B136" s="34" t="str">
        <f>IF(ISBLANK('Cable Schedule'!$M136),"",'Cable Schedule'!$M136)</f>
        <v/>
      </c>
      <c r="C136" s="3" t="str">
        <f>IF(ISBLANK('Cable Schedule'!$E139),"",'Cable Schedule'!$G136)</f>
        <v/>
      </c>
      <c r="D136" s="48" t="str">
        <f>IF(ISNA(INDEX('Cable Schedule'!$X$4:$X$411,MATCH($B136,'Cable Schedule'!$M$4:$M$411,0))),"",INDEX('Cable Schedule'!$X$4:$X$411,MATCH($B136,'Cable Schedule'!$M$4:$M$411,0)))</f>
        <v/>
      </c>
      <c r="E136" s="35">
        <v>0.75</v>
      </c>
      <c r="F136" s="36" t="str">
        <f>IF(ISBLANK('Cable Schedule'!$E136),"",(SUM((E136*0.5)^2*(3.1416))))</f>
        <v/>
      </c>
      <c r="G136" s="277" t="str">
        <f>IF(ISBLANK('Cable Schedule'!$E136),"",(SUMIF('Cable Schedule'!$M$4:$M$412,$B136,'Cable Schedule'!$W$4:$W$412)+SUMIF('Cable Schedule'!$N$4:$N$412,$B136,'Cable Schedule'!$W$4:$W$412)+SUMIF('Cable Schedule'!$O$4:$O$412,$B136,'Cable Schedule'!$W$4:$W$412)+SUMIF('Cable Schedule'!$P$4:$P$412,$B136,'Cable Schedule'!$W$4:$W$412)+SUMIF('Cable Schedule'!$Q$4:$Q$412,$B136,'Cable Schedule'!$W$4:$W$412)+SUMIF('Cable Schedule'!$R$4:$R$412,$B136,'Cable Schedule'!$W$4:$W$412)+SUMIF('Cable Schedule'!$S$4:$S$412,$B136,'Cable Schedule'!$W$4:$W$412)))</f>
        <v/>
      </c>
      <c r="H136" s="32" t="str">
        <f>IF(ISBLANK('Cable Schedule'!$E136),"",G136/F136)</f>
        <v/>
      </c>
      <c r="I136" s="278" t="str">
        <f>IF(ISBLANK('Cable Schedule'!$J136),"",(CONCATENATE('Cable Schedule'!J136,'Cable Schedule'!K136,'Cable Schedule'!L136)))</f>
        <v/>
      </c>
      <c r="J136" s="64">
        <f>IF(ISNA(INDEX('Cable Schedule'!$T$4:$T$307,MATCH($B136,'Cable Schedule'!$M$4:$M$307,0))),$C136,INDEX('Cable Schedule'!$T$4:$T$307,MATCH($B136,'Cable Schedule'!$M$4:$M$307,0)))</f>
        <v>0</v>
      </c>
      <c r="K136" s="15" t="str">
        <f>IF(ISNA(INDEX('Cable Schedule'!$M$4:$M$411,MATCH($B136,'Cable Schedule'!$M$4:$M$411,0))),"",INDEX('Cable Schedule'!$M$4:$M$411,MATCH($B136,'Cable Schedule'!$M$4:$M$411,0))&amp;IF(INDEX('Cable Schedule'!$N$4:$N$411,MATCH($B136,'Cable Schedule'!$M$4:$M$411,0))="","",", "&amp;INDEX('Cable Schedule'!$N$4:$N$411,MATCH($B136,'Cable Schedule'!$M$4:$M$411,0)))&amp;IF(INDEX('Cable Schedule'!$O$4:$O$411,MATCH($B136,'Cable Schedule'!$M$4:$M$411,0))="","",", "&amp;INDEX('Cable Schedule'!$O$4:$O$411,MATCH($B136,'Cable Schedule'!$M$4:$M$411,0)))&amp;IF(INDEX('Cable Schedule'!$P$4:$P$411,MATCH($B136,'Cable Schedule'!$M$4:$M$411,0))="","",", "&amp;INDEX('Cable Schedule'!$P$4:$P$411,MATCH($B136,'Cable Schedule'!$M$4:$M$411,0)))&amp;IF(INDEX('Cable Schedule'!$Q$4:$Q$411,MATCH($B136,'Cable Schedule'!$M$4:$M$411,0))="","",", "&amp;INDEX('Cable Schedule'!$Q$4:$Q$411,MATCH($B136,'Cable Schedule'!$M$4:$M$411,0)))&amp;IF(INDEX('Cable Schedule'!$R$4:$R$411,MATCH($B136,'Cable Schedule'!$M$4:$M$411,0))="","",", "&amp;INDEX('Cable Schedule'!$R$4:$R$411,MATCH($B136,'Cable Schedule'!$M$4:$M$411,0)))&amp;IF(INDEX('Cable Schedule'!$S$4:$S$411,MATCH($B136,'Cable Schedule'!$M$4:$M$411,0))="","",", "&amp;INDEX('Cable Schedule'!$S$4:$S$411,MATCH($B136,'Cable Schedule'!$M$4:$M$411,0))))</f>
        <v/>
      </c>
      <c r="L136" s="251"/>
      <c r="M136" s="252"/>
      <c r="N136" s="252"/>
      <c r="O136" s="252"/>
      <c r="P136" s="252"/>
      <c r="Q136" s="253"/>
    </row>
    <row r="137" spans="1:17">
      <c r="A137" s="50"/>
      <c r="B137" s="34" t="str">
        <f>IF(ISBLANK('Cable Schedule'!$M137),"",'Cable Schedule'!$M137)</f>
        <v/>
      </c>
      <c r="C137" s="3" t="str">
        <f>IF(ISBLANK('Cable Schedule'!$E140),"",'Cable Schedule'!$G137)</f>
        <v/>
      </c>
      <c r="D137" s="48" t="str">
        <f>IF(ISNA(INDEX('Cable Schedule'!$X$4:$X$411,MATCH($B137,'Cable Schedule'!$M$4:$M$411,0))),"",INDEX('Cable Schedule'!$X$4:$X$411,MATCH($B137,'Cable Schedule'!$M$4:$M$411,0)))</f>
        <v/>
      </c>
      <c r="E137" s="35">
        <v>0.75</v>
      </c>
      <c r="F137" s="36" t="str">
        <f>IF(ISBLANK('Cable Schedule'!$E137),"",(SUM((E137*0.5)^2*(3.1416))))</f>
        <v/>
      </c>
      <c r="G137" s="277" t="str">
        <f>IF(ISBLANK('Cable Schedule'!$E137),"",(SUMIF('Cable Schedule'!$M$4:$M$412,$B137,'Cable Schedule'!$W$4:$W$412)+SUMIF('Cable Schedule'!$N$4:$N$412,$B137,'Cable Schedule'!$W$4:$W$412)+SUMIF('Cable Schedule'!$O$4:$O$412,$B137,'Cable Schedule'!$W$4:$W$412)+SUMIF('Cable Schedule'!$P$4:$P$412,$B137,'Cable Schedule'!$W$4:$W$412)+SUMIF('Cable Schedule'!$Q$4:$Q$412,$B137,'Cable Schedule'!$W$4:$W$412)+SUMIF('Cable Schedule'!$R$4:$R$412,$B137,'Cable Schedule'!$W$4:$W$412)+SUMIF('Cable Schedule'!$S$4:$S$412,$B137,'Cable Schedule'!$W$4:$W$412)))</f>
        <v/>
      </c>
      <c r="H137" s="32" t="str">
        <f>IF(ISBLANK('Cable Schedule'!$E137),"",G137/F137)</f>
        <v/>
      </c>
      <c r="I137" s="278" t="str">
        <f>IF(ISBLANK('Cable Schedule'!$J137),"",(CONCATENATE('Cable Schedule'!J137,'Cable Schedule'!K137,'Cable Schedule'!L137)))</f>
        <v/>
      </c>
      <c r="J137" s="64">
        <f>IF(ISNA(INDEX('Cable Schedule'!$T$4:$T$307,MATCH($B137,'Cable Schedule'!$M$4:$M$307,0))),$C137,INDEX('Cable Schedule'!$T$4:$T$307,MATCH($B137,'Cable Schedule'!$M$4:$M$307,0)))</f>
        <v>0</v>
      </c>
      <c r="K137" s="15" t="str">
        <f>IF(ISNA(INDEX('Cable Schedule'!$M$4:$M$411,MATCH($B137,'Cable Schedule'!$M$4:$M$411,0))),"",INDEX('Cable Schedule'!$M$4:$M$411,MATCH($B137,'Cable Schedule'!$M$4:$M$411,0))&amp;IF(INDEX('Cable Schedule'!$N$4:$N$411,MATCH($B137,'Cable Schedule'!$M$4:$M$411,0))="","",", "&amp;INDEX('Cable Schedule'!$N$4:$N$411,MATCH($B137,'Cable Schedule'!$M$4:$M$411,0)))&amp;IF(INDEX('Cable Schedule'!$O$4:$O$411,MATCH($B137,'Cable Schedule'!$M$4:$M$411,0))="","",", "&amp;INDEX('Cable Schedule'!$O$4:$O$411,MATCH($B137,'Cable Schedule'!$M$4:$M$411,0)))&amp;IF(INDEX('Cable Schedule'!$P$4:$P$411,MATCH($B137,'Cable Schedule'!$M$4:$M$411,0))="","",", "&amp;INDEX('Cable Schedule'!$P$4:$P$411,MATCH($B137,'Cable Schedule'!$M$4:$M$411,0)))&amp;IF(INDEX('Cable Schedule'!$Q$4:$Q$411,MATCH($B137,'Cable Schedule'!$M$4:$M$411,0))="","",", "&amp;INDEX('Cable Schedule'!$Q$4:$Q$411,MATCH($B137,'Cable Schedule'!$M$4:$M$411,0)))&amp;IF(INDEX('Cable Schedule'!$R$4:$R$411,MATCH($B137,'Cable Schedule'!$M$4:$M$411,0))="","",", "&amp;INDEX('Cable Schedule'!$R$4:$R$411,MATCH($B137,'Cable Schedule'!$M$4:$M$411,0)))&amp;IF(INDEX('Cable Schedule'!$S$4:$S$411,MATCH($B137,'Cable Schedule'!$M$4:$M$411,0))="","",", "&amp;INDEX('Cable Schedule'!$S$4:$S$411,MATCH($B137,'Cable Schedule'!$M$4:$M$411,0))))</f>
        <v/>
      </c>
      <c r="L137" s="251"/>
      <c r="M137" s="252"/>
      <c r="N137" s="252"/>
      <c r="O137" s="252"/>
      <c r="P137" s="252"/>
      <c r="Q137" s="253"/>
    </row>
    <row r="138" spans="1:17" s="25" customFormat="1">
      <c r="A138" s="50"/>
      <c r="B138" s="34" t="str">
        <f>IF(ISBLANK('Cable Schedule'!$M138),"",'Cable Schedule'!$M138)</f>
        <v/>
      </c>
      <c r="C138" s="3" t="str">
        <f>IF(ISBLANK('Cable Schedule'!$E141),"",'Cable Schedule'!$G138)</f>
        <v/>
      </c>
      <c r="D138" s="48" t="str">
        <f>IF(ISNA(INDEX('Cable Schedule'!$X$4:$X$411,MATCH($B138,'Cable Schedule'!$M$4:$M$411,0))),"",INDEX('Cable Schedule'!$X$4:$X$411,MATCH($B138,'Cable Schedule'!$M$4:$M$411,0)))</f>
        <v/>
      </c>
      <c r="E138" s="35">
        <v>0.75</v>
      </c>
      <c r="F138" s="36" t="str">
        <f>IF(ISBLANK('Cable Schedule'!$E138),"",(SUM((E138*0.5)^2*(3.1416))))</f>
        <v/>
      </c>
      <c r="G138" s="277" t="str">
        <f>IF(ISBLANK('Cable Schedule'!$E138),"",(SUMIF('Cable Schedule'!$M$4:$M$412,$B138,'Cable Schedule'!$W$4:$W$412)+SUMIF('Cable Schedule'!$N$4:$N$412,$B138,'Cable Schedule'!$W$4:$W$412)+SUMIF('Cable Schedule'!$O$4:$O$412,$B138,'Cable Schedule'!$W$4:$W$412)+SUMIF('Cable Schedule'!$P$4:$P$412,$B138,'Cable Schedule'!$W$4:$W$412)+SUMIF('Cable Schedule'!$Q$4:$Q$412,$B138,'Cable Schedule'!$W$4:$W$412)+SUMIF('Cable Schedule'!$R$4:$R$412,$B138,'Cable Schedule'!$W$4:$W$412)+SUMIF('Cable Schedule'!$S$4:$S$412,$B138,'Cable Schedule'!$W$4:$W$412)))</f>
        <v/>
      </c>
      <c r="H138" s="32" t="str">
        <f>IF(ISBLANK('Cable Schedule'!$E138),"",G138/F138)</f>
        <v/>
      </c>
      <c r="I138" s="278" t="str">
        <f>IF(ISBLANK('Cable Schedule'!$J138),"",(CONCATENATE('Cable Schedule'!J138,'Cable Schedule'!K138,'Cable Schedule'!L138)))</f>
        <v/>
      </c>
      <c r="J138" s="64">
        <f>IF(ISNA(INDEX('Cable Schedule'!$T$4:$T$307,MATCH($B138,'Cable Schedule'!$M$4:$M$307,0))),$C138,INDEX('Cable Schedule'!$T$4:$T$307,MATCH($B138,'Cable Schedule'!$M$4:$M$307,0)))</f>
        <v>0</v>
      </c>
      <c r="K138" s="15" t="str">
        <f>IF(ISNA(INDEX('Cable Schedule'!$M$4:$M$411,MATCH($B138,'Cable Schedule'!$M$4:$M$411,0))),"",INDEX('Cable Schedule'!$M$4:$M$411,MATCH($B138,'Cable Schedule'!$M$4:$M$411,0))&amp;IF(INDEX('Cable Schedule'!$N$4:$N$411,MATCH($B138,'Cable Schedule'!$M$4:$M$411,0))="","",", "&amp;INDEX('Cable Schedule'!$N$4:$N$411,MATCH($B138,'Cable Schedule'!$M$4:$M$411,0)))&amp;IF(INDEX('Cable Schedule'!$O$4:$O$411,MATCH($B138,'Cable Schedule'!$M$4:$M$411,0))="","",", "&amp;INDEX('Cable Schedule'!$O$4:$O$411,MATCH($B138,'Cable Schedule'!$M$4:$M$411,0)))&amp;IF(INDEX('Cable Schedule'!$P$4:$P$411,MATCH($B138,'Cable Schedule'!$M$4:$M$411,0))="","",", "&amp;INDEX('Cable Schedule'!$P$4:$P$411,MATCH($B138,'Cable Schedule'!$M$4:$M$411,0)))&amp;IF(INDEX('Cable Schedule'!$Q$4:$Q$411,MATCH($B138,'Cable Schedule'!$M$4:$M$411,0))="","",", "&amp;INDEX('Cable Schedule'!$Q$4:$Q$411,MATCH($B138,'Cable Schedule'!$M$4:$M$411,0)))&amp;IF(INDEX('Cable Schedule'!$R$4:$R$411,MATCH($B138,'Cable Schedule'!$M$4:$M$411,0))="","",", "&amp;INDEX('Cable Schedule'!$R$4:$R$411,MATCH($B138,'Cable Schedule'!$M$4:$M$411,0)))&amp;IF(INDEX('Cable Schedule'!$S$4:$S$411,MATCH($B138,'Cable Schedule'!$M$4:$M$411,0))="","",", "&amp;INDEX('Cable Schedule'!$S$4:$S$411,MATCH($B138,'Cable Schedule'!$M$4:$M$411,0))))</f>
        <v/>
      </c>
      <c r="L138" s="251"/>
      <c r="M138" s="252"/>
      <c r="N138" s="252"/>
      <c r="O138" s="252"/>
      <c r="P138" s="252"/>
      <c r="Q138" s="253"/>
    </row>
    <row r="139" spans="1:17">
      <c r="A139" s="50"/>
      <c r="B139" s="34" t="str">
        <f>IF(ISBLANK('Cable Schedule'!$M139),"",'Cable Schedule'!$M139)</f>
        <v/>
      </c>
      <c r="C139" s="3" t="str">
        <f>IF(ISBLANK('Cable Schedule'!$E142),"",'Cable Schedule'!$G139)</f>
        <v/>
      </c>
      <c r="D139" s="48" t="str">
        <f>IF(ISNA(INDEX('Cable Schedule'!$X$4:$X$411,MATCH($B139,'Cable Schedule'!$M$4:$M$411,0))),"",INDEX('Cable Schedule'!$X$4:$X$411,MATCH($B139,'Cable Schedule'!$M$4:$M$411,0)))</f>
        <v/>
      </c>
      <c r="E139" s="35">
        <v>0.75</v>
      </c>
      <c r="F139" s="36" t="str">
        <f>IF(ISBLANK('Cable Schedule'!$E139),"",(SUM((E139*0.5)^2*(3.1416))))</f>
        <v/>
      </c>
      <c r="G139" s="277" t="str">
        <f>IF(ISBLANK('Cable Schedule'!$E139),"",(SUMIF('Cable Schedule'!$M$4:$M$412,$B139,'Cable Schedule'!$W$4:$W$412)+SUMIF('Cable Schedule'!$N$4:$N$412,$B139,'Cable Schedule'!$W$4:$W$412)+SUMIF('Cable Schedule'!$O$4:$O$412,$B139,'Cable Schedule'!$W$4:$W$412)+SUMIF('Cable Schedule'!$P$4:$P$412,$B139,'Cable Schedule'!$W$4:$W$412)+SUMIF('Cable Schedule'!$Q$4:$Q$412,$B139,'Cable Schedule'!$W$4:$W$412)+SUMIF('Cable Schedule'!$R$4:$R$412,$B139,'Cable Schedule'!$W$4:$W$412)+SUMIF('Cable Schedule'!$S$4:$S$412,$B139,'Cable Schedule'!$W$4:$W$412)))</f>
        <v/>
      </c>
      <c r="H139" s="32" t="str">
        <f>IF(ISBLANK('Cable Schedule'!$E139),"",G139/F139)</f>
        <v/>
      </c>
      <c r="I139" s="278" t="str">
        <f>IF(ISBLANK('Cable Schedule'!$J139),"",(CONCATENATE('Cable Schedule'!J139,'Cable Schedule'!K139,'Cable Schedule'!L139)))</f>
        <v/>
      </c>
      <c r="J139" s="64">
        <f>IF(ISNA(INDEX('Cable Schedule'!$T$4:$T$307,MATCH($B139,'Cable Schedule'!$M$4:$M$307,0))),$C139,INDEX('Cable Schedule'!$T$4:$T$307,MATCH($B139,'Cable Schedule'!$M$4:$M$307,0)))</f>
        <v>0</v>
      </c>
      <c r="K139" s="15" t="str">
        <f>IF(ISNA(INDEX('Cable Schedule'!$M$4:$M$411,MATCH($B139,'Cable Schedule'!$M$4:$M$411,0))),"",INDEX('Cable Schedule'!$M$4:$M$411,MATCH($B139,'Cable Schedule'!$M$4:$M$411,0))&amp;IF(INDEX('Cable Schedule'!$N$4:$N$411,MATCH($B139,'Cable Schedule'!$M$4:$M$411,0))="","",", "&amp;INDEX('Cable Schedule'!$N$4:$N$411,MATCH($B139,'Cable Schedule'!$M$4:$M$411,0)))&amp;IF(INDEX('Cable Schedule'!$O$4:$O$411,MATCH($B139,'Cable Schedule'!$M$4:$M$411,0))="","",", "&amp;INDEX('Cable Schedule'!$O$4:$O$411,MATCH($B139,'Cable Schedule'!$M$4:$M$411,0)))&amp;IF(INDEX('Cable Schedule'!$P$4:$P$411,MATCH($B139,'Cable Schedule'!$M$4:$M$411,0))="","",", "&amp;INDEX('Cable Schedule'!$P$4:$P$411,MATCH($B139,'Cable Schedule'!$M$4:$M$411,0)))&amp;IF(INDEX('Cable Schedule'!$Q$4:$Q$411,MATCH($B139,'Cable Schedule'!$M$4:$M$411,0))="","",", "&amp;INDEX('Cable Schedule'!$Q$4:$Q$411,MATCH($B139,'Cable Schedule'!$M$4:$M$411,0)))&amp;IF(INDEX('Cable Schedule'!$R$4:$R$411,MATCH($B139,'Cable Schedule'!$M$4:$M$411,0))="","",", "&amp;INDEX('Cable Schedule'!$R$4:$R$411,MATCH($B139,'Cable Schedule'!$M$4:$M$411,0)))&amp;IF(INDEX('Cable Schedule'!$S$4:$S$411,MATCH($B139,'Cable Schedule'!$M$4:$M$411,0))="","",", "&amp;INDEX('Cable Schedule'!$S$4:$S$411,MATCH($B139,'Cable Schedule'!$M$4:$M$411,0))))</f>
        <v/>
      </c>
      <c r="L139" s="251"/>
      <c r="M139" s="252"/>
      <c r="N139" s="252"/>
      <c r="O139" s="252"/>
      <c r="P139" s="252"/>
      <c r="Q139" s="253"/>
    </row>
    <row r="140" spans="1:17">
      <c r="A140" s="50"/>
      <c r="B140" s="34" t="str">
        <f>IF(ISBLANK('Cable Schedule'!$M140),"",'Cable Schedule'!$M140)</f>
        <v/>
      </c>
      <c r="C140" s="3" t="str">
        <f>IF(ISBLANK('Cable Schedule'!$E143),"",'Cable Schedule'!$G140)</f>
        <v/>
      </c>
      <c r="D140" s="48" t="str">
        <f>IF(ISNA(INDEX('Cable Schedule'!$X$4:$X$411,MATCH($B140,'Cable Schedule'!$M$4:$M$411,0))),"",INDEX('Cable Schedule'!$X$4:$X$411,MATCH($B140,'Cable Schedule'!$M$4:$M$411,0)))</f>
        <v/>
      </c>
      <c r="E140" s="35">
        <v>0.75</v>
      </c>
      <c r="F140" s="36" t="str">
        <f>IF(ISBLANK('Cable Schedule'!$E140),"",(SUM((E140*0.5)^2*(3.1416))))</f>
        <v/>
      </c>
      <c r="G140" s="277" t="str">
        <f>IF(ISBLANK('Cable Schedule'!$E140),"",(SUMIF('Cable Schedule'!$M$4:$M$412,$B140,'Cable Schedule'!$W$4:$W$412)+SUMIF('Cable Schedule'!$N$4:$N$412,$B140,'Cable Schedule'!$W$4:$W$412)+SUMIF('Cable Schedule'!$O$4:$O$412,$B140,'Cable Schedule'!$W$4:$W$412)+SUMIF('Cable Schedule'!$P$4:$P$412,$B140,'Cable Schedule'!$W$4:$W$412)+SUMIF('Cable Schedule'!$Q$4:$Q$412,$B140,'Cable Schedule'!$W$4:$W$412)+SUMIF('Cable Schedule'!$R$4:$R$412,$B140,'Cable Schedule'!$W$4:$W$412)+SUMIF('Cable Schedule'!$S$4:$S$412,$B140,'Cable Schedule'!$W$4:$W$412)))</f>
        <v/>
      </c>
      <c r="H140" s="32" t="str">
        <f>IF(ISBLANK('Cable Schedule'!$E140),"",G140/F140)</f>
        <v/>
      </c>
      <c r="I140" s="278" t="str">
        <f>IF(ISBLANK('Cable Schedule'!$J140),"",(CONCATENATE('Cable Schedule'!J140,'Cable Schedule'!K140,'Cable Schedule'!L140)))</f>
        <v/>
      </c>
      <c r="J140" s="64">
        <f>IF(ISNA(INDEX('Cable Schedule'!$T$4:$T$307,MATCH($B140,'Cable Schedule'!$M$4:$M$307,0))),$C140,INDEX('Cable Schedule'!$T$4:$T$307,MATCH($B140,'Cable Schedule'!$M$4:$M$307,0)))</f>
        <v>0</v>
      </c>
      <c r="K140" s="15" t="str">
        <f>IF(ISNA(INDEX('Cable Schedule'!$M$4:$M$411,MATCH($B140,'Cable Schedule'!$M$4:$M$411,0))),"",INDEX('Cable Schedule'!$M$4:$M$411,MATCH($B140,'Cable Schedule'!$M$4:$M$411,0))&amp;IF(INDEX('Cable Schedule'!$N$4:$N$411,MATCH($B140,'Cable Schedule'!$M$4:$M$411,0))="","",", "&amp;INDEX('Cable Schedule'!$N$4:$N$411,MATCH($B140,'Cable Schedule'!$M$4:$M$411,0)))&amp;IF(INDEX('Cable Schedule'!$O$4:$O$411,MATCH($B140,'Cable Schedule'!$M$4:$M$411,0))="","",", "&amp;INDEX('Cable Schedule'!$O$4:$O$411,MATCH($B140,'Cable Schedule'!$M$4:$M$411,0)))&amp;IF(INDEX('Cable Schedule'!$P$4:$P$411,MATCH($B140,'Cable Schedule'!$M$4:$M$411,0))="","",", "&amp;INDEX('Cable Schedule'!$P$4:$P$411,MATCH($B140,'Cable Schedule'!$M$4:$M$411,0)))&amp;IF(INDEX('Cable Schedule'!$Q$4:$Q$411,MATCH($B140,'Cable Schedule'!$M$4:$M$411,0))="","",", "&amp;INDEX('Cable Schedule'!$Q$4:$Q$411,MATCH($B140,'Cable Schedule'!$M$4:$M$411,0)))&amp;IF(INDEX('Cable Schedule'!$R$4:$R$411,MATCH($B140,'Cable Schedule'!$M$4:$M$411,0))="","",", "&amp;INDEX('Cable Schedule'!$R$4:$R$411,MATCH($B140,'Cable Schedule'!$M$4:$M$411,0)))&amp;IF(INDEX('Cable Schedule'!$S$4:$S$411,MATCH($B140,'Cable Schedule'!$M$4:$M$411,0))="","",", "&amp;INDEX('Cable Schedule'!$S$4:$S$411,MATCH($B140,'Cable Schedule'!$M$4:$M$411,0))))</f>
        <v/>
      </c>
      <c r="L140" s="251"/>
      <c r="M140" s="252"/>
      <c r="N140" s="252"/>
      <c r="O140" s="252"/>
      <c r="P140" s="252"/>
      <c r="Q140" s="253"/>
    </row>
    <row r="141" spans="1:17" s="25" customFormat="1">
      <c r="A141" s="50"/>
      <c r="B141" s="34" t="str">
        <f>IF(ISBLANK('Cable Schedule'!$M141),"",'Cable Schedule'!$M141)</f>
        <v/>
      </c>
      <c r="C141" s="3" t="str">
        <f>IF(ISBLANK('Cable Schedule'!$E144),"",'Cable Schedule'!$G141)</f>
        <v/>
      </c>
      <c r="D141" s="48" t="str">
        <f>IF(ISNA(INDEX('Cable Schedule'!$X$4:$X$411,MATCH($B141,'Cable Schedule'!$M$4:$M$411,0))),"",INDEX('Cable Schedule'!$X$4:$X$411,MATCH($B141,'Cable Schedule'!$M$4:$M$411,0)))</f>
        <v/>
      </c>
      <c r="E141" s="35">
        <v>0.75</v>
      </c>
      <c r="F141" s="36" t="str">
        <f>IF(ISBLANK('Cable Schedule'!$E141),"",(SUM((E141*0.5)^2*(3.1416))))</f>
        <v/>
      </c>
      <c r="G141" s="277" t="str">
        <f>IF(ISBLANK('Cable Schedule'!$E141),"",(SUMIF('Cable Schedule'!$M$4:$M$412,$B141,'Cable Schedule'!$W$4:$W$412)+SUMIF('Cable Schedule'!$N$4:$N$412,$B141,'Cable Schedule'!$W$4:$W$412)+SUMIF('Cable Schedule'!$O$4:$O$412,$B141,'Cable Schedule'!$W$4:$W$412)+SUMIF('Cable Schedule'!$P$4:$P$412,$B141,'Cable Schedule'!$W$4:$W$412)+SUMIF('Cable Schedule'!$Q$4:$Q$412,$B141,'Cable Schedule'!$W$4:$W$412)+SUMIF('Cable Schedule'!$R$4:$R$412,$B141,'Cable Schedule'!$W$4:$W$412)+SUMIF('Cable Schedule'!$S$4:$S$412,$B141,'Cable Schedule'!$W$4:$W$412)))</f>
        <v/>
      </c>
      <c r="H141" s="32" t="str">
        <f>IF(ISBLANK('Cable Schedule'!$E141),"",G141/F141)</f>
        <v/>
      </c>
      <c r="I141" s="278" t="str">
        <f>IF(ISBLANK('Cable Schedule'!$J141),"",(CONCATENATE('Cable Schedule'!J141,'Cable Schedule'!K141,'Cable Schedule'!L141)))</f>
        <v/>
      </c>
      <c r="J141" s="64">
        <f>IF(ISNA(INDEX('Cable Schedule'!$T$4:$T$307,MATCH($B141,'Cable Schedule'!$M$4:$M$307,0))),$C141,INDEX('Cable Schedule'!$T$4:$T$307,MATCH($B141,'Cable Schedule'!$M$4:$M$307,0)))</f>
        <v>0</v>
      </c>
      <c r="K141" s="15" t="str">
        <f>IF(ISNA(INDEX('Cable Schedule'!$M$4:$M$411,MATCH($B141,'Cable Schedule'!$M$4:$M$411,0))),"",INDEX('Cable Schedule'!$M$4:$M$411,MATCH($B141,'Cable Schedule'!$M$4:$M$411,0))&amp;IF(INDEX('Cable Schedule'!$N$4:$N$411,MATCH($B141,'Cable Schedule'!$M$4:$M$411,0))="","",", "&amp;INDEX('Cable Schedule'!$N$4:$N$411,MATCH($B141,'Cable Schedule'!$M$4:$M$411,0)))&amp;IF(INDEX('Cable Schedule'!$O$4:$O$411,MATCH($B141,'Cable Schedule'!$M$4:$M$411,0))="","",", "&amp;INDEX('Cable Schedule'!$O$4:$O$411,MATCH($B141,'Cable Schedule'!$M$4:$M$411,0)))&amp;IF(INDEX('Cable Schedule'!$P$4:$P$411,MATCH($B141,'Cable Schedule'!$M$4:$M$411,0))="","",", "&amp;INDEX('Cable Schedule'!$P$4:$P$411,MATCH($B141,'Cable Schedule'!$M$4:$M$411,0)))&amp;IF(INDEX('Cable Schedule'!$Q$4:$Q$411,MATCH($B141,'Cable Schedule'!$M$4:$M$411,0))="","",", "&amp;INDEX('Cable Schedule'!$Q$4:$Q$411,MATCH($B141,'Cable Schedule'!$M$4:$M$411,0)))&amp;IF(INDEX('Cable Schedule'!$R$4:$R$411,MATCH($B141,'Cable Schedule'!$M$4:$M$411,0))="","",", "&amp;INDEX('Cable Schedule'!$R$4:$R$411,MATCH($B141,'Cable Schedule'!$M$4:$M$411,0)))&amp;IF(INDEX('Cable Schedule'!$S$4:$S$411,MATCH($B141,'Cable Schedule'!$M$4:$M$411,0))="","",", "&amp;INDEX('Cable Schedule'!$S$4:$S$411,MATCH($B141,'Cable Schedule'!$M$4:$M$411,0))))</f>
        <v/>
      </c>
      <c r="L141" s="251"/>
      <c r="M141" s="252"/>
      <c r="N141" s="252"/>
      <c r="O141" s="252"/>
      <c r="P141" s="252"/>
      <c r="Q141" s="253"/>
    </row>
    <row r="142" spans="1:17">
      <c r="A142" s="50"/>
      <c r="B142" s="34" t="str">
        <f>IF(ISBLANK('Cable Schedule'!$M142),"",'Cable Schedule'!$M142)</f>
        <v/>
      </c>
      <c r="C142" s="3" t="str">
        <f>IF(ISBLANK('Cable Schedule'!$E145),"",'Cable Schedule'!$G142)</f>
        <v/>
      </c>
      <c r="D142" s="48" t="str">
        <f>IF(ISNA(INDEX('Cable Schedule'!$X$4:$X$411,MATCH($B142,'Cable Schedule'!$M$4:$M$411,0))),"",INDEX('Cable Schedule'!$X$4:$X$411,MATCH($B142,'Cable Schedule'!$M$4:$M$411,0)))</f>
        <v/>
      </c>
      <c r="E142" s="35">
        <v>0.75</v>
      </c>
      <c r="F142" s="36" t="str">
        <f>IF(ISBLANK('Cable Schedule'!$E142),"",(SUM((E142*0.5)^2*(3.1416))))</f>
        <v/>
      </c>
      <c r="G142" s="277" t="str">
        <f>IF(ISBLANK('Cable Schedule'!$E142),"",(SUMIF('Cable Schedule'!$M$4:$M$412,$B142,'Cable Schedule'!$W$4:$W$412)+SUMIF('Cable Schedule'!$N$4:$N$412,$B142,'Cable Schedule'!$W$4:$W$412)+SUMIF('Cable Schedule'!$O$4:$O$412,$B142,'Cable Schedule'!$W$4:$W$412)+SUMIF('Cable Schedule'!$P$4:$P$412,$B142,'Cable Schedule'!$W$4:$W$412)+SUMIF('Cable Schedule'!$Q$4:$Q$412,$B142,'Cable Schedule'!$W$4:$W$412)+SUMIF('Cable Schedule'!$R$4:$R$412,$B142,'Cable Schedule'!$W$4:$W$412)+SUMIF('Cable Schedule'!$S$4:$S$412,$B142,'Cable Schedule'!$W$4:$W$412)))</f>
        <v/>
      </c>
      <c r="H142" s="32" t="str">
        <f>IF(ISBLANK('Cable Schedule'!$E142),"",G142/F142)</f>
        <v/>
      </c>
      <c r="I142" s="278" t="str">
        <f>IF(ISBLANK('Cable Schedule'!$J142),"",(CONCATENATE('Cable Schedule'!J142,'Cable Schedule'!K142,'Cable Schedule'!L142)))</f>
        <v/>
      </c>
      <c r="J142" s="64">
        <f>IF(ISNA(INDEX('Cable Schedule'!$T$4:$T$307,MATCH($B142,'Cable Schedule'!$M$4:$M$307,0))),$C142,INDEX('Cable Schedule'!$T$4:$T$307,MATCH($B142,'Cable Schedule'!$M$4:$M$307,0)))</f>
        <v>0</v>
      </c>
      <c r="K142" s="15" t="str">
        <f>IF(ISNA(INDEX('Cable Schedule'!$M$4:$M$411,MATCH($B142,'Cable Schedule'!$M$4:$M$411,0))),"",INDEX('Cable Schedule'!$M$4:$M$411,MATCH($B142,'Cable Schedule'!$M$4:$M$411,0))&amp;IF(INDEX('Cable Schedule'!$N$4:$N$411,MATCH($B142,'Cable Schedule'!$M$4:$M$411,0))="","",", "&amp;INDEX('Cable Schedule'!$N$4:$N$411,MATCH($B142,'Cable Schedule'!$M$4:$M$411,0)))&amp;IF(INDEX('Cable Schedule'!$O$4:$O$411,MATCH($B142,'Cable Schedule'!$M$4:$M$411,0))="","",", "&amp;INDEX('Cable Schedule'!$O$4:$O$411,MATCH($B142,'Cable Schedule'!$M$4:$M$411,0)))&amp;IF(INDEX('Cable Schedule'!$P$4:$P$411,MATCH($B142,'Cable Schedule'!$M$4:$M$411,0))="","",", "&amp;INDEX('Cable Schedule'!$P$4:$P$411,MATCH($B142,'Cable Schedule'!$M$4:$M$411,0)))&amp;IF(INDEX('Cable Schedule'!$Q$4:$Q$411,MATCH($B142,'Cable Schedule'!$M$4:$M$411,0))="","",", "&amp;INDEX('Cable Schedule'!$Q$4:$Q$411,MATCH($B142,'Cable Schedule'!$M$4:$M$411,0)))&amp;IF(INDEX('Cable Schedule'!$R$4:$R$411,MATCH($B142,'Cable Schedule'!$M$4:$M$411,0))="","",", "&amp;INDEX('Cable Schedule'!$R$4:$R$411,MATCH($B142,'Cable Schedule'!$M$4:$M$411,0)))&amp;IF(INDEX('Cable Schedule'!$S$4:$S$411,MATCH($B142,'Cable Schedule'!$M$4:$M$411,0))="","",", "&amp;INDEX('Cable Schedule'!$S$4:$S$411,MATCH($B142,'Cable Schedule'!$M$4:$M$411,0))))</f>
        <v/>
      </c>
      <c r="L142" s="251"/>
      <c r="M142" s="252"/>
      <c r="N142" s="252"/>
      <c r="O142" s="252"/>
      <c r="P142" s="252"/>
      <c r="Q142" s="253"/>
    </row>
    <row r="143" spans="1:17">
      <c r="A143" s="50"/>
      <c r="B143" s="34" t="str">
        <f>IF(ISBLANK('Cable Schedule'!$M143),"",'Cable Schedule'!$M143)</f>
        <v/>
      </c>
      <c r="C143" s="3" t="str">
        <f>IF(ISBLANK('Cable Schedule'!$E146),"",'Cable Schedule'!$G143)</f>
        <v/>
      </c>
      <c r="D143" s="48" t="str">
        <f>IF(ISNA(INDEX('Cable Schedule'!$X$4:$X$411,MATCH($B143,'Cable Schedule'!$M$4:$M$411,0))),"",INDEX('Cable Schedule'!$X$4:$X$411,MATCH($B143,'Cable Schedule'!$M$4:$M$411,0)))</f>
        <v/>
      </c>
      <c r="E143" s="35">
        <v>0.75</v>
      </c>
      <c r="F143" s="36" t="str">
        <f>IF(ISBLANK('Cable Schedule'!$E143),"",(SUM((E143*0.5)^2*(3.1416))))</f>
        <v/>
      </c>
      <c r="G143" s="277" t="str">
        <f>IF(ISBLANK('Cable Schedule'!$E143),"",(SUMIF('Cable Schedule'!$M$4:$M$412,$B143,'Cable Schedule'!$W$4:$W$412)+SUMIF('Cable Schedule'!$N$4:$N$412,$B143,'Cable Schedule'!$W$4:$W$412)+SUMIF('Cable Schedule'!$O$4:$O$412,$B143,'Cable Schedule'!$W$4:$W$412)+SUMIF('Cable Schedule'!$P$4:$P$412,$B143,'Cable Schedule'!$W$4:$W$412)+SUMIF('Cable Schedule'!$Q$4:$Q$412,$B143,'Cable Schedule'!$W$4:$W$412)+SUMIF('Cable Schedule'!$R$4:$R$412,$B143,'Cable Schedule'!$W$4:$W$412)+SUMIF('Cable Schedule'!$S$4:$S$412,$B143,'Cable Schedule'!$W$4:$W$412)))</f>
        <v/>
      </c>
      <c r="H143" s="32" t="str">
        <f>IF(ISBLANK('Cable Schedule'!$E143),"",G143/F143)</f>
        <v/>
      </c>
      <c r="I143" s="278" t="str">
        <f>IF(ISBLANK('Cable Schedule'!$J143),"",(CONCATENATE('Cable Schedule'!J143,'Cable Schedule'!K143,'Cable Schedule'!L143)))</f>
        <v/>
      </c>
      <c r="J143" s="64">
        <f>IF(ISNA(INDEX('Cable Schedule'!$T$4:$T$307,MATCH($B143,'Cable Schedule'!$M$4:$M$307,0))),$C143,INDEX('Cable Schedule'!$T$4:$T$307,MATCH($B143,'Cable Schedule'!$M$4:$M$307,0)))</f>
        <v>0</v>
      </c>
      <c r="K143" s="15" t="str">
        <f>IF(ISNA(INDEX('Cable Schedule'!$M$4:$M$411,MATCH($B143,'Cable Schedule'!$M$4:$M$411,0))),"",INDEX('Cable Schedule'!$M$4:$M$411,MATCH($B143,'Cable Schedule'!$M$4:$M$411,0))&amp;IF(INDEX('Cable Schedule'!$N$4:$N$411,MATCH($B143,'Cable Schedule'!$M$4:$M$411,0))="","",", "&amp;INDEX('Cable Schedule'!$N$4:$N$411,MATCH($B143,'Cable Schedule'!$M$4:$M$411,0)))&amp;IF(INDEX('Cable Schedule'!$O$4:$O$411,MATCH($B143,'Cable Schedule'!$M$4:$M$411,0))="","",", "&amp;INDEX('Cable Schedule'!$O$4:$O$411,MATCH($B143,'Cable Schedule'!$M$4:$M$411,0)))&amp;IF(INDEX('Cable Schedule'!$P$4:$P$411,MATCH($B143,'Cable Schedule'!$M$4:$M$411,0))="","",", "&amp;INDEX('Cable Schedule'!$P$4:$P$411,MATCH($B143,'Cable Schedule'!$M$4:$M$411,0)))&amp;IF(INDEX('Cable Schedule'!$Q$4:$Q$411,MATCH($B143,'Cable Schedule'!$M$4:$M$411,0))="","",", "&amp;INDEX('Cable Schedule'!$Q$4:$Q$411,MATCH($B143,'Cable Schedule'!$M$4:$M$411,0)))&amp;IF(INDEX('Cable Schedule'!$R$4:$R$411,MATCH($B143,'Cable Schedule'!$M$4:$M$411,0))="","",", "&amp;INDEX('Cable Schedule'!$R$4:$R$411,MATCH($B143,'Cable Schedule'!$M$4:$M$411,0)))&amp;IF(INDEX('Cable Schedule'!$S$4:$S$411,MATCH($B143,'Cable Schedule'!$M$4:$M$411,0))="","",", "&amp;INDEX('Cable Schedule'!$S$4:$S$411,MATCH($B143,'Cable Schedule'!$M$4:$M$411,0))))</f>
        <v/>
      </c>
      <c r="L143" s="251"/>
      <c r="M143" s="252"/>
      <c r="N143" s="252"/>
      <c r="O143" s="252"/>
      <c r="P143" s="252"/>
      <c r="Q143" s="253"/>
    </row>
    <row r="144" spans="1:17">
      <c r="A144" s="50"/>
      <c r="B144" s="34" t="str">
        <f>IF(ISBLANK('Cable Schedule'!$M144),"",'Cable Schedule'!$M144)</f>
        <v/>
      </c>
      <c r="C144" s="3" t="str">
        <f>IF(ISBLANK('Cable Schedule'!$E147),"",'Cable Schedule'!$G144)</f>
        <v/>
      </c>
      <c r="D144" s="48" t="str">
        <f>IF(ISNA(INDEX('Cable Schedule'!$X$4:$X$411,MATCH($B144,'Cable Schedule'!$M$4:$M$411,0))),"",INDEX('Cable Schedule'!$X$4:$X$411,MATCH($B144,'Cable Schedule'!$M$4:$M$411,0)))</f>
        <v/>
      </c>
      <c r="E144" s="35">
        <v>0.75</v>
      </c>
      <c r="F144" s="36" t="str">
        <f>IF(ISBLANK('Cable Schedule'!$E144),"",(SUM((E144*0.5)^2*(3.1416))))</f>
        <v/>
      </c>
      <c r="G144" s="277" t="str">
        <f>IF(ISBLANK('Cable Schedule'!$E144),"",(SUMIF('Cable Schedule'!$M$4:$M$412,$B144,'Cable Schedule'!$W$4:$W$412)+SUMIF('Cable Schedule'!$N$4:$N$412,$B144,'Cable Schedule'!$W$4:$W$412)+SUMIF('Cable Schedule'!$O$4:$O$412,$B144,'Cable Schedule'!$W$4:$W$412)+SUMIF('Cable Schedule'!$P$4:$P$412,$B144,'Cable Schedule'!$W$4:$W$412)+SUMIF('Cable Schedule'!$Q$4:$Q$412,$B144,'Cable Schedule'!$W$4:$W$412)+SUMIF('Cable Schedule'!$R$4:$R$412,$B144,'Cable Schedule'!$W$4:$W$412)+SUMIF('Cable Schedule'!$S$4:$S$412,$B144,'Cable Schedule'!$W$4:$W$412)))</f>
        <v/>
      </c>
      <c r="H144" s="32" t="str">
        <f>IF(ISBLANK('Cable Schedule'!$E144),"",G144/F144)</f>
        <v/>
      </c>
      <c r="I144" s="278" t="str">
        <f>IF(ISBLANK('Cable Schedule'!$J144),"",(CONCATENATE('Cable Schedule'!J144,'Cable Schedule'!K144,'Cable Schedule'!L144)))</f>
        <v/>
      </c>
      <c r="J144" s="64">
        <f>IF(ISNA(INDEX('Cable Schedule'!$T$4:$T$307,MATCH($B144,'Cable Schedule'!$M$4:$M$307,0))),$C144,INDEX('Cable Schedule'!$T$4:$T$307,MATCH($B144,'Cable Schedule'!$M$4:$M$307,0)))</f>
        <v>0</v>
      </c>
      <c r="K144" s="15" t="str">
        <f>IF(ISNA(INDEX('Cable Schedule'!$M$4:$M$411,MATCH($B144,'Cable Schedule'!$M$4:$M$411,0))),"",INDEX('Cable Schedule'!$M$4:$M$411,MATCH($B144,'Cable Schedule'!$M$4:$M$411,0))&amp;IF(INDEX('Cable Schedule'!$N$4:$N$411,MATCH($B144,'Cable Schedule'!$M$4:$M$411,0))="","",", "&amp;INDEX('Cable Schedule'!$N$4:$N$411,MATCH($B144,'Cable Schedule'!$M$4:$M$411,0)))&amp;IF(INDEX('Cable Schedule'!$O$4:$O$411,MATCH($B144,'Cable Schedule'!$M$4:$M$411,0))="","",", "&amp;INDEX('Cable Schedule'!$O$4:$O$411,MATCH($B144,'Cable Schedule'!$M$4:$M$411,0)))&amp;IF(INDEX('Cable Schedule'!$P$4:$P$411,MATCH($B144,'Cable Schedule'!$M$4:$M$411,0))="","",", "&amp;INDEX('Cable Schedule'!$P$4:$P$411,MATCH($B144,'Cable Schedule'!$M$4:$M$411,0)))&amp;IF(INDEX('Cable Schedule'!$Q$4:$Q$411,MATCH($B144,'Cable Schedule'!$M$4:$M$411,0))="","",", "&amp;INDEX('Cable Schedule'!$Q$4:$Q$411,MATCH($B144,'Cable Schedule'!$M$4:$M$411,0)))&amp;IF(INDEX('Cable Schedule'!$R$4:$R$411,MATCH($B144,'Cable Schedule'!$M$4:$M$411,0))="","",", "&amp;INDEX('Cable Schedule'!$R$4:$R$411,MATCH($B144,'Cable Schedule'!$M$4:$M$411,0)))&amp;IF(INDEX('Cable Schedule'!$S$4:$S$411,MATCH($B144,'Cable Schedule'!$M$4:$M$411,0))="","",", "&amp;INDEX('Cable Schedule'!$S$4:$S$411,MATCH($B144,'Cable Schedule'!$M$4:$M$411,0))))</f>
        <v/>
      </c>
      <c r="L144" s="251"/>
      <c r="M144" s="252"/>
      <c r="N144" s="252"/>
      <c r="O144" s="252"/>
      <c r="P144" s="252"/>
      <c r="Q144" s="253"/>
    </row>
    <row r="145" spans="1:17">
      <c r="A145" s="50"/>
      <c r="B145" s="34" t="str">
        <f>IF(ISBLANK('Cable Schedule'!$M145),"",'Cable Schedule'!$M145)</f>
        <v/>
      </c>
      <c r="C145" s="3" t="str">
        <f>IF(ISBLANK('Cable Schedule'!$E148),"",'Cable Schedule'!$G145)</f>
        <v/>
      </c>
      <c r="D145" s="48" t="str">
        <f>IF(ISNA(INDEX('Cable Schedule'!$X$4:$X$411,MATCH($B145,'Cable Schedule'!$M$4:$M$411,0))),"",INDEX('Cable Schedule'!$X$4:$X$411,MATCH($B145,'Cable Schedule'!$M$4:$M$411,0)))</f>
        <v/>
      </c>
      <c r="E145" s="35">
        <v>0.75</v>
      </c>
      <c r="F145" s="36" t="str">
        <f>IF(ISBLANK('Cable Schedule'!$E145),"",(SUM((E145*0.5)^2*(3.1416))))</f>
        <v/>
      </c>
      <c r="G145" s="277" t="str">
        <f>IF(ISBLANK('Cable Schedule'!$E145),"",(SUMIF('Cable Schedule'!$M$4:$M$412,$B145,'Cable Schedule'!$W$4:$W$412)+SUMIF('Cable Schedule'!$N$4:$N$412,$B145,'Cable Schedule'!$W$4:$W$412)+SUMIF('Cable Schedule'!$O$4:$O$412,$B145,'Cable Schedule'!$W$4:$W$412)+SUMIF('Cable Schedule'!$P$4:$P$412,$B145,'Cable Schedule'!$W$4:$W$412)+SUMIF('Cable Schedule'!$Q$4:$Q$412,$B145,'Cable Schedule'!$W$4:$W$412)+SUMIF('Cable Schedule'!$R$4:$R$412,$B145,'Cable Schedule'!$W$4:$W$412)+SUMIF('Cable Schedule'!$S$4:$S$412,$B145,'Cable Schedule'!$W$4:$W$412)))</f>
        <v/>
      </c>
      <c r="H145" s="32" t="str">
        <f>IF(ISBLANK('Cable Schedule'!$E145),"",G145/F145)</f>
        <v/>
      </c>
      <c r="I145" s="278" t="str">
        <f>IF(ISBLANK('Cable Schedule'!$J145),"",(CONCATENATE('Cable Schedule'!J145,'Cable Schedule'!K145,'Cable Schedule'!L145)))</f>
        <v/>
      </c>
      <c r="J145" s="64">
        <f>IF(ISNA(INDEX('Cable Schedule'!$T$4:$T$307,MATCH($B145,'Cable Schedule'!$M$4:$M$307,0))),$C145,INDEX('Cable Schedule'!$T$4:$T$307,MATCH($B145,'Cable Schedule'!$M$4:$M$307,0)))</f>
        <v>0</v>
      </c>
      <c r="K145" s="15" t="str">
        <f>IF(ISNA(INDEX('Cable Schedule'!$M$4:$M$411,MATCH($B145,'Cable Schedule'!$M$4:$M$411,0))),"",INDEX('Cable Schedule'!$M$4:$M$411,MATCH($B145,'Cable Schedule'!$M$4:$M$411,0))&amp;IF(INDEX('Cable Schedule'!$N$4:$N$411,MATCH($B145,'Cable Schedule'!$M$4:$M$411,0))="","",", "&amp;INDEX('Cable Schedule'!$N$4:$N$411,MATCH($B145,'Cable Schedule'!$M$4:$M$411,0)))&amp;IF(INDEX('Cable Schedule'!$O$4:$O$411,MATCH($B145,'Cable Schedule'!$M$4:$M$411,0))="","",", "&amp;INDEX('Cable Schedule'!$O$4:$O$411,MATCH($B145,'Cable Schedule'!$M$4:$M$411,0)))&amp;IF(INDEX('Cable Schedule'!$P$4:$P$411,MATCH($B145,'Cable Schedule'!$M$4:$M$411,0))="","",", "&amp;INDEX('Cable Schedule'!$P$4:$P$411,MATCH($B145,'Cable Schedule'!$M$4:$M$411,0)))&amp;IF(INDEX('Cable Schedule'!$Q$4:$Q$411,MATCH($B145,'Cable Schedule'!$M$4:$M$411,0))="","",", "&amp;INDEX('Cable Schedule'!$Q$4:$Q$411,MATCH($B145,'Cable Schedule'!$M$4:$M$411,0)))&amp;IF(INDEX('Cable Schedule'!$R$4:$R$411,MATCH($B145,'Cable Schedule'!$M$4:$M$411,0))="","",", "&amp;INDEX('Cable Schedule'!$R$4:$R$411,MATCH($B145,'Cable Schedule'!$M$4:$M$411,0)))&amp;IF(INDEX('Cable Schedule'!$S$4:$S$411,MATCH($B145,'Cable Schedule'!$M$4:$M$411,0))="","",", "&amp;INDEX('Cable Schedule'!$S$4:$S$411,MATCH($B145,'Cable Schedule'!$M$4:$M$411,0))))</f>
        <v/>
      </c>
      <c r="L145" s="251"/>
      <c r="M145" s="252"/>
      <c r="N145" s="252"/>
      <c r="O145" s="252"/>
      <c r="P145" s="252"/>
      <c r="Q145" s="253"/>
    </row>
    <row r="146" spans="1:17">
      <c r="A146" s="50"/>
      <c r="B146" s="34" t="str">
        <f>IF(ISBLANK('Cable Schedule'!$M146),"",'Cable Schedule'!$M146)</f>
        <v/>
      </c>
      <c r="C146" s="3" t="str">
        <f>IF(ISBLANK('Cable Schedule'!$E149),"",'Cable Schedule'!$G146)</f>
        <v/>
      </c>
      <c r="D146" s="48" t="str">
        <f>IF(ISNA(INDEX('Cable Schedule'!$X$4:$X$411,MATCH($B146,'Cable Schedule'!$M$4:$M$411,0))),"",INDEX('Cable Schedule'!$X$4:$X$411,MATCH($B146,'Cable Schedule'!$M$4:$M$411,0)))</f>
        <v/>
      </c>
      <c r="E146" s="35">
        <v>0.75</v>
      </c>
      <c r="F146" s="36" t="str">
        <f>IF(ISBLANK('Cable Schedule'!$E146),"",(SUM((E146*0.5)^2*(3.1416))))</f>
        <v/>
      </c>
      <c r="G146" s="277" t="str">
        <f>IF(ISBLANK('Cable Schedule'!$E146),"",(SUMIF('Cable Schedule'!$M$4:$M$412,$B146,'Cable Schedule'!$W$4:$W$412)+SUMIF('Cable Schedule'!$N$4:$N$412,$B146,'Cable Schedule'!$W$4:$W$412)+SUMIF('Cable Schedule'!$O$4:$O$412,$B146,'Cable Schedule'!$W$4:$W$412)+SUMIF('Cable Schedule'!$P$4:$P$412,$B146,'Cable Schedule'!$W$4:$W$412)+SUMIF('Cable Schedule'!$Q$4:$Q$412,$B146,'Cable Schedule'!$W$4:$W$412)+SUMIF('Cable Schedule'!$R$4:$R$412,$B146,'Cable Schedule'!$W$4:$W$412)+SUMIF('Cable Schedule'!$S$4:$S$412,$B146,'Cable Schedule'!$W$4:$W$412)))</f>
        <v/>
      </c>
      <c r="H146" s="32" t="str">
        <f>IF(ISBLANK('Cable Schedule'!$E146),"",G146/F146)</f>
        <v/>
      </c>
      <c r="I146" s="278" t="str">
        <f>IF(ISBLANK('Cable Schedule'!$J146),"",(CONCATENATE('Cable Schedule'!J146,'Cable Schedule'!K146,'Cable Schedule'!L146)))</f>
        <v/>
      </c>
      <c r="J146" s="64">
        <f>IF(ISNA(INDEX('Cable Schedule'!$T$4:$T$307,MATCH($B146,'Cable Schedule'!$M$4:$M$307,0))),$C146,INDEX('Cable Schedule'!$T$4:$T$307,MATCH($B146,'Cable Schedule'!$M$4:$M$307,0)))</f>
        <v>0</v>
      </c>
      <c r="K146" s="15" t="str">
        <f>IF(ISNA(INDEX('Cable Schedule'!$M$4:$M$411,MATCH($B146,'Cable Schedule'!$M$4:$M$411,0))),"",INDEX('Cable Schedule'!$M$4:$M$411,MATCH($B146,'Cable Schedule'!$M$4:$M$411,0))&amp;IF(INDEX('Cable Schedule'!$N$4:$N$411,MATCH($B146,'Cable Schedule'!$M$4:$M$411,0))="","",", "&amp;INDEX('Cable Schedule'!$N$4:$N$411,MATCH($B146,'Cable Schedule'!$M$4:$M$411,0)))&amp;IF(INDEX('Cable Schedule'!$O$4:$O$411,MATCH($B146,'Cable Schedule'!$M$4:$M$411,0))="","",", "&amp;INDEX('Cable Schedule'!$O$4:$O$411,MATCH($B146,'Cable Schedule'!$M$4:$M$411,0)))&amp;IF(INDEX('Cable Schedule'!$P$4:$P$411,MATCH($B146,'Cable Schedule'!$M$4:$M$411,0))="","",", "&amp;INDEX('Cable Schedule'!$P$4:$P$411,MATCH($B146,'Cable Schedule'!$M$4:$M$411,0)))&amp;IF(INDEX('Cable Schedule'!$Q$4:$Q$411,MATCH($B146,'Cable Schedule'!$M$4:$M$411,0))="","",", "&amp;INDEX('Cable Schedule'!$Q$4:$Q$411,MATCH($B146,'Cable Schedule'!$M$4:$M$411,0)))&amp;IF(INDEX('Cable Schedule'!$R$4:$R$411,MATCH($B146,'Cable Schedule'!$M$4:$M$411,0))="","",", "&amp;INDEX('Cable Schedule'!$R$4:$R$411,MATCH($B146,'Cable Schedule'!$M$4:$M$411,0)))&amp;IF(INDEX('Cable Schedule'!$S$4:$S$411,MATCH($B146,'Cable Schedule'!$M$4:$M$411,0))="","",", "&amp;INDEX('Cable Schedule'!$S$4:$S$411,MATCH($B146,'Cable Schedule'!$M$4:$M$411,0))))</f>
        <v/>
      </c>
      <c r="L146" s="251"/>
      <c r="M146" s="252"/>
      <c r="N146" s="252"/>
      <c r="O146" s="252"/>
      <c r="P146" s="252"/>
      <c r="Q146" s="253"/>
    </row>
    <row r="147" spans="1:17">
      <c r="A147" s="50"/>
      <c r="B147" s="34" t="str">
        <f>IF(ISBLANK('Cable Schedule'!$M147),"",'Cable Schedule'!$M147)</f>
        <v/>
      </c>
      <c r="C147" s="3" t="str">
        <f>IF(ISBLANK('Cable Schedule'!$E150),"",'Cable Schedule'!$G147)</f>
        <v/>
      </c>
      <c r="D147" s="48" t="str">
        <f>IF(ISNA(INDEX('Cable Schedule'!$X$4:$X$411,MATCH($B147,'Cable Schedule'!$M$4:$M$411,0))),"",INDEX('Cable Schedule'!$X$4:$X$411,MATCH($B147,'Cable Schedule'!$M$4:$M$411,0)))</f>
        <v/>
      </c>
      <c r="E147" s="35">
        <v>0.75</v>
      </c>
      <c r="F147" s="36" t="str">
        <f>IF(ISBLANK('Cable Schedule'!$E147),"",(SUM((E147*0.5)^2*(3.1416))))</f>
        <v/>
      </c>
      <c r="G147" s="277" t="str">
        <f>IF(ISBLANK('Cable Schedule'!$E147),"",(SUMIF('Cable Schedule'!$M$4:$M$412,$B147,'Cable Schedule'!$W$4:$W$412)+SUMIF('Cable Schedule'!$N$4:$N$412,$B147,'Cable Schedule'!$W$4:$W$412)+SUMIF('Cable Schedule'!$O$4:$O$412,$B147,'Cable Schedule'!$W$4:$W$412)+SUMIF('Cable Schedule'!$P$4:$P$412,$B147,'Cable Schedule'!$W$4:$W$412)+SUMIF('Cable Schedule'!$Q$4:$Q$412,$B147,'Cable Schedule'!$W$4:$W$412)+SUMIF('Cable Schedule'!$R$4:$R$412,$B147,'Cable Schedule'!$W$4:$W$412)+SUMIF('Cable Schedule'!$S$4:$S$412,$B147,'Cable Schedule'!$W$4:$W$412)))</f>
        <v/>
      </c>
      <c r="H147" s="32" t="str">
        <f>IF(ISBLANK('Cable Schedule'!$E147),"",G147/F147)</f>
        <v/>
      </c>
      <c r="I147" s="278" t="str">
        <f>IF(ISBLANK('Cable Schedule'!$J147),"",(CONCATENATE('Cable Schedule'!J147,'Cable Schedule'!K147,'Cable Schedule'!L147)))</f>
        <v/>
      </c>
      <c r="J147" s="64">
        <f>IF(ISNA(INDEX('Cable Schedule'!$T$4:$T$307,MATCH($B147,'Cable Schedule'!$M$4:$M$307,0))),$C147,INDEX('Cable Schedule'!$T$4:$T$307,MATCH($B147,'Cable Schedule'!$M$4:$M$307,0)))</f>
        <v>0</v>
      </c>
      <c r="K147" s="15" t="str">
        <f>IF(ISNA(INDEX('Cable Schedule'!$M$4:$M$411,MATCH($B147,'Cable Schedule'!$M$4:$M$411,0))),"",INDEX('Cable Schedule'!$M$4:$M$411,MATCH($B147,'Cable Schedule'!$M$4:$M$411,0))&amp;IF(INDEX('Cable Schedule'!$N$4:$N$411,MATCH($B147,'Cable Schedule'!$M$4:$M$411,0))="","",", "&amp;INDEX('Cable Schedule'!$N$4:$N$411,MATCH($B147,'Cable Schedule'!$M$4:$M$411,0)))&amp;IF(INDEX('Cable Schedule'!$O$4:$O$411,MATCH($B147,'Cable Schedule'!$M$4:$M$411,0))="","",", "&amp;INDEX('Cable Schedule'!$O$4:$O$411,MATCH($B147,'Cable Schedule'!$M$4:$M$411,0)))&amp;IF(INDEX('Cable Schedule'!$P$4:$P$411,MATCH($B147,'Cable Schedule'!$M$4:$M$411,0))="","",", "&amp;INDEX('Cable Schedule'!$P$4:$P$411,MATCH($B147,'Cable Schedule'!$M$4:$M$411,0)))&amp;IF(INDEX('Cable Schedule'!$Q$4:$Q$411,MATCH($B147,'Cable Schedule'!$M$4:$M$411,0))="","",", "&amp;INDEX('Cable Schedule'!$Q$4:$Q$411,MATCH($B147,'Cable Schedule'!$M$4:$M$411,0)))&amp;IF(INDEX('Cable Schedule'!$R$4:$R$411,MATCH($B147,'Cable Schedule'!$M$4:$M$411,0))="","",", "&amp;INDEX('Cable Schedule'!$R$4:$R$411,MATCH($B147,'Cable Schedule'!$M$4:$M$411,0)))&amp;IF(INDEX('Cable Schedule'!$S$4:$S$411,MATCH($B147,'Cable Schedule'!$M$4:$M$411,0))="","",", "&amp;INDEX('Cable Schedule'!$S$4:$S$411,MATCH($B147,'Cable Schedule'!$M$4:$M$411,0))))</f>
        <v/>
      </c>
      <c r="L147" s="251"/>
      <c r="M147" s="252"/>
      <c r="N147" s="252"/>
      <c r="O147" s="252"/>
      <c r="P147" s="252"/>
      <c r="Q147" s="253"/>
    </row>
    <row r="148" spans="1:17">
      <c r="A148" s="50"/>
      <c r="B148" s="34" t="str">
        <f>IF(ISBLANK('Cable Schedule'!$M148),"",'Cable Schedule'!$M148)</f>
        <v/>
      </c>
      <c r="C148" s="3" t="str">
        <f>IF(ISBLANK('Cable Schedule'!$E151),"",'Cable Schedule'!$G148)</f>
        <v/>
      </c>
      <c r="D148" s="48" t="str">
        <f>IF(ISNA(INDEX('Cable Schedule'!$X$4:$X$411,MATCH($B148,'Cable Schedule'!$M$4:$M$411,0))),"",INDEX('Cable Schedule'!$X$4:$X$411,MATCH($B148,'Cable Schedule'!$M$4:$M$411,0)))</f>
        <v/>
      </c>
      <c r="E148" s="35">
        <v>1</v>
      </c>
      <c r="F148" s="36" t="str">
        <f>IF(ISBLANK('Cable Schedule'!$E148),"",(SUM((E148*0.5)^2*(3.1416))))</f>
        <v/>
      </c>
      <c r="G148" s="277" t="str">
        <f>IF(ISBLANK('Cable Schedule'!$E148),"",(SUMIF('Cable Schedule'!$M$4:$M$412,$B148,'Cable Schedule'!$W$4:$W$412)+SUMIF('Cable Schedule'!$N$4:$N$412,$B148,'Cable Schedule'!$W$4:$W$412)+SUMIF('Cable Schedule'!$O$4:$O$412,$B148,'Cable Schedule'!$W$4:$W$412)+SUMIF('Cable Schedule'!$P$4:$P$412,$B148,'Cable Schedule'!$W$4:$W$412)+SUMIF('Cable Schedule'!$Q$4:$Q$412,$B148,'Cable Schedule'!$W$4:$W$412)+SUMIF('Cable Schedule'!$R$4:$R$412,$B148,'Cable Schedule'!$W$4:$W$412)+SUMIF('Cable Schedule'!$S$4:$S$412,$B148,'Cable Schedule'!$W$4:$W$412)))</f>
        <v/>
      </c>
      <c r="H148" s="32" t="str">
        <f>IF(ISBLANK('Cable Schedule'!$E148),"",G148/F148)</f>
        <v/>
      </c>
      <c r="I148" s="278" t="str">
        <f>IF(ISBLANK('Cable Schedule'!$J148),"",(CONCATENATE('Cable Schedule'!J148,'Cable Schedule'!K148,'Cable Schedule'!L148)))</f>
        <v/>
      </c>
      <c r="J148" s="64">
        <f>IF(ISNA(INDEX('Cable Schedule'!$T$4:$T$307,MATCH($B148,'Cable Schedule'!$M$4:$M$307,0))),$C148,INDEX('Cable Schedule'!$T$4:$T$307,MATCH($B148,'Cable Schedule'!$M$4:$M$307,0)))</f>
        <v>0</v>
      </c>
      <c r="K148" s="15" t="str">
        <f>IF(ISNA(INDEX('Cable Schedule'!$M$4:$M$411,MATCH($B148,'Cable Schedule'!$M$4:$M$411,0))),"",INDEX('Cable Schedule'!$M$4:$M$411,MATCH($B148,'Cable Schedule'!$M$4:$M$411,0))&amp;IF(INDEX('Cable Schedule'!$N$4:$N$411,MATCH($B148,'Cable Schedule'!$M$4:$M$411,0))="","",", "&amp;INDEX('Cable Schedule'!$N$4:$N$411,MATCH($B148,'Cable Schedule'!$M$4:$M$411,0)))&amp;IF(INDEX('Cable Schedule'!$O$4:$O$411,MATCH($B148,'Cable Schedule'!$M$4:$M$411,0))="","",", "&amp;INDEX('Cable Schedule'!$O$4:$O$411,MATCH($B148,'Cable Schedule'!$M$4:$M$411,0)))&amp;IF(INDEX('Cable Schedule'!$P$4:$P$411,MATCH($B148,'Cable Schedule'!$M$4:$M$411,0))="","",", "&amp;INDEX('Cable Schedule'!$P$4:$P$411,MATCH($B148,'Cable Schedule'!$M$4:$M$411,0)))&amp;IF(INDEX('Cable Schedule'!$Q$4:$Q$411,MATCH($B148,'Cable Schedule'!$M$4:$M$411,0))="","",", "&amp;INDEX('Cable Schedule'!$Q$4:$Q$411,MATCH($B148,'Cable Schedule'!$M$4:$M$411,0)))&amp;IF(INDEX('Cable Schedule'!$R$4:$R$411,MATCH($B148,'Cable Schedule'!$M$4:$M$411,0))="","",", "&amp;INDEX('Cable Schedule'!$R$4:$R$411,MATCH($B148,'Cable Schedule'!$M$4:$M$411,0)))&amp;IF(INDEX('Cable Schedule'!$S$4:$S$411,MATCH($B148,'Cable Schedule'!$M$4:$M$411,0))="","",", "&amp;INDEX('Cable Schedule'!$S$4:$S$411,MATCH($B148,'Cable Schedule'!$M$4:$M$411,0))))</f>
        <v/>
      </c>
      <c r="L148" s="251"/>
      <c r="M148" s="252"/>
      <c r="N148" s="252"/>
      <c r="O148" s="252"/>
      <c r="P148" s="252"/>
      <c r="Q148" s="253"/>
    </row>
    <row r="149" spans="1:17">
      <c r="A149" s="50"/>
      <c r="B149" s="34" t="str">
        <f>IF(ISBLANK('Cable Schedule'!$M149),"",'Cable Schedule'!$M149)</f>
        <v/>
      </c>
      <c r="C149" s="3" t="str">
        <f>IF(ISBLANK('Cable Schedule'!$E152),"",'Cable Schedule'!$G149)</f>
        <v/>
      </c>
      <c r="D149" s="48" t="str">
        <f>IF(ISNA(INDEX('Cable Schedule'!$X$4:$X$411,MATCH($B149,'Cable Schedule'!$M$4:$M$411,0))),"",INDEX('Cable Schedule'!$X$4:$X$411,MATCH($B149,'Cable Schedule'!$M$4:$M$411,0)))</f>
        <v/>
      </c>
      <c r="E149" s="35">
        <v>1</v>
      </c>
      <c r="F149" s="36" t="str">
        <f>IF(ISBLANK('Cable Schedule'!$E149),"",(SUM((E149*0.5)^2*(3.1416))))</f>
        <v/>
      </c>
      <c r="G149" s="277" t="str">
        <f>IF(ISBLANK('Cable Schedule'!$E149),"",(SUMIF('Cable Schedule'!$M$4:$M$412,$B149,'Cable Schedule'!$W$4:$W$412)+SUMIF('Cable Schedule'!$N$4:$N$412,$B149,'Cable Schedule'!$W$4:$W$412)+SUMIF('Cable Schedule'!$O$4:$O$412,$B149,'Cable Schedule'!$W$4:$W$412)+SUMIF('Cable Schedule'!$P$4:$P$412,$B149,'Cable Schedule'!$W$4:$W$412)+SUMIF('Cable Schedule'!$Q$4:$Q$412,$B149,'Cable Schedule'!$W$4:$W$412)+SUMIF('Cable Schedule'!$R$4:$R$412,$B149,'Cable Schedule'!$W$4:$W$412)+SUMIF('Cable Schedule'!$S$4:$S$412,$B149,'Cable Schedule'!$W$4:$W$412)))</f>
        <v/>
      </c>
      <c r="H149" s="32" t="str">
        <f>IF(ISBLANK('Cable Schedule'!$E149),"",G149/F149)</f>
        <v/>
      </c>
      <c r="I149" s="278" t="str">
        <f>IF(ISBLANK('Cable Schedule'!$J149),"",(CONCATENATE('Cable Schedule'!J149,'Cable Schedule'!K149,'Cable Schedule'!L149)))</f>
        <v/>
      </c>
      <c r="J149" s="64">
        <f>IF(ISNA(INDEX('Cable Schedule'!$T$4:$T$307,MATCH($B149,'Cable Schedule'!$M$4:$M$307,0))),$C149,INDEX('Cable Schedule'!$T$4:$T$307,MATCH($B149,'Cable Schedule'!$M$4:$M$307,0)))</f>
        <v>0</v>
      </c>
      <c r="K149" s="15" t="str">
        <f>IF(ISNA(INDEX('Cable Schedule'!$M$4:$M$411,MATCH($B149,'Cable Schedule'!$M$4:$M$411,0))),"",INDEX('Cable Schedule'!$M$4:$M$411,MATCH($B149,'Cable Schedule'!$M$4:$M$411,0))&amp;IF(INDEX('Cable Schedule'!$N$4:$N$411,MATCH($B149,'Cable Schedule'!$M$4:$M$411,0))="","",", "&amp;INDEX('Cable Schedule'!$N$4:$N$411,MATCH($B149,'Cable Schedule'!$M$4:$M$411,0)))&amp;IF(INDEX('Cable Schedule'!$O$4:$O$411,MATCH($B149,'Cable Schedule'!$M$4:$M$411,0))="","",", "&amp;INDEX('Cable Schedule'!$O$4:$O$411,MATCH($B149,'Cable Schedule'!$M$4:$M$411,0)))&amp;IF(INDEX('Cable Schedule'!$P$4:$P$411,MATCH($B149,'Cable Schedule'!$M$4:$M$411,0))="","",", "&amp;INDEX('Cable Schedule'!$P$4:$P$411,MATCH($B149,'Cable Schedule'!$M$4:$M$411,0)))&amp;IF(INDEX('Cable Schedule'!$Q$4:$Q$411,MATCH($B149,'Cable Schedule'!$M$4:$M$411,0))="","",", "&amp;INDEX('Cable Schedule'!$Q$4:$Q$411,MATCH($B149,'Cable Schedule'!$M$4:$M$411,0)))&amp;IF(INDEX('Cable Schedule'!$R$4:$R$411,MATCH($B149,'Cable Schedule'!$M$4:$M$411,0))="","",", "&amp;INDEX('Cable Schedule'!$R$4:$R$411,MATCH($B149,'Cable Schedule'!$M$4:$M$411,0)))&amp;IF(INDEX('Cable Schedule'!$S$4:$S$411,MATCH($B149,'Cable Schedule'!$M$4:$M$411,0))="","",", "&amp;INDEX('Cable Schedule'!$S$4:$S$411,MATCH($B149,'Cable Schedule'!$M$4:$M$411,0))))</f>
        <v/>
      </c>
      <c r="L149" s="251"/>
      <c r="M149" s="252"/>
      <c r="N149" s="252"/>
      <c r="O149" s="252"/>
      <c r="P149" s="252"/>
      <c r="Q149" s="253"/>
    </row>
    <row r="150" spans="1:17">
      <c r="A150" s="50"/>
      <c r="B150" s="34" t="str">
        <f>IF(ISBLANK('Cable Schedule'!$M150),"",'Cable Schedule'!$M150)</f>
        <v/>
      </c>
      <c r="C150" s="3" t="str">
        <f>IF(ISBLANK('Cable Schedule'!$E153),"",'Cable Schedule'!$G150)</f>
        <v/>
      </c>
      <c r="D150" s="48" t="str">
        <f>IF(ISNA(INDEX('Cable Schedule'!$X$4:$X$411,MATCH($B150,'Cable Schedule'!$M$4:$M$411,0))),"",INDEX('Cable Schedule'!$X$4:$X$411,MATCH($B150,'Cable Schedule'!$M$4:$M$411,0)))</f>
        <v/>
      </c>
      <c r="E150" s="35">
        <v>2</v>
      </c>
      <c r="F150" s="36" t="str">
        <f>IF(ISBLANK('Cable Schedule'!$E150),"",(SUM((E150*0.5)^2*(3.1416))))</f>
        <v/>
      </c>
      <c r="G150" s="277" t="str">
        <f>IF(ISBLANK('Cable Schedule'!$E150),"",(SUMIF('Cable Schedule'!$M$4:$M$412,$B150,'Cable Schedule'!$W$4:$W$412)+SUMIF('Cable Schedule'!$N$4:$N$412,$B150,'Cable Schedule'!$W$4:$W$412)+SUMIF('Cable Schedule'!$O$4:$O$412,$B150,'Cable Schedule'!$W$4:$W$412)+SUMIF('Cable Schedule'!$P$4:$P$412,$B150,'Cable Schedule'!$W$4:$W$412)+SUMIF('Cable Schedule'!$Q$4:$Q$412,$B150,'Cable Schedule'!$W$4:$W$412)+SUMIF('Cable Schedule'!$R$4:$R$412,$B150,'Cable Schedule'!$W$4:$W$412)+SUMIF('Cable Schedule'!$S$4:$S$412,$B150,'Cable Schedule'!$W$4:$W$412)))</f>
        <v/>
      </c>
      <c r="H150" s="32" t="str">
        <f>IF(ISBLANK('Cable Schedule'!$E150),"",G150/F150)</f>
        <v/>
      </c>
      <c r="I150" s="278" t="str">
        <f>IF(ISBLANK('Cable Schedule'!$J150),"",(CONCATENATE('Cable Schedule'!J150,'Cable Schedule'!K150,'Cable Schedule'!L150)))</f>
        <v/>
      </c>
      <c r="J150" s="64">
        <f>IF(ISNA(INDEX('Cable Schedule'!$T$4:$T$307,MATCH($B150,'Cable Schedule'!$M$4:$M$307,0))),$C150,INDEX('Cable Schedule'!$T$4:$T$307,MATCH($B150,'Cable Schedule'!$M$4:$M$307,0)))</f>
        <v>0</v>
      </c>
      <c r="K150" s="15" t="str">
        <f>IF(ISNA(INDEX('Cable Schedule'!$M$4:$M$411,MATCH($B150,'Cable Schedule'!$M$4:$M$411,0))),"",INDEX('Cable Schedule'!$M$4:$M$411,MATCH($B150,'Cable Schedule'!$M$4:$M$411,0))&amp;IF(INDEX('Cable Schedule'!$N$4:$N$411,MATCH($B150,'Cable Schedule'!$M$4:$M$411,0))="","",", "&amp;INDEX('Cable Schedule'!$N$4:$N$411,MATCH($B150,'Cable Schedule'!$M$4:$M$411,0)))&amp;IF(INDEX('Cable Schedule'!$O$4:$O$411,MATCH($B150,'Cable Schedule'!$M$4:$M$411,0))="","",", "&amp;INDEX('Cable Schedule'!$O$4:$O$411,MATCH($B150,'Cable Schedule'!$M$4:$M$411,0)))&amp;IF(INDEX('Cable Schedule'!$P$4:$P$411,MATCH($B150,'Cable Schedule'!$M$4:$M$411,0))="","",", "&amp;INDEX('Cable Schedule'!$P$4:$P$411,MATCH($B150,'Cable Schedule'!$M$4:$M$411,0)))&amp;IF(INDEX('Cable Schedule'!$Q$4:$Q$411,MATCH($B150,'Cable Schedule'!$M$4:$M$411,0))="","",", "&amp;INDEX('Cable Schedule'!$Q$4:$Q$411,MATCH($B150,'Cable Schedule'!$M$4:$M$411,0)))&amp;IF(INDEX('Cable Schedule'!$R$4:$R$411,MATCH($B150,'Cable Schedule'!$M$4:$M$411,0))="","",", "&amp;INDEX('Cable Schedule'!$R$4:$R$411,MATCH($B150,'Cable Schedule'!$M$4:$M$411,0)))&amp;IF(INDEX('Cable Schedule'!$S$4:$S$411,MATCH($B150,'Cable Schedule'!$M$4:$M$411,0))="","",", "&amp;INDEX('Cable Schedule'!$S$4:$S$411,MATCH($B150,'Cable Schedule'!$M$4:$M$411,0))))</f>
        <v/>
      </c>
      <c r="L150" s="251"/>
      <c r="M150" s="252"/>
      <c r="N150" s="252"/>
      <c r="O150" s="252"/>
      <c r="P150" s="252"/>
      <c r="Q150" s="253"/>
    </row>
    <row r="151" spans="1:17">
      <c r="A151" s="50"/>
      <c r="B151" s="34" t="str">
        <f>IF(ISBLANK('Cable Schedule'!$M151),"",'Cable Schedule'!$M151)</f>
        <v/>
      </c>
      <c r="C151" s="3" t="str">
        <f>IF(ISBLANK('Cable Schedule'!$E154),"",'Cable Schedule'!$G151)</f>
        <v/>
      </c>
      <c r="D151" s="48" t="str">
        <f>IF(ISNA(INDEX('Cable Schedule'!$X$4:$X$411,MATCH($B151,'Cable Schedule'!$M$4:$M$411,0))),"",INDEX('Cable Schedule'!$X$4:$X$411,MATCH($B151,'Cable Schedule'!$M$4:$M$411,0)))</f>
        <v/>
      </c>
      <c r="E151" s="35">
        <v>2.5</v>
      </c>
      <c r="F151" s="36" t="str">
        <f>IF(ISBLANK('Cable Schedule'!$E151),"",(SUM((E151*0.5)^2*(3.1416))))</f>
        <v/>
      </c>
      <c r="G151" s="277" t="str">
        <f>IF(ISBLANK('Cable Schedule'!$E151),"",(SUMIF('Cable Schedule'!$M$4:$M$412,$B151,'Cable Schedule'!$W$4:$W$412)+SUMIF('Cable Schedule'!$N$4:$N$412,$B151,'Cable Schedule'!$W$4:$W$412)+SUMIF('Cable Schedule'!$O$4:$O$412,$B151,'Cable Schedule'!$W$4:$W$412)+SUMIF('Cable Schedule'!$P$4:$P$412,$B151,'Cable Schedule'!$W$4:$W$412)+SUMIF('Cable Schedule'!$Q$4:$Q$412,$B151,'Cable Schedule'!$W$4:$W$412)+SUMIF('Cable Schedule'!$R$4:$R$412,$B151,'Cable Schedule'!$W$4:$W$412)+SUMIF('Cable Schedule'!$S$4:$S$412,$B151,'Cable Schedule'!$W$4:$W$412)))</f>
        <v/>
      </c>
      <c r="H151" s="32" t="str">
        <f>IF(ISBLANK('Cable Schedule'!$E151),"",G151/F151)</f>
        <v/>
      </c>
      <c r="I151" s="278" t="str">
        <f>IF(ISBLANK('Cable Schedule'!$J151),"",(CONCATENATE('Cable Schedule'!J151,'Cable Schedule'!K151,'Cable Schedule'!L151)))</f>
        <v/>
      </c>
      <c r="J151" s="64">
        <f>IF(ISNA(INDEX('Cable Schedule'!$T$4:$T$307,MATCH($B151,'Cable Schedule'!$M$4:$M$307,0))),$C151,INDEX('Cable Schedule'!$T$4:$T$307,MATCH($B151,'Cable Schedule'!$M$4:$M$307,0)))</f>
        <v>0</v>
      </c>
      <c r="K151" s="15" t="str">
        <f>IF(ISNA(INDEX('Cable Schedule'!$M$4:$M$411,MATCH($B151,'Cable Schedule'!$M$4:$M$411,0))),"",INDEX('Cable Schedule'!$M$4:$M$411,MATCH($B151,'Cable Schedule'!$M$4:$M$411,0))&amp;IF(INDEX('Cable Schedule'!$N$4:$N$411,MATCH($B151,'Cable Schedule'!$M$4:$M$411,0))="","",", "&amp;INDEX('Cable Schedule'!$N$4:$N$411,MATCH($B151,'Cable Schedule'!$M$4:$M$411,0)))&amp;IF(INDEX('Cable Schedule'!$O$4:$O$411,MATCH($B151,'Cable Schedule'!$M$4:$M$411,0))="","",", "&amp;INDEX('Cable Schedule'!$O$4:$O$411,MATCH($B151,'Cable Schedule'!$M$4:$M$411,0)))&amp;IF(INDEX('Cable Schedule'!$P$4:$P$411,MATCH($B151,'Cable Schedule'!$M$4:$M$411,0))="","",", "&amp;INDEX('Cable Schedule'!$P$4:$P$411,MATCH($B151,'Cable Schedule'!$M$4:$M$411,0)))&amp;IF(INDEX('Cable Schedule'!$Q$4:$Q$411,MATCH($B151,'Cable Schedule'!$M$4:$M$411,0))="","",", "&amp;INDEX('Cable Schedule'!$Q$4:$Q$411,MATCH($B151,'Cable Schedule'!$M$4:$M$411,0)))&amp;IF(INDEX('Cable Schedule'!$R$4:$R$411,MATCH($B151,'Cable Schedule'!$M$4:$M$411,0))="","",", "&amp;INDEX('Cable Schedule'!$R$4:$R$411,MATCH($B151,'Cable Schedule'!$M$4:$M$411,0)))&amp;IF(INDEX('Cable Schedule'!$S$4:$S$411,MATCH($B151,'Cable Schedule'!$M$4:$M$411,0))="","",", "&amp;INDEX('Cable Schedule'!$S$4:$S$411,MATCH($B151,'Cable Schedule'!$M$4:$M$411,0))))</f>
        <v/>
      </c>
      <c r="L151" s="251"/>
      <c r="M151" s="252"/>
      <c r="N151" s="252"/>
      <c r="O151" s="252"/>
      <c r="P151" s="252"/>
      <c r="Q151" s="253"/>
    </row>
    <row r="152" spans="1:17">
      <c r="A152" s="50"/>
      <c r="B152" s="34" t="str">
        <f>IF(ISBLANK('Cable Schedule'!$M152),"",'Cable Schedule'!$M152)</f>
        <v/>
      </c>
      <c r="C152" s="3" t="str">
        <f>IF(ISBLANK('Cable Schedule'!$E155),"",'Cable Schedule'!$G152)</f>
        <v/>
      </c>
      <c r="D152" s="48" t="str">
        <f>IF(ISNA(INDEX('Cable Schedule'!$X$4:$X$411,MATCH($B152,'Cable Schedule'!$M$4:$M$411,0))),"",INDEX('Cable Schedule'!$X$4:$X$411,MATCH($B152,'Cable Schedule'!$M$4:$M$411,0)))</f>
        <v/>
      </c>
      <c r="E152" s="35">
        <v>0.75</v>
      </c>
      <c r="F152" s="36" t="str">
        <f>IF(ISBLANK('Cable Schedule'!$E152),"",(SUM((E152*0.5)^2*(3.1416))))</f>
        <v/>
      </c>
      <c r="G152" s="277" t="str">
        <f>IF(ISBLANK('Cable Schedule'!$E152),"",(SUMIF('Cable Schedule'!$M$4:$M$412,$B152,'Cable Schedule'!$W$4:$W$412)+SUMIF('Cable Schedule'!$N$4:$N$412,$B152,'Cable Schedule'!$W$4:$W$412)+SUMIF('Cable Schedule'!$O$4:$O$412,$B152,'Cable Schedule'!$W$4:$W$412)+SUMIF('Cable Schedule'!$P$4:$P$412,$B152,'Cable Schedule'!$W$4:$W$412)+SUMIF('Cable Schedule'!$Q$4:$Q$412,$B152,'Cable Schedule'!$W$4:$W$412)+SUMIF('Cable Schedule'!$R$4:$R$412,$B152,'Cable Schedule'!$W$4:$W$412)+SUMIF('Cable Schedule'!$S$4:$S$412,$B152,'Cable Schedule'!$W$4:$W$412)))</f>
        <v/>
      </c>
      <c r="H152" s="32" t="str">
        <f>IF(ISBLANK('Cable Schedule'!$E152),"",G152/F152)</f>
        <v/>
      </c>
      <c r="I152" s="278" t="str">
        <f>IF(ISBLANK('Cable Schedule'!$J152),"",(CONCATENATE('Cable Schedule'!J152,'Cable Schedule'!K152,'Cable Schedule'!L152)))</f>
        <v/>
      </c>
      <c r="J152" s="64">
        <f>IF(ISNA(INDEX('Cable Schedule'!$T$4:$T$307,MATCH($B152,'Cable Schedule'!$M$4:$M$307,0))),$C152,INDEX('Cable Schedule'!$T$4:$T$307,MATCH($B152,'Cable Schedule'!$M$4:$M$307,0)))</f>
        <v>0</v>
      </c>
      <c r="K152" s="15" t="str">
        <f>IF(ISNA(INDEX('Cable Schedule'!$M$4:$M$411,MATCH($B152,'Cable Schedule'!$M$4:$M$411,0))),"",INDEX('Cable Schedule'!$M$4:$M$411,MATCH($B152,'Cable Schedule'!$M$4:$M$411,0))&amp;IF(INDEX('Cable Schedule'!$N$4:$N$411,MATCH($B152,'Cable Schedule'!$M$4:$M$411,0))="","",", "&amp;INDEX('Cable Schedule'!$N$4:$N$411,MATCH($B152,'Cable Schedule'!$M$4:$M$411,0)))&amp;IF(INDEX('Cable Schedule'!$O$4:$O$411,MATCH($B152,'Cable Schedule'!$M$4:$M$411,0))="","",", "&amp;INDEX('Cable Schedule'!$O$4:$O$411,MATCH($B152,'Cable Schedule'!$M$4:$M$411,0)))&amp;IF(INDEX('Cable Schedule'!$P$4:$P$411,MATCH($B152,'Cable Schedule'!$M$4:$M$411,0))="","",", "&amp;INDEX('Cable Schedule'!$P$4:$P$411,MATCH($B152,'Cable Schedule'!$M$4:$M$411,0)))&amp;IF(INDEX('Cable Schedule'!$Q$4:$Q$411,MATCH($B152,'Cable Schedule'!$M$4:$M$411,0))="","",", "&amp;INDEX('Cable Schedule'!$Q$4:$Q$411,MATCH($B152,'Cable Schedule'!$M$4:$M$411,0)))&amp;IF(INDEX('Cable Schedule'!$R$4:$R$411,MATCH($B152,'Cable Schedule'!$M$4:$M$411,0))="","",", "&amp;INDEX('Cable Schedule'!$R$4:$R$411,MATCH($B152,'Cable Schedule'!$M$4:$M$411,0)))&amp;IF(INDEX('Cable Schedule'!$S$4:$S$411,MATCH($B152,'Cable Schedule'!$M$4:$M$411,0))="","",", "&amp;INDEX('Cable Schedule'!$S$4:$S$411,MATCH($B152,'Cable Schedule'!$M$4:$M$411,0))))</f>
        <v/>
      </c>
      <c r="L152" s="251"/>
      <c r="M152" s="252"/>
      <c r="N152" s="252"/>
      <c r="O152" s="252"/>
      <c r="P152" s="252"/>
      <c r="Q152" s="253"/>
    </row>
    <row r="153" spans="1:17">
      <c r="A153" s="50"/>
      <c r="B153" s="34" t="str">
        <f>IF(ISBLANK('Cable Schedule'!$M153),"",'Cable Schedule'!$M153)</f>
        <v/>
      </c>
      <c r="C153" s="3" t="str">
        <f>IF(ISBLANK('Cable Schedule'!$E156),"",'Cable Schedule'!$G153)</f>
        <v/>
      </c>
      <c r="D153" s="48" t="str">
        <f>IF(ISNA(INDEX('Cable Schedule'!$X$4:$X$411,MATCH($B153,'Cable Schedule'!$M$4:$M$411,0))),"",INDEX('Cable Schedule'!$X$4:$X$411,MATCH($B153,'Cable Schedule'!$M$4:$M$411,0)))</f>
        <v/>
      </c>
      <c r="E153" s="35">
        <v>0.75</v>
      </c>
      <c r="F153" s="36" t="str">
        <f>IF(ISBLANK('Cable Schedule'!$E153),"",(SUM((E153*0.5)^2*(3.1416))))</f>
        <v/>
      </c>
      <c r="G153" s="277" t="str">
        <f>IF(ISBLANK('Cable Schedule'!$E153),"",(SUMIF('Cable Schedule'!$M$4:$M$412,$B153,'Cable Schedule'!$W$4:$W$412)+SUMIF('Cable Schedule'!$N$4:$N$412,$B153,'Cable Schedule'!$W$4:$W$412)+SUMIF('Cable Schedule'!$O$4:$O$412,$B153,'Cable Schedule'!$W$4:$W$412)+SUMIF('Cable Schedule'!$P$4:$P$412,$B153,'Cable Schedule'!$W$4:$W$412)+SUMIF('Cable Schedule'!$Q$4:$Q$412,$B153,'Cable Schedule'!$W$4:$W$412)+SUMIF('Cable Schedule'!$R$4:$R$412,$B153,'Cable Schedule'!$W$4:$W$412)+SUMIF('Cable Schedule'!$S$4:$S$412,$B153,'Cable Schedule'!$W$4:$W$412)))</f>
        <v/>
      </c>
      <c r="H153" s="32" t="str">
        <f>IF(ISBLANK('Cable Schedule'!$E153),"",G153/F153)</f>
        <v/>
      </c>
      <c r="I153" s="278" t="str">
        <f>IF(ISBLANK('Cable Schedule'!$J153),"",(CONCATENATE('Cable Schedule'!J153,'Cable Schedule'!K153,'Cable Schedule'!L153)))</f>
        <v/>
      </c>
      <c r="J153" s="64">
        <f>IF(ISNA(INDEX('Cable Schedule'!$T$4:$T$307,MATCH($B153,'Cable Schedule'!$M$4:$M$307,0))),$C153,INDEX('Cable Schedule'!$T$4:$T$307,MATCH($B153,'Cable Schedule'!$M$4:$M$307,0)))</f>
        <v>0</v>
      </c>
      <c r="K153" s="15" t="str">
        <f>IF(ISNA(INDEX('Cable Schedule'!$M$4:$M$411,MATCH($B153,'Cable Schedule'!$M$4:$M$411,0))),"",INDEX('Cable Schedule'!$M$4:$M$411,MATCH($B153,'Cable Schedule'!$M$4:$M$411,0))&amp;IF(INDEX('Cable Schedule'!$N$4:$N$411,MATCH($B153,'Cable Schedule'!$M$4:$M$411,0))="","",", "&amp;INDEX('Cable Schedule'!$N$4:$N$411,MATCH($B153,'Cable Schedule'!$M$4:$M$411,0)))&amp;IF(INDEX('Cable Schedule'!$O$4:$O$411,MATCH($B153,'Cable Schedule'!$M$4:$M$411,0))="","",", "&amp;INDEX('Cable Schedule'!$O$4:$O$411,MATCH($B153,'Cable Schedule'!$M$4:$M$411,0)))&amp;IF(INDEX('Cable Schedule'!$P$4:$P$411,MATCH($B153,'Cable Schedule'!$M$4:$M$411,0))="","",", "&amp;INDEX('Cable Schedule'!$P$4:$P$411,MATCH($B153,'Cable Schedule'!$M$4:$M$411,0)))&amp;IF(INDEX('Cable Schedule'!$Q$4:$Q$411,MATCH($B153,'Cable Schedule'!$M$4:$M$411,0))="","",", "&amp;INDEX('Cable Schedule'!$Q$4:$Q$411,MATCH($B153,'Cable Schedule'!$M$4:$M$411,0)))&amp;IF(INDEX('Cable Schedule'!$R$4:$R$411,MATCH($B153,'Cable Schedule'!$M$4:$M$411,0))="","",", "&amp;INDEX('Cable Schedule'!$R$4:$R$411,MATCH($B153,'Cable Schedule'!$M$4:$M$411,0)))&amp;IF(INDEX('Cable Schedule'!$S$4:$S$411,MATCH($B153,'Cable Schedule'!$M$4:$M$411,0))="","",", "&amp;INDEX('Cable Schedule'!$S$4:$S$411,MATCH($B153,'Cable Schedule'!$M$4:$M$411,0))))</f>
        <v/>
      </c>
      <c r="L153" s="251"/>
      <c r="M153" s="252"/>
      <c r="N153" s="252"/>
      <c r="O153" s="252"/>
      <c r="P153" s="252"/>
      <c r="Q153" s="253"/>
    </row>
    <row r="154" spans="1:17">
      <c r="A154" s="50"/>
      <c r="B154" s="34" t="str">
        <f>IF(ISBLANK('Cable Schedule'!$M154),"",'Cable Schedule'!$M154)</f>
        <v/>
      </c>
      <c r="C154" s="3" t="str">
        <f>IF(ISBLANK('Cable Schedule'!$E157),"",'Cable Schedule'!$G154)</f>
        <v/>
      </c>
      <c r="D154" s="48" t="str">
        <f>IF(ISNA(INDEX('Cable Schedule'!$X$4:$X$411,MATCH($B154,'Cable Schedule'!$M$4:$M$411,0))),"",INDEX('Cable Schedule'!$X$4:$X$411,MATCH($B154,'Cable Schedule'!$M$4:$M$411,0)))</f>
        <v/>
      </c>
      <c r="E154" s="35">
        <v>0.75</v>
      </c>
      <c r="F154" s="36" t="str">
        <f>IF(ISBLANK('Cable Schedule'!$E154),"",(SUM((E154*0.5)^2*(3.1416))))</f>
        <v/>
      </c>
      <c r="G154" s="277" t="str">
        <f>IF(ISBLANK('Cable Schedule'!$E154),"",(SUMIF('Cable Schedule'!$M$4:$M$412,$B154,'Cable Schedule'!$W$4:$W$412)+SUMIF('Cable Schedule'!$N$4:$N$412,$B154,'Cable Schedule'!$W$4:$W$412)+SUMIF('Cable Schedule'!$O$4:$O$412,$B154,'Cable Schedule'!$W$4:$W$412)+SUMIF('Cable Schedule'!$P$4:$P$412,$B154,'Cable Schedule'!$W$4:$W$412)+SUMIF('Cable Schedule'!$Q$4:$Q$412,$B154,'Cable Schedule'!$W$4:$W$412)+SUMIF('Cable Schedule'!$R$4:$R$412,$B154,'Cable Schedule'!$W$4:$W$412)+SUMIF('Cable Schedule'!$S$4:$S$412,$B154,'Cable Schedule'!$W$4:$W$412)))</f>
        <v/>
      </c>
      <c r="H154" s="32" t="str">
        <f>IF(ISBLANK('Cable Schedule'!$E154),"",G154/F154)</f>
        <v/>
      </c>
      <c r="I154" s="278" t="str">
        <f>IF(ISBLANK('Cable Schedule'!$J154),"",(CONCATENATE('Cable Schedule'!J154,'Cable Schedule'!K154,'Cable Schedule'!L154)))</f>
        <v/>
      </c>
      <c r="J154" s="64">
        <f>IF(ISNA(INDEX('Cable Schedule'!$T$4:$T$307,MATCH($B154,'Cable Schedule'!$M$4:$M$307,0))),$C154,INDEX('Cable Schedule'!$T$4:$T$307,MATCH($B154,'Cable Schedule'!$M$4:$M$307,0)))</f>
        <v>0</v>
      </c>
      <c r="K154" s="15" t="str">
        <f>IF(ISNA(INDEX('Cable Schedule'!$M$4:$M$411,MATCH($B154,'Cable Schedule'!$M$4:$M$411,0))),"",INDEX('Cable Schedule'!$M$4:$M$411,MATCH($B154,'Cable Schedule'!$M$4:$M$411,0))&amp;IF(INDEX('Cable Schedule'!$N$4:$N$411,MATCH($B154,'Cable Schedule'!$M$4:$M$411,0))="","",", "&amp;INDEX('Cable Schedule'!$N$4:$N$411,MATCH($B154,'Cable Schedule'!$M$4:$M$411,0)))&amp;IF(INDEX('Cable Schedule'!$O$4:$O$411,MATCH($B154,'Cable Schedule'!$M$4:$M$411,0))="","",", "&amp;INDEX('Cable Schedule'!$O$4:$O$411,MATCH($B154,'Cable Schedule'!$M$4:$M$411,0)))&amp;IF(INDEX('Cable Schedule'!$P$4:$P$411,MATCH($B154,'Cable Schedule'!$M$4:$M$411,0))="","",", "&amp;INDEX('Cable Schedule'!$P$4:$P$411,MATCH($B154,'Cable Schedule'!$M$4:$M$411,0)))&amp;IF(INDEX('Cable Schedule'!$Q$4:$Q$411,MATCH($B154,'Cable Schedule'!$M$4:$M$411,0))="","",", "&amp;INDEX('Cable Schedule'!$Q$4:$Q$411,MATCH($B154,'Cable Schedule'!$M$4:$M$411,0)))&amp;IF(INDEX('Cable Schedule'!$R$4:$R$411,MATCH($B154,'Cable Schedule'!$M$4:$M$411,0))="","",", "&amp;INDEX('Cable Schedule'!$R$4:$R$411,MATCH($B154,'Cable Schedule'!$M$4:$M$411,0)))&amp;IF(INDEX('Cable Schedule'!$S$4:$S$411,MATCH($B154,'Cable Schedule'!$M$4:$M$411,0))="","",", "&amp;INDEX('Cable Schedule'!$S$4:$S$411,MATCH($B154,'Cable Schedule'!$M$4:$M$411,0))))</f>
        <v/>
      </c>
      <c r="L154" s="251"/>
      <c r="M154" s="252"/>
      <c r="N154" s="252"/>
      <c r="O154" s="252"/>
      <c r="P154" s="252"/>
      <c r="Q154" s="253"/>
    </row>
    <row r="155" spans="1:17">
      <c r="A155" s="50"/>
      <c r="B155" s="34" t="str">
        <f>IF(ISBLANK('Cable Schedule'!$M155),"",'Cable Schedule'!$M155)</f>
        <v/>
      </c>
      <c r="C155" s="3" t="str">
        <f>IF(ISBLANK('Cable Schedule'!$E158),"",'Cable Schedule'!$G155)</f>
        <v/>
      </c>
      <c r="D155" s="48" t="str">
        <f>IF(ISNA(INDEX('Cable Schedule'!$X$4:$X$411,MATCH($B155,'Cable Schedule'!$M$4:$M$411,0))),"",INDEX('Cable Schedule'!$X$4:$X$411,MATCH($B155,'Cable Schedule'!$M$4:$M$411,0)))</f>
        <v/>
      </c>
      <c r="E155" s="35">
        <v>0.75</v>
      </c>
      <c r="F155" s="36" t="str">
        <f>IF(ISBLANK('Cable Schedule'!$E155),"",(SUM((E155*0.5)^2*(3.1416))))</f>
        <v/>
      </c>
      <c r="G155" s="277" t="str">
        <f>IF(ISBLANK('Cable Schedule'!$E155),"",(SUMIF('Cable Schedule'!$M$4:$M$412,$B155,'Cable Schedule'!$W$4:$W$412)+SUMIF('Cable Schedule'!$N$4:$N$412,$B155,'Cable Schedule'!$W$4:$W$412)+SUMIF('Cable Schedule'!$O$4:$O$412,$B155,'Cable Schedule'!$W$4:$W$412)+SUMIF('Cable Schedule'!$P$4:$P$412,$B155,'Cable Schedule'!$W$4:$W$412)+SUMIF('Cable Schedule'!$Q$4:$Q$412,$B155,'Cable Schedule'!$W$4:$W$412)+SUMIF('Cable Schedule'!$R$4:$R$412,$B155,'Cable Schedule'!$W$4:$W$412)+SUMIF('Cable Schedule'!$S$4:$S$412,$B155,'Cable Schedule'!$W$4:$W$412)))</f>
        <v/>
      </c>
      <c r="H155" s="32" t="str">
        <f>IF(ISBLANK('Cable Schedule'!$E155),"",G155/F155)</f>
        <v/>
      </c>
      <c r="I155" s="278" t="str">
        <f>IF(ISBLANK('Cable Schedule'!$J155),"",(CONCATENATE('Cable Schedule'!J155,'Cable Schedule'!K155,'Cable Schedule'!L155)))</f>
        <v/>
      </c>
      <c r="J155" s="64">
        <f>IF(ISNA(INDEX('Cable Schedule'!$T$4:$T$307,MATCH($B155,'Cable Schedule'!$M$4:$M$307,0))),$C155,INDEX('Cable Schedule'!$T$4:$T$307,MATCH($B155,'Cable Schedule'!$M$4:$M$307,0)))</f>
        <v>0</v>
      </c>
      <c r="K155" s="15" t="str">
        <f>IF(ISNA(INDEX('Cable Schedule'!$M$4:$M$411,MATCH($B155,'Cable Schedule'!$M$4:$M$411,0))),"",INDEX('Cable Schedule'!$M$4:$M$411,MATCH($B155,'Cable Schedule'!$M$4:$M$411,0))&amp;IF(INDEX('Cable Schedule'!$N$4:$N$411,MATCH($B155,'Cable Schedule'!$M$4:$M$411,0))="","",", "&amp;INDEX('Cable Schedule'!$N$4:$N$411,MATCH($B155,'Cable Schedule'!$M$4:$M$411,0)))&amp;IF(INDEX('Cable Schedule'!$O$4:$O$411,MATCH($B155,'Cable Schedule'!$M$4:$M$411,0))="","",", "&amp;INDEX('Cable Schedule'!$O$4:$O$411,MATCH($B155,'Cable Schedule'!$M$4:$M$411,0)))&amp;IF(INDEX('Cable Schedule'!$P$4:$P$411,MATCH($B155,'Cable Schedule'!$M$4:$M$411,0))="","",", "&amp;INDEX('Cable Schedule'!$P$4:$P$411,MATCH($B155,'Cable Schedule'!$M$4:$M$411,0)))&amp;IF(INDEX('Cable Schedule'!$Q$4:$Q$411,MATCH($B155,'Cable Schedule'!$M$4:$M$411,0))="","",", "&amp;INDEX('Cable Schedule'!$Q$4:$Q$411,MATCH($B155,'Cable Schedule'!$M$4:$M$411,0)))&amp;IF(INDEX('Cable Schedule'!$R$4:$R$411,MATCH($B155,'Cable Schedule'!$M$4:$M$411,0))="","",", "&amp;INDEX('Cable Schedule'!$R$4:$R$411,MATCH($B155,'Cable Schedule'!$M$4:$M$411,0)))&amp;IF(INDEX('Cable Schedule'!$S$4:$S$411,MATCH($B155,'Cable Schedule'!$M$4:$M$411,0))="","",", "&amp;INDEX('Cable Schedule'!$S$4:$S$411,MATCH($B155,'Cable Schedule'!$M$4:$M$411,0))))</f>
        <v/>
      </c>
      <c r="L155" s="251"/>
      <c r="M155" s="252"/>
      <c r="N155" s="252"/>
      <c r="O155" s="252"/>
      <c r="P155" s="252"/>
      <c r="Q155" s="253"/>
    </row>
    <row r="156" spans="1:17">
      <c r="A156" s="50"/>
      <c r="B156" s="34" t="str">
        <f>IF(ISBLANK('Cable Schedule'!$M156),"",'Cable Schedule'!$M156)</f>
        <v/>
      </c>
      <c r="C156" s="3" t="str">
        <f>IF(ISBLANK('Cable Schedule'!$E159),"",'Cable Schedule'!$G156)</f>
        <v/>
      </c>
      <c r="D156" s="48" t="str">
        <f>IF(ISNA(INDEX('Cable Schedule'!$X$4:$X$411,MATCH($B156,'Cable Schedule'!$M$4:$M$411,0))),"",INDEX('Cable Schedule'!$X$4:$X$411,MATCH($B156,'Cable Schedule'!$M$4:$M$411,0)))</f>
        <v/>
      </c>
      <c r="E156" s="35">
        <v>0.75</v>
      </c>
      <c r="F156" s="36" t="str">
        <f>IF(ISBLANK('Cable Schedule'!$E156),"",(SUM((E156*0.5)^2*(3.1416))))</f>
        <v/>
      </c>
      <c r="G156" s="277" t="str">
        <f>IF(ISBLANK('Cable Schedule'!$E156),"",(SUMIF('Cable Schedule'!$M$4:$M$412,$B156,'Cable Schedule'!$W$4:$W$412)+SUMIF('Cable Schedule'!$N$4:$N$412,$B156,'Cable Schedule'!$W$4:$W$412)+SUMIF('Cable Schedule'!$O$4:$O$412,$B156,'Cable Schedule'!$W$4:$W$412)+SUMIF('Cable Schedule'!$P$4:$P$412,$B156,'Cable Schedule'!$W$4:$W$412)+SUMIF('Cable Schedule'!$Q$4:$Q$412,$B156,'Cable Schedule'!$W$4:$W$412)+SUMIF('Cable Schedule'!$R$4:$R$412,$B156,'Cable Schedule'!$W$4:$W$412)+SUMIF('Cable Schedule'!$S$4:$S$412,$B156,'Cable Schedule'!$W$4:$W$412)))</f>
        <v/>
      </c>
      <c r="H156" s="32" t="str">
        <f>IF(ISBLANK('Cable Schedule'!$E156),"",G156/F156)</f>
        <v/>
      </c>
      <c r="I156" s="278" t="str">
        <f>IF(ISBLANK('Cable Schedule'!$J156),"",(CONCATENATE('Cable Schedule'!J156,'Cable Schedule'!K156,'Cable Schedule'!L156)))</f>
        <v/>
      </c>
      <c r="J156" s="64">
        <f>IF(ISNA(INDEX('Cable Schedule'!$T$4:$T$307,MATCH($B156,'Cable Schedule'!$M$4:$M$307,0))),$C156,INDEX('Cable Schedule'!$T$4:$T$307,MATCH($B156,'Cable Schedule'!$M$4:$M$307,0)))</f>
        <v>0</v>
      </c>
      <c r="K156" s="15" t="str">
        <f>IF(ISNA(INDEX('Cable Schedule'!$M$4:$M$411,MATCH($B156,'Cable Schedule'!$M$4:$M$411,0))),"",INDEX('Cable Schedule'!$M$4:$M$411,MATCH($B156,'Cable Schedule'!$M$4:$M$411,0))&amp;IF(INDEX('Cable Schedule'!$N$4:$N$411,MATCH($B156,'Cable Schedule'!$M$4:$M$411,0))="","",", "&amp;INDEX('Cable Schedule'!$N$4:$N$411,MATCH($B156,'Cable Schedule'!$M$4:$M$411,0)))&amp;IF(INDEX('Cable Schedule'!$O$4:$O$411,MATCH($B156,'Cable Schedule'!$M$4:$M$411,0))="","",", "&amp;INDEX('Cable Schedule'!$O$4:$O$411,MATCH($B156,'Cable Schedule'!$M$4:$M$411,0)))&amp;IF(INDEX('Cable Schedule'!$P$4:$P$411,MATCH($B156,'Cable Schedule'!$M$4:$M$411,0))="","",", "&amp;INDEX('Cable Schedule'!$P$4:$P$411,MATCH($B156,'Cable Schedule'!$M$4:$M$411,0)))&amp;IF(INDEX('Cable Schedule'!$Q$4:$Q$411,MATCH($B156,'Cable Schedule'!$M$4:$M$411,0))="","",", "&amp;INDEX('Cable Schedule'!$Q$4:$Q$411,MATCH($B156,'Cable Schedule'!$M$4:$M$411,0)))&amp;IF(INDEX('Cable Schedule'!$R$4:$R$411,MATCH($B156,'Cable Schedule'!$M$4:$M$411,0))="","",", "&amp;INDEX('Cable Schedule'!$R$4:$R$411,MATCH($B156,'Cable Schedule'!$M$4:$M$411,0)))&amp;IF(INDEX('Cable Schedule'!$S$4:$S$411,MATCH($B156,'Cable Schedule'!$M$4:$M$411,0))="","",", "&amp;INDEX('Cable Schedule'!$S$4:$S$411,MATCH($B156,'Cable Schedule'!$M$4:$M$411,0))))</f>
        <v/>
      </c>
      <c r="L156" s="251"/>
      <c r="M156" s="252"/>
      <c r="N156" s="252"/>
      <c r="O156" s="252"/>
      <c r="P156" s="252"/>
      <c r="Q156" s="253"/>
    </row>
    <row r="157" spans="1:17">
      <c r="A157" s="50"/>
      <c r="B157" s="34" t="str">
        <f>IF(ISBLANK('Cable Schedule'!$M157),"",'Cable Schedule'!$M157)</f>
        <v/>
      </c>
      <c r="C157" s="3" t="str">
        <f>IF(ISBLANK('Cable Schedule'!$E160),"",'Cable Schedule'!$G157)</f>
        <v/>
      </c>
      <c r="D157" s="48" t="str">
        <f>IF(ISNA(INDEX('Cable Schedule'!$X$4:$X$411,MATCH($B157,'Cable Schedule'!$M$4:$M$411,0))),"",INDEX('Cable Schedule'!$X$4:$X$411,MATCH($B157,'Cable Schedule'!$M$4:$M$411,0)))</f>
        <v/>
      </c>
      <c r="E157" s="35">
        <v>0.75</v>
      </c>
      <c r="F157" s="36" t="str">
        <f>IF(ISBLANK('Cable Schedule'!$E157),"",(SUM((E157*0.5)^2*(3.1416))))</f>
        <v/>
      </c>
      <c r="G157" s="277" t="str">
        <f>IF(ISBLANK('Cable Schedule'!$E157),"",(SUMIF('Cable Schedule'!$M$4:$M$412,$B157,'Cable Schedule'!$W$4:$W$412)+SUMIF('Cable Schedule'!$N$4:$N$412,$B157,'Cable Schedule'!$W$4:$W$412)+SUMIF('Cable Schedule'!$O$4:$O$412,$B157,'Cable Schedule'!$W$4:$W$412)+SUMIF('Cable Schedule'!$P$4:$P$412,$B157,'Cable Schedule'!$W$4:$W$412)+SUMIF('Cable Schedule'!$Q$4:$Q$412,$B157,'Cable Schedule'!$W$4:$W$412)+SUMIF('Cable Schedule'!$R$4:$R$412,$B157,'Cable Schedule'!$W$4:$W$412)+SUMIF('Cable Schedule'!$S$4:$S$412,$B157,'Cable Schedule'!$W$4:$W$412)))</f>
        <v/>
      </c>
      <c r="H157" s="32" t="str">
        <f>IF(ISBLANK('Cable Schedule'!$E157),"",G157/F157)</f>
        <v/>
      </c>
      <c r="I157" s="278" t="str">
        <f>IF(ISBLANK('Cable Schedule'!$J157),"",(CONCATENATE('Cable Schedule'!J157,'Cable Schedule'!K157,'Cable Schedule'!L157)))</f>
        <v/>
      </c>
      <c r="J157" s="64">
        <f>IF(ISNA(INDEX('Cable Schedule'!$T$4:$T$307,MATCH($B157,'Cable Schedule'!$M$4:$M$307,0))),$C157,INDEX('Cable Schedule'!$T$4:$T$307,MATCH($B157,'Cable Schedule'!$M$4:$M$307,0)))</f>
        <v>0</v>
      </c>
      <c r="K157" s="15" t="str">
        <f>IF(ISNA(INDEX('Cable Schedule'!$M$4:$M$411,MATCH($B157,'Cable Schedule'!$M$4:$M$411,0))),"",INDEX('Cable Schedule'!$M$4:$M$411,MATCH($B157,'Cable Schedule'!$M$4:$M$411,0))&amp;IF(INDEX('Cable Schedule'!$N$4:$N$411,MATCH($B157,'Cable Schedule'!$M$4:$M$411,0))="","",", "&amp;INDEX('Cable Schedule'!$N$4:$N$411,MATCH($B157,'Cable Schedule'!$M$4:$M$411,0)))&amp;IF(INDEX('Cable Schedule'!$O$4:$O$411,MATCH($B157,'Cable Schedule'!$M$4:$M$411,0))="","",", "&amp;INDEX('Cable Schedule'!$O$4:$O$411,MATCH($B157,'Cable Schedule'!$M$4:$M$411,0)))&amp;IF(INDEX('Cable Schedule'!$P$4:$P$411,MATCH($B157,'Cable Schedule'!$M$4:$M$411,0))="","",", "&amp;INDEX('Cable Schedule'!$P$4:$P$411,MATCH($B157,'Cable Schedule'!$M$4:$M$411,0)))&amp;IF(INDEX('Cable Schedule'!$Q$4:$Q$411,MATCH($B157,'Cable Schedule'!$M$4:$M$411,0))="","",", "&amp;INDEX('Cable Schedule'!$Q$4:$Q$411,MATCH($B157,'Cable Schedule'!$M$4:$M$411,0)))&amp;IF(INDEX('Cable Schedule'!$R$4:$R$411,MATCH($B157,'Cable Schedule'!$M$4:$M$411,0))="","",", "&amp;INDEX('Cable Schedule'!$R$4:$R$411,MATCH($B157,'Cable Schedule'!$M$4:$M$411,0)))&amp;IF(INDEX('Cable Schedule'!$S$4:$S$411,MATCH($B157,'Cable Schedule'!$M$4:$M$411,0))="","",", "&amp;INDEX('Cable Schedule'!$S$4:$S$411,MATCH($B157,'Cable Schedule'!$M$4:$M$411,0))))</f>
        <v/>
      </c>
      <c r="L157" s="251"/>
      <c r="M157" s="252"/>
      <c r="N157" s="252"/>
      <c r="O157" s="252"/>
      <c r="P157" s="252"/>
      <c r="Q157" s="253"/>
    </row>
    <row r="158" spans="1:17">
      <c r="A158" s="50"/>
      <c r="B158" s="34" t="str">
        <f>IF(ISBLANK('Cable Schedule'!$M158),"",'Cable Schedule'!$M158)</f>
        <v/>
      </c>
      <c r="C158" s="3" t="str">
        <f>IF(ISBLANK('Cable Schedule'!$E161),"",'Cable Schedule'!$G158)</f>
        <v/>
      </c>
      <c r="D158" s="48" t="str">
        <f>IF(ISNA(INDEX('Cable Schedule'!$X$4:$X$411,MATCH($B158,'Cable Schedule'!$M$4:$M$411,0))),"",INDEX('Cable Schedule'!$X$4:$X$411,MATCH($B158,'Cable Schedule'!$M$4:$M$411,0)))</f>
        <v/>
      </c>
      <c r="E158" s="35">
        <v>1</v>
      </c>
      <c r="F158" s="36" t="str">
        <f>IF(ISBLANK('Cable Schedule'!$E158),"",(SUM((E158*0.5)^2*(3.1416))))</f>
        <v/>
      </c>
      <c r="G158" s="277" t="str">
        <f>IF(ISBLANK('Cable Schedule'!$E158),"",(SUMIF('Cable Schedule'!$M$4:$M$412,$B158,'Cable Schedule'!$W$4:$W$412)+SUMIF('Cable Schedule'!$N$4:$N$412,$B158,'Cable Schedule'!$W$4:$W$412)+SUMIF('Cable Schedule'!$O$4:$O$412,$B158,'Cable Schedule'!$W$4:$W$412)+SUMIF('Cable Schedule'!$P$4:$P$412,$B158,'Cable Schedule'!$W$4:$W$412)+SUMIF('Cable Schedule'!$Q$4:$Q$412,$B158,'Cable Schedule'!$W$4:$W$412)+SUMIF('Cable Schedule'!$R$4:$R$412,$B158,'Cable Schedule'!$W$4:$W$412)+SUMIF('Cable Schedule'!$S$4:$S$412,$B158,'Cable Schedule'!$W$4:$W$412)))</f>
        <v/>
      </c>
      <c r="H158" s="32" t="str">
        <f>IF(ISBLANK('Cable Schedule'!$E158),"",G158/F158)</f>
        <v/>
      </c>
      <c r="I158" s="278" t="str">
        <f>IF(ISBLANK('Cable Schedule'!$J158),"",(CONCATENATE('Cable Schedule'!J158,'Cable Schedule'!K158,'Cable Schedule'!L158)))</f>
        <v/>
      </c>
      <c r="J158" s="64">
        <f>IF(ISNA(INDEX('Cable Schedule'!$T$4:$T$307,MATCH($B158,'Cable Schedule'!$M$4:$M$307,0))),$C158,INDEX('Cable Schedule'!$T$4:$T$307,MATCH($B158,'Cable Schedule'!$M$4:$M$307,0)))</f>
        <v>0</v>
      </c>
      <c r="K158" s="15" t="str">
        <f>IF(ISNA(INDEX('Cable Schedule'!$M$4:$M$411,MATCH($B158,'Cable Schedule'!$M$4:$M$411,0))),"",INDEX('Cable Schedule'!$M$4:$M$411,MATCH($B158,'Cable Schedule'!$M$4:$M$411,0))&amp;IF(INDEX('Cable Schedule'!$N$4:$N$411,MATCH($B158,'Cable Schedule'!$M$4:$M$411,0))="","",", "&amp;INDEX('Cable Schedule'!$N$4:$N$411,MATCH($B158,'Cable Schedule'!$M$4:$M$411,0)))&amp;IF(INDEX('Cable Schedule'!$O$4:$O$411,MATCH($B158,'Cable Schedule'!$M$4:$M$411,0))="","",", "&amp;INDEX('Cable Schedule'!$O$4:$O$411,MATCH($B158,'Cable Schedule'!$M$4:$M$411,0)))&amp;IF(INDEX('Cable Schedule'!$P$4:$P$411,MATCH($B158,'Cable Schedule'!$M$4:$M$411,0))="","",", "&amp;INDEX('Cable Schedule'!$P$4:$P$411,MATCH($B158,'Cable Schedule'!$M$4:$M$411,0)))&amp;IF(INDEX('Cable Schedule'!$Q$4:$Q$411,MATCH($B158,'Cable Schedule'!$M$4:$M$411,0))="","",", "&amp;INDEX('Cable Schedule'!$Q$4:$Q$411,MATCH($B158,'Cable Schedule'!$M$4:$M$411,0)))&amp;IF(INDEX('Cable Schedule'!$R$4:$R$411,MATCH($B158,'Cable Schedule'!$M$4:$M$411,0))="","",", "&amp;INDEX('Cable Schedule'!$R$4:$R$411,MATCH($B158,'Cable Schedule'!$M$4:$M$411,0)))&amp;IF(INDEX('Cable Schedule'!$S$4:$S$411,MATCH($B158,'Cable Schedule'!$M$4:$M$411,0))="","",", "&amp;INDEX('Cable Schedule'!$S$4:$S$411,MATCH($B158,'Cable Schedule'!$M$4:$M$411,0))))</f>
        <v/>
      </c>
      <c r="L158" s="251"/>
      <c r="M158" s="252"/>
      <c r="N158" s="252"/>
      <c r="O158" s="252"/>
      <c r="P158" s="252"/>
      <c r="Q158" s="253"/>
    </row>
    <row r="159" spans="1:17">
      <c r="A159" s="50"/>
      <c r="B159" s="34" t="str">
        <f>IF(ISBLANK('Cable Schedule'!$M159),"",'Cable Schedule'!$M159)</f>
        <v/>
      </c>
      <c r="C159" s="3" t="str">
        <f>IF(ISBLANK('Cable Schedule'!$E162),"",'Cable Schedule'!$G159)</f>
        <v/>
      </c>
      <c r="D159" s="48" t="str">
        <f>IF(ISNA(INDEX('Cable Schedule'!$X$4:$X$411,MATCH($B159,'Cable Schedule'!$M$4:$M$411,0))),"",INDEX('Cable Schedule'!$X$4:$X$411,MATCH($B159,'Cable Schedule'!$M$4:$M$411,0)))</f>
        <v/>
      </c>
      <c r="E159" s="35">
        <v>1</v>
      </c>
      <c r="F159" s="36" t="str">
        <f>IF(ISBLANK('Cable Schedule'!$E159),"",(SUM((E159*0.5)^2*(3.1416))))</f>
        <v/>
      </c>
      <c r="G159" s="277" t="str">
        <f>IF(ISBLANK('Cable Schedule'!$E159),"",(SUMIF('Cable Schedule'!$M$4:$M$412,$B159,'Cable Schedule'!$W$4:$W$412)+SUMIF('Cable Schedule'!$N$4:$N$412,$B159,'Cable Schedule'!$W$4:$W$412)+SUMIF('Cable Schedule'!$O$4:$O$412,$B159,'Cable Schedule'!$W$4:$W$412)+SUMIF('Cable Schedule'!$P$4:$P$412,$B159,'Cable Schedule'!$W$4:$W$412)+SUMIF('Cable Schedule'!$Q$4:$Q$412,$B159,'Cable Schedule'!$W$4:$W$412)+SUMIF('Cable Schedule'!$R$4:$R$412,$B159,'Cable Schedule'!$W$4:$W$412)+SUMIF('Cable Schedule'!$S$4:$S$412,$B159,'Cable Schedule'!$W$4:$W$412)))</f>
        <v/>
      </c>
      <c r="H159" s="32" t="str">
        <f>IF(ISBLANK('Cable Schedule'!$E159),"",G159/F159)</f>
        <v/>
      </c>
      <c r="I159" s="278" t="str">
        <f>IF(ISBLANK('Cable Schedule'!$J159),"",(CONCATENATE('Cable Schedule'!J159,'Cable Schedule'!K159,'Cable Schedule'!L159)))</f>
        <v/>
      </c>
      <c r="J159" s="64">
        <f>IF(ISNA(INDEX('Cable Schedule'!$T$4:$T$307,MATCH($B159,'Cable Schedule'!$M$4:$M$307,0))),$C159,INDEX('Cable Schedule'!$T$4:$T$307,MATCH($B159,'Cable Schedule'!$M$4:$M$307,0)))</f>
        <v>0</v>
      </c>
      <c r="K159" s="15" t="str">
        <f>IF(ISNA(INDEX('Cable Schedule'!$M$4:$M$411,MATCH($B159,'Cable Schedule'!$M$4:$M$411,0))),"",INDEX('Cable Schedule'!$M$4:$M$411,MATCH($B159,'Cable Schedule'!$M$4:$M$411,0))&amp;IF(INDEX('Cable Schedule'!$N$4:$N$411,MATCH($B159,'Cable Schedule'!$M$4:$M$411,0))="","",", "&amp;INDEX('Cable Schedule'!$N$4:$N$411,MATCH($B159,'Cable Schedule'!$M$4:$M$411,0)))&amp;IF(INDEX('Cable Schedule'!$O$4:$O$411,MATCH($B159,'Cable Schedule'!$M$4:$M$411,0))="","",", "&amp;INDEX('Cable Schedule'!$O$4:$O$411,MATCH($B159,'Cable Schedule'!$M$4:$M$411,0)))&amp;IF(INDEX('Cable Schedule'!$P$4:$P$411,MATCH($B159,'Cable Schedule'!$M$4:$M$411,0))="","",", "&amp;INDEX('Cable Schedule'!$P$4:$P$411,MATCH($B159,'Cable Schedule'!$M$4:$M$411,0)))&amp;IF(INDEX('Cable Schedule'!$Q$4:$Q$411,MATCH($B159,'Cable Schedule'!$M$4:$M$411,0))="","",", "&amp;INDEX('Cable Schedule'!$Q$4:$Q$411,MATCH($B159,'Cable Schedule'!$M$4:$M$411,0)))&amp;IF(INDEX('Cable Schedule'!$R$4:$R$411,MATCH($B159,'Cable Schedule'!$M$4:$M$411,0))="","",", "&amp;INDEX('Cable Schedule'!$R$4:$R$411,MATCH($B159,'Cable Schedule'!$M$4:$M$411,0)))&amp;IF(INDEX('Cable Schedule'!$S$4:$S$411,MATCH($B159,'Cable Schedule'!$M$4:$M$411,0))="","",", "&amp;INDEX('Cable Schedule'!$S$4:$S$411,MATCH($B159,'Cable Schedule'!$M$4:$M$411,0))))</f>
        <v/>
      </c>
      <c r="L159" s="251"/>
      <c r="M159" s="252"/>
      <c r="N159" s="252"/>
      <c r="O159" s="252"/>
      <c r="P159" s="252"/>
      <c r="Q159" s="253"/>
    </row>
    <row r="160" spans="1:17">
      <c r="A160" s="50"/>
      <c r="B160" s="34" t="str">
        <f>IF(ISBLANK('Cable Schedule'!$M160),"",'Cable Schedule'!$M160)</f>
        <v/>
      </c>
      <c r="C160" s="3" t="str">
        <f>IF(ISBLANK('Cable Schedule'!$E163),"",'Cable Schedule'!$G160)</f>
        <v/>
      </c>
      <c r="D160" s="48" t="str">
        <f>IF(ISNA(INDEX('Cable Schedule'!$X$4:$X$411,MATCH($B160,'Cable Schedule'!$M$4:$M$411,0))),"",INDEX('Cable Schedule'!$X$4:$X$411,MATCH($B160,'Cable Schedule'!$M$4:$M$411,0)))</f>
        <v/>
      </c>
      <c r="E160" s="35">
        <v>0.75</v>
      </c>
      <c r="F160" s="36" t="str">
        <f>IF(ISBLANK('Cable Schedule'!$E160),"",(SUM((E160*0.5)^2*(3.1416))))</f>
        <v/>
      </c>
      <c r="G160" s="277" t="str">
        <f>IF(ISBLANK('Cable Schedule'!$E160),"",(SUMIF('Cable Schedule'!$M$4:$M$412,$B160,'Cable Schedule'!$W$4:$W$412)+SUMIF('Cable Schedule'!$N$4:$N$412,$B160,'Cable Schedule'!$W$4:$W$412)+SUMIF('Cable Schedule'!$O$4:$O$412,$B160,'Cable Schedule'!$W$4:$W$412)+SUMIF('Cable Schedule'!$P$4:$P$412,$B160,'Cable Schedule'!$W$4:$W$412)+SUMIF('Cable Schedule'!$Q$4:$Q$412,$B160,'Cable Schedule'!$W$4:$W$412)+SUMIF('Cable Schedule'!$R$4:$R$412,$B160,'Cable Schedule'!$W$4:$W$412)+SUMIF('Cable Schedule'!$S$4:$S$412,$B160,'Cable Schedule'!$W$4:$W$412)))</f>
        <v/>
      </c>
      <c r="H160" s="32" t="str">
        <f>IF(ISBLANK('Cable Schedule'!$E160),"",G160/F160)</f>
        <v/>
      </c>
      <c r="I160" s="278" t="str">
        <f>IF(ISBLANK('Cable Schedule'!$J160),"",(CONCATENATE('Cable Schedule'!J160,'Cable Schedule'!K160,'Cable Schedule'!L160)))</f>
        <v/>
      </c>
      <c r="J160" s="64">
        <f>IF(ISNA(INDEX('Cable Schedule'!$T$4:$T$307,MATCH($B160,'Cable Schedule'!$M$4:$M$307,0))),$C160,INDEX('Cable Schedule'!$T$4:$T$307,MATCH($B160,'Cable Schedule'!$M$4:$M$307,0)))</f>
        <v>0</v>
      </c>
      <c r="K160" s="15" t="str">
        <f>IF(ISNA(INDEX('Cable Schedule'!$M$4:$M$411,MATCH($B160,'Cable Schedule'!$M$4:$M$411,0))),"",INDEX('Cable Schedule'!$M$4:$M$411,MATCH($B160,'Cable Schedule'!$M$4:$M$411,0))&amp;IF(INDEX('Cable Schedule'!$N$4:$N$411,MATCH($B160,'Cable Schedule'!$M$4:$M$411,0))="","",", "&amp;INDEX('Cable Schedule'!$N$4:$N$411,MATCH($B160,'Cable Schedule'!$M$4:$M$411,0)))&amp;IF(INDEX('Cable Schedule'!$O$4:$O$411,MATCH($B160,'Cable Schedule'!$M$4:$M$411,0))="","",", "&amp;INDEX('Cable Schedule'!$O$4:$O$411,MATCH($B160,'Cable Schedule'!$M$4:$M$411,0)))&amp;IF(INDEX('Cable Schedule'!$P$4:$P$411,MATCH($B160,'Cable Schedule'!$M$4:$M$411,0))="","",", "&amp;INDEX('Cable Schedule'!$P$4:$P$411,MATCH($B160,'Cable Schedule'!$M$4:$M$411,0)))&amp;IF(INDEX('Cable Schedule'!$Q$4:$Q$411,MATCH($B160,'Cable Schedule'!$M$4:$M$411,0))="","",", "&amp;INDEX('Cable Schedule'!$Q$4:$Q$411,MATCH($B160,'Cable Schedule'!$M$4:$M$411,0)))&amp;IF(INDEX('Cable Schedule'!$R$4:$R$411,MATCH($B160,'Cable Schedule'!$M$4:$M$411,0))="","",", "&amp;INDEX('Cable Schedule'!$R$4:$R$411,MATCH($B160,'Cable Schedule'!$M$4:$M$411,0)))&amp;IF(INDEX('Cable Schedule'!$S$4:$S$411,MATCH($B160,'Cable Schedule'!$M$4:$M$411,0))="","",", "&amp;INDEX('Cable Schedule'!$S$4:$S$411,MATCH($B160,'Cable Schedule'!$M$4:$M$411,0))))</f>
        <v/>
      </c>
      <c r="L160" s="251"/>
      <c r="M160" s="252"/>
      <c r="N160" s="252"/>
      <c r="O160" s="252"/>
      <c r="P160" s="252"/>
      <c r="Q160" s="253"/>
    </row>
    <row r="161" spans="1:17">
      <c r="A161" s="50"/>
      <c r="B161" s="34" t="str">
        <f>IF(ISBLANK('Cable Schedule'!$M161),"",'Cable Schedule'!$M161)</f>
        <v/>
      </c>
      <c r="C161" s="3" t="str">
        <f>IF(ISBLANK('Cable Schedule'!$E164),"",'Cable Schedule'!$G161)</f>
        <v/>
      </c>
      <c r="D161" s="48" t="str">
        <f>IF(ISNA(INDEX('Cable Schedule'!$X$4:$X$411,MATCH($B161,'Cable Schedule'!$M$4:$M$411,0))),"",INDEX('Cable Schedule'!$X$4:$X$411,MATCH($B161,'Cable Schedule'!$M$4:$M$411,0)))</f>
        <v/>
      </c>
      <c r="E161" s="35">
        <v>0.75</v>
      </c>
      <c r="F161" s="36" t="str">
        <f>IF(ISBLANK('Cable Schedule'!$E161),"",(SUM((E161*0.5)^2*(3.1416))))</f>
        <v/>
      </c>
      <c r="G161" s="277" t="str">
        <f>IF(ISBLANK('Cable Schedule'!$E161),"",(SUMIF('Cable Schedule'!$M$4:$M$412,$B161,'Cable Schedule'!$W$4:$W$412)+SUMIF('Cable Schedule'!$N$4:$N$412,$B161,'Cable Schedule'!$W$4:$W$412)+SUMIF('Cable Schedule'!$O$4:$O$412,$B161,'Cable Schedule'!$W$4:$W$412)+SUMIF('Cable Schedule'!$P$4:$P$412,$B161,'Cable Schedule'!$W$4:$W$412)+SUMIF('Cable Schedule'!$Q$4:$Q$412,$B161,'Cable Schedule'!$W$4:$W$412)+SUMIF('Cable Schedule'!$R$4:$R$412,$B161,'Cable Schedule'!$W$4:$W$412)+SUMIF('Cable Schedule'!$S$4:$S$412,$B161,'Cable Schedule'!$W$4:$W$412)))</f>
        <v/>
      </c>
      <c r="H161" s="32" t="str">
        <f>IF(ISBLANK('Cable Schedule'!$E161),"",G161/F161)</f>
        <v/>
      </c>
      <c r="I161" s="278" t="str">
        <f>IF(ISBLANK('Cable Schedule'!$J161),"",(CONCATENATE('Cable Schedule'!J161,'Cable Schedule'!K161,'Cable Schedule'!L161)))</f>
        <v/>
      </c>
      <c r="J161" s="64">
        <f>IF(ISNA(INDEX('Cable Schedule'!$T$4:$T$307,MATCH($B161,'Cable Schedule'!$M$4:$M$307,0))),$C161,INDEX('Cable Schedule'!$T$4:$T$307,MATCH($B161,'Cable Schedule'!$M$4:$M$307,0)))</f>
        <v>0</v>
      </c>
      <c r="K161" s="15" t="str">
        <f>IF(ISNA(INDEX('Cable Schedule'!$M$4:$M$411,MATCH($B161,'Cable Schedule'!$M$4:$M$411,0))),"",INDEX('Cable Schedule'!$M$4:$M$411,MATCH($B161,'Cable Schedule'!$M$4:$M$411,0))&amp;IF(INDEX('Cable Schedule'!$N$4:$N$411,MATCH($B161,'Cable Schedule'!$M$4:$M$411,0))="","",", "&amp;INDEX('Cable Schedule'!$N$4:$N$411,MATCH($B161,'Cable Schedule'!$M$4:$M$411,0)))&amp;IF(INDEX('Cable Schedule'!$O$4:$O$411,MATCH($B161,'Cable Schedule'!$M$4:$M$411,0))="","",", "&amp;INDEX('Cable Schedule'!$O$4:$O$411,MATCH($B161,'Cable Schedule'!$M$4:$M$411,0)))&amp;IF(INDEX('Cable Schedule'!$P$4:$P$411,MATCH($B161,'Cable Schedule'!$M$4:$M$411,0))="","",", "&amp;INDEX('Cable Schedule'!$P$4:$P$411,MATCH($B161,'Cable Schedule'!$M$4:$M$411,0)))&amp;IF(INDEX('Cable Schedule'!$Q$4:$Q$411,MATCH($B161,'Cable Schedule'!$M$4:$M$411,0))="","",", "&amp;INDEX('Cable Schedule'!$Q$4:$Q$411,MATCH($B161,'Cable Schedule'!$M$4:$M$411,0)))&amp;IF(INDEX('Cable Schedule'!$R$4:$R$411,MATCH($B161,'Cable Schedule'!$M$4:$M$411,0))="","",", "&amp;INDEX('Cable Schedule'!$R$4:$R$411,MATCH($B161,'Cable Schedule'!$M$4:$M$411,0)))&amp;IF(INDEX('Cable Schedule'!$S$4:$S$411,MATCH($B161,'Cable Schedule'!$M$4:$M$411,0))="","",", "&amp;INDEX('Cable Schedule'!$S$4:$S$411,MATCH($B161,'Cable Schedule'!$M$4:$M$411,0))))</f>
        <v/>
      </c>
      <c r="L161" s="251"/>
      <c r="M161" s="252"/>
      <c r="N161" s="252"/>
      <c r="O161" s="252"/>
      <c r="P161" s="252"/>
      <c r="Q161" s="253"/>
    </row>
    <row r="162" spans="1:17">
      <c r="A162" s="50"/>
      <c r="B162" s="34" t="str">
        <f>IF(ISBLANK('Cable Schedule'!$M162),"",'Cable Schedule'!$M162)</f>
        <v/>
      </c>
      <c r="C162" s="3" t="str">
        <f>IF(ISBLANK('Cable Schedule'!$E165),"",'Cable Schedule'!$G162)</f>
        <v/>
      </c>
      <c r="D162" s="48" t="str">
        <f>IF(ISNA(INDEX('Cable Schedule'!$X$4:$X$411,MATCH($B162,'Cable Schedule'!$M$4:$M$411,0))),"",INDEX('Cable Schedule'!$X$4:$X$411,MATCH($B162,'Cable Schedule'!$M$4:$M$411,0)))</f>
        <v/>
      </c>
      <c r="E162" s="35">
        <v>0.75</v>
      </c>
      <c r="F162" s="36" t="str">
        <f>IF(ISBLANK('Cable Schedule'!$E162),"",(SUM((E162*0.5)^2*(3.1416))))</f>
        <v/>
      </c>
      <c r="G162" s="277" t="str">
        <f>IF(ISBLANK('Cable Schedule'!$E162),"",(SUMIF('Cable Schedule'!$M$4:$M$412,$B162,'Cable Schedule'!$W$4:$W$412)+SUMIF('Cable Schedule'!$N$4:$N$412,$B162,'Cable Schedule'!$W$4:$W$412)+SUMIF('Cable Schedule'!$O$4:$O$412,$B162,'Cable Schedule'!$W$4:$W$412)+SUMIF('Cable Schedule'!$P$4:$P$412,$B162,'Cable Schedule'!$W$4:$W$412)+SUMIF('Cable Schedule'!$Q$4:$Q$412,$B162,'Cable Schedule'!$W$4:$W$412)+SUMIF('Cable Schedule'!$R$4:$R$412,$B162,'Cable Schedule'!$W$4:$W$412)+SUMIF('Cable Schedule'!$S$4:$S$412,$B162,'Cable Schedule'!$W$4:$W$412)))</f>
        <v/>
      </c>
      <c r="H162" s="32" t="str">
        <f>IF(ISBLANK('Cable Schedule'!$E162),"",G162/F162)</f>
        <v/>
      </c>
      <c r="I162" s="278" t="str">
        <f>IF(ISBLANK('Cable Schedule'!$J162),"",(CONCATENATE('Cable Schedule'!J162,'Cable Schedule'!K162,'Cable Schedule'!L162)))</f>
        <v/>
      </c>
      <c r="J162" s="64">
        <f>IF(ISNA(INDEX('Cable Schedule'!$T$4:$T$307,MATCH($B162,'Cable Schedule'!$M$4:$M$307,0))),$C162,INDEX('Cable Schedule'!$T$4:$T$307,MATCH($B162,'Cable Schedule'!$M$4:$M$307,0)))</f>
        <v>0</v>
      </c>
      <c r="K162" s="15" t="str">
        <f>IF(ISNA(INDEX('Cable Schedule'!$M$4:$M$411,MATCH($B162,'Cable Schedule'!$M$4:$M$411,0))),"",INDEX('Cable Schedule'!$M$4:$M$411,MATCH($B162,'Cable Schedule'!$M$4:$M$411,0))&amp;IF(INDEX('Cable Schedule'!$N$4:$N$411,MATCH($B162,'Cable Schedule'!$M$4:$M$411,0))="","",", "&amp;INDEX('Cable Schedule'!$N$4:$N$411,MATCH($B162,'Cable Schedule'!$M$4:$M$411,0)))&amp;IF(INDEX('Cable Schedule'!$O$4:$O$411,MATCH($B162,'Cable Schedule'!$M$4:$M$411,0))="","",", "&amp;INDEX('Cable Schedule'!$O$4:$O$411,MATCH($B162,'Cable Schedule'!$M$4:$M$411,0)))&amp;IF(INDEX('Cable Schedule'!$P$4:$P$411,MATCH($B162,'Cable Schedule'!$M$4:$M$411,0))="","",", "&amp;INDEX('Cable Schedule'!$P$4:$P$411,MATCH($B162,'Cable Schedule'!$M$4:$M$411,0)))&amp;IF(INDEX('Cable Schedule'!$Q$4:$Q$411,MATCH($B162,'Cable Schedule'!$M$4:$M$411,0))="","",", "&amp;INDEX('Cable Schedule'!$Q$4:$Q$411,MATCH($B162,'Cable Schedule'!$M$4:$M$411,0)))&amp;IF(INDEX('Cable Schedule'!$R$4:$R$411,MATCH($B162,'Cable Schedule'!$M$4:$M$411,0))="","",", "&amp;INDEX('Cable Schedule'!$R$4:$R$411,MATCH($B162,'Cable Schedule'!$M$4:$M$411,0)))&amp;IF(INDEX('Cable Schedule'!$S$4:$S$411,MATCH($B162,'Cable Schedule'!$M$4:$M$411,0))="","",", "&amp;INDEX('Cable Schedule'!$S$4:$S$411,MATCH($B162,'Cable Schedule'!$M$4:$M$411,0))))</f>
        <v/>
      </c>
      <c r="L162" s="251"/>
      <c r="M162" s="252"/>
      <c r="N162" s="252"/>
      <c r="O162" s="252"/>
      <c r="P162" s="252"/>
      <c r="Q162" s="253"/>
    </row>
    <row r="163" spans="1:17">
      <c r="A163" s="50"/>
      <c r="B163" s="34" t="str">
        <f>IF(ISBLANK('Cable Schedule'!$M163),"",'Cable Schedule'!$M163)</f>
        <v/>
      </c>
      <c r="C163" s="3" t="str">
        <f>IF(ISBLANK('Cable Schedule'!$E166),"",'Cable Schedule'!$G163)</f>
        <v/>
      </c>
      <c r="D163" s="48" t="str">
        <f>IF(ISNA(INDEX('Cable Schedule'!$X$4:$X$411,MATCH($B163,'Cable Schedule'!$M$4:$M$411,0))),"",INDEX('Cable Schedule'!$X$4:$X$411,MATCH($B163,'Cable Schedule'!$M$4:$M$411,0)))</f>
        <v/>
      </c>
      <c r="E163" s="35">
        <v>0.75</v>
      </c>
      <c r="F163" s="36" t="str">
        <f>IF(ISBLANK('Cable Schedule'!$E163),"",(SUM((E163*0.5)^2*(3.1416))))</f>
        <v/>
      </c>
      <c r="G163" s="277" t="str">
        <f>IF(ISBLANK('Cable Schedule'!$E163),"",(SUMIF('Cable Schedule'!$M$4:$M$412,$B163,'Cable Schedule'!$W$4:$W$412)+SUMIF('Cable Schedule'!$N$4:$N$412,$B163,'Cable Schedule'!$W$4:$W$412)+SUMIF('Cable Schedule'!$O$4:$O$412,$B163,'Cable Schedule'!$W$4:$W$412)+SUMIF('Cable Schedule'!$P$4:$P$412,$B163,'Cable Schedule'!$W$4:$W$412)+SUMIF('Cable Schedule'!$Q$4:$Q$412,$B163,'Cable Schedule'!$W$4:$W$412)+SUMIF('Cable Schedule'!$R$4:$R$412,$B163,'Cable Schedule'!$W$4:$W$412)+SUMIF('Cable Schedule'!$S$4:$S$412,$B163,'Cable Schedule'!$W$4:$W$412)))</f>
        <v/>
      </c>
      <c r="H163" s="32" t="str">
        <f>IF(ISBLANK('Cable Schedule'!$E163),"",G163/F163)</f>
        <v/>
      </c>
      <c r="I163" s="278" t="str">
        <f>IF(ISBLANK('Cable Schedule'!$J163),"",(CONCATENATE('Cable Schedule'!J163,'Cable Schedule'!K163,'Cable Schedule'!L163)))</f>
        <v/>
      </c>
      <c r="J163" s="64">
        <f>IF(ISNA(INDEX('Cable Schedule'!$T$4:$T$307,MATCH($B163,'Cable Schedule'!$M$4:$M$307,0))),$C163,INDEX('Cable Schedule'!$T$4:$T$307,MATCH($B163,'Cable Schedule'!$M$4:$M$307,0)))</f>
        <v>0</v>
      </c>
      <c r="K163" s="15" t="str">
        <f>IF(ISNA(INDEX('Cable Schedule'!$M$4:$M$411,MATCH($B163,'Cable Schedule'!$M$4:$M$411,0))),"",INDEX('Cable Schedule'!$M$4:$M$411,MATCH($B163,'Cable Schedule'!$M$4:$M$411,0))&amp;IF(INDEX('Cable Schedule'!$N$4:$N$411,MATCH($B163,'Cable Schedule'!$M$4:$M$411,0))="","",", "&amp;INDEX('Cable Schedule'!$N$4:$N$411,MATCH($B163,'Cable Schedule'!$M$4:$M$411,0)))&amp;IF(INDEX('Cable Schedule'!$O$4:$O$411,MATCH($B163,'Cable Schedule'!$M$4:$M$411,0))="","",", "&amp;INDEX('Cable Schedule'!$O$4:$O$411,MATCH($B163,'Cable Schedule'!$M$4:$M$411,0)))&amp;IF(INDEX('Cable Schedule'!$P$4:$P$411,MATCH($B163,'Cable Schedule'!$M$4:$M$411,0))="","",", "&amp;INDEX('Cable Schedule'!$P$4:$P$411,MATCH($B163,'Cable Schedule'!$M$4:$M$411,0)))&amp;IF(INDEX('Cable Schedule'!$Q$4:$Q$411,MATCH($B163,'Cable Schedule'!$M$4:$M$411,0))="","",", "&amp;INDEX('Cable Schedule'!$Q$4:$Q$411,MATCH($B163,'Cable Schedule'!$M$4:$M$411,0)))&amp;IF(INDEX('Cable Schedule'!$R$4:$R$411,MATCH($B163,'Cable Schedule'!$M$4:$M$411,0))="","",", "&amp;INDEX('Cable Schedule'!$R$4:$R$411,MATCH($B163,'Cable Schedule'!$M$4:$M$411,0)))&amp;IF(INDEX('Cable Schedule'!$S$4:$S$411,MATCH($B163,'Cable Schedule'!$M$4:$M$411,0))="","",", "&amp;INDEX('Cable Schedule'!$S$4:$S$411,MATCH($B163,'Cable Schedule'!$M$4:$M$411,0))))</f>
        <v/>
      </c>
      <c r="L163" s="251"/>
      <c r="M163" s="252"/>
      <c r="N163" s="252"/>
      <c r="O163" s="252"/>
      <c r="P163" s="252"/>
      <c r="Q163" s="253"/>
    </row>
    <row r="164" spans="1:17">
      <c r="A164" s="50"/>
      <c r="B164" s="34" t="str">
        <f>IF(ISBLANK('Cable Schedule'!$M164),"",'Cable Schedule'!$M164)</f>
        <v/>
      </c>
      <c r="C164" s="3" t="str">
        <f>IF(ISBLANK('Cable Schedule'!$E167),"",'Cable Schedule'!$G164)</f>
        <v/>
      </c>
      <c r="D164" s="48" t="str">
        <f>IF(ISNA(INDEX('Cable Schedule'!$X$4:$X$411,MATCH($B164,'Cable Schedule'!$M$4:$M$411,0))),"",INDEX('Cable Schedule'!$X$4:$X$411,MATCH($B164,'Cable Schedule'!$M$4:$M$411,0)))</f>
        <v/>
      </c>
      <c r="E164" s="35">
        <v>0.75</v>
      </c>
      <c r="F164" s="36" t="str">
        <f>IF(ISBLANK('Cable Schedule'!$E164),"",(SUM((E164*0.5)^2*(3.1416))))</f>
        <v/>
      </c>
      <c r="G164" s="277" t="str">
        <f>IF(ISBLANK('Cable Schedule'!$E164),"",(SUMIF('Cable Schedule'!$M$4:$M$412,$B164,'Cable Schedule'!$W$4:$W$412)+SUMIF('Cable Schedule'!$N$4:$N$412,$B164,'Cable Schedule'!$W$4:$W$412)+SUMIF('Cable Schedule'!$O$4:$O$412,$B164,'Cable Schedule'!$W$4:$W$412)+SUMIF('Cable Schedule'!$P$4:$P$412,$B164,'Cable Schedule'!$W$4:$W$412)+SUMIF('Cable Schedule'!$Q$4:$Q$412,$B164,'Cable Schedule'!$W$4:$W$412)+SUMIF('Cable Schedule'!$R$4:$R$412,$B164,'Cable Schedule'!$W$4:$W$412)+SUMIF('Cable Schedule'!$S$4:$S$412,$B164,'Cable Schedule'!$W$4:$W$412)))</f>
        <v/>
      </c>
      <c r="H164" s="32" t="str">
        <f>IF(ISBLANK('Cable Schedule'!$E164),"",G164/F164)</f>
        <v/>
      </c>
      <c r="I164" s="278" t="str">
        <f>IF(ISBLANK('Cable Schedule'!$J164),"",(CONCATENATE('Cable Schedule'!J164,'Cable Schedule'!K164,'Cable Schedule'!L164)))</f>
        <v/>
      </c>
      <c r="J164" s="64">
        <f>IF(ISNA(INDEX('Cable Schedule'!$T$4:$T$307,MATCH($B164,'Cable Schedule'!$M$4:$M$307,0))),$C164,INDEX('Cable Schedule'!$T$4:$T$307,MATCH($B164,'Cable Schedule'!$M$4:$M$307,0)))</f>
        <v>0</v>
      </c>
      <c r="K164" s="15" t="str">
        <f>IF(ISNA(INDEX('Cable Schedule'!$M$4:$M$411,MATCH($B164,'Cable Schedule'!$M$4:$M$411,0))),"",INDEX('Cable Schedule'!$M$4:$M$411,MATCH($B164,'Cable Schedule'!$M$4:$M$411,0))&amp;IF(INDEX('Cable Schedule'!$N$4:$N$411,MATCH($B164,'Cable Schedule'!$M$4:$M$411,0))="","",", "&amp;INDEX('Cable Schedule'!$N$4:$N$411,MATCH($B164,'Cable Schedule'!$M$4:$M$411,0)))&amp;IF(INDEX('Cable Schedule'!$O$4:$O$411,MATCH($B164,'Cable Schedule'!$M$4:$M$411,0))="","",", "&amp;INDEX('Cable Schedule'!$O$4:$O$411,MATCH($B164,'Cable Schedule'!$M$4:$M$411,0)))&amp;IF(INDEX('Cable Schedule'!$P$4:$P$411,MATCH($B164,'Cable Schedule'!$M$4:$M$411,0))="","",", "&amp;INDEX('Cable Schedule'!$P$4:$P$411,MATCH($B164,'Cable Schedule'!$M$4:$M$411,0)))&amp;IF(INDEX('Cable Schedule'!$Q$4:$Q$411,MATCH($B164,'Cable Schedule'!$M$4:$M$411,0))="","",", "&amp;INDEX('Cable Schedule'!$Q$4:$Q$411,MATCH($B164,'Cable Schedule'!$M$4:$M$411,0)))&amp;IF(INDEX('Cable Schedule'!$R$4:$R$411,MATCH($B164,'Cable Schedule'!$M$4:$M$411,0))="","",", "&amp;INDEX('Cable Schedule'!$R$4:$R$411,MATCH($B164,'Cable Schedule'!$M$4:$M$411,0)))&amp;IF(INDEX('Cable Schedule'!$S$4:$S$411,MATCH($B164,'Cable Schedule'!$M$4:$M$411,0))="","",", "&amp;INDEX('Cable Schedule'!$S$4:$S$411,MATCH($B164,'Cable Schedule'!$M$4:$M$411,0))))</f>
        <v/>
      </c>
      <c r="L164" s="251"/>
      <c r="M164" s="252"/>
      <c r="N164" s="252"/>
      <c r="O164" s="252"/>
      <c r="P164" s="252"/>
      <c r="Q164" s="253"/>
    </row>
    <row r="165" spans="1:17">
      <c r="A165" s="50"/>
      <c r="B165" s="34" t="str">
        <f>IF(ISBLANK('Cable Schedule'!$M165),"",'Cable Schedule'!$M165)</f>
        <v/>
      </c>
      <c r="C165" s="3" t="str">
        <f>IF(ISBLANK('Cable Schedule'!$E168),"",'Cable Schedule'!$G165)</f>
        <v/>
      </c>
      <c r="D165" s="48" t="str">
        <f>IF(ISNA(INDEX('Cable Schedule'!$X$4:$X$411,MATCH($B165,'Cable Schedule'!$M$4:$M$411,0))),"",INDEX('Cable Schedule'!$X$4:$X$411,MATCH($B165,'Cable Schedule'!$M$4:$M$411,0)))</f>
        <v/>
      </c>
      <c r="E165" s="35">
        <v>0.75</v>
      </c>
      <c r="F165" s="36" t="str">
        <f>IF(ISBLANK('Cable Schedule'!$E165),"",(SUM((E165*0.5)^2*(3.1416))))</f>
        <v/>
      </c>
      <c r="G165" s="277" t="str">
        <f>IF(ISBLANK('Cable Schedule'!$E165),"",(SUMIF('Cable Schedule'!$M$4:$M$412,$B165,'Cable Schedule'!$W$4:$W$412)+SUMIF('Cable Schedule'!$N$4:$N$412,$B165,'Cable Schedule'!$W$4:$W$412)+SUMIF('Cable Schedule'!$O$4:$O$412,$B165,'Cable Schedule'!$W$4:$W$412)+SUMIF('Cable Schedule'!$P$4:$P$412,$B165,'Cable Schedule'!$W$4:$W$412)+SUMIF('Cable Schedule'!$Q$4:$Q$412,$B165,'Cable Schedule'!$W$4:$W$412)+SUMIF('Cable Schedule'!$R$4:$R$412,$B165,'Cable Schedule'!$W$4:$W$412)+SUMIF('Cable Schedule'!$S$4:$S$412,$B165,'Cable Schedule'!$W$4:$W$412)))</f>
        <v/>
      </c>
      <c r="H165" s="32" t="str">
        <f>IF(ISBLANK('Cable Schedule'!$E165),"",G165/F165)</f>
        <v/>
      </c>
      <c r="I165" s="278" t="str">
        <f>IF(ISBLANK('Cable Schedule'!$J165),"",(CONCATENATE('Cable Schedule'!J165,'Cable Schedule'!K165,'Cable Schedule'!L165)))</f>
        <v/>
      </c>
      <c r="J165" s="64">
        <f>IF(ISNA(INDEX('Cable Schedule'!$T$4:$T$307,MATCH($B165,'Cable Schedule'!$M$4:$M$307,0))),$C165,INDEX('Cable Schedule'!$T$4:$T$307,MATCH($B165,'Cable Schedule'!$M$4:$M$307,0)))</f>
        <v>0</v>
      </c>
      <c r="K165" s="15" t="str">
        <f>IF(ISNA(INDEX('Cable Schedule'!$M$4:$M$411,MATCH($B165,'Cable Schedule'!$M$4:$M$411,0))),"",INDEX('Cable Schedule'!$M$4:$M$411,MATCH($B165,'Cable Schedule'!$M$4:$M$411,0))&amp;IF(INDEX('Cable Schedule'!$N$4:$N$411,MATCH($B165,'Cable Schedule'!$M$4:$M$411,0))="","",", "&amp;INDEX('Cable Schedule'!$N$4:$N$411,MATCH($B165,'Cable Schedule'!$M$4:$M$411,0)))&amp;IF(INDEX('Cable Schedule'!$O$4:$O$411,MATCH($B165,'Cable Schedule'!$M$4:$M$411,0))="","",", "&amp;INDEX('Cable Schedule'!$O$4:$O$411,MATCH($B165,'Cable Schedule'!$M$4:$M$411,0)))&amp;IF(INDEX('Cable Schedule'!$P$4:$P$411,MATCH($B165,'Cable Schedule'!$M$4:$M$411,0))="","",", "&amp;INDEX('Cable Schedule'!$P$4:$P$411,MATCH($B165,'Cable Schedule'!$M$4:$M$411,0)))&amp;IF(INDEX('Cable Schedule'!$Q$4:$Q$411,MATCH($B165,'Cable Schedule'!$M$4:$M$411,0))="","",", "&amp;INDEX('Cable Schedule'!$Q$4:$Q$411,MATCH($B165,'Cable Schedule'!$M$4:$M$411,0)))&amp;IF(INDEX('Cable Schedule'!$R$4:$R$411,MATCH($B165,'Cable Schedule'!$M$4:$M$411,0))="","",", "&amp;INDEX('Cable Schedule'!$R$4:$R$411,MATCH($B165,'Cable Schedule'!$M$4:$M$411,0)))&amp;IF(INDEX('Cable Schedule'!$S$4:$S$411,MATCH($B165,'Cable Schedule'!$M$4:$M$411,0))="","",", "&amp;INDEX('Cable Schedule'!$S$4:$S$411,MATCH($B165,'Cable Schedule'!$M$4:$M$411,0))))</f>
        <v/>
      </c>
      <c r="L165" s="251"/>
      <c r="M165" s="252"/>
      <c r="N165" s="252"/>
      <c r="O165" s="252"/>
      <c r="P165" s="252"/>
      <c r="Q165" s="253"/>
    </row>
    <row r="166" spans="1:17">
      <c r="A166" s="50"/>
      <c r="B166" s="34" t="str">
        <f>IF(ISBLANK('Cable Schedule'!$M166),"",'Cable Schedule'!$M166)</f>
        <v/>
      </c>
      <c r="C166" s="3" t="str">
        <f>IF(ISBLANK('Cable Schedule'!$E169),"",'Cable Schedule'!$G166)</f>
        <v/>
      </c>
      <c r="D166" s="48" t="str">
        <f>IF(ISNA(INDEX('Cable Schedule'!$X$4:$X$411,MATCH($B166,'Cable Schedule'!$M$4:$M$411,0))),"",INDEX('Cable Schedule'!$X$4:$X$411,MATCH($B166,'Cable Schedule'!$M$4:$M$411,0)))</f>
        <v/>
      </c>
      <c r="E166" s="35">
        <v>0.75</v>
      </c>
      <c r="F166" s="36" t="str">
        <f>IF(ISBLANK('Cable Schedule'!$E166),"",(SUM((E166*0.5)^2*(3.1416))))</f>
        <v/>
      </c>
      <c r="G166" s="277" t="str">
        <f>IF(ISBLANK('Cable Schedule'!$E166),"",(SUMIF('Cable Schedule'!$M$4:$M$412,$B166,'Cable Schedule'!$W$4:$W$412)+SUMIF('Cable Schedule'!$N$4:$N$412,$B166,'Cable Schedule'!$W$4:$W$412)+SUMIF('Cable Schedule'!$O$4:$O$412,$B166,'Cable Schedule'!$W$4:$W$412)+SUMIF('Cable Schedule'!$P$4:$P$412,$B166,'Cable Schedule'!$W$4:$W$412)+SUMIF('Cable Schedule'!$Q$4:$Q$412,$B166,'Cable Schedule'!$W$4:$W$412)+SUMIF('Cable Schedule'!$R$4:$R$412,$B166,'Cable Schedule'!$W$4:$W$412)+SUMIF('Cable Schedule'!$S$4:$S$412,$B166,'Cable Schedule'!$W$4:$W$412)))</f>
        <v/>
      </c>
      <c r="H166" s="32" t="str">
        <f>IF(ISBLANK('Cable Schedule'!$E166),"",G166/F166)</f>
        <v/>
      </c>
      <c r="I166" s="278" t="str">
        <f>IF(ISBLANK('Cable Schedule'!$J166),"",(CONCATENATE('Cable Schedule'!J166,'Cable Schedule'!K166,'Cable Schedule'!L166)))</f>
        <v/>
      </c>
      <c r="J166" s="64">
        <f>IF(ISNA(INDEX('Cable Schedule'!$T$4:$T$307,MATCH($B166,'Cable Schedule'!$M$4:$M$307,0))),$C166,INDEX('Cable Schedule'!$T$4:$T$307,MATCH($B166,'Cable Schedule'!$M$4:$M$307,0)))</f>
        <v>0</v>
      </c>
      <c r="K166" s="15" t="str">
        <f>IF(ISNA(INDEX('Cable Schedule'!$M$4:$M$411,MATCH($B166,'Cable Schedule'!$M$4:$M$411,0))),"",INDEX('Cable Schedule'!$M$4:$M$411,MATCH($B166,'Cable Schedule'!$M$4:$M$411,0))&amp;IF(INDEX('Cable Schedule'!$N$4:$N$411,MATCH($B166,'Cable Schedule'!$M$4:$M$411,0))="","",", "&amp;INDEX('Cable Schedule'!$N$4:$N$411,MATCH($B166,'Cable Schedule'!$M$4:$M$411,0)))&amp;IF(INDEX('Cable Schedule'!$O$4:$O$411,MATCH($B166,'Cable Schedule'!$M$4:$M$411,0))="","",", "&amp;INDEX('Cable Schedule'!$O$4:$O$411,MATCH($B166,'Cable Schedule'!$M$4:$M$411,0)))&amp;IF(INDEX('Cable Schedule'!$P$4:$P$411,MATCH($B166,'Cable Schedule'!$M$4:$M$411,0))="","",", "&amp;INDEX('Cable Schedule'!$P$4:$P$411,MATCH($B166,'Cable Schedule'!$M$4:$M$411,0)))&amp;IF(INDEX('Cable Schedule'!$Q$4:$Q$411,MATCH($B166,'Cable Schedule'!$M$4:$M$411,0))="","",", "&amp;INDEX('Cable Schedule'!$Q$4:$Q$411,MATCH($B166,'Cable Schedule'!$M$4:$M$411,0)))&amp;IF(INDEX('Cable Schedule'!$R$4:$R$411,MATCH($B166,'Cable Schedule'!$M$4:$M$411,0))="","",", "&amp;INDEX('Cable Schedule'!$R$4:$R$411,MATCH($B166,'Cable Schedule'!$M$4:$M$411,0)))&amp;IF(INDEX('Cable Schedule'!$S$4:$S$411,MATCH($B166,'Cable Schedule'!$M$4:$M$411,0))="","",", "&amp;INDEX('Cable Schedule'!$S$4:$S$411,MATCH($B166,'Cable Schedule'!$M$4:$M$411,0))))</f>
        <v/>
      </c>
      <c r="L166" s="251"/>
      <c r="M166" s="252"/>
      <c r="N166" s="252"/>
      <c r="O166" s="252"/>
      <c r="P166" s="252"/>
      <c r="Q166" s="253"/>
    </row>
    <row r="167" spans="1:17">
      <c r="A167" s="50"/>
      <c r="B167" s="34" t="str">
        <f>IF(ISBLANK('Cable Schedule'!$M167),"",'Cable Schedule'!$M167)</f>
        <v/>
      </c>
      <c r="C167" s="3" t="str">
        <f>IF(ISBLANK('Cable Schedule'!$E170),"",'Cable Schedule'!$G167)</f>
        <v/>
      </c>
      <c r="D167" s="48" t="str">
        <f>IF(ISNA(INDEX('Cable Schedule'!$X$4:$X$411,MATCH($B167,'Cable Schedule'!$M$4:$M$411,0))),"",INDEX('Cable Schedule'!$X$4:$X$411,MATCH($B167,'Cable Schedule'!$M$4:$M$411,0)))</f>
        <v/>
      </c>
      <c r="E167" s="35">
        <v>0.75</v>
      </c>
      <c r="F167" s="36" t="str">
        <f>IF(ISBLANK('Cable Schedule'!$E167),"",(SUM((E167*0.5)^2*(3.1416))))</f>
        <v/>
      </c>
      <c r="G167" s="277" t="str">
        <f>IF(ISBLANK('Cable Schedule'!$E167),"",(SUMIF('Cable Schedule'!$M$4:$M$412,$B167,'Cable Schedule'!$W$4:$W$412)+SUMIF('Cable Schedule'!$N$4:$N$412,$B167,'Cable Schedule'!$W$4:$W$412)+SUMIF('Cable Schedule'!$O$4:$O$412,$B167,'Cable Schedule'!$W$4:$W$412)+SUMIF('Cable Schedule'!$P$4:$P$412,$B167,'Cable Schedule'!$W$4:$W$412)+SUMIF('Cable Schedule'!$Q$4:$Q$412,$B167,'Cable Schedule'!$W$4:$W$412)+SUMIF('Cable Schedule'!$R$4:$R$412,$B167,'Cable Schedule'!$W$4:$W$412)+SUMIF('Cable Schedule'!$S$4:$S$412,$B167,'Cable Schedule'!$W$4:$W$412)))</f>
        <v/>
      </c>
      <c r="H167" s="32" t="str">
        <f>IF(ISBLANK('Cable Schedule'!$E167),"",G167/F167)</f>
        <v/>
      </c>
      <c r="I167" s="278" t="str">
        <f>IF(ISBLANK('Cable Schedule'!$J167),"",(CONCATENATE('Cable Schedule'!J167,'Cable Schedule'!K167,'Cable Schedule'!L167)))</f>
        <v/>
      </c>
      <c r="J167" s="64">
        <f>IF(ISNA(INDEX('Cable Schedule'!$T$4:$T$307,MATCH($B167,'Cable Schedule'!$M$4:$M$307,0))),$C167,INDEX('Cable Schedule'!$T$4:$T$307,MATCH($B167,'Cable Schedule'!$M$4:$M$307,0)))</f>
        <v>0</v>
      </c>
      <c r="K167" s="15" t="str">
        <f>IF(ISNA(INDEX('Cable Schedule'!$M$4:$M$411,MATCH($B167,'Cable Schedule'!$M$4:$M$411,0))),"",INDEX('Cable Schedule'!$M$4:$M$411,MATCH($B167,'Cable Schedule'!$M$4:$M$411,0))&amp;IF(INDEX('Cable Schedule'!$N$4:$N$411,MATCH($B167,'Cable Schedule'!$M$4:$M$411,0))="","",", "&amp;INDEX('Cable Schedule'!$N$4:$N$411,MATCH($B167,'Cable Schedule'!$M$4:$M$411,0)))&amp;IF(INDEX('Cable Schedule'!$O$4:$O$411,MATCH($B167,'Cable Schedule'!$M$4:$M$411,0))="","",", "&amp;INDEX('Cable Schedule'!$O$4:$O$411,MATCH($B167,'Cable Schedule'!$M$4:$M$411,0)))&amp;IF(INDEX('Cable Schedule'!$P$4:$P$411,MATCH($B167,'Cable Schedule'!$M$4:$M$411,0))="","",", "&amp;INDEX('Cable Schedule'!$P$4:$P$411,MATCH($B167,'Cable Schedule'!$M$4:$M$411,0)))&amp;IF(INDEX('Cable Schedule'!$Q$4:$Q$411,MATCH($B167,'Cable Schedule'!$M$4:$M$411,0))="","",", "&amp;INDEX('Cable Schedule'!$Q$4:$Q$411,MATCH($B167,'Cable Schedule'!$M$4:$M$411,0)))&amp;IF(INDEX('Cable Schedule'!$R$4:$R$411,MATCH($B167,'Cable Schedule'!$M$4:$M$411,0))="","",", "&amp;INDEX('Cable Schedule'!$R$4:$R$411,MATCH($B167,'Cable Schedule'!$M$4:$M$411,0)))&amp;IF(INDEX('Cable Schedule'!$S$4:$S$411,MATCH($B167,'Cable Schedule'!$M$4:$M$411,0))="","",", "&amp;INDEX('Cable Schedule'!$S$4:$S$411,MATCH($B167,'Cable Schedule'!$M$4:$M$411,0))))</f>
        <v/>
      </c>
      <c r="L167" s="251"/>
      <c r="M167" s="252"/>
      <c r="N167" s="252"/>
      <c r="O167" s="252"/>
      <c r="P167" s="252"/>
      <c r="Q167" s="253"/>
    </row>
    <row r="168" spans="1:17">
      <c r="A168" s="50"/>
      <c r="B168" s="34" t="str">
        <f>IF(ISBLANK('Cable Schedule'!$M168),"",'Cable Schedule'!$M168)</f>
        <v/>
      </c>
      <c r="C168" s="3" t="str">
        <f>IF(ISBLANK('Cable Schedule'!$E171),"",'Cable Schedule'!$G168)</f>
        <v/>
      </c>
      <c r="D168" s="48" t="str">
        <f>IF(ISNA(INDEX('Cable Schedule'!$X$4:$X$411,MATCH($B168,'Cable Schedule'!$M$4:$M$411,0))),"",INDEX('Cable Schedule'!$X$4:$X$411,MATCH($B168,'Cable Schedule'!$M$4:$M$411,0)))</f>
        <v/>
      </c>
      <c r="E168" s="35">
        <v>0.75</v>
      </c>
      <c r="F168" s="36" t="str">
        <f>IF(ISBLANK('Cable Schedule'!$E168),"",(SUM((E168*0.5)^2*(3.1416))))</f>
        <v/>
      </c>
      <c r="G168" s="277" t="str">
        <f>IF(ISBLANK('Cable Schedule'!$E168),"",(SUMIF('Cable Schedule'!$M$4:$M$412,$B168,'Cable Schedule'!$W$4:$W$412)+SUMIF('Cable Schedule'!$N$4:$N$412,$B168,'Cable Schedule'!$W$4:$W$412)+SUMIF('Cable Schedule'!$O$4:$O$412,$B168,'Cable Schedule'!$W$4:$W$412)+SUMIF('Cable Schedule'!$P$4:$P$412,$B168,'Cable Schedule'!$W$4:$W$412)+SUMIF('Cable Schedule'!$Q$4:$Q$412,$B168,'Cable Schedule'!$W$4:$W$412)+SUMIF('Cable Schedule'!$R$4:$R$412,$B168,'Cable Schedule'!$W$4:$W$412)+SUMIF('Cable Schedule'!$S$4:$S$412,$B168,'Cable Schedule'!$W$4:$W$412)))</f>
        <v/>
      </c>
      <c r="H168" s="32" t="str">
        <f>IF(ISBLANK('Cable Schedule'!$E168),"",G168/F168)</f>
        <v/>
      </c>
      <c r="I168" s="278" t="str">
        <f>IF(ISBLANK('Cable Schedule'!$J168),"",(CONCATENATE('Cable Schedule'!J168,'Cable Schedule'!K168,'Cable Schedule'!L168)))</f>
        <v/>
      </c>
      <c r="J168" s="64">
        <f>IF(ISNA(INDEX('Cable Schedule'!$T$4:$T$307,MATCH($B168,'Cable Schedule'!$M$4:$M$307,0))),$C168,INDEX('Cable Schedule'!$T$4:$T$307,MATCH($B168,'Cable Schedule'!$M$4:$M$307,0)))</f>
        <v>0</v>
      </c>
      <c r="K168" s="15" t="str">
        <f>IF(ISNA(INDEX('Cable Schedule'!$M$4:$M$411,MATCH($B168,'Cable Schedule'!$M$4:$M$411,0))),"",INDEX('Cable Schedule'!$M$4:$M$411,MATCH($B168,'Cable Schedule'!$M$4:$M$411,0))&amp;IF(INDEX('Cable Schedule'!$N$4:$N$411,MATCH($B168,'Cable Schedule'!$M$4:$M$411,0))="","",", "&amp;INDEX('Cable Schedule'!$N$4:$N$411,MATCH($B168,'Cable Schedule'!$M$4:$M$411,0)))&amp;IF(INDEX('Cable Schedule'!$O$4:$O$411,MATCH($B168,'Cable Schedule'!$M$4:$M$411,0))="","",", "&amp;INDEX('Cable Schedule'!$O$4:$O$411,MATCH($B168,'Cable Schedule'!$M$4:$M$411,0)))&amp;IF(INDEX('Cable Schedule'!$P$4:$P$411,MATCH($B168,'Cable Schedule'!$M$4:$M$411,0))="","",", "&amp;INDEX('Cable Schedule'!$P$4:$P$411,MATCH($B168,'Cable Schedule'!$M$4:$M$411,0)))&amp;IF(INDEX('Cable Schedule'!$Q$4:$Q$411,MATCH($B168,'Cable Schedule'!$M$4:$M$411,0))="","",", "&amp;INDEX('Cable Schedule'!$Q$4:$Q$411,MATCH($B168,'Cable Schedule'!$M$4:$M$411,0)))&amp;IF(INDEX('Cable Schedule'!$R$4:$R$411,MATCH($B168,'Cable Schedule'!$M$4:$M$411,0))="","",", "&amp;INDEX('Cable Schedule'!$R$4:$R$411,MATCH($B168,'Cable Schedule'!$M$4:$M$411,0)))&amp;IF(INDEX('Cable Schedule'!$S$4:$S$411,MATCH($B168,'Cable Schedule'!$M$4:$M$411,0))="","",", "&amp;INDEX('Cable Schedule'!$S$4:$S$411,MATCH($B168,'Cable Schedule'!$M$4:$M$411,0))))</f>
        <v/>
      </c>
      <c r="L168" s="251"/>
      <c r="M168" s="252"/>
      <c r="N168" s="252"/>
      <c r="O168" s="252"/>
      <c r="P168" s="252"/>
      <c r="Q168" s="253"/>
    </row>
    <row r="169" spans="1:17">
      <c r="A169" s="50"/>
      <c r="B169" s="34" t="str">
        <f>IF(ISBLANK('Cable Schedule'!$M169),"",'Cable Schedule'!$M169)</f>
        <v/>
      </c>
      <c r="C169" s="3" t="str">
        <f>IF(ISBLANK('Cable Schedule'!$E172),"",'Cable Schedule'!$G169)</f>
        <v/>
      </c>
      <c r="D169" s="48" t="str">
        <f>IF(ISNA(INDEX('Cable Schedule'!$X$4:$X$411,MATCH($B169,'Cable Schedule'!$M$4:$M$411,0))),"",INDEX('Cable Schedule'!$X$4:$X$411,MATCH($B169,'Cable Schedule'!$M$4:$M$411,0)))</f>
        <v/>
      </c>
      <c r="E169" s="35">
        <v>0.75</v>
      </c>
      <c r="F169" s="36" t="str">
        <f>IF(ISBLANK('Cable Schedule'!$E169),"",(SUM((E169*0.5)^2*(3.1416))))</f>
        <v/>
      </c>
      <c r="G169" s="277" t="str">
        <f>IF(ISBLANK('Cable Schedule'!$E169),"",(SUMIF('Cable Schedule'!$M$4:$M$412,$B169,'Cable Schedule'!$W$4:$W$412)+SUMIF('Cable Schedule'!$N$4:$N$412,$B169,'Cable Schedule'!$W$4:$W$412)+SUMIF('Cable Schedule'!$O$4:$O$412,$B169,'Cable Schedule'!$W$4:$W$412)+SUMIF('Cable Schedule'!$P$4:$P$412,$B169,'Cable Schedule'!$W$4:$W$412)+SUMIF('Cable Schedule'!$Q$4:$Q$412,$B169,'Cable Schedule'!$W$4:$W$412)+SUMIF('Cable Schedule'!$R$4:$R$412,$B169,'Cable Schedule'!$W$4:$W$412)+SUMIF('Cable Schedule'!$S$4:$S$412,$B169,'Cable Schedule'!$W$4:$W$412)))</f>
        <v/>
      </c>
      <c r="H169" s="32" t="str">
        <f>IF(ISBLANK('Cable Schedule'!$E169),"",G169/F169)</f>
        <v/>
      </c>
      <c r="I169" s="278" t="str">
        <f>IF(ISBLANK('Cable Schedule'!$J169),"",(CONCATENATE('Cable Schedule'!J169,'Cable Schedule'!K169,'Cable Schedule'!L169)))</f>
        <v/>
      </c>
      <c r="J169" s="64">
        <f>IF(ISNA(INDEX('Cable Schedule'!$T$4:$T$307,MATCH($B169,'Cable Schedule'!$M$4:$M$307,0))),$C169,INDEX('Cable Schedule'!$T$4:$T$307,MATCH($B169,'Cable Schedule'!$M$4:$M$307,0)))</f>
        <v>0</v>
      </c>
      <c r="K169" s="15" t="str">
        <f>IF(ISNA(INDEX('Cable Schedule'!$M$4:$M$411,MATCH($B169,'Cable Schedule'!$M$4:$M$411,0))),"",INDEX('Cable Schedule'!$M$4:$M$411,MATCH($B169,'Cable Schedule'!$M$4:$M$411,0))&amp;IF(INDEX('Cable Schedule'!$N$4:$N$411,MATCH($B169,'Cable Schedule'!$M$4:$M$411,0))="","",", "&amp;INDEX('Cable Schedule'!$N$4:$N$411,MATCH($B169,'Cable Schedule'!$M$4:$M$411,0)))&amp;IF(INDEX('Cable Schedule'!$O$4:$O$411,MATCH($B169,'Cable Schedule'!$M$4:$M$411,0))="","",", "&amp;INDEX('Cable Schedule'!$O$4:$O$411,MATCH($B169,'Cable Schedule'!$M$4:$M$411,0)))&amp;IF(INDEX('Cable Schedule'!$P$4:$P$411,MATCH($B169,'Cable Schedule'!$M$4:$M$411,0))="","",", "&amp;INDEX('Cable Schedule'!$P$4:$P$411,MATCH($B169,'Cable Schedule'!$M$4:$M$411,0)))&amp;IF(INDEX('Cable Schedule'!$Q$4:$Q$411,MATCH($B169,'Cable Schedule'!$M$4:$M$411,0))="","",", "&amp;INDEX('Cable Schedule'!$Q$4:$Q$411,MATCH($B169,'Cable Schedule'!$M$4:$M$411,0)))&amp;IF(INDEX('Cable Schedule'!$R$4:$R$411,MATCH($B169,'Cable Schedule'!$M$4:$M$411,0))="","",", "&amp;INDEX('Cable Schedule'!$R$4:$R$411,MATCH($B169,'Cable Schedule'!$M$4:$M$411,0)))&amp;IF(INDEX('Cable Schedule'!$S$4:$S$411,MATCH($B169,'Cable Schedule'!$M$4:$M$411,0))="","",", "&amp;INDEX('Cable Schedule'!$S$4:$S$411,MATCH($B169,'Cable Schedule'!$M$4:$M$411,0))))</f>
        <v/>
      </c>
      <c r="L169" s="251"/>
      <c r="M169" s="252"/>
      <c r="N169" s="252"/>
      <c r="O169" s="252"/>
      <c r="P169" s="252"/>
      <c r="Q169" s="253"/>
    </row>
    <row r="170" spans="1:17">
      <c r="A170" s="50"/>
      <c r="B170" s="34" t="str">
        <f>IF(ISBLANK('Cable Schedule'!$M170),"",'Cable Schedule'!$M170)</f>
        <v/>
      </c>
      <c r="C170" s="3" t="str">
        <f>IF(ISBLANK('Cable Schedule'!$E173),"",'Cable Schedule'!$G170)</f>
        <v/>
      </c>
      <c r="D170" s="48" t="str">
        <f>IF(ISNA(INDEX('Cable Schedule'!$X$4:$X$411,MATCH($B170,'Cable Schedule'!$M$4:$M$411,0))),"",INDEX('Cable Schedule'!$X$4:$X$411,MATCH($B170,'Cable Schedule'!$M$4:$M$411,0)))</f>
        <v/>
      </c>
      <c r="E170" s="35">
        <v>1</v>
      </c>
      <c r="F170" s="36" t="str">
        <f>IF(ISBLANK('Cable Schedule'!$E170),"",(SUM((E170*0.5)^2*(3.1416))))</f>
        <v/>
      </c>
      <c r="G170" s="277" t="str">
        <f>IF(ISBLANK('Cable Schedule'!$E170),"",(SUMIF('Cable Schedule'!$M$4:$M$412,$B170,'Cable Schedule'!$W$4:$W$412)+SUMIF('Cable Schedule'!$N$4:$N$412,$B170,'Cable Schedule'!$W$4:$W$412)+SUMIF('Cable Schedule'!$O$4:$O$412,$B170,'Cable Schedule'!$W$4:$W$412)+SUMIF('Cable Schedule'!$P$4:$P$412,$B170,'Cable Schedule'!$W$4:$W$412)+SUMIF('Cable Schedule'!$Q$4:$Q$412,$B170,'Cable Schedule'!$W$4:$W$412)+SUMIF('Cable Schedule'!$R$4:$R$412,$B170,'Cable Schedule'!$W$4:$W$412)+SUMIF('Cable Schedule'!$S$4:$S$412,$B170,'Cable Schedule'!$W$4:$W$412)))</f>
        <v/>
      </c>
      <c r="H170" s="32" t="str">
        <f>IF(ISBLANK('Cable Schedule'!$E170),"",G170/F170)</f>
        <v/>
      </c>
      <c r="I170" s="278" t="str">
        <f>IF(ISBLANK('Cable Schedule'!$J170),"",(CONCATENATE('Cable Schedule'!J170,'Cable Schedule'!K170,'Cable Schedule'!L170)))</f>
        <v/>
      </c>
      <c r="J170" s="64">
        <f>IF(ISNA(INDEX('Cable Schedule'!$T$4:$T$307,MATCH($B170,'Cable Schedule'!$M$4:$M$307,0))),$C170,INDEX('Cable Schedule'!$T$4:$T$307,MATCH($B170,'Cable Schedule'!$M$4:$M$307,0)))</f>
        <v>0</v>
      </c>
      <c r="K170" s="15" t="str">
        <f>IF(ISNA(INDEX('Cable Schedule'!$M$4:$M$411,MATCH($B170,'Cable Schedule'!$M$4:$M$411,0))),"",INDEX('Cable Schedule'!$M$4:$M$411,MATCH($B170,'Cable Schedule'!$M$4:$M$411,0))&amp;IF(INDEX('Cable Schedule'!$N$4:$N$411,MATCH($B170,'Cable Schedule'!$M$4:$M$411,0))="","",", "&amp;INDEX('Cable Schedule'!$N$4:$N$411,MATCH($B170,'Cable Schedule'!$M$4:$M$411,0)))&amp;IF(INDEX('Cable Schedule'!$O$4:$O$411,MATCH($B170,'Cable Schedule'!$M$4:$M$411,0))="","",", "&amp;INDEX('Cable Schedule'!$O$4:$O$411,MATCH($B170,'Cable Schedule'!$M$4:$M$411,0)))&amp;IF(INDEX('Cable Schedule'!$P$4:$P$411,MATCH($B170,'Cable Schedule'!$M$4:$M$411,0))="","",", "&amp;INDEX('Cable Schedule'!$P$4:$P$411,MATCH($B170,'Cable Schedule'!$M$4:$M$411,0)))&amp;IF(INDEX('Cable Schedule'!$Q$4:$Q$411,MATCH($B170,'Cable Schedule'!$M$4:$M$411,0))="","",", "&amp;INDEX('Cable Schedule'!$Q$4:$Q$411,MATCH($B170,'Cable Schedule'!$M$4:$M$411,0)))&amp;IF(INDEX('Cable Schedule'!$R$4:$R$411,MATCH($B170,'Cable Schedule'!$M$4:$M$411,0))="","",", "&amp;INDEX('Cable Schedule'!$R$4:$R$411,MATCH($B170,'Cable Schedule'!$M$4:$M$411,0)))&amp;IF(INDEX('Cable Schedule'!$S$4:$S$411,MATCH($B170,'Cable Schedule'!$M$4:$M$411,0))="","",", "&amp;INDEX('Cable Schedule'!$S$4:$S$411,MATCH($B170,'Cable Schedule'!$M$4:$M$411,0))))</f>
        <v/>
      </c>
      <c r="L170" s="251"/>
      <c r="M170" s="252"/>
      <c r="N170" s="252"/>
      <c r="O170" s="252"/>
      <c r="P170" s="252"/>
      <c r="Q170" s="253"/>
    </row>
    <row r="171" spans="1:17" s="25" customFormat="1">
      <c r="A171" s="50"/>
      <c r="B171" s="34" t="str">
        <f>IF(ISBLANK('Cable Schedule'!$M171),"",'Cable Schedule'!$M171)</f>
        <v/>
      </c>
      <c r="C171" s="3" t="str">
        <f>IF(ISBLANK('Cable Schedule'!$E174),"",'Cable Schedule'!$G171)</f>
        <v/>
      </c>
      <c r="D171" s="48" t="str">
        <f>IF(ISNA(INDEX('Cable Schedule'!$X$4:$X$411,MATCH($B171,'Cable Schedule'!$M$4:$M$411,0))),"",INDEX('Cable Schedule'!$X$4:$X$411,MATCH($B171,'Cable Schedule'!$M$4:$M$411,0)))</f>
        <v/>
      </c>
      <c r="E171" s="35">
        <v>1</v>
      </c>
      <c r="F171" s="36" t="str">
        <f>IF(ISBLANK('Cable Schedule'!$E171),"",(SUM((E171*0.5)^2*(3.1416))))</f>
        <v/>
      </c>
      <c r="G171" s="277" t="str">
        <f>IF(ISBLANK('Cable Schedule'!$E171),"",(SUMIF('Cable Schedule'!$M$4:$M$412,$B171,'Cable Schedule'!$W$4:$W$412)+SUMIF('Cable Schedule'!$N$4:$N$412,$B171,'Cable Schedule'!$W$4:$W$412)+SUMIF('Cable Schedule'!$O$4:$O$412,$B171,'Cable Schedule'!$W$4:$W$412)+SUMIF('Cable Schedule'!$P$4:$P$412,$B171,'Cable Schedule'!$W$4:$W$412)+SUMIF('Cable Schedule'!$Q$4:$Q$412,$B171,'Cable Schedule'!$W$4:$W$412)+SUMIF('Cable Schedule'!$R$4:$R$412,$B171,'Cable Schedule'!$W$4:$W$412)+SUMIF('Cable Schedule'!$S$4:$S$412,$B171,'Cable Schedule'!$W$4:$W$412)))</f>
        <v/>
      </c>
      <c r="H171" s="32" t="str">
        <f>IF(ISBLANK('Cable Schedule'!$E171),"",G171/F171)</f>
        <v/>
      </c>
      <c r="I171" s="278" t="str">
        <f>IF(ISBLANK('Cable Schedule'!$J171),"",(CONCATENATE('Cable Schedule'!J171,'Cable Schedule'!K171,'Cable Schedule'!L171)))</f>
        <v/>
      </c>
      <c r="J171" s="64">
        <f>IF(ISNA(INDEX('Cable Schedule'!$T$4:$T$307,MATCH($B171,'Cable Schedule'!$M$4:$M$307,0))),$C171,INDEX('Cable Schedule'!$T$4:$T$307,MATCH($B171,'Cable Schedule'!$M$4:$M$307,0)))</f>
        <v>0</v>
      </c>
      <c r="K171" s="15" t="str">
        <f>IF(ISNA(INDEX('Cable Schedule'!$M$4:$M$411,MATCH($B171,'Cable Schedule'!$M$4:$M$411,0))),"",INDEX('Cable Schedule'!$M$4:$M$411,MATCH($B171,'Cable Schedule'!$M$4:$M$411,0))&amp;IF(INDEX('Cable Schedule'!$N$4:$N$411,MATCH($B171,'Cable Schedule'!$M$4:$M$411,0))="","",", "&amp;INDEX('Cable Schedule'!$N$4:$N$411,MATCH($B171,'Cable Schedule'!$M$4:$M$411,0)))&amp;IF(INDEX('Cable Schedule'!$O$4:$O$411,MATCH($B171,'Cable Schedule'!$M$4:$M$411,0))="","",", "&amp;INDEX('Cable Schedule'!$O$4:$O$411,MATCH($B171,'Cable Schedule'!$M$4:$M$411,0)))&amp;IF(INDEX('Cable Schedule'!$P$4:$P$411,MATCH($B171,'Cable Schedule'!$M$4:$M$411,0))="","",", "&amp;INDEX('Cable Schedule'!$P$4:$P$411,MATCH($B171,'Cable Schedule'!$M$4:$M$411,0)))&amp;IF(INDEX('Cable Schedule'!$Q$4:$Q$411,MATCH($B171,'Cable Schedule'!$M$4:$M$411,0))="","",", "&amp;INDEX('Cable Schedule'!$Q$4:$Q$411,MATCH($B171,'Cable Schedule'!$M$4:$M$411,0)))&amp;IF(INDEX('Cable Schedule'!$R$4:$R$411,MATCH($B171,'Cable Schedule'!$M$4:$M$411,0))="","",", "&amp;INDEX('Cable Schedule'!$R$4:$R$411,MATCH($B171,'Cable Schedule'!$M$4:$M$411,0)))&amp;IF(INDEX('Cable Schedule'!$S$4:$S$411,MATCH($B171,'Cable Schedule'!$M$4:$M$411,0))="","",", "&amp;INDEX('Cable Schedule'!$S$4:$S$411,MATCH($B171,'Cable Schedule'!$M$4:$M$411,0))))</f>
        <v/>
      </c>
      <c r="L171" s="251"/>
      <c r="M171" s="252"/>
      <c r="N171" s="252"/>
      <c r="O171" s="252"/>
      <c r="P171" s="252"/>
      <c r="Q171" s="253"/>
    </row>
    <row r="172" spans="1:17" s="25" customFormat="1">
      <c r="A172" s="50"/>
      <c r="B172" s="34" t="str">
        <f>IF(ISBLANK('Cable Schedule'!$M172),"",'Cable Schedule'!$M172)</f>
        <v/>
      </c>
      <c r="C172" s="3" t="str">
        <f>IF(ISBLANK('Cable Schedule'!$E175),"",'Cable Schedule'!$G172)</f>
        <v/>
      </c>
      <c r="D172" s="48" t="str">
        <f>IF(ISNA(INDEX('Cable Schedule'!$X$4:$X$411,MATCH($B172,'Cable Schedule'!$M$4:$M$411,0))),"",INDEX('Cable Schedule'!$X$4:$X$411,MATCH($B172,'Cable Schedule'!$M$4:$M$411,0)))</f>
        <v/>
      </c>
      <c r="E172" s="35">
        <v>0.75</v>
      </c>
      <c r="F172" s="36" t="str">
        <f>IF(ISBLANK('Cable Schedule'!$E172),"",(SUM((E172*0.5)^2*(3.1416))))</f>
        <v/>
      </c>
      <c r="G172" s="277" t="str">
        <f>IF(ISBLANK('Cable Schedule'!$E172),"",(SUMIF('Cable Schedule'!$M$4:$M$412,$B172,'Cable Schedule'!$W$4:$W$412)+SUMIF('Cable Schedule'!$N$4:$N$412,$B172,'Cable Schedule'!$W$4:$W$412)+SUMIF('Cable Schedule'!$O$4:$O$412,$B172,'Cable Schedule'!$W$4:$W$412)+SUMIF('Cable Schedule'!$P$4:$P$412,$B172,'Cable Schedule'!$W$4:$W$412)+SUMIF('Cable Schedule'!$Q$4:$Q$412,$B172,'Cable Schedule'!$W$4:$W$412)+SUMIF('Cable Schedule'!$R$4:$R$412,$B172,'Cable Schedule'!$W$4:$W$412)+SUMIF('Cable Schedule'!$S$4:$S$412,$B172,'Cable Schedule'!$W$4:$W$412)))</f>
        <v/>
      </c>
      <c r="H172" s="32" t="str">
        <f>IF(ISBLANK('Cable Schedule'!$E172),"",G172/F172)</f>
        <v/>
      </c>
      <c r="I172" s="278" t="str">
        <f>IF(ISBLANK('Cable Schedule'!$J172),"",(CONCATENATE('Cable Schedule'!J172,'Cable Schedule'!K172,'Cable Schedule'!L172)))</f>
        <v/>
      </c>
      <c r="J172" s="64">
        <f>IF(ISNA(INDEX('Cable Schedule'!$T$4:$T$307,MATCH($B172,'Cable Schedule'!$M$4:$M$307,0))),$C172,INDEX('Cable Schedule'!$T$4:$T$307,MATCH($B172,'Cable Schedule'!$M$4:$M$307,0)))</f>
        <v>0</v>
      </c>
      <c r="K172" s="15" t="str">
        <f>IF(ISNA(INDEX('Cable Schedule'!$M$4:$M$411,MATCH($B172,'Cable Schedule'!$M$4:$M$411,0))),"",INDEX('Cable Schedule'!$M$4:$M$411,MATCH($B172,'Cable Schedule'!$M$4:$M$411,0))&amp;IF(INDEX('Cable Schedule'!$N$4:$N$411,MATCH($B172,'Cable Schedule'!$M$4:$M$411,0))="","",", "&amp;INDEX('Cable Schedule'!$N$4:$N$411,MATCH($B172,'Cable Schedule'!$M$4:$M$411,0)))&amp;IF(INDEX('Cable Schedule'!$O$4:$O$411,MATCH($B172,'Cable Schedule'!$M$4:$M$411,0))="","",", "&amp;INDEX('Cable Schedule'!$O$4:$O$411,MATCH($B172,'Cable Schedule'!$M$4:$M$411,0)))&amp;IF(INDEX('Cable Schedule'!$P$4:$P$411,MATCH($B172,'Cable Schedule'!$M$4:$M$411,0))="","",", "&amp;INDEX('Cable Schedule'!$P$4:$P$411,MATCH($B172,'Cable Schedule'!$M$4:$M$411,0)))&amp;IF(INDEX('Cable Schedule'!$Q$4:$Q$411,MATCH($B172,'Cable Schedule'!$M$4:$M$411,0))="","",", "&amp;INDEX('Cable Schedule'!$Q$4:$Q$411,MATCH($B172,'Cable Schedule'!$M$4:$M$411,0)))&amp;IF(INDEX('Cable Schedule'!$R$4:$R$411,MATCH($B172,'Cable Schedule'!$M$4:$M$411,0))="","",", "&amp;INDEX('Cable Schedule'!$R$4:$R$411,MATCH($B172,'Cable Schedule'!$M$4:$M$411,0)))&amp;IF(INDEX('Cable Schedule'!$S$4:$S$411,MATCH($B172,'Cable Schedule'!$M$4:$M$411,0))="","",", "&amp;INDEX('Cable Schedule'!$S$4:$S$411,MATCH($B172,'Cable Schedule'!$M$4:$M$411,0))))</f>
        <v/>
      </c>
      <c r="L172" s="251"/>
      <c r="M172" s="252"/>
      <c r="N172" s="252"/>
      <c r="O172" s="252"/>
      <c r="P172" s="252"/>
      <c r="Q172" s="253"/>
    </row>
    <row r="173" spans="1:17">
      <c r="A173" s="50"/>
      <c r="B173" s="34" t="str">
        <f>IF(ISBLANK('Cable Schedule'!$M173),"",'Cable Schedule'!$M173)</f>
        <v/>
      </c>
      <c r="C173" s="3" t="str">
        <f>IF(ISBLANK('Cable Schedule'!$E176),"",'Cable Schedule'!$G173)</f>
        <v/>
      </c>
      <c r="D173" s="48" t="str">
        <f>IF(ISNA(INDEX('Cable Schedule'!$X$4:$X$411,MATCH($B173,'Cable Schedule'!$M$4:$M$411,0))),"",INDEX('Cable Schedule'!$X$4:$X$411,MATCH($B173,'Cable Schedule'!$M$4:$M$411,0)))</f>
        <v/>
      </c>
      <c r="E173" s="35">
        <v>0.75</v>
      </c>
      <c r="F173" s="36" t="str">
        <f>IF(ISBLANK('Cable Schedule'!$E173),"",(SUM((E173*0.5)^2*(3.1416))))</f>
        <v/>
      </c>
      <c r="G173" s="277" t="str">
        <f>IF(ISBLANK('Cable Schedule'!$E173),"",(SUMIF('Cable Schedule'!$M$4:$M$412,$B173,'Cable Schedule'!$W$4:$W$412)+SUMIF('Cable Schedule'!$N$4:$N$412,$B173,'Cable Schedule'!$W$4:$W$412)+SUMIF('Cable Schedule'!$O$4:$O$412,$B173,'Cable Schedule'!$W$4:$W$412)+SUMIF('Cable Schedule'!$P$4:$P$412,$B173,'Cable Schedule'!$W$4:$W$412)+SUMIF('Cable Schedule'!$Q$4:$Q$412,$B173,'Cable Schedule'!$W$4:$W$412)+SUMIF('Cable Schedule'!$R$4:$R$412,$B173,'Cable Schedule'!$W$4:$W$412)+SUMIF('Cable Schedule'!$S$4:$S$412,$B173,'Cable Schedule'!$W$4:$W$412)))</f>
        <v/>
      </c>
      <c r="H173" s="32" t="str">
        <f>IF(ISBLANK('Cable Schedule'!$E173),"",G173/F173)</f>
        <v/>
      </c>
      <c r="I173" s="278" t="str">
        <f>IF(ISBLANK('Cable Schedule'!$J173),"",(CONCATENATE('Cable Schedule'!J173,'Cable Schedule'!K173,'Cable Schedule'!L173)))</f>
        <v/>
      </c>
      <c r="J173" s="64">
        <f>IF(ISNA(INDEX('Cable Schedule'!$T$4:$T$307,MATCH($B173,'Cable Schedule'!$M$4:$M$307,0))),$C173,INDEX('Cable Schedule'!$T$4:$T$307,MATCH($B173,'Cable Schedule'!$M$4:$M$307,0)))</f>
        <v>0</v>
      </c>
      <c r="K173" s="15" t="str">
        <f>IF(ISNA(INDEX('Cable Schedule'!$M$4:$M$411,MATCH($B173,'Cable Schedule'!$M$4:$M$411,0))),"",INDEX('Cable Schedule'!$M$4:$M$411,MATCH($B173,'Cable Schedule'!$M$4:$M$411,0))&amp;IF(INDEX('Cable Schedule'!$N$4:$N$411,MATCH($B173,'Cable Schedule'!$M$4:$M$411,0))="","",", "&amp;INDEX('Cable Schedule'!$N$4:$N$411,MATCH($B173,'Cable Schedule'!$M$4:$M$411,0)))&amp;IF(INDEX('Cable Schedule'!$O$4:$O$411,MATCH($B173,'Cable Schedule'!$M$4:$M$411,0))="","",", "&amp;INDEX('Cable Schedule'!$O$4:$O$411,MATCH($B173,'Cable Schedule'!$M$4:$M$411,0)))&amp;IF(INDEX('Cable Schedule'!$P$4:$P$411,MATCH($B173,'Cable Schedule'!$M$4:$M$411,0))="","",", "&amp;INDEX('Cable Schedule'!$P$4:$P$411,MATCH($B173,'Cable Schedule'!$M$4:$M$411,0)))&amp;IF(INDEX('Cable Schedule'!$Q$4:$Q$411,MATCH($B173,'Cable Schedule'!$M$4:$M$411,0))="","",", "&amp;INDEX('Cable Schedule'!$Q$4:$Q$411,MATCH($B173,'Cable Schedule'!$M$4:$M$411,0)))&amp;IF(INDEX('Cable Schedule'!$R$4:$R$411,MATCH($B173,'Cable Schedule'!$M$4:$M$411,0))="","",", "&amp;INDEX('Cable Schedule'!$R$4:$R$411,MATCH($B173,'Cable Schedule'!$M$4:$M$411,0)))&amp;IF(INDEX('Cable Schedule'!$S$4:$S$411,MATCH($B173,'Cable Schedule'!$M$4:$M$411,0))="","",", "&amp;INDEX('Cable Schedule'!$S$4:$S$411,MATCH($B173,'Cable Schedule'!$M$4:$M$411,0))))</f>
        <v/>
      </c>
      <c r="L173" s="251"/>
      <c r="M173" s="252"/>
      <c r="N173" s="252"/>
      <c r="O173" s="252"/>
      <c r="P173" s="252"/>
      <c r="Q173" s="253"/>
    </row>
    <row r="174" spans="1:17">
      <c r="A174" s="50"/>
      <c r="B174" s="34" t="str">
        <f>IF(ISBLANK('Cable Schedule'!$M174),"",'Cable Schedule'!$M174)</f>
        <v/>
      </c>
      <c r="C174" s="3" t="str">
        <f>IF(ISBLANK('Cable Schedule'!$E177),"",'Cable Schedule'!$G174)</f>
        <v/>
      </c>
      <c r="D174" s="48" t="str">
        <f>IF(ISNA(INDEX('Cable Schedule'!$X$4:$X$411,MATCH($B174,'Cable Schedule'!$M$4:$M$411,0))),"",INDEX('Cable Schedule'!$X$4:$X$411,MATCH($B174,'Cable Schedule'!$M$4:$M$411,0)))</f>
        <v/>
      </c>
      <c r="E174" s="35">
        <v>1</v>
      </c>
      <c r="F174" s="36" t="str">
        <f>IF(ISBLANK('Cable Schedule'!$E174),"",(SUM((E174*0.5)^2*(3.1416))))</f>
        <v/>
      </c>
      <c r="G174" s="277" t="str">
        <f>IF(ISBLANK('Cable Schedule'!$E174),"",(SUMIF('Cable Schedule'!$M$4:$M$412,$B174,'Cable Schedule'!$W$4:$W$412)+SUMIF('Cable Schedule'!$N$4:$N$412,$B174,'Cable Schedule'!$W$4:$W$412)+SUMIF('Cable Schedule'!$O$4:$O$412,$B174,'Cable Schedule'!$W$4:$W$412)+SUMIF('Cable Schedule'!$P$4:$P$412,$B174,'Cable Schedule'!$W$4:$W$412)+SUMIF('Cable Schedule'!$Q$4:$Q$412,$B174,'Cable Schedule'!$W$4:$W$412)+SUMIF('Cable Schedule'!$R$4:$R$412,$B174,'Cable Schedule'!$W$4:$W$412)+SUMIF('Cable Schedule'!$S$4:$S$412,$B174,'Cable Schedule'!$W$4:$W$412)))</f>
        <v/>
      </c>
      <c r="H174" s="32" t="str">
        <f>IF(ISBLANK('Cable Schedule'!$E174),"",G174/F174)</f>
        <v/>
      </c>
      <c r="I174" s="278" t="str">
        <f>IF(ISBLANK('Cable Schedule'!$J174),"",(CONCATENATE('Cable Schedule'!J174,'Cable Schedule'!K174,'Cable Schedule'!L174)))</f>
        <v/>
      </c>
      <c r="J174" s="64">
        <f>IF(ISNA(INDEX('Cable Schedule'!$T$4:$T$307,MATCH($B174,'Cable Schedule'!$M$4:$M$307,0))),$C174,INDEX('Cable Schedule'!$T$4:$T$307,MATCH($B174,'Cable Schedule'!$M$4:$M$307,0)))</f>
        <v>0</v>
      </c>
      <c r="K174" s="15" t="str">
        <f>IF(ISNA(INDEX('Cable Schedule'!$M$4:$M$411,MATCH($B174,'Cable Schedule'!$M$4:$M$411,0))),"",INDEX('Cable Schedule'!$M$4:$M$411,MATCH($B174,'Cable Schedule'!$M$4:$M$411,0))&amp;IF(INDEX('Cable Schedule'!$N$4:$N$411,MATCH($B174,'Cable Schedule'!$M$4:$M$411,0))="","",", "&amp;INDEX('Cable Schedule'!$N$4:$N$411,MATCH($B174,'Cable Schedule'!$M$4:$M$411,0)))&amp;IF(INDEX('Cable Schedule'!$O$4:$O$411,MATCH($B174,'Cable Schedule'!$M$4:$M$411,0))="","",", "&amp;INDEX('Cable Schedule'!$O$4:$O$411,MATCH($B174,'Cable Schedule'!$M$4:$M$411,0)))&amp;IF(INDEX('Cable Schedule'!$P$4:$P$411,MATCH($B174,'Cable Schedule'!$M$4:$M$411,0))="","",", "&amp;INDEX('Cable Schedule'!$P$4:$P$411,MATCH($B174,'Cable Schedule'!$M$4:$M$411,0)))&amp;IF(INDEX('Cable Schedule'!$Q$4:$Q$411,MATCH($B174,'Cable Schedule'!$M$4:$M$411,0))="","",", "&amp;INDEX('Cable Schedule'!$Q$4:$Q$411,MATCH($B174,'Cable Schedule'!$M$4:$M$411,0)))&amp;IF(INDEX('Cable Schedule'!$R$4:$R$411,MATCH($B174,'Cable Schedule'!$M$4:$M$411,0))="","",", "&amp;INDEX('Cable Schedule'!$R$4:$R$411,MATCH($B174,'Cable Schedule'!$M$4:$M$411,0)))&amp;IF(INDEX('Cable Schedule'!$S$4:$S$411,MATCH($B174,'Cable Schedule'!$M$4:$M$411,0))="","",", "&amp;INDEX('Cable Schedule'!$S$4:$S$411,MATCH($B174,'Cable Schedule'!$M$4:$M$411,0))))</f>
        <v/>
      </c>
      <c r="L174" s="251"/>
      <c r="M174" s="252"/>
      <c r="N174" s="252"/>
      <c r="O174" s="252"/>
      <c r="P174" s="252"/>
      <c r="Q174" s="253"/>
    </row>
    <row r="175" spans="1:17">
      <c r="A175" s="50"/>
      <c r="B175" s="34" t="str">
        <f>IF(ISBLANK('Cable Schedule'!$M175),"",'Cable Schedule'!$M175)</f>
        <v/>
      </c>
      <c r="C175" s="3" t="str">
        <f>IF(ISBLANK('Cable Schedule'!$E178),"",'Cable Schedule'!$G175)</f>
        <v/>
      </c>
      <c r="D175" s="48" t="str">
        <f>IF(ISNA(INDEX('Cable Schedule'!$X$4:$X$411,MATCH($B175,'Cable Schedule'!$M$4:$M$411,0))),"",INDEX('Cable Schedule'!$X$4:$X$411,MATCH($B175,'Cable Schedule'!$M$4:$M$411,0)))</f>
        <v/>
      </c>
      <c r="E175" s="35">
        <v>1</v>
      </c>
      <c r="F175" s="36" t="str">
        <f>IF(ISBLANK('Cable Schedule'!$E175),"",(SUM((E175*0.5)^2*(3.1416))))</f>
        <v/>
      </c>
      <c r="G175" s="277" t="str">
        <f>IF(ISBLANK('Cable Schedule'!$E175),"",(SUMIF('Cable Schedule'!$M$4:$M$412,$B175,'Cable Schedule'!$W$4:$W$412)+SUMIF('Cable Schedule'!$N$4:$N$412,$B175,'Cable Schedule'!$W$4:$W$412)+SUMIF('Cable Schedule'!$O$4:$O$412,$B175,'Cable Schedule'!$W$4:$W$412)+SUMIF('Cable Schedule'!$P$4:$P$412,$B175,'Cable Schedule'!$W$4:$W$412)+SUMIF('Cable Schedule'!$Q$4:$Q$412,$B175,'Cable Schedule'!$W$4:$W$412)+SUMIF('Cable Schedule'!$R$4:$R$412,$B175,'Cable Schedule'!$W$4:$W$412)+SUMIF('Cable Schedule'!$S$4:$S$412,$B175,'Cable Schedule'!$W$4:$W$412)))</f>
        <v/>
      </c>
      <c r="H175" s="32" t="str">
        <f>IF(ISBLANK('Cable Schedule'!$E175),"",G175/F175)</f>
        <v/>
      </c>
      <c r="I175" s="278" t="str">
        <f>IF(ISBLANK('Cable Schedule'!$J175),"",(CONCATENATE('Cable Schedule'!J175,'Cable Schedule'!K175,'Cable Schedule'!L175)))</f>
        <v/>
      </c>
      <c r="J175" s="64">
        <f>IF(ISNA(INDEX('Cable Schedule'!$T$4:$T$307,MATCH($B175,'Cable Schedule'!$M$4:$M$307,0))),$C175,INDEX('Cable Schedule'!$T$4:$T$307,MATCH($B175,'Cable Schedule'!$M$4:$M$307,0)))</f>
        <v>0</v>
      </c>
      <c r="K175" s="15" t="str">
        <f>IF(ISNA(INDEX('Cable Schedule'!$M$4:$M$411,MATCH($B175,'Cable Schedule'!$M$4:$M$411,0))),"",INDEX('Cable Schedule'!$M$4:$M$411,MATCH($B175,'Cable Schedule'!$M$4:$M$411,0))&amp;IF(INDEX('Cable Schedule'!$N$4:$N$411,MATCH($B175,'Cable Schedule'!$M$4:$M$411,0))="","",", "&amp;INDEX('Cable Schedule'!$N$4:$N$411,MATCH($B175,'Cable Schedule'!$M$4:$M$411,0)))&amp;IF(INDEX('Cable Schedule'!$O$4:$O$411,MATCH($B175,'Cable Schedule'!$M$4:$M$411,0))="","",", "&amp;INDEX('Cable Schedule'!$O$4:$O$411,MATCH($B175,'Cable Schedule'!$M$4:$M$411,0)))&amp;IF(INDEX('Cable Schedule'!$P$4:$P$411,MATCH($B175,'Cable Schedule'!$M$4:$M$411,0))="","",", "&amp;INDEX('Cable Schedule'!$P$4:$P$411,MATCH($B175,'Cable Schedule'!$M$4:$M$411,0)))&amp;IF(INDEX('Cable Schedule'!$Q$4:$Q$411,MATCH($B175,'Cable Schedule'!$M$4:$M$411,0))="","",", "&amp;INDEX('Cable Schedule'!$Q$4:$Q$411,MATCH($B175,'Cable Schedule'!$M$4:$M$411,0)))&amp;IF(INDEX('Cable Schedule'!$R$4:$R$411,MATCH($B175,'Cable Schedule'!$M$4:$M$411,0))="","",", "&amp;INDEX('Cable Schedule'!$R$4:$R$411,MATCH($B175,'Cable Schedule'!$M$4:$M$411,0)))&amp;IF(INDEX('Cable Schedule'!$S$4:$S$411,MATCH($B175,'Cable Schedule'!$M$4:$M$411,0))="","",", "&amp;INDEX('Cable Schedule'!$S$4:$S$411,MATCH($B175,'Cable Schedule'!$M$4:$M$411,0))))</f>
        <v/>
      </c>
      <c r="L175" s="251"/>
      <c r="M175" s="252"/>
      <c r="N175" s="252"/>
      <c r="O175" s="252"/>
      <c r="P175" s="252"/>
      <c r="Q175" s="253"/>
    </row>
    <row r="176" spans="1:17">
      <c r="A176" s="50"/>
      <c r="B176" s="34" t="str">
        <f>IF(ISBLANK('Cable Schedule'!$M176),"",'Cable Schedule'!$M176)</f>
        <v/>
      </c>
      <c r="C176" s="3" t="str">
        <f>IF(ISBLANK('Cable Schedule'!$E179),"",'Cable Schedule'!$G176)</f>
        <v/>
      </c>
      <c r="D176" s="48" t="str">
        <f>IF(ISNA(INDEX('Cable Schedule'!$X$4:$X$411,MATCH($B176,'Cable Schedule'!$M$4:$M$411,0))),"",INDEX('Cable Schedule'!$X$4:$X$411,MATCH($B176,'Cable Schedule'!$M$4:$M$411,0)))</f>
        <v/>
      </c>
      <c r="E176" s="35">
        <v>1</v>
      </c>
      <c r="F176" s="36" t="str">
        <f>IF(ISBLANK('Cable Schedule'!$E176),"",(SUM((E176*0.5)^2*(3.1416))))</f>
        <v/>
      </c>
      <c r="G176" s="277" t="str">
        <f>IF(ISBLANK('Cable Schedule'!$E176),"",(SUMIF('Cable Schedule'!$M$4:$M$412,$B176,'Cable Schedule'!$W$4:$W$412)+SUMIF('Cable Schedule'!$N$4:$N$412,$B176,'Cable Schedule'!$W$4:$W$412)+SUMIF('Cable Schedule'!$O$4:$O$412,$B176,'Cable Schedule'!$W$4:$W$412)+SUMIF('Cable Schedule'!$P$4:$P$412,$B176,'Cable Schedule'!$W$4:$W$412)+SUMIF('Cable Schedule'!$Q$4:$Q$412,$B176,'Cable Schedule'!$W$4:$W$412)+SUMIF('Cable Schedule'!$R$4:$R$412,$B176,'Cable Schedule'!$W$4:$W$412)+SUMIF('Cable Schedule'!$S$4:$S$412,$B176,'Cable Schedule'!$W$4:$W$412)))</f>
        <v/>
      </c>
      <c r="H176" s="32" t="str">
        <f>IF(ISBLANK('Cable Schedule'!$E176),"",G176/F176)</f>
        <v/>
      </c>
      <c r="I176" s="278" t="str">
        <f>IF(ISBLANK('Cable Schedule'!$J176),"",(CONCATENATE('Cable Schedule'!J176,'Cable Schedule'!K176,'Cable Schedule'!L176)))</f>
        <v/>
      </c>
      <c r="J176" s="64">
        <f>IF(ISNA(INDEX('Cable Schedule'!$T$4:$T$307,MATCH($B176,'Cable Schedule'!$M$4:$M$307,0))),$C176,INDEX('Cable Schedule'!$T$4:$T$307,MATCH($B176,'Cable Schedule'!$M$4:$M$307,0)))</f>
        <v>0</v>
      </c>
      <c r="K176" s="15" t="str">
        <f>IF(ISNA(INDEX('Cable Schedule'!$M$4:$M$411,MATCH($B176,'Cable Schedule'!$M$4:$M$411,0))),"",INDEX('Cable Schedule'!$M$4:$M$411,MATCH($B176,'Cable Schedule'!$M$4:$M$411,0))&amp;IF(INDEX('Cable Schedule'!$N$4:$N$411,MATCH($B176,'Cable Schedule'!$M$4:$M$411,0))="","",", "&amp;INDEX('Cable Schedule'!$N$4:$N$411,MATCH($B176,'Cable Schedule'!$M$4:$M$411,0)))&amp;IF(INDEX('Cable Schedule'!$O$4:$O$411,MATCH($B176,'Cable Schedule'!$M$4:$M$411,0))="","",", "&amp;INDEX('Cable Schedule'!$O$4:$O$411,MATCH($B176,'Cable Schedule'!$M$4:$M$411,0)))&amp;IF(INDEX('Cable Schedule'!$P$4:$P$411,MATCH($B176,'Cable Schedule'!$M$4:$M$411,0))="","",", "&amp;INDEX('Cable Schedule'!$P$4:$P$411,MATCH($B176,'Cable Schedule'!$M$4:$M$411,0)))&amp;IF(INDEX('Cable Schedule'!$Q$4:$Q$411,MATCH($B176,'Cable Schedule'!$M$4:$M$411,0))="","",", "&amp;INDEX('Cable Schedule'!$Q$4:$Q$411,MATCH($B176,'Cable Schedule'!$M$4:$M$411,0)))&amp;IF(INDEX('Cable Schedule'!$R$4:$R$411,MATCH($B176,'Cable Schedule'!$M$4:$M$411,0))="","",", "&amp;INDEX('Cable Schedule'!$R$4:$R$411,MATCH($B176,'Cable Schedule'!$M$4:$M$411,0)))&amp;IF(INDEX('Cable Schedule'!$S$4:$S$411,MATCH($B176,'Cable Schedule'!$M$4:$M$411,0))="","",", "&amp;INDEX('Cable Schedule'!$S$4:$S$411,MATCH($B176,'Cable Schedule'!$M$4:$M$411,0))))</f>
        <v/>
      </c>
      <c r="L176" s="251"/>
      <c r="M176" s="252"/>
      <c r="N176" s="252"/>
      <c r="O176" s="252"/>
      <c r="P176" s="252"/>
      <c r="Q176" s="253"/>
    </row>
    <row r="177" spans="1:17">
      <c r="A177" s="50"/>
      <c r="B177" s="34" t="str">
        <f>IF(ISBLANK('Cable Schedule'!$M177),"",'Cable Schedule'!$M177)</f>
        <v/>
      </c>
      <c r="C177" s="3" t="str">
        <f>IF(ISBLANK('Cable Schedule'!$E180),"",'Cable Schedule'!$G177)</f>
        <v/>
      </c>
      <c r="D177" s="48" t="str">
        <f>IF(ISNA(INDEX('Cable Schedule'!$X$4:$X$411,MATCH($B177,'Cable Schedule'!$M$4:$M$411,0))),"",INDEX('Cable Schedule'!$X$4:$X$411,MATCH($B177,'Cable Schedule'!$M$4:$M$411,0)))</f>
        <v/>
      </c>
      <c r="E177" s="35">
        <v>1</v>
      </c>
      <c r="F177" s="36" t="str">
        <f>IF(ISBLANK('Cable Schedule'!$E177),"",(SUM((E177*0.5)^2*(3.1416))))</f>
        <v/>
      </c>
      <c r="G177" s="277" t="str">
        <f>IF(ISBLANK('Cable Schedule'!$E177),"",(SUMIF('Cable Schedule'!$M$4:$M$412,$B177,'Cable Schedule'!$W$4:$W$412)+SUMIF('Cable Schedule'!$N$4:$N$412,$B177,'Cable Schedule'!$W$4:$W$412)+SUMIF('Cable Schedule'!$O$4:$O$412,$B177,'Cable Schedule'!$W$4:$W$412)+SUMIF('Cable Schedule'!$P$4:$P$412,$B177,'Cable Schedule'!$W$4:$W$412)+SUMIF('Cable Schedule'!$Q$4:$Q$412,$B177,'Cable Schedule'!$W$4:$W$412)+SUMIF('Cable Schedule'!$R$4:$R$412,$B177,'Cable Schedule'!$W$4:$W$412)+SUMIF('Cable Schedule'!$S$4:$S$412,$B177,'Cable Schedule'!$W$4:$W$412)))</f>
        <v/>
      </c>
      <c r="H177" s="32" t="str">
        <f>IF(ISBLANK('Cable Schedule'!$E177),"",G177/F177)</f>
        <v/>
      </c>
      <c r="I177" s="278" t="str">
        <f>IF(ISBLANK('Cable Schedule'!$J177),"",(CONCATENATE('Cable Schedule'!J177,'Cable Schedule'!K177,'Cable Schedule'!L177)))</f>
        <v/>
      </c>
      <c r="J177" s="64">
        <f>IF(ISNA(INDEX('Cable Schedule'!$T$4:$T$307,MATCH($B177,'Cable Schedule'!$M$4:$M$307,0))),$C177,INDEX('Cable Schedule'!$T$4:$T$307,MATCH($B177,'Cable Schedule'!$M$4:$M$307,0)))</f>
        <v>0</v>
      </c>
      <c r="K177" s="15" t="str">
        <f>IF(ISNA(INDEX('Cable Schedule'!$M$4:$M$411,MATCH($B177,'Cable Schedule'!$M$4:$M$411,0))),"",INDEX('Cable Schedule'!$M$4:$M$411,MATCH($B177,'Cable Schedule'!$M$4:$M$411,0))&amp;IF(INDEX('Cable Schedule'!$N$4:$N$411,MATCH($B177,'Cable Schedule'!$M$4:$M$411,0))="","",", "&amp;INDEX('Cable Schedule'!$N$4:$N$411,MATCH($B177,'Cable Schedule'!$M$4:$M$411,0)))&amp;IF(INDEX('Cable Schedule'!$O$4:$O$411,MATCH($B177,'Cable Schedule'!$M$4:$M$411,0))="","",", "&amp;INDEX('Cable Schedule'!$O$4:$O$411,MATCH($B177,'Cable Schedule'!$M$4:$M$411,0)))&amp;IF(INDEX('Cable Schedule'!$P$4:$P$411,MATCH($B177,'Cable Schedule'!$M$4:$M$411,0))="","",", "&amp;INDEX('Cable Schedule'!$P$4:$P$411,MATCH($B177,'Cable Schedule'!$M$4:$M$411,0)))&amp;IF(INDEX('Cable Schedule'!$Q$4:$Q$411,MATCH($B177,'Cable Schedule'!$M$4:$M$411,0))="","",", "&amp;INDEX('Cable Schedule'!$Q$4:$Q$411,MATCH($B177,'Cable Schedule'!$M$4:$M$411,0)))&amp;IF(INDEX('Cable Schedule'!$R$4:$R$411,MATCH($B177,'Cable Schedule'!$M$4:$M$411,0))="","",", "&amp;INDEX('Cable Schedule'!$R$4:$R$411,MATCH($B177,'Cable Schedule'!$M$4:$M$411,0)))&amp;IF(INDEX('Cable Schedule'!$S$4:$S$411,MATCH($B177,'Cable Schedule'!$M$4:$M$411,0))="","",", "&amp;INDEX('Cable Schedule'!$S$4:$S$411,MATCH($B177,'Cable Schedule'!$M$4:$M$411,0))))</f>
        <v/>
      </c>
      <c r="L177" s="251"/>
      <c r="M177" s="252"/>
      <c r="N177" s="252"/>
      <c r="O177" s="252"/>
      <c r="P177" s="252"/>
      <c r="Q177" s="253"/>
    </row>
    <row r="178" spans="1:17">
      <c r="A178" s="50"/>
      <c r="B178" s="34" t="str">
        <f>IF(ISBLANK('Cable Schedule'!$M178),"",'Cable Schedule'!$M178)</f>
        <v/>
      </c>
      <c r="C178" s="3" t="str">
        <f>IF(ISBLANK('Cable Schedule'!$E181),"",'Cable Schedule'!$G178)</f>
        <v/>
      </c>
      <c r="D178" s="48" t="str">
        <f>IF(ISNA(INDEX('Cable Schedule'!$X$4:$X$411,MATCH($B178,'Cable Schedule'!$M$4:$M$411,0))),"",INDEX('Cable Schedule'!$X$4:$X$411,MATCH($B178,'Cable Schedule'!$M$4:$M$411,0)))</f>
        <v/>
      </c>
      <c r="E178" s="35">
        <v>1</v>
      </c>
      <c r="F178" s="36" t="str">
        <f>IF(ISBLANK('Cable Schedule'!$E178),"",(SUM((E178*0.5)^2*(3.1416))))</f>
        <v/>
      </c>
      <c r="G178" s="277" t="str">
        <f>IF(ISBLANK('Cable Schedule'!$E178),"",(SUMIF('Cable Schedule'!$M$4:$M$412,$B178,'Cable Schedule'!$W$4:$W$412)+SUMIF('Cable Schedule'!$N$4:$N$412,$B178,'Cable Schedule'!$W$4:$W$412)+SUMIF('Cable Schedule'!$O$4:$O$412,$B178,'Cable Schedule'!$W$4:$W$412)+SUMIF('Cable Schedule'!$P$4:$P$412,$B178,'Cable Schedule'!$W$4:$W$412)+SUMIF('Cable Schedule'!$Q$4:$Q$412,$B178,'Cable Schedule'!$W$4:$W$412)+SUMIF('Cable Schedule'!$R$4:$R$412,$B178,'Cable Schedule'!$W$4:$W$412)+SUMIF('Cable Schedule'!$S$4:$S$412,$B178,'Cable Schedule'!$W$4:$W$412)))</f>
        <v/>
      </c>
      <c r="H178" s="32" t="str">
        <f>IF(ISBLANK('Cable Schedule'!$E178),"",G178/F178)</f>
        <v/>
      </c>
      <c r="I178" s="278" t="str">
        <f>IF(ISBLANK('Cable Schedule'!$J178),"",(CONCATENATE('Cable Schedule'!J178,'Cable Schedule'!K178,'Cable Schedule'!L178)))</f>
        <v/>
      </c>
      <c r="J178" s="64">
        <f>IF(ISNA(INDEX('Cable Schedule'!$T$4:$T$307,MATCH($B178,'Cable Schedule'!$M$4:$M$307,0))),$C178,INDEX('Cable Schedule'!$T$4:$T$307,MATCH($B178,'Cable Schedule'!$M$4:$M$307,0)))</f>
        <v>0</v>
      </c>
      <c r="K178" s="15" t="str">
        <f>IF(ISNA(INDEX('Cable Schedule'!$M$4:$M$411,MATCH($B178,'Cable Schedule'!$M$4:$M$411,0))),"",INDEX('Cable Schedule'!$M$4:$M$411,MATCH($B178,'Cable Schedule'!$M$4:$M$411,0))&amp;IF(INDEX('Cable Schedule'!$N$4:$N$411,MATCH($B178,'Cable Schedule'!$M$4:$M$411,0))="","",", "&amp;INDEX('Cable Schedule'!$N$4:$N$411,MATCH($B178,'Cable Schedule'!$M$4:$M$411,0)))&amp;IF(INDEX('Cable Schedule'!$O$4:$O$411,MATCH($B178,'Cable Schedule'!$M$4:$M$411,0))="","",", "&amp;INDEX('Cable Schedule'!$O$4:$O$411,MATCH($B178,'Cable Schedule'!$M$4:$M$411,0)))&amp;IF(INDEX('Cable Schedule'!$P$4:$P$411,MATCH($B178,'Cable Schedule'!$M$4:$M$411,0))="","",", "&amp;INDEX('Cable Schedule'!$P$4:$P$411,MATCH($B178,'Cable Schedule'!$M$4:$M$411,0)))&amp;IF(INDEX('Cable Schedule'!$Q$4:$Q$411,MATCH($B178,'Cable Schedule'!$M$4:$M$411,0))="","",", "&amp;INDEX('Cable Schedule'!$Q$4:$Q$411,MATCH($B178,'Cable Schedule'!$M$4:$M$411,0)))&amp;IF(INDEX('Cable Schedule'!$R$4:$R$411,MATCH($B178,'Cable Schedule'!$M$4:$M$411,0))="","",", "&amp;INDEX('Cable Schedule'!$R$4:$R$411,MATCH($B178,'Cable Schedule'!$M$4:$M$411,0)))&amp;IF(INDEX('Cable Schedule'!$S$4:$S$411,MATCH($B178,'Cable Schedule'!$M$4:$M$411,0))="","",", "&amp;INDEX('Cable Schedule'!$S$4:$S$411,MATCH($B178,'Cable Schedule'!$M$4:$M$411,0))))</f>
        <v/>
      </c>
      <c r="L178" s="251"/>
      <c r="M178" s="252"/>
      <c r="N178" s="252"/>
      <c r="O178" s="252"/>
      <c r="P178" s="252"/>
      <c r="Q178" s="253"/>
    </row>
    <row r="179" spans="1:17">
      <c r="A179" s="50"/>
      <c r="B179" s="34" t="str">
        <f>IF(ISBLANK('Cable Schedule'!$M179),"",'Cable Schedule'!$M179)</f>
        <v/>
      </c>
      <c r="C179" s="3" t="str">
        <f>IF(ISBLANK('Cable Schedule'!$E182),"",'Cable Schedule'!$G179)</f>
        <v/>
      </c>
      <c r="D179" s="48" t="str">
        <f>IF(ISNA(INDEX('Cable Schedule'!$X$4:$X$411,MATCH($B179,'Cable Schedule'!$M$4:$M$411,0))),"",INDEX('Cable Schedule'!$X$4:$X$411,MATCH($B179,'Cable Schedule'!$M$4:$M$411,0)))</f>
        <v/>
      </c>
      <c r="E179" s="35">
        <v>0.75</v>
      </c>
      <c r="F179" s="36" t="str">
        <f>IF(ISBLANK('Cable Schedule'!$E179),"",(SUM((E179*0.5)^2*(3.1416))))</f>
        <v/>
      </c>
      <c r="G179" s="277" t="str">
        <f>IF(ISBLANK('Cable Schedule'!$E179),"",(SUMIF('Cable Schedule'!$M$4:$M$412,$B179,'Cable Schedule'!$W$4:$W$412)+SUMIF('Cable Schedule'!$N$4:$N$412,$B179,'Cable Schedule'!$W$4:$W$412)+SUMIF('Cable Schedule'!$O$4:$O$412,$B179,'Cable Schedule'!$W$4:$W$412)+SUMIF('Cable Schedule'!$P$4:$P$412,$B179,'Cable Schedule'!$W$4:$W$412)+SUMIF('Cable Schedule'!$Q$4:$Q$412,$B179,'Cable Schedule'!$W$4:$W$412)+SUMIF('Cable Schedule'!$R$4:$R$412,$B179,'Cable Schedule'!$W$4:$W$412)+SUMIF('Cable Schedule'!$S$4:$S$412,$B179,'Cable Schedule'!$W$4:$W$412)))</f>
        <v/>
      </c>
      <c r="H179" s="32" t="str">
        <f>IF(ISBLANK('Cable Schedule'!$E179),"",G179/F179)</f>
        <v/>
      </c>
      <c r="I179" s="278" t="str">
        <f>IF(ISBLANK('Cable Schedule'!$J179),"",(CONCATENATE('Cable Schedule'!J179,'Cable Schedule'!K179,'Cable Schedule'!L179)))</f>
        <v/>
      </c>
      <c r="J179" s="64">
        <f>IF(ISNA(INDEX('Cable Schedule'!$T$4:$T$307,MATCH($B179,'Cable Schedule'!$M$4:$M$307,0))),$C179,INDEX('Cable Schedule'!$T$4:$T$307,MATCH($B179,'Cable Schedule'!$M$4:$M$307,0)))</f>
        <v>0</v>
      </c>
      <c r="K179" s="15" t="str">
        <f>IF(ISNA(INDEX('Cable Schedule'!$M$4:$M$411,MATCH($B179,'Cable Schedule'!$M$4:$M$411,0))),"",INDEX('Cable Schedule'!$M$4:$M$411,MATCH($B179,'Cable Schedule'!$M$4:$M$411,0))&amp;IF(INDEX('Cable Schedule'!$N$4:$N$411,MATCH($B179,'Cable Schedule'!$M$4:$M$411,0))="","",", "&amp;INDEX('Cable Schedule'!$N$4:$N$411,MATCH($B179,'Cable Schedule'!$M$4:$M$411,0)))&amp;IF(INDEX('Cable Schedule'!$O$4:$O$411,MATCH($B179,'Cable Schedule'!$M$4:$M$411,0))="","",", "&amp;INDEX('Cable Schedule'!$O$4:$O$411,MATCH($B179,'Cable Schedule'!$M$4:$M$411,0)))&amp;IF(INDEX('Cable Schedule'!$P$4:$P$411,MATCH($B179,'Cable Schedule'!$M$4:$M$411,0))="","",", "&amp;INDEX('Cable Schedule'!$P$4:$P$411,MATCH($B179,'Cable Schedule'!$M$4:$M$411,0)))&amp;IF(INDEX('Cable Schedule'!$Q$4:$Q$411,MATCH($B179,'Cable Schedule'!$M$4:$M$411,0))="","",", "&amp;INDEX('Cable Schedule'!$Q$4:$Q$411,MATCH($B179,'Cable Schedule'!$M$4:$M$411,0)))&amp;IF(INDEX('Cable Schedule'!$R$4:$R$411,MATCH($B179,'Cable Schedule'!$M$4:$M$411,0))="","",", "&amp;INDEX('Cable Schedule'!$R$4:$R$411,MATCH($B179,'Cable Schedule'!$M$4:$M$411,0)))&amp;IF(INDEX('Cable Schedule'!$S$4:$S$411,MATCH($B179,'Cable Schedule'!$M$4:$M$411,0))="","",", "&amp;INDEX('Cable Schedule'!$S$4:$S$411,MATCH($B179,'Cable Schedule'!$M$4:$M$411,0))))</f>
        <v/>
      </c>
      <c r="L179" s="251"/>
      <c r="M179" s="252"/>
      <c r="N179" s="252"/>
      <c r="O179" s="252"/>
      <c r="P179" s="252"/>
      <c r="Q179" s="253"/>
    </row>
    <row r="180" spans="1:17">
      <c r="A180" s="50"/>
      <c r="B180" s="34" t="str">
        <f>IF(ISBLANK('Cable Schedule'!$M180),"",'Cable Schedule'!$M180)</f>
        <v/>
      </c>
      <c r="C180" s="3" t="str">
        <f>IF(ISBLANK('Cable Schedule'!$E183),"",'Cable Schedule'!$G180)</f>
        <v/>
      </c>
      <c r="D180" s="48" t="str">
        <f>IF(ISNA(INDEX('Cable Schedule'!$X$4:$X$411,MATCH($B180,'Cable Schedule'!$M$4:$M$411,0))),"",INDEX('Cable Schedule'!$X$4:$X$411,MATCH($B180,'Cable Schedule'!$M$4:$M$411,0)))</f>
        <v/>
      </c>
      <c r="E180" s="35">
        <v>0.75</v>
      </c>
      <c r="F180" s="36" t="str">
        <f>IF(ISBLANK('Cable Schedule'!$E180),"",(SUM((E180*0.5)^2*(3.1416))))</f>
        <v/>
      </c>
      <c r="G180" s="277" t="str">
        <f>IF(ISBLANK('Cable Schedule'!$E180),"",(SUMIF('Cable Schedule'!$M$4:$M$412,$B180,'Cable Schedule'!$W$4:$W$412)+SUMIF('Cable Schedule'!$N$4:$N$412,$B180,'Cable Schedule'!$W$4:$W$412)+SUMIF('Cable Schedule'!$O$4:$O$412,$B180,'Cable Schedule'!$W$4:$W$412)+SUMIF('Cable Schedule'!$P$4:$P$412,$B180,'Cable Schedule'!$W$4:$W$412)+SUMIF('Cable Schedule'!$Q$4:$Q$412,$B180,'Cable Schedule'!$W$4:$W$412)+SUMIF('Cable Schedule'!$R$4:$R$412,$B180,'Cable Schedule'!$W$4:$W$412)+SUMIF('Cable Schedule'!$S$4:$S$412,$B180,'Cable Schedule'!$W$4:$W$412)))</f>
        <v/>
      </c>
      <c r="H180" s="32" t="str">
        <f>IF(ISBLANK('Cable Schedule'!$E180),"",G180/F180)</f>
        <v/>
      </c>
      <c r="I180" s="278" t="str">
        <f>IF(ISBLANK('Cable Schedule'!$J180),"",(CONCATENATE('Cable Schedule'!J180,'Cable Schedule'!K180,'Cable Schedule'!L180)))</f>
        <v/>
      </c>
      <c r="J180" s="64">
        <f>IF(ISNA(INDEX('Cable Schedule'!$T$4:$T$307,MATCH($B180,'Cable Schedule'!$M$4:$M$307,0))),$C180,INDEX('Cable Schedule'!$T$4:$T$307,MATCH($B180,'Cable Schedule'!$M$4:$M$307,0)))</f>
        <v>0</v>
      </c>
      <c r="K180" s="15" t="str">
        <f>IF(ISNA(INDEX('Cable Schedule'!$M$4:$M$411,MATCH($B180,'Cable Schedule'!$M$4:$M$411,0))),"",INDEX('Cable Schedule'!$M$4:$M$411,MATCH($B180,'Cable Schedule'!$M$4:$M$411,0))&amp;IF(INDEX('Cable Schedule'!$N$4:$N$411,MATCH($B180,'Cable Schedule'!$M$4:$M$411,0))="","",", "&amp;INDEX('Cable Schedule'!$N$4:$N$411,MATCH($B180,'Cable Schedule'!$M$4:$M$411,0)))&amp;IF(INDEX('Cable Schedule'!$O$4:$O$411,MATCH($B180,'Cable Schedule'!$M$4:$M$411,0))="","",", "&amp;INDEX('Cable Schedule'!$O$4:$O$411,MATCH($B180,'Cable Schedule'!$M$4:$M$411,0)))&amp;IF(INDEX('Cable Schedule'!$P$4:$P$411,MATCH($B180,'Cable Schedule'!$M$4:$M$411,0))="","",", "&amp;INDEX('Cable Schedule'!$P$4:$P$411,MATCH($B180,'Cable Schedule'!$M$4:$M$411,0)))&amp;IF(INDEX('Cable Schedule'!$Q$4:$Q$411,MATCH($B180,'Cable Schedule'!$M$4:$M$411,0))="","",", "&amp;INDEX('Cable Schedule'!$Q$4:$Q$411,MATCH($B180,'Cable Schedule'!$M$4:$M$411,0)))&amp;IF(INDEX('Cable Schedule'!$R$4:$R$411,MATCH($B180,'Cable Schedule'!$M$4:$M$411,0))="","",", "&amp;INDEX('Cable Schedule'!$R$4:$R$411,MATCH($B180,'Cable Schedule'!$M$4:$M$411,0)))&amp;IF(INDEX('Cable Schedule'!$S$4:$S$411,MATCH($B180,'Cable Schedule'!$M$4:$M$411,0))="","",", "&amp;INDEX('Cable Schedule'!$S$4:$S$411,MATCH($B180,'Cable Schedule'!$M$4:$M$411,0))))</f>
        <v/>
      </c>
      <c r="L180" s="251"/>
      <c r="M180" s="252"/>
      <c r="N180" s="252"/>
      <c r="O180" s="252"/>
      <c r="P180" s="252"/>
      <c r="Q180" s="253"/>
    </row>
    <row r="181" spans="1:17">
      <c r="A181" s="50"/>
      <c r="B181" s="34" t="str">
        <f>IF(ISBLANK('Cable Schedule'!$M181),"",'Cable Schedule'!$M181)</f>
        <v/>
      </c>
      <c r="C181" s="3" t="str">
        <f>IF(ISBLANK('Cable Schedule'!$E184),"",'Cable Schedule'!$G181)</f>
        <v/>
      </c>
      <c r="D181" s="48" t="str">
        <f>IF(ISNA(INDEX('Cable Schedule'!$X$4:$X$411,MATCH($B181,'Cable Schedule'!$M$4:$M$411,0))),"",INDEX('Cable Schedule'!$X$4:$X$411,MATCH($B181,'Cable Schedule'!$M$4:$M$411,0)))</f>
        <v/>
      </c>
      <c r="E181" s="35">
        <v>1</v>
      </c>
      <c r="F181" s="36" t="str">
        <f>IF(ISBLANK('Cable Schedule'!$E181),"",(SUM((E181*0.5)^2*(3.1416))))</f>
        <v/>
      </c>
      <c r="G181" s="277" t="str">
        <f>IF(ISBLANK('Cable Schedule'!$E181),"",(SUMIF('Cable Schedule'!$M$4:$M$412,$B181,'Cable Schedule'!$W$4:$W$412)+SUMIF('Cable Schedule'!$N$4:$N$412,$B181,'Cable Schedule'!$W$4:$W$412)+SUMIF('Cable Schedule'!$O$4:$O$412,$B181,'Cable Schedule'!$W$4:$W$412)+SUMIF('Cable Schedule'!$P$4:$P$412,$B181,'Cable Schedule'!$W$4:$W$412)+SUMIF('Cable Schedule'!$Q$4:$Q$412,$B181,'Cable Schedule'!$W$4:$W$412)+SUMIF('Cable Schedule'!$R$4:$R$412,$B181,'Cable Schedule'!$W$4:$W$412)+SUMIF('Cable Schedule'!$S$4:$S$412,$B181,'Cable Schedule'!$W$4:$W$412)))</f>
        <v/>
      </c>
      <c r="H181" s="32" t="str">
        <f>IF(ISBLANK('Cable Schedule'!$E181),"",G181/F181)</f>
        <v/>
      </c>
      <c r="I181" s="278" t="str">
        <f>IF(ISBLANK('Cable Schedule'!$J181),"",(CONCATENATE('Cable Schedule'!J181,'Cable Schedule'!K181,'Cable Schedule'!L181)))</f>
        <v/>
      </c>
      <c r="J181" s="64">
        <f>IF(ISNA(INDEX('Cable Schedule'!$T$4:$T$307,MATCH($B181,'Cable Schedule'!$M$4:$M$307,0))),$C181,INDEX('Cable Schedule'!$T$4:$T$307,MATCH($B181,'Cable Schedule'!$M$4:$M$307,0)))</f>
        <v>0</v>
      </c>
      <c r="K181" s="15" t="str">
        <f>IF(ISNA(INDEX('Cable Schedule'!$M$4:$M$411,MATCH($B181,'Cable Schedule'!$M$4:$M$411,0))),"",INDEX('Cable Schedule'!$M$4:$M$411,MATCH($B181,'Cable Schedule'!$M$4:$M$411,0))&amp;IF(INDEX('Cable Schedule'!$N$4:$N$411,MATCH($B181,'Cable Schedule'!$M$4:$M$411,0))="","",", "&amp;INDEX('Cable Schedule'!$N$4:$N$411,MATCH($B181,'Cable Schedule'!$M$4:$M$411,0)))&amp;IF(INDEX('Cable Schedule'!$O$4:$O$411,MATCH($B181,'Cable Schedule'!$M$4:$M$411,0))="","",", "&amp;INDEX('Cable Schedule'!$O$4:$O$411,MATCH($B181,'Cable Schedule'!$M$4:$M$411,0)))&amp;IF(INDEX('Cable Schedule'!$P$4:$P$411,MATCH($B181,'Cable Schedule'!$M$4:$M$411,0))="","",", "&amp;INDEX('Cable Schedule'!$P$4:$P$411,MATCH($B181,'Cable Schedule'!$M$4:$M$411,0)))&amp;IF(INDEX('Cable Schedule'!$Q$4:$Q$411,MATCH($B181,'Cable Schedule'!$M$4:$M$411,0))="","",", "&amp;INDEX('Cable Schedule'!$Q$4:$Q$411,MATCH($B181,'Cable Schedule'!$M$4:$M$411,0)))&amp;IF(INDEX('Cable Schedule'!$R$4:$R$411,MATCH($B181,'Cable Schedule'!$M$4:$M$411,0))="","",", "&amp;INDEX('Cable Schedule'!$R$4:$R$411,MATCH($B181,'Cable Schedule'!$M$4:$M$411,0)))&amp;IF(INDEX('Cable Schedule'!$S$4:$S$411,MATCH($B181,'Cable Schedule'!$M$4:$M$411,0))="","",", "&amp;INDEX('Cable Schedule'!$S$4:$S$411,MATCH($B181,'Cable Schedule'!$M$4:$M$411,0))))</f>
        <v/>
      </c>
      <c r="L181" s="251"/>
      <c r="M181" s="252"/>
      <c r="N181" s="252"/>
      <c r="O181" s="252"/>
      <c r="P181" s="252"/>
      <c r="Q181" s="253"/>
    </row>
    <row r="182" spans="1:17">
      <c r="A182" s="50"/>
      <c r="B182" s="34" t="str">
        <f>IF(ISBLANK('Cable Schedule'!$M182),"",'Cable Schedule'!$M182)</f>
        <v/>
      </c>
      <c r="C182" s="3" t="str">
        <f>IF(ISBLANK('Cable Schedule'!$E185),"",'Cable Schedule'!$G182)</f>
        <v/>
      </c>
      <c r="D182" s="48" t="str">
        <f>IF(ISNA(INDEX('Cable Schedule'!$X$4:$X$411,MATCH($B182,'Cable Schedule'!$M$4:$M$411,0))),"",INDEX('Cable Schedule'!$X$4:$X$411,MATCH($B182,'Cable Schedule'!$M$4:$M$411,0)))</f>
        <v/>
      </c>
      <c r="E182" s="35">
        <v>1</v>
      </c>
      <c r="F182" s="36" t="str">
        <f>IF(ISBLANK('Cable Schedule'!$E182),"",(SUM((E182*0.5)^2*(3.1416))))</f>
        <v/>
      </c>
      <c r="G182" s="277" t="str">
        <f>IF(ISBLANK('Cable Schedule'!$E182),"",(SUMIF('Cable Schedule'!$M$4:$M$412,$B182,'Cable Schedule'!$W$4:$W$412)+SUMIF('Cable Schedule'!$N$4:$N$412,$B182,'Cable Schedule'!$W$4:$W$412)+SUMIF('Cable Schedule'!$O$4:$O$412,$B182,'Cable Schedule'!$W$4:$W$412)+SUMIF('Cable Schedule'!$P$4:$P$412,$B182,'Cable Schedule'!$W$4:$W$412)+SUMIF('Cable Schedule'!$Q$4:$Q$412,$B182,'Cable Schedule'!$W$4:$W$412)+SUMIF('Cable Schedule'!$R$4:$R$412,$B182,'Cable Schedule'!$W$4:$W$412)+SUMIF('Cable Schedule'!$S$4:$S$412,$B182,'Cable Schedule'!$W$4:$W$412)))</f>
        <v/>
      </c>
      <c r="H182" s="32" t="str">
        <f>IF(ISBLANK('Cable Schedule'!$E182),"",G182/F182)</f>
        <v/>
      </c>
      <c r="I182" s="278" t="str">
        <f>IF(ISBLANK('Cable Schedule'!$J182),"",(CONCATENATE('Cable Schedule'!J182,'Cable Schedule'!K182,'Cable Schedule'!L182)))</f>
        <v/>
      </c>
      <c r="J182" s="64">
        <f>IF(ISNA(INDEX('Cable Schedule'!$T$4:$T$307,MATCH($B182,'Cable Schedule'!$M$4:$M$307,0))),$C182,INDEX('Cable Schedule'!$T$4:$T$307,MATCH($B182,'Cable Schedule'!$M$4:$M$307,0)))</f>
        <v>0</v>
      </c>
      <c r="K182" s="15" t="str">
        <f>IF(ISNA(INDEX('Cable Schedule'!$M$4:$M$411,MATCH($B182,'Cable Schedule'!$M$4:$M$411,0))),"",INDEX('Cable Schedule'!$M$4:$M$411,MATCH($B182,'Cable Schedule'!$M$4:$M$411,0))&amp;IF(INDEX('Cable Schedule'!$N$4:$N$411,MATCH($B182,'Cable Schedule'!$M$4:$M$411,0))="","",", "&amp;INDEX('Cable Schedule'!$N$4:$N$411,MATCH($B182,'Cable Schedule'!$M$4:$M$411,0)))&amp;IF(INDEX('Cable Schedule'!$O$4:$O$411,MATCH($B182,'Cable Schedule'!$M$4:$M$411,0))="","",", "&amp;INDEX('Cable Schedule'!$O$4:$O$411,MATCH($B182,'Cable Schedule'!$M$4:$M$411,0)))&amp;IF(INDEX('Cable Schedule'!$P$4:$P$411,MATCH($B182,'Cable Schedule'!$M$4:$M$411,0))="","",", "&amp;INDEX('Cable Schedule'!$P$4:$P$411,MATCH($B182,'Cable Schedule'!$M$4:$M$411,0)))&amp;IF(INDEX('Cable Schedule'!$Q$4:$Q$411,MATCH($B182,'Cable Schedule'!$M$4:$M$411,0))="","",", "&amp;INDEX('Cable Schedule'!$Q$4:$Q$411,MATCH($B182,'Cable Schedule'!$M$4:$M$411,0)))&amp;IF(INDEX('Cable Schedule'!$R$4:$R$411,MATCH($B182,'Cable Schedule'!$M$4:$M$411,0))="","",", "&amp;INDEX('Cable Schedule'!$R$4:$R$411,MATCH($B182,'Cable Schedule'!$M$4:$M$411,0)))&amp;IF(INDEX('Cable Schedule'!$S$4:$S$411,MATCH($B182,'Cable Schedule'!$M$4:$M$411,0))="","",", "&amp;INDEX('Cable Schedule'!$S$4:$S$411,MATCH($B182,'Cable Schedule'!$M$4:$M$411,0))))</f>
        <v/>
      </c>
      <c r="L182" s="251"/>
      <c r="M182" s="252"/>
      <c r="N182" s="252"/>
      <c r="O182" s="252"/>
      <c r="P182" s="252"/>
      <c r="Q182" s="253"/>
    </row>
    <row r="183" spans="1:17">
      <c r="A183" s="50"/>
      <c r="B183" s="34" t="str">
        <f>IF(ISBLANK('Cable Schedule'!$M183),"",'Cable Schedule'!$M183)</f>
        <v/>
      </c>
      <c r="C183" s="3" t="str">
        <f>IF(ISBLANK('Cable Schedule'!$E186),"",'Cable Schedule'!$G183)</f>
        <v/>
      </c>
      <c r="D183" s="48" t="str">
        <f>IF(ISNA(INDEX('Cable Schedule'!$X$4:$X$411,MATCH($B183,'Cable Schedule'!$M$4:$M$411,0))),"",INDEX('Cable Schedule'!$X$4:$X$411,MATCH($B183,'Cable Schedule'!$M$4:$M$411,0)))</f>
        <v/>
      </c>
      <c r="E183" s="35">
        <v>1</v>
      </c>
      <c r="F183" s="36" t="str">
        <f>IF(ISBLANK('Cable Schedule'!$E183),"",(SUM((E183*0.5)^2*(3.1416))))</f>
        <v/>
      </c>
      <c r="G183" s="277" t="str">
        <f>IF(ISBLANK('Cable Schedule'!$E183),"",(SUMIF('Cable Schedule'!$M$4:$M$412,$B183,'Cable Schedule'!$W$4:$W$412)+SUMIF('Cable Schedule'!$N$4:$N$412,$B183,'Cable Schedule'!$W$4:$W$412)+SUMIF('Cable Schedule'!$O$4:$O$412,$B183,'Cable Schedule'!$W$4:$W$412)+SUMIF('Cable Schedule'!$P$4:$P$412,$B183,'Cable Schedule'!$W$4:$W$412)+SUMIF('Cable Schedule'!$Q$4:$Q$412,$B183,'Cable Schedule'!$W$4:$W$412)+SUMIF('Cable Schedule'!$R$4:$R$412,$B183,'Cable Schedule'!$W$4:$W$412)+SUMIF('Cable Schedule'!$S$4:$S$412,$B183,'Cable Schedule'!$W$4:$W$412)))</f>
        <v/>
      </c>
      <c r="H183" s="32" t="str">
        <f>IF(ISBLANK('Cable Schedule'!$E183),"",G183/F183)</f>
        <v/>
      </c>
      <c r="I183" s="278" t="str">
        <f>IF(ISBLANK('Cable Schedule'!$J183),"",(CONCATENATE('Cable Schedule'!J183,'Cable Schedule'!K183,'Cable Schedule'!L183)))</f>
        <v/>
      </c>
      <c r="J183" s="64">
        <f>IF(ISNA(INDEX('Cable Schedule'!$T$4:$T$307,MATCH($B183,'Cable Schedule'!$M$4:$M$307,0))),$C183,INDEX('Cable Schedule'!$T$4:$T$307,MATCH($B183,'Cable Schedule'!$M$4:$M$307,0)))</f>
        <v>0</v>
      </c>
      <c r="K183" s="15" t="str">
        <f>IF(ISNA(INDEX('Cable Schedule'!$M$4:$M$411,MATCH($B183,'Cable Schedule'!$M$4:$M$411,0))),"",INDEX('Cable Schedule'!$M$4:$M$411,MATCH($B183,'Cable Schedule'!$M$4:$M$411,0))&amp;IF(INDEX('Cable Schedule'!$N$4:$N$411,MATCH($B183,'Cable Schedule'!$M$4:$M$411,0))="","",", "&amp;INDEX('Cable Schedule'!$N$4:$N$411,MATCH($B183,'Cable Schedule'!$M$4:$M$411,0)))&amp;IF(INDEX('Cable Schedule'!$O$4:$O$411,MATCH($B183,'Cable Schedule'!$M$4:$M$411,0))="","",", "&amp;INDEX('Cable Schedule'!$O$4:$O$411,MATCH($B183,'Cable Schedule'!$M$4:$M$411,0)))&amp;IF(INDEX('Cable Schedule'!$P$4:$P$411,MATCH($B183,'Cable Schedule'!$M$4:$M$411,0))="","",", "&amp;INDEX('Cable Schedule'!$P$4:$P$411,MATCH($B183,'Cable Schedule'!$M$4:$M$411,0)))&amp;IF(INDEX('Cable Schedule'!$Q$4:$Q$411,MATCH($B183,'Cable Schedule'!$M$4:$M$411,0))="","",", "&amp;INDEX('Cable Schedule'!$Q$4:$Q$411,MATCH($B183,'Cable Schedule'!$M$4:$M$411,0)))&amp;IF(INDEX('Cable Schedule'!$R$4:$R$411,MATCH($B183,'Cable Schedule'!$M$4:$M$411,0))="","",", "&amp;INDEX('Cable Schedule'!$R$4:$R$411,MATCH($B183,'Cable Schedule'!$M$4:$M$411,0)))&amp;IF(INDEX('Cable Schedule'!$S$4:$S$411,MATCH($B183,'Cable Schedule'!$M$4:$M$411,0))="","",", "&amp;INDEX('Cable Schedule'!$S$4:$S$411,MATCH($B183,'Cable Schedule'!$M$4:$M$411,0))))</f>
        <v/>
      </c>
      <c r="L183" s="251"/>
      <c r="M183" s="252"/>
      <c r="N183" s="252"/>
      <c r="O183" s="252"/>
      <c r="P183" s="252"/>
      <c r="Q183" s="253"/>
    </row>
    <row r="184" spans="1:17">
      <c r="A184" s="50"/>
      <c r="B184" s="34" t="str">
        <f>IF(ISBLANK('Cable Schedule'!$M184),"",'Cable Schedule'!$M184)</f>
        <v/>
      </c>
      <c r="C184" s="3" t="str">
        <f>IF(ISBLANK('Cable Schedule'!$E187),"",'Cable Schedule'!$G184)</f>
        <v/>
      </c>
      <c r="D184" s="48" t="str">
        <f>IF(ISNA(INDEX('Cable Schedule'!$X$4:$X$411,MATCH($B184,'Cable Schedule'!$M$4:$M$411,0))),"",INDEX('Cable Schedule'!$X$4:$X$411,MATCH($B184,'Cable Schedule'!$M$4:$M$411,0)))</f>
        <v/>
      </c>
      <c r="E184" s="35">
        <v>0.75</v>
      </c>
      <c r="F184" s="36" t="str">
        <f>IF(ISBLANK('Cable Schedule'!$E184),"",(SUM((E184*0.5)^2*(3.1416))))</f>
        <v/>
      </c>
      <c r="G184" s="277" t="str">
        <f>IF(ISBLANK('Cable Schedule'!$E184),"",(SUMIF('Cable Schedule'!$M$4:$M$412,$B184,'Cable Schedule'!$W$4:$W$412)+SUMIF('Cable Schedule'!$N$4:$N$412,$B184,'Cable Schedule'!$W$4:$W$412)+SUMIF('Cable Schedule'!$O$4:$O$412,$B184,'Cable Schedule'!$W$4:$W$412)+SUMIF('Cable Schedule'!$P$4:$P$412,$B184,'Cable Schedule'!$W$4:$W$412)+SUMIF('Cable Schedule'!$Q$4:$Q$412,$B184,'Cable Schedule'!$W$4:$W$412)+SUMIF('Cable Schedule'!$R$4:$R$412,$B184,'Cable Schedule'!$W$4:$W$412)+SUMIF('Cable Schedule'!$S$4:$S$412,$B184,'Cable Schedule'!$W$4:$W$412)))</f>
        <v/>
      </c>
      <c r="H184" s="32" t="str">
        <f>IF(ISBLANK('Cable Schedule'!$E184),"",G184/F184)</f>
        <v/>
      </c>
      <c r="I184" s="278" t="str">
        <f>IF(ISBLANK('Cable Schedule'!$J184),"",(CONCATENATE('Cable Schedule'!J184,'Cable Schedule'!K184,'Cable Schedule'!L184)))</f>
        <v/>
      </c>
      <c r="J184" s="64">
        <f>IF(ISNA(INDEX('Cable Schedule'!$T$4:$T$307,MATCH($B184,'Cable Schedule'!$M$4:$M$307,0))),$C184,INDEX('Cable Schedule'!$T$4:$T$307,MATCH($B184,'Cable Schedule'!$M$4:$M$307,0)))</f>
        <v>0</v>
      </c>
      <c r="K184" s="15" t="str">
        <f>IF(ISNA(INDEX('Cable Schedule'!$M$4:$M$411,MATCH($B184,'Cable Schedule'!$M$4:$M$411,0))),"",INDEX('Cable Schedule'!$M$4:$M$411,MATCH($B184,'Cable Schedule'!$M$4:$M$411,0))&amp;IF(INDEX('Cable Schedule'!$N$4:$N$411,MATCH($B184,'Cable Schedule'!$M$4:$M$411,0))="","",", "&amp;INDEX('Cable Schedule'!$N$4:$N$411,MATCH($B184,'Cable Schedule'!$M$4:$M$411,0)))&amp;IF(INDEX('Cable Schedule'!$O$4:$O$411,MATCH($B184,'Cable Schedule'!$M$4:$M$411,0))="","",", "&amp;INDEX('Cable Schedule'!$O$4:$O$411,MATCH($B184,'Cable Schedule'!$M$4:$M$411,0)))&amp;IF(INDEX('Cable Schedule'!$P$4:$P$411,MATCH($B184,'Cable Schedule'!$M$4:$M$411,0))="","",", "&amp;INDEX('Cable Schedule'!$P$4:$P$411,MATCH($B184,'Cable Schedule'!$M$4:$M$411,0)))&amp;IF(INDEX('Cable Schedule'!$Q$4:$Q$411,MATCH($B184,'Cable Schedule'!$M$4:$M$411,0))="","",", "&amp;INDEX('Cable Schedule'!$Q$4:$Q$411,MATCH($B184,'Cable Schedule'!$M$4:$M$411,0)))&amp;IF(INDEX('Cable Schedule'!$R$4:$R$411,MATCH($B184,'Cable Schedule'!$M$4:$M$411,0))="","",", "&amp;INDEX('Cable Schedule'!$R$4:$R$411,MATCH($B184,'Cable Schedule'!$M$4:$M$411,0)))&amp;IF(INDEX('Cable Schedule'!$S$4:$S$411,MATCH($B184,'Cable Schedule'!$M$4:$M$411,0))="","",", "&amp;INDEX('Cable Schedule'!$S$4:$S$411,MATCH($B184,'Cable Schedule'!$M$4:$M$411,0))))</f>
        <v/>
      </c>
      <c r="L184" s="251"/>
      <c r="M184" s="252"/>
      <c r="N184" s="252"/>
      <c r="O184" s="252"/>
      <c r="P184" s="252"/>
      <c r="Q184" s="253"/>
    </row>
    <row r="185" spans="1:17">
      <c r="A185" s="50"/>
      <c r="B185" s="34" t="str">
        <f>IF(ISBLANK('Cable Schedule'!$M185),"",'Cable Schedule'!$M185)</f>
        <v/>
      </c>
      <c r="C185" s="3" t="str">
        <f>IF(ISBLANK('Cable Schedule'!$E188),"",'Cable Schedule'!$G185)</f>
        <v/>
      </c>
      <c r="D185" s="48" t="str">
        <f>IF(ISNA(INDEX('Cable Schedule'!$X$4:$X$411,MATCH($B185,'Cable Schedule'!$M$4:$M$411,0))),"",INDEX('Cable Schedule'!$X$4:$X$411,MATCH($B185,'Cable Schedule'!$M$4:$M$411,0)))</f>
        <v/>
      </c>
      <c r="E185" s="35">
        <v>0.75</v>
      </c>
      <c r="F185" s="36" t="str">
        <f>IF(ISBLANK('Cable Schedule'!$E185),"",(SUM((E185*0.5)^2*(3.1416))))</f>
        <v/>
      </c>
      <c r="G185" s="277" t="str">
        <f>IF(ISBLANK('Cable Schedule'!$E185),"",(SUMIF('Cable Schedule'!$M$4:$M$412,$B185,'Cable Schedule'!$W$4:$W$412)+SUMIF('Cable Schedule'!$N$4:$N$412,$B185,'Cable Schedule'!$W$4:$W$412)+SUMIF('Cable Schedule'!$O$4:$O$412,$B185,'Cable Schedule'!$W$4:$W$412)+SUMIF('Cable Schedule'!$P$4:$P$412,$B185,'Cable Schedule'!$W$4:$W$412)+SUMIF('Cable Schedule'!$Q$4:$Q$412,$B185,'Cable Schedule'!$W$4:$W$412)+SUMIF('Cable Schedule'!$R$4:$R$412,$B185,'Cable Schedule'!$W$4:$W$412)+SUMIF('Cable Schedule'!$S$4:$S$412,$B185,'Cable Schedule'!$W$4:$W$412)))</f>
        <v/>
      </c>
      <c r="H185" s="32" t="str">
        <f>IF(ISBLANK('Cable Schedule'!$E185),"",G185/F185)</f>
        <v/>
      </c>
      <c r="I185" s="278" t="str">
        <f>IF(ISBLANK('Cable Schedule'!$J185),"",(CONCATENATE('Cable Schedule'!J185,'Cable Schedule'!K185,'Cable Schedule'!L185)))</f>
        <v/>
      </c>
      <c r="J185" s="64">
        <f>IF(ISNA(INDEX('Cable Schedule'!$T$4:$T$307,MATCH($B185,'Cable Schedule'!$M$4:$M$307,0))),$C185,INDEX('Cable Schedule'!$T$4:$T$307,MATCH($B185,'Cable Schedule'!$M$4:$M$307,0)))</f>
        <v>0</v>
      </c>
      <c r="K185" s="15" t="str">
        <f>IF(ISNA(INDEX('Cable Schedule'!$M$4:$M$411,MATCH($B185,'Cable Schedule'!$M$4:$M$411,0))),"",INDEX('Cable Schedule'!$M$4:$M$411,MATCH($B185,'Cable Schedule'!$M$4:$M$411,0))&amp;IF(INDEX('Cable Schedule'!$N$4:$N$411,MATCH($B185,'Cable Schedule'!$M$4:$M$411,0))="","",", "&amp;INDEX('Cable Schedule'!$N$4:$N$411,MATCH($B185,'Cable Schedule'!$M$4:$M$411,0)))&amp;IF(INDEX('Cable Schedule'!$O$4:$O$411,MATCH($B185,'Cable Schedule'!$M$4:$M$411,0))="","",", "&amp;INDEX('Cable Schedule'!$O$4:$O$411,MATCH($B185,'Cable Schedule'!$M$4:$M$411,0)))&amp;IF(INDEX('Cable Schedule'!$P$4:$P$411,MATCH($B185,'Cable Schedule'!$M$4:$M$411,0))="","",", "&amp;INDEX('Cable Schedule'!$P$4:$P$411,MATCH($B185,'Cable Schedule'!$M$4:$M$411,0)))&amp;IF(INDEX('Cable Schedule'!$Q$4:$Q$411,MATCH($B185,'Cable Schedule'!$M$4:$M$411,0))="","",", "&amp;INDEX('Cable Schedule'!$Q$4:$Q$411,MATCH($B185,'Cable Schedule'!$M$4:$M$411,0)))&amp;IF(INDEX('Cable Schedule'!$R$4:$R$411,MATCH($B185,'Cable Schedule'!$M$4:$M$411,0))="","",", "&amp;INDEX('Cable Schedule'!$R$4:$R$411,MATCH($B185,'Cable Schedule'!$M$4:$M$411,0)))&amp;IF(INDEX('Cable Schedule'!$S$4:$S$411,MATCH($B185,'Cable Schedule'!$M$4:$M$411,0))="","",", "&amp;INDEX('Cable Schedule'!$S$4:$S$411,MATCH($B185,'Cable Schedule'!$M$4:$M$411,0))))</f>
        <v/>
      </c>
      <c r="L185" s="251"/>
      <c r="M185" s="252"/>
      <c r="N185" s="252"/>
      <c r="O185" s="252"/>
      <c r="P185" s="252"/>
      <c r="Q185" s="253"/>
    </row>
    <row r="186" spans="1:17">
      <c r="A186" s="50"/>
      <c r="B186" s="34" t="str">
        <f>IF(ISBLANK('Cable Schedule'!$M186),"",'Cable Schedule'!$M186)</f>
        <v/>
      </c>
      <c r="C186" s="3" t="str">
        <f>IF(ISBLANK('Cable Schedule'!$E189),"",'Cable Schedule'!$G186)</f>
        <v/>
      </c>
      <c r="D186" s="48" t="str">
        <f>IF(ISNA(INDEX('Cable Schedule'!$X$4:$X$411,MATCH($B186,'Cable Schedule'!$M$4:$M$411,0))),"",INDEX('Cable Schedule'!$X$4:$X$411,MATCH($B186,'Cable Schedule'!$M$4:$M$411,0)))</f>
        <v/>
      </c>
      <c r="E186" s="35">
        <v>1</v>
      </c>
      <c r="F186" s="36" t="str">
        <f>IF(ISBLANK('Cable Schedule'!$E186),"",(SUM((E186*0.5)^2*(3.1416))))</f>
        <v/>
      </c>
      <c r="G186" s="277" t="str">
        <f>IF(ISBLANK('Cable Schedule'!$E186),"",(SUMIF('Cable Schedule'!$M$4:$M$412,$B186,'Cable Schedule'!$W$4:$W$412)+SUMIF('Cable Schedule'!$N$4:$N$412,$B186,'Cable Schedule'!$W$4:$W$412)+SUMIF('Cable Schedule'!$O$4:$O$412,$B186,'Cable Schedule'!$W$4:$W$412)+SUMIF('Cable Schedule'!$P$4:$P$412,$B186,'Cable Schedule'!$W$4:$W$412)+SUMIF('Cable Schedule'!$Q$4:$Q$412,$B186,'Cable Schedule'!$W$4:$W$412)+SUMIF('Cable Schedule'!$R$4:$R$412,$B186,'Cable Schedule'!$W$4:$W$412)+SUMIF('Cable Schedule'!$S$4:$S$412,$B186,'Cable Schedule'!$W$4:$W$412)))</f>
        <v/>
      </c>
      <c r="H186" s="32" t="str">
        <f>IF(ISBLANK('Cable Schedule'!$E186),"",G186/F186)</f>
        <v/>
      </c>
      <c r="I186" s="278" t="str">
        <f>IF(ISBLANK('Cable Schedule'!$J186),"",(CONCATENATE('Cable Schedule'!J186,'Cable Schedule'!K186,'Cable Schedule'!L186)))</f>
        <v/>
      </c>
      <c r="J186" s="64">
        <f>IF(ISNA(INDEX('Cable Schedule'!$T$4:$T$307,MATCH($B186,'Cable Schedule'!$M$4:$M$307,0))),$C186,INDEX('Cable Schedule'!$T$4:$T$307,MATCH($B186,'Cable Schedule'!$M$4:$M$307,0)))</f>
        <v>0</v>
      </c>
      <c r="K186" s="15" t="str">
        <f>IF(ISNA(INDEX('Cable Schedule'!$M$4:$M$411,MATCH($B186,'Cable Schedule'!$M$4:$M$411,0))),"",INDEX('Cable Schedule'!$M$4:$M$411,MATCH($B186,'Cable Schedule'!$M$4:$M$411,0))&amp;IF(INDEX('Cable Schedule'!$N$4:$N$411,MATCH($B186,'Cable Schedule'!$M$4:$M$411,0))="","",", "&amp;INDEX('Cable Schedule'!$N$4:$N$411,MATCH($B186,'Cable Schedule'!$M$4:$M$411,0)))&amp;IF(INDEX('Cable Schedule'!$O$4:$O$411,MATCH($B186,'Cable Schedule'!$M$4:$M$411,0))="","",", "&amp;INDEX('Cable Schedule'!$O$4:$O$411,MATCH($B186,'Cable Schedule'!$M$4:$M$411,0)))&amp;IF(INDEX('Cable Schedule'!$P$4:$P$411,MATCH($B186,'Cable Schedule'!$M$4:$M$411,0))="","",", "&amp;INDEX('Cable Schedule'!$P$4:$P$411,MATCH($B186,'Cable Schedule'!$M$4:$M$411,0)))&amp;IF(INDEX('Cable Schedule'!$Q$4:$Q$411,MATCH($B186,'Cable Schedule'!$M$4:$M$411,0))="","",", "&amp;INDEX('Cable Schedule'!$Q$4:$Q$411,MATCH($B186,'Cable Schedule'!$M$4:$M$411,0)))&amp;IF(INDEX('Cable Schedule'!$R$4:$R$411,MATCH($B186,'Cable Schedule'!$M$4:$M$411,0))="","",", "&amp;INDEX('Cable Schedule'!$R$4:$R$411,MATCH($B186,'Cable Schedule'!$M$4:$M$411,0)))&amp;IF(INDEX('Cable Schedule'!$S$4:$S$411,MATCH($B186,'Cable Schedule'!$M$4:$M$411,0))="","",", "&amp;INDEX('Cable Schedule'!$S$4:$S$411,MATCH($B186,'Cable Schedule'!$M$4:$M$411,0))))</f>
        <v/>
      </c>
      <c r="L186" s="251"/>
      <c r="M186" s="252"/>
      <c r="N186" s="252"/>
      <c r="O186" s="252"/>
      <c r="P186" s="252"/>
      <c r="Q186" s="253"/>
    </row>
    <row r="187" spans="1:17">
      <c r="A187" s="50"/>
      <c r="B187" s="34" t="str">
        <f>IF(ISBLANK('Cable Schedule'!$M187),"",'Cable Schedule'!$M187)</f>
        <v/>
      </c>
      <c r="C187" s="3" t="str">
        <f>IF(ISBLANK('Cable Schedule'!$E190),"",'Cable Schedule'!$G187)</f>
        <v/>
      </c>
      <c r="D187" s="48" t="str">
        <f>IF(ISNA(INDEX('Cable Schedule'!$X$4:$X$411,MATCH($B187,'Cable Schedule'!$M$4:$M$411,0))),"",INDEX('Cable Schedule'!$X$4:$X$411,MATCH($B187,'Cable Schedule'!$M$4:$M$411,0)))</f>
        <v/>
      </c>
      <c r="E187" s="35">
        <v>0.75</v>
      </c>
      <c r="F187" s="36" t="str">
        <f>IF(ISBLANK('Cable Schedule'!$E187),"",(SUM((E187*0.5)^2*(3.1416))))</f>
        <v/>
      </c>
      <c r="G187" s="277" t="str">
        <f>IF(ISBLANK('Cable Schedule'!$E187),"",(SUMIF('Cable Schedule'!$M$4:$M$412,$B187,'Cable Schedule'!$W$4:$W$412)+SUMIF('Cable Schedule'!$N$4:$N$412,$B187,'Cable Schedule'!$W$4:$W$412)+SUMIF('Cable Schedule'!$O$4:$O$412,$B187,'Cable Schedule'!$W$4:$W$412)+SUMIF('Cable Schedule'!$P$4:$P$412,$B187,'Cable Schedule'!$W$4:$W$412)+SUMIF('Cable Schedule'!$Q$4:$Q$412,$B187,'Cable Schedule'!$W$4:$W$412)+SUMIF('Cable Schedule'!$R$4:$R$412,$B187,'Cable Schedule'!$W$4:$W$412)+SUMIF('Cable Schedule'!$S$4:$S$412,$B187,'Cable Schedule'!$W$4:$W$412)))</f>
        <v/>
      </c>
      <c r="H187" s="32" t="str">
        <f>IF(ISBLANK('Cable Schedule'!$E187),"",G187/F187)</f>
        <v/>
      </c>
      <c r="I187" s="278" t="str">
        <f>IF(ISBLANK('Cable Schedule'!$J187),"",(CONCATENATE('Cable Schedule'!J187,'Cable Schedule'!K187,'Cable Schedule'!L187)))</f>
        <v/>
      </c>
      <c r="J187" s="64">
        <f>IF(ISNA(INDEX('Cable Schedule'!$T$4:$T$307,MATCH($B187,'Cable Schedule'!$M$4:$M$307,0))),$C187,INDEX('Cable Schedule'!$T$4:$T$307,MATCH($B187,'Cable Schedule'!$M$4:$M$307,0)))</f>
        <v>0</v>
      </c>
      <c r="K187" s="15" t="str">
        <f>IF(ISNA(INDEX('Cable Schedule'!$M$4:$M$411,MATCH($B187,'Cable Schedule'!$M$4:$M$411,0))),"",INDEX('Cable Schedule'!$M$4:$M$411,MATCH($B187,'Cable Schedule'!$M$4:$M$411,0))&amp;IF(INDEX('Cable Schedule'!$N$4:$N$411,MATCH($B187,'Cable Schedule'!$M$4:$M$411,0))="","",", "&amp;INDEX('Cable Schedule'!$N$4:$N$411,MATCH($B187,'Cable Schedule'!$M$4:$M$411,0)))&amp;IF(INDEX('Cable Schedule'!$O$4:$O$411,MATCH($B187,'Cable Schedule'!$M$4:$M$411,0))="","",", "&amp;INDEX('Cable Schedule'!$O$4:$O$411,MATCH($B187,'Cable Schedule'!$M$4:$M$411,0)))&amp;IF(INDEX('Cable Schedule'!$P$4:$P$411,MATCH($B187,'Cable Schedule'!$M$4:$M$411,0))="","",", "&amp;INDEX('Cable Schedule'!$P$4:$P$411,MATCH($B187,'Cable Schedule'!$M$4:$M$411,0)))&amp;IF(INDEX('Cable Schedule'!$Q$4:$Q$411,MATCH($B187,'Cable Schedule'!$M$4:$M$411,0))="","",", "&amp;INDEX('Cable Schedule'!$Q$4:$Q$411,MATCH($B187,'Cable Schedule'!$M$4:$M$411,0)))&amp;IF(INDEX('Cable Schedule'!$R$4:$R$411,MATCH($B187,'Cable Schedule'!$M$4:$M$411,0))="","",", "&amp;INDEX('Cable Schedule'!$R$4:$R$411,MATCH($B187,'Cable Schedule'!$M$4:$M$411,0)))&amp;IF(INDEX('Cable Schedule'!$S$4:$S$411,MATCH($B187,'Cable Schedule'!$M$4:$M$411,0))="","",", "&amp;INDEX('Cable Schedule'!$S$4:$S$411,MATCH($B187,'Cable Schedule'!$M$4:$M$411,0))))</f>
        <v/>
      </c>
      <c r="L187" s="251"/>
      <c r="M187" s="252"/>
      <c r="N187" s="252"/>
      <c r="O187" s="252"/>
      <c r="P187" s="252"/>
      <c r="Q187" s="253"/>
    </row>
    <row r="188" spans="1:17">
      <c r="A188" s="50"/>
      <c r="B188" s="34" t="str">
        <f>IF(ISBLANK('Cable Schedule'!$M188),"",'Cable Schedule'!$M188)</f>
        <v/>
      </c>
      <c r="C188" s="3" t="str">
        <f>IF(ISBLANK('Cable Schedule'!$E191),"",'Cable Schedule'!$G188)</f>
        <v/>
      </c>
      <c r="D188" s="48" t="str">
        <f>IF(ISNA(INDEX('Cable Schedule'!$X$4:$X$411,MATCH($B188,'Cable Schedule'!$M$4:$M$411,0))),"",INDEX('Cable Schedule'!$X$4:$X$411,MATCH($B188,'Cable Schedule'!$M$4:$M$411,0)))</f>
        <v/>
      </c>
      <c r="E188" s="35">
        <v>0.75</v>
      </c>
      <c r="F188" s="36" t="str">
        <f>IF(ISBLANK('Cable Schedule'!$E188),"",(SUM((E188*0.5)^2*(3.1416))))</f>
        <v/>
      </c>
      <c r="G188" s="277" t="str">
        <f>IF(ISBLANK('Cable Schedule'!$E188),"",(SUMIF('Cable Schedule'!$M$4:$M$412,$B188,'Cable Schedule'!$W$4:$W$412)+SUMIF('Cable Schedule'!$N$4:$N$412,$B188,'Cable Schedule'!$W$4:$W$412)+SUMIF('Cable Schedule'!$O$4:$O$412,$B188,'Cable Schedule'!$W$4:$W$412)+SUMIF('Cable Schedule'!$P$4:$P$412,$B188,'Cable Schedule'!$W$4:$W$412)+SUMIF('Cable Schedule'!$Q$4:$Q$412,$B188,'Cable Schedule'!$W$4:$W$412)+SUMIF('Cable Schedule'!$R$4:$R$412,$B188,'Cable Schedule'!$W$4:$W$412)+SUMIF('Cable Schedule'!$S$4:$S$412,$B188,'Cable Schedule'!$W$4:$W$412)))</f>
        <v/>
      </c>
      <c r="H188" s="32" t="str">
        <f>IF(ISBLANK('Cable Schedule'!$E188),"",G188/F188)</f>
        <v/>
      </c>
      <c r="I188" s="278" t="str">
        <f>IF(ISBLANK('Cable Schedule'!$J188),"",(CONCATENATE('Cable Schedule'!J188,'Cable Schedule'!K188,'Cable Schedule'!L188)))</f>
        <v/>
      </c>
      <c r="J188" s="64">
        <f>IF(ISNA(INDEX('Cable Schedule'!$T$4:$T$307,MATCH($B188,'Cable Schedule'!$M$4:$M$307,0))),$C188,INDEX('Cable Schedule'!$T$4:$T$307,MATCH($B188,'Cable Schedule'!$M$4:$M$307,0)))</f>
        <v>0</v>
      </c>
      <c r="K188" s="15" t="str">
        <f>IF(ISNA(INDEX('Cable Schedule'!$M$4:$M$411,MATCH($B188,'Cable Schedule'!$M$4:$M$411,0))),"",INDEX('Cable Schedule'!$M$4:$M$411,MATCH($B188,'Cable Schedule'!$M$4:$M$411,0))&amp;IF(INDEX('Cable Schedule'!$N$4:$N$411,MATCH($B188,'Cable Schedule'!$M$4:$M$411,0))="","",", "&amp;INDEX('Cable Schedule'!$N$4:$N$411,MATCH($B188,'Cable Schedule'!$M$4:$M$411,0)))&amp;IF(INDEX('Cable Schedule'!$O$4:$O$411,MATCH($B188,'Cable Schedule'!$M$4:$M$411,0))="","",", "&amp;INDEX('Cable Schedule'!$O$4:$O$411,MATCH($B188,'Cable Schedule'!$M$4:$M$411,0)))&amp;IF(INDEX('Cable Schedule'!$P$4:$P$411,MATCH($B188,'Cable Schedule'!$M$4:$M$411,0))="","",", "&amp;INDEX('Cable Schedule'!$P$4:$P$411,MATCH($B188,'Cable Schedule'!$M$4:$M$411,0)))&amp;IF(INDEX('Cable Schedule'!$Q$4:$Q$411,MATCH($B188,'Cable Schedule'!$M$4:$M$411,0))="","",", "&amp;INDEX('Cable Schedule'!$Q$4:$Q$411,MATCH($B188,'Cable Schedule'!$M$4:$M$411,0)))&amp;IF(INDEX('Cable Schedule'!$R$4:$R$411,MATCH($B188,'Cable Schedule'!$M$4:$M$411,0))="","",", "&amp;INDEX('Cable Schedule'!$R$4:$R$411,MATCH($B188,'Cable Schedule'!$M$4:$M$411,0)))&amp;IF(INDEX('Cable Schedule'!$S$4:$S$411,MATCH($B188,'Cable Schedule'!$M$4:$M$411,0))="","",", "&amp;INDEX('Cable Schedule'!$S$4:$S$411,MATCH($B188,'Cable Schedule'!$M$4:$M$411,0))))</f>
        <v/>
      </c>
      <c r="L188" s="251"/>
      <c r="M188" s="252"/>
      <c r="N188" s="252"/>
      <c r="O188" s="252"/>
      <c r="P188" s="252"/>
      <c r="Q188" s="253"/>
    </row>
    <row r="189" spans="1:17">
      <c r="A189" s="50"/>
      <c r="B189" s="34" t="str">
        <f>IF(ISBLANK('Cable Schedule'!$M189),"",'Cable Schedule'!$M189)</f>
        <v/>
      </c>
      <c r="C189" s="3" t="str">
        <f>IF(ISBLANK('Cable Schedule'!$E192),"",'Cable Schedule'!$G189)</f>
        <v/>
      </c>
      <c r="D189" s="48" t="str">
        <f>IF(ISNA(INDEX('Cable Schedule'!$X$4:$X$411,MATCH($B189,'Cable Schedule'!$M$4:$M$411,0))),"",INDEX('Cable Schedule'!$X$4:$X$411,MATCH($B189,'Cable Schedule'!$M$4:$M$411,0)))</f>
        <v/>
      </c>
      <c r="E189" s="35">
        <v>0.75</v>
      </c>
      <c r="F189" s="36" t="str">
        <f>IF(ISBLANK('Cable Schedule'!$E189),"",(SUM((E189*0.5)^2*(3.1416))))</f>
        <v/>
      </c>
      <c r="G189" s="277" t="str">
        <f>IF(ISBLANK('Cable Schedule'!$E189),"",(SUMIF('Cable Schedule'!$M$4:$M$412,$B189,'Cable Schedule'!$W$4:$W$412)+SUMIF('Cable Schedule'!$N$4:$N$412,$B189,'Cable Schedule'!$W$4:$W$412)+SUMIF('Cable Schedule'!$O$4:$O$412,$B189,'Cable Schedule'!$W$4:$W$412)+SUMIF('Cable Schedule'!$P$4:$P$412,$B189,'Cable Schedule'!$W$4:$W$412)+SUMIF('Cable Schedule'!$Q$4:$Q$412,$B189,'Cable Schedule'!$W$4:$W$412)+SUMIF('Cable Schedule'!$R$4:$R$412,$B189,'Cable Schedule'!$W$4:$W$412)+SUMIF('Cable Schedule'!$S$4:$S$412,$B189,'Cable Schedule'!$W$4:$W$412)))</f>
        <v/>
      </c>
      <c r="H189" s="32" t="str">
        <f>IF(ISBLANK('Cable Schedule'!$E189),"",G189/F189)</f>
        <v/>
      </c>
      <c r="I189" s="278" t="str">
        <f>IF(ISBLANK('Cable Schedule'!$J189),"",(CONCATENATE('Cable Schedule'!J189,'Cable Schedule'!K189,'Cable Schedule'!L189)))</f>
        <v/>
      </c>
      <c r="J189" s="64">
        <f>IF(ISNA(INDEX('Cable Schedule'!$T$4:$T$307,MATCH($B189,'Cable Schedule'!$M$4:$M$307,0))),$C189,INDEX('Cable Schedule'!$T$4:$T$307,MATCH($B189,'Cable Schedule'!$M$4:$M$307,0)))</f>
        <v>0</v>
      </c>
      <c r="K189" s="15" t="str">
        <f>IF(ISNA(INDEX('Cable Schedule'!$M$4:$M$411,MATCH($B189,'Cable Schedule'!$M$4:$M$411,0))),"",INDEX('Cable Schedule'!$M$4:$M$411,MATCH($B189,'Cable Schedule'!$M$4:$M$411,0))&amp;IF(INDEX('Cable Schedule'!$N$4:$N$411,MATCH($B189,'Cable Schedule'!$M$4:$M$411,0))="","",", "&amp;INDEX('Cable Schedule'!$N$4:$N$411,MATCH($B189,'Cable Schedule'!$M$4:$M$411,0)))&amp;IF(INDEX('Cable Schedule'!$O$4:$O$411,MATCH($B189,'Cable Schedule'!$M$4:$M$411,0))="","",", "&amp;INDEX('Cable Schedule'!$O$4:$O$411,MATCH($B189,'Cable Schedule'!$M$4:$M$411,0)))&amp;IF(INDEX('Cable Schedule'!$P$4:$P$411,MATCH($B189,'Cable Schedule'!$M$4:$M$411,0))="","",", "&amp;INDEX('Cable Schedule'!$P$4:$P$411,MATCH($B189,'Cable Schedule'!$M$4:$M$411,0)))&amp;IF(INDEX('Cable Schedule'!$Q$4:$Q$411,MATCH($B189,'Cable Schedule'!$M$4:$M$411,0))="","",", "&amp;INDEX('Cable Schedule'!$Q$4:$Q$411,MATCH($B189,'Cable Schedule'!$M$4:$M$411,0)))&amp;IF(INDEX('Cable Schedule'!$R$4:$R$411,MATCH($B189,'Cable Schedule'!$M$4:$M$411,0))="","",", "&amp;INDEX('Cable Schedule'!$R$4:$R$411,MATCH($B189,'Cable Schedule'!$M$4:$M$411,0)))&amp;IF(INDEX('Cable Schedule'!$S$4:$S$411,MATCH($B189,'Cable Schedule'!$M$4:$M$411,0))="","",", "&amp;INDEX('Cable Schedule'!$S$4:$S$411,MATCH($B189,'Cable Schedule'!$M$4:$M$411,0))))</f>
        <v/>
      </c>
      <c r="L189" s="251"/>
      <c r="M189" s="252"/>
      <c r="N189" s="252"/>
      <c r="O189" s="252"/>
      <c r="P189" s="252"/>
      <c r="Q189" s="253"/>
    </row>
    <row r="190" spans="1:17">
      <c r="A190" s="50"/>
      <c r="B190" s="34" t="str">
        <f>IF(ISBLANK('Cable Schedule'!$M190),"",'Cable Schedule'!$M190)</f>
        <v/>
      </c>
      <c r="C190" s="3" t="str">
        <f>IF(ISBLANK('Cable Schedule'!$E193),"",'Cable Schedule'!$G190)</f>
        <v/>
      </c>
      <c r="D190" s="48" t="str">
        <f>IF(ISNA(INDEX('Cable Schedule'!$X$4:$X$411,MATCH($B190,'Cable Schedule'!$M$4:$M$411,0))),"",INDEX('Cable Schedule'!$X$4:$X$411,MATCH($B190,'Cable Schedule'!$M$4:$M$411,0)))</f>
        <v/>
      </c>
      <c r="E190" s="35">
        <v>0.75</v>
      </c>
      <c r="F190" s="36" t="str">
        <f>IF(ISBLANK('Cable Schedule'!$E190),"",(SUM((E190*0.5)^2*(3.1416))))</f>
        <v/>
      </c>
      <c r="G190" s="277" t="str">
        <f>IF(ISBLANK('Cable Schedule'!$E190),"",(SUMIF('Cable Schedule'!$M$4:$M$412,$B190,'Cable Schedule'!$W$4:$W$412)+SUMIF('Cable Schedule'!$N$4:$N$412,$B190,'Cable Schedule'!$W$4:$W$412)+SUMIF('Cable Schedule'!$O$4:$O$412,$B190,'Cable Schedule'!$W$4:$W$412)+SUMIF('Cable Schedule'!$P$4:$P$412,$B190,'Cable Schedule'!$W$4:$W$412)+SUMIF('Cable Schedule'!$Q$4:$Q$412,$B190,'Cable Schedule'!$W$4:$W$412)+SUMIF('Cable Schedule'!$R$4:$R$412,$B190,'Cable Schedule'!$W$4:$W$412)+SUMIF('Cable Schedule'!$S$4:$S$412,$B190,'Cable Schedule'!$W$4:$W$412)))</f>
        <v/>
      </c>
      <c r="H190" s="32" t="str">
        <f>IF(ISBLANK('Cable Schedule'!$E190),"",G190/F190)</f>
        <v/>
      </c>
      <c r="I190" s="278" t="str">
        <f>IF(ISBLANK('Cable Schedule'!$J190),"",(CONCATENATE('Cable Schedule'!J190,'Cable Schedule'!K190,'Cable Schedule'!L190)))</f>
        <v/>
      </c>
      <c r="J190" s="64">
        <f>IF(ISNA(INDEX('Cable Schedule'!$T$4:$T$307,MATCH($B190,'Cable Schedule'!$M$4:$M$307,0))),$C190,INDEX('Cable Schedule'!$T$4:$T$307,MATCH($B190,'Cable Schedule'!$M$4:$M$307,0)))</f>
        <v>0</v>
      </c>
      <c r="K190" s="15" t="str">
        <f>IF(ISNA(INDEX('Cable Schedule'!$M$4:$M$411,MATCH($B190,'Cable Schedule'!$M$4:$M$411,0))),"",INDEX('Cable Schedule'!$M$4:$M$411,MATCH($B190,'Cable Schedule'!$M$4:$M$411,0))&amp;IF(INDEX('Cable Schedule'!$N$4:$N$411,MATCH($B190,'Cable Schedule'!$M$4:$M$411,0))="","",", "&amp;INDEX('Cable Schedule'!$N$4:$N$411,MATCH($B190,'Cable Schedule'!$M$4:$M$411,0)))&amp;IF(INDEX('Cable Schedule'!$O$4:$O$411,MATCH($B190,'Cable Schedule'!$M$4:$M$411,0))="","",", "&amp;INDEX('Cable Schedule'!$O$4:$O$411,MATCH($B190,'Cable Schedule'!$M$4:$M$411,0)))&amp;IF(INDEX('Cable Schedule'!$P$4:$P$411,MATCH($B190,'Cable Schedule'!$M$4:$M$411,0))="","",", "&amp;INDEX('Cable Schedule'!$P$4:$P$411,MATCH($B190,'Cable Schedule'!$M$4:$M$411,0)))&amp;IF(INDEX('Cable Schedule'!$Q$4:$Q$411,MATCH($B190,'Cable Schedule'!$M$4:$M$411,0))="","",", "&amp;INDEX('Cable Schedule'!$Q$4:$Q$411,MATCH($B190,'Cable Schedule'!$M$4:$M$411,0)))&amp;IF(INDEX('Cable Schedule'!$R$4:$R$411,MATCH($B190,'Cable Schedule'!$M$4:$M$411,0))="","",", "&amp;INDEX('Cable Schedule'!$R$4:$R$411,MATCH($B190,'Cable Schedule'!$M$4:$M$411,0)))&amp;IF(INDEX('Cable Schedule'!$S$4:$S$411,MATCH($B190,'Cable Schedule'!$M$4:$M$411,0))="","",", "&amp;INDEX('Cable Schedule'!$S$4:$S$411,MATCH($B190,'Cable Schedule'!$M$4:$M$411,0))))</f>
        <v/>
      </c>
      <c r="L190" s="251"/>
      <c r="M190" s="252"/>
      <c r="N190" s="252"/>
      <c r="O190" s="252"/>
      <c r="P190" s="252"/>
      <c r="Q190" s="253"/>
    </row>
    <row r="191" spans="1:17">
      <c r="A191" s="50"/>
      <c r="B191" s="34" t="str">
        <f>IF(ISBLANK('Cable Schedule'!$M191),"",'Cable Schedule'!$M191)</f>
        <v/>
      </c>
      <c r="C191" s="3" t="str">
        <f>IF(ISBLANK('Cable Schedule'!$E194),"",'Cable Schedule'!$G191)</f>
        <v/>
      </c>
      <c r="D191" s="48" t="str">
        <f>IF(ISNA(INDEX('Cable Schedule'!$X$4:$X$411,MATCH($B191,'Cable Schedule'!$M$4:$M$411,0))),"",INDEX('Cable Schedule'!$X$4:$X$411,MATCH($B191,'Cable Schedule'!$M$4:$M$411,0)))</f>
        <v/>
      </c>
      <c r="E191" s="35">
        <v>0.75</v>
      </c>
      <c r="F191" s="36" t="str">
        <f>IF(ISBLANK('Cable Schedule'!$E191),"",(SUM((E191*0.5)^2*(3.1416))))</f>
        <v/>
      </c>
      <c r="G191" s="277" t="str">
        <f>IF(ISBLANK('Cable Schedule'!$E191),"",(SUMIF('Cable Schedule'!$M$4:$M$412,$B191,'Cable Schedule'!$W$4:$W$412)+SUMIF('Cable Schedule'!$N$4:$N$412,$B191,'Cable Schedule'!$W$4:$W$412)+SUMIF('Cable Schedule'!$O$4:$O$412,$B191,'Cable Schedule'!$W$4:$W$412)+SUMIF('Cable Schedule'!$P$4:$P$412,$B191,'Cable Schedule'!$W$4:$W$412)+SUMIF('Cable Schedule'!$Q$4:$Q$412,$B191,'Cable Schedule'!$W$4:$W$412)+SUMIF('Cable Schedule'!$R$4:$R$412,$B191,'Cable Schedule'!$W$4:$W$412)+SUMIF('Cable Schedule'!$S$4:$S$412,$B191,'Cable Schedule'!$W$4:$W$412)))</f>
        <v/>
      </c>
      <c r="H191" s="32" t="str">
        <f>IF(ISBLANK('Cable Schedule'!$E191),"",G191/F191)</f>
        <v/>
      </c>
      <c r="I191" s="278" t="str">
        <f>IF(ISBLANK('Cable Schedule'!$J191),"",(CONCATENATE('Cable Schedule'!J191,'Cable Schedule'!K191,'Cable Schedule'!L191)))</f>
        <v/>
      </c>
      <c r="J191" s="64">
        <f>IF(ISNA(INDEX('Cable Schedule'!$T$4:$T$307,MATCH($B191,'Cable Schedule'!$M$4:$M$307,0))),$C191,INDEX('Cable Schedule'!$T$4:$T$307,MATCH($B191,'Cable Schedule'!$M$4:$M$307,0)))</f>
        <v>0</v>
      </c>
      <c r="K191" s="15" t="str">
        <f>IF(ISNA(INDEX('Cable Schedule'!$M$4:$M$411,MATCH($B191,'Cable Schedule'!$M$4:$M$411,0))),"",INDEX('Cable Schedule'!$M$4:$M$411,MATCH($B191,'Cable Schedule'!$M$4:$M$411,0))&amp;IF(INDEX('Cable Schedule'!$N$4:$N$411,MATCH($B191,'Cable Schedule'!$M$4:$M$411,0))="","",", "&amp;INDEX('Cable Schedule'!$N$4:$N$411,MATCH($B191,'Cable Schedule'!$M$4:$M$411,0)))&amp;IF(INDEX('Cable Schedule'!$O$4:$O$411,MATCH($B191,'Cable Schedule'!$M$4:$M$411,0))="","",", "&amp;INDEX('Cable Schedule'!$O$4:$O$411,MATCH($B191,'Cable Schedule'!$M$4:$M$411,0)))&amp;IF(INDEX('Cable Schedule'!$P$4:$P$411,MATCH($B191,'Cable Schedule'!$M$4:$M$411,0))="","",", "&amp;INDEX('Cable Schedule'!$P$4:$P$411,MATCH($B191,'Cable Schedule'!$M$4:$M$411,0)))&amp;IF(INDEX('Cable Schedule'!$Q$4:$Q$411,MATCH($B191,'Cable Schedule'!$M$4:$M$411,0))="","",", "&amp;INDEX('Cable Schedule'!$Q$4:$Q$411,MATCH($B191,'Cable Schedule'!$M$4:$M$411,0)))&amp;IF(INDEX('Cable Schedule'!$R$4:$R$411,MATCH($B191,'Cable Schedule'!$M$4:$M$411,0))="","",", "&amp;INDEX('Cable Schedule'!$R$4:$R$411,MATCH($B191,'Cable Schedule'!$M$4:$M$411,0)))&amp;IF(INDEX('Cable Schedule'!$S$4:$S$411,MATCH($B191,'Cable Schedule'!$M$4:$M$411,0))="","",", "&amp;INDEX('Cable Schedule'!$S$4:$S$411,MATCH($B191,'Cable Schedule'!$M$4:$M$411,0))))</f>
        <v/>
      </c>
      <c r="L191" s="251"/>
      <c r="M191" s="252"/>
      <c r="N191" s="252"/>
      <c r="O191" s="252"/>
      <c r="P191" s="252"/>
      <c r="Q191" s="253"/>
    </row>
    <row r="192" spans="1:17">
      <c r="A192" s="50"/>
      <c r="B192" s="34" t="str">
        <f>IF(ISBLANK('Cable Schedule'!$M192),"",'Cable Schedule'!$M192)</f>
        <v/>
      </c>
      <c r="C192" s="3" t="str">
        <f>IF(ISBLANK('Cable Schedule'!$E195),"",'Cable Schedule'!$G192)</f>
        <v/>
      </c>
      <c r="D192" s="48" t="str">
        <f>IF(ISNA(INDEX('Cable Schedule'!$X$4:$X$411,MATCH($B192,'Cable Schedule'!$M$4:$M$411,0))),"",INDEX('Cable Schedule'!$X$4:$X$411,MATCH($B192,'Cable Schedule'!$M$4:$M$411,0)))</f>
        <v/>
      </c>
      <c r="E192" s="35">
        <v>0.75</v>
      </c>
      <c r="F192" s="36" t="str">
        <f>IF(ISBLANK('Cable Schedule'!$E192),"",(SUM((E192*0.5)^2*(3.1416))))</f>
        <v/>
      </c>
      <c r="G192" s="277" t="str">
        <f>IF(ISBLANK('Cable Schedule'!$E192),"",(SUMIF('Cable Schedule'!$M$4:$M$412,$B192,'Cable Schedule'!$W$4:$W$412)+SUMIF('Cable Schedule'!$N$4:$N$412,$B192,'Cable Schedule'!$W$4:$W$412)+SUMIF('Cable Schedule'!$O$4:$O$412,$B192,'Cable Schedule'!$W$4:$W$412)+SUMIF('Cable Schedule'!$P$4:$P$412,$B192,'Cable Schedule'!$W$4:$W$412)+SUMIF('Cable Schedule'!$Q$4:$Q$412,$B192,'Cable Schedule'!$W$4:$W$412)+SUMIF('Cable Schedule'!$R$4:$R$412,$B192,'Cable Schedule'!$W$4:$W$412)+SUMIF('Cable Schedule'!$S$4:$S$412,$B192,'Cable Schedule'!$W$4:$W$412)))</f>
        <v/>
      </c>
      <c r="H192" s="32" t="str">
        <f>IF(ISBLANK('Cable Schedule'!$E192),"",G192/F192)</f>
        <v/>
      </c>
      <c r="I192" s="278" t="str">
        <f>IF(ISBLANK('Cable Schedule'!$J192),"",(CONCATENATE('Cable Schedule'!J192,'Cable Schedule'!K192,'Cable Schedule'!L192)))</f>
        <v/>
      </c>
      <c r="J192" s="64">
        <f>IF(ISNA(INDEX('Cable Schedule'!$T$4:$T$307,MATCH($B192,'Cable Schedule'!$M$4:$M$307,0))),$C192,INDEX('Cable Schedule'!$T$4:$T$307,MATCH($B192,'Cable Schedule'!$M$4:$M$307,0)))</f>
        <v>0</v>
      </c>
      <c r="K192" s="15" t="str">
        <f>IF(ISNA(INDEX('Cable Schedule'!$M$4:$M$411,MATCH($B192,'Cable Schedule'!$M$4:$M$411,0))),"",INDEX('Cable Schedule'!$M$4:$M$411,MATCH($B192,'Cable Schedule'!$M$4:$M$411,0))&amp;IF(INDEX('Cable Schedule'!$N$4:$N$411,MATCH($B192,'Cable Schedule'!$M$4:$M$411,0))="","",", "&amp;INDEX('Cable Schedule'!$N$4:$N$411,MATCH($B192,'Cable Schedule'!$M$4:$M$411,0)))&amp;IF(INDEX('Cable Schedule'!$O$4:$O$411,MATCH($B192,'Cable Schedule'!$M$4:$M$411,0))="","",", "&amp;INDEX('Cable Schedule'!$O$4:$O$411,MATCH($B192,'Cable Schedule'!$M$4:$M$411,0)))&amp;IF(INDEX('Cable Schedule'!$P$4:$P$411,MATCH($B192,'Cable Schedule'!$M$4:$M$411,0))="","",", "&amp;INDEX('Cable Schedule'!$P$4:$P$411,MATCH($B192,'Cable Schedule'!$M$4:$M$411,0)))&amp;IF(INDEX('Cable Schedule'!$Q$4:$Q$411,MATCH($B192,'Cable Schedule'!$M$4:$M$411,0))="","",", "&amp;INDEX('Cable Schedule'!$Q$4:$Q$411,MATCH($B192,'Cable Schedule'!$M$4:$M$411,0)))&amp;IF(INDEX('Cable Schedule'!$R$4:$R$411,MATCH($B192,'Cable Schedule'!$M$4:$M$411,0))="","",", "&amp;INDEX('Cable Schedule'!$R$4:$R$411,MATCH($B192,'Cable Schedule'!$M$4:$M$411,0)))&amp;IF(INDEX('Cable Schedule'!$S$4:$S$411,MATCH($B192,'Cable Schedule'!$M$4:$M$411,0))="","",", "&amp;INDEX('Cable Schedule'!$S$4:$S$411,MATCH($B192,'Cable Schedule'!$M$4:$M$411,0))))</f>
        <v/>
      </c>
      <c r="L192" s="251"/>
      <c r="M192" s="252"/>
      <c r="N192" s="252"/>
      <c r="O192" s="252"/>
      <c r="P192" s="252"/>
      <c r="Q192" s="253"/>
    </row>
    <row r="193" spans="1:17">
      <c r="A193" s="50"/>
      <c r="B193" s="34" t="str">
        <f>IF(ISBLANK('Cable Schedule'!$M193),"",'Cable Schedule'!$M193)</f>
        <v/>
      </c>
      <c r="C193" s="3" t="str">
        <f>IF(ISBLANK('Cable Schedule'!$E196),"",'Cable Schedule'!$G193)</f>
        <v/>
      </c>
      <c r="D193" s="48" t="str">
        <f>IF(ISNA(INDEX('Cable Schedule'!$X$4:$X$411,MATCH($B193,'Cable Schedule'!$M$4:$M$411,0))),"",INDEX('Cable Schedule'!$X$4:$X$411,MATCH($B193,'Cable Schedule'!$M$4:$M$411,0)))</f>
        <v/>
      </c>
      <c r="E193" s="35">
        <v>0.75</v>
      </c>
      <c r="F193" s="36" t="str">
        <f>IF(ISBLANK('Cable Schedule'!$E193),"",(SUM((E193*0.5)^2*(3.1416))))</f>
        <v/>
      </c>
      <c r="G193" s="277" t="str">
        <f>IF(ISBLANK('Cable Schedule'!$E193),"",(SUMIF('Cable Schedule'!$M$4:$M$412,$B193,'Cable Schedule'!$W$4:$W$412)+SUMIF('Cable Schedule'!$N$4:$N$412,$B193,'Cable Schedule'!$W$4:$W$412)+SUMIF('Cable Schedule'!$O$4:$O$412,$B193,'Cable Schedule'!$W$4:$W$412)+SUMIF('Cable Schedule'!$P$4:$P$412,$B193,'Cable Schedule'!$W$4:$W$412)+SUMIF('Cable Schedule'!$Q$4:$Q$412,$B193,'Cable Schedule'!$W$4:$W$412)+SUMIF('Cable Schedule'!$R$4:$R$412,$B193,'Cable Schedule'!$W$4:$W$412)+SUMIF('Cable Schedule'!$S$4:$S$412,$B193,'Cable Schedule'!$W$4:$W$412)))</f>
        <v/>
      </c>
      <c r="H193" s="32" t="str">
        <f>IF(ISBLANK('Cable Schedule'!$E193),"",G193/F193)</f>
        <v/>
      </c>
      <c r="I193" s="278" t="str">
        <f>IF(ISBLANK('Cable Schedule'!$J193),"",(CONCATENATE('Cable Schedule'!J193,'Cable Schedule'!K193,'Cable Schedule'!L193)))</f>
        <v/>
      </c>
      <c r="J193" s="64">
        <f>IF(ISNA(INDEX('Cable Schedule'!$T$4:$T$307,MATCH($B193,'Cable Schedule'!$M$4:$M$307,0))),$C193,INDEX('Cable Schedule'!$T$4:$T$307,MATCH($B193,'Cable Schedule'!$M$4:$M$307,0)))</f>
        <v>0</v>
      </c>
      <c r="K193" s="15" t="str">
        <f>IF(ISNA(INDEX('Cable Schedule'!$M$4:$M$411,MATCH($B193,'Cable Schedule'!$M$4:$M$411,0))),"",INDEX('Cable Schedule'!$M$4:$M$411,MATCH($B193,'Cable Schedule'!$M$4:$M$411,0))&amp;IF(INDEX('Cable Schedule'!$N$4:$N$411,MATCH($B193,'Cable Schedule'!$M$4:$M$411,0))="","",", "&amp;INDEX('Cable Schedule'!$N$4:$N$411,MATCH($B193,'Cable Schedule'!$M$4:$M$411,0)))&amp;IF(INDEX('Cable Schedule'!$O$4:$O$411,MATCH($B193,'Cable Schedule'!$M$4:$M$411,0))="","",", "&amp;INDEX('Cable Schedule'!$O$4:$O$411,MATCH($B193,'Cable Schedule'!$M$4:$M$411,0)))&amp;IF(INDEX('Cable Schedule'!$P$4:$P$411,MATCH($B193,'Cable Schedule'!$M$4:$M$411,0))="","",", "&amp;INDEX('Cable Schedule'!$P$4:$P$411,MATCH($B193,'Cable Schedule'!$M$4:$M$411,0)))&amp;IF(INDEX('Cable Schedule'!$Q$4:$Q$411,MATCH($B193,'Cable Schedule'!$M$4:$M$411,0))="","",", "&amp;INDEX('Cable Schedule'!$Q$4:$Q$411,MATCH($B193,'Cable Schedule'!$M$4:$M$411,0)))&amp;IF(INDEX('Cable Schedule'!$R$4:$R$411,MATCH($B193,'Cable Schedule'!$M$4:$M$411,0))="","",", "&amp;INDEX('Cable Schedule'!$R$4:$R$411,MATCH($B193,'Cable Schedule'!$M$4:$M$411,0)))&amp;IF(INDEX('Cable Schedule'!$S$4:$S$411,MATCH($B193,'Cable Schedule'!$M$4:$M$411,0))="","",", "&amp;INDEX('Cable Schedule'!$S$4:$S$411,MATCH($B193,'Cable Schedule'!$M$4:$M$411,0))))</f>
        <v/>
      </c>
      <c r="L193" s="251"/>
      <c r="M193" s="252"/>
      <c r="N193" s="252"/>
      <c r="O193" s="252"/>
      <c r="P193" s="252"/>
      <c r="Q193" s="253"/>
    </row>
    <row r="194" spans="1:17">
      <c r="A194" s="50"/>
      <c r="B194" s="34" t="str">
        <f>IF(ISBLANK('Cable Schedule'!$M194),"",'Cable Schedule'!$M194)</f>
        <v/>
      </c>
      <c r="C194" s="3" t="str">
        <f>IF(ISBLANK('Cable Schedule'!$E197),"",'Cable Schedule'!$G194)</f>
        <v/>
      </c>
      <c r="D194" s="48" t="str">
        <f>IF(ISNA(INDEX('Cable Schedule'!$X$4:$X$411,MATCH($B194,'Cable Schedule'!$M$4:$M$411,0))),"",INDEX('Cable Schedule'!$X$4:$X$411,MATCH($B194,'Cable Schedule'!$M$4:$M$411,0)))</f>
        <v/>
      </c>
      <c r="E194" s="35">
        <v>0.75</v>
      </c>
      <c r="F194" s="36" t="str">
        <f>IF(ISBLANK('Cable Schedule'!$E194),"",(SUM((E194*0.5)^2*(3.1416))))</f>
        <v/>
      </c>
      <c r="G194" s="277" t="str">
        <f>IF(ISBLANK('Cable Schedule'!$E194),"",(SUMIF('Cable Schedule'!$M$4:$M$412,$B194,'Cable Schedule'!$W$4:$W$412)+SUMIF('Cable Schedule'!$N$4:$N$412,$B194,'Cable Schedule'!$W$4:$W$412)+SUMIF('Cable Schedule'!$O$4:$O$412,$B194,'Cable Schedule'!$W$4:$W$412)+SUMIF('Cable Schedule'!$P$4:$P$412,$B194,'Cable Schedule'!$W$4:$W$412)+SUMIF('Cable Schedule'!$Q$4:$Q$412,$B194,'Cable Schedule'!$W$4:$W$412)+SUMIF('Cable Schedule'!$R$4:$R$412,$B194,'Cable Schedule'!$W$4:$W$412)+SUMIF('Cable Schedule'!$S$4:$S$412,$B194,'Cable Schedule'!$W$4:$W$412)))</f>
        <v/>
      </c>
      <c r="H194" s="32" t="str">
        <f>IF(ISBLANK('Cable Schedule'!$E194),"",G194/F194)</f>
        <v/>
      </c>
      <c r="I194" s="278" t="str">
        <f>IF(ISBLANK('Cable Schedule'!$J194),"",(CONCATENATE('Cable Schedule'!J194,'Cable Schedule'!K194,'Cable Schedule'!L194)))</f>
        <v/>
      </c>
      <c r="J194" s="64">
        <f>IF(ISNA(INDEX('Cable Schedule'!$T$4:$T$307,MATCH($B194,'Cable Schedule'!$M$4:$M$307,0))),$C194,INDEX('Cable Schedule'!$T$4:$T$307,MATCH($B194,'Cable Schedule'!$M$4:$M$307,0)))</f>
        <v>0</v>
      </c>
      <c r="K194" s="15" t="str">
        <f>IF(ISNA(INDEX('Cable Schedule'!$M$4:$M$411,MATCH($B194,'Cable Schedule'!$M$4:$M$411,0))),"",INDEX('Cable Schedule'!$M$4:$M$411,MATCH($B194,'Cable Schedule'!$M$4:$M$411,0))&amp;IF(INDEX('Cable Schedule'!$N$4:$N$411,MATCH($B194,'Cable Schedule'!$M$4:$M$411,0))="","",", "&amp;INDEX('Cable Schedule'!$N$4:$N$411,MATCH($B194,'Cable Schedule'!$M$4:$M$411,0)))&amp;IF(INDEX('Cable Schedule'!$O$4:$O$411,MATCH($B194,'Cable Schedule'!$M$4:$M$411,0))="","",", "&amp;INDEX('Cable Schedule'!$O$4:$O$411,MATCH($B194,'Cable Schedule'!$M$4:$M$411,0)))&amp;IF(INDEX('Cable Schedule'!$P$4:$P$411,MATCH($B194,'Cable Schedule'!$M$4:$M$411,0))="","",", "&amp;INDEX('Cable Schedule'!$P$4:$P$411,MATCH($B194,'Cable Schedule'!$M$4:$M$411,0)))&amp;IF(INDEX('Cable Schedule'!$Q$4:$Q$411,MATCH($B194,'Cable Schedule'!$M$4:$M$411,0))="","",", "&amp;INDEX('Cable Schedule'!$Q$4:$Q$411,MATCH($B194,'Cable Schedule'!$M$4:$M$411,0)))&amp;IF(INDEX('Cable Schedule'!$R$4:$R$411,MATCH($B194,'Cable Schedule'!$M$4:$M$411,0))="","",", "&amp;INDEX('Cable Schedule'!$R$4:$R$411,MATCH($B194,'Cable Schedule'!$M$4:$M$411,0)))&amp;IF(INDEX('Cable Schedule'!$S$4:$S$411,MATCH($B194,'Cable Schedule'!$M$4:$M$411,0))="","",", "&amp;INDEX('Cable Schedule'!$S$4:$S$411,MATCH($B194,'Cable Schedule'!$M$4:$M$411,0))))</f>
        <v/>
      </c>
      <c r="L194" s="251"/>
      <c r="M194" s="252"/>
      <c r="N194" s="252"/>
      <c r="O194" s="252"/>
      <c r="P194" s="252"/>
      <c r="Q194" s="253"/>
    </row>
    <row r="195" spans="1:17">
      <c r="A195" s="50"/>
      <c r="B195" s="34" t="str">
        <f>IF(ISBLANK('Cable Schedule'!$M195),"",'Cable Schedule'!$M195)</f>
        <v/>
      </c>
      <c r="C195" s="3" t="str">
        <f>IF(ISBLANK('Cable Schedule'!$E198),"",'Cable Schedule'!$G195)</f>
        <v/>
      </c>
      <c r="D195" s="48" t="str">
        <f>IF(ISNA(INDEX('Cable Schedule'!$X$4:$X$411,MATCH($B195,'Cable Schedule'!$M$4:$M$411,0))),"",INDEX('Cable Schedule'!$X$4:$X$411,MATCH($B195,'Cable Schedule'!$M$4:$M$411,0)))</f>
        <v/>
      </c>
      <c r="E195" s="35">
        <v>0.75</v>
      </c>
      <c r="F195" s="36" t="str">
        <f>IF(ISBLANK('Cable Schedule'!$E195),"",(SUM((E195*0.5)^2*(3.1416))))</f>
        <v/>
      </c>
      <c r="G195" s="277" t="str">
        <f>IF(ISBLANK('Cable Schedule'!$E195),"",(SUMIF('Cable Schedule'!$M$4:$M$412,$B195,'Cable Schedule'!$W$4:$W$412)+SUMIF('Cable Schedule'!$N$4:$N$412,$B195,'Cable Schedule'!$W$4:$W$412)+SUMIF('Cable Schedule'!$O$4:$O$412,$B195,'Cable Schedule'!$W$4:$W$412)+SUMIF('Cable Schedule'!$P$4:$P$412,$B195,'Cable Schedule'!$W$4:$W$412)+SUMIF('Cable Schedule'!$Q$4:$Q$412,$B195,'Cable Schedule'!$W$4:$W$412)+SUMIF('Cable Schedule'!$R$4:$R$412,$B195,'Cable Schedule'!$W$4:$W$412)+SUMIF('Cable Schedule'!$S$4:$S$412,$B195,'Cable Schedule'!$W$4:$W$412)))</f>
        <v/>
      </c>
      <c r="H195" s="32" t="str">
        <f>IF(ISBLANK('Cable Schedule'!$E195),"",G195/F195)</f>
        <v/>
      </c>
      <c r="I195" s="278" t="str">
        <f>IF(ISBLANK('Cable Schedule'!$J195),"",(CONCATENATE('Cable Schedule'!J195,'Cable Schedule'!K195,'Cable Schedule'!L195)))</f>
        <v/>
      </c>
      <c r="J195" s="64">
        <f>IF(ISNA(INDEX('Cable Schedule'!$T$4:$T$307,MATCH($B195,'Cable Schedule'!$M$4:$M$307,0))),$C195,INDEX('Cable Schedule'!$T$4:$T$307,MATCH($B195,'Cable Schedule'!$M$4:$M$307,0)))</f>
        <v>0</v>
      </c>
      <c r="K195" s="15" t="str">
        <f>IF(ISNA(INDEX('Cable Schedule'!$M$4:$M$411,MATCH($B195,'Cable Schedule'!$M$4:$M$411,0))),"",INDEX('Cable Schedule'!$M$4:$M$411,MATCH($B195,'Cable Schedule'!$M$4:$M$411,0))&amp;IF(INDEX('Cable Schedule'!$N$4:$N$411,MATCH($B195,'Cable Schedule'!$M$4:$M$411,0))="","",", "&amp;INDEX('Cable Schedule'!$N$4:$N$411,MATCH($B195,'Cable Schedule'!$M$4:$M$411,0)))&amp;IF(INDEX('Cable Schedule'!$O$4:$O$411,MATCH($B195,'Cable Schedule'!$M$4:$M$411,0))="","",", "&amp;INDEX('Cable Schedule'!$O$4:$O$411,MATCH($B195,'Cable Schedule'!$M$4:$M$411,0)))&amp;IF(INDEX('Cable Schedule'!$P$4:$P$411,MATCH($B195,'Cable Schedule'!$M$4:$M$411,0))="","",", "&amp;INDEX('Cable Schedule'!$P$4:$P$411,MATCH($B195,'Cable Schedule'!$M$4:$M$411,0)))&amp;IF(INDEX('Cable Schedule'!$Q$4:$Q$411,MATCH($B195,'Cable Schedule'!$M$4:$M$411,0))="","",", "&amp;INDEX('Cable Schedule'!$Q$4:$Q$411,MATCH($B195,'Cable Schedule'!$M$4:$M$411,0)))&amp;IF(INDEX('Cable Schedule'!$R$4:$R$411,MATCH($B195,'Cable Schedule'!$M$4:$M$411,0))="","",", "&amp;INDEX('Cable Schedule'!$R$4:$R$411,MATCH($B195,'Cable Schedule'!$M$4:$M$411,0)))&amp;IF(INDEX('Cable Schedule'!$S$4:$S$411,MATCH($B195,'Cable Schedule'!$M$4:$M$411,0))="","",", "&amp;INDEX('Cable Schedule'!$S$4:$S$411,MATCH($B195,'Cable Schedule'!$M$4:$M$411,0))))</f>
        <v/>
      </c>
      <c r="L195" s="251"/>
      <c r="M195" s="252"/>
      <c r="N195" s="252"/>
      <c r="O195" s="252"/>
      <c r="P195" s="252"/>
      <c r="Q195" s="253"/>
    </row>
    <row r="196" spans="1:17">
      <c r="A196" s="50"/>
      <c r="B196" s="34" t="str">
        <f>IF(ISBLANK('Cable Schedule'!$M196),"",'Cable Schedule'!$M196)</f>
        <v/>
      </c>
      <c r="C196" s="3" t="str">
        <f>IF(ISBLANK('Cable Schedule'!$E199),"",'Cable Schedule'!$G196)</f>
        <v/>
      </c>
      <c r="D196" s="48" t="str">
        <f>IF(ISNA(INDEX('Cable Schedule'!$X$4:$X$411,MATCH($B196,'Cable Schedule'!$M$4:$M$411,0))),"",INDEX('Cable Schedule'!$X$4:$X$411,MATCH($B196,'Cable Schedule'!$M$4:$M$411,0)))</f>
        <v/>
      </c>
      <c r="E196" s="35">
        <v>0.75</v>
      </c>
      <c r="F196" s="36" t="str">
        <f>IF(ISBLANK('Cable Schedule'!$E196),"",(SUM((E196*0.5)^2*(3.1416))))</f>
        <v/>
      </c>
      <c r="G196" s="277" t="str">
        <f>IF(ISBLANK('Cable Schedule'!$E196),"",(SUMIF('Cable Schedule'!$M$4:$M$412,$B196,'Cable Schedule'!$W$4:$W$412)+SUMIF('Cable Schedule'!$N$4:$N$412,$B196,'Cable Schedule'!$W$4:$W$412)+SUMIF('Cable Schedule'!$O$4:$O$412,$B196,'Cable Schedule'!$W$4:$W$412)+SUMIF('Cable Schedule'!$P$4:$P$412,$B196,'Cable Schedule'!$W$4:$W$412)+SUMIF('Cable Schedule'!$Q$4:$Q$412,$B196,'Cable Schedule'!$W$4:$W$412)+SUMIF('Cable Schedule'!$R$4:$R$412,$B196,'Cable Schedule'!$W$4:$W$412)+SUMIF('Cable Schedule'!$S$4:$S$412,$B196,'Cable Schedule'!$W$4:$W$412)))</f>
        <v/>
      </c>
      <c r="H196" s="32" t="str">
        <f>IF(ISBLANK('Cable Schedule'!$E196),"",G196/F196)</f>
        <v/>
      </c>
      <c r="I196" s="278" t="str">
        <f>IF(ISBLANK('Cable Schedule'!$J196),"",(CONCATENATE('Cable Schedule'!J196,'Cable Schedule'!K196,'Cable Schedule'!L196)))</f>
        <v/>
      </c>
      <c r="J196" s="64">
        <f>IF(ISNA(INDEX('Cable Schedule'!$T$4:$T$307,MATCH($B196,'Cable Schedule'!$M$4:$M$307,0))),$C196,INDEX('Cable Schedule'!$T$4:$T$307,MATCH($B196,'Cable Schedule'!$M$4:$M$307,0)))</f>
        <v>0</v>
      </c>
      <c r="K196" s="15" t="str">
        <f>IF(ISNA(INDEX('Cable Schedule'!$M$4:$M$411,MATCH($B196,'Cable Schedule'!$M$4:$M$411,0))),"",INDEX('Cable Schedule'!$M$4:$M$411,MATCH($B196,'Cable Schedule'!$M$4:$M$411,0))&amp;IF(INDEX('Cable Schedule'!$N$4:$N$411,MATCH($B196,'Cable Schedule'!$M$4:$M$411,0))="","",", "&amp;INDEX('Cable Schedule'!$N$4:$N$411,MATCH($B196,'Cable Schedule'!$M$4:$M$411,0)))&amp;IF(INDEX('Cable Schedule'!$O$4:$O$411,MATCH($B196,'Cable Schedule'!$M$4:$M$411,0))="","",", "&amp;INDEX('Cable Schedule'!$O$4:$O$411,MATCH($B196,'Cable Schedule'!$M$4:$M$411,0)))&amp;IF(INDEX('Cable Schedule'!$P$4:$P$411,MATCH($B196,'Cable Schedule'!$M$4:$M$411,0))="","",", "&amp;INDEX('Cable Schedule'!$P$4:$P$411,MATCH($B196,'Cable Schedule'!$M$4:$M$411,0)))&amp;IF(INDEX('Cable Schedule'!$Q$4:$Q$411,MATCH($B196,'Cable Schedule'!$M$4:$M$411,0))="","",", "&amp;INDEX('Cable Schedule'!$Q$4:$Q$411,MATCH($B196,'Cable Schedule'!$M$4:$M$411,0)))&amp;IF(INDEX('Cable Schedule'!$R$4:$R$411,MATCH($B196,'Cable Schedule'!$M$4:$M$411,0))="","",", "&amp;INDEX('Cable Schedule'!$R$4:$R$411,MATCH($B196,'Cable Schedule'!$M$4:$M$411,0)))&amp;IF(INDEX('Cable Schedule'!$S$4:$S$411,MATCH($B196,'Cable Schedule'!$M$4:$M$411,0))="","",", "&amp;INDEX('Cable Schedule'!$S$4:$S$411,MATCH($B196,'Cable Schedule'!$M$4:$M$411,0))))</f>
        <v/>
      </c>
      <c r="L196" s="251"/>
      <c r="M196" s="252"/>
      <c r="N196" s="252"/>
      <c r="O196" s="252"/>
      <c r="P196" s="252"/>
      <c r="Q196" s="253"/>
    </row>
    <row r="197" spans="1:17">
      <c r="A197" s="50"/>
      <c r="B197" s="34" t="str">
        <f>IF(ISBLANK('Cable Schedule'!$M197),"",'Cable Schedule'!$M197)</f>
        <v/>
      </c>
      <c r="C197" s="3" t="str">
        <f>IF(ISBLANK('Cable Schedule'!$E200),"",'Cable Schedule'!$G197)</f>
        <v/>
      </c>
      <c r="D197" s="48" t="str">
        <f>IF(ISNA(INDEX('Cable Schedule'!$X$4:$X$411,MATCH($B197,'Cable Schedule'!$M$4:$M$411,0))),"",INDEX('Cable Schedule'!$X$4:$X$411,MATCH($B197,'Cable Schedule'!$M$4:$M$411,0)))</f>
        <v/>
      </c>
      <c r="E197" s="35">
        <v>0.75</v>
      </c>
      <c r="F197" s="36" t="str">
        <f>IF(ISBLANK('Cable Schedule'!$E197),"",(SUM((E197*0.5)^2*(3.1416))))</f>
        <v/>
      </c>
      <c r="G197" s="277" t="str">
        <f>IF(ISBLANK('Cable Schedule'!$E197),"",(SUMIF('Cable Schedule'!$M$4:$M$412,$B197,'Cable Schedule'!$W$4:$W$412)+SUMIF('Cable Schedule'!$N$4:$N$412,$B197,'Cable Schedule'!$W$4:$W$412)+SUMIF('Cable Schedule'!$O$4:$O$412,$B197,'Cable Schedule'!$W$4:$W$412)+SUMIF('Cable Schedule'!$P$4:$P$412,$B197,'Cable Schedule'!$W$4:$W$412)+SUMIF('Cable Schedule'!$Q$4:$Q$412,$B197,'Cable Schedule'!$W$4:$W$412)+SUMIF('Cable Schedule'!$R$4:$R$412,$B197,'Cable Schedule'!$W$4:$W$412)+SUMIF('Cable Schedule'!$S$4:$S$412,$B197,'Cable Schedule'!$W$4:$W$412)))</f>
        <v/>
      </c>
      <c r="H197" s="32" t="str">
        <f>IF(ISBLANK('Cable Schedule'!$E197),"",G197/F197)</f>
        <v/>
      </c>
      <c r="I197" s="278" t="str">
        <f>IF(ISBLANK('Cable Schedule'!$J197),"",(CONCATENATE('Cable Schedule'!J197,'Cable Schedule'!K197,'Cable Schedule'!L197)))</f>
        <v/>
      </c>
      <c r="J197" s="64">
        <f>IF(ISNA(INDEX('Cable Schedule'!$T$4:$T$307,MATCH($B197,'Cable Schedule'!$M$4:$M$307,0))),$C197,INDEX('Cable Schedule'!$T$4:$T$307,MATCH($B197,'Cable Schedule'!$M$4:$M$307,0)))</f>
        <v>0</v>
      </c>
      <c r="K197" s="15" t="str">
        <f>IF(ISNA(INDEX('Cable Schedule'!$M$4:$M$411,MATCH($B197,'Cable Schedule'!$M$4:$M$411,0))),"",INDEX('Cable Schedule'!$M$4:$M$411,MATCH($B197,'Cable Schedule'!$M$4:$M$411,0))&amp;IF(INDEX('Cable Schedule'!$N$4:$N$411,MATCH($B197,'Cable Schedule'!$M$4:$M$411,0))="","",", "&amp;INDEX('Cable Schedule'!$N$4:$N$411,MATCH($B197,'Cable Schedule'!$M$4:$M$411,0)))&amp;IF(INDEX('Cable Schedule'!$O$4:$O$411,MATCH($B197,'Cable Schedule'!$M$4:$M$411,0))="","",", "&amp;INDEX('Cable Schedule'!$O$4:$O$411,MATCH($B197,'Cable Schedule'!$M$4:$M$411,0)))&amp;IF(INDEX('Cable Schedule'!$P$4:$P$411,MATCH($B197,'Cable Schedule'!$M$4:$M$411,0))="","",", "&amp;INDEX('Cable Schedule'!$P$4:$P$411,MATCH($B197,'Cable Schedule'!$M$4:$M$411,0)))&amp;IF(INDEX('Cable Schedule'!$Q$4:$Q$411,MATCH($B197,'Cable Schedule'!$M$4:$M$411,0))="","",", "&amp;INDEX('Cable Schedule'!$Q$4:$Q$411,MATCH($B197,'Cable Schedule'!$M$4:$M$411,0)))&amp;IF(INDEX('Cable Schedule'!$R$4:$R$411,MATCH($B197,'Cable Schedule'!$M$4:$M$411,0))="","",", "&amp;INDEX('Cable Schedule'!$R$4:$R$411,MATCH($B197,'Cable Schedule'!$M$4:$M$411,0)))&amp;IF(INDEX('Cable Schedule'!$S$4:$S$411,MATCH($B197,'Cable Schedule'!$M$4:$M$411,0))="","",", "&amp;INDEX('Cable Schedule'!$S$4:$S$411,MATCH($B197,'Cable Schedule'!$M$4:$M$411,0))))</f>
        <v/>
      </c>
      <c r="L197" s="251"/>
      <c r="M197" s="252"/>
      <c r="N197" s="252"/>
      <c r="O197" s="252"/>
      <c r="P197" s="252"/>
      <c r="Q197" s="253"/>
    </row>
    <row r="198" spans="1:17">
      <c r="A198" s="50"/>
      <c r="B198" s="34" t="str">
        <f>IF(ISBLANK('Cable Schedule'!$M198),"",'Cable Schedule'!$M198)</f>
        <v/>
      </c>
      <c r="C198" s="3" t="str">
        <f>IF(ISBLANK('Cable Schedule'!$E201),"",'Cable Schedule'!$G198)</f>
        <v/>
      </c>
      <c r="D198" s="48" t="str">
        <f>IF(ISNA(INDEX('Cable Schedule'!$X$4:$X$411,MATCH($B198,'Cable Schedule'!$M$4:$M$411,0))),"",INDEX('Cable Schedule'!$X$4:$X$411,MATCH($B198,'Cable Schedule'!$M$4:$M$411,0)))</f>
        <v/>
      </c>
      <c r="E198" s="35">
        <v>0.75</v>
      </c>
      <c r="F198" s="36" t="str">
        <f>IF(ISBLANK('Cable Schedule'!$E198),"",(SUM((E198*0.5)^2*(3.1416))))</f>
        <v/>
      </c>
      <c r="G198" s="277" t="str">
        <f>IF(ISBLANK('Cable Schedule'!$E198),"",(SUMIF('Cable Schedule'!$M$4:$M$412,$B198,'Cable Schedule'!$W$4:$W$412)+SUMIF('Cable Schedule'!$N$4:$N$412,$B198,'Cable Schedule'!$W$4:$W$412)+SUMIF('Cable Schedule'!$O$4:$O$412,$B198,'Cable Schedule'!$W$4:$W$412)+SUMIF('Cable Schedule'!$P$4:$P$412,$B198,'Cable Schedule'!$W$4:$W$412)+SUMIF('Cable Schedule'!$Q$4:$Q$412,$B198,'Cable Schedule'!$W$4:$W$412)+SUMIF('Cable Schedule'!$R$4:$R$412,$B198,'Cable Schedule'!$W$4:$W$412)+SUMIF('Cable Schedule'!$S$4:$S$412,$B198,'Cable Schedule'!$W$4:$W$412)))</f>
        <v/>
      </c>
      <c r="H198" s="32" t="str">
        <f>IF(ISBLANK('Cable Schedule'!$E198),"",G198/F198)</f>
        <v/>
      </c>
      <c r="I198" s="278" t="str">
        <f>IF(ISBLANK('Cable Schedule'!$J198),"",(CONCATENATE('Cable Schedule'!J198,'Cable Schedule'!K198,'Cable Schedule'!L198)))</f>
        <v/>
      </c>
      <c r="J198" s="64">
        <f>IF(ISNA(INDEX('Cable Schedule'!$T$4:$T$307,MATCH($B198,'Cable Schedule'!$M$4:$M$307,0))),$C198,INDEX('Cable Schedule'!$T$4:$T$307,MATCH($B198,'Cable Schedule'!$M$4:$M$307,0)))</f>
        <v>0</v>
      </c>
      <c r="K198" s="15" t="str">
        <f>IF(ISNA(INDEX('Cable Schedule'!$M$4:$M$411,MATCH($B198,'Cable Schedule'!$M$4:$M$411,0))),"",INDEX('Cable Schedule'!$M$4:$M$411,MATCH($B198,'Cable Schedule'!$M$4:$M$411,0))&amp;IF(INDEX('Cable Schedule'!$N$4:$N$411,MATCH($B198,'Cable Schedule'!$M$4:$M$411,0))="","",", "&amp;INDEX('Cable Schedule'!$N$4:$N$411,MATCH($B198,'Cable Schedule'!$M$4:$M$411,0)))&amp;IF(INDEX('Cable Schedule'!$O$4:$O$411,MATCH($B198,'Cable Schedule'!$M$4:$M$411,0))="","",", "&amp;INDEX('Cable Schedule'!$O$4:$O$411,MATCH($B198,'Cable Schedule'!$M$4:$M$411,0)))&amp;IF(INDEX('Cable Schedule'!$P$4:$P$411,MATCH($B198,'Cable Schedule'!$M$4:$M$411,0))="","",", "&amp;INDEX('Cable Schedule'!$P$4:$P$411,MATCH($B198,'Cable Schedule'!$M$4:$M$411,0)))&amp;IF(INDEX('Cable Schedule'!$Q$4:$Q$411,MATCH($B198,'Cable Schedule'!$M$4:$M$411,0))="","",", "&amp;INDEX('Cable Schedule'!$Q$4:$Q$411,MATCH($B198,'Cable Schedule'!$M$4:$M$411,0)))&amp;IF(INDEX('Cable Schedule'!$R$4:$R$411,MATCH($B198,'Cable Schedule'!$M$4:$M$411,0))="","",", "&amp;INDEX('Cable Schedule'!$R$4:$R$411,MATCH($B198,'Cable Schedule'!$M$4:$M$411,0)))&amp;IF(INDEX('Cable Schedule'!$S$4:$S$411,MATCH($B198,'Cable Schedule'!$M$4:$M$411,0))="","",", "&amp;INDEX('Cable Schedule'!$S$4:$S$411,MATCH($B198,'Cable Schedule'!$M$4:$M$411,0))))</f>
        <v/>
      </c>
      <c r="L198" s="251"/>
      <c r="M198" s="252"/>
      <c r="N198" s="252"/>
      <c r="O198" s="252"/>
      <c r="P198" s="252"/>
      <c r="Q198" s="253"/>
    </row>
    <row r="199" spans="1:17">
      <c r="A199" s="50"/>
      <c r="B199" s="34" t="str">
        <f>IF(ISBLANK('Cable Schedule'!$M199),"",'Cable Schedule'!$M199)</f>
        <v/>
      </c>
      <c r="C199" s="3" t="str">
        <f>IF(ISBLANK('Cable Schedule'!$E202),"",'Cable Schedule'!$G199)</f>
        <v/>
      </c>
      <c r="D199" s="48" t="str">
        <f>IF(ISNA(INDEX('Cable Schedule'!$X$4:$X$411,MATCH($B199,'Cable Schedule'!$M$4:$M$411,0))),"",INDEX('Cable Schedule'!$X$4:$X$411,MATCH($B199,'Cable Schedule'!$M$4:$M$411,0)))</f>
        <v/>
      </c>
      <c r="E199" s="35">
        <v>0.75</v>
      </c>
      <c r="F199" s="36" t="str">
        <f>IF(ISBLANK('Cable Schedule'!$E199),"",(SUM((E199*0.5)^2*(3.1416))))</f>
        <v/>
      </c>
      <c r="G199" s="277" t="str">
        <f>IF(ISBLANK('Cable Schedule'!$E199),"",(SUMIF('Cable Schedule'!$M$4:$M$412,$B199,'Cable Schedule'!$W$4:$W$412)+SUMIF('Cable Schedule'!$N$4:$N$412,$B199,'Cable Schedule'!$W$4:$W$412)+SUMIF('Cable Schedule'!$O$4:$O$412,$B199,'Cable Schedule'!$W$4:$W$412)+SUMIF('Cable Schedule'!$P$4:$P$412,$B199,'Cable Schedule'!$W$4:$W$412)+SUMIF('Cable Schedule'!$Q$4:$Q$412,$B199,'Cable Schedule'!$W$4:$W$412)+SUMIF('Cable Schedule'!$R$4:$R$412,$B199,'Cable Schedule'!$W$4:$W$412)+SUMIF('Cable Schedule'!$S$4:$S$412,$B199,'Cable Schedule'!$W$4:$W$412)))</f>
        <v/>
      </c>
      <c r="H199" s="32" t="str">
        <f>IF(ISBLANK('Cable Schedule'!$E199),"",G199/F199)</f>
        <v/>
      </c>
      <c r="I199" s="278" t="str">
        <f>IF(ISBLANK('Cable Schedule'!$J199),"",(CONCATENATE('Cable Schedule'!J199,'Cable Schedule'!K199,'Cable Schedule'!L199)))</f>
        <v/>
      </c>
      <c r="J199" s="64">
        <f>IF(ISNA(INDEX('Cable Schedule'!$T$4:$T$307,MATCH($B199,'Cable Schedule'!$M$4:$M$307,0))),$C199,INDEX('Cable Schedule'!$T$4:$T$307,MATCH($B199,'Cable Schedule'!$M$4:$M$307,0)))</f>
        <v>0</v>
      </c>
      <c r="K199" s="15" t="str">
        <f>IF(ISNA(INDEX('Cable Schedule'!$M$4:$M$411,MATCH($B199,'Cable Schedule'!$M$4:$M$411,0))),"",INDEX('Cable Schedule'!$M$4:$M$411,MATCH($B199,'Cable Schedule'!$M$4:$M$411,0))&amp;IF(INDEX('Cable Schedule'!$N$4:$N$411,MATCH($B199,'Cable Schedule'!$M$4:$M$411,0))="","",", "&amp;INDEX('Cable Schedule'!$N$4:$N$411,MATCH($B199,'Cable Schedule'!$M$4:$M$411,0)))&amp;IF(INDEX('Cable Schedule'!$O$4:$O$411,MATCH($B199,'Cable Schedule'!$M$4:$M$411,0))="","",", "&amp;INDEX('Cable Schedule'!$O$4:$O$411,MATCH($B199,'Cable Schedule'!$M$4:$M$411,0)))&amp;IF(INDEX('Cable Schedule'!$P$4:$P$411,MATCH($B199,'Cable Schedule'!$M$4:$M$411,0))="","",", "&amp;INDEX('Cable Schedule'!$P$4:$P$411,MATCH($B199,'Cable Schedule'!$M$4:$M$411,0)))&amp;IF(INDEX('Cable Schedule'!$Q$4:$Q$411,MATCH($B199,'Cable Schedule'!$M$4:$M$411,0))="","",", "&amp;INDEX('Cable Schedule'!$Q$4:$Q$411,MATCH($B199,'Cable Schedule'!$M$4:$M$411,0)))&amp;IF(INDEX('Cable Schedule'!$R$4:$R$411,MATCH($B199,'Cable Schedule'!$M$4:$M$411,0))="","",", "&amp;INDEX('Cable Schedule'!$R$4:$R$411,MATCH($B199,'Cable Schedule'!$M$4:$M$411,0)))&amp;IF(INDEX('Cable Schedule'!$S$4:$S$411,MATCH($B199,'Cable Schedule'!$M$4:$M$411,0))="","",", "&amp;INDEX('Cable Schedule'!$S$4:$S$411,MATCH($B199,'Cable Schedule'!$M$4:$M$411,0))))</f>
        <v/>
      </c>
      <c r="L199" s="251"/>
      <c r="M199" s="252"/>
      <c r="N199" s="252"/>
      <c r="O199" s="252"/>
      <c r="P199" s="252"/>
      <c r="Q199" s="253"/>
    </row>
    <row r="200" spans="1:17">
      <c r="A200" s="50"/>
      <c r="B200" s="34" t="str">
        <f>IF(ISBLANK('Cable Schedule'!$M200),"",'Cable Schedule'!$M200)</f>
        <v/>
      </c>
      <c r="C200" s="3" t="str">
        <f>IF(ISBLANK('Cable Schedule'!$E203),"",'Cable Schedule'!$G200)</f>
        <v/>
      </c>
      <c r="D200" s="48" t="str">
        <f>IF(ISNA(INDEX('Cable Schedule'!$X$4:$X$411,MATCH($B200,'Cable Schedule'!$M$4:$M$411,0))),"",INDEX('Cable Schedule'!$X$4:$X$411,MATCH($B200,'Cable Schedule'!$M$4:$M$411,0)))</f>
        <v/>
      </c>
      <c r="E200" s="35">
        <v>0.75</v>
      </c>
      <c r="F200" s="36" t="str">
        <f>IF(ISBLANK('Cable Schedule'!$E200),"",(SUM((E200*0.5)^2*(3.1416))))</f>
        <v/>
      </c>
      <c r="G200" s="277" t="str">
        <f>IF(ISBLANK('Cable Schedule'!$E200),"",(SUMIF('Cable Schedule'!$M$4:$M$412,$B200,'Cable Schedule'!$W$4:$W$412)+SUMIF('Cable Schedule'!$N$4:$N$412,$B200,'Cable Schedule'!$W$4:$W$412)+SUMIF('Cable Schedule'!$O$4:$O$412,$B200,'Cable Schedule'!$W$4:$W$412)+SUMIF('Cable Schedule'!$P$4:$P$412,$B200,'Cable Schedule'!$W$4:$W$412)+SUMIF('Cable Schedule'!$Q$4:$Q$412,$B200,'Cable Schedule'!$W$4:$W$412)+SUMIF('Cable Schedule'!$R$4:$R$412,$B200,'Cable Schedule'!$W$4:$W$412)+SUMIF('Cable Schedule'!$S$4:$S$412,$B200,'Cable Schedule'!$W$4:$W$412)))</f>
        <v/>
      </c>
      <c r="H200" s="32" t="str">
        <f>IF(ISBLANK('Cable Schedule'!$E200),"",G200/F200)</f>
        <v/>
      </c>
      <c r="I200" s="278" t="str">
        <f>IF(ISBLANK('Cable Schedule'!$J200),"",(CONCATENATE('Cable Schedule'!J200,'Cable Schedule'!K200,'Cable Schedule'!L200)))</f>
        <v/>
      </c>
      <c r="J200" s="64">
        <f>IF(ISNA(INDEX('Cable Schedule'!$T$4:$T$307,MATCH($B200,'Cable Schedule'!$M$4:$M$307,0))),$C200,INDEX('Cable Schedule'!$T$4:$T$307,MATCH($B200,'Cable Schedule'!$M$4:$M$307,0)))</f>
        <v>0</v>
      </c>
      <c r="K200" s="15" t="str">
        <f>IF(ISNA(INDEX('Cable Schedule'!$M$4:$M$411,MATCH($B200,'Cable Schedule'!$M$4:$M$411,0))),"",INDEX('Cable Schedule'!$M$4:$M$411,MATCH($B200,'Cable Schedule'!$M$4:$M$411,0))&amp;IF(INDEX('Cable Schedule'!$N$4:$N$411,MATCH($B200,'Cable Schedule'!$M$4:$M$411,0))="","",", "&amp;INDEX('Cable Schedule'!$N$4:$N$411,MATCH($B200,'Cable Schedule'!$M$4:$M$411,0)))&amp;IF(INDEX('Cable Schedule'!$O$4:$O$411,MATCH($B200,'Cable Schedule'!$M$4:$M$411,0))="","",", "&amp;INDEX('Cable Schedule'!$O$4:$O$411,MATCH($B200,'Cable Schedule'!$M$4:$M$411,0)))&amp;IF(INDEX('Cable Schedule'!$P$4:$P$411,MATCH($B200,'Cable Schedule'!$M$4:$M$411,0))="","",", "&amp;INDEX('Cable Schedule'!$P$4:$P$411,MATCH($B200,'Cable Schedule'!$M$4:$M$411,0)))&amp;IF(INDEX('Cable Schedule'!$Q$4:$Q$411,MATCH($B200,'Cable Schedule'!$M$4:$M$411,0))="","",", "&amp;INDEX('Cable Schedule'!$Q$4:$Q$411,MATCH($B200,'Cable Schedule'!$M$4:$M$411,0)))&amp;IF(INDEX('Cable Schedule'!$R$4:$R$411,MATCH($B200,'Cable Schedule'!$M$4:$M$411,0))="","",", "&amp;INDEX('Cable Schedule'!$R$4:$R$411,MATCH($B200,'Cable Schedule'!$M$4:$M$411,0)))&amp;IF(INDEX('Cable Schedule'!$S$4:$S$411,MATCH($B200,'Cable Schedule'!$M$4:$M$411,0))="","",", "&amp;INDEX('Cable Schedule'!$S$4:$S$411,MATCH($B200,'Cable Schedule'!$M$4:$M$411,0))))</f>
        <v/>
      </c>
      <c r="L200" s="251"/>
      <c r="M200" s="252"/>
      <c r="N200" s="252"/>
      <c r="O200" s="252"/>
      <c r="P200" s="252"/>
      <c r="Q200" s="253"/>
    </row>
    <row r="201" spans="1:17">
      <c r="A201" s="50"/>
      <c r="B201" s="34" t="str">
        <f>IF(ISBLANK('Cable Schedule'!$M201),"",'Cable Schedule'!$M201)</f>
        <v/>
      </c>
      <c r="C201" s="3" t="str">
        <f>IF(ISBLANK('Cable Schedule'!$E204),"",'Cable Schedule'!$G201)</f>
        <v/>
      </c>
      <c r="D201" s="48" t="str">
        <f>IF(ISNA(INDEX('Cable Schedule'!$X$4:$X$411,MATCH($B201,'Cable Schedule'!$M$4:$M$411,0))),"",INDEX('Cable Schedule'!$X$4:$X$411,MATCH($B201,'Cable Schedule'!$M$4:$M$411,0)))</f>
        <v/>
      </c>
      <c r="E201" s="35">
        <v>0.75</v>
      </c>
      <c r="F201" s="36" t="str">
        <f>IF(ISBLANK('Cable Schedule'!$E201),"",(SUM((E201*0.5)^2*(3.1416))))</f>
        <v/>
      </c>
      <c r="G201" s="277" t="str">
        <f>IF(ISBLANK('Cable Schedule'!$E201),"",(SUMIF('Cable Schedule'!$M$4:$M$412,$B201,'Cable Schedule'!$W$4:$W$412)+SUMIF('Cable Schedule'!$N$4:$N$412,$B201,'Cable Schedule'!$W$4:$W$412)+SUMIF('Cable Schedule'!$O$4:$O$412,$B201,'Cable Schedule'!$W$4:$W$412)+SUMIF('Cable Schedule'!$P$4:$P$412,$B201,'Cable Schedule'!$W$4:$W$412)+SUMIF('Cable Schedule'!$Q$4:$Q$412,$B201,'Cable Schedule'!$W$4:$W$412)+SUMIF('Cable Schedule'!$R$4:$R$412,$B201,'Cable Schedule'!$W$4:$W$412)+SUMIF('Cable Schedule'!$S$4:$S$412,$B201,'Cable Schedule'!$W$4:$W$412)))</f>
        <v/>
      </c>
      <c r="H201" s="32" t="str">
        <f>IF(ISBLANK('Cable Schedule'!$E201),"",G201/F201)</f>
        <v/>
      </c>
      <c r="I201" s="278" t="str">
        <f>IF(ISBLANK('Cable Schedule'!$J201),"",(CONCATENATE('Cable Schedule'!J201,'Cable Schedule'!K201,'Cable Schedule'!L201)))</f>
        <v/>
      </c>
      <c r="J201" s="64">
        <f>IF(ISNA(INDEX('Cable Schedule'!$T$4:$T$307,MATCH($B201,'Cable Schedule'!$M$4:$M$307,0))),$C201,INDEX('Cable Schedule'!$T$4:$T$307,MATCH($B201,'Cable Schedule'!$M$4:$M$307,0)))</f>
        <v>0</v>
      </c>
      <c r="K201" s="15" t="str">
        <f>IF(ISNA(INDEX('Cable Schedule'!$M$4:$M$411,MATCH($B201,'Cable Schedule'!$M$4:$M$411,0))),"",INDEX('Cable Schedule'!$M$4:$M$411,MATCH($B201,'Cable Schedule'!$M$4:$M$411,0))&amp;IF(INDEX('Cable Schedule'!$N$4:$N$411,MATCH($B201,'Cable Schedule'!$M$4:$M$411,0))="","",", "&amp;INDEX('Cable Schedule'!$N$4:$N$411,MATCH($B201,'Cable Schedule'!$M$4:$M$411,0)))&amp;IF(INDEX('Cable Schedule'!$O$4:$O$411,MATCH($B201,'Cable Schedule'!$M$4:$M$411,0))="","",", "&amp;INDEX('Cable Schedule'!$O$4:$O$411,MATCH($B201,'Cable Schedule'!$M$4:$M$411,0)))&amp;IF(INDEX('Cable Schedule'!$P$4:$P$411,MATCH($B201,'Cable Schedule'!$M$4:$M$411,0))="","",", "&amp;INDEX('Cable Schedule'!$P$4:$P$411,MATCH($B201,'Cable Schedule'!$M$4:$M$411,0)))&amp;IF(INDEX('Cable Schedule'!$Q$4:$Q$411,MATCH($B201,'Cable Schedule'!$M$4:$M$411,0))="","",", "&amp;INDEX('Cable Schedule'!$Q$4:$Q$411,MATCH($B201,'Cable Schedule'!$M$4:$M$411,0)))&amp;IF(INDEX('Cable Schedule'!$R$4:$R$411,MATCH($B201,'Cable Schedule'!$M$4:$M$411,0))="","",", "&amp;INDEX('Cable Schedule'!$R$4:$R$411,MATCH($B201,'Cable Schedule'!$M$4:$M$411,0)))&amp;IF(INDEX('Cable Schedule'!$S$4:$S$411,MATCH($B201,'Cable Schedule'!$M$4:$M$411,0))="","",", "&amp;INDEX('Cable Schedule'!$S$4:$S$411,MATCH($B201,'Cable Schedule'!$M$4:$M$411,0))))</f>
        <v/>
      </c>
      <c r="L201" s="251"/>
      <c r="M201" s="252"/>
      <c r="N201" s="252"/>
      <c r="O201" s="252"/>
      <c r="P201" s="252"/>
      <c r="Q201" s="253"/>
    </row>
    <row r="202" spans="1:17">
      <c r="A202" s="50"/>
      <c r="B202" s="34" t="str">
        <f>IF(ISBLANK('Cable Schedule'!$M202),"",'Cable Schedule'!$M202)</f>
        <v/>
      </c>
      <c r="C202" s="3" t="str">
        <f>IF(ISBLANK('Cable Schedule'!$E205),"",'Cable Schedule'!$G202)</f>
        <v/>
      </c>
      <c r="D202" s="48" t="str">
        <f>IF(ISNA(INDEX('Cable Schedule'!$X$4:$X$411,MATCH($B202,'Cable Schedule'!$M$4:$M$411,0))),"",INDEX('Cable Schedule'!$X$4:$X$411,MATCH($B202,'Cable Schedule'!$M$4:$M$411,0)))</f>
        <v/>
      </c>
      <c r="E202" s="35">
        <v>0.75</v>
      </c>
      <c r="F202" s="36" t="str">
        <f>IF(ISBLANK('Cable Schedule'!$E202),"",(SUM((E202*0.5)^2*(3.1416))))</f>
        <v/>
      </c>
      <c r="G202" s="277" t="str">
        <f>IF(ISBLANK('Cable Schedule'!$E202),"",(SUMIF('Cable Schedule'!$M$4:$M$412,$B202,'Cable Schedule'!$W$4:$W$412)+SUMIF('Cable Schedule'!$N$4:$N$412,$B202,'Cable Schedule'!$W$4:$W$412)+SUMIF('Cable Schedule'!$O$4:$O$412,$B202,'Cable Schedule'!$W$4:$W$412)+SUMIF('Cable Schedule'!$P$4:$P$412,$B202,'Cable Schedule'!$W$4:$W$412)+SUMIF('Cable Schedule'!$Q$4:$Q$412,$B202,'Cable Schedule'!$W$4:$W$412)+SUMIF('Cable Schedule'!$R$4:$R$412,$B202,'Cable Schedule'!$W$4:$W$412)+SUMIF('Cable Schedule'!$S$4:$S$412,$B202,'Cable Schedule'!$W$4:$W$412)))</f>
        <v/>
      </c>
      <c r="H202" s="32" t="str">
        <f>IF(ISBLANK('Cable Schedule'!$E202),"",G202/F202)</f>
        <v/>
      </c>
      <c r="I202" s="278" t="str">
        <f>IF(ISBLANK('Cable Schedule'!$J202),"",(CONCATENATE('Cable Schedule'!J202,'Cable Schedule'!K202,'Cable Schedule'!L202)))</f>
        <v/>
      </c>
      <c r="J202" s="64">
        <f>IF(ISNA(INDEX('Cable Schedule'!$T$4:$T$307,MATCH($B202,'Cable Schedule'!$M$4:$M$307,0))),$C202,INDEX('Cable Schedule'!$T$4:$T$307,MATCH($B202,'Cable Schedule'!$M$4:$M$307,0)))</f>
        <v>0</v>
      </c>
      <c r="K202" s="15" t="str">
        <f>IF(ISNA(INDEX('Cable Schedule'!$M$4:$M$411,MATCH($B202,'Cable Schedule'!$M$4:$M$411,0))),"",INDEX('Cable Schedule'!$M$4:$M$411,MATCH($B202,'Cable Schedule'!$M$4:$M$411,0))&amp;IF(INDEX('Cable Schedule'!$N$4:$N$411,MATCH($B202,'Cable Schedule'!$M$4:$M$411,0))="","",", "&amp;INDEX('Cable Schedule'!$N$4:$N$411,MATCH($B202,'Cable Schedule'!$M$4:$M$411,0)))&amp;IF(INDEX('Cable Schedule'!$O$4:$O$411,MATCH($B202,'Cable Schedule'!$M$4:$M$411,0))="","",", "&amp;INDEX('Cable Schedule'!$O$4:$O$411,MATCH($B202,'Cable Schedule'!$M$4:$M$411,0)))&amp;IF(INDEX('Cable Schedule'!$P$4:$P$411,MATCH($B202,'Cable Schedule'!$M$4:$M$411,0))="","",", "&amp;INDEX('Cable Schedule'!$P$4:$P$411,MATCH($B202,'Cable Schedule'!$M$4:$M$411,0)))&amp;IF(INDEX('Cable Schedule'!$Q$4:$Q$411,MATCH($B202,'Cable Schedule'!$M$4:$M$411,0))="","",", "&amp;INDEX('Cable Schedule'!$Q$4:$Q$411,MATCH($B202,'Cable Schedule'!$M$4:$M$411,0)))&amp;IF(INDEX('Cable Schedule'!$R$4:$R$411,MATCH($B202,'Cable Schedule'!$M$4:$M$411,0))="","",", "&amp;INDEX('Cable Schedule'!$R$4:$R$411,MATCH($B202,'Cable Schedule'!$M$4:$M$411,0)))&amp;IF(INDEX('Cable Schedule'!$S$4:$S$411,MATCH($B202,'Cable Schedule'!$M$4:$M$411,0))="","",", "&amp;INDEX('Cable Schedule'!$S$4:$S$411,MATCH($B202,'Cable Schedule'!$M$4:$M$411,0))))</f>
        <v/>
      </c>
      <c r="L202" s="251"/>
      <c r="M202" s="252"/>
      <c r="N202" s="252"/>
      <c r="O202" s="252"/>
      <c r="P202" s="252"/>
      <c r="Q202" s="253"/>
    </row>
    <row r="203" spans="1:17">
      <c r="A203" s="50"/>
      <c r="B203" s="34" t="str">
        <f>IF(ISBLANK('Cable Schedule'!$M203),"",'Cable Schedule'!$M203)</f>
        <v/>
      </c>
      <c r="C203" s="3" t="str">
        <f>IF(ISBLANK('Cable Schedule'!$E206),"",'Cable Schedule'!$G203)</f>
        <v/>
      </c>
      <c r="D203" s="48" t="str">
        <f>IF(ISNA(INDEX('Cable Schedule'!$X$4:$X$411,MATCH($B203,'Cable Schedule'!$M$4:$M$411,0))),"",INDEX('Cable Schedule'!$X$4:$X$411,MATCH($B203,'Cable Schedule'!$M$4:$M$411,0)))</f>
        <v/>
      </c>
      <c r="E203" s="35">
        <v>0.75</v>
      </c>
      <c r="F203" s="36" t="str">
        <f>IF(ISBLANK('Cable Schedule'!$E203),"",(SUM((E203*0.5)^2*(3.1416))))</f>
        <v/>
      </c>
      <c r="G203" s="277" t="str">
        <f>IF(ISBLANK('Cable Schedule'!$E203),"",(SUMIF('Cable Schedule'!$M$4:$M$412,$B203,'Cable Schedule'!$W$4:$W$412)+SUMIF('Cable Schedule'!$N$4:$N$412,$B203,'Cable Schedule'!$W$4:$W$412)+SUMIF('Cable Schedule'!$O$4:$O$412,$B203,'Cable Schedule'!$W$4:$W$412)+SUMIF('Cable Schedule'!$P$4:$P$412,$B203,'Cable Schedule'!$W$4:$W$412)+SUMIF('Cable Schedule'!$Q$4:$Q$412,$B203,'Cable Schedule'!$W$4:$W$412)+SUMIF('Cable Schedule'!$R$4:$R$412,$B203,'Cable Schedule'!$W$4:$W$412)+SUMIF('Cable Schedule'!$S$4:$S$412,$B203,'Cable Schedule'!$W$4:$W$412)))</f>
        <v/>
      </c>
      <c r="H203" s="32" t="str">
        <f>IF(ISBLANK('Cable Schedule'!$E203),"",G203/F203)</f>
        <v/>
      </c>
      <c r="I203" s="278" t="str">
        <f>IF(ISBLANK('Cable Schedule'!$J203),"",(CONCATENATE('Cable Schedule'!J203,'Cable Schedule'!K203,'Cable Schedule'!L203)))</f>
        <v/>
      </c>
      <c r="J203" s="64">
        <f>IF(ISNA(INDEX('Cable Schedule'!$T$4:$T$307,MATCH($B203,'Cable Schedule'!$M$4:$M$307,0))),$C203,INDEX('Cable Schedule'!$T$4:$T$307,MATCH($B203,'Cable Schedule'!$M$4:$M$307,0)))</f>
        <v>0</v>
      </c>
      <c r="K203" s="15" t="str">
        <f>IF(ISNA(INDEX('Cable Schedule'!$M$4:$M$411,MATCH($B203,'Cable Schedule'!$M$4:$M$411,0))),"",INDEX('Cable Schedule'!$M$4:$M$411,MATCH($B203,'Cable Schedule'!$M$4:$M$411,0))&amp;IF(INDEX('Cable Schedule'!$N$4:$N$411,MATCH($B203,'Cable Schedule'!$M$4:$M$411,0))="","",", "&amp;INDEX('Cable Schedule'!$N$4:$N$411,MATCH($B203,'Cable Schedule'!$M$4:$M$411,0)))&amp;IF(INDEX('Cable Schedule'!$O$4:$O$411,MATCH($B203,'Cable Schedule'!$M$4:$M$411,0))="","",", "&amp;INDEX('Cable Schedule'!$O$4:$O$411,MATCH($B203,'Cable Schedule'!$M$4:$M$411,0)))&amp;IF(INDEX('Cable Schedule'!$P$4:$P$411,MATCH($B203,'Cable Schedule'!$M$4:$M$411,0))="","",", "&amp;INDEX('Cable Schedule'!$P$4:$P$411,MATCH($B203,'Cable Schedule'!$M$4:$M$411,0)))&amp;IF(INDEX('Cable Schedule'!$Q$4:$Q$411,MATCH($B203,'Cable Schedule'!$M$4:$M$411,0))="","",", "&amp;INDEX('Cable Schedule'!$Q$4:$Q$411,MATCH($B203,'Cable Schedule'!$M$4:$M$411,0)))&amp;IF(INDEX('Cable Schedule'!$R$4:$R$411,MATCH($B203,'Cable Schedule'!$M$4:$M$411,0))="","",", "&amp;INDEX('Cable Schedule'!$R$4:$R$411,MATCH($B203,'Cable Schedule'!$M$4:$M$411,0)))&amp;IF(INDEX('Cable Schedule'!$S$4:$S$411,MATCH($B203,'Cable Schedule'!$M$4:$M$411,0))="","",", "&amp;INDEX('Cable Schedule'!$S$4:$S$411,MATCH($B203,'Cable Schedule'!$M$4:$M$411,0))))</f>
        <v/>
      </c>
      <c r="L203" s="251"/>
      <c r="M203" s="252"/>
      <c r="N203" s="252"/>
      <c r="O203" s="252"/>
      <c r="P203" s="252"/>
      <c r="Q203" s="253"/>
    </row>
    <row r="204" spans="1:17">
      <c r="A204" s="50"/>
      <c r="B204" s="34" t="str">
        <f>IF(ISBLANK('Cable Schedule'!$M204),"",'Cable Schedule'!$M204)</f>
        <v/>
      </c>
      <c r="C204" s="3" t="str">
        <f>IF(ISBLANK('Cable Schedule'!$E207),"",'Cable Schedule'!$G204)</f>
        <v/>
      </c>
      <c r="D204" s="48" t="str">
        <f>IF(ISNA(INDEX('Cable Schedule'!$X$4:$X$411,MATCH($B204,'Cable Schedule'!$M$4:$M$411,0))),"",INDEX('Cable Schedule'!$X$4:$X$411,MATCH($B204,'Cable Schedule'!$M$4:$M$411,0)))</f>
        <v/>
      </c>
      <c r="E204" s="35">
        <v>1</v>
      </c>
      <c r="F204" s="36" t="str">
        <f>IF(ISBLANK('Cable Schedule'!$E204),"",(SUM((E204*0.5)^2*(3.1416))))</f>
        <v/>
      </c>
      <c r="G204" s="277" t="str">
        <f>IF(ISBLANK('Cable Schedule'!$E204),"",(SUMIF('Cable Schedule'!$M$4:$M$412,$B204,'Cable Schedule'!$W$4:$W$412)+SUMIF('Cable Schedule'!$N$4:$N$412,$B204,'Cable Schedule'!$W$4:$W$412)+SUMIF('Cable Schedule'!$O$4:$O$412,$B204,'Cable Schedule'!$W$4:$W$412)+SUMIF('Cable Schedule'!$P$4:$P$412,$B204,'Cable Schedule'!$W$4:$W$412)+SUMIF('Cable Schedule'!$Q$4:$Q$412,$B204,'Cable Schedule'!$W$4:$W$412)+SUMIF('Cable Schedule'!$R$4:$R$412,$B204,'Cable Schedule'!$W$4:$W$412)+SUMIF('Cable Schedule'!$S$4:$S$412,$B204,'Cable Schedule'!$W$4:$W$412)))</f>
        <v/>
      </c>
      <c r="H204" s="32" t="str">
        <f>IF(ISBLANK('Cable Schedule'!$E204),"",G204/F204)</f>
        <v/>
      </c>
      <c r="I204" s="278" t="str">
        <f>IF(ISBLANK('Cable Schedule'!$J204),"",(CONCATENATE('Cable Schedule'!J204,'Cable Schedule'!K204,'Cable Schedule'!L204)))</f>
        <v/>
      </c>
      <c r="J204" s="64">
        <f>IF(ISNA(INDEX('Cable Schedule'!$T$4:$T$307,MATCH($B204,'Cable Schedule'!$M$4:$M$307,0))),$C204,INDEX('Cable Schedule'!$T$4:$T$307,MATCH($B204,'Cable Schedule'!$M$4:$M$307,0)))</f>
        <v>0</v>
      </c>
      <c r="K204" s="15" t="str">
        <f>IF(ISNA(INDEX('Cable Schedule'!$M$4:$M$411,MATCH($B204,'Cable Schedule'!$M$4:$M$411,0))),"",INDEX('Cable Schedule'!$M$4:$M$411,MATCH($B204,'Cable Schedule'!$M$4:$M$411,0))&amp;IF(INDEX('Cable Schedule'!$N$4:$N$411,MATCH($B204,'Cable Schedule'!$M$4:$M$411,0))="","",", "&amp;INDEX('Cable Schedule'!$N$4:$N$411,MATCH($B204,'Cable Schedule'!$M$4:$M$411,0)))&amp;IF(INDEX('Cable Schedule'!$O$4:$O$411,MATCH($B204,'Cable Schedule'!$M$4:$M$411,0))="","",", "&amp;INDEX('Cable Schedule'!$O$4:$O$411,MATCH($B204,'Cable Schedule'!$M$4:$M$411,0)))&amp;IF(INDEX('Cable Schedule'!$P$4:$P$411,MATCH($B204,'Cable Schedule'!$M$4:$M$411,0))="","",", "&amp;INDEX('Cable Schedule'!$P$4:$P$411,MATCH($B204,'Cable Schedule'!$M$4:$M$411,0)))&amp;IF(INDEX('Cable Schedule'!$Q$4:$Q$411,MATCH($B204,'Cable Schedule'!$M$4:$M$411,0))="","",", "&amp;INDEX('Cable Schedule'!$Q$4:$Q$411,MATCH($B204,'Cable Schedule'!$M$4:$M$411,0)))&amp;IF(INDEX('Cable Schedule'!$R$4:$R$411,MATCH($B204,'Cable Schedule'!$M$4:$M$411,0))="","",", "&amp;INDEX('Cable Schedule'!$R$4:$R$411,MATCH($B204,'Cable Schedule'!$M$4:$M$411,0)))&amp;IF(INDEX('Cable Schedule'!$S$4:$S$411,MATCH($B204,'Cable Schedule'!$M$4:$M$411,0))="","",", "&amp;INDEX('Cable Schedule'!$S$4:$S$411,MATCH($B204,'Cable Schedule'!$M$4:$M$411,0))))</f>
        <v/>
      </c>
      <c r="L204" s="251"/>
      <c r="M204" s="252"/>
      <c r="N204" s="252"/>
      <c r="O204" s="252"/>
      <c r="P204" s="252"/>
      <c r="Q204" s="253"/>
    </row>
    <row r="205" spans="1:17">
      <c r="A205" s="50"/>
      <c r="B205" s="34" t="str">
        <f>IF(ISBLANK('Cable Schedule'!$M205),"",'Cable Schedule'!$M205)</f>
        <v/>
      </c>
      <c r="C205" s="3" t="str">
        <f>IF(ISBLANK('Cable Schedule'!$E208),"",'Cable Schedule'!$G205)</f>
        <v/>
      </c>
      <c r="D205" s="48" t="str">
        <f>IF(ISNA(INDEX('Cable Schedule'!$X$4:$X$411,MATCH($B205,'Cable Schedule'!$M$4:$M$411,0))),"",INDEX('Cable Schedule'!$X$4:$X$411,MATCH($B205,'Cable Schedule'!$M$4:$M$411,0)))</f>
        <v/>
      </c>
      <c r="E205" s="35">
        <v>0.75</v>
      </c>
      <c r="F205" s="36" t="str">
        <f>IF(ISBLANK('Cable Schedule'!$E205),"",(SUM((E205*0.5)^2*(3.1416))))</f>
        <v/>
      </c>
      <c r="G205" s="277" t="str">
        <f>IF(ISBLANK('Cable Schedule'!$E205),"",(SUMIF('Cable Schedule'!$M$4:$M$412,$B205,'Cable Schedule'!$W$4:$W$412)+SUMIF('Cable Schedule'!$N$4:$N$412,$B205,'Cable Schedule'!$W$4:$W$412)+SUMIF('Cable Schedule'!$O$4:$O$412,$B205,'Cable Schedule'!$W$4:$W$412)+SUMIF('Cable Schedule'!$P$4:$P$412,$B205,'Cable Schedule'!$W$4:$W$412)+SUMIF('Cable Schedule'!$Q$4:$Q$412,$B205,'Cable Schedule'!$W$4:$W$412)+SUMIF('Cable Schedule'!$R$4:$R$412,$B205,'Cable Schedule'!$W$4:$W$412)+SUMIF('Cable Schedule'!$S$4:$S$412,$B205,'Cable Schedule'!$W$4:$W$412)))</f>
        <v/>
      </c>
      <c r="H205" s="32" t="str">
        <f>IF(ISBLANK('Cable Schedule'!$E205),"",G205/F205)</f>
        <v/>
      </c>
      <c r="I205" s="278" t="str">
        <f>IF(ISBLANK('Cable Schedule'!$J205),"",(CONCATENATE('Cable Schedule'!J205,'Cable Schedule'!K205,'Cable Schedule'!L205)))</f>
        <v/>
      </c>
      <c r="J205" s="64">
        <f>IF(ISNA(INDEX('Cable Schedule'!$T$4:$T$307,MATCH($B205,'Cable Schedule'!$M$4:$M$307,0))),$C205,INDEX('Cable Schedule'!$T$4:$T$307,MATCH($B205,'Cable Schedule'!$M$4:$M$307,0)))</f>
        <v>0</v>
      </c>
      <c r="K205" s="15" t="str">
        <f>IF(ISNA(INDEX('Cable Schedule'!$M$4:$M$411,MATCH($B205,'Cable Schedule'!$M$4:$M$411,0))),"",INDEX('Cable Schedule'!$M$4:$M$411,MATCH($B205,'Cable Schedule'!$M$4:$M$411,0))&amp;IF(INDEX('Cable Schedule'!$N$4:$N$411,MATCH($B205,'Cable Schedule'!$M$4:$M$411,0))="","",", "&amp;INDEX('Cable Schedule'!$N$4:$N$411,MATCH($B205,'Cable Schedule'!$M$4:$M$411,0)))&amp;IF(INDEX('Cable Schedule'!$O$4:$O$411,MATCH($B205,'Cable Schedule'!$M$4:$M$411,0))="","",", "&amp;INDEX('Cable Schedule'!$O$4:$O$411,MATCH($B205,'Cable Schedule'!$M$4:$M$411,0)))&amp;IF(INDEX('Cable Schedule'!$P$4:$P$411,MATCH($B205,'Cable Schedule'!$M$4:$M$411,0))="","",", "&amp;INDEX('Cable Schedule'!$P$4:$P$411,MATCH($B205,'Cable Schedule'!$M$4:$M$411,0)))&amp;IF(INDEX('Cable Schedule'!$Q$4:$Q$411,MATCH($B205,'Cable Schedule'!$M$4:$M$411,0))="","",", "&amp;INDEX('Cable Schedule'!$Q$4:$Q$411,MATCH($B205,'Cable Schedule'!$M$4:$M$411,0)))&amp;IF(INDEX('Cable Schedule'!$R$4:$R$411,MATCH($B205,'Cable Schedule'!$M$4:$M$411,0))="","",", "&amp;INDEX('Cable Schedule'!$R$4:$R$411,MATCH($B205,'Cable Schedule'!$M$4:$M$411,0)))&amp;IF(INDEX('Cable Schedule'!$S$4:$S$411,MATCH($B205,'Cable Schedule'!$M$4:$M$411,0))="","",", "&amp;INDEX('Cable Schedule'!$S$4:$S$411,MATCH($B205,'Cable Schedule'!$M$4:$M$411,0))))</f>
        <v/>
      </c>
      <c r="L205" s="251"/>
      <c r="M205" s="252"/>
      <c r="N205" s="252"/>
      <c r="O205" s="252"/>
      <c r="P205" s="252"/>
      <c r="Q205" s="253"/>
    </row>
    <row r="206" spans="1:17">
      <c r="A206" s="50"/>
      <c r="B206" s="34" t="str">
        <f>IF(ISBLANK('Cable Schedule'!$M206),"",'Cable Schedule'!$M206)</f>
        <v/>
      </c>
      <c r="C206" s="3" t="str">
        <f>IF(ISBLANK('Cable Schedule'!$E209),"",'Cable Schedule'!$G206)</f>
        <v/>
      </c>
      <c r="D206" s="48" t="str">
        <f>IF(ISNA(INDEX('Cable Schedule'!$X$4:$X$411,MATCH($B206,'Cable Schedule'!$M$4:$M$411,0))),"",INDEX('Cable Schedule'!$X$4:$X$411,MATCH($B206,'Cable Schedule'!$M$4:$M$411,0)))</f>
        <v/>
      </c>
      <c r="E206" s="35">
        <v>0.75</v>
      </c>
      <c r="F206" s="36" t="str">
        <f>IF(ISBLANK('Cable Schedule'!$E206),"",(SUM((E206*0.5)^2*(3.1416))))</f>
        <v/>
      </c>
      <c r="G206" s="277" t="str">
        <f>IF(ISBLANK('Cable Schedule'!$E206),"",(SUMIF('Cable Schedule'!$M$4:$M$412,$B206,'Cable Schedule'!$W$4:$W$412)+SUMIF('Cable Schedule'!$N$4:$N$412,$B206,'Cable Schedule'!$W$4:$W$412)+SUMIF('Cable Schedule'!$O$4:$O$412,$B206,'Cable Schedule'!$W$4:$W$412)+SUMIF('Cable Schedule'!$P$4:$P$412,$B206,'Cable Schedule'!$W$4:$W$412)+SUMIF('Cable Schedule'!$Q$4:$Q$412,$B206,'Cable Schedule'!$W$4:$W$412)+SUMIF('Cable Schedule'!$R$4:$R$412,$B206,'Cable Schedule'!$W$4:$W$412)+SUMIF('Cable Schedule'!$S$4:$S$412,$B206,'Cable Schedule'!$W$4:$W$412)))</f>
        <v/>
      </c>
      <c r="H206" s="32" t="str">
        <f>IF(ISBLANK('Cable Schedule'!$E206),"",G206/F206)</f>
        <v/>
      </c>
      <c r="I206" s="278" t="str">
        <f>IF(ISBLANK('Cable Schedule'!$J206),"",(CONCATENATE('Cable Schedule'!J206,'Cable Schedule'!K206,'Cable Schedule'!L206)))</f>
        <v/>
      </c>
      <c r="J206" s="64">
        <f>IF(ISNA(INDEX('Cable Schedule'!$T$4:$T$307,MATCH($B206,'Cable Schedule'!$M$4:$M$307,0))),$C206,INDEX('Cable Schedule'!$T$4:$T$307,MATCH($B206,'Cable Schedule'!$M$4:$M$307,0)))</f>
        <v>0</v>
      </c>
      <c r="K206" s="15" t="str">
        <f>IF(ISNA(INDEX('Cable Schedule'!$M$4:$M$411,MATCH($B206,'Cable Schedule'!$M$4:$M$411,0))),"",INDEX('Cable Schedule'!$M$4:$M$411,MATCH($B206,'Cable Schedule'!$M$4:$M$411,0))&amp;IF(INDEX('Cable Schedule'!$N$4:$N$411,MATCH($B206,'Cable Schedule'!$M$4:$M$411,0))="","",", "&amp;INDEX('Cable Schedule'!$N$4:$N$411,MATCH($B206,'Cable Schedule'!$M$4:$M$411,0)))&amp;IF(INDEX('Cable Schedule'!$O$4:$O$411,MATCH($B206,'Cable Schedule'!$M$4:$M$411,0))="","",", "&amp;INDEX('Cable Schedule'!$O$4:$O$411,MATCH($B206,'Cable Schedule'!$M$4:$M$411,0)))&amp;IF(INDEX('Cable Schedule'!$P$4:$P$411,MATCH($B206,'Cable Schedule'!$M$4:$M$411,0))="","",", "&amp;INDEX('Cable Schedule'!$P$4:$P$411,MATCH($B206,'Cable Schedule'!$M$4:$M$411,0)))&amp;IF(INDEX('Cable Schedule'!$Q$4:$Q$411,MATCH($B206,'Cable Schedule'!$M$4:$M$411,0))="","",", "&amp;INDEX('Cable Schedule'!$Q$4:$Q$411,MATCH($B206,'Cable Schedule'!$M$4:$M$411,0)))&amp;IF(INDEX('Cable Schedule'!$R$4:$R$411,MATCH($B206,'Cable Schedule'!$M$4:$M$411,0))="","",", "&amp;INDEX('Cable Schedule'!$R$4:$R$411,MATCH($B206,'Cable Schedule'!$M$4:$M$411,0)))&amp;IF(INDEX('Cable Schedule'!$S$4:$S$411,MATCH($B206,'Cable Schedule'!$M$4:$M$411,0))="","",", "&amp;INDEX('Cable Schedule'!$S$4:$S$411,MATCH($B206,'Cable Schedule'!$M$4:$M$411,0))))</f>
        <v/>
      </c>
      <c r="L206" s="251"/>
      <c r="M206" s="252"/>
      <c r="N206" s="252"/>
      <c r="O206" s="252"/>
      <c r="P206" s="252"/>
      <c r="Q206" s="253"/>
    </row>
    <row r="207" spans="1:17">
      <c r="A207" s="50"/>
      <c r="B207" s="34" t="str">
        <f>IF(ISBLANK('Cable Schedule'!$M207),"",'Cable Schedule'!$M207)</f>
        <v/>
      </c>
      <c r="C207" s="3" t="str">
        <f>IF(ISBLANK('Cable Schedule'!$E210),"",'Cable Schedule'!$G207)</f>
        <v/>
      </c>
      <c r="D207" s="48" t="str">
        <f>IF(ISNA(INDEX('Cable Schedule'!$X$4:$X$411,MATCH($B207,'Cable Schedule'!$M$4:$M$411,0))),"",INDEX('Cable Schedule'!$X$4:$X$411,MATCH($B207,'Cable Schedule'!$M$4:$M$411,0)))</f>
        <v/>
      </c>
      <c r="E207" s="35">
        <v>0.75</v>
      </c>
      <c r="F207" s="36" t="str">
        <f>IF(ISBLANK('Cable Schedule'!$E207),"",(SUM((E207*0.5)^2*(3.1416))))</f>
        <v/>
      </c>
      <c r="G207" s="277" t="str">
        <f>IF(ISBLANK('Cable Schedule'!$E207),"",(SUMIF('Cable Schedule'!$M$4:$M$412,$B207,'Cable Schedule'!$W$4:$W$412)+SUMIF('Cable Schedule'!$N$4:$N$412,$B207,'Cable Schedule'!$W$4:$W$412)+SUMIF('Cable Schedule'!$O$4:$O$412,$B207,'Cable Schedule'!$W$4:$W$412)+SUMIF('Cable Schedule'!$P$4:$P$412,$B207,'Cable Schedule'!$W$4:$W$412)+SUMIF('Cable Schedule'!$Q$4:$Q$412,$B207,'Cable Schedule'!$W$4:$W$412)+SUMIF('Cable Schedule'!$R$4:$R$412,$B207,'Cable Schedule'!$W$4:$W$412)+SUMIF('Cable Schedule'!$S$4:$S$412,$B207,'Cable Schedule'!$W$4:$W$412)))</f>
        <v/>
      </c>
      <c r="H207" s="32" t="str">
        <f>IF(ISBLANK('Cable Schedule'!$E207),"",G207/F207)</f>
        <v/>
      </c>
      <c r="I207" s="278" t="str">
        <f>IF(ISBLANK('Cable Schedule'!$J207),"",(CONCATENATE('Cable Schedule'!J207,'Cable Schedule'!K207,'Cable Schedule'!L207)))</f>
        <v/>
      </c>
      <c r="J207" s="64">
        <f>IF(ISNA(INDEX('Cable Schedule'!$T$4:$T$307,MATCH($B207,'Cable Schedule'!$M$4:$M$307,0))),$C207,INDEX('Cable Schedule'!$T$4:$T$307,MATCH($B207,'Cable Schedule'!$M$4:$M$307,0)))</f>
        <v>0</v>
      </c>
      <c r="K207" s="15" t="str">
        <f>IF(ISNA(INDEX('Cable Schedule'!$M$4:$M$411,MATCH($B207,'Cable Schedule'!$M$4:$M$411,0))),"",INDEX('Cable Schedule'!$M$4:$M$411,MATCH($B207,'Cable Schedule'!$M$4:$M$411,0))&amp;IF(INDEX('Cable Schedule'!$N$4:$N$411,MATCH($B207,'Cable Schedule'!$M$4:$M$411,0))="","",", "&amp;INDEX('Cable Schedule'!$N$4:$N$411,MATCH($B207,'Cable Schedule'!$M$4:$M$411,0)))&amp;IF(INDEX('Cable Schedule'!$O$4:$O$411,MATCH($B207,'Cable Schedule'!$M$4:$M$411,0))="","",", "&amp;INDEX('Cable Schedule'!$O$4:$O$411,MATCH($B207,'Cable Schedule'!$M$4:$M$411,0)))&amp;IF(INDEX('Cable Schedule'!$P$4:$P$411,MATCH($B207,'Cable Schedule'!$M$4:$M$411,0))="","",", "&amp;INDEX('Cable Schedule'!$P$4:$P$411,MATCH($B207,'Cable Schedule'!$M$4:$M$411,0)))&amp;IF(INDEX('Cable Schedule'!$Q$4:$Q$411,MATCH($B207,'Cable Schedule'!$M$4:$M$411,0))="","",", "&amp;INDEX('Cable Schedule'!$Q$4:$Q$411,MATCH($B207,'Cable Schedule'!$M$4:$M$411,0)))&amp;IF(INDEX('Cable Schedule'!$R$4:$R$411,MATCH($B207,'Cable Schedule'!$M$4:$M$411,0))="","",", "&amp;INDEX('Cable Schedule'!$R$4:$R$411,MATCH($B207,'Cable Schedule'!$M$4:$M$411,0)))&amp;IF(INDEX('Cable Schedule'!$S$4:$S$411,MATCH($B207,'Cable Schedule'!$M$4:$M$411,0))="","",", "&amp;INDEX('Cable Schedule'!$S$4:$S$411,MATCH($B207,'Cable Schedule'!$M$4:$M$411,0))))</f>
        <v/>
      </c>
      <c r="L207" s="251"/>
      <c r="M207" s="252"/>
      <c r="N207" s="252"/>
      <c r="O207" s="252"/>
      <c r="P207" s="252"/>
      <c r="Q207" s="253"/>
    </row>
    <row r="208" spans="1:17">
      <c r="A208" s="50"/>
      <c r="B208" s="34" t="str">
        <f>IF(ISBLANK('Cable Schedule'!$M208),"",'Cable Schedule'!$M208)</f>
        <v/>
      </c>
      <c r="C208" s="3" t="str">
        <f>IF(ISBLANK('Cable Schedule'!$E211),"",'Cable Schedule'!$G208)</f>
        <v/>
      </c>
      <c r="D208" s="48" t="str">
        <f>IF(ISNA(INDEX('Cable Schedule'!$X$4:$X$411,MATCH($B208,'Cable Schedule'!$M$4:$M$411,0))),"",INDEX('Cable Schedule'!$X$4:$X$411,MATCH($B208,'Cable Schedule'!$M$4:$M$411,0)))</f>
        <v/>
      </c>
      <c r="E208" s="35">
        <v>0.75</v>
      </c>
      <c r="F208" s="36" t="str">
        <f>IF(ISBLANK('Cable Schedule'!$E208),"",(SUM((E208*0.5)^2*(3.1416))))</f>
        <v/>
      </c>
      <c r="G208" s="277" t="str">
        <f>IF(ISBLANK('Cable Schedule'!$E208),"",(SUMIF('Cable Schedule'!$M$4:$M$412,$B208,'Cable Schedule'!$W$4:$W$412)+SUMIF('Cable Schedule'!$N$4:$N$412,$B208,'Cable Schedule'!$W$4:$W$412)+SUMIF('Cable Schedule'!$O$4:$O$412,$B208,'Cable Schedule'!$W$4:$W$412)+SUMIF('Cable Schedule'!$P$4:$P$412,$B208,'Cable Schedule'!$W$4:$W$412)+SUMIF('Cable Schedule'!$Q$4:$Q$412,$B208,'Cable Schedule'!$W$4:$W$412)+SUMIF('Cable Schedule'!$R$4:$R$412,$B208,'Cable Schedule'!$W$4:$W$412)+SUMIF('Cable Schedule'!$S$4:$S$412,$B208,'Cable Schedule'!$W$4:$W$412)))</f>
        <v/>
      </c>
      <c r="H208" s="32" t="str">
        <f>IF(ISBLANK('Cable Schedule'!$E208),"",G208/F208)</f>
        <v/>
      </c>
      <c r="I208" s="278" t="str">
        <f>IF(ISBLANK('Cable Schedule'!$J208),"",(CONCATENATE('Cable Schedule'!J208,'Cable Schedule'!K208,'Cable Schedule'!L208)))</f>
        <v/>
      </c>
      <c r="J208" s="64">
        <f>IF(ISNA(INDEX('Cable Schedule'!$T$4:$T$307,MATCH($B208,'Cable Schedule'!$M$4:$M$307,0))),$C208,INDEX('Cable Schedule'!$T$4:$T$307,MATCH($B208,'Cable Schedule'!$M$4:$M$307,0)))</f>
        <v>0</v>
      </c>
      <c r="K208" s="15" t="str">
        <f>IF(ISNA(INDEX('Cable Schedule'!$M$4:$M$411,MATCH($B208,'Cable Schedule'!$M$4:$M$411,0))),"",INDEX('Cable Schedule'!$M$4:$M$411,MATCH($B208,'Cable Schedule'!$M$4:$M$411,0))&amp;IF(INDEX('Cable Schedule'!$N$4:$N$411,MATCH($B208,'Cable Schedule'!$M$4:$M$411,0))="","",", "&amp;INDEX('Cable Schedule'!$N$4:$N$411,MATCH($B208,'Cable Schedule'!$M$4:$M$411,0)))&amp;IF(INDEX('Cable Schedule'!$O$4:$O$411,MATCH($B208,'Cable Schedule'!$M$4:$M$411,0))="","",", "&amp;INDEX('Cable Schedule'!$O$4:$O$411,MATCH($B208,'Cable Schedule'!$M$4:$M$411,0)))&amp;IF(INDEX('Cable Schedule'!$P$4:$P$411,MATCH($B208,'Cable Schedule'!$M$4:$M$411,0))="","",", "&amp;INDEX('Cable Schedule'!$P$4:$P$411,MATCH($B208,'Cable Schedule'!$M$4:$M$411,0)))&amp;IF(INDEX('Cable Schedule'!$Q$4:$Q$411,MATCH($B208,'Cable Schedule'!$M$4:$M$411,0))="","",", "&amp;INDEX('Cable Schedule'!$Q$4:$Q$411,MATCH($B208,'Cable Schedule'!$M$4:$M$411,0)))&amp;IF(INDEX('Cable Schedule'!$R$4:$R$411,MATCH($B208,'Cable Schedule'!$M$4:$M$411,0))="","",", "&amp;INDEX('Cable Schedule'!$R$4:$R$411,MATCH($B208,'Cable Schedule'!$M$4:$M$411,0)))&amp;IF(INDEX('Cable Schedule'!$S$4:$S$411,MATCH($B208,'Cable Schedule'!$M$4:$M$411,0))="","",", "&amp;INDEX('Cable Schedule'!$S$4:$S$411,MATCH($B208,'Cable Schedule'!$M$4:$M$411,0))))</f>
        <v/>
      </c>
      <c r="L208" s="251"/>
      <c r="M208" s="252"/>
      <c r="N208" s="252"/>
      <c r="O208" s="252"/>
      <c r="P208" s="252"/>
      <c r="Q208" s="253"/>
    </row>
    <row r="209" spans="1:17">
      <c r="A209" s="50"/>
      <c r="B209" s="34" t="str">
        <f>IF(ISBLANK('Cable Schedule'!$M209),"",'Cable Schedule'!$M209)</f>
        <v/>
      </c>
      <c r="C209" s="3" t="str">
        <f>IF(ISBLANK('Cable Schedule'!$E212),"",'Cable Schedule'!$G209)</f>
        <v/>
      </c>
      <c r="D209" s="48" t="str">
        <f>IF(ISNA(INDEX('Cable Schedule'!$X$4:$X$411,MATCH($B209,'Cable Schedule'!$M$4:$M$411,0))),"",INDEX('Cable Schedule'!$X$4:$X$411,MATCH($B209,'Cable Schedule'!$M$4:$M$411,0)))</f>
        <v/>
      </c>
      <c r="E209" s="35">
        <v>0.75</v>
      </c>
      <c r="F209" s="36" t="str">
        <f>IF(ISBLANK('Cable Schedule'!$E209),"",(SUM((E209*0.5)^2*(3.1416))))</f>
        <v/>
      </c>
      <c r="G209" s="277" t="str">
        <f>IF(ISBLANK('Cable Schedule'!$E209),"",(SUMIF('Cable Schedule'!$M$4:$M$412,$B209,'Cable Schedule'!$W$4:$W$412)+SUMIF('Cable Schedule'!$N$4:$N$412,$B209,'Cable Schedule'!$W$4:$W$412)+SUMIF('Cable Schedule'!$O$4:$O$412,$B209,'Cable Schedule'!$W$4:$W$412)+SUMIF('Cable Schedule'!$P$4:$P$412,$B209,'Cable Schedule'!$W$4:$W$412)+SUMIF('Cable Schedule'!$Q$4:$Q$412,$B209,'Cable Schedule'!$W$4:$W$412)+SUMIF('Cable Schedule'!$R$4:$R$412,$B209,'Cable Schedule'!$W$4:$W$412)+SUMIF('Cable Schedule'!$S$4:$S$412,$B209,'Cable Schedule'!$W$4:$W$412)))</f>
        <v/>
      </c>
      <c r="H209" s="32" t="str">
        <f>IF(ISBLANK('Cable Schedule'!$E209),"",G209/F209)</f>
        <v/>
      </c>
      <c r="I209" s="278" t="str">
        <f>IF(ISBLANK('Cable Schedule'!$J209),"",(CONCATENATE('Cable Schedule'!J209,'Cable Schedule'!K209,'Cable Schedule'!L209)))</f>
        <v/>
      </c>
      <c r="J209" s="64">
        <f>IF(ISNA(INDEX('Cable Schedule'!$T$4:$T$307,MATCH($B209,'Cable Schedule'!$M$4:$M$307,0))),$C209,INDEX('Cable Schedule'!$T$4:$T$307,MATCH($B209,'Cable Schedule'!$M$4:$M$307,0)))</f>
        <v>0</v>
      </c>
      <c r="K209" s="15" t="str">
        <f>IF(ISNA(INDEX('Cable Schedule'!$M$4:$M$411,MATCH($B209,'Cable Schedule'!$M$4:$M$411,0))),"",INDEX('Cable Schedule'!$M$4:$M$411,MATCH($B209,'Cable Schedule'!$M$4:$M$411,0))&amp;IF(INDEX('Cable Schedule'!$N$4:$N$411,MATCH($B209,'Cable Schedule'!$M$4:$M$411,0))="","",", "&amp;INDEX('Cable Schedule'!$N$4:$N$411,MATCH($B209,'Cable Schedule'!$M$4:$M$411,0)))&amp;IF(INDEX('Cable Schedule'!$O$4:$O$411,MATCH($B209,'Cable Schedule'!$M$4:$M$411,0))="","",", "&amp;INDEX('Cable Schedule'!$O$4:$O$411,MATCH($B209,'Cable Schedule'!$M$4:$M$411,0)))&amp;IF(INDEX('Cable Schedule'!$P$4:$P$411,MATCH($B209,'Cable Schedule'!$M$4:$M$411,0))="","",", "&amp;INDEX('Cable Schedule'!$P$4:$P$411,MATCH($B209,'Cable Schedule'!$M$4:$M$411,0)))&amp;IF(INDEX('Cable Schedule'!$Q$4:$Q$411,MATCH($B209,'Cable Schedule'!$M$4:$M$411,0))="","",", "&amp;INDEX('Cable Schedule'!$Q$4:$Q$411,MATCH($B209,'Cable Schedule'!$M$4:$M$411,0)))&amp;IF(INDEX('Cable Schedule'!$R$4:$R$411,MATCH($B209,'Cable Schedule'!$M$4:$M$411,0))="","",", "&amp;INDEX('Cable Schedule'!$R$4:$R$411,MATCH($B209,'Cable Schedule'!$M$4:$M$411,0)))&amp;IF(INDEX('Cable Schedule'!$S$4:$S$411,MATCH($B209,'Cable Schedule'!$M$4:$M$411,0))="","",", "&amp;INDEX('Cable Schedule'!$S$4:$S$411,MATCH($B209,'Cable Schedule'!$M$4:$M$411,0))))</f>
        <v/>
      </c>
      <c r="L209" s="251"/>
      <c r="M209" s="252"/>
      <c r="N209" s="252"/>
      <c r="O209" s="252"/>
      <c r="P209" s="252"/>
      <c r="Q209" s="253"/>
    </row>
    <row r="210" spans="1:17">
      <c r="A210" s="50"/>
      <c r="B210" s="34" t="str">
        <f>IF(ISBLANK('Cable Schedule'!$M210),"",'Cable Schedule'!$M210)</f>
        <v/>
      </c>
      <c r="C210" s="3" t="str">
        <f>IF(ISBLANK('Cable Schedule'!$E213),"",'Cable Schedule'!$G210)</f>
        <v/>
      </c>
      <c r="D210" s="48" t="str">
        <f>IF(ISNA(INDEX('Cable Schedule'!$X$4:$X$411,MATCH($B210,'Cable Schedule'!$M$4:$M$411,0))),"",INDEX('Cable Schedule'!$X$4:$X$411,MATCH($B210,'Cable Schedule'!$M$4:$M$411,0)))</f>
        <v/>
      </c>
      <c r="E210" s="35">
        <v>0.75</v>
      </c>
      <c r="F210" s="36" t="str">
        <f>IF(ISBLANK('Cable Schedule'!$E210),"",(SUM((E210*0.5)^2*(3.1416))))</f>
        <v/>
      </c>
      <c r="G210" s="277" t="str">
        <f>IF(ISBLANK('Cable Schedule'!$E210),"",(SUMIF('Cable Schedule'!$M$4:$M$412,$B210,'Cable Schedule'!$W$4:$W$412)+SUMIF('Cable Schedule'!$N$4:$N$412,$B210,'Cable Schedule'!$W$4:$W$412)+SUMIF('Cable Schedule'!$O$4:$O$412,$B210,'Cable Schedule'!$W$4:$W$412)+SUMIF('Cable Schedule'!$P$4:$P$412,$B210,'Cable Schedule'!$W$4:$W$412)+SUMIF('Cable Schedule'!$Q$4:$Q$412,$B210,'Cable Schedule'!$W$4:$W$412)+SUMIF('Cable Schedule'!$R$4:$R$412,$B210,'Cable Schedule'!$W$4:$W$412)+SUMIF('Cable Schedule'!$S$4:$S$412,$B210,'Cable Schedule'!$W$4:$W$412)))</f>
        <v/>
      </c>
      <c r="H210" s="32" t="str">
        <f>IF(ISBLANK('Cable Schedule'!$E210),"",G210/F210)</f>
        <v/>
      </c>
      <c r="I210" s="278" t="str">
        <f>IF(ISBLANK('Cable Schedule'!$J210),"",(CONCATENATE('Cable Schedule'!J210,'Cable Schedule'!K210,'Cable Schedule'!L210)))</f>
        <v/>
      </c>
      <c r="J210" s="64">
        <f>IF(ISNA(INDEX('Cable Schedule'!$T$4:$T$307,MATCH($B210,'Cable Schedule'!$M$4:$M$307,0))),$C210,INDEX('Cable Schedule'!$T$4:$T$307,MATCH($B210,'Cable Schedule'!$M$4:$M$307,0)))</f>
        <v>0</v>
      </c>
      <c r="K210" s="15" t="str">
        <f>IF(ISNA(INDEX('Cable Schedule'!$M$4:$M$411,MATCH($B210,'Cable Schedule'!$M$4:$M$411,0))),"",INDEX('Cable Schedule'!$M$4:$M$411,MATCH($B210,'Cable Schedule'!$M$4:$M$411,0))&amp;IF(INDEX('Cable Schedule'!$N$4:$N$411,MATCH($B210,'Cable Schedule'!$M$4:$M$411,0))="","",", "&amp;INDEX('Cable Schedule'!$N$4:$N$411,MATCH($B210,'Cable Schedule'!$M$4:$M$411,0)))&amp;IF(INDEX('Cable Schedule'!$O$4:$O$411,MATCH($B210,'Cable Schedule'!$M$4:$M$411,0))="","",", "&amp;INDEX('Cable Schedule'!$O$4:$O$411,MATCH($B210,'Cable Schedule'!$M$4:$M$411,0)))&amp;IF(INDEX('Cable Schedule'!$P$4:$P$411,MATCH($B210,'Cable Schedule'!$M$4:$M$411,0))="","",", "&amp;INDEX('Cable Schedule'!$P$4:$P$411,MATCH($B210,'Cable Schedule'!$M$4:$M$411,0)))&amp;IF(INDEX('Cable Schedule'!$Q$4:$Q$411,MATCH($B210,'Cable Schedule'!$M$4:$M$411,0))="","",", "&amp;INDEX('Cable Schedule'!$Q$4:$Q$411,MATCH($B210,'Cable Schedule'!$M$4:$M$411,0)))&amp;IF(INDEX('Cable Schedule'!$R$4:$R$411,MATCH($B210,'Cable Schedule'!$M$4:$M$411,0))="","",", "&amp;INDEX('Cable Schedule'!$R$4:$R$411,MATCH($B210,'Cable Schedule'!$M$4:$M$411,0)))&amp;IF(INDEX('Cable Schedule'!$S$4:$S$411,MATCH($B210,'Cable Schedule'!$M$4:$M$411,0))="","",", "&amp;INDEX('Cable Schedule'!$S$4:$S$411,MATCH($B210,'Cable Schedule'!$M$4:$M$411,0))))</f>
        <v/>
      </c>
      <c r="L210" s="251"/>
      <c r="M210" s="252"/>
      <c r="N210" s="252"/>
      <c r="O210" s="252"/>
      <c r="P210" s="252"/>
      <c r="Q210" s="253"/>
    </row>
    <row r="211" spans="1:17">
      <c r="A211" s="50"/>
      <c r="B211" s="34" t="str">
        <f>IF(ISBLANK('Cable Schedule'!$M211),"",'Cable Schedule'!$M211)</f>
        <v/>
      </c>
      <c r="C211" s="3" t="str">
        <f>IF(ISBLANK('Cable Schedule'!$E214),"",'Cable Schedule'!$G211)</f>
        <v/>
      </c>
      <c r="D211" s="48" t="str">
        <f>IF(ISNA(INDEX('Cable Schedule'!$X$4:$X$411,MATCH($B211,'Cable Schedule'!$M$4:$M$411,0))),"",INDEX('Cable Schedule'!$X$4:$X$411,MATCH($B211,'Cable Schedule'!$M$4:$M$411,0)))</f>
        <v/>
      </c>
      <c r="E211" s="35">
        <v>1.5</v>
      </c>
      <c r="F211" s="36" t="str">
        <f>IF(ISBLANK('Cable Schedule'!$E211),"",(SUM((E211*0.5)^2*(3.1416))))</f>
        <v/>
      </c>
      <c r="G211" s="277" t="str">
        <f>IF(ISBLANK('Cable Schedule'!$E211),"",(SUMIF('Cable Schedule'!$M$4:$M$412,$B211,'Cable Schedule'!$W$4:$W$412)+SUMIF('Cable Schedule'!$N$4:$N$412,$B211,'Cable Schedule'!$W$4:$W$412)+SUMIF('Cable Schedule'!$O$4:$O$412,$B211,'Cable Schedule'!$W$4:$W$412)+SUMIF('Cable Schedule'!$P$4:$P$412,$B211,'Cable Schedule'!$W$4:$W$412)+SUMIF('Cable Schedule'!$Q$4:$Q$412,$B211,'Cable Schedule'!$W$4:$W$412)+SUMIF('Cable Schedule'!$R$4:$R$412,$B211,'Cable Schedule'!$W$4:$W$412)+SUMIF('Cable Schedule'!$S$4:$S$412,$B211,'Cable Schedule'!$W$4:$W$412)))</f>
        <v/>
      </c>
      <c r="H211" s="32" t="str">
        <f>IF(ISBLANK('Cable Schedule'!$E211),"",G211/F211)</f>
        <v/>
      </c>
      <c r="I211" s="278" t="str">
        <f>IF(ISBLANK('Cable Schedule'!$J211),"",(CONCATENATE('Cable Schedule'!J211,'Cable Schedule'!K211,'Cable Schedule'!L211)))</f>
        <v/>
      </c>
      <c r="J211" s="64">
        <f>IF(ISNA(INDEX('Cable Schedule'!$T$4:$T$307,MATCH($B211,'Cable Schedule'!$M$4:$M$307,0))),$C211,INDEX('Cable Schedule'!$T$4:$T$307,MATCH($B211,'Cable Schedule'!$M$4:$M$307,0)))</f>
        <v>0</v>
      </c>
      <c r="K211" s="15" t="str">
        <f>IF(ISNA(INDEX('Cable Schedule'!$M$4:$M$411,MATCH($B211,'Cable Schedule'!$M$4:$M$411,0))),"",INDEX('Cable Schedule'!$M$4:$M$411,MATCH($B211,'Cable Schedule'!$M$4:$M$411,0))&amp;IF(INDEX('Cable Schedule'!$N$4:$N$411,MATCH($B211,'Cable Schedule'!$M$4:$M$411,0))="","",", "&amp;INDEX('Cable Schedule'!$N$4:$N$411,MATCH($B211,'Cable Schedule'!$M$4:$M$411,0)))&amp;IF(INDEX('Cable Schedule'!$O$4:$O$411,MATCH($B211,'Cable Schedule'!$M$4:$M$411,0))="","",", "&amp;INDEX('Cable Schedule'!$O$4:$O$411,MATCH($B211,'Cable Schedule'!$M$4:$M$411,0)))&amp;IF(INDEX('Cable Schedule'!$P$4:$P$411,MATCH($B211,'Cable Schedule'!$M$4:$M$411,0))="","",", "&amp;INDEX('Cable Schedule'!$P$4:$P$411,MATCH($B211,'Cable Schedule'!$M$4:$M$411,0)))&amp;IF(INDEX('Cable Schedule'!$Q$4:$Q$411,MATCH($B211,'Cable Schedule'!$M$4:$M$411,0))="","",", "&amp;INDEX('Cable Schedule'!$Q$4:$Q$411,MATCH($B211,'Cable Schedule'!$M$4:$M$411,0)))&amp;IF(INDEX('Cable Schedule'!$R$4:$R$411,MATCH($B211,'Cable Schedule'!$M$4:$M$411,0))="","",", "&amp;INDEX('Cable Schedule'!$R$4:$R$411,MATCH($B211,'Cable Schedule'!$M$4:$M$411,0)))&amp;IF(INDEX('Cable Schedule'!$S$4:$S$411,MATCH($B211,'Cable Schedule'!$M$4:$M$411,0))="","",", "&amp;INDEX('Cable Schedule'!$S$4:$S$411,MATCH($B211,'Cable Schedule'!$M$4:$M$411,0))))</f>
        <v/>
      </c>
      <c r="L211" s="251"/>
      <c r="M211" s="252"/>
      <c r="N211" s="252"/>
      <c r="O211" s="252"/>
      <c r="P211" s="252"/>
      <c r="Q211" s="253"/>
    </row>
    <row r="212" spans="1:17">
      <c r="A212" s="50"/>
      <c r="B212" s="34" t="str">
        <f>IF(ISBLANK('Cable Schedule'!$M212),"",'Cable Schedule'!$M212)</f>
        <v/>
      </c>
      <c r="C212" s="3" t="str">
        <f>IF(ISBLANK('Cable Schedule'!$E215),"",'Cable Schedule'!$G212)</f>
        <v/>
      </c>
      <c r="D212" s="48" t="str">
        <f>IF(ISNA(INDEX('Cable Schedule'!$X$4:$X$411,MATCH($B212,'Cable Schedule'!$M$4:$M$411,0))),"",INDEX('Cable Schedule'!$X$4:$X$411,MATCH($B212,'Cable Schedule'!$M$4:$M$411,0)))</f>
        <v/>
      </c>
      <c r="E212" s="35">
        <v>1.5</v>
      </c>
      <c r="F212" s="36" t="str">
        <f>IF(ISBLANK('Cable Schedule'!$E212),"",(SUM((E212*0.5)^2*(3.1416))))</f>
        <v/>
      </c>
      <c r="G212" s="277" t="str">
        <f>IF(ISBLANK('Cable Schedule'!$E212),"",(SUMIF('Cable Schedule'!$M$4:$M$412,$B212,'Cable Schedule'!$W$4:$W$412)+SUMIF('Cable Schedule'!$N$4:$N$412,$B212,'Cable Schedule'!$W$4:$W$412)+SUMIF('Cable Schedule'!$O$4:$O$412,$B212,'Cable Schedule'!$W$4:$W$412)+SUMIF('Cable Schedule'!$P$4:$P$412,$B212,'Cable Schedule'!$W$4:$W$412)+SUMIF('Cable Schedule'!$Q$4:$Q$412,$B212,'Cable Schedule'!$W$4:$W$412)+SUMIF('Cable Schedule'!$R$4:$R$412,$B212,'Cable Schedule'!$W$4:$W$412)+SUMIF('Cable Schedule'!$S$4:$S$412,$B212,'Cable Schedule'!$W$4:$W$412)))</f>
        <v/>
      </c>
      <c r="H212" s="32" t="str">
        <f>IF(ISBLANK('Cable Schedule'!$E212),"",G212/F212)</f>
        <v/>
      </c>
      <c r="I212" s="278" t="str">
        <f>IF(ISBLANK('Cable Schedule'!$J212),"",(CONCATENATE('Cable Schedule'!J212,'Cable Schedule'!K212,'Cable Schedule'!L212)))</f>
        <v/>
      </c>
      <c r="J212" s="64">
        <f>IF(ISNA(INDEX('Cable Schedule'!$T$4:$T$307,MATCH($B212,'Cable Schedule'!$M$4:$M$307,0))),$C212,INDEX('Cable Schedule'!$T$4:$T$307,MATCH($B212,'Cable Schedule'!$M$4:$M$307,0)))</f>
        <v>0</v>
      </c>
      <c r="K212" s="15" t="str">
        <f>IF(ISNA(INDEX('Cable Schedule'!$M$4:$M$411,MATCH($B212,'Cable Schedule'!$M$4:$M$411,0))),"",INDEX('Cable Schedule'!$M$4:$M$411,MATCH($B212,'Cable Schedule'!$M$4:$M$411,0))&amp;IF(INDEX('Cable Schedule'!$N$4:$N$411,MATCH($B212,'Cable Schedule'!$M$4:$M$411,0))="","",", "&amp;INDEX('Cable Schedule'!$N$4:$N$411,MATCH($B212,'Cable Schedule'!$M$4:$M$411,0)))&amp;IF(INDEX('Cable Schedule'!$O$4:$O$411,MATCH($B212,'Cable Schedule'!$M$4:$M$411,0))="","",", "&amp;INDEX('Cable Schedule'!$O$4:$O$411,MATCH($B212,'Cable Schedule'!$M$4:$M$411,0)))&amp;IF(INDEX('Cable Schedule'!$P$4:$P$411,MATCH($B212,'Cable Schedule'!$M$4:$M$411,0))="","",", "&amp;INDEX('Cable Schedule'!$P$4:$P$411,MATCH($B212,'Cable Schedule'!$M$4:$M$411,0)))&amp;IF(INDEX('Cable Schedule'!$Q$4:$Q$411,MATCH($B212,'Cable Schedule'!$M$4:$M$411,0))="","",", "&amp;INDEX('Cable Schedule'!$Q$4:$Q$411,MATCH($B212,'Cable Schedule'!$M$4:$M$411,0)))&amp;IF(INDEX('Cable Schedule'!$R$4:$R$411,MATCH($B212,'Cable Schedule'!$M$4:$M$411,0))="","",", "&amp;INDEX('Cable Schedule'!$R$4:$R$411,MATCH($B212,'Cable Schedule'!$M$4:$M$411,0)))&amp;IF(INDEX('Cable Schedule'!$S$4:$S$411,MATCH($B212,'Cable Schedule'!$M$4:$M$411,0))="","",", "&amp;INDEX('Cable Schedule'!$S$4:$S$411,MATCH($B212,'Cable Schedule'!$M$4:$M$411,0))))</f>
        <v/>
      </c>
      <c r="L212" s="251"/>
      <c r="M212" s="252"/>
      <c r="N212" s="252"/>
      <c r="O212" s="252"/>
      <c r="P212" s="252"/>
      <c r="Q212" s="253"/>
    </row>
    <row r="213" spans="1:17">
      <c r="A213" s="50"/>
      <c r="B213" s="34" t="str">
        <f>IF(ISBLANK('Cable Schedule'!$M213),"",'Cable Schedule'!$M213)</f>
        <v/>
      </c>
      <c r="C213" s="3" t="str">
        <f>IF(ISBLANK('Cable Schedule'!$E216),"",'Cable Schedule'!$G213)</f>
        <v/>
      </c>
      <c r="D213" s="48" t="str">
        <f>IF(ISNA(INDEX('Cable Schedule'!$X$4:$X$411,MATCH($B213,'Cable Schedule'!$M$4:$M$411,0))),"",INDEX('Cable Schedule'!$X$4:$X$411,MATCH($B213,'Cable Schedule'!$M$4:$M$411,0)))</f>
        <v/>
      </c>
      <c r="E213" s="35">
        <v>1.5</v>
      </c>
      <c r="F213" s="36" t="str">
        <f>IF(ISBLANK('Cable Schedule'!$E213),"",(SUM((E213*0.5)^2*(3.1416))))</f>
        <v/>
      </c>
      <c r="G213" s="277" t="str">
        <f>IF(ISBLANK('Cable Schedule'!$E213),"",(SUMIF('Cable Schedule'!$M$4:$M$412,$B213,'Cable Schedule'!$W$4:$W$412)+SUMIF('Cable Schedule'!$N$4:$N$412,$B213,'Cable Schedule'!$W$4:$W$412)+SUMIF('Cable Schedule'!$O$4:$O$412,$B213,'Cable Schedule'!$W$4:$W$412)+SUMIF('Cable Schedule'!$P$4:$P$412,$B213,'Cable Schedule'!$W$4:$W$412)+SUMIF('Cable Schedule'!$Q$4:$Q$412,$B213,'Cable Schedule'!$W$4:$W$412)+SUMIF('Cable Schedule'!$R$4:$R$412,$B213,'Cable Schedule'!$W$4:$W$412)+SUMIF('Cable Schedule'!$S$4:$S$412,$B213,'Cable Schedule'!$W$4:$W$412)))</f>
        <v/>
      </c>
      <c r="H213" s="32" t="str">
        <f>IF(ISBLANK('Cable Schedule'!$E213),"",G213/F213)</f>
        <v/>
      </c>
      <c r="I213" s="278" t="str">
        <f>IF(ISBLANK('Cable Schedule'!$J213),"",(CONCATENATE('Cable Schedule'!J213,'Cable Schedule'!K213,'Cable Schedule'!L213)))</f>
        <v/>
      </c>
      <c r="J213" s="64">
        <f>IF(ISNA(INDEX('Cable Schedule'!$T$4:$T$307,MATCH($B213,'Cable Schedule'!$M$4:$M$307,0))),$C213,INDEX('Cable Schedule'!$T$4:$T$307,MATCH($B213,'Cable Schedule'!$M$4:$M$307,0)))</f>
        <v>0</v>
      </c>
      <c r="K213" s="15" t="str">
        <f>IF(ISNA(INDEX('Cable Schedule'!$M$4:$M$411,MATCH($B213,'Cable Schedule'!$M$4:$M$411,0))),"",INDEX('Cable Schedule'!$M$4:$M$411,MATCH($B213,'Cable Schedule'!$M$4:$M$411,0))&amp;IF(INDEX('Cable Schedule'!$N$4:$N$411,MATCH($B213,'Cable Schedule'!$M$4:$M$411,0))="","",", "&amp;INDEX('Cable Schedule'!$N$4:$N$411,MATCH($B213,'Cable Schedule'!$M$4:$M$411,0)))&amp;IF(INDEX('Cable Schedule'!$O$4:$O$411,MATCH($B213,'Cable Schedule'!$M$4:$M$411,0))="","",", "&amp;INDEX('Cable Schedule'!$O$4:$O$411,MATCH($B213,'Cable Schedule'!$M$4:$M$411,0)))&amp;IF(INDEX('Cable Schedule'!$P$4:$P$411,MATCH($B213,'Cable Schedule'!$M$4:$M$411,0))="","",", "&amp;INDEX('Cable Schedule'!$P$4:$P$411,MATCH($B213,'Cable Schedule'!$M$4:$M$411,0)))&amp;IF(INDEX('Cable Schedule'!$Q$4:$Q$411,MATCH($B213,'Cable Schedule'!$M$4:$M$411,0))="","",", "&amp;INDEX('Cable Schedule'!$Q$4:$Q$411,MATCH($B213,'Cable Schedule'!$M$4:$M$411,0)))&amp;IF(INDEX('Cable Schedule'!$R$4:$R$411,MATCH($B213,'Cable Schedule'!$M$4:$M$411,0))="","",", "&amp;INDEX('Cable Schedule'!$R$4:$R$411,MATCH($B213,'Cable Schedule'!$M$4:$M$411,0)))&amp;IF(INDEX('Cable Schedule'!$S$4:$S$411,MATCH($B213,'Cable Schedule'!$M$4:$M$411,0))="","",", "&amp;INDEX('Cable Schedule'!$S$4:$S$411,MATCH($B213,'Cable Schedule'!$M$4:$M$411,0))))</f>
        <v/>
      </c>
      <c r="L213" s="251"/>
      <c r="M213" s="252"/>
      <c r="N213" s="252"/>
      <c r="O213" s="252"/>
      <c r="P213" s="252"/>
      <c r="Q213" s="253"/>
    </row>
    <row r="214" spans="1:17">
      <c r="A214" s="50"/>
      <c r="B214" s="34" t="str">
        <f>IF(ISBLANK('Cable Schedule'!$M214),"",'Cable Schedule'!$M214)</f>
        <v/>
      </c>
      <c r="C214" s="3" t="str">
        <f>IF(ISBLANK('Cable Schedule'!$E217),"",'Cable Schedule'!$G214)</f>
        <v/>
      </c>
      <c r="D214" s="48" t="str">
        <f>IF(ISNA(INDEX('Cable Schedule'!$X$4:$X$411,MATCH($B214,'Cable Schedule'!$M$4:$M$411,0))),"",INDEX('Cable Schedule'!$X$4:$X$411,MATCH($B214,'Cable Schedule'!$M$4:$M$411,0)))</f>
        <v/>
      </c>
      <c r="E214" s="35">
        <v>1.5</v>
      </c>
      <c r="F214" s="36" t="str">
        <f>IF(ISBLANK('Cable Schedule'!$E214),"",(SUM((E214*0.5)^2*(3.1416))))</f>
        <v/>
      </c>
      <c r="G214" s="277" t="str">
        <f>IF(ISBLANK('Cable Schedule'!$E214),"",(SUMIF('Cable Schedule'!$M$4:$M$412,$B214,'Cable Schedule'!$W$4:$W$412)+SUMIF('Cable Schedule'!$N$4:$N$412,$B214,'Cable Schedule'!$W$4:$W$412)+SUMIF('Cable Schedule'!$O$4:$O$412,$B214,'Cable Schedule'!$W$4:$W$412)+SUMIF('Cable Schedule'!$P$4:$P$412,$B214,'Cable Schedule'!$W$4:$W$412)+SUMIF('Cable Schedule'!$Q$4:$Q$412,$B214,'Cable Schedule'!$W$4:$W$412)+SUMIF('Cable Schedule'!$R$4:$R$412,$B214,'Cable Schedule'!$W$4:$W$412)+SUMIF('Cable Schedule'!$S$4:$S$412,$B214,'Cable Schedule'!$W$4:$W$412)))</f>
        <v/>
      </c>
      <c r="H214" s="32" t="str">
        <f>IF(ISBLANK('Cable Schedule'!$E214),"",G214/F214)</f>
        <v/>
      </c>
      <c r="I214" s="278" t="str">
        <f>IF(ISBLANK('Cable Schedule'!$J214),"",(CONCATENATE('Cable Schedule'!J214,'Cable Schedule'!K214,'Cable Schedule'!L214)))</f>
        <v/>
      </c>
      <c r="J214" s="64">
        <f>IF(ISNA(INDEX('Cable Schedule'!$T$4:$T$307,MATCH($B214,'Cable Schedule'!$M$4:$M$307,0))),$C214,INDEX('Cable Schedule'!$T$4:$T$307,MATCH($B214,'Cable Schedule'!$M$4:$M$307,0)))</f>
        <v>0</v>
      </c>
      <c r="K214" s="15" t="str">
        <f>IF(ISNA(INDEX('Cable Schedule'!$M$4:$M$411,MATCH($B214,'Cable Schedule'!$M$4:$M$411,0))),"",INDEX('Cable Schedule'!$M$4:$M$411,MATCH($B214,'Cable Schedule'!$M$4:$M$411,0))&amp;IF(INDEX('Cable Schedule'!$N$4:$N$411,MATCH($B214,'Cable Schedule'!$M$4:$M$411,0))="","",", "&amp;INDEX('Cable Schedule'!$N$4:$N$411,MATCH($B214,'Cable Schedule'!$M$4:$M$411,0)))&amp;IF(INDEX('Cable Schedule'!$O$4:$O$411,MATCH($B214,'Cable Schedule'!$M$4:$M$411,0))="","",", "&amp;INDEX('Cable Schedule'!$O$4:$O$411,MATCH($B214,'Cable Schedule'!$M$4:$M$411,0)))&amp;IF(INDEX('Cable Schedule'!$P$4:$P$411,MATCH($B214,'Cable Schedule'!$M$4:$M$411,0))="","",", "&amp;INDEX('Cable Schedule'!$P$4:$P$411,MATCH($B214,'Cable Schedule'!$M$4:$M$411,0)))&amp;IF(INDEX('Cable Schedule'!$Q$4:$Q$411,MATCH($B214,'Cable Schedule'!$M$4:$M$411,0))="","",", "&amp;INDEX('Cable Schedule'!$Q$4:$Q$411,MATCH($B214,'Cable Schedule'!$M$4:$M$411,0)))&amp;IF(INDEX('Cable Schedule'!$R$4:$R$411,MATCH($B214,'Cable Schedule'!$M$4:$M$411,0))="","",", "&amp;INDEX('Cable Schedule'!$R$4:$R$411,MATCH($B214,'Cable Schedule'!$M$4:$M$411,0)))&amp;IF(INDEX('Cable Schedule'!$S$4:$S$411,MATCH($B214,'Cable Schedule'!$M$4:$M$411,0))="","",", "&amp;INDEX('Cable Schedule'!$S$4:$S$411,MATCH($B214,'Cable Schedule'!$M$4:$M$411,0))))</f>
        <v/>
      </c>
      <c r="L214" s="251"/>
      <c r="M214" s="252"/>
      <c r="N214" s="252"/>
      <c r="O214" s="252"/>
      <c r="P214" s="252"/>
      <c r="Q214" s="253"/>
    </row>
    <row r="215" spans="1:17">
      <c r="A215" s="50"/>
      <c r="B215" s="34" t="str">
        <f>IF(ISBLANK('Cable Schedule'!$M215),"",'Cable Schedule'!$M215)</f>
        <v/>
      </c>
      <c r="C215" s="3" t="str">
        <f>IF(ISBLANK('Cable Schedule'!$E218),"",'Cable Schedule'!$G215)</f>
        <v/>
      </c>
      <c r="D215" s="48" t="str">
        <f>IF(ISNA(INDEX('Cable Schedule'!$X$4:$X$411,MATCH($B215,'Cable Schedule'!$M$4:$M$411,0))),"",INDEX('Cable Schedule'!$X$4:$X$411,MATCH($B215,'Cable Schedule'!$M$4:$M$411,0)))</f>
        <v/>
      </c>
      <c r="E215" s="35">
        <v>1.5</v>
      </c>
      <c r="F215" s="36" t="str">
        <f>IF(ISBLANK('Cable Schedule'!$E215),"",(SUM((E215*0.5)^2*(3.1416))))</f>
        <v/>
      </c>
      <c r="G215" s="277" t="str">
        <f>IF(ISBLANK('Cable Schedule'!$E215),"",(SUMIF('Cable Schedule'!$M$4:$M$412,$B215,'Cable Schedule'!$W$4:$W$412)+SUMIF('Cable Schedule'!$N$4:$N$412,$B215,'Cable Schedule'!$W$4:$W$412)+SUMIF('Cable Schedule'!$O$4:$O$412,$B215,'Cable Schedule'!$W$4:$W$412)+SUMIF('Cable Schedule'!$P$4:$P$412,$B215,'Cable Schedule'!$W$4:$W$412)+SUMIF('Cable Schedule'!$Q$4:$Q$412,$B215,'Cable Schedule'!$W$4:$W$412)+SUMIF('Cable Schedule'!$R$4:$R$412,$B215,'Cable Schedule'!$W$4:$W$412)+SUMIF('Cable Schedule'!$S$4:$S$412,$B215,'Cable Schedule'!$W$4:$W$412)))</f>
        <v/>
      </c>
      <c r="H215" s="32" t="str">
        <f>IF(ISBLANK('Cable Schedule'!$E215),"",G215/F215)</f>
        <v/>
      </c>
      <c r="I215" s="278" t="str">
        <f>IF(ISBLANK('Cable Schedule'!$J215),"",(CONCATENATE('Cable Schedule'!J215,'Cable Schedule'!K215,'Cable Schedule'!L215)))</f>
        <v/>
      </c>
      <c r="J215" s="64">
        <f>IF(ISNA(INDEX('Cable Schedule'!$T$4:$T$307,MATCH($B215,'Cable Schedule'!$M$4:$M$307,0))),$C215,INDEX('Cable Schedule'!$T$4:$T$307,MATCH($B215,'Cable Schedule'!$M$4:$M$307,0)))</f>
        <v>0</v>
      </c>
      <c r="K215" s="15" t="str">
        <f>IF(ISNA(INDEX('Cable Schedule'!$M$4:$M$411,MATCH($B215,'Cable Schedule'!$M$4:$M$411,0))),"",INDEX('Cable Schedule'!$M$4:$M$411,MATCH($B215,'Cable Schedule'!$M$4:$M$411,0))&amp;IF(INDEX('Cable Schedule'!$N$4:$N$411,MATCH($B215,'Cable Schedule'!$M$4:$M$411,0))="","",", "&amp;INDEX('Cable Schedule'!$N$4:$N$411,MATCH($B215,'Cable Schedule'!$M$4:$M$411,0)))&amp;IF(INDEX('Cable Schedule'!$O$4:$O$411,MATCH($B215,'Cable Schedule'!$M$4:$M$411,0))="","",", "&amp;INDEX('Cable Schedule'!$O$4:$O$411,MATCH($B215,'Cable Schedule'!$M$4:$M$411,0)))&amp;IF(INDEX('Cable Schedule'!$P$4:$P$411,MATCH($B215,'Cable Schedule'!$M$4:$M$411,0))="","",", "&amp;INDEX('Cable Schedule'!$P$4:$P$411,MATCH($B215,'Cable Schedule'!$M$4:$M$411,0)))&amp;IF(INDEX('Cable Schedule'!$Q$4:$Q$411,MATCH($B215,'Cable Schedule'!$M$4:$M$411,0))="","",", "&amp;INDEX('Cable Schedule'!$Q$4:$Q$411,MATCH($B215,'Cable Schedule'!$M$4:$M$411,0)))&amp;IF(INDEX('Cable Schedule'!$R$4:$R$411,MATCH($B215,'Cable Schedule'!$M$4:$M$411,0))="","",", "&amp;INDEX('Cable Schedule'!$R$4:$R$411,MATCH($B215,'Cable Schedule'!$M$4:$M$411,0)))&amp;IF(INDEX('Cable Schedule'!$S$4:$S$411,MATCH($B215,'Cable Schedule'!$M$4:$M$411,0))="","",", "&amp;INDEX('Cable Schedule'!$S$4:$S$411,MATCH($B215,'Cable Schedule'!$M$4:$M$411,0))))</f>
        <v/>
      </c>
      <c r="L215" s="251"/>
      <c r="M215" s="252"/>
      <c r="N215" s="252"/>
      <c r="O215" s="252"/>
      <c r="P215" s="252"/>
      <c r="Q215" s="253"/>
    </row>
    <row r="216" spans="1:17">
      <c r="A216" s="50"/>
      <c r="B216" s="34" t="str">
        <f>IF(ISBLANK('Cable Schedule'!$M216),"",'Cable Schedule'!$M216)</f>
        <v/>
      </c>
      <c r="C216" s="3" t="str">
        <f>IF(ISBLANK('Cable Schedule'!$E219),"",'Cable Schedule'!$G216)</f>
        <v/>
      </c>
      <c r="D216" s="48" t="str">
        <f>IF(ISNA(INDEX('Cable Schedule'!$X$4:$X$411,MATCH($B216,'Cable Schedule'!$M$4:$M$411,0))),"",INDEX('Cable Schedule'!$X$4:$X$411,MATCH($B216,'Cable Schedule'!$M$4:$M$411,0)))</f>
        <v/>
      </c>
      <c r="E216" s="35">
        <v>1.5</v>
      </c>
      <c r="F216" s="36" t="str">
        <f>IF(ISBLANK('Cable Schedule'!$E216),"",(SUM((E216*0.5)^2*(3.1416))))</f>
        <v/>
      </c>
      <c r="G216" s="277" t="str">
        <f>IF(ISBLANK('Cable Schedule'!$E216),"",(SUMIF('Cable Schedule'!$M$4:$M$412,$B216,'Cable Schedule'!$W$4:$W$412)+SUMIF('Cable Schedule'!$N$4:$N$412,$B216,'Cable Schedule'!$W$4:$W$412)+SUMIF('Cable Schedule'!$O$4:$O$412,$B216,'Cable Schedule'!$W$4:$W$412)+SUMIF('Cable Schedule'!$P$4:$P$412,$B216,'Cable Schedule'!$W$4:$W$412)+SUMIF('Cable Schedule'!$Q$4:$Q$412,$B216,'Cable Schedule'!$W$4:$W$412)+SUMIF('Cable Schedule'!$R$4:$R$412,$B216,'Cable Schedule'!$W$4:$W$412)+SUMIF('Cable Schedule'!$S$4:$S$412,$B216,'Cable Schedule'!$W$4:$W$412)))</f>
        <v/>
      </c>
      <c r="H216" s="32" t="str">
        <f>IF(ISBLANK('Cable Schedule'!$E216),"",G216/F216)</f>
        <v/>
      </c>
      <c r="I216" s="278" t="str">
        <f>IF(ISBLANK('Cable Schedule'!$J216),"",(CONCATENATE('Cable Schedule'!J216,'Cable Schedule'!K216,'Cable Schedule'!L216)))</f>
        <v/>
      </c>
      <c r="J216" s="64">
        <f>IF(ISNA(INDEX('Cable Schedule'!$T$4:$T$307,MATCH($B216,'Cable Schedule'!$M$4:$M$307,0))),$C216,INDEX('Cable Schedule'!$T$4:$T$307,MATCH($B216,'Cable Schedule'!$M$4:$M$307,0)))</f>
        <v>0</v>
      </c>
      <c r="K216" s="15" t="str">
        <f>IF(ISNA(INDEX('Cable Schedule'!$M$4:$M$411,MATCH($B216,'Cable Schedule'!$M$4:$M$411,0))),"",INDEX('Cable Schedule'!$M$4:$M$411,MATCH($B216,'Cable Schedule'!$M$4:$M$411,0))&amp;IF(INDEX('Cable Schedule'!$N$4:$N$411,MATCH($B216,'Cable Schedule'!$M$4:$M$411,0))="","",", "&amp;INDEX('Cable Schedule'!$N$4:$N$411,MATCH($B216,'Cable Schedule'!$M$4:$M$411,0)))&amp;IF(INDEX('Cable Schedule'!$O$4:$O$411,MATCH($B216,'Cable Schedule'!$M$4:$M$411,0))="","",", "&amp;INDEX('Cable Schedule'!$O$4:$O$411,MATCH($B216,'Cable Schedule'!$M$4:$M$411,0)))&amp;IF(INDEX('Cable Schedule'!$P$4:$P$411,MATCH($B216,'Cable Schedule'!$M$4:$M$411,0))="","",", "&amp;INDEX('Cable Schedule'!$P$4:$P$411,MATCH($B216,'Cable Schedule'!$M$4:$M$411,0)))&amp;IF(INDEX('Cable Schedule'!$Q$4:$Q$411,MATCH($B216,'Cable Schedule'!$M$4:$M$411,0))="","",", "&amp;INDEX('Cable Schedule'!$Q$4:$Q$411,MATCH($B216,'Cable Schedule'!$M$4:$M$411,0)))&amp;IF(INDEX('Cable Schedule'!$R$4:$R$411,MATCH($B216,'Cable Schedule'!$M$4:$M$411,0))="","",", "&amp;INDEX('Cable Schedule'!$R$4:$R$411,MATCH($B216,'Cable Schedule'!$M$4:$M$411,0)))&amp;IF(INDEX('Cable Schedule'!$S$4:$S$411,MATCH($B216,'Cable Schedule'!$M$4:$M$411,0))="","",", "&amp;INDEX('Cable Schedule'!$S$4:$S$411,MATCH($B216,'Cable Schedule'!$M$4:$M$411,0))))</f>
        <v/>
      </c>
      <c r="L216" s="251"/>
      <c r="M216" s="252"/>
      <c r="N216" s="252"/>
      <c r="O216" s="252"/>
      <c r="P216" s="252"/>
      <c r="Q216" s="253"/>
    </row>
    <row r="217" spans="1:17">
      <c r="A217" s="50"/>
      <c r="B217" s="34" t="str">
        <f>IF(ISBLANK('Cable Schedule'!$M217),"",'Cable Schedule'!$M217)</f>
        <v/>
      </c>
      <c r="C217" s="3" t="str">
        <f>IF(ISBLANK('Cable Schedule'!$E220),"",'Cable Schedule'!$G217)</f>
        <v/>
      </c>
      <c r="D217" s="48" t="str">
        <f>IF(ISNA(INDEX('Cable Schedule'!$X$4:$X$411,MATCH($B217,'Cable Schedule'!$M$4:$M$411,0))),"",INDEX('Cable Schedule'!$X$4:$X$411,MATCH($B217,'Cable Schedule'!$M$4:$M$411,0)))</f>
        <v/>
      </c>
      <c r="E217" s="35">
        <v>1.5</v>
      </c>
      <c r="F217" s="36" t="str">
        <f>IF(ISBLANK('Cable Schedule'!$E217),"",(SUM((E217*0.5)^2*(3.1416))))</f>
        <v/>
      </c>
      <c r="G217" s="277" t="str">
        <f>IF(ISBLANK('Cable Schedule'!$E217),"",(SUMIF('Cable Schedule'!$M$4:$M$412,$B217,'Cable Schedule'!$W$4:$W$412)+SUMIF('Cable Schedule'!$N$4:$N$412,$B217,'Cable Schedule'!$W$4:$W$412)+SUMIF('Cable Schedule'!$O$4:$O$412,$B217,'Cable Schedule'!$W$4:$W$412)+SUMIF('Cable Schedule'!$P$4:$P$412,$B217,'Cable Schedule'!$W$4:$W$412)+SUMIF('Cable Schedule'!$Q$4:$Q$412,$B217,'Cable Schedule'!$W$4:$W$412)+SUMIF('Cable Schedule'!$R$4:$R$412,$B217,'Cable Schedule'!$W$4:$W$412)+SUMIF('Cable Schedule'!$S$4:$S$412,$B217,'Cable Schedule'!$W$4:$W$412)))</f>
        <v/>
      </c>
      <c r="H217" s="32" t="str">
        <f>IF(ISBLANK('Cable Schedule'!$E217),"",G217/F217)</f>
        <v/>
      </c>
      <c r="I217" s="278" t="str">
        <f>IF(ISBLANK('Cable Schedule'!$J217),"",(CONCATENATE('Cable Schedule'!J217,'Cable Schedule'!K217,'Cable Schedule'!L217)))</f>
        <v/>
      </c>
      <c r="J217" s="64">
        <f>IF(ISNA(INDEX('Cable Schedule'!$T$4:$T$307,MATCH($B217,'Cable Schedule'!$M$4:$M$307,0))),$C217,INDEX('Cable Schedule'!$T$4:$T$307,MATCH($B217,'Cable Schedule'!$M$4:$M$307,0)))</f>
        <v>0</v>
      </c>
      <c r="K217" s="15" t="str">
        <f>IF(ISNA(INDEX('Cable Schedule'!$M$4:$M$411,MATCH($B217,'Cable Schedule'!$M$4:$M$411,0))),"",INDEX('Cable Schedule'!$M$4:$M$411,MATCH($B217,'Cable Schedule'!$M$4:$M$411,0))&amp;IF(INDEX('Cable Schedule'!$N$4:$N$411,MATCH($B217,'Cable Schedule'!$M$4:$M$411,0))="","",", "&amp;INDEX('Cable Schedule'!$N$4:$N$411,MATCH($B217,'Cable Schedule'!$M$4:$M$411,0)))&amp;IF(INDEX('Cable Schedule'!$O$4:$O$411,MATCH($B217,'Cable Schedule'!$M$4:$M$411,0))="","",", "&amp;INDEX('Cable Schedule'!$O$4:$O$411,MATCH($B217,'Cable Schedule'!$M$4:$M$411,0)))&amp;IF(INDEX('Cable Schedule'!$P$4:$P$411,MATCH($B217,'Cable Schedule'!$M$4:$M$411,0))="","",", "&amp;INDEX('Cable Schedule'!$P$4:$P$411,MATCH($B217,'Cable Schedule'!$M$4:$M$411,0)))&amp;IF(INDEX('Cable Schedule'!$Q$4:$Q$411,MATCH($B217,'Cable Schedule'!$M$4:$M$411,0))="","",", "&amp;INDEX('Cable Schedule'!$Q$4:$Q$411,MATCH($B217,'Cable Schedule'!$M$4:$M$411,0)))&amp;IF(INDEX('Cable Schedule'!$R$4:$R$411,MATCH($B217,'Cable Schedule'!$M$4:$M$411,0))="","",", "&amp;INDEX('Cable Schedule'!$R$4:$R$411,MATCH($B217,'Cable Schedule'!$M$4:$M$411,0)))&amp;IF(INDEX('Cable Schedule'!$S$4:$S$411,MATCH($B217,'Cable Schedule'!$M$4:$M$411,0))="","",", "&amp;INDEX('Cable Schedule'!$S$4:$S$411,MATCH($B217,'Cable Schedule'!$M$4:$M$411,0))))</f>
        <v/>
      </c>
      <c r="L217" s="251"/>
      <c r="M217" s="252"/>
      <c r="N217" s="252"/>
      <c r="O217" s="252"/>
      <c r="P217" s="252"/>
      <c r="Q217" s="253"/>
    </row>
    <row r="218" spans="1:17">
      <c r="A218" s="50"/>
      <c r="B218" s="34" t="str">
        <f>IF(ISBLANK('Cable Schedule'!$M218),"",'Cable Schedule'!$M218)</f>
        <v/>
      </c>
      <c r="C218" s="3" t="str">
        <f>IF(ISBLANK('Cable Schedule'!$E221),"",'Cable Schedule'!$G218)</f>
        <v/>
      </c>
      <c r="D218" s="48" t="str">
        <f>IF(ISNA(INDEX('Cable Schedule'!$X$4:$X$411,MATCH($B218,'Cable Schedule'!$M$4:$M$411,0))),"",INDEX('Cable Schedule'!$X$4:$X$411,MATCH($B218,'Cable Schedule'!$M$4:$M$411,0)))</f>
        <v/>
      </c>
      <c r="E218" s="35">
        <v>1.5</v>
      </c>
      <c r="F218" s="36" t="str">
        <f>IF(ISBLANK('Cable Schedule'!$E218),"",(SUM((E218*0.5)^2*(3.1416))))</f>
        <v/>
      </c>
      <c r="G218" s="277" t="str">
        <f>IF(ISBLANK('Cable Schedule'!$E218),"",(SUMIF('Cable Schedule'!$M$4:$M$412,$B218,'Cable Schedule'!$W$4:$W$412)+SUMIF('Cable Schedule'!$N$4:$N$412,$B218,'Cable Schedule'!$W$4:$W$412)+SUMIF('Cable Schedule'!$O$4:$O$412,$B218,'Cable Schedule'!$W$4:$W$412)+SUMIF('Cable Schedule'!$P$4:$P$412,$B218,'Cable Schedule'!$W$4:$W$412)+SUMIF('Cable Schedule'!$Q$4:$Q$412,$B218,'Cable Schedule'!$W$4:$W$412)+SUMIF('Cable Schedule'!$R$4:$R$412,$B218,'Cable Schedule'!$W$4:$W$412)+SUMIF('Cable Schedule'!$S$4:$S$412,$B218,'Cable Schedule'!$W$4:$W$412)))</f>
        <v/>
      </c>
      <c r="H218" s="32" t="str">
        <f>IF(ISBLANK('Cable Schedule'!$E218),"",G218/F218)</f>
        <v/>
      </c>
      <c r="I218" s="278" t="str">
        <f>IF(ISBLANK('Cable Schedule'!$J218),"",(CONCATENATE('Cable Schedule'!J218,'Cable Schedule'!K218,'Cable Schedule'!L218)))</f>
        <v/>
      </c>
      <c r="J218" s="64">
        <f>IF(ISNA(INDEX('Cable Schedule'!$T$4:$T$307,MATCH($B218,'Cable Schedule'!$M$4:$M$307,0))),$C218,INDEX('Cable Schedule'!$T$4:$T$307,MATCH($B218,'Cable Schedule'!$M$4:$M$307,0)))</f>
        <v>0</v>
      </c>
      <c r="K218" s="15" t="str">
        <f>IF(ISNA(INDEX('Cable Schedule'!$M$4:$M$411,MATCH($B218,'Cable Schedule'!$M$4:$M$411,0))),"",INDEX('Cable Schedule'!$M$4:$M$411,MATCH($B218,'Cable Schedule'!$M$4:$M$411,0))&amp;IF(INDEX('Cable Schedule'!$N$4:$N$411,MATCH($B218,'Cable Schedule'!$M$4:$M$411,0))="","",", "&amp;INDEX('Cable Schedule'!$N$4:$N$411,MATCH($B218,'Cable Schedule'!$M$4:$M$411,0)))&amp;IF(INDEX('Cable Schedule'!$O$4:$O$411,MATCH($B218,'Cable Schedule'!$M$4:$M$411,0))="","",", "&amp;INDEX('Cable Schedule'!$O$4:$O$411,MATCH($B218,'Cable Schedule'!$M$4:$M$411,0)))&amp;IF(INDEX('Cable Schedule'!$P$4:$P$411,MATCH($B218,'Cable Schedule'!$M$4:$M$411,0))="","",", "&amp;INDEX('Cable Schedule'!$P$4:$P$411,MATCH($B218,'Cable Schedule'!$M$4:$M$411,0)))&amp;IF(INDEX('Cable Schedule'!$Q$4:$Q$411,MATCH($B218,'Cable Schedule'!$M$4:$M$411,0))="","",", "&amp;INDEX('Cable Schedule'!$Q$4:$Q$411,MATCH($B218,'Cable Schedule'!$M$4:$M$411,0)))&amp;IF(INDEX('Cable Schedule'!$R$4:$R$411,MATCH($B218,'Cable Schedule'!$M$4:$M$411,0))="","",", "&amp;INDEX('Cable Schedule'!$R$4:$R$411,MATCH($B218,'Cable Schedule'!$M$4:$M$411,0)))&amp;IF(INDEX('Cable Schedule'!$S$4:$S$411,MATCH($B218,'Cable Schedule'!$M$4:$M$411,0))="","",", "&amp;INDEX('Cable Schedule'!$S$4:$S$411,MATCH($B218,'Cable Schedule'!$M$4:$M$411,0))))</f>
        <v/>
      </c>
      <c r="L218" s="251"/>
      <c r="M218" s="252"/>
      <c r="N218" s="252"/>
      <c r="O218" s="252"/>
      <c r="P218" s="252"/>
      <c r="Q218" s="253"/>
    </row>
    <row r="219" spans="1:17">
      <c r="A219" s="50"/>
      <c r="B219" s="34" t="str">
        <f>IF(ISBLANK('Cable Schedule'!$M219),"",'Cable Schedule'!$M219)</f>
        <v/>
      </c>
      <c r="C219" s="3" t="str">
        <f>IF(ISBLANK('Cable Schedule'!$E222),"",'Cable Schedule'!$G219)</f>
        <v/>
      </c>
      <c r="D219" s="48" t="str">
        <f>IF(ISNA(INDEX('Cable Schedule'!$X$4:$X$411,MATCH($B219,'Cable Schedule'!$M$4:$M$411,0))),"",INDEX('Cable Schedule'!$X$4:$X$411,MATCH($B219,'Cable Schedule'!$M$4:$M$411,0)))</f>
        <v/>
      </c>
      <c r="E219" s="35">
        <v>0.75</v>
      </c>
      <c r="F219" s="36" t="str">
        <f>IF(ISBLANK('Cable Schedule'!$E219),"",(SUM((E219*0.5)^2*(3.1416))))</f>
        <v/>
      </c>
      <c r="G219" s="277" t="str">
        <f>IF(ISBLANK('Cable Schedule'!$E219),"",(SUMIF('Cable Schedule'!$M$4:$M$412,$B219,'Cable Schedule'!$W$4:$W$412)+SUMIF('Cable Schedule'!$N$4:$N$412,$B219,'Cable Schedule'!$W$4:$W$412)+SUMIF('Cable Schedule'!$O$4:$O$412,$B219,'Cable Schedule'!$W$4:$W$412)+SUMIF('Cable Schedule'!$P$4:$P$412,$B219,'Cable Schedule'!$W$4:$W$412)+SUMIF('Cable Schedule'!$Q$4:$Q$412,$B219,'Cable Schedule'!$W$4:$W$412)+SUMIF('Cable Schedule'!$R$4:$R$412,$B219,'Cable Schedule'!$W$4:$W$412)+SUMIF('Cable Schedule'!$S$4:$S$412,$B219,'Cable Schedule'!$W$4:$W$412)))</f>
        <v/>
      </c>
      <c r="H219" s="32" t="str">
        <f>IF(ISBLANK('Cable Schedule'!$E219),"",G219/F219)</f>
        <v/>
      </c>
      <c r="I219" s="278" t="str">
        <f>IF(ISBLANK('Cable Schedule'!$J219),"",(CONCATENATE('Cable Schedule'!J219,'Cable Schedule'!K219,'Cable Schedule'!L219)))</f>
        <v/>
      </c>
      <c r="J219" s="64">
        <f>IF(ISNA(INDEX('Cable Schedule'!$T$4:$T$307,MATCH($B219,'Cable Schedule'!$M$4:$M$307,0))),$C219,INDEX('Cable Schedule'!$T$4:$T$307,MATCH($B219,'Cable Schedule'!$M$4:$M$307,0)))</f>
        <v>0</v>
      </c>
      <c r="K219" s="15" t="str">
        <f>IF(ISNA(INDEX('Cable Schedule'!$M$4:$M$411,MATCH($B219,'Cable Schedule'!$M$4:$M$411,0))),"",INDEX('Cable Schedule'!$M$4:$M$411,MATCH($B219,'Cable Schedule'!$M$4:$M$411,0))&amp;IF(INDEX('Cable Schedule'!$N$4:$N$411,MATCH($B219,'Cable Schedule'!$M$4:$M$411,0))="","",", "&amp;INDEX('Cable Schedule'!$N$4:$N$411,MATCH($B219,'Cable Schedule'!$M$4:$M$411,0)))&amp;IF(INDEX('Cable Schedule'!$O$4:$O$411,MATCH($B219,'Cable Schedule'!$M$4:$M$411,0))="","",", "&amp;INDEX('Cable Schedule'!$O$4:$O$411,MATCH($B219,'Cable Schedule'!$M$4:$M$411,0)))&amp;IF(INDEX('Cable Schedule'!$P$4:$P$411,MATCH($B219,'Cable Schedule'!$M$4:$M$411,0))="","",", "&amp;INDEX('Cable Schedule'!$P$4:$P$411,MATCH($B219,'Cable Schedule'!$M$4:$M$411,0)))&amp;IF(INDEX('Cable Schedule'!$Q$4:$Q$411,MATCH($B219,'Cable Schedule'!$M$4:$M$411,0))="","",", "&amp;INDEX('Cable Schedule'!$Q$4:$Q$411,MATCH($B219,'Cable Schedule'!$M$4:$M$411,0)))&amp;IF(INDEX('Cable Schedule'!$R$4:$R$411,MATCH($B219,'Cable Schedule'!$M$4:$M$411,0))="","",", "&amp;INDEX('Cable Schedule'!$R$4:$R$411,MATCH($B219,'Cable Schedule'!$M$4:$M$411,0)))&amp;IF(INDEX('Cable Schedule'!$S$4:$S$411,MATCH($B219,'Cable Schedule'!$M$4:$M$411,0))="","",", "&amp;INDEX('Cable Schedule'!$S$4:$S$411,MATCH($B219,'Cable Schedule'!$M$4:$M$411,0))))</f>
        <v/>
      </c>
      <c r="L219" s="251"/>
      <c r="M219" s="252"/>
      <c r="N219" s="252"/>
      <c r="O219" s="252"/>
      <c r="P219" s="252"/>
      <c r="Q219" s="253"/>
    </row>
    <row r="220" spans="1:17">
      <c r="A220" s="50"/>
      <c r="B220" s="34" t="str">
        <f>IF(ISBLANK('Cable Schedule'!$M220),"",'Cable Schedule'!$M220)</f>
        <v/>
      </c>
      <c r="C220" s="3" t="str">
        <f>IF(ISBLANK('Cable Schedule'!$E223),"",'Cable Schedule'!$G220)</f>
        <v/>
      </c>
      <c r="D220" s="48" t="str">
        <f>IF(ISNA(INDEX('Cable Schedule'!$X$4:$X$411,MATCH($B220,'Cable Schedule'!$M$4:$M$411,0))),"",INDEX('Cable Schedule'!$X$4:$X$411,MATCH($B220,'Cable Schedule'!$M$4:$M$411,0)))</f>
        <v/>
      </c>
      <c r="E220" s="35">
        <v>0.75</v>
      </c>
      <c r="F220" s="36" t="str">
        <f>IF(ISBLANK('Cable Schedule'!$E220),"",(SUM((E220*0.5)^2*(3.1416))))</f>
        <v/>
      </c>
      <c r="G220" s="277" t="str">
        <f>IF(ISBLANK('Cable Schedule'!$E220),"",(SUMIF('Cable Schedule'!$M$4:$M$412,$B220,'Cable Schedule'!$W$4:$W$412)+SUMIF('Cable Schedule'!$N$4:$N$412,$B220,'Cable Schedule'!$W$4:$W$412)+SUMIF('Cable Schedule'!$O$4:$O$412,$B220,'Cable Schedule'!$W$4:$W$412)+SUMIF('Cable Schedule'!$P$4:$P$412,$B220,'Cable Schedule'!$W$4:$W$412)+SUMIF('Cable Schedule'!$Q$4:$Q$412,$B220,'Cable Schedule'!$W$4:$W$412)+SUMIF('Cable Schedule'!$R$4:$R$412,$B220,'Cable Schedule'!$W$4:$W$412)+SUMIF('Cable Schedule'!$S$4:$S$412,$B220,'Cable Schedule'!$W$4:$W$412)))</f>
        <v/>
      </c>
      <c r="H220" s="32" t="str">
        <f>IF(ISBLANK('Cable Schedule'!$E220),"",G220/F220)</f>
        <v/>
      </c>
      <c r="I220" s="278" t="str">
        <f>IF(ISBLANK('Cable Schedule'!$J220),"",(CONCATENATE('Cable Schedule'!J220,'Cable Schedule'!K220,'Cable Schedule'!L220)))</f>
        <v/>
      </c>
      <c r="J220" s="64">
        <f>IF(ISNA(INDEX('Cable Schedule'!$T$4:$T$307,MATCH($B220,'Cable Schedule'!$M$4:$M$307,0))),$C220,INDEX('Cable Schedule'!$T$4:$T$307,MATCH($B220,'Cable Schedule'!$M$4:$M$307,0)))</f>
        <v>0</v>
      </c>
      <c r="K220" s="15" t="str">
        <f>IF(ISNA(INDEX('Cable Schedule'!$M$4:$M$411,MATCH($B220,'Cable Schedule'!$M$4:$M$411,0))),"",INDEX('Cable Schedule'!$M$4:$M$411,MATCH($B220,'Cable Schedule'!$M$4:$M$411,0))&amp;IF(INDEX('Cable Schedule'!$N$4:$N$411,MATCH($B220,'Cable Schedule'!$M$4:$M$411,0))="","",", "&amp;INDEX('Cable Schedule'!$N$4:$N$411,MATCH($B220,'Cable Schedule'!$M$4:$M$411,0)))&amp;IF(INDEX('Cable Schedule'!$O$4:$O$411,MATCH($B220,'Cable Schedule'!$M$4:$M$411,0))="","",", "&amp;INDEX('Cable Schedule'!$O$4:$O$411,MATCH($B220,'Cable Schedule'!$M$4:$M$411,0)))&amp;IF(INDEX('Cable Schedule'!$P$4:$P$411,MATCH($B220,'Cable Schedule'!$M$4:$M$411,0))="","",", "&amp;INDEX('Cable Schedule'!$P$4:$P$411,MATCH($B220,'Cable Schedule'!$M$4:$M$411,0)))&amp;IF(INDEX('Cable Schedule'!$Q$4:$Q$411,MATCH($B220,'Cable Schedule'!$M$4:$M$411,0))="","",", "&amp;INDEX('Cable Schedule'!$Q$4:$Q$411,MATCH($B220,'Cable Schedule'!$M$4:$M$411,0)))&amp;IF(INDEX('Cable Schedule'!$R$4:$R$411,MATCH($B220,'Cable Schedule'!$M$4:$M$411,0))="","",", "&amp;INDEX('Cable Schedule'!$R$4:$R$411,MATCH($B220,'Cable Schedule'!$M$4:$M$411,0)))&amp;IF(INDEX('Cable Schedule'!$S$4:$S$411,MATCH($B220,'Cable Schedule'!$M$4:$M$411,0))="","",", "&amp;INDEX('Cable Schedule'!$S$4:$S$411,MATCH($B220,'Cable Schedule'!$M$4:$M$411,0))))</f>
        <v/>
      </c>
      <c r="L220" s="251"/>
      <c r="M220" s="252"/>
      <c r="N220" s="252"/>
      <c r="O220" s="252"/>
      <c r="P220" s="252"/>
      <c r="Q220" s="253"/>
    </row>
    <row r="221" spans="1:17">
      <c r="A221" s="50"/>
      <c r="B221" s="34" t="str">
        <f>IF(ISBLANK('Cable Schedule'!$M221),"",'Cable Schedule'!$M221)</f>
        <v/>
      </c>
      <c r="C221" s="3" t="str">
        <f>IF(ISBLANK('Cable Schedule'!$E224),"",'Cable Schedule'!$G221)</f>
        <v/>
      </c>
      <c r="D221" s="48" t="str">
        <f>IF(ISNA(INDEX('Cable Schedule'!$X$4:$X$411,MATCH($B221,'Cable Schedule'!$M$4:$M$411,0))),"",INDEX('Cable Schedule'!$X$4:$X$411,MATCH($B221,'Cable Schedule'!$M$4:$M$411,0)))</f>
        <v/>
      </c>
      <c r="E221" s="35">
        <v>0.75</v>
      </c>
      <c r="F221" s="36" t="str">
        <f>IF(ISBLANK('Cable Schedule'!$E221),"",(SUM((E221*0.5)^2*(3.1416))))</f>
        <v/>
      </c>
      <c r="G221" s="277" t="str">
        <f>IF(ISBLANK('Cable Schedule'!$E221),"",(SUMIF('Cable Schedule'!$M$4:$M$412,$B221,'Cable Schedule'!$W$4:$W$412)+SUMIF('Cable Schedule'!$N$4:$N$412,$B221,'Cable Schedule'!$W$4:$W$412)+SUMIF('Cable Schedule'!$O$4:$O$412,$B221,'Cable Schedule'!$W$4:$W$412)+SUMIF('Cable Schedule'!$P$4:$P$412,$B221,'Cable Schedule'!$W$4:$W$412)+SUMIF('Cable Schedule'!$Q$4:$Q$412,$B221,'Cable Schedule'!$W$4:$W$412)+SUMIF('Cable Schedule'!$R$4:$R$412,$B221,'Cable Schedule'!$W$4:$W$412)+SUMIF('Cable Schedule'!$S$4:$S$412,$B221,'Cable Schedule'!$W$4:$W$412)))</f>
        <v/>
      </c>
      <c r="H221" s="32" t="str">
        <f>IF(ISBLANK('Cable Schedule'!$E221),"",G221/F221)</f>
        <v/>
      </c>
      <c r="I221" s="278" t="str">
        <f>IF(ISBLANK('Cable Schedule'!$J221),"",(CONCATENATE('Cable Schedule'!J221,'Cable Schedule'!K221,'Cable Schedule'!L221)))</f>
        <v/>
      </c>
      <c r="J221" s="64">
        <f>IF(ISNA(INDEX('Cable Schedule'!$T$4:$T$307,MATCH($B221,'Cable Schedule'!$M$4:$M$307,0))),$C221,INDEX('Cable Schedule'!$T$4:$T$307,MATCH($B221,'Cable Schedule'!$M$4:$M$307,0)))</f>
        <v>0</v>
      </c>
      <c r="K221" s="15" t="str">
        <f>IF(ISNA(INDEX('Cable Schedule'!$M$4:$M$411,MATCH($B221,'Cable Schedule'!$M$4:$M$411,0))),"",INDEX('Cable Schedule'!$M$4:$M$411,MATCH($B221,'Cable Schedule'!$M$4:$M$411,0))&amp;IF(INDEX('Cable Schedule'!$N$4:$N$411,MATCH($B221,'Cable Schedule'!$M$4:$M$411,0))="","",", "&amp;INDEX('Cable Schedule'!$N$4:$N$411,MATCH($B221,'Cable Schedule'!$M$4:$M$411,0)))&amp;IF(INDEX('Cable Schedule'!$O$4:$O$411,MATCH($B221,'Cable Schedule'!$M$4:$M$411,0))="","",", "&amp;INDEX('Cable Schedule'!$O$4:$O$411,MATCH($B221,'Cable Schedule'!$M$4:$M$411,0)))&amp;IF(INDEX('Cable Schedule'!$P$4:$P$411,MATCH($B221,'Cable Schedule'!$M$4:$M$411,0))="","",", "&amp;INDEX('Cable Schedule'!$P$4:$P$411,MATCH($B221,'Cable Schedule'!$M$4:$M$411,0)))&amp;IF(INDEX('Cable Schedule'!$Q$4:$Q$411,MATCH($B221,'Cable Schedule'!$M$4:$M$411,0))="","",", "&amp;INDEX('Cable Schedule'!$Q$4:$Q$411,MATCH($B221,'Cable Schedule'!$M$4:$M$411,0)))&amp;IF(INDEX('Cable Schedule'!$R$4:$R$411,MATCH($B221,'Cable Schedule'!$M$4:$M$411,0))="","",", "&amp;INDEX('Cable Schedule'!$R$4:$R$411,MATCH($B221,'Cable Schedule'!$M$4:$M$411,0)))&amp;IF(INDEX('Cable Schedule'!$S$4:$S$411,MATCH($B221,'Cable Schedule'!$M$4:$M$411,0))="","",", "&amp;INDEX('Cable Schedule'!$S$4:$S$411,MATCH($B221,'Cable Schedule'!$M$4:$M$411,0))))</f>
        <v/>
      </c>
      <c r="L221" s="251"/>
      <c r="M221" s="252"/>
      <c r="N221" s="252"/>
      <c r="O221" s="252"/>
      <c r="P221" s="252"/>
      <c r="Q221" s="253"/>
    </row>
    <row r="222" spans="1:17">
      <c r="A222" s="50"/>
      <c r="B222" s="34" t="str">
        <f>IF(ISBLANK('Cable Schedule'!$M222),"",'Cable Schedule'!$M222)</f>
        <v/>
      </c>
      <c r="C222" s="3" t="str">
        <f>IF(ISBLANK('Cable Schedule'!$E225),"",'Cable Schedule'!$G222)</f>
        <v/>
      </c>
      <c r="D222" s="48" t="str">
        <f>IF(ISNA(INDEX('Cable Schedule'!$X$4:$X$411,MATCH($B222,'Cable Schedule'!$M$4:$M$411,0))),"",INDEX('Cable Schedule'!$X$4:$X$411,MATCH($B222,'Cable Schedule'!$M$4:$M$411,0)))</f>
        <v/>
      </c>
      <c r="E222" s="35">
        <v>0.75</v>
      </c>
      <c r="F222" s="36" t="str">
        <f>IF(ISBLANK('Cable Schedule'!$E222),"",(SUM((E222*0.5)^2*(3.1416))))</f>
        <v/>
      </c>
      <c r="G222" s="277" t="str">
        <f>IF(ISBLANK('Cable Schedule'!$E222),"",(SUMIF('Cable Schedule'!$M$4:$M$412,$B222,'Cable Schedule'!$W$4:$W$412)+SUMIF('Cable Schedule'!$N$4:$N$412,$B222,'Cable Schedule'!$W$4:$W$412)+SUMIF('Cable Schedule'!$O$4:$O$412,$B222,'Cable Schedule'!$W$4:$W$412)+SUMIF('Cable Schedule'!$P$4:$P$412,$B222,'Cable Schedule'!$W$4:$W$412)+SUMIF('Cable Schedule'!$Q$4:$Q$412,$B222,'Cable Schedule'!$W$4:$W$412)+SUMIF('Cable Schedule'!$R$4:$R$412,$B222,'Cable Schedule'!$W$4:$W$412)+SUMIF('Cable Schedule'!$S$4:$S$412,$B222,'Cable Schedule'!$W$4:$W$412)))</f>
        <v/>
      </c>
      <c r="H222" s="32" t="str">
        <f>IF(ISBLANK('Cable Schedule'!$E222),"",G222/F222)</f>
        <v/>
      </c>
      <c r="I222" s="278" t="str">
        <f>IF(ISBLANK('Cable Schedule'!$J222),"",(CONCATENATE('Cable Schedule'!J222,'Cable Schedule'!K222,'Cable Schedule'!L222)))</f>
        <v/>
      </c>
      <c r="J222" s="64">
        <f>IF(ISNA(INDEX('Cable Schedule'!$T$4:$T$307,MATCH($B222,'Cable Schedule'!$M$4:$M$307,0))),$C222,INDEX('Cable Schedule'!$T$4:$T$307,MATCH($B222,'Cable Schedule'!$M$4:$M$307,0)))</f>
        <v>0</v>
      </c>
      <c r="K222" s="15" t="str">
        <f>IF(ISNA(INDEX('Cable Schedule'!$M$4:$M$411,MATCH($B222,'Cable Schedule'!$M$4:$M$411,0))),"",INDEX('Cable Schedule'!$M$4:$M$411,MATCH($B222,'Cable Schedule'!$M$4:$M$411,0))&amp;IF(INDEX('Cable Schedule'!$N$4:$N$411,MATCH($B222,'Cable Schedule'!$M$4:$M$411,0))="","",", "&amp;INDEX('Cable Schedule'!$N$4:$N$411,MATCH($B222,'Cable Schedule'!$M$4:$M$411,0)))&amp;IF(INDEX('Cable Schedule'!$O$4:$O$411,MATCH($B222,'Cable Schedule'!$M$4:$M$411,0))="","",", "&amp;INDEX('Cable Schedule'!$O$4:$O$411,MATCH($B222,'Cable Schedule'!$M$4:$M$411,0)))&amp;IF(INDEX('Cable Schedule'!$P$4:$P$411,MATCH($B222,'Cable Schedule'!$M$4:$M$411,0))="","",", "&amp;INDEX('Cable Schedule'!$P$4:$P$411,MATCH($B222,'Cable Schedule'!$M$4:$M$411,0)))&amp;IF(INDEX('Cable Schedule'!$Q$4:$Q$411,MATCH($B222,'Cable Schedule'!$M$4:$M$411,0))="","",", "&amp;INDEX('Cable Schedule'!$Q$4:$Q$411,MATCH($B222,'Cable Schedule'!$M$4:$M$411,0)))&amp;IF(INDEX('Cable Schedule'!$R$4:$R$411,MATCH($B222,'Cable Schedule'!$M$4:$M$411,0))="","",", "&amp;INDEX('Cable Schedule'!$R$4:$R$411,MATCH($B222,'Cable Schedule'!$M$4:$M$411,0)))&amp;IF(INDEX('Cable Schedule'!$S$4:$S$411,MATCH($B222,'Cable Schedule'!$M$4:$M$411,0))="","",", "&amp;INDEX('Cable Schedule'!$S$4:$S$411,MATCH($B222,'Cable Schedule'!$M$4:$M$411,0))))</f>
        <v/>
      </c>
      <c r="L222" s="251"/>
      <c r="M222" s="252"/>
      <c r="N222" s="252"/>
      <c r="O222" s="252"/>
      <c r="P222" s="252"/>
      <c r="Q222" s="253"/>
    </row>
    <row r="223" spans="1:17">
      <c r="A223" s="50"/>
      <c r="B223" s="34" t="str">
        <f>IF(ISBLANK('Cable Schedule'!$M223),"",'Cable Schedule'!$M223)</f>
        <v/>
      </c>
      <c r="C223" s="3" t="str">
        <f>IF(ISBLANK('Cable Schedule'!$E226),"",'Cable Schedule'!$G223)</f>
        <v/>
      </c>
      <c r="D223" s="48" t="str">
        <f>IF(ISNA(INDEX('Cable Schedule'!$X$4:$X$411,MATCH($B223,'Cable Schedule'!$M$4:$M$411,0))),"",INDEX('Cable Schedule'!$X$4:$X$411,MATCH($B223,'Cable Schedule'!$M$4:$M$411,0)))</f>
        <v/>
      </c>
      <c r="E223" s="35">
        <v>0.75</v>
      </c>
      <c r="F223" s="36" t="str">
        <f>IF(ISBLANK('Cable Schedule'!$E223),"",(SUM((E223*0.5)^2*(3.1416))))</f>
        <v/>
      </c>
      <c r="G223" s="277" t="str">
        <f>IF(ISBLANK('Cable Schedule'!$E223),"",(SUMIF('Cable Schedule'!$M$4:$M$412,$B223,'Cable Schedule'!$W$4:$W$412)+SUMIF('Cable Schedule'!$N$4:$N$412,$B223,'Cable Schedule'!$W$4:$W$412)+SUMIF('Cable Schedule'!$O$4:$O$412,$B223,'Cable Schedule'!$W$4:$W$412)+SUMIF('Cable Schedule'!$P$4:$P$412,$B223,'Cable Schedule'!$W$4:$W$412)+SUMIF('Cable Schedule'!$Q$4:$Q$412,$B223,'Cable Schedule'!$W$4:$W$412)+SUMIF('Cable Schedule'!$R$4:$R$412,$B223,'Cable Schedule'!$W$4:$W$412)+SUMIF('Cable Schedule'!$S$4:$S$412,$B223,'Cable Schedule'!$W$4:$W$412)))</f>
        <v/>
      </c>
      <c r="H223" s="32" t="str">
        <f>IF(ISBLANK('Cable Schedule'!$E223),"",G223/F223)</f>
        <v/>
      </c>
      <c r="I223" s="278" t="str">
        <f>IF(ISBLANK('Cable Schedule'!$J223),"",(CONCATENATE('Cable Schedule'!J223,'Cable Schedule'!K223,'Cable Schedule'!L223)))</f>
        <v/>
      </c>
      <c r="J223" s="64">
        <f>IF(ISNA(INDEX('Cable Schedule'!$T$4:$T$307,MATCH($B223,'Cable Schedule'!$M$4:$M$307,0))),$C223,INDEX('Cable Schedule'!$T$4:$T$307,MATCH($B223,'Cable Schedule'!$M$4:$M$307,0)))</f>
        <v>0</v>
      </c>
      <c r="K223" s="15" t="str">
        <f>IF(ISNA(INDEX('Cable Schedule'!$M$4:$M$411,MATCH($B223,'Cable Schedule'!$M$4:$M$411,0))),"",INDEX('Cable Schedule'!$M$4:$M$411,MATCH($B223,'Cable Schedule'!$M$4:$M$411,0))&amp;IF(INDEX('Cable Schedule'!$N$4:$N$411,MATCH($B223,'Cable Schedule'!$M$4:$M$411,0))="","",", "&amp;INDEX('Cable Schedule'!$N$4:$N$411,MATCH($B223,'Cable Schedule'!$M$4:$M$411,0)))&amp;IF(INDEX('Cable Schedule'!$O$4:$O$411,MATCH($B223,'Cable Schedule'!$M$4:$M$411,0))="","",", "&amp;INDEX('Cable Schedule'!$O$4:$O$411,MATCH($B223,'Cable Schedule'!$M$4:$M$411,0)))&amp;IF(INDEX('Cable Schedule'!$P$4:$P$411,MATCH($B223,'Cable Schedule'!$M$4:$M$411,0))="","",", "&amp;INDEX('Cable Schedule'!$P$4:$P$411,MATCH($B223,'Cable Schedule'!$M$4:$M$411,0)))&amp;IF(INDEX('Cable Schedule'!$Q$4:$Q$411,MATCH($B223,'Cable Schedule'!$M$4:$M$411,0))="","",", "&amp;INDEX('Cable Schedule'!$Q$4:$Q$411,MATCH($B223,'Cable Schedule'!$M$4:$M$411,0)))&amp;IF(INDEX('Cable Schedule'!$R$4:$R$411,MATCH($B223,'Cable Schedule'!$M$4:$M$411,0))="","",", "&amp;INDEX('Cable Schedule'!$R$4:$R$411,MATCH($B223,'Cable Schedule'!$M$4:$M$411,0)))&amp;IF(INDEX('Cable Schedule'!$S$4:$S$411,MATCH($B223,'Cable Schedule'!$M$4:$M$411,0))="","",", "&amp;INDEX('Cable Schedule'!$S$4:$S$411,MATCH($B223,'Cable Schedule'!$M$4:$M$411,0))))</f>
        <v/>
      </c>
      <c r="L223" s="251"/>
      <c r="M223" s="252"/>
      <c r="N223" s="252"/>
      <c r="O223" s="252"/>
      <c r="P223" s="252"/>
      <c r="Q223" s="253"/>
    </row>
    <row r="224" spans="1:17">
      <c r="A224" s="50"/>
      <c r="B224" s="34" t="str">
        <f>IF(ISBLANK('Cable Schedule'!$M224),"",'Cable Schedule'!$M224)</f>
        <v/>
      </c>
      <c r="C224" s="3" t="str">
        <f>IF(ISBLANK('Cable Schedule'!$E227),"",'Cable Schedule'!$G224)</f>
        <v/>
      </c>
      <c r="D224" s="48" t="str">
        <f>IF(ISNA(INDEX('Cable Schedule'!$X$4:$X$411,MATCH($B224,'Cable Schedule'!$M$4:$M$411,0))),"",INDEX('Cable Schedule'!$X$4:$X$411,MATCH($B224,'Cable Schedule'!$M$4:$M$411,0)))</f>
        <v/>
      </c>
      <c r="E224" s="35">
        <v>0.75</v>
      </c>
      <c r="F224" s="36" t="str">
        <f>IF(ISBLANK('Cable Schedule'!$E224),"",(SUM((E224*0.5)^2*(3.1416))))</f>
        <v/>
      </c>
      <c r="G224" s="277" t="str">
        <f>IF(ISBLANK('Cable Schedule'!$E224),"",(SUMIF('Cable Schedule'!$M$4:$M$412,$B224,'Cable Schedule'!$W$4:$W$412)+SUMIF('Cable Schedule'!$N$4:$N$412,$B224,'Cable Schedule'!$W$4:$W$412)+SUMIF('Cable Schedule'!$O$4:$O$412,$B224,'Cable Schedule'!$W$4:$W$412)+SUMIF('Cable Schedule'!$P$4:$P$412,$B224,'Cable Schedule'!$W$4:$W$412)+SUMIF('Cable Schedule'!$Q$4:$Q$412,$B224,'Cable Schedule'!$W$4:$W$412)+SUMIF('Cable Schedule'!$R$4:$R$412,$B224,'Cable Schedule'!$W$4:$W$412)+SUMIF('Cable Schedule'!$S$4:$S$412,$B224,'Cable Schedule'!$W$4:$W$412)))</f>
        <v/>
      </c>
      <c r="H224" s="32" t="str">
        <f>IF(ISBLANK('Cable Schedule'!$E224),"",G224/F224)</f>
        <v/>
      </c>
      <c r="I224" s="278" t="str">
        <f>IF(ISBLANK('Cable Schedule'!$J224),"",(CONCATENATE('Cable Schedule'!J224,'Cable Schedule'!K224,'Cable Schedule'!L224)))</f>
        <v/>
      </c>
      <c r="J224" s="64">
        <f>IF(ISNA(INDEX('Cable Schedule'!$T$4:$T$307,MATCH($B224,'Cable Schedule'!$M$4:$M$307,0))),$C224,INDEX('Cable Schedule'!$T$4:$T$307,MATCH($B224,'Cable Schedule'!$M$4:$M$307,0)))</f>
        <v>0</v>
      </c>
      <c r="K224" s="15" t="str">
        <f>IF(ISNA(INDEX('Cable Schedule'!$M$4:$M$411,MATCH($B224,'Cable Schedule'!$M$4:$M$411,0))),"",INDEX('Cable Schedule'!$M$4:$M$411,MATCH($B224,'Cable Schedule'!$M$4:$M$411,0))&amp;IF(INDEX('Cable Schedule'!$N$4:$N$411,MATCH($B224,'Cable Schedule'!$M$4:$M$411,0))="","",", "&amp;INDEX('Cable Schedule'!$N$4:$N$411,MATCH($B224,'Cable Schedule'!$M$4:$M$411,0)))&amp;IF(INDEX('Cable Schedule'!$O$4:$O$411,MATCH($B224,'Cable Schedule'!$M$4:$M$411,0))="","",", "&amp;INDEX('Cable Schedule'!$O$4:$O$411,MATCH($B224,'Cable Schedule'!$M$4:$M$411,0)))&amp;IF(INDEX('Cable Schedule'!$P$4:$P$411,MATCH($B224,'Cable Schedule'!$M$4:$M$411,0))="","",", "&amp;INDEX('Cable Schedule'!$P$4:$P$411,MATCH($B224,'Cable Schedule'!$M$4:$M$411,0)))&amp;IF(INDEX('Cable Schedule'!$Q$4:$Q$411,MATCH($B224,'Cable Schedule'!$M$4:$M$411,0))="","",", "&amp;INDEX('Cable Schedule'!$Q$4:$Q$411,MATCH($B224,'Cable Schedule'!$M$4:$M$411,0)))&amp;IF(INDEX('Cable Schedule'!$R$4:$R$411,MATCH($B224,'Cable Schedule'!$M$4:$M$411,0))="","",", "&amp;INDEX('Cable Schedule'!$R$4:$R$411,MATCH($B224,'Cable Schedule'!$M$4:$M$411,0)))&amp;IF(INDEX('Cable Schedule'!$S$4:$S$411,MATCH($B224,'Cable Schedule'!$M$4:$M$411,0))="","",", "&amp;INDEX('Cable Schedule'!$S$4:$S$411,MATCH($B224,'Cable Schedule'!$M$4:$M$411,0))))</f>
        <v/>
      </c>
      <c r="L224" s="251"/>
      <c r="M224" s="252"/>
      <c r="N224" s="252"/>
      <c r="O224" s="252"/>
      <c r="P224" s="252"/>
      <c r="Q224" s="253"/>
    </row>
    <row r="225" spans="1:17">
      <c r="A225" s="50"/>
      <c r="B225" s="34" t="str">
        <f>IF(ISBLANK('Cable Schedule'!$M225),"",'Cable Schedule'!$M225)</f>
        <v/>
      </c>
      <c r="C225" s="3" t="str">
        <f>IF(ISBLANK('Cable Schedule'!$E228),"",'Cable Schedule'!$G225)</f>
        <v/>
      </c>
      <c r="D225" s="48" t="str">
        <f>IF(ISNA(INDEX('Cable Schedule'!$X$4:$X$411,MATCH($B225,'Cable Schedule'!$M$4:$M$411,0))),"",INDEX('Cable Schedule'!$X$4:$X$411,MATCH($B225,'Cable Schedule'!$M$4:$M$411,0)))</f>
        <v/>
      </c>
      <c r="E225" s="35">
        <v>0.75</v>
      </c>
      <c r="F225" s="36" t="str">
        <f>IF(ISBLANK('Cable Schedule'!$E225),"",(SUM((E225*0.5)^2*(3.1416))))</f>
        <v/>
      </c>
      <c r="G225" s="277" t="str">
        <f>IF(ISBLANK('Cable Schedule'!$E225),"",(SUMIF('Cable Schedule'!$M$4:$M$412,$B225,'Cable Schedule'!$W$4:$W$412)+SUMIF('Cable Schedule'!$N$4:$N$412,$B225,'Cable Schedule'!$W$4:$W$412)+SUMIF('Cable Schedule'!$O$4:$O$412,$B225,'Cable Schedule'!$W$4:$W$412)+SUMIF('Cable Schedule'!$P$4:$P$412,$B225,'Cable Schedule'!$W$4:$W$412)+SUMIF('Cable Schedule'!$Q$4:$Q$412,$B225,'Cable Schedule'!$W$4:$W$412)+SUMIF('Cable Schedule'!$R$4:$R$412,$B225,'Cable Schedule'!$W$4:$W$412)+SUMIF('Cable Schedule'!$S$4:$S$412,$B225,'Cable Schedule'!$W$4:$W$412)))</f>
        <v/>
      </c>
      <c r="H225" s="32" t="str">
        <f>IF(ISBLANK('Cable Schedule'!$E225),"",G225/F225)</f>
        <v/>
      </c>
      <c r="I225" s="278" t="str">
        <f>IF(ISBLANK('Cable Schedule'!$J225),"",(CONCATENATE('Cable Schedule'!J225,'Cable Schedule'!K225,'Cable Schedule'!L225)))</f>
        <v/>
      </c>
      <c r="J225" s="64">
        <f>IF(ISNA(INDEX('Cable Schedule'!$T$4:$T$307,MATCH($B225,'Cable Schedule'!$M$4:$M$307,0))),$C225,INDEX('Cable Schedule'!$T$4:$T$307,MATCH($B225,'Cable Schedule'!$M$4:$M$307,0)))</f>
        <v>0</v>
      </c>
      <c r="K225" s="15" t="str">
        <f>IF(ISNA(INDEX('Cable Schedule'!$M$4:$M$411,MATCH($B225,'Cable Schedule'!$M$4:$M$411,0))),"",INDEX('Cable Schedule'!$M$4:$M$411,MATCH($B225,'Cable Schedule'!$M$4:$M$411,0))&amp;IF(INDEX('Cable Schedule'!$N$4:$N$411,MATCH($B225,'Cable Schedule'!$M$4:$M$411,0))="","",", "&amp;INDEX('Cable Schedule'!$N$4:$N$411,MATCH($B225,'Cable Schedule'!$M$4:$M$411,0)))&amp;IF(INDEX('Cable Schedule'!$O$4:$O$411,MATCH($B225,'Cable Schedule'!$M$4:$M$411,0))="","",", "&amp;INDEX('Cable Schedule'!$O$4:$O$411,MATCH($B225,'Cable Schedule'!$M$4:$M$411,0)))&amp;IF(INDEX('Cable Schedule'!$P$4:$P$411,MATCH($B225,'Cable Schedule'!$M$4:$M$411,0))="","",", "&amp;INDEX('Cable Schedule'!$P$4:$P$411,MATCH($B225,'Cable Schedule'!$M$4:$M$411,0)))&amp;IF(INDEX('Cable Schedule'!$Q$4:$Q$411,MATCH($B225,'Cable Schedule'!$M$4:$M$411,0))="","",", "&amp;INDEX('Cable Schedule'!$Q$4:$Q$411,MATCH($B225,'Cable Schedule'!$M$4:$M$411,0)))&amp;IF(INDEX('Cable Schedule'!$R$4:$R$411,MATCH($B225,'Cable Schedule'!$M$4:$M$411,0))="","",", "&amp;INDEX('Cable Schedule'!$R$4:$R$411,MATCH($B225,'Cable Schedule'!$M$4:$M$411,0)))&amp;IF(INDEX('Cable Schedule'!$S$4:$S$411,MATCH($B225,'Cable Schedule'!$M$4:$M$411,0))="","",", "&amp;INDEX('Cable Schedule'!$S$4:$S$411,MATCH($B225,'Cable Schedule'!$M$4:$M$411,0))))</f>
        <v/>
      </c>
      <c r="L225" s="251"/>
      <c r="M225" s="252"/>
      <c r="N225" s="252"/>
      <c r="O225" s="252"/>
      <c r="P225" s="252"/>
      <c r="Q225" s="253"/>
    </row>
    <row r="226" spans="1:17">
      <c r="A226" s="50"/>
      <c r="B226" s="34" t="str">
        <f>IF(ISBLANK('Cable Schedule'!$M226),"",'Cable Schedule'!$M226)</f>
        <v/>
      </c>
      <c r="C226" s="3" t="str">
        <f>IF(ISBLANK('Cable Schedule'!$E229),"",'Cable Schedule'!$G226)</f>
        <v/>
      </c>
      <c r="D226" s="48" t="str">
        <f>IF(ISNA(INDEX('Cable Schedule'!$X$4:$X$411,MATCH($B226,'Cable Schedule'!$M$4:$M$411,0))),"",INDEX('Cable Schedule'!$X$4:$X$411,MATCH($B226,'Cable Schedule'!$M$4:$M$411,0)))</f>
        <v/>
      </c>
      <c r="E226" s="35">
        <v>0.75</v>
      </c>
      <c r="F226" s="36" t="str">
        <f>IF(ISBLANK('Cable Schedule'!$E226),"",(SUM((E226*0.5)^2*(3.1416))))</f>
        <v/>
      </c>
      <c r="G226" s="277" t="str">
        <f>IF(ISBLANK('Cable Schedule'!$E226),"",(SUMIF('Cable Schedule'!$M$4:$M$412,$B226,'Cable Schedule'!$W$4:$W$412)+SUMIF('Cable Schedule'!$N$4:$N$412,$B226,'Cable Schedule'!$W$4:$W$412)+SUMIF('Cable Schedule'!$O$4:$O$412,$B226,'Cable Schedule'!$W$4:$W$412)+SUMIF('Cable Schedule'!$P$4:$P$412,$B226,'Cable Schedule'!$W$4:$W$412)+SUMIF('Cable Schedule'!$Q$4:$Q$412,$B226,'Cable Schedule'!$W$4:$W$412)+SUMIF('Cable Schedule'!$R$4:$R$412,$B226,'Cable Schedule'!$W$4:$W$412)+SUMIF('Cable Schedule'!$S$4:$S$412,$B226,'Cable Schedule'!$W$4:$W$412)))</f>
        <v/>
      </c>
      <c r="H226" s="32" t="str">
        <f>IF(ISBLANK('Cable Schedule'!$E226),"",G226/F226)</f>
        <v/>
      </c>
      <c r="I226" s="278" t="str">
        <f>IF(ISBLANK('Cable Schedule'!$J226),"",(CONCATENATE('Cable Schedule'!J226,'Cable Schedule'!K226,'Cable Schedule'!L226)))</f>
        <v/>
      </c>
      <c r="J226" s="64">
        <f>IF(ISNA(INDEX('Cable Schedule'!$T$4:$T$307,MATCH($B226,'Cable Schedule'!$M$4:$M$307,0))),$C226,INDEX('Cable Schedule'!$T$4:$T$307,MATCH($B226,'Cable Schedule'!$M$4:$M$307,0)))</f>
        <v>0</v>
      </c>
      <c r="K226" s="15" t="str">
        <f>IF(ISNA(INDEX('Cable Schedule'!$M$4:$M$411,MATCH($B226,'Cable Schedule'!$M$4:$M$411,0))),"",INDEX('Cable Schedule'!$M$4:$M$411,MATCH($B226,'Cable Schedule'!$M$4:$M$411,0))&amp;IF(INDEX('Cable Schedule'!$N$4:$N$411,MATCH($B226,'Cable Schedule'!$M$4:$M$411,0))="","",", "&amp;INDEX('Cable Schedule'!$N$4:$N$411,MATCH($B226,'Cable Schedule'!$M$4:$M$411,0)))&amp;IF(INDEX('Cable Schedule'!$O$4:$O$411,MATCH($B226,'Cable Schedule'!$M$4:$M$411,0))="","",", "&amp;INDEX('Cable Schedule'!$O$4:$O$411,MATCH($B226,'Cable Schedule'!$M$4:$M$411,0)))&amp;IF(INDEX('Cable Schedule'!$P$4:$P$411,MATCH($B226,'Cable Schedule'!$M$4:$M$411,0))="","",", "&amp;INDEX('Cable Schedule'!$P$4:$P$411,MATCH($B226,'Cable Schedule'!$M$4:$M$411,0)))&amp;IF(INDEX('Cable Schedule'!$Q$4:$Q$411,MATCH($B226,'Cable Schedule'!$M$4:$M$411,0))="","",", "&amp;INDEX('Cable Schedule'!$Q$4:$Q$411,MATCH($B226,'Cable Schedule'!$M$4:$M$411,0)))&amp;IF(INDEX('Cable Schedule'!$R$4:$R$411,MATCH($B226,'Cable Schedule'!$M$4:$M$411,0))="","",", "&amp;INDEX('Cable Schedule'!$R$4:$R$411,MATCH($B226,'Cable Schedule'!$M$4:$M$411,0)))&amp;IF(INDEX('Cable Schedule'!$S$4:$S$411,MATCH($B226,'Cable Schedule'!$M$4:$M$411,0))="","",", "&amp;INDEX('Cable Schedule'!$S$4:$S$411,MATCH($B226,'Cable Schedule'!$M$4:$M$411,0))))</f>
        <v/>
      </c>
      <c r="L226" s="251"/>
      <c r="M226" s="252"/>
      <c r="N226" s="252"/>
      <c r="O226" s="252"/>
      <c r="P226" s="252"/>
      <c r="Q226" s="253"/>
    </row>
    <row r="227" spans="1:17" s="44" customFormat="1">
      <c r="A227" s="50"/>
      <c r="B227" s="34" t="str">
        <f>IF(ISBLANK('Cable Schedule'!$M227),"",'Cable Schedule'!$M227)</f>
        <v/>
      </c>
      <c r="C227" s="3" t="str">
        <f>IF(ISBLANK('Cable Schedule'!$E230),"",'Cable Schedule'!$G227)</f>
        <v/>
      </c>
      <c r="D227" s="48" t="str">
        <f>IF(ISNA(INDEX('Cable Schedule'!$X$4:$X$411,MATCH($B227,'Cable Schedule'!$M$4:$M$411,0))),"",INDEX('Cable Schedule'!$X$4:$X$411,MATCH($B227,'Cable Schedule'!$M$4:$M$411,0)))</f>
        <v/>
      </c>
      <c r="E227" s="35">
        <v>2</v>
      </c>
      <c r="F227" s="36" t="str">
        <f>IF(ISBLANK('Cable Schedule'!$E227),"",(SUM((E227*0.5)^2*(3.1416))))</f>
        <v/>
      </c>
      <c r="G227" s="277" t="str">
        <f>IF(ISBLANK('Cable Schedule'!$E227),"",(SUMIF('Cable Schedule'!$M$4:$M$412,$B227,'Cable Schedule'!$W$4:$W$412)+SUMIF('Cable Schedule'!$N$4:$N$412,$B227,'Cable Schedule'!$W$4:$W$412)+SUMIF('Cable Schedule'!$O$4:$O$412,$B227,'Cable Schedule'!$W$4:$W$412)+SUMIF('Cable Schedule'!$P$4:$P$412,$B227,'Cable Schedule'!$W$4:$W$412)+SUMIF('Cable Schedule'!$Q$4:$Q$412,$B227,'Cable Schedule'!$W$4:$W$412)+SUMIF('Cable Schedule'!$R$4:$R$412,$B227,'Cable Schedule'!$W$4:$W$412)+SUMIF('Cable Schedule'!$S$4:$S$412,$B227,'Cable Schedule'!$W$4:$W$412)))</f>
        <v/>
      </c>
      <c r="H227" s="32" t="str">
        <f>IF(ISBLANK('Cable Schedule'!$E227),"",G227/F227)</f>
        <v/>
      </c>
      <c r="I227" s="278" t="str">
        <f>IF(ISBLANK('Cable Schedule'!$J227),"",(CONCATENATE('Cable Schedule'!J227,'Cable Schedule'!K227,'Cable Schedule'!L227)))</f>
        <v/>
      </c>
      <c r="J227" s="64">
        <f>IF(ISNA(INDEX('Cable Schedule'!$T$4:$T$307,MATCH($B227,'Cable Schedule'!$M$4:$M$307,0))),$C227,INDEX('Cable Schedule'!$T$4:$T$307,MATCH($B227,'Cable Schedule'!$M$4:$M$307,0)))</f>
        <v>0</v>
      </c>
      <c r="K227" s="15"/>
      <c r="L227" s="251"/>
      <c r="M227" s="252"/>
      <c r="N227" s="252"/>
      <c r="O227" s="252"/>
      <c r="P227" s="252"/>
      <c r="Q227" s="253"/>
    </row>
    <row r="228" spans="1:17">
      <c r="A228" s="50"/>
      <c r="B228" s="34" t="str">
        <f>IF(ISBLANK('Cable Schedule'!$M228),"",'Cable Schedule'!$M228)</f>
        <v/>
      </c>
      <c r="C228" s="3" t="str">
        <f>IF(ISBLANK('Cable Schedule'!$E231),"",'Cable Schedule'!$G228)</f>
        <v/>
      </c>
      <c r="D228" s="48" t="str">
        <f>IF(ISNA(INDEX('Cable Schedule'!$X$4:$X$411,MATCH($B228,'Cable Schedule'!$M$4:$M$411,0))),"",INDEX('Cable Schedule'!$X$4:$X$411,MATCH($B228,'Cable Schedule'!$M$4:$M$411,0)))</f>
        <v/>
      </c>
      <c r="E228" s="35">
        <v>1</v>
      </c>
      <c r="F228" s="36" t="str">
        <f>IF(ISBLANK('Cable Schedule'!$E228),"",(SUM((E228*0.5)^2*(3.1416))))</f>
        <v/>
      </c>
      <c r="G228" s="277" t="str">
        <f>IF(ISBLANK('Cable Schedule'!$E228),"",(SUMIF('Cable Schedule'!$M$4:$M$412,$B228,'Cable Schedule'!$W$4:$W$412)+SUMIF('Cable Schedule'!$N$4:$N$412,$B228,'Cable Schedule'!$W$4:$W$412)+SUMIF('Cable Schedule'!$O$4:$O$412,$B228,'Cable Schedule'!$W$4:$W$412)+SUMIF('Cable Schedule'!$P$4:$P$412,$B228,'Cable Schedule'!$W$4:$W$412)+SUMIF('Cable Schedule'!$Q$4:$Q$412,$B228,'Cable Schedule'!$W$4:$W$412)+SUMIF('Cable Schedule'!$R$4:$R$412,$B228,'Cable Schedule'!$W$4:$W$412)+SUMIF('Cable Schedule'!$S$4:$S$412,$B228,'Cable Schedule'!$W$4:$W$412)))</f>
        <v/>
      </c>
      <c r="H228" s="32" t="str">
        <f>IF(ISBLANK('Cable Schedule'!$E228),"",G228/F228)</f>
        <v/>
      </c>
      <c r="I228" s="278" t="str">
        <f>IF(ISBLANK('Cable Schedule'!$J228),"",(CONCATENATE('Cable Schedule'!J228,'Cable Schedule'!K228,'Cable Schedule'!L228)))</f>
        <v/>
      </c>
      <c r="J228" s="64">
        <f>IF(ISNA(INDEX('Cable Schedule'!$T$4:$T$307,MATCH($B228,'Cable Schedule'!$M$4:$M$307,0))),$C228,INDEX('Cable Schedule'!$T$4:$T$307,MATCH($B228,'Cable Schedule'!$M$4:$M$307,0)))</f>
        <v>0</v>
      </c>
      <c r="K228" s="15" t="str">
        <f>IF(ISNA(INDEX('Cable Schedule'!$M$4:$M$411,MATCH($B228,'Cable Schedule'!$M$4:$M$411,0))),"",INDEX('Cable Schedule'!$M$4:$M$411,MATCH($B228,'Cable Schedule'!$M$4:$M$411,0))&amp;IF(INDEX('Cable Schedule'!$N$4:$N$411,MATCH($B228,'Cable Schedule'!$M$4:$M$411,0))="","",", "&amp;INDEX('Cable Schedule'!$N$4:$N$411,MATCH($B228,'Cable Schedule'!$M$4:$M$411,0)))&amp;IF(INDEX('Cable Schedule'!$O$4:$O$411,MATCH($B228,'Cable Schedule'!$M$4:$M$411,0))="","",", "&amp;INDEX('Cable Schedule'!$O$4:$O$411,MATCH($B228,'Cable Schedule'!$M$4:$M$411,0)))&amp;IF(INDEX('Cable Schedule'!$P$4:$P$411,MATCH($B228,'Cable Schedule'!$M$4:$M$411,0))="","",", "&amp;INDEX('Cable Schedule'!$P$4:$P$411,MATCH($B228,'Cable Schedule'!$M$4:$M$411,0)))&amp;IF(INDEX('Cable Schedule'!$Q$4:$Q$411,MATCH($B228,'Cable Schedule'!$M$4:$M$411,0))="","",", "&amp;INDEX('Cable Schedule'!$Q$4:$Q$411,MATCH($B228,'Cable Schedule'!$M$4:$M$411,0)))&amp;IF(INDEX('Cable Schedule'!$R$4:$R$411,MATCH($B228,'Cable Schedule'!$M$4:$M$411,0))="","",", "&amp;INDEX('Cable Schedule'!$R$4:$R$411,MATCH($B228,'Cable Schedule'!$M$4:$M$411,0)))&amp;IF(INDEX('Cable Schedule'!$S$4:$S$411,MATCH($B228,'Cable Schedule'!$M$4:$M$411,0))="","",", "&amp;INDEX('Cable Schedule'!$S$4:$S$411,MATCH($B228,'Cable Schedule'!$M$4:$M$411,0))))</f>
        <v/>
      </c>
      <c r="L228" s="251"/>
      <c r="M228" s="252"/>
      <c r="N228" s="252"/>
      <c r="O228" s="252"/>
      <c r="P228" s="252"/>
      <c r="Q228" s="253"/>
    </row>
    <row r="229" spans="1:17">
      <c r="A229" s="50"/>
      <c r="B229" s="34" t="str">
        <f>IF(ISBLANK('Cable Schedule'!$M229),"",'Cable Schedule'!$M229)</f>
        <v/>
      </c>
      <c r="C229" s="3" t="str">
        <f>IF(ISBLANK('Cable Schedule'!$E232),"",'Cable Schedule'!$G229)</f>
        <v/>
      </c>
      <c r="D229" s="48" t="str">
        <f>IF(ISNA(INDEX('Cable Schedule'!$X$4:$X$411,MATCH($B229,'Cable Schedule'!$M$4:$M$411,0))),"",INDEX('Cable Schedule'!$X$4:$X$411,MATCH($B229,'Cable Schedule'!$M$4:$M$411,0)))</f>
        <v/>
      </c>
      <c r="E229" s="35">
        <v>1</v>
      </c>
      <c r="F229" s="36" t="str">
        <f>IF(ISBLANK('Cable Schedule'!$E229),"",(SUM((E229*0.5)^2*(3.1416))))</f>
        <v/>
      </c>
      <c r="G229" s="277" t="str">
        <f>IF(ISBLANK('Cable Schedule'!$E229),"",(SUMIF('Cable Schedule'!$M$4:$M$412,$B229,'Cable Schedule'!$W$4:$W$412)+SUMIF('Cable Schedule'!$N$4:$N$412,$B229,'Cable Schedule'!$W$4:$W$412)+SUMIF('Cable Schedule'!$O$4:$O$412,$B229,'Cable Schedule'!$W$4:$W$412)+SUMIF('Cable Schedule'!$P$4:$P$412,$B229,'Cable Schedule'!$W$4:$W$412)+SUMIF('Cable Schedule'!$Q$4:$Q$412,$B229,'Cable Schedule'!$W$4:$W$412)+SUMIF('Cable Schedule'!$R$4:$R$412,$B229,'Cable Schedule'!$W$4:$W$412)+SUMIF('Cable Schedule'!$S$4:$S$412,$B229,'Cable Schedule'!$W$4:$W$412)))</f>
        <v/>
      </c>
      <c r="H229" s="32" t="str">
        <f>IF(ISBLANK('Cable Schedule'!$E229),"",G229/F229)</f>
        <v/>
      </c>
      <c r="I229" s="278" t="str">
        <f>IF(ISBLANK('Cable Schedule'!$J229),"",(CONCATENATE('Cable Schedule'!J229,'Cable Schedule'!K229,'Cable Schedule'!L229)))</f>
        <v/>
      </c>
      <c r="J229" s="64">
        <f>IF(ISNA(INDEX('Cable Schedule'!$T$4:$T$307,MATCH($B229,'Cable Schedule'!$M$4:$M$307,0))),$C229,INDEX('Cable Schedule'!$T$4:$T$307,MATCH($B229,'Cable Schedule'!$M$4:$M$307,0)))</f>
        <v>0</v>
      </c>
      <c r="K229" s="15" t="str">
        <f>IF(ISNA(INDEX('Cable Schedule'!$M$4:$M$411,MATCH($B229,'Cable Schedule'!$M$4:$M$411,0))),"",INDEX('Cable Schedule'!$M$4:$M$411,MATCH($B229,'Cable Schedule'!$M$4:$M$411,0))&amp;IF(INDEX('Cable Schedule'!$N$4:$N$411,MATCH($B229,'Cable Schedule'!$M$4:$M$411,0))="","",", "&amp;INDEX('Cable Schedule'!$N$4:$N$411,MATCH($B229,'Cable Schedule'!$M$4:$M$411,0)))&amp;IF(INDEX('Cable Schedule'!$O$4:$O$411,MATCH($B229,'Cable Schedule'!$M$4:$M$411,0))="","",", "&amp;INDEX('Cable Schedule'!$O$4:$O$411,MATCH($B229,'Cable Schedule'!$M$4:$M$411,0)))&amp;IF(INDEX('Cable Schedule'!$P$4:$P$411,MATCH($B229,'Cable Schedule'!$M$4:$M$411,0))="","",", "&amp;INDEX('Cable Schedule'!$P$4:$P$411,MATCH($B229,'Cable Schedule'!$M$4:$M$411,0)))&amp;IF(INDEX('Cable Schedule'!$Q$4:$Q$411,MATCH($B229,'Cable Schedule'!$M$4:$M$411,0))="","",", "&amp;INDEX('Cable Schedule'!$Q$4:$Q$411,MATCH($B229,'Cable Schedule'!$M$4:$M$411,0)))&amp;IF(INDEX('Cable Schedule'!$R$4:$R$411,MATCH($B229,'Cable Schedule'!$M$4:$M$411,0))="","",", "&amp;INDEX('Cable Schedule'!$R$4:$R$411,MATCH($B229,'Cable Schedule'!$M$4:$M$411,0)))&amp;IF(INDEX('Cable Schedule'!$S$4:$S$411,MATCH($B229,'Cable Schedule'!$M$4:$M$411,0))="","",", "&amp;INDEX('Cable Schedule'!$S$4:$S$411,MATCH($B229,'Cable Schedule'!$M$4:$M$411,0))))</f>
        <v/>
      </c>
      <c r="L229" s="251"/>
      <c r="M229" s="252"/>
      <c r="N229" s="252"/>
      <c r="O229" s="252"/>
      <c r="P229" s="252"/>
      <c r="Q229" s="253"/>
    </row>
    <row r="230" spans="1:17">
      <c r="A230" s="50"/>
      <c r="B230" s="34" t="str">
        <f>IF(ISBLANK('Cable Schedule'!$M230),"",'Cable Schedule'!$M230)</f>
        <v/>
      </c>
      <c r="C230" s="3" t="str">
        <f>IF(ISBLANK('Cable Schedule'!$E233),"",'Cable Schedule'!$G230)</f>
        <v/>
      </c>
      <c r="D230" s="48" t="str">
        <f>IF(ISNA(INDEX('Cable Schedule'!$X$4:$X$411,MATCH($B230,'Cable Schedule'!$M$4:$M$411,0))),"",INDEX('Cable Schedule'!$X$4:$X$411,MATCH($B230,'Cable Schedule'!$M$4:$M$411,0)))</f>
        <v/>
      </c>
      <c r="E230" s="35">
        <v>1</v>
      </c>
      <c r="F230" s="36" t="str">
        <f>IF(ISBLANK('Cable Schedule'!$E230),"",(SUM((E230*0.5)^2*(3.1416))))</f>
        <v/>
      </c>
      <c r="G230" s="277" t="str">
        <f>IF(ISBLANK('Cable Schedule'!$E230),"",(SUMIF('Cable Schedule'!$M$4:$M$412,$B230,'Cable Schedule'!$W$4:$W$412)+SUMIF('Cable Schedule'!$N$4:$N$412,$B230,'Cable Schedule'!$W$4:$W$412)+SUMIF('Cable Schedule'!$O$4:$O$412,$B230,'Cable Schedule'!$W$4:$W$412)+SUMIF('Cable Schedule'!$P$4:$P$412,$B230,'Cable Schedule'!$W$4:$W$412)+SUMIF('Cable Schedule'!$Q$4:$Q$412,$B230,'Cable Schedule'!$W$4:$W$412)+SUMIF('Cable Schedule'!$R$4:$R$412,$B230,'Cable Schedule'!$W$4:$W$412)+SUMIF('Cable Schedule'!$S$4:$S$412,$B230,'Cable Schedule'!$W$4:$W$412)))</f>
        <v/>
      </c>
      <c r="H230" s="32" t="str">
        <f>IF(ISBLANK('Cable Schedule'!$E230),"",G230/F230)</f>
        <v/>
      </c>
      <c r="I230" s="278" t="str">
        <f>IF(ISBLANK('Cable Schedule'!$J230),"",(CONCATENATE('Cable Schedule'!J230,'Cable Schedule'!K230,'Cable Schedule'!L230)))</f>
        <v/>
      </c>
      <c r="J230" s="64">
        <f>IF(ISNA(INDEX('Cable Schedule'!$T$4:$T$307,MATCH($B230,'Cable Schedule'!$M$4:$M$307,0))),$C230,INDEX('Cable Schedule'!$T$4:$T$307,MATCH($B230,'Cable Schedule'!$M$4:$M$307,0)))</f>
        <v>0</v>
      </c>
      <c r="K230" s="15" t="str">
        <f>IF(ISNA(INDEX('Cable Schedule'!$M$4:$M$411,MATCH($B230,'Cable Schedule'!$M$4:$M$411,0))),"",INDEX('Cable Schedule'!$M$4:$M$411,MATCH($B230,'Cable Schedule'!$M$4:$M$411,0))&amp;IF(INDEX('Cable Schedule'!$N$4:$N$411,MATCH($B230,'Cable Schedule'!$M$4:$M$411,0))="","",", "&amp;INDEX('Cable Schedule'!$N$4:$N$411,MATCH($B230,'Cable Schedule'!$M$4:$M$411,0)))&amp;IF(INDEX('Cable Schedule'!$O$4:$O$411,MATCH($B230,'Cable Schedule'!$M$4:$M$411,0))="","",", "&amp;INDEX('Cable Schedule'!$O$4:$O$411,MATCH($B230,'Cable Schedule'!$M$4:$M$411,0)))&amp;IF(INDEX('Cable Schedule'!$P$4:$P$411,MATCH($B230,'Cable Schedule'!$M$4:$M$411,0))="","",", "&amp;INDEX('Cable Schedule'!$P$4:$P$411,MATCH($B230,'Cable Schedule'!$M$4:$M$411,0)))&amp;IF(INDEX('Cable Schedule'!$Q$4:$Q$411,MATCH($B230,'Cable Schedule'!$M$4:$M$411,0))="","",", "&amp;INDEX('Cable Schedule'!$Q$4:$Q$411,MATCH($B230,'Cable Schedule'!$M$4:$M$411,0)))&amp;IF(INDEX('Cable Schedule'!$R$4:$R$411,MATCH($B230,'Cable Schedule'!$M$4:$M$411,0))="","",", "&amp;INDEX('Cable Schedule'!$R$4:$R$411,MATCH($B230,'Cable Schedule'!$M$4:$M$411,0)))&amp;IF(INDEX('Cable Schedule'!$S$4:$S$411,MATCH($B230,'Cable Schedule'!$M$4:$M$411,0))="","",", "&amp;INDEX('Cable Schedule'!$S$4:$S$411,MATCH($B230,'Cable Schedule'!$M$4:$M$411,0))))</f>
        <v/>
      </c>
      <c r="L230" s="251"/>
      <c r="M230" s="252"/>
      <c r="N230" s="252"/>
      <c r="O230" s="252"/>
      <c r="P230" s="252"/>
      <c r="Q230" s="253"/>
    </row>
    <row r="231" spans="1:17">
      <c r="A231" s="50"/>
      <c r="B231" s="34" t="str">
        <f>IF(ISBLANK('Cable Schedule'!$M231),"",'Cable Schedule'!$M231)</f>
        <v/>
      </c>
      <c r="C231" s="3" t="str">
        <f>IF(ISBLANK('Cable Schedule'!$E234),"",'Cable Schedule'!$G231)</f>
        <v/>
      </c>
      <c r="D231" s="48" t="str">
        <f>IF(ISNA(INDEX('Cable Schedule'!$X$4:$X$411,MATCH($B231,'Cable Schedule'!$M$4:$M$411,0))),"",INDEX('Cable Schedule'!$X$4:$X$411,MATCH($B231,'Cable Schedule'!$M$4:$M$411,0)))</f>
        <v/>
      </c>
      <c r="E231" s="35">
        <v>1</v>
      </c>
      <c r="F231" s="36" t="str">
        <f>IF(ISBLANK('Cable Schedule'!$E231),"",(SUM((E231*0.5)^2*(3.1416))))</f>
        <v/>
      </c>
      <c r="G231" s="277" t="str">
        <f>IF(ISBLANK('Cable Schedule'!$E231),"",(SUMIF('Cable Schedule'!$M$4:$M$412,$B231,'Cable Schedule'!$W$4:$W$412)+SUMIF('Cable Schedule'!$N$4:$N$412,$B231,'Cable Schedule'!$W$4:$W$412)+SUMIF('Cable Schedule'!$O$4:$O$412,$B231,'Cable Schedule'!$W$4:$W$412)+SUMIF('Cable Schedule'!$P$4:$P$412,$B231,'Cable Schedule'!$W$4:$W$412)+SUMIF('Cable Schedule'!$Q$4:$Q$412,$B231,'Cable Schedule'!$W$4:$W$412)+SUMIF('Cable Schedule'!$R$4:$R$412,$B231,'Cable Schedule'!$W$4:$W$412)+SUMIF('Cable Schedule'!$S$4:$S$412,$B231,'Cable Schedule'!$W$4:$W$412)))</f>
        <v/>
      </c>
      <c r="H231" s="32" t="str">
        <f>IF(ISBLANK('Cable Schedule'!$E231),"",G231/F231)</f>
        <v/>
      </c>
      <c r="I231" s="278" t="str">
        <f>IF(ISBLANK('Cable Schedule'!$J231),"",(CONCATENATE('Cable Schedule'!J231,'Cable Schedule'!K231,'Cable Schedule'!L231)))</f>
        <v/>
      </c>
      <c r="J231" s="64">
        <f>IF(ISNA(INDEX('Cable Schedule'!$T$4:$T$307,MATCH($B231,'Cable Schedule'!$M$4:$M$307,0))),$C231,INDEX('Cable Schedule'!$T$4:$T$307,MATCH($B231,'Cable Schedule'!$M$4:$M$307,0)))</f>
        <v>0</v>
      </c>
      <c r="K231" s="15" t="str">
        <f>IF(ISNA(INDEX('Cable Schedule'!$M$4:$M$411,MATCH($B231,'Cable Schedule'!$M$4:$M$411,0))),"",INDEX('Cable Schedule'!$M$4:$M$411,MATCH($B231,'Cable Schedule'!$M$4:$M$411,0))&amp;IF(INDEX('Cable Schedule'!$N$4:$N$411,MATCH($B231,'Cable Schedule'!$M$4:$M$411,0))="","",", "&amp;INDEX('Cable Schedule'!$N$4:$N$411,MATCH($B231,'Cable Schedule'!$M$4:$M$411,0)))&amp;IF(INDEX('Cable Schedule'!$O$4:$O$411,MATCH($B231,'Cable Schedule'!$M$4:$M$411,0))="","",", "&amp;INDEX('Cable Schedule'!$O$4:$O$411,MATCH($B231,'Cable Schedule'!$M$4:$M$411,0)))&amp;IF(INDEX('Cable Schedule'!$P$4:$P$411,MATCH($B231,'Cable Schedule'!$M$4:$M$411,0))="","",", "&amp;INDEX('Cable Schedule'!$P$4:$P$411,MATCH($B231,'Cable Schedule'!$M$4:$M$411,0)))&amp;IF(INDEX('Cable Schedule'!$Q$4:$Q$411,MATCH($B231,'Cable Schedule'!$M$4:$M$411,0))="","",", "&amp;INDEX('Cable Schedule'!$Q$4:$Q$411,MATCH($B231,'Cable Schedule'!$M$4:$M$411,0)))&amp;IF(INDEX('Cable Schedule'!$R$4:$R$411,MATCH($B231,'Cable Schedule'!$M$4:$M$411,0))="","",", "&amp;INDEX('Cable Schedule'!$R$4:$R$411,MATCH($B231,'Cable Schedule'!$M$4:$M$411,0)))&amp;IF(INDEX('Cable Schedule'!$S$4:$S$411,MATCH($B231,'Cable Schedule'!$M$4:$M$411,0))="","",", "&amp;INDEX('Cable Schedule'!$S$4:$S$411,MATCH($B231,'Cable Schedule'!$M$4:$M$411,0))))</f>
        <v/>
      </c>
      <c r="L231" s="251"/>
      <c r="M231" s="252"/>
      <c r="N231" s="252"/>
      <c r="O231" s="252"/>
      <c r="P231" s="252"/>
      <c r="Q231" s="253"/>
    </row>
    <row r="232" spans="1:17" s="44" customFormat="1">
      <c r="A232" s="50"/>
      <c r="B232" s="34" t="str">
        <f>IF(ISBLANK('Cable Schedule'!$M232),"",'Cable Schedule'!$M232)</f>
        <v/>
      </c>
      <c r="C232" s="3" t="str">
        <f>IF(ISBLANK('Cable Schedule'!$E235),"",'Cable Schedule'!$G232)</f>
        <v/>
      </c>
      <c r="D232" s="48" t="str">
        <f>IF(ISNA(INDEX('Cable Schedule'!$X$4:$X$411,MATCH($B232,'Cable Schedule'!$M$4:$M$411,0))),"",INDEX('Cable Schedule'!$X$4:$X$411,MATCH($B232,'Cable Schedule'!$M$4:$M$411,0)))</f>
        <v/>
      </c>
      <c r="E232" s="35">
        <v>2</v>
      </c>
      <c r="F232" s="36" t="str">
        <f>IF(ISBLANK('Cable Schedule'!$E232),"",(SUM((E232*0.5)^2*(3.1416))))</f>
        <v/>
      </c>
      <c r="G232" s="277" t="str">
        <f>IF(ISBLANK('Cable Schedule'!$E232),"",(SUMIF('Cable Schedule'!$M$4:$M$412,$B232,'Cable Schedule'!$W$4:$W$412)+SUMIF('Cable Schedule'!$N$4:$N$412,$B232,'Cable Schedule'!$W$4:$W$412)+SUMIF('Cable Schedule'!$O$4:$O$412,$B232,'Cable Schedule'!$W$4:$W$412)+SUMIF('Cable Schedule'!$P$4:$P$412,$B232,'Cable Schedule'!$W$4:$W$412)+SUMIF('Cable Schedule'!$Q$4:$Q$412,$B232,'Cable Schedule'!$W$4:$W$412)+SUMIF('Cable Schedule'!$R$4:$R$412,$B232,'Cable Schedule'!$W$4:$W$412)+SUMIF('Cable Schedule'!$S$4:$S$412,$B232,'Cable Schedule'!$W$4:$W$412)))</f>
        <v/>
      </c>
      <c r="H232" s="32" t="str">
        <f>IF(ISBLANK('Cable Schedule'!$E232),"",G232/F232)</f>
        <v/>
      </c>
      <c r="I232" s="278" t="str">
        <f>IF(ISBLANK('Cable Schedule'!$J232),"",(CONCATENATE('Cable Schedule'!J232,'Cable Schedule'!K232,'Cable Schedule'!L232)))</f>
        <v/>
      </c>
      <c r="J232" s="64">
        <f>IF(ISNA(INDEX('Cable Schedule'!$T$4:$T$307,MATCH($B232,'Cable Schedule'!$M$4:$M$307,0))),$C232,INDEX('Cable Schedule'!$T$4:$T$307,MATCH($B232,'Cable Schedule'!$M$4:$M$307,0)))</f>
        <v>0</v>
      </c>
      <c r="K232" s="15"/>
      <c r="L232" s="251"/>
      <c r="M232" s="252"/>
      <c r="N232" s="252"/>
      <c r="O232" s="252"/>
      <c r="P232" s="252"/>
      <c r="Q232" s="253"/>
    </row>
    <row r="233" spans="1:17">
      <c r="A233" s="50"/>
      <c r="B233" s="34" t="str">
        <f>IF(ISBLANK('Cable Schedule'!$M233),"",'Cable Schedule'!$M233)</f>
        <v/>
      </c>
      <c r="C233" s="3" t="str">
        <f>IF(ISBLANK('Cable Schedule'!$E236),"",'Cable Schedule'!$G233)</f>
        <v/>
      </c>
      <c r="D233" s="48" t="str">
        <f>IF(ISNA(INDEX('Cable Schedule'!$X$4:$X$411,MATCH($B233,'Cable Schedule'!$M$4:$M$411,0))),"",INDEX('Cable Schedule'!$X$4:$X$411,MATCH($B233,'Cable Schedule'!$M$4:$M$411,0)))</f>
        <v/>
      </c>
      <c r="E233" s="35">
        <v>1</v>
      </c>
      <c r="F233" s="36" t="str">
        <f>IF(ISBLANK('Cable Schedule'!$E233),"",(SUM((E233*0.5)^2*(3.1416))))</f>
        <v/>
      </c>
      <c r="G233" s="277" t="str">
        <f>IF(ISBLANK('Cable Schedule'!$E233),"",(SUMIF('Cable Schedule'!$M$4:$M$412,$B233,'Cable Schedule'!$W$4:$W$412)+SUMIF('Cable Schedule'!$N$4:$N$412,$B233,'Cable Schedule'!$W$4:$W$412)+SUMIF('Cable Schedule'!$O$4:$O$412,$B233,'Cable Schedule'!$W$4:$W$412)+SUMIF('Cable Schedule'!$P$4:$P$412,$B233,'Cable Schedule'!$W$4:$W$412)+SUMIF('Cable Schedule'!$Q$4:$Q$412,$B233,'Cable Schedule'!$W$4:$W$412)+SUMIF('Cable Schedule'!$R$4:$R$412,$B233,'Cable Schedule'!$W$4:$W$412)+SUMIF('Cable Schedule'!$S$4:$S$412,$B233,'Cable Schedule'!$W$4:$W$412)))</f>
        <v/>
      </c>
      <c r="H233" s="32" t="str">
        <f>IF(ISBLANK('Cable Schedule'!$E233),"",G233/F233)</f>
        <v/>
      </c>
      <c r="I233" s="278" t="str">
        <f>IF(ISBLANK('Cable Schedule'!$J233),"",(CONCATENATE('Cable Schedule'!J233,'Cable Schedule'!K233,'Cable Schedule'!L233)))</f>
        <v/>
      </c>
      <c r="J233" s="64">
        <f>IF(ISNA(INDEX('Cable Schedule'!$T$4:$T$307,MATCH($B233,'Cable Schedule'!$M$4:$M$307,0))),$C233,INDEX('Cable Schedule'!$T$4:$T$307,MATCH($B233,'Cable Schedule'!$M$4:$M$307,0)))</f>
        <v>0</v>
      </c>
      <c r="K233" s="15" t="str">
        <f>IF(ISNA(INDEX('Cable Schedule'!$M$4:$M$411,MATCH($B233,'Cable Schedule'!$M$4:$M$411,0))),"",INDEX('Cable Schedule'!$M$4:$M$411,MATCH($B233,'Cable Schedule'!$M$4:$M$411,0))&amp;IF(INDEX('Cable Schedule'!$N$4:$N$411,MATCH($B233,'Cable Schedule'!$M$4:$M$411,0))="","",", "&amp;INDEX('Cable Schedule'!$N$4:$N$411,MATCH($B233,'Cable Schedule'!$M$4:$M$411,0)))&amp;IF(INDEX('Cable Schedule'!$O$4:$O$411,MATCH($B233,'Cable Schedule'!$M$4:$M$411,0))="","",", "&amp;INDEX('Cable Schedule'!$O$4:$O$411,MATCH($B233,'Cable Schedule'!$M$4:$M$411,0)))&amp;IF(INDEX('Cable Schedule'!$P$4:$P$411,MATCH($B233,'Cable Schedule'!$M$4:$M$411,0))="","",", "&amp;INDEX('Cable Schedule'!$P$4:$P$411,MATCH($B233,'Cable Schedule'!$M$4:$M$411,0)))&amp;IF(INDEX('Cable Schedule'!$Q$4:$Q$411,MATCH($B233,'Cable Schedule'!$M$4:$M$411,0))="","",", "&amp;INDEX('Cable Schedule'!$Q$4:$Q$411,MATCH($B233,'Cable Schedule'!$M$4:$M$411,0)))&amp;IF(INDEX('Cable Schedule'!$R$4:$R$411,MATCH($B233,'Cable Schedule'!$M$4:$M$411,0))="","",", "&amp;INDEX('Cable Schedule'!$R$4:$R$411,MATCH($B233,'Cable Schedule'!$M$4:$M$411,0)))&amp;IF(INDEX('Cable Schedule'!$S$4:$S$411,MATCH($B233,'Cable Schedule'!$M$4:$M$411,0))="","",", "&amp;INDEX('Cable Schedule'!$S$4:$S$411,MATCH($B233,'Cable Schedule'!$M$4:$M$411,0))))</f>
        <v/>
      </c>
      <c r="L233" s="251"/>
      <c r="M233" s="252"/>
      <c r="N233" s="252"/>
      <c r="O233" s="252"/>
      <c r="P233" s="252"/>
      <c r="Q233" s="253"/>
    </row>
    <row r="234" spans="1:17">
      <c r="A234" s="50"/>
      <c r="B234" s="34" t="str">
        <f>IF(ISBLANK('Cable Schedule'!$M234),"",'Cable Schedule'!$M234)</f>
        <v/>
      </c>
      <c r="C234" s="3" t="str">
        <f>IF(ISBLANK('Cable Schedule'!$E237),"",'Cable Schedule'!$G234)</f>
        <v/>
      </c>
      <c r="D234" s="48" t="str">
        <f>IF(ISNA(INDEX('Cable Schedule'!$X$4:$X$411,MATCH($B234,'Cable Schedule'!$M$4:$M$411,0))),"",INDEX('Cable Schedule'!$X$4:$X$411,MATCH($B234,'Cable Schedule'!$M$4:$M$411,0)))</f>
        <v/>
      </c>
      <c r="E234" s="35">
        <v>1</v>
      </c>
      <c r="F234" s="36" t="str">
        <f>IF(ISBLANK('Cable Schedule'!$E234),"",(SUM((E234*0.5)^2*(3.1416))))</f>
        <v/>
      </c>
      <c r="G234" s="277" t="str">
        <f>IF(ISBLANK('Cable Schedule'!$E234),"",(SUMIF('Cable Schedule'!$M$4:$M$412,$B234,'Cable Schedule'!$W$4:$W$412)+SUMIF('Cable Schedule'!$N$4:$N$412,$B234,'Cable Schedule'!$W$4:$W$412)+SUMIF('Cable Schedule'!$O$4:$O$412,$B234,'Cable Schedule'!$W$4:$W$412)+SUMIF('Cable Schedule'!$P$4:$P$412,$B234,'Cable Schedule'!$W$4:$W$412)+SUMIF('Cable Schedule'!$Q$4:$Q$412,$B234,'Cable Schedule'!$W$4:$W$412)+SUMIF('Cable Schedule'!$R$4:$R$412,$B234,'Cable Schedule'!$W$4:$W$412)+SUMIF('Cable Schedule'!$S$4:$S$412,$B234,'Cable Schedule'!$W$4:$W$412)))</f>
        <v/>
      </c>
      <c r="H234" s="32" t="str">
        <f>IF(ISBLANK('Cable Schedule'!$E234),"",G234/F234)</f>
        <v/>
      </c>
      <c r="I234" s="278" t="str">
        <f>IF(ISBLANK('Cable Schedule'!$J234),"",(CONCATENATE('Cable Schedule'!J234,'Cable Schedule'!K234,'Cable Schedule'!L234)))</f>
        <v/>
      </c>
      <c r="J234" s="64">
        <f>IF(ISNA(INDEX('Cable Schedule'!$T$4:$T$307,MATCH($B234,'Cable Schedule'!$M$4:$M$307,0))),$C234,INDEX('Cable Schedule'!$T$4:$T$307,MATCH($B234,'Cable Schedule'!$M$4:$M$307,0)))</f>
        <v>0</v>
      </c>
      <c r="K234" s="15" t="str">
        <f>IF(ISNA(INDEX('Cable Schedule'!$M$4:$M$411,MATCH($B234,'Cable Schedule'!$M$4:$M$411,0))),"",INDEX('Cable Schedule'!$M$4:$M$411,MATCH($B234,'Cable Schedule'!$M$4:$M$411,0))&amp;IF(INDEX('Cable Schedule'!$N$4:$N$411,MATCH($B234,'Cable Schedule'!$M$4:$M$411,0))="","",", "&amp;INDEX('Cable Schedule'!$N$4:$N$411,MATCH($B234,'Cable Schedule'!$M$4:$M$411,0)))&amp;IF(INDEX('Cable Schedule'!$O$4:$O$411,MATCH($B234,'Cable Schedule'!$M$4:$M$411,0))="","",", "&amp;INDEX('Cable Schedule'!$O$4:$O$411,MATCH($B234,'Cable Schedule'!$M$4:$M$411,0)))&amp;IF(INDEX('Cable Schedule'!$P$4:$P$411,MATCH($B234,'Cable Schedule'!$M$4:$M$411,0))="","",", "&amp;INDEX('Cable Schedule'!$P$4:$P$411,MATCH($B234,'Cable Schedule'!$M$4:$M$411,0)))&amp;IF(INDEX('Cable Schedule'!$Q$4:$Q$411,MATCH($B234,'Cable Schedule'!$M$4:$M$411,0))="","",", "&amp;INDEX('Cable Schedule'!$Q$4:$Q$411,MATCH($B234,'Cable Schedule'!$M$4:$M$411,0)))&amp;IF(INDEX('Cable Schedule'!$R$4:$R$411,MATCH($B234,'Cable Schedule'!$M$4:$M$411,0))="","",", "&amp;INDEX('Cable Schedule'!$R$4:$R$411,MATCH($B234,'Cable Schedule'!$M$4:$M$411,0)))&amp;IF(INDEX('Cable Schedule'!$S$4:$S$411,MATCH($B234,'Cable Schedule'!$M$4:$M$411,0))="","",", "&amp;INDEX('Cable Schedule'!$S$4:$S$411,MATCH($B234,'Cable Schedule'!$M$4:$M$411,0))))</f>
        <v/>
      </c>
      <c r="L234" s="251"/>
      <c r="M234" s="252"/>
      <c r="N234" s="252"/>
      <c r="O234" s="252"/>
      <c r="P234" s="252"/>
      <c r="Q234" s="253"/>
    </row>
    <row r="235" spans="1:17">
      <c r="A235" s="50"/>
      <c r="B235" s="34" t="str">
        <f>IF(ISBLANK('Cable Schedule'!$M235),"",'Cable Schedule'!$M235)</f>
        <v/>
      </c>
      <c r="C235" s="3" t="str">
        <f>IF(ISBLANK('Cable Schedule'!$E238),"",'Cable Schedule'!$G235)</f>
        <v/>
      </c>
      <c r="D235" s="48" t="str">
        <f>IF(ISNA(INDEX('Cable Schedule'!$X$4:$X$411,MATCH($B235,'Cable Schedule'!$M$4:$M$411,0))),"",INDEX('Cable Schedule'!$X$4:$X$411,MATCH($B235,'Cable Schedule'!$M$4:$M$411,0)))</f>
        <v/>
      </c>
      <c r="E235" s="35">
        <v>1</v>
      </c>
      <c r="F235" s="36" t="str">
        <f>IF(ISBLANK('Cable Schedule'!$E235),"",(SUM((E235*0.5)^2*(3.1416))))</f>
        <v/>
      </c>
      <c r="G235" s="277" t="str">
        <f>IF(ISBLANK('Cable Schedule'!$E235),"",(SUMIF('Cable Schedule'!$M$4:$M$412,$B235,'Cable Schedule'!$W$4:$W$412)+SUMIF('Cable Schedule'!$N$4:$N$412,$B235,'Cable Schedule'!$W$4:$W$412)+SUMIF('Cable Schedule'!$O$4:$O$412,$B235,'Cable Schedule'!$W$4:$W$412)+SUMIF('Cable Schedule'!$P$4:$P$412,$B235,'Cable Schedule'!$W$4:$W$412)+SUMIF('Cable Schedule'!$Q$4:$Q$412,$B235,'Cable Schedule'!$W$4:$W$412)+SUMIF('Cable Schedule'!$R$4:$R$412,$B235,'Cable Schedule'!$W$4:$W$412)+SUMIF('Cable Schedule'!$S$4:$S$412,$B235,'Cable Schedule'!$W$4:$W$412)))</f>
        <v/>
      </c>
      <c r="H235" s="32" t="str">
        <f>IF(ISBLANK('Cable Schedule'!$E235),"",G235/F235)</f>
        <v/>
      </c>
      <c r="I235" s="278" t="str">
        <f>IF(ISBLANK('Cable Schedule'!$J235),"",(CONCATENATE('Cable Schedule'!J235,'Cable Schedule'!K235,'Cable Schedule'!L235)))</f>
        <v/>
      </c>
      <c r="J235" s="64">
        <f>IF(ISNA(INDEX('Cable Schedule'!$T$4:$T$307,MATCH($B235,'Cable Schedule'!$M$4:$M$307,0))),$C235,INDEX('Cable Schedule'!$T$4:$T$307,MATCH($B235,'Cable Schedule'!$M$4:$M$307,0)))</f>
        <v>0</v>
      </c>
      <c r="K235" s="15" t="str">
        <f>IF(ISNA(INDEX('Cable Schedule'!$M$4:$M$411,MATCH($B235,'Cable Schedule'!$M$4:$M$411,0))),"",INDEX('Cable Schedule'!$M$4:$M$411,MATCH($B235,'Cable Schedule'!$M$4:$M$411,0))&amp;IF(INDEX('Cable Schedule'!$N$4:$N$411,MATCH($B235,'Cable Schedule'!$M$4:$M$411,0))="","",", "&amp;INDEX('Cable Schedule'!$N$4:$N$411,MATCH($B235,'Cable Schedule'!$M$4:$M$411,0)))&amp;IF(INDEX('Cable Schedule'!$O$4:$O$411,MATCH($B235,'Cable Schedule'!$M$4:$M$411,0))="","",", "&amp;INDEX('Cable Schedule'!$O$4:$O$411,MATCH($B235,'Cable Schedule'!$M$4:$M$411,0)))&amp;IF(INDEX('Cable Schedule'!$P$4:$P$411,MATCH($B235,'Cable Schedule'!$M$4:$M$411,0))="","",", "&amp;INDEX('Cable Schedule'!$P$4:$P$411,MATCH($B235,'Cable Schedule'!$M$4:$M$411,0)))&amp;IF(INDEX('Cable Schedule'!$Q$4:$Q$411,MATCH($B235,'Cable Schedule'!$M$4:$M$411,0))="","",", "&amp;INDEX('Cable Schedule'!$Q$4:$Q$411,MATCH($B235,'Cable Schedule'!$M$4:$M$411,0)))&amp;IF(INDEX('Cable Schedule'!$R$4:$R$411,MATCH($B235,'Cable Schedule'!$M$4:$M$411,0))="","",", "&amp;INDEX('Cable Schedule'!$R$4:$R$411,MATCH($B235,'Cable Schedule'!$M$4:$M$411,0)))&amp;IF(INDEX('Cable Schedule'!$S$4:$S$411,MATCH($B235,'Cable Schedule'!$M$4:$M$411,0))="","",", "&amp;INDEX('Cable Schedule'!$S$4:$S$411,MATCH($B235,'Cable Schedule'!$M$4:$M$411,0))))</f>
        <v/>
      </c>
      <c r="L235" s="251"/>
      <c r="M235" s="252"/>
      <c r="N235" s="252"/>
      <c r="O235" s="252"/>
      <c r="P235" s="252"/>
      <c r="Q235" s="253"/>
    </row>
    <row r="236" spans="1:17">
      <c r="A236" s="50"/>
      <c r="B236" s="34" t="str">
        <f>IF(ISBLANK('Cable Schedule'!$M236),"",'Cable Schedule'!$M236)</f>
        <v/>
      </c>
      <c r="C236" s="3" t="str">
        <f>IF(ISBLANK('Cable Schedule'!$E239),"",'Cable Schedule'!$G236)</f>
        <v/>
      </c>
      <c r="D236" s="48" t="str">
        <f>IF(ISNA(INDEX('Cable Schedule'!$X$4:$X$411,MATCH($B236,'Cable Schedule'!$M$4:$M$411,0))),"",INDEX('Cable Schedule'!$X$4:$X$411,MATCH($B236,'Cable Schedule'!$M$4:$M$411,0)))</f>
        <v/>
      </c>
      <c r="E236" s="35">
        <v>1</v>
      </c>
      <c r="F236" s="36" t="str">
        <f>IF(ISBLANK('Cable Schedule'!$E236),"",(SUM((E236*0.5)^2*(3.1416))))</f>
        <v/>
      </c>
      <c r="G236" s="277" t="str">
        <f>IF(ISBLANK('Cable Schedule'!$E236),"",(SUMIF('Cable Schedule'!$M$4:$M$412,$B236,'Cable Schedule'!$W$4:$W$412)+SUMIF('Cable Schedule'!$N$4:$N$412,$B236,'Cable Schedule'!$W$4:$W$412)+SUMIF('Cable Schedule'!$O$4:$O$412,$B236,'Cable Schedule'!$W$4:$W$412)+SUMIF('Cable Schedule'!$P$4:$P$412,$B236,'Cable Schedule'!$W$4:$W$412)+SUMIF('Cable Schedule'!$Q$4:$Q$412,$B236,'Cable Schedule'!$W$4:$W$412)+SUMIF('Cable Schedule'!$R$4:$R$412,$B236,'Cable Schedule'!$W$4:$W$412)+SUMIF('Cable Schedule'!$S$4:$S$412,$B236,'Cable Schedule'!$W$4:$W$412)))</f>
        <v/>
      </c>
      <c r="H236" s="32" t="str">
        <f>IF(ISBLANK('Cable Schedule'!$E236),"",G236/F236)</f>
        <v/>
      </c>
      <c r="I236" s="278" t="str">
        <f>IF(ISBLANK('Cable Schedule'!$J236),"",(CONCATENATE('Cable Schedule'!J236,'Cable Schedule'!K236,'Cable Schedule'!L236)))</f>
        <v/>
      </c>
      <c r="J236" s="64">
        <f>IF(ISNA(INDEX('Cable Schedule'!$T$4:$T$307,MATCH($B236,'Cable Schedule'!$M$4:$M$307,0))),$C236,INDEX('Cable Schedule'!$T$4:$T$307,MATCH($B236,'Cable Schedule'!$M$4:$M$307,0)))</f>
        <v>0</v>
      </c>
      <c r="K236" s="15" t="str">
        <f>IF(ISNA(INDEX('Cable Schedule'!$M$4:$M$411,MATCH($B236,'Cable Schedule'!$M$4:$M$411,0))),"",INDEX('Cable Schedule'!$M$4:$M$411,MATCH($B236,'Cable Schedule'!$M$4:$M$411,0))&amp;IF(INDEX('Cable Schedule'!$N$4:$N$411,MATCH($B236,'Cable Schedule'!$M$4:$M$411,0))="","",", "&amp;INDEX('Cable Schedule'!$N$4:$N$411,MATCH($B236,'Cable Schedule'!$M$4:$M$411,0)))&amp;IF(INDEX('Cable Schedule'!$O$4:$O$411,MATCH($B236,'Cable Schedule'!$M$4:$M$411,0))="","",", "&amp;INDEX('Cable Schedule'!$O$4:$O$411,MATCH($B236,'Cable Schedule'!$M$4:$M$411,0)))&amp;IF(INDEX('Cable Schedule'!$P$4:$P$411,MATCH($B236,'Cable Schedule'!$M$4:$M$411,0))="","",", "&amp;INDEX('Cable Schedule'!$P$4:$P$411,MATCH($B236,'Cable Schedule'!$M$4:$M$411,0)))&amp;IF(INDEX('Cable Schedule'!$Q$4:$Q$411,MATCH($B236,'Cable Schedule'!$M$4:$M$411,0))="","",", "&amp;INDEX('Cable Schedule'!$Q$4:$Q$411,MATCH($B236,'Cable Schedule'!$M$4:$M$411,0)))&amp;IF(INDEX('Cable Schedule'!$R$4:$R$411,MATCH($B236,'Cable Schedule'!$M$4:$M$411,0))="","",", "&amp;INDEX('Cable Schedule'!$R$4:$R$411,MATCH($B236,'Cable Schedule'!$M$4:$M$411,0)))&amp;IF(INDEX('Cable Schedule'!$S$4:$S$411,MATCH($B236,'Cable Schedule'!$M$4:$M$411,0))="","",", "&amp;INDEX('Cable Schedule'!$S$4:$S$411,MATCH($B236,'Cable Schedule'!$M$4:$M$411,0))))</f>
        <v/>
      </c>
      <c r="L236" s="251"/>
      <c r="M236" s="252"/>
      <c r="N236" s="252"/>
      <c r="O236" s="252"/>
      <c r="P236" s="252"/>
      <c r="Q236" s="253"/>
    </row>
    <row r="237" spans="1:17">
      <c r="A237" s="50"/>
      <c r="B237" s="34" t="str">
        <f>IF(ISBLANK('Cable Schedule'!$M237),"",'Cable Schedule'!$M237)</f>
        <v/>
      </c>
      <c r="C237" s="3" t="str">
        <f>IF(ISBLANK('Cable Schedule'!$E240),"",'Cable Schedule'!$G237)</f>
        <v/>
      </c>
      <c r="D237" s="48" t="str">
        <f>IF(ISNA(INDEX('Cable Schedule'!$X$4:$X$411,MATCH($B237,'Cable Schedule'!$M$4:$M$411,0))),"",INDEX('Cable Schedule'!$X$4:$X$411,MATCH($B237,'Cable Schedule'!$M$4:$M$411,0)))</f>
        <v/>
      </c>
      <c r="E237" s="35">
        <v>1</v>
      </c>
      <c r="F237" s="36" t="str">
        <f>IF(ISBLANK('Cable Schedule'!$E237),"",(SUM((E237*0.5)^2*(3.1416))))</f>
        <v/>
      </c>
      <c r="G237" s="277" t="str">
        <f>IF(ISBLANK('Cable Schedule'!$E237),"",(SUMIF('Cable Schedule'!$M$4:$M$412,$B237,'Cable Schedule'!$W$4:$W$412)+SUMIF('Cable Schedule'!$N$4:$N$412,$B237,'Cable Schedule'!$W$4:$W$412)+SUMIF('Cable Schedule'!$O$4:$O$412,$B237,'Cable Schedule'!$W$4:$W$412)+SUMIF('Cable Schedule'!$P$4:$P$412,$B237,'Cable Schedule'!$W$4:$W$412)+SUMIF('Cable Schedule'!$Q$4:$Q$412,$B237,'Cable Schedule'!$W$4:$W$412)+SUMIF('Cable Schedule'!$R$4:$R$412,$B237,'Cable Schedule'!$W$4:$W$412)+SUMIF('Cable Schedule'!$S$4:$S$412,$B237,'Cable Schedule'!$W$4:$W$412)))</f>
        <v/>
      </c>
      <c r="H237" s="32" t="str">
        <f>IF(ISBLANK('Cable Schedule'!$E237),"",G237/F237)</f>
        <v/>
      </c>
      <c r="I237" s="278" t="str">
        <f>IF(ISBLANK('Cable Schedule'!$J237),"",(CONCATENATE('Cable Schedule'!J237,'Cable Schedule'!K237,'Cable Schedule'!L237)))</f>
        <v/>
      </c>
      <c r="J237" s="64">
        <f>IF(ISNA(INDEX('Cable Schedule'!$T$4:$T$307,MATCH($B237,'Cable Schedule'!$M$4:$M$307,0))),$C237,INDEX('Cable Schedule'!$T$4:$T$307,MATCH($B237,'Cable Schedule'!$M$4:$M$307,0)))</f>
        <v>0</v>
      </c>
      <c r="K237" s="15" t="str">
        <f>IF(ISNA(INDEX('Cable Schedule'!$M$4:$M$411,MATCH($B237,'Cable Schedule'!$M$4:$M$411,0))),"",INDEX('Cable Schedule'!$M$4:$M$411,MATCH($B237,'Cable Schedule'!$M$4:$M$411,0))&amp;IF(INDEX('Cable Schedule'!$N$4:$N$411,MATCH($B237,'Cable Schedule'!$M$4:$M$411,0))="","",", "&amp;INDEX('Cable Schedule'!$N$4:$N$411,MATCH($B237,'Cable Schedule'!$M$4:$M$411,0)))&amp;IF(INDEX('Cable Schedule'!$O$4:$O$411,MATCH($B237,'Cable Schedule'!$M$4:$M$411,0))="","",", "&amp;INDEX('Cable Schedule'!$O$4:$O$411,MATCH($B237,'Cable Schedule'!$M$4:$M$411,0)))&amp;IF(INDEX('Cable Schedule'!$P$4:$P$411,MATCH($B237,'Cable Schedule'!$M$4:$M$411,0))="","",", "&amp;INDEX('Cable Schedule'!$P$4:$P$411,MATCH($B237,'Cable Schedule'!$M$4:$M$411,0)))&amp;IF(INDEX('Cable Schedule'!$Q$4:$Q$411,MATCH($B237,'Cable Schedule'!$M$4:$M$411,0))="","",", "&amp;INDEX('Cable Schedule'!$Q$4:$Q$411,MATCH($B237,'Cable Schedule'!$M$4:$M$411,0)))&amp;IF(INDEX('Cable Schedule'!$R$4:$R$411,MATCH($B237,'Cable Schedule'!$M$4:$M$411,0))="","",", "&amp;INDEX('Cable Schedule'!$R$4:$R$411,MATCH($B237,'Cable Schedule'!$M$4:$M$411,0)))&amp;IF(INDEX('Cable Schedule'!$S$4:$S$411,MATCH($B237,'Cable Schedule'!$M$4:$M$411,0))="","",", "&amp;INDEX('Cable Schedule'!$S$4:$S$411,MATCH($B237,'Cable Schedule'!$M$4:$M$411,0))))</f>
        <v/>
      </c>
      <c r="L237" s="251"/>
      <c r="M237" s="252"/>
      <c r="N237" s="252"/>
      <c r="O237" s="252"/>
      <c r="P237" s="252"/>
      <c r="Q237" s="253"/>
    </row>
    <row r="238" spans="1:17">
      <c r="A238" s="50"/>
      <c r="B238" s="34" t="str">
        <f>IF(ISBLANK('Cable Schedule'!$M238),"",'Cable Schedule'!$M238)</f>
        <v/>
      </c>
      <c r="C238" s="3" t="str">
        <f>IF(ISBLANK('Cable Schedule'!$E241),"",'Cable Schedule'!$G238)</f>
        <v/>
      </c>
      <c r="D238" s="48" t="str">
        <f>IF(ISNA(INDEX('Cable Schedule'!$X$4:$X$411,MATCH($B238,'Cable Schedule'!$M$4:$M$411,0))),"",INDEX('Cable Schedule'!$X$4:$X$411,MATCH($B238,'Cable Schedule'!$M$4:$M$411,0)))</f>
        <v/>
      </c>
      <c r="E238" s="35">
        <v>1</v>
      </c>
      <c r="F238" s="36" t="str">
        <f>IF(ISBLANK('Cable Schedule'!$E238),"",(SUM((E238*0.5)^2*(3.1416))))</f>
        <v/>
      </c>
      <c r="G238" s="277" t="str">
        <f>IF(ISBLANK('Cable Schedule'!$E238),"",(SUMIF('Cable Schedule'!$M$4:$M$412,$B238,'Cable Schedule'!$W$4:$W$412)+SUMIF('Cable Schedule'!$N$4:$N$412,$B238,'Cable Schedule'!$W$4:$W$412)+SUMIF('Cable Schedule'!$O$4:$O$412,$B238,'Cable Schedule'!$W$4:$W$412)+SUMIF('Cable Schedule'!$P$4:$P$412,$B238,'Cable Schedule'!$W$4:$W$412)+SUMIF('Cable Schedule'!$Q$4:$Q$412,$B238,'Cable Schedule'!$W$4:$W$412)+SUMIF('Cable Schedule'!$R$4:$R$412,$B238,'Cable Schedule'!$W$4:$W$412)+SUMIF('Cable Schedule'!$S$4:$S$412,$B238,'Cable Schedule'!$W$4:$W$412)))</f>
        <v/>
      </c>
      <c r="H238" s="32" t="str">
        <f>IF(ISBLANK('Cable Schedule'!$E238),"",G238/F238)</f>
        <v/>
      </c>
      <c r="I238" s="278" t="str">
        <f>IF(ISBLANK('Cable Schedule'!$J238),"",(CONCATENATE('Cable Schedule'!J238,'Cable Schedule'!K238,'Cable Schedule'!L238)))</f>
        <v/>
      </c>
      <c r="J238" s="64">
        <f>IF(ISNA(INDEX('Cable Schedule'!$T$4:$T$307,MATCH($B238,'Cable Schedule'!$M$4:$M$307,0))),$C238,INDEX('Cable Schedule'!$T$4:$T$307,MATCH($B238,'Cable Schedule'!$M$4:$M$307,0)))</f>
        <v>0</v>
      </c>
      <c r="K238" s="15" t="str">
        <f>IF(ISNA(INDEX('Cable Schedule'!$M$4:$M$411,MATCH($B238,'Cable Schedule'!$M$4:$M$411,0))),"",INDEX('Cable Schedule'!$M$4:$M$411,MATCH($B238,'Cable Schedule'!$M$4:$M$411,0))&amp;IF(INDEX('Cable Schedule'!$N$4:$N$411,MATCH($B238,'Cable Schedule'!$M$4:$M$411,0))="","",", "&amp;INDEX('Cable Schedule'!$N$4:$N$411,MATCH($B238,'Cable Schedule'!$M$4:$M$411,0)))&amp;IF(INDEX('Cable Schedule'!$O$4:$O$411,MATCH($B238,'Cable Schedule'!$M$4:$M$411,0))="","",", "&amp;INDEX('Cable Schedule'!$O$4:$O$411,MATCH($B238,'Cable Schedule'!$M$4:$M$411,0)))&amp;IF(INDEX('Cable Schedule'!$P$4:$P$411,MATCH($B238,'Cable Schedule'!$M$4:$M$411,0))="","",", "&amp;INDEX('Cable Schedule'!$P$4:$P$411,MATCH($B238,'Cable Schedule'!$M$4:$M$411,0)))&amp;IF(INDEX('Cable Schedule'!$Q$4:$Q$411,MATCH($B238,'Cable Schedule'!$M$4:$M$411,0))="","",", "&amp;INDEX('Cable Schedule'!$Q$4:$Q$411,MATCH($B238,'Cable Schedule'!$M$4:$M$411,0)))&amp;IF(INDEX('Cable Schedule'!$R$4:$R$411,MATCH($B238,'Cable Schedule'!$M$4:$M$411,0))="","",", "&amp;INDEX('Cable Schedule'!$R$4:$R$411,MATCH($B238,'Cable Schedule'!$M$4:$M$411,0)))&amp;IF(INDEX('Cable Schedule'!$S$4:$S$411,MATCH($B238,'Cable Schedule'!$M$4:$M$411,0))="","",", "&amp;INDEX('Cable Schedule'!$S$4:$S$411,MATCH($B238,'Cable Schedule'!$M$4:$M$411,0))))</f>
        <v/>
      </c>
      <c r="L238" s="251"/>
      <c r="M238" s="252"/>
      <c r="N238" s="252"/>
      <c r="O238" s="252"/>
      <c r="P238" s="252"/>
      <c r="Q238" s="253"/>
    </row>
    <row r="239" spans="1:17">
      <c r="A239" s="50"/>
      <c r="B239" s="34" t="str">
        <f>IF(ISBLANK('Cable Schedule'!$M239),"",'Cable Schedule'!$M239)</f>
        <v/>
      </c>
      <c r="C239" s="3" t="str">
        <f>IF(ISBLANK('Cable Schedule'!$E242),"",'Cable Schedule'!$G239)</f>
        <v/>
      </c>
      <c r="D239" s="48" t="str">
        <f>IF(ISNA(INDEX('Cable Schedule'!$X$4:$X$411,MATCH($B239,'Cable Schedule'!$M$4:$M$411,0))),"",INDEX('Cable Schedule'!$X$4:$X$411,MATCH($B239,'Cable Schedule'!$M$4:$M$411,0)))</f>
        <v/>
      </c>
      <c r="E239" s="35">
        <v>1</v>
      </c>
      <c r="F239" s="36" t="str">
        <f>IF(ISBLANK('Cable Schedule'!$E239),"",(SUM((E239*0.5)^2*(3.1416))))</f>
        <v/>
      </c>
      <c r="G239" s="277" t="str">
        <f>IF(ISBLANK('Cable Schedule'!$E239),"",(SUMIF('Cable Schedule'!$M$4:$M$412,$B239,'Cable Schedule'!$W$4:$W$412)+SUMIF('Cable Schedule'!$N$4:$N$412,$B239,'Cable Schedule'!$W$4:$W$412)+SUMIF('Cable Schedule'!$O$4:$O$412,$B239,'Cable Schedule'!$W$4:$W$412)+SUMIF('Cable Schedule'!$P$4:$P$412,$B239,'Cable Schedule'!$W$4:$W$412)+SUMIF('Cable Schedule'!$Q$4:$Q$412,$B239,'Cable Schedule'!$W$4:$W$412)+SUMIF('Cable Schedule'!$R$4:$R$412,$B239,'Cable Schedule'!$W$4:$W$412)+SUMIF('Cable Schedule'!$S$4:$S$412,$B239,'Cable Schedule'!$W$4:$W$412)))</f>
        <v/>
      </c>
      <c r="H239" s="32" t="str">
        <f>IF(ISBLANK('Cable Schedule'!$E239),"",G239/F239)</f>
        <v/>
      </c>
      <c r="I239" s="278" t="str">
        <f>IF(ISBLANK('Cable Schedule'!$J239),"",(CONCATENATE('Cable Schedule'!J239,'Cable Schedule'!K239,'Cable Schedule'!L239)))</f>
        <v/>
      </c>
      <c r="J239" s="64">
        <f>IF(ISNA(INDEX('Cable Schedule'!$T$4:$T$307,MATCH($B239,'Cable Schedule'!$M$4:$M$307,0))),$C239,INDEX('Cable Schedule'!$T$4:$T$307,MATCH($B239,'Cable Schedule'!$M$4:$M$307,0)))</f>
        <v>0</v>
      </c>
      <c r="K239" s="15" t="str">
        <f>IF(ISNA(INDEX('Cable Schedule'!$M$4:$M$411,MATCH($B239,'Cable Schedule'!$M$4:$M$411,0))),"",INDEX('Cable Schedule'!$M$4:$M$411,MATCH($B239,'Cable Schedule'!$M$4:$M$411,0))&amp;IF(INDEX('Cable Schedule'!$N$4:$N$411,MATCH($B239,'Cable Schedule'!$M$4:$M$411,0))="","",", "&amp;INDEX('Cable Schedule'!$N$4:$N$411,MATCH($B239,'Cable Schedule'!$M$4:$M$411,0)))&amp;IF(INDEX('Cable Schedule'!$O$4:$O$411,MATCH($B239,'Cable Schedule'!$M$4:$M$411,0))="","",", "&amp;INDEX('Cable Schedule'!$O$4:$O$411,MATCH($B239,'Cable Schedule'!$M$4:$M$411,0)))&amp;IF(INDEX('Cable Schedule'!$P$4:$P$411,MATCH($B239,'Cable Schedule'!$M$4:$M$411,0))="","",", "&amp;INDEX('Cable Schedule'!$P$4:$P$411,MATCH($B239,'Cable Schedule'!$M$4:$M$411,0)))&amp;IF(INDEX('Cable Schedule'!$Q$4:$Q$411,MATCH($B239,'Cable Schedule'!$M$4:$M$411,0))="","",", "&amp;INDEX('Cable Schedule'!$Q$4:$Q$411,MATCH($B239,'Cable Schedule'!$M$4:$M$411,0)))&amp;IF(INDEX('Cable Schedule'!$R$4:$R$411,MATCH($B239,'Cable Schedule'!$M$4:$M$411,0))="","",", "&amp;INDEX('Cable Schedule'!$R$4:$R$411,MATCH($B239,'Cable Schedule'!$M$4:$M$411,0)))&amp;IF(INDEX('Cable Schedule'!$S$4:$S$411,MATCH($B239,'Cable Schedule'!$M$4:$M$411,0))="","",", "&amp;INDEX('Cable Schedule'!$S$4:$S$411,MATCH($B239,'Cable Schedule'!$M$4:$M$411,0))))</f>
        <v/>
      </c>
      <c r="L239" s="251"/>
      <c r="M239" s="252"/>
      <c r="N239" s="252"/>
      <c r="O239" s="252"/>
      <c r="P239" s="252"/>
      <c r="Q239" s="253"/>
    </row>
    <row r="240" spans="1:17">
      <c r="A240" s="50"/>
      <c r="B240" s="34" t="str">
        <f>IF(ISBLANK('Cable Schedule'!$M240),"",'Cable Schedule'!$M240)</f>
        <v/>
      </c>
      <c r="C240" s="3" t="str">
        <f>IF(ISBLANK('Cable Schedule'!$E243),"",'Cable Schedule'!$G240)</f>
        <v/>
      </c>
      <c r="D240" s="48" t="str">
        <f>IF(ISNA(INDEX('Cable Schedule'!$X$4:$X$411,MATCH($B240,'Cable Schedule'!$M$4:$M$411,0))),"",INDEX('Cable Schedule'!$X$4:$X$411,MATCH($B240,'Cable Schedule'!$M$4:$M$411,0)))</f>
        <v/>
      </c>
      <c r="E240" s="35">
        <v>1</v>
      </c>
      <c r="F240" s="36" t="str">
        <f>IF(ISBLANK('Cable Schedule'!$E240),"",(SUM((E240*0.5)^2*(3.1416))))</f>
        <v/>
      </c>
      <c r="G240" s="277" t="str">
        <f>IF(ISBLANK('Cable Schedule'!$E240),"",(SUMIF('Cable Schedule'!$M$4:$M$412,$B240,'Cable Schedule'!$W$4:$W$412)+SUMIF('Cable Schedule'!$N$4:$N$412,$B240,'Cable Schedule'!$W$4:$W$412)+SUMIF('Cable Schedule'!$O$4:$O$412,$B240,'Cable Schedule'!$W$4:$W$412)+SUMIF('Cable Schedule'!$P$4:$P$412,$B240,'Cable Schedule'!$W$4:$W$412)+SUMIF('Cable Schedule'!$Q$4:$Q$412,$B240,'Cable Schedule'!$W$4:$W$412)+SUMIF('Cable Schedule'!$R$4:$R$412,$B240,'Cable Schedule'!$W$4:$W$412)+SUMIF('Cable Schedule'!$S$4:$S$412,$B240,'Cable Schedule'!$W$4:$W$412)))</f>
        <v/>
      </c>
      <c r="H240" s="32" t="str">
        <f>IF(ISBLANK('Cable Schedule'!$E240),"",G240/F240)</f>
        <v/>
      </c>
      <c r="I240" s="278" t="str">
        <f>IF(ISBLANK('Cable Schedule'!$J240),"",(CONCATENATE('Cable Schedule'!J240,'Cable Schedule'!K240,'Cable Schedule'!L240)))</f>
        <v/>
      </c>
      <c r="J240" s="64">
        <f>IF(ISNA(INDEX('Cable Schedule'!$T$4:$T$307,MATCH($B240,'Cable Schedule'!$M$4:$M$307,0))),$C240,INDEX('Cable Schedule'!$T$4:$T$307,MATCH($B240,'Cable Schedule'!$M$4:$M$307,0)))</f>
        <v>0</v>
      </c>
      <c r="K240" s="15" t="str">
        <f>IF(ISNA(INDEX('Cable Schedule'!$M$4:$M$411,MATCH($B240,'Cable Schedule'!$M$4:$M$411,0))),"",INDEX('Cable Schedule'!$M$4:$M$411,MATCH($B240,'Cable Schedule'!$M$4:$M$411,0))&amp;IF(INDEX('Cable Schedule'!$N$4:$N$411,MATCH($B240,'Cable Schedule'!$M$4:$M$411,0))="","",", "&amp;INDEX('Cable Schedule'!$N$4:$N$411,MATCH($B240,'Cable Schedule'!$M$4:$M$411,0)))&amp;IF(INDEX('Cable Schedule'!$O$4:$O$411,MATCH($B240,'Cable Schedule'!$M$4:$M$411,0))="","",", "&amp;INDEX('Cable Schedule'!$O$4:$O$411,MATCH($B240,'Cable Schedule'!$M$4:$M$411,0)))&amp;IF(INDEX('Cable Schedule'!$P$4:$P$411,MATCH($B240,'Cable Schedule'!$M$4:$M$411,0))="","",", "&amp;INDEX('Cable Schedule'!$P$4:$P$411,MATCH($B240,'Cable Schedule'!$M$4:$M$411,0)))&amp;IF(INDEX('Cable Schedule'!$Q$4:$Q$411,MATCH($B240,'Cable Schedule'!$M$4:$M$411,0))="","",", "&amp;INDEX('Cable Schedule'!$Q$4:$Q$411,MATCH($B240,'Cable Schedule'!$M$4:$M$411,0)))&amp;IF(INDEX('Cable Schedule'!$R$4:$R$411,MATCH($B240,'Cable Schedule'!$M$4:$M$411,0))="","",", "&amp;INDEX('Cable Schedule'!$R$4:$R$411,MATCH($B240,'Cable Schedule'!$M$4:$M$411,0)))&amp;IF(INDEX('Cable Schedule'!$S$4:$S$411,MATCH($B240,'Cable Schedule'!$M$4:$M$411,0))="","",", "&amp;INDEX('Cable Schedule'!$S$4:$S$411,MATCH($B240,'Cable Schedule'!$M$4:$M$411,0))))</f>
        <v/>
      </c>
      <c r="L240" s="251"/>
      <c r="M240" s="252"/>
      <c r="N240" s="252"/>
      <c r="O240" s="252"/>
      <c r="P240" s="252"/>
      <c r="Q240" s="253"/>
    </row>
    <row r="241" spans="1:17">
      <c r="A241" s="50"/>
      <c r="B241" s="34" t="str">
        <f>IF(ISBLANK('Cable Schedule'!$M241),"",'Cable Schedule'!$M241)</f>
        <v/>
      </c>
      <c r="C241" s="3" t="str">
        <f>IF(ISBLANK('Cable Schedule'!$E244),"",'Cable Schedule'!$G241)</f>
        <v/>
      </c>
      <c r="D241" s="48" t="str">
        <f>IF(ISNA(INDEX('Cable Schedule'!$X$4:$X$411,MATCH($B241,'Cable Schedule'!$M$4:$M$411,0))),"",INDEX('Cable Schedule'!$X$4:$X$411,MATCH($B241,'Cable Schedule'!$M$4:$M$411,0)))</f>
        <v/>
      </c>
      <c r="E241" s="35">
        <v>1</v>
      </c>
      <c r="F241" s="36" t="str">
        <f>IF(ISBLANK('Cable Schedule'!$E241),"",(SUM((E241*0.5)^2*(3.1416))))</f>
        <v/>
      </c>
      <c r="G241" s="277" t="str">
        <f>IF(ISBLANK('Cable Schedule'!$E241),"",(SUMIF('Cable Schedule'!$M$4:$M$412,$B241,'Cable Schedule'!$W$4:$W$412)+SUMIF('Cable Schedule'!$N$4:$N$412,$B241,'Cable Schedule'!$W$4:$W$412)+SUMIF('Cable Schedule'!$O$4:$O$412,$B241,'Cable Schedule'!$W$4:$W$412)+SUMIF('Cable Schedule'!$P$4:$P$412,$B241,'Cable Schedule'!$W$4:$W$412)+SUMIF('Cable Schedule'!$Q$4:$Q$412,$B241,'Cable Schedule'!$W$4:$W$412)+SUMIF('Cable Schedule'!$R$4:$R$412,$B241,'Cable Schedule'!$W$4:$W$412)+SUMIF('Cable Schedule'!$S$4:$S$412,$B241,'Cable Schedule'!$W$4:$W$412)))</f>
        <v/>
      </c>
      <c r="H241" s="32" t="str">
        <f>IF(ISBLANK('Cable Schedule'!$E241),"",G241/F241)</f>
        <v/>
      </c>
      <c r="I241" s="278" t="str">
        <f>IF(ISBLANK('Cable Schedule'!$J241),"",(CONCATENATE('Cable Schedule'!J241,'Cable Schedule'!K241,'Cable Schedule'!L241)))</f>
        <v/>
      </c>
      <c r="J241" s="64">
        <f>IF(ISNA(INDEX('Cable Schedule'!$T$4:$T$307,MATCH($B241,'Cable Schedule'!$M$4:$M$307,0))),$C241,INDEX('Cable Schedule'!$T$4:$T$307,MATCH($B241,'Cable Schedule'!$M$4:$M$307,0)))</f>
        <v>0</v>
      </c>
      <c r="K241" s="15" t="str">
        <f>IF(ISNA(INDEX('Cable Schedule'!$M$4:$M$411,MATCH($B241,'Cable Schedule'!$M$4:$M$411,0))),"",INDEX('Cable Schedule'!$M$4:$M$411,MATCH($B241,'Cable Schedule'!$M$4:$M$411,0))&amp;IF(INDEX('Cable Schedule'!$N$4:$N$411,MATCH($B241,'Cable Schedule'!$M$4:$M$411,0))="","",", "&amp;INDEX('Cable Schedule'!$N$4:$N$411,MATCH($B241,'Cable Schedule'!$M$4:$M$411,0)))&amp;IF(INDEX('Cable Schedule'!$O$4:$O$411,MATCH($B241,'Cable Schedule'!$M$4:$M$411,0))="","",", "&amp;INDEX('Cable Schedule'!$O$4:$O$411,MATCH($B241,'Cable Schedule'!$M$4:$M$411,0)))&amp;IF(INDEX('Cable Schedule'!$P$4:$P$411,MATCH($B241,'Cable Schedule'!$M$4:$M$411,0))="","",", "&amp;INDEX('Cable Schedule'!$P$4:$P$411,MATCH($B241,'Cable Schedule'!$M$4:$M$411,0)))&amp;IF(INDEX('Cable Schedule'!$Q$4:$Q$411,MATCH($B241,'Cable Schedule'!$M$4:$M$411,0))="","",", "&amp;INDEX('Cable Schedule'!$Q$4:$Q$411,MATCH($B241,'Cable Schedule'!$M$4:$M$411,0)))&amp;IF(INDEX('Cable Schedule'!$R$4:$R$411,MATCH($B241,'Cable Schedule'!$M$4:$M$411,0))="","",", "&amp;INDEX('Cable Schedule'!$R$4:$R$411,MATCH($B241,'Cable Schedule'!$M$4:$M$411,0)))&amp;IF(INDEX('Cable Schedule'!$S$4:$S$411,MATCH($B241,'Cable Schedule'!$M$4:$M$411,0))="","",", "&amp;INDEX('Cable Schedule'!$S$4:$S$411,MATCH($B241,'Cable Schedule'!$M$4:$M$411,0))))</f>
        <v/>
      </c>
      <c r="L241" s="251"/>
      <c r="M241" s="252"/>
      <c r="N241" s="252"/>
      <c r="O241" s="252"/>
      <c r="P241" s="252"/>
      <c r="Q241" s="253"/>
    </row>
    <row r="242" spans="1:17">
      <c r="A242" s="50"/>
      <c r="B242" s="34" t="str">
        <f>IF(ISBLANK('Cable Schedule'!$M242),"",'Cable Schedule'!$M242)</f>
        <v/>
      </c>
      <c r="C242" s="3" t="str">
        <f>IF(ISBLANK('Cable Schedule'!$E245),"",'Cable Schedule'!$G242)</f>
        <v/>
      </c>
      <c r="D242" s="48" t="str">
        <f>IF(ISNA(INDEX('Cable Schedule'!$X$4:$X$411,MATCH($B242,'Cable Schedule'!$M$4:$M$411,0))),"",INDEX('Cable Schedule'!$X$4:$X$411,MATCH($B242,'Cable Schedule'!$M$4:$M$411,0)))</f>
        <v/>
      </c>
      <c r="E242" s="35">
        <v>1</v>
      </c>
      <c r="F242" s="36" t="str">
        <f>IF(ISBLANK('Cable Schedule'!$E242),"",(SUM((E242*0.5)^2*(3.1416))))</f>
        <v/>
      </c>
      <c r="G242" s="277" t="str">
        <f>IF(ISBLANK('Cable Schedule'!$E242),"",(SUMIF('Cable Schedule'!$M$4:$M$412,$B242,'Cable Schedule'!$W$4:$W$412)+SUMIF('Cable Schedule'!$N$4:$N$412,$B242,'Cable Schedule'!$W$4:$W$412)+SUMIF('Cable Schedule'!$O$4:$O$412,$B242,'Cable Schedule'!$W$4:$W$412)+SUMIF('Cable Schedule'!$P$4:$P$412,$B242,'Cable Schedule'!$W$4:$W$412)+SUMIF('Cable Schedule'!$Q$4:$Q$412,$B242,'Cable Schedule'!$W$4:$W$412)+SUMIF('Cable Schedule'!$R$4:$R$412,$B242,'Cable Schedule'!$W$4:$W$412)+SUMIF('Cable Schedule'!$S$4:$S$412,$B242,'Cable Schedule'!$W$4:$W$412)))</f>
        <v/>
      </c>
      <c r="H242" s="32" t="str">
        <f>IF(ISBLANK('Cable Schedule'!$E242),"",G242/F242)</f>
        <v/>
      </c>
      <c r="I242" s="278" t="str">
        <f>IF(ISBLANK('Cable Schedule'!$J242),"",(CONCATENATE('Cable Schedule'!J242,'Cable Schedule'!K242,'Cable Schedule'!L242)))</f>
        <v/>
      </c>
      <c r="J242" s="64">
        <f>IF(ISNA(INDEX('Cable Schedule'!$T$4:$T$307,MATCH($B242,'Cable Schedule'!$M$4:$M$307,0))),$C242,INDEX('Cable Schedule'!$T$4:$T$307,MATCH($B242,'Cable Schedule'!$M$4:$M$307,0)))</f>
        <v>0</v>
      </c>
      <c r="K242" s="15" t="str">
        <f>IF(ISNA(INDEX('Cable Schedule'!$M$4:$M$411,MATCH($B242,'Cable Schedule'!$M$4:$M$411,0))),"",INDEX('Cable Schedule'!$M$4:$M$411,MATCH($B242,'Cable Schedule'!$M$4:$M$411,0))&amp;IF(INDEX('Cable Schedule'!$N$4:$N$411,MATCH($B242,'Cable Schedule'!$M$4:$M$411,0))="","",", "&amp;INDEX('Cable Schedule'!$N$4:$N$411,MATCH($B242,'Cable Schedule'!$M$4:$M$411,0)))&amp;IF(INDEX('Cable Schedule'!$O$4:$O$411,MATCH($B242,'Cable Schedule'!$M$4:$M$411,0))="","",", "&amp;INDEX('Cable Schedule'!$O$4:$O$411,MATCH($B242,'Cable Schedule'!$M$4:$M$411,0)))&amp;IF(INDEX('Cable Schedule'!$P$4:$P$411,MATCH($B242,'Cable Schedule'!$M$4:$M$411,0))="","",", "&amp;INDEX('Cable Schedule'!$P$4:$P$411,MATCH($B242,'Cable Schedule'!$M$4:$M$411,0)))&amp;IF(INDEX('Cable Schedule'!$Q$4:$Q$411,MATCH($B242,'Cable Schedule'!$M$4:$M$411,0))="","",", "&amp;INDEX('Cable Schedule'!$Q$4:$Q$411,MATCH($B242,'Cable Schedule'!$M$4:$M$411,0)))&amp;IF(INDEX('Cable Schedule'!$R$4:$R$411,MATCH($B242,'Cable Schedule'!$M$4:$M$411,0))="","",", "&amp;INDEX('Cable Schedule'!$R$4:$R$411,MATCH($B242,'Cable Schedule'!$M$4:$M$411,0)))&amp;IF(INDEX('Cable Schedule'!$S$4:$S$411,MATCH($B242,'Cable Schedule'!$M$4:$M$411,0))="","",", "&amp;INDEX('Cable Schedule'!$S$4:$S$411,MATCH($B242,'Cable Schedule'!$M$4:$M$411,0))))</f>
        <v/>
      </c>
      <c r="L242" s="251"/>
      <c r="M242" s="252"/>
      <c r="N242" s="252"/>
      <c r="O242" s="252"/>
      <c r="P242" s="252"/>
      <c r="Q242" s="253"/>
    </row>
    <row r="243" spans="1:17">
      <c r="A243" s="50"/>
      <c r="B243" s="34" t="str">
        <f>IF(ISBLANK('Cable Schedule'!$M243),"",'Cable Schedule'!$M243)</f>
        <v/>
      </c>
      <c r="C243" s="3" t="str">
        <f>IF(ISBLANK('Cable Schedule'!$E246),"",'Cable Schedule'!$G243)</f>
        <v/>
      </c>
      <c r="D243" s="48" t="str">
        <f>IF(ISNA(INDEX('Cable Schedule'!$X$4:$X$411,MATCH($B243,'Cable Schedule'!$M$4:$M$411,0))),"",INDEX('Cable Schedule'!$X$4:$X$411,MATCH($B243,'Cable Schedule'!$M$4:$M$411,0)))</f>
        <v/>
      </c>
      <c r="E243" s="35">
        <v>1</v>
      </c>
      <c r="F243" s="36" t="str">
        <f>IF(ISBLANK('Cable Schedule'!$E243),"",(SUM((E243*0.5)^2*(3.1416))))</f>
        <v/>
      </c>
      <c r="G243" s="277" t="str">
        <f>IF(ISBLANK('Cable Schedule'!$E243),"",(SUMIF('Cable Schedule'!$M$4:$M$412,$B243,'Cable Schedule'!$W$4:$W$412)+SUMIF('Cable Schedule'!$N$4:$N$412,$B243,'Cable Schedule'!$W$4:$W$412)+SUMIF('Cable Schedule'!$O$4:$O$412,$B243,'Cable Schedule'!$W$4:$W$412)+SUMIF('Cable Schedule'!$P$4:$P$412,$B243,'Cable Schedule'!$W$4:$W$412)+SUMIF('Cable Schedule'!$Q$4:$Q$412,$B243,'Cable Schedule'!$W$4:$W$412)+SUMIF('Cable Schedule'!$R$4:$R$412,$B243,'Cable Schedule'!$W$4:$W$412)+SUMIF('Cable Schedule'!$S$4:$S$412,$B243,'Cable Schedule'!$W$4:$W$412)))</f>
        <v/>
      </c>
      <c r="H243" s="32" t="str">
        <f>IF(ISBLANK('Cable Schedule'!$E243),"",G243/F243)</f>
        <v/>
      </c>
      <c r="I243" s="278" t="str">
        <f>IF(ISBLANK('Cable Schedule'!$J243),"",(CONCATENATE('Cable Schedule'!J243,'Cable Schedule'!K243,'Cable Schedule'!L243)))</f>
        <v/>
      </c>
      <c r="J243" s="64">
        <f>IF(ISNA(INDEX('Cable Schedule'!$T$4:$T$307,MATCH($B243,'Cable Schedule'!$M$4:$M$307,0))),$C243,INDEX('Cable Schedule'!$T$4:$T$307,MATCH($B243,'Cable Schedule'!$M$4:$M$307,0)))</f>
        <v>0</v>
      </c>
      <c r="K243" s="15" t="str">
        <f>IF(ISNA(INDEX('Cable Schedule'!$M$4:$M$411,MATCH($B243,'Cable Schedule'!$M$4:$M$411,0))),"",INDEX('Cable Schedule'!$M$4:$M$411,MATCH($B243,'Cable Schedule'!$M$4:$M$411,0))&amp;IF(INDEX('Cable Schedule'!$N$4:$N$411,MATCH($B243,'Cable Schedule'!$M$4:$M$411,0))="","",", "&amp;INDEX('Cable Schedule'!$N$4:$N$411,MATCH($B243,'Cable Schedule'!$M$4:$M$411,0)))&amp;IF(INDEX('Cable Schedule'!$O$4:$O$411,MATCH($B243,'Cable Schedule'!$M$4:$M$411,0))="","",", "&amp;INDEX('Cable Schedule'!$O$4:$O$411,MATCH($B243,'Cable Schedule'!$M$4:$M$411,0)))&amp;IF(INDEX('Cable Schedule'!$P$4:$P$411,MATCH($B243,'Cable Schedule'!$M$4:$M$411,0))="","",", "&amp;INDEX('Cable Schedule'!$P$4:$P$411,MATCH($B243,'Cable Schedule'!$M$4:$M$411,0)))&amp;IF(INDEX('Cable Schedule'!$Q$4:$Q$411,MATCH($B243,'Cable Schedule'!$M$4:$M$411,0))="","",", "&amp;INDEX('Cable Schedule'!$Q$4:$Q$411,MATCH($B243,'Cable Schedule'!$M$4:$M$411,0)))&amp;IF(INDEX('Cable Schedule'!$R$4:$R$411,MATCH($B243,'Cable Schedule'!$M$4:$M$411,0))="","",", "&amp;INDEX('Cable Schedule'!$R$4:$R$411,MATCH($B243,'Cable Schedule'!$M$4:$M$411,0)))&amp;IF(INDEX('Cable Schedule'!$S$4:$S$411,MATCH($B243,'Cable Schedule'!$M$4:$M$411,0))="","",", "&amp;INDEX('Cable Schedule'!$S$4:$S$411,MATCH($B243,'Cable Schedule'!$M$4:$M$411,0))))</f>
        <v/>
      </c>
      <c r="L243" s="251"/>
      <c r="M243" s="252"/>
      <c r="N243" s="252"/>
      <c r="O243" s="252"/>
      <c r="P243" s="252"/>
      <c r="Q243" s="253"/>
    </row>
    <row r="244" spans="1:17">
      <c r="A244" s="50"/>
      <c r="B244" s="34" t="str">
        <f>IF(ISBLANK('Cable Schedule'!$M244),"",'Cable Schedule'!$M244)</f>
        <v/>
      </c>
      <c r="C244" s="3" t="str">
        <f>IF(ISBLANK('Cable Schedule'!$E247),"",'Cable Schedule'!$G244)</f>
        <v/>
      </c>
      <c r="D244" s="48" t="str">
        <f>IF(ISNA(INDEX('Cable Schedule'!$X$4:$X$411,MATCH($B244,'Cable Schedule'!$M$4:$M$411,0))),"",INDEX('Cable Schedule'!$X$4:$X$411,MATCH($B244,'Cable Schedule'!$M$4:$M$411,0)))</f>
        <v/>
      </c>
      <c r="E244" s="35">
        <v>1</v>
      </c>
      <c r="F244" s="36" t="str">
        <f>IF(ISBLANK('Cable Schedule'!$E244),"",(SUM((E244*0.5)^2*(3.1416))))</f>
        <v/>
      </c>
      <c r="G244" s="277" t="str">
        <f>IF(ISBLANK('Cable Schedule'!$E244),"",(SUMIF('Cable Schedule'!$M$4:$M$412,$B244,'Cable Schedule'!$W$4:$W$412)+SUMIF('Cable Schedule'!$N$4:$N$412,$B244,'Cable Schedule'!$W$4:$W$412)+SUMIF('Cable Schedule'!$O$4:$O$412,$B244,'Cable Schedule'!$W$4:$W$412)+SUMIF('Cable Schedule'!$P$4:$P$412,$B244,'Cable Schedule'!$W$4:$W$412)+SUMIF('Cable Schedule'!$Q$4:$Q$412,$B244,'Cable Schedule'!$W$4:$W$412)+SUMIF('Cable Schedule'!$R$4:$R$412,$B244,'Cable Schedule'!$W$4:$W$412)+SUMIF('Cable Schedule'!$S$4:$S$412,$B244,'Cable Schedule'!$W$4:$W$412)))</f>
        <v/>
      </c>
      <c r="H244" s="32" t="str">
        <f>IF(ISBLANK('Cable Schedule'!$E244),"",G244/F244)</f>
        <v/>
      </c>
      <c r="I244" s="278" t="str">
        <f>IF(ISBLANK('Cable Schedule'!$J244),"",(CONCATENATE('Cable Schedule'!J244,'Cable Schedule'!K244,'Cable Schedule'!L244)))</f>
        <v/>
      </c>
      <c r="J244" s="64">
        <f>IF(ISNA(INDEX('Cable Schedule'!$T$4:$T$307,MATCH($B244,'Cable Schedule'!$M$4:$M$307,0))),$C244,INDEX('Cable Schedule'!$T$4:$T$307,MATCH($B244,'Cable Schedule'!$M$4:$M$307,0)))</f>
        <v>0</v>
      </c>
      <c r="K244" s="15" t="str">
        <f>IF(ISNA(INDEX('Cable Schedule'!$M$4:$M$411,MATCH($B244,'Cable Schedule'!$M$4:$M$411,0))),"",INDEX('Cable Schedule'!$M$4:$M$411,MATCH($B244,'Cable Schedule'!$M$4:$M$411,0))&amp;IF(INDEX('Cable Schedule'!$N$4:$N$411,MATCH($B244,'Cable Schedule'!$M$4:$M$411,0))="","",", "&amp;INDEX('Cable Schedule'!$N$4:$N$411,MATCH($B244,'Cable Schedule'!$M$4:$M$411,0)))&amp;IF(INDEX('Cable Schedule'!$O$4:$O$411,MATCH($B244,'Cable Schedule'!$M$4:$M$411,0))="","",", "&amp;INDEX('Cable Schedule'!$O$4:$O$411,MATCH($B244,'Cable Schedule'!$M$4:$M$411,0)))&amp;IF(INDEX('Cable Schedule'!$P$4:$P$411,MATCH($B244,'Cable Schedule'!$M$4:$M$411,0))="","",", "&amp;INDEX('Cable Schedule'!$P$4:$P$411,MATCH($B244,'Cable Schedule'!$M$4:$M$411,0)))&amp;IF(INDEX('Cable Schedule'!$Q$4:$Q$411,MATCH($B244,'Cable Schedule'!$M$4:$M$411,0))="","",", "&amp;INDEX('Cable Schedule'!$Q$4:$Q$411,MATCH($B244,'Cable Schedule'!$M$4:$M$411,0)))&amp;IF(INDEX('Cable Schedule'!$R$4:$R$411,MATCH($B244,'Cable Schedule'!$M$4:$M$411,0))="","",", "&amp;INDEX('Cable Schedule'!$R$4:$R$411,MATCH($B244,'Cable Schedule'!$M$4:$M$411,0)))&amp;IF(INDEX('Cable Schedule'!$S$4:$S$411,MATCH($B244,'Cable Schedule'!$M$4:$M$411,0))="","",", "&amp;INDEX('Cable Schedule'!$S$4:$S$411,MATCH($B244,'Cable Schedule'!$M$4:$M$411,0))))</f>
        <v/>
      </c>
      <c r="L244" s="251"/>
      <c r="M244" s="252"/>
      <c r="N244" s="252"/>
      <c r="O244" s="252"/>
      <c r="P244" s="252"/>
      <c r="Q244" s="253"/>
    </row>
    <row r="245" spans="1:17">
      <c r="A245" s="50"/>
      <c r="B245" s="34" t="str">
        <f>IF(ISBLANK('Cable Schedule'!$M245),"",'Cable Schedule'!$M245)</f>
        <v/>
      </c>
      <c r="C245" s="3" t="str">
        <f>IF(ISBLANK('Cable Schedule'!$E248),"",'Cable Schedule'!$G245)</f>
        <v/>
      </c>
      <c r="D245" s="48" t="str">
        <f>IF(ISNA(INDEX('Cable Schedule'!$X$4:$X$411,MATCH($B245,'Cable Schedule'!$M$4:$M$411,0))),"",INDEX('Cable Schedule'!$X$4:$X$411,MATCH($B245,'Cable Schedule'!$M$4:$M$411,0)))</f>
        <v/>
      </c>
      <c r="E245" s="35">
        <v>0.75</v>
      </c>
      <c r="F245" s="36" t="str">
        <f>IF(ISBLANK('Cable Schedule'!$E245),"",(SUM((E245*0.5)^2*(3.1416))))</f>
        <v/>
      </c>
      <c r="G245" s="277" t="str">
        <f>IF(ISBLANK('Cable Schedule'!$E245),"",(SUMIF('Cable Schedule'!$M$4:$M$412,$B245,'Cable Schedule'!$W$4:$W$412)+SUMIF('Cable Schedule'!$N$4:$N$412,$B245,'Cable Schedule'!$W$4:$W$412)+SUMIF('Cable Schedule'!$O$4:$O$412,$B245,'Cable Schedule'!$W$4:$W$412)+SUMIF('Cable Schedule'!$P$4:$P$412,$B245,'Cable Schedule'!$W$4:$W$412)+SUMIF('Cable Schedule'!$Q$4:$Q$412,$B245,'Cable Schedule'!$W$4:$W$412)+SUMIF('Cable Schedule'!$R$4:$R$412,$B245,'Cable Schedule'!$W$4:$W$412)+SUMIF('Cable Schedule'!$S$4:$S$412,$B245,'Cable Schedule'!$W$4:$W$412)))</f>
        <v/>
      </c>
      <c r="H245" s="32" t="str">
        <f>IF(ISBLANK('Cable Schedule'!$E245),"",G245/F245)</f>
        <v/>
      </c>
      <c r="I245" s="278" t="str">
        <f>IF(ISBLANK('Cable Schedule'!$J245),"",(CONCATENATE('Cable Schedule'!J245,'Cable Schedule'!K245,'Cable Schedule'!L245)))</f>
        <v/>
      </c>
      <c r="J245" s="64">
        <f>IF(ISNA(INDEX('Cable Schedule'!$T$4:$T$307,MATCH($B245,'Cable Schedule'!$M$4:$M$307,0))),$C245,INDEX('Cable Schedule'!$T$4:$T$307,MATCH($B245,'Cable Schedule'!$M$4:$M$307,0)))</f>
        <v>0</v>
      </c>
      <c r="K245" s="15" t="str">
        <f>IF(ISNA(INDEX('Cable Schedule'!$M$4:$M$411,MATCH($B245,'Cable Schedule'!$M$4:$M$411,0))),"",INDEX('Cable Schedule'!$M$4:$M$411,MATCH($B245,'Cable Schedule'!$M$4:$M$411,0))&amp;IF(INDEX('Cable Schedule'!$N$4:$N$411,MATCH($B245,'Cable Schedule'!$M$4:$M$411,0))="","",", "&amp;INDEX('Cable Schedule'!$N$4:$N$411,MATCH($B245,'Cable Schedule'!$M$4:$M$411,0)))&amp;IF(INDEX('Cable Schedule'!$O$4:$O$411,MATCH($B245,'Cable Schedule'!$M$4:$M$411,0))="","",", "&amp;INDEX('Cable Schedule'!$O$4:$O$411,MATCH($B245,'Cable Schedule'!$M$4:$M$411,0)))&amp;IF(INDEX('Cable Schedule'!$P$4:$P$411,MATCH($B245,'Cable Schedule'!$M$4:$M$411,0))="","",", "&amp;INDEX('Cable Schedule'!$P$4:$P$411,MATCH($B245,'Cable Schedule'!$M$4:$M$411,0)))&amp;IF(INDEX('Cable Schedule'!$Q$4:$Q$411,MATCH($B245,'Cable Schedule'!$M$4:$M$411,0))="","",", "&amp;INDEX('Cable Schedule'!$Q$4:$Q$411,MATCH($B245,'Cable Schedule'!$M$4:$M$411,0)))&amp;IF(INDEX('Cable Schedule'!$R$4:$R$411,MATCH($B245,'Cable Schedule'!$M$4:$M$411,0))="","",", "&amp;INDEX('Cable Schedule'!$R$4:$R$411,MATCH($B245,'Cable Schedule'!$M$4:$M$411,0)))&amp;IF(INDEX('Cable Schedule'!$S$4:$S$411,MATCH($B245,'Cable Schedule'!$M$4:$M$411,0))="","",", "&amp;INDEX('Cable Schedule'!$S$4:$S$411,MATCH($B245,'Cable Schedule'!$M$4:$M$411,0))))</f>
        <v/>
      </c>
      <c r="L245" s="251"/>
      <c r="M245" s="252"/>
      <c r="N245" s="252"/>
      <c r="O245" s="252"/>
      <c r="P245" s="252"/>
      <c r="Q245" s="253"/>
    </row>
    <row r="246" spans="1:17">
      <c r="A246" s="50"/>
      <c r="B246" s="34" t="str">
        <f>IF(ISBLANK('Cable Schedule'!$M246),"",'Cable Schedule'!$M246)</f>
        <v/>
      </c>
      <c r="C246" s="3" t="str">
        <f>IF(ISBLANK('Cable Schedule'!$E249),"",'Cable Schedule'!$G246)</f>
        <v/>
      </c>
      <c r="D246" s="48" t="str">
        <f>IF(ISNA(INDEX('Cable Schedule'!$X$4:$X$411,MATCH($B246,'Cable Schedule'!$M$4:$M$411,0))),"",INDEX('Cable Schedule'!$X$4:$X$411,MATCH($B246,'Cable Schedule'!$M$4:$M$411,0)))</f>
        <v/>
      </c>
      <c r="E246" s="35">
        <v>0.75</v>
      </c>
      <c r="F246" s="36" t="str">
        <f>IF(ISBLANK('Cable Schedule'!$E246),"",(SUM((E246*0.5)^2*(3.1416))))</f>
        <v/>
      </c>
      <c r="G246" s="277" t="str">
        <f>IF(ISBLANK('Cable Schedule'!$E246),"",(SUMIF('Cable Schedule'!$M$4:$M$412,$B246,'Cable Schedule'!$W$4:$W$412)+SUMIF('Cable Schedule'!$N$4:$N$412,$B246,'Cable Schedule'!$W$4:$W$412)+SUMIF('Cable Schedule'!$O$4:$O$412,$B246,'Cable Schedule'!$W$4:$W$412)+SUMIF('Cable Schedule'!$P$4:$P$412,$B246,'Cable Schedule'!$W$4:$W$412)+SUMIF('Cable Schedule'!$Q$4:$Q$412,$B246,'Cable Schedule'!$W$4:$W$412)+SUMIF('Cable Schedule'!$R$4:$R$412,$B246,'Cable Schedule'!$W$4:$W$412)+SUMIF('Cable Schedule'!$S$4:$S$412,$B246,'Cable Schedule'!$W$4:$W$412)))</f>
        <v/>
      </c>
      <c r="H246" s="32" t="str">
        <f>IF(ISBLANK('Cable Schedule'!$E246),"",G246/F246)</f>
        <v/>
      </c>
      <c r="I246" s="278" t="str">
        <f>IF(ISBLANK('Cable Schedule'!$J246),"",(CONCATENATE('Cable Schedule'!J246,'Cable Schedule'!K246,'Cable Schedule'!L246)))</f>
        <v/>
      </c>
      <c r="J246" s="64">
        <f>IF(ISNA(INDEX('Cable Schedule'!$T$4:$T$307,MATCH($B246,'Cable Schedule'!$M$4:$M$307,0))),$C246,INDEX('Cable Schedule'!$T$4:$T$307,MATCH($B246,'Cable Schedule'!$M$4:$M$307,0)))</f>
        <v>0</v>
      </c>
      <c r="K246" s="15" t="str">
        <f>IF(ISNA(INDEX('Cable Schedule'!$M$4:$M$411,MATCH($B246,'Cable Schedule'!$M$4:$M$411,0))),"",INDEX('Cable Schedule'!$M$4:$M$411,MATCH($B246,'Cable Schedule'!$M$4:$M$411,0))&amp;IF(INDEX('Cable Schedule'!$N$4:$N$411,MATCH($B246,'Cable Schedule'!$M$4:$M$411,0))="","",", "&amp;INDEX('Cable Schedule'!$N$4:$N$411,MATCH($B246,'Cable Schedule'!$M$4:$M$411,0)))&amp;IF(INDEX('Cable Schedule'!$O$4:$O$411,MATCH($B246,'Cable Schedule'!$M$4:$M$411,0))="","",", "&amp;INDEX('Cable Schedule'!$O$4:$O$411,MATCH($B246,'Cable Schedule'!$M$4:$M$411,0)))&amp;IF(INDEX('Cable Schedule'!$P$4:$P$411,MATCH($B246,'Cable Schedule'!$M$4:$M$411,0))="","",", "&amp;INDEX('Cable Schedule'!$P$4:$P$411,MATCH($B246,'Cable Schedule'!$M$4:$M$411,0)))&amp;IF(INDEX('Cable Schedule'!$Q$4:$Q$411,MATCH($B246,'Cable Schedule'!$M$4:$M$411,0))="","",", "&amp;INDEX('Cable Schedule'!$Q$4:$Q$411,MATCH($B246,'Cable Schedule'!$M$4:$M$411,0)))&amp;IF(INDEX('Cable Schedule'!$R$4:$R$411,MATCH($B246,'Cable Schedule'!$M$4:$M$411,0))="","",", "&amp;INDEX('Cable Schedule'!$R$4:$R$411,MATCH($B246,'Cable Schedule'!$M$4:$M$411,0)))&amp;IF(INDEX('Cable Schedule'!$S$4:$S$411,MATCH($B246,'Cable Schedule'!$M$4:$M$411,0))="","",", "&amp;INDEX('Cable Schedule'!$S$4:$S$411,MATCH($B246,'Cable Schedule'!$M$4:$M$411,0))))</f>
        <v/>
      </c>
      <c r="L246" s="251"/>
      <c r="M246" s="252"/>
      <c r="N246" s="252"/>
      <c r="O246" s="252"/>
      <c r="P246" s="252"/>
      <c r="Q246" s="253"/>
    </row>
    <row r="247" spans="1:17">
      <c r="A247" s="50"/>
      <c r="B247" s="34" t="str">
        <f>IF(ISBLANK('Cable Schedule'!$M247),"",'Cable Schedule'!$M247)</f>
        <v/>
      </c>
      <c r="C247" s="3" t="str">
        <f>IF(ISBLANK('Cable Schedule'!$E250),"",'Cable Schedule'!$G247)</f>
        <v/>
      </c>
      <c r="D247" s="48" t="str">
        <f>IF(ISNA(INDEX('Cable Schedule'!$X$4:$X$411,MATCH($B247,'Cable Schedule'!$M$4:$M$411,0))),"",INDEX('Cable Schedule'!$X$4:$X$411,MATCH($B247,'Cable Schedule'!$M$4:$M$411,0)))</f>
        <v/>
      </c>
      <c r="E247" s="35">
        <v>0.75</v>
      </c>
      <c r="F247" s="36" t="str">
        <f>IF(ISBLANK('Cable Schedule'!$E247),"",(SUM((E247*0.5)^2*(3.1416))))</f>
        <v/>
      </c>
      <c r="G247" s="277" t="str">
        <f>IF(ISBLANK('Cable Schedule'!$E247),"",(SUMIF('Cable Schedule'!$M$4:$M$412,$B247,'Cable Schedule'!$W$4:$W$412)+SUMIF('Cable Schedule'!$N$4:$N$412,$B247,'Cable Schedule'!$W$4:$W$412)+SUMIF('Cable Schedule'!$O$4:$O$412,$B247,'Cable Schedule'!$W$4:$W$412)+SUMIF('Cable Schedule'!$P$4:$P$412,$B247,'Cable Schedule'!$W$4:$W$412)+SUMIF('Cable Schedule'!$Q$4:$Q$412,$B247,'Cable Schedule'!$W$4:$W$412)+SUMIF('Cable Schedule'!$R$4:$R$412,$B247,'Cable Schedule'!$W$4:$W$412)+SUMIF('Cable Schedule'!$S$4:$S$412,$B247,'Cable Schedule'!$W$4:$W$412)))</f>
        <v/>
      </c>
      <c r="H247" s="32" t="str">
        <f>IF(ISBLANK('Cable Schedule'!$E247),"",G247/F247)</f>
        <v/>
      </c>
      <c r="I247" s="278" t="str">
        <f>IF(ISBLANK('Cable Schedule'!$J247),"",(CONCATENATE('Cable Schedule'!J247,'Cable Schedule'!K247,'Cable Schedule'!L247)))</f>
        <v/>
      </c>
      <c r="J247" s="64">
        <f>IF(ISNA(INDEX('Cable Schedule'!$T$4:$T$307,MATCH($B247,'Cable Schedule'!$M$4:$M$307,0))),$C247,INDEX('Cable Schedule'!$T$4:$T$307,MATCH($B247,'Cable Schedule'!$M$4:$M$307,0)))</f>
        <v>0</v>
      </c>
      <c r="K247" s="15" t="str">
        <f>IF(ISNA(INDEX('Cable Schedule'!$M$4:$M$411,MATCH($B247,'Cable Schedule'!$M$4:$M$411,0))),"",INDEX('Cable Schedule'!$M$4:$M$411,MATCH($B247,'Cable Schedule'!$M$4:$M$411,0))&amp;IF(INDEX('Cable Schedule'!$N$4:$N$411,MATCH($B247,'Cable Schedule'!$M$4:$M$411,0))="","",", "&amp;INDEX('Cable Schedule'!$N$4:$N$411,MATCH($B247,'Cable Schedule'!$M$4:$M$411,0)))&amp;IF(INDEX('Cable Schedule'!$O$4:$O$411,MATCH($B247,'Cable Schedule'!$M$4:$M$411,0))="","",", "&amp;INDEX('Cable Schedule'!$O$4:$O$411,MATCH($B247,'Cable Schedule'!$M$4:$M$411,0)))&amp;IF(INDEX('Cable Schedule'!$P$4:$P$411,MATCH($B247,'Cable Schedule'!$M$4:$M$411,0))="","",", "&amp;INDEX('Cable Schedule'!$P$4:$P$411,MATCH($B247,'Cable Schedule'!$M$4:$M$411,0)))&amp;IF(INDEX('Cable Schedule'!$Q$4:$Q$411,MATCH($B247,'Cable Schedule'!$M$4:$M$411,0))="","",", "&amp;INDEX('Cable Schedule'!$Q$4:$Q$411,MATCH($B247,'Cable Schedule'!$M$4:$M$411,0)))&amp;IF(INDEX('Cable Schedule'!$R$4:$R$411,MATCH($B247,'Cable Schedule'!$M$4:$M$411,0))="","",", "&amp;INDEX('Cable Schedule'!$R$4:$R$411,MATCH($B247,'Cable Schedule'!$M$4:$M$411,0)))&amp;IF(INDEX('Cable Schedule'!$S$4:$S$411,MATCH($B247,'Cable Schedule'!$M$4:$M$411,0))="","",", "&amp;INDEX('Cable Schedule'!$S$4:$S$411,MATCH($B247,'Cable Schedule'!$M$4:$M$411,0))))</f>
        <v/>
      </c>
      <c r="L247" s="251"/>
      <c r="M247" s="252"/>
      <c r="N247" s="252"/>
      <c r="O247" s="252"/>
      <c r="P247" s="252"/>
      <c r="Q247" s="253"/>
    </row>
    <row r="248" spans="1:17">
      <c r="A248" s="50"/>
      <c r="B248" s="34" t="str">
        <f>IF(ISBLANK('Cable Schedule'!$M248),"",'Cable Schedule'!$M248)</f>
        <v/>
      </c>
      <c r="C248" s="3" t="str">
        <f>IF(ISBLANK('Cable Schedule'!$E251),"",'Cable Schedule'!$G248)</f>
        <v/>
      </c>
      <c r="D248" s="48" t="str">
        <f>IF(ISNA(INDEX('Cable Schedule'!$X$4:$X$411,MATCH($B248,'Cable Schedule'!$M$4:$M$411,0))),"",INDEX('Cable Schedule'!$X$4:$X$411,MATCH($B248,'Cable Schedule'!$M$4:$M$411,0)))</f>
        <v/>
      </c>
      <c r="E248" s="35">
        <v>0.75</v>
      </c>
      <c r="F248" s="36" t="str">
        <f>IF(ISBLANK('Cable Schedule'!$E248),"",(SUM((E248*0.5)^2*(3.1416))))</f>
        <v/>
      </c>
      <c r="G248" s="277" t="str">
        <f>IF(ISBLANK('Cable Schedule'!$E248),"",(SUMIF('Cable Schedule'!$M$4:$M$412,$B248,'Cable Schedule'!$W$4:$W$412)+SUMIF('Cable Schedule'!$N$4:$N$412,$B248,'Cable Schedule'!$W$4:$W$412)+SUMIF('Cable Schedule'!$O$4:$O$412,$B248,'Cable Schedule'!$W$4:$W$412)+SUMIF('Cable Schedule'!$P$4:$P$412,$B248,'Cable Schedule'!$W$4:$W$412)+SUMIF('Cable Schedule'!$Q$4:$Q$412,$B248,'Cable Schedule'!$W$4:$W$412)+SUMIF('Cable Schedule'!$R$4:$R$412,$B248,'Cable Schedule'!$W$4:$W$412)+SUMIF('Cable Schedule'!$S$4:$S$412,$B248,'Cable Schedule'!$W$4:$W$412)))</f>
        <v/>
      </c>
      <c r="H248" s="32" t="str">
        <f>IF(ISBLANK('Cable Schedule'!$E248),"",G248/F248)</f>
        <v/>
      </c>
      <c r="I248" s="278" t="str">
        <f>IF(ISBLANK('Cable Schedule'!$J248),"",(CONCATENATE('Cable Schedule'!J248,'Cable Schedule'!K248,'Cable Schedule'!L248)))</f>
        <v/>
      </c>
      <c r="J248" s="64">
        <f>IF(ISNA(INDEX('Cable Schedule'!$T$4:$T$307,MATCH($B248,'Cable Schedule'!$M$4:$M$307,0))),$C248,INDEX('Cable Schedule'!$T$4:$T$307,MATCH($B248,'Cable Schedule'!$M$4:$M$307,0)))</f>
        <v>0</v>
      </c>
      <c r="K248" s="15" t="str">
        <f>IF(ISNA(INDEX('Cable Schedule'!$M$4:$M$411,MATCH($B248,'Cable Schedule'!$M$4:$M$411,0))),"",INDEX('Cable Schedule'!$M$4:$M$411,MATCH($B248,'Cable Schedule'!$M$4:$M$411,0))&amp;IF(INDEX('Cable Schedule'!$N$4:$N$411,MATCH($B248,'Cable Schedule'!$M$4:$M$411,0))="","",", "&amp;INDEX('Cable Schedule'!$N$4:$N$411,MATCH($B248,'Cable Schedule'!$M$4:$M$411,0)))&amp;IF(INDEX('Cable Schedule'!$O$4:$O$411,MATCH($B248,'Cable Schedule'!$M$4:$M$411,0))="","",", "&amp;INDEX('Cable Schedule'!$O$4:$O$411,MATCH($B248,'Cable Schedule'!$M$4:$M$411,0)))&amp;IF(INDEX('Cable Schedule'!$P$4:$P$411,MATCH($B248,'Cable Schedule'!$M$4:$M$411,0))="","",", "&amp;INDEX('Cable Schedule'!$P$4:$P$411,MATCH($B248,'Cable Schedule'!$M$4:$M$411,0)))&amp;IF(INDEX('Cable Schedule'!$Q$4:$Q$411,MATCH($B248,'Cable Schedule'!$M$4:$M$411,0))="","",", "&amp;INDEX('Cable Schedule'!$Q$4:$Q$411,MATCH($B248,'Cable Schedule'!$M$4:$M$411,0)))&amp;IF(INDEX('Cable Schedule'!$R$4:$R$411,MATCH($B248,'Cable Schedule'!$M$4:$M$411,0))="","",", "&amp;INDEX('Cable Schedule'!$R$4:$R$411,MATCH($B248,'Cable Schedule'!$M$4:$M$411,0)))&amp;IF(INDEX('Cable Schedule'!$S$4:$S$411,MATCH($B248,'Cable Schedule'!$M$4:$M$411,0))="","",", "&amp;INDEX('Cable Schedule'!$S$4:$S$411,MATCH($B248,'Cable Schedule'!$M$4:$M$411,0))))</f>
        <v/>
      </c>
      <c r="L248" s="251"/>
      <c r="M248" s="252"/>
      <c r="N248" s="252"/>
      <c r="O248" s="252"/>
      <c r="P248" s="252"/>
      <c r="Q248" s="253"/>
    </row>
    <row r="249" spans="1:17">
      <c r="A249" s="50"/>
      <c r="B249" s="34" t="str">
        <f>IF(ISBLANK('Cable Schedule'!$M249),"",'Cable Schedule'!$M249)</f>
        <v/>
      </c>
      <c r="C249" s="3" t="str">
        <f>IF(ISBLANK('Cable Schedule'!$E252),"",'Cable Schedule'!$G249)</f>
        <v/>
      </c>
      <c r="D249" s="48" t="str">
        <f>IF(ISNA(INDEX('Cable Schedule'!$X$4:$X$411,MATCH($B249,'Cable Schedule'!$M$4:$M$411,0))),"",INDEX('Cable Schedule'!$X$4:$X$411,MATCH($B249,'Cable Schedule'!$M$4:$M$411,0)))</f>
        <v/>
      </c>
      <c r="E249" s="35">
        <v>0.75</v>
      </c>
      <c r="F249" s="36" t="str">
        <f>IF(ISBLANK('Cable Schedule'!$E249),"",(SUM((E249*0.5)^2*(3.1416))))</f>
        <v/>
      </c>
      <c r="G249" s="277" t="str">
        <f>IF(ISBLANK('Cable Schedule'!$E249),"",(SUMIF('Cable Schedule'!$M$4:$M$412,$B249,'Cable Schedule'!$W$4:$W$412)+SUMIF('Cable Schedule'!$N$4:$N$412,$B249,'Cable Schedule'!$W$4:$W$412)+SUMIF('Cable Schedule'!$O$4:$O$412,$B249,'Cable Schedule'!$W$4:$W$412)+SUMIF('Cable Schedule'!$P$4:$P$412,$B249,'Cable Schedule'!$W$4:$W$412)+SUMIF('Cable Schedule'!$Q$4:$Q$412,$B249,'Cable Schedule'!$W$4:$W$412)+SUMIF('Cable Schedule'!$R$4:$R$412,$B249,'Cable Schedule'!$W$4:$W$412)+SUMIF('Cable Schedule'!$S$4:$S$412,$B249,'Cable Schedule'!$W$4:$W$412)))</f>
        <v/>
      </c>
      <c r="H249" s="32" t="str">
        <f>IF(ISBLANK('Cable Schedule'!$E249),"",G249/F249)</f>
        <v/>
      </c>
      <c r="I249" s="278" t="str">
        <f>IF(ISBLANK('Cable Schedule'!$J249),"",(CONCATENATE('Cable Schedule'!J249,'Cable Schedule'!K249,'Cable Schedule'!L249)))</f>
        <v/>
      </c>
      <c r="J249" s="64">
        <f>IF(ISNA(INDEX('Cable Schedule'!$T$4:$T$307,MATCH($B249,'Cable Schedule'!$M$4:$M$307,0))),$C249,INDEX('Cable Schedule'!$T$4:$T$307,MATCH($B249,'Cable Schedule'!$M$4:$M$307,0)))</f>
        <v>0</v>
      </c>
      <c r="K249" s="15" t="str">
        <f>IF(ISNA(INDEX('Cable Schedule'!$M$4:$M$411,MATCH($B249,'Cable Schedule'!$M$4:$M$411,0))),"",INDEX('Cable Schedule'!$M$4:$M$411,MATCH($B249,'Cable Schedule'!$M$4:$M$411,0))&amp;IF(INDEX('Cable Schedule'!$N$4:$N$411,MATCH($B249,'Cable Schedule'!$M$4:$M$411,0))="","",", "&amp;INDEX('Cable Schedule'!$N$4:$N$411,MATCH($B249,'Cable Schedule'!$M$4:$M$411,0)))&amp;IF(INDEX('Cable Schedule'!$O$4:$O$411,MATCH($B249,'Cable Schedule'!$M$4:$M$411,0))="","",", "&amp;INDEX('Cable Schedule'!$O$4:$O$411,MATCH($B249,'Cable Schedule'!$M$4:$M$411,0)))&amp;IF(INDEX('Cable Schedule'!$P$4:$P$411,MATCH($B249,'Cable Schedule'!$M$4:$M$411,0))="","",", "&amp;INDEX('Cable Schedule'!$P$4:$P$411,MATCH($B249,'Cable Schedule'!$M$4:$M$411,0)))&amp;IF(INDEX('Cable Schedule'!$Q$4:$Q$411,MATCH($B249,'Cable Schedule'!$M$4:$M$411,0))="","",", "&amp;INDEX('Cable Schedule'!$Q$4:$Q$411,MATCH($B249,'Cable Schedule'!$M$4:$M$411,0)))&amp;IF(INDEX('Cable Schedule'!$R$4:$R$411,MATCH($B249,'Cable Schedule'!$M$4:$M$411,0))="","",", "&amp;INDEX('Cable Schedule'!$R$4:$R$411,MATCH($B249,'Cable Schedule'!$M$4:$M$411,0)))&amp;IF(INDEX('Cable Schedule'!$S$4:$S$411,MATCH($B249,'Cable Schedule'!$M$4:$M$411,0))="","",", "&amp;INDEX('Cable Schedule'!$S$4:$S$411,MATCH($B249,'Cable Schedule'!$M$4:$M$411,0))))</f>
        <v/>
      </c>
      <c r="L249" s="251"/>
      <c r="M249" s="252"/>
      <c r="N249" s="252"/>
      <c r="O249" s="252"/>
      <c r="P249" s="252"/>
      <c r="Q249" s="253"/>
    </row>
    <row r="250" spans="1:17">
      <c r="A250" s="50"/>
      <c r="B250" s="34" t="str">
        <f>IF(ISBLANK('Cable Schedule'!$M250),"",'Cable Schedule'!$M250)</f>
        <v/>
      </c>
      <c r="C250" s="3" t="str">
        <f>IF(ISBLANK('Cable Schedule'!$E253),"",'Cable Schedule'!$G250)</f>
        <v/>
      </c>
      <c r="D250" s="48" t="str">
        <f>IF(ISNA(INDEX('Cable Schedule'!$X$4:$X$411,MATCH($B250,'Cable Schedule'!$M$4:$M$411,0))),"",INDEX('Cable Schedule'!$X$4:$X$411,MATCH($B250,'Cable Schedule'!$M$4:$M$411,0)))</f>
        <v/>
      </c>
      <c r="E250" s="35">
        <v>0.75</v>
      </c>
      <c r="F250" s="36" t="str">
        <f>IF(ISBLANK('Cable Schedule'!$E250),"",(SUM((E250*0.5)^2*(3.1416))))</f>
        <v/>
      </c>
      <c r="G250" s="277" t="str">
        <f>IF(ISBLANK('Cable Schedule'!$E250),"",(SUMIF('Cable Schedule'!$M$4:$M$412,$B250,'Cable Schedule'!$W$4:$W$412)+SUMIF('Cable Schedule'!$N$4:$N$412,$B250,'Cable Schedule'!$W$4:$W$412)+SUMIF('Cable Schedule'!$O$4:$O$412,$B250,'Cable Schedule'!$W$4:$W$412)+SUMIF('Cable Schedule'!$P$4:$P$412,$B250,'Cable Schedule'!$W$4:$W$412)+SUMIF('Cable Schedule'!$Q$4:$Q$412,$B250,'Cable Schedule'!$W$4:$W$412)+SUMIF('Cable Schedule'!$R$4:$R$412,$B250,'Cable Schedule'!$W$4:$W$412)+SUMIF('Cable Schedule'!$S$4:$S$412,$B250,'Cable Schedule'!$W$4:$W$412)))</f>
        <v/>
      </c>
      <c r="H250" s="32" t="str">
        <f>IF(ISBLANK('Cable Schedule'!$E250),"",G250/F250)</f>
        <v/>
      </c>
      <c r="I250" s="278" t="str">
        <f>IF(ISBLANK('Cable Schedule'!$J250),"",(CONCATENATE('Cable Schedule'!J250,'Cable Schedule'!K250,'Cable Schedule'!L250)))</f>
        <v/>
      </c>
      <c r="J250" s="64">
        <f>IF(ISNA(INDEX('Cable Schedule'!$T$4:$T$307,MATCH($B250,'Cable Schedule'!$M$4:$M$307,0))),$C250,INDEX('Cable Schedule'!$T$4:$T$307,MATCH($B250,'Cable Schedule'!$M$4:$M$307,0)))</f>
        <v>0</v>
      </c>
      <c r="K250" s="15" t="str">
        <f>IF(ISNA(INDEX('Cable Schedule'!$M$4:$M$411,MATCH($B250,'Cable Schedule'!$M$4:$M$411,0))),"",INDEX('Cable Schedule'!$M$4:$M$411,MATCH($B250,'Cable Schedule'!$M$4:$M$411,0))&amp;IF(INDEX('Cable Schedule'!$N$4:$N$411,MATCH($B250,'Cable Schedule'!$M$4:$M$411,0))="","",", "&amp;INDEX('Cable Schedule'!$N$4:$N$411,MATCH($B250,'Cable Schedule'!$M$4:$M$411,0)))&amp;IF(INDEX('Cable Schedule'!$O$4:$O$411,MATCH($B250,'Cable Schedule'!$M$4:$M$411,0))="","",", "&amp;INDEX('Cable Schedule'!$O$4:$O$411,MATCH($B250,'Cable Schedule'!$M$4:$M$411,0)))&amp;IF(INDEX('Cable Schedule'!$P$4:$P$411,MATCH($B250,'Cable Schedule'!$M$4:$M$411,0))="","",", "&amp;INDEX('Cable Schedule'!$P$4:$P$411,MATCH($B250,'Cable Schedule'!$M$4:$M$411,0)))&amp;IF(INDEX('Cable Schedule'!$Q$4:$Q$411,MATCH($B250,'Cable Schedule'!$M$4:$M$411,0))="","",", "&amp;INDEX('Cable Schedule'!$Q$4:$Q$411,MATCH($B250,'Cable Schedule'!$M$4:$M$411,0)))&amp;IF(INDEX('Cable Schedule'!$R$4:$R$411,MATCH($B250,'Cable Schedule'!$M$4:$M$411,0))="","",", "&amp;INDEX('Cable Schedule'!$R$4:$R$411,MATCH($B250,'Cable Schedule'!$M$4:$M$411,0)))&amp;IF(INDEX('Cable Schedule'!$S$4:$S$411,MATCH($B250,'Cable Schedule'!$M$4:$M$411,0))="","",", "&amp;INDEX('Cable Schedule'!$S$4:$S$411,MATCH($B250,'Cable Schedule'!$M$4:$M$411,0))))</f>
        <v/>
      </c>
      <c r="L250" s="251"/>
      <c r="M250" s="252"/>
      <c r="N250" s="252"/>
      <c r="O250" s="252"/>
      <c r="P250" s="252"/>
      <c r="Q250" s="253"/>
    </row>
    <row r="251" spans="1:17">
      <c r="A251" s="50"/>
      <c r="B251" s="34" t="str">
        <f>IF(ISBLANK('Cable Schedule'!$M251),"",'Cable Schedule'!$M251)</f>
        <v/>
      </c>
      <c r="C251" s="3" t="str">
        <f>IF(ISBLANK('Cable Schedule'!$E254),"",'Cable Schedule'!$G251)</f>
        <v/>
      </c>
      <c r="D251" s="48" t="str">
        <f>IF(ISNA(INDEX('Cable Schedule'!$X$4:$X$411,MATCH($B251,'Cable Schedule'!$M$4:$M$411,0))),"",INDEX('Cable Schedule'!$X$4:$X$411,MATCH($B251,'Cable Schedule'!$M$4:$M$411,0)))</f>
        <v/>
      </c>
      <c r="E251" s="35">
        <v>0.75</v>
      </c>
      <c r="F251" s="36" t="str">
        <f>IF(ISBLANK('Cable Schedule'!$E251),"",(SUM((E251*0.5)^2*(3.1416))))</f>
        <v/>
      </c>
      <c r="G251" s="277" t="str">
        <f>IF(ISBLANK('Cable Schedule'!$E251),"",(SUMIF('Cable Schedule'!$M$4:$M$412,$B251,'Cable Schedule'!$W$4:$W$412)+SUMIF('Cable Schedule'!$N$4:$N$412,$B251,'Cable Schedule'!$W$4:$W$412)+SUMIF('Cable Schedule'!$O$4:$O$412,$B251,'Cable Schedule'!$W$4:$W$412)+SUMIF('Cable Schedule'!$P$4:$P$412,$B251,'Cable Schedule'!$W$4:$W$412)+SUMIF('Cable Schedule'!$Q$4:$Q$412,$B251,'Cable Schedule'!$W$4:$W$412)+SUMIF('Cable Schedule'!$R$4:$R$412,$B251,'Cable Schedule'!$W$4:$W$412)+SUMIF('Cable Schedule'!$S$4:$S$412,$B251,'Cable Schedule'!$W$4:$W$412)))</f>
        <v/>
      </c>
      <c r="H251" s="32" t="str">
        <f>IF(ISBLANK('Cable Schedule'!$E251),"",G251/F251)</f>
        <v/>
      </c>
      <c r="I251" s="278" t="str">
        <f>IF(ISBLANK('Cable Schedule'!$J251),"",(CONCATENATE('Cable Schedule'!J251,'Cable Schedule'!K251,'Cable Schedule'!L251)))</f>
        <v/>
      </c>
      <c r="J251" s="64">
        <f>IF(ISNA(INDEX('Cable Schedule'!$T$4:$T$307,MATCH($B251,'Cable Schedule'!$M$4:$M$307,0))),$C251,INDEX('Cable Schedule'!$T$4:$T$307,MATCH($B251,'Cable Schedule'!$M$4:$M$307,0)))</f>
        <v>0</v>
      </c>
      <c r="K251" s="15" t="str">
        <f>IF(ISNA(INDEX('Cable Schedule'!$M$4:$M$411,MATCH($B251,'Cable Schedule'!$M$4:$M$411,0))),"",INDEX('Cable Schedule'!$M$4:$M$411,MATCH($B251,'Cable Schedule'!$M$4:$M$411,0))&amp;IF(INDEX('Cable Schedule'!$N$4:$N$411,MATCH($B251,'Cable Schedule'!$M$4:$M$411,0))="","",", "&amp;INDEX('Cable Schedule'!$N$4:$N$411,MATCH($B251,'Cable Schedule'!$M$4:$M$411,0)))&amp;IF(INDEX('Cable Schedule'!$O$4:$O$411,MATCH($B251,'Cable Schedule'!$M$4:$M$411,0))="","",", "&amp;INDEX('Cable Schedule'!$O$4:$O$411,MATCH($B251,'Cable Schedule'!$M$4:$M$411,0)))&amp;IF(INDEX('Cable Schedule'!$P$4:$P$411,MATCH($B251,'Cable Schedule'!$M$4:$M$411,0))="","",", "&amp;INDEX('Cable Schedule'!$P$4:$P$411,MATCH($B251,'Cable Schedule'!$M$4:$M$411,0)))&amp;IF(INDEX('Cable Schedule'!$Q$4:$Q$411,MATCH($B251,'Cable Schedule'!$M$4:$M$411,0))="","",", "&amp;INDEX('Cable Schedule'!$Q$4:$Q$411,MATCH($B251,'Cable Schedule'!$M$4:$M$411,0)))&amp;IF(INDEX('Cable Schedule'!$R$4:$R$411,MATCH($B251,'Cable Schedule'!$M$4:$M$411,0))="","",", "&amp;INDEX('Cable Schedule'!$R$4:$R$411,MATCH($B251,'Cable Schedule'!$M$4:$M$411,0)))&amp;IF(INDEX('Cable Schedule'!$S$4:$S$411,MATCH($B251,'Cable Schedule'!$M$4:$M$411,0))="","",", "&amp;INDEX('Cable Schedule'!$S$4:$S$411,MATCH($B251,'Cable Schedule'!$M$4:$M$411,0))))</f>
        <v/>
      </c>
      <c r="L251" s="251"/>
      <c r="M251" s="252"/>
      <c r="N251" s="252"/>
      <c r="O251" s="252"/>
      <c r="P251" s="252"/>
      <c r="Q251" s="253"/>
    </row>
    <row r="252" spans="1:17">
      <c r="A252" s="50"/>
      <c r="B252" s="34" t="str">
        <f>IF(ISBLANK('Cable Schedule'!$M252),"",'Cable Schedule'!$M252)</f>
        <v/>
      </c>
      <c r="C252" s="3" t="str">
        <f>IF(ISBLANK('Cable Schedule'!$E255),"",'Cable Schedule'!$G252)</f>
        <v/>
      </c>
      <c r="D252" s="48" t="str">
        <f>IF(ISNA(INDEX('Cable Schedule'!$X$4:$X$411,MATCH($B252,'Cable Schedule'!$M$4:$M$411,0))),"",INDEX('Cable Schedule'!$X$4:$X$411,MATCH($B252,'Cable Schedule'!$M$4:$M$411,0)))</f>
        <v/>
      </c>
      <c r="E252" s="35">
        <v>0.75</v>
      </c>
      <c r="F252" s="36" t="str">
        <f>IF(ISBLANK('Cable Schedule'!$E252),"",(SUM((E252*0.5)^2*(3.1416))))</f>
        <v/>
      </c>
      <c r="G252" s="277" t="str">
        <f>IF(ISBLANK('Cable Schedule'!$E252),"",(SUMIF('Cable Schedule'!$M$4:$M$412,$B252,'Cable Schedule'!$W$4:$W$412)+SUMIF('Cable Schedule'!$N$4:$N$412,$B252,'Cable Schedule'!$W$4:$W$412)+SUMIF('Cable Schedule'!$O$4:$O$412,$B252,'Cable Schedule'!$W$4:$W$412)+SUMIF('Cable Schedule'!$P$4:$P$412,$B252,'Cable Schedule'!$W$4:$W$412)+SUMIF('Cable Schedule'!$Q$4:$Q$412,$B252,'Cable Schedule'!$W$4:$W$412)+SUMIF('Cable Schedule'!$R$4:$R$412,$B252,'Cable Schedule'!$W$4:$W$412)+SUMIF('Cable Schedule'!$S$4:$S$412,$B252,'Cable Schedule'!$W$4:$W$412)))</f>
        <v/>
      </c>
      <c r="H252" s="32" t="str">
        <f>IF(ISBLANK('Cable Schedule'!$E252),"",G252/F252)</f>
        <v/>
      </c>
      <c r="I252" s="278" t="str">
        <f>IF(ISBLANK('Cable Schedule'!$J252),"",(CONCATENATE('Cable Schedule'!J252,'Cable Schedule'!K252,'Cable Schedule'!L252)))</f>
        <v/>
      </c>
      <c r="J252" s="64">
        <f>IF(ISNA(INDEX('Cable Schedule'!$T$4:$T$307,MATCH($B252,'Cable Schedule'!$M$4:$M$307,0))),$C252,INDEX('Cable Schedule'!$T$4:$T$307,MATCH($B252,'Cable Schedule'!$M$4:$M$307,0)))</f>
        <v>0</v>
      </c>
      <c r="K252" s="15" t="str">
        <f>IF(ISNA(INDEX('Cable Schedule'!$M$4:$M$411,MATCH($B252,'Cable Schedule'!$M$4:$M$411,0))),"",INDEX('Cable Schedule'!$M$4:$M$411,MATCH($B252,'Cable Schedule'!$M$4:$M$411,0))&amp;IF(INDEX('Cable Schedule'!$N$4:$N$411,MATCH($B252,'Cable Schedule'!$M$4:$M$411,0))="","",", "&amp;INDEX('Cable Schedule'!$N$4:$N$411,MATCH($B252,'Cable Schedule'!$M$4:$M$411,0)))&amp;IF(INDEX('Cable Schedule'!$O$4:$O$411,MATCH($B252,'Cable Schedule'!$M$4:$M$411,0))="","",", "&amp;INDEX('Cable Schedule'!$O$4:$O$411,MATCH($B252,'Cable Schedule'!$M$4:$M$411,0)))&amp;IF(INDEX('Cable Schedule'!$P$4:$P$411,MATCH($B252,'Cable Schedule'!$M$4:$M$411,0))="","",", "&amp;INDEX('Cable Schedule'!$P$4:$P$411,MATCH($B252,'Cable Schedule'!$M$4:$M$411,0)))&amp;IF(INDEX('Cable Schedule'!$Q$4:$Q$411,MATCH($B252,'Cable Schedule'!$M$4:$M$411,0))="","",", "&amp;INDEX('Cable Schedule'!$Q$4:$Q$411,MATCH($B252,'Cable Schedule'!$M$4:$M$411,0)))&amp;IF(INDEX('Cable Schedule'!$R$4:$R$411,MATCH($B252,'Cable Schedule'!$M$4:$M$411,0))="","",", "&amp;INDEX('Cable Schedule'!$R$4:$R$411,MATCH($B252,'Cable Schedule'!$M$4:$M$411,0)))&amp;IF(INDEX('Cable Schedule'!$S$4:$S$411,MATCH($B252,'Cable Schedule'!$M$4:$M$411,0))="","",", "&amp;INDEX('Cable Schedule'!$S$4:$S$411,MATCH($B252,'Cable Schedule'!$M$4:$M$411,0))))</f>
        <v/>
      </c>
      <c r="L252" s="251"/>
      <c r="M252" s="252"/>
      <c r="N252" s="252"/>
      <c r="O252" s="252"/>
      <c r="P252" s="252"/>
      <c r="Q252" s="253"/>
    </row>
    <row r="253" spans="1:17">
      <c r="A253" s="50"/>
      <c r="B253" s="34" t="str">
        <f>IF(ISBLANK('Cable Schedule'!$M253),"",'Cable Schedule'!$M253)</f>
        <v/>
      </c>
      <c r="C253" s="3" t="str">
        <f>IF(ISBLANK('Cable Schedule'!$E256),"",'Cable Schedule'!$G253)</f>
        <v/>
      </c>
      <c r="D253" s="48" t="str">
        <f>IF(ISNA(INDEX('Cable Schedule'!$X$4:$X$411,MATCH($B253,'Cable Schedule'!$M$4:$M$411,0))),"",INDEX('Cable Schedule'!$X$4:$X$411,MATCH($B253,'Cable Schedule'!$M$4:$M$411,0)))</f>
        <v/>
      </c>
      <c r="E253" s="35">
        <v>0.75</v>
      </c>
      <c r="F253" s="36" t="str">
        <f>IF(ISBLANK('Cable Schedule'!$E253),"",(SUM((E253*0.5)^2*(3.1416))))</f>
        <v/>
      </c>
      <c r="G253" s="277" t="str">
        <f>IF(ISBLANK('Cable Schedule'!$E253),"",(SUMIF('Cable Schedule'!$M$4:$M$412,$B253,'Cable Schedule'!$W$4:$W$412)+SUMIF('Cable Schedule'!$N$4:$N$412,$B253,'Cable Schedule'!$W$4:$W$412)+SUMIF('Cable Schedule'!$O$4:$O$412,$B253,'Cable Schedule'!$W$4:$W$412)+SUMIF('Cable Schedule'!$P$4:$P$412,$B253,'Cable Schedule'!$W$4:$W$412)+SUMIF('Cable Schedule'!$Q$4:$Q$412,$B253,'Cable Schedule'!$W$4:$W$412)+SUMIF('Cable Schedule'!$R$4:$R$412,$B253,'Cable Schedule'!$W$4:$W$412)+SUMIF('Cable Schedule'!$S$4:$S$412,$B253,'Cable Schedule'!$W$4:$W$412)))</f>
        <v/>
      </c>
      <c r="H253" s="32" t="str">
        <f>IF(ISBLANK('Cable Schedule'!$E253),"",G253/F253)</f>
        <v/>
      </c>
      <c r="I253" s="278" t="str">
        <f>IF(ISBLANK('Cable Schedule'!$J253),"",(CONCATENATE('Cable Schedule'!J253,'Cable Schedule'!K253,'Cable Schedule'!L253)))</f>
        <v/>
      </c>
      <c r="J253" s="64">
        <f>IF(ISNA(INDEX('Cable Schedule'!$T$4:$T$307,MATCH($B253,'Cable Schedule'!$M$4:$M$307,0))),$C253,INDEX('Cable Schedule'!$T$4:$T$307,MATCH($B253,'Cable Schedule'!$M$4:$M$307,0)))</f>
        <v>0</v>
      </c>
      <c r="K253" s="15" t="str">
        <f>IF(ISNA(INDEX('Cable Schedule'!$M$4:$M$411,MATCH($B253,'Cable Schedule'!$M$4:$M$411,0))),"",INDEX('Cable Schedule'!$M$4:$M$411,MATCH($B253,'Cable Schedule'!$M$4:$M$411,0))&amp;IF(INDEX('Cable Schedule'!$N$4:$N$411,MATCH($B253,'Cable Schedule'!$M$4:$M$411,0))="","",", "&amp;INDEX('Cable Schedule'!$N$4:$N$411,MATCH($B253,'Cable Schedule'!$M$4:$M$411,0)))&amp;IF(INDEX('Cable Schedule'!$O$4:$O$411,MATCH($B253,'Cable Schedule'!$M$4:$M$411,0))="","",", "&amp;INDEX('Cable Schedule'!$O$4:$O$411,MATCH($B253,'Cable Schedule'!$M$4:$M$411,0)))&amp;IF(INDEX('Cable Schedule'!$P$4:$P$411,MATCH($B253,'Cable Schedule'!$M$4:$M$411,0))="","",", "&amp;INDEX('Cable Schedule'!$P$4:$P$411,MATCH($B253,'Cable Schedule'!$M$4:$M$411,0)))&amp;IF(INDEX('Cable Schedule'!$Q$4:$Q$411,MATCH($B253,'Cable Schedule'!$M$4:$M$411,0))="","",", "&amp;INDEX('Cable Schedule'!$Q$4:$Q$411,MATCH($B253,'Cable Schedule'!$M$4:$M$411,0)))&amp;IF(INDEX('Cable Schedule'!$R$4:$R$411,MATCH($B253,'Cable Schedule'!$M$4:$M$411,0))="","",", "&amp;INDEX('Cable Schedule'!$R$4:$R$411,MATCH($B253,'Cable Schedule'!$M$4:$M$411,0)))&amp;IF(INDEX('Cable Schedule'!$S$4:$S$411,MATCH($B253,'Cable Schedule'!$M$4:$M$411,0))="","",", "&amp;INDEX('Cable Schedule'!$S$4:$S$411,MATCH($B253,'Cable Schedule'!$M$4:$M$411,0))))</f>
        <v/>
      </c>
      <c r="L253" s="251"/>
      <c r="M253" s="252"/>
      <c r="N253" s="252"/>
      <c r="O253" s="252"/>
      <c r="P253" s="252"/>
      <c r="Q253" s="253"/>
    </row>
    <row r="254" spans="1:17">
      <c r="A254" s="50"/>
      <c r="B254" s="34" t="str">
        <f>IF(ISBLANK('Cable Schedule'!$M254),"",'Cable Schedule'!$M254)</f>
        <v/>
      </c>
      <c r="C254" s="3" t="str">
        <f>IF(ISBLANK('Cable Schedule'!$E257),"",'Cable Schedule'!$G254)</f>
        <v/>
      </c>
      <c r="D254" s="48" t="str">
        <f>IF(ISNA(INDEX('Cable Schedule'!$X$4:$X$411,MATCH($B254,'Cable Schedule'!$M$4:$M$411,0))),"",INDEX('Cable Schedule'!$X$4:$X$411,MATCH($B254,'Cable Schedule'!$M$4:$M$411,0)))</f>
        <v/>
      </c>
      <c r="E254" s="35">
        <v>0.75</v>
      </c>
      <c r="F254" s="36" t="str">
        <f>IF(ISBLANK('Cable Schedule'!$E254),"",(SUM((E254*0.5)^2*(3.1416))))</f>
        <v/>
      </c>
      <c r="G254" s="277" t="str">
        <f>IF(ISBLANK('Cable Schedule'!$E254),"",(SUMIF('Cable Schedule'!$M$4:$M$412,$B254,'Cable Schedule'!$W$4:$W$412)+SUMIF('Cable Schedule'!$N$4:$N$412,$B254,'Cable Schedule'!$W$4:$W$412)+SUMIF('Cable Schedule'!$O$4:$O$412,$B254,'Cable Schedule'!$W$4:$W$412)+SUMIF('Cable Schedule'!$P$4:$P$412,$B254,'Cable Schedule'!$W$4:$W$412)+SUMIF('Cable Schedule'!$Q$4:$Q$412,$B254,'Cable Schedule'!$W$4:$W$412)+SUMIF('Cable Schedule'!$R$4:$R$412,$B254,'Cable Schedule'!$W$4:$W$412)+SUMIF('Cable Schedule'!$S$4:$S$412,$B254,'Cable Schedule'!$W$4:$W$412)))</f>
        <v/>
      </c>
      <c r="H254" s="32" t="str">
        <f>IF(ISBLANK('Cable Schedule'!$E254),"",G254/F254)</f>
        <v/>
      </c>
      <c r="I254" s="278" t="str">
        <f>IF(ISBLANK('Cable Schedule'!$J254),"",(CONCATENATE('Cable Schedule'!J254,'Cable Schedule'!K254,'Cable Schedule'!L254)))</f>
        <v/>
      </c>
      <c r="J254" s="64">
        <f>IF(ISNA(INDEX('Cable Schedule'!$T$4:$T$307,MATCH($B254,'Cable Schedule'!$M$4:$M$307,0))),$C254,INDEX('Cable Schedule'!$T$4:$T$307,MATCH($B254,'Cable Schedule'!$M$4:$M$307,0)))</f>
        <v>0</v>
      </c>
      <c r="K254" s="15" t="str">
        <f>IF(ISNA(INDEX('Cable Schedule'!$M$4:$M$411,MATCH($B254,'Cable Schedule'!$M$4:$M$411,0))),"",INDEX('Cable Schedule'!$M$4:$M$411,MATCH($B254,'Cable Schedule'!$M$4:$M$411,0))&amp;IF(INDEX('Cable Schedule'!$N$4:$N$411,MATCH($B254,'Cable Schedule'!$M$4:$M$411,0))="","",", "&amp;INDEX('Cable Schedule'!$N$4:$N$411,MATCH($B254,'Cable Schedule'!$M$4:$M$411,0)))&amp;IF(INDEX('Cable Schedule'!$O$4:$O$411,MATCH($B254,'Cable Schedule'!$M$4:$M$411,0))="","",", "&amp;INDEX('Cable Schedule'!$O$4:$O$411,MATCH($B254,'Cable Schedule'!$M$4:$M$411,0)))&amp;IF(INDEX('Cable Schedule'!$P$4:$P$411,MATCH($B254,'Cable Schedule'!$M$4:$M$411,0))="","",", "&amp;INDEX('Cable Schedule'!$P$4:$P$411,MATCH($B254,'Cable Schedule'!$M$4:$M$411,0)))&amp;IF(INDEX('Cable Schedule'!$Q$4:$Q$411,MATCH($B254,'Cable Schedule'!$M$4:$M$411,0))="","",", "&amp;INDEX('Cable Schedule'!$Q$4:$Q$411,MATCH($B254,'Cable Schedule'!$M$4:$M$411,0)))&amp;IF(INDEX('Cable Schedule'!$R$4:$R$411,MATCH($B254,'Cable Schedule'!$M$4:$M$411,0))="","",", "&amp;INDEX('Cable Schedule'!$R$4:$R$411,MATCH($B254,'Cable Schedule'!$M$4:$M$411,0)))&amp;IF(INDEX('Cable Schedule'!$S$4:$S$411,MATCH($B254,'Cable Schedule'!$M$4:$M$411,0))="","",", "&amp;INDEX('Cable Schedule'!$S$4:$S$411,MATCH($B254,'Cable Schedule'!$M$4:$M$411,0))))</f>
        <v/>
      </c>
      <c r="L254" s="251"/>
      <c r="M254" s="252"/>
      <c r="N254" s="252"/>
      <c r="O254" s="252"/>
      <c r="P254" s="252"/>
      <c r="Q254" s="253"/>
    </row>
    <row r="255" spans="1:17">
      <c r="A255" s="50"/>
      <c r="B255" s="34" t="str">
        <f>IF(ISBLANK('Cable Schedule'!$M255),"",'Cable Schedule'!$M255)</f>
        <v/>
      </c>
      <c r="C255" s="3" t="str">
        <f>IF(ISBLANK('Cable Schedule'!$E258),"",'Cable Schedule'!$G255)</f>
        <v/>
      </c>
      <c r="D255" s="48" t="str">
        <f>IF(ISNA(INDEX('Cable Schedule'!$X$4:$X$411,MATCH($B255,'Cable Schedule'!$M$4:$M$411,0))),"",INDEX('Cable Schedule'!$X$4:$X$411,MATCH($B255,'Cable Schedule'!$M$4:$M$411,0)))</f>
        <v/>
      </c>
      <c r="E255" s="35">
        <v>0.75</v>
      </c>
      <c r="F255" s="36" t="str">
        <f>IF(ISBLANK('Cable Schedule'!$E255),"",(SUM((E255*0.5)^2*(3.1416))))</f>
        <v/>
      </c>
      <c r="G255" s="277" t="str">
        <f>IF(ISBLANK('Cable Schedule'!$E255),"",(SUMIF('Cable Schedule'!$M$4:$M$412,$B255,'Cable Schedule'!$W$4:$W$412)+SUMIF('Cable Schedule'!$N$4:$N$412,$B255,'Cable Schedule'!$W$4:$W$412)+SUMIF('Cable Schedule'!$O$4:$O$412,$B255,'Cable Schedule'!$W$4:$W$412)+SUMIF('Cable Schedule'!$P$4:$P$412,$B255,'Cable Schedule'!$W$4:$W$412)+SUMIF('Cable Schedule'!$Q$4:$Q$412,$B255,'Cable Schedule'!$W$4:$W$412)+SUMIF('Cable Schedule'!$R$4:$R$412,$B255,'Cable Schedule'!$W$4:$W$412)+SUMIF('Cable Schedule'!$S$4:$S$412,$B255,'Cable Schedule'!$W$4:$W$412)))</f>
        <v/>
      </c>
      <c r="H255" s="32" t="str">
        <f>IF(ISBLANK('Cable Schedule'!$E255),"",G255/F255)</f>
        <v/>
      </c>
      <c r="I255" s="278" t="str">
        <f>IF(ISBLANK('Cable Schedule'!$J255),"",(CONCATENATE('Cable Schedule'!J255,'Cable Schedule'!K255,'Cable Schedule'!L255)))</f>
        <v/>
      </c>
      <c r="J255" s="64">
        <f>IF(ISNA(INDEX('Cable Schedule'!$T$4:$T$307,MATCH($B255,'Cable Schedule'!$M$4:$M$307,0))),$C255,INDEX('Cable Schedule'!$T$4:$T$307,MATCH($B255,'Cable Schedule'!$M$4:$M$307,0)))</f>
        <v>0</v>
      </c>
      <c r="K255" s="15" t="str">
        <f>IF(ISNA(INDEX('Cable Schedule'!$M$4:$M$411,MATCH($B255,'Cable Schedule'!$M$4:$M$411,0))),"",INDEX('Cable Schedule'!$M$4:$M$411,MATCH($B255,'Cable Schedule'!$M$4:$M$411,0))&amp;IF(INDEX('Cable Schedule'!$N$4:$N$411,MATCH($B255,'Cable Schedule'!$M$4:$M$411,0))="","",", "&amp;INDEX('Cable Schedule'!$N$4:$N$411,MATCH($B255,'Cable Schedule'!$M$4:$M$411,0)))&amp;IF(INDEX('Cable Schedule'!$O$4:$O$411,MATCH($B255,'Cable Schedule'!$M$4:$M$411,0))="","",", "&amp;INDEX('Cable Schedule'!$O$4:$O$411,MATCH($B255,'Cable Schedule'!$M$4:$M$411,0)))&amp;IF(INDEX('Cable Schedule'!$P$4:$P$411,MATCH($B255,'Cable Schedule'!$M$4:$M$411,0))="","",", "&amp;INDEX('Cable Schedule'!$P$4:$P$411,MATCH($B255,'Cable Schedule'!$M$4:$M$411,0)))&amp;IF(INDEX('Cable Schedule'!$Q$4:$Q$411,MATCH($B255,'Cable Schedule'!$M$4:$M$411,0))="","",", "&amp;INDEX('Cable Schedule'!$Q$4:$Q$411,MATCH($B255,'Cable Schedule'!$M$4:$M$411,0)))&amp;IF(INDEX('Cable Schedule'!$R$4:$R$411,MATCH($B255,'Cable Schedule'!$M$4:$M$411,0))="","",", "&amp;INDEX('Cable Schedule'!$R$4:$R$411,MATCH($B255,'Cable Schedule'!$M$4:$M$411,0)))&amp;IF(INDEX('Cable Schedule'!$S$4:$S$411,MATCH($B255,'Cable Schedule'!$M$4:$M$411,0))="","",", "&amp;INDEX('Cable Schedule'!$S$4:$S$411,MATCH($B255,'Cable Schedule'!$M$4:$M$411,0))))</f>
        <v/>
      </c>
      <c r="L255" s="251"/>
      <c r="M255" s="252"/>
      <c r="N255" s="252"/>
      <c r="O255" s="252"/>
      <c r="P255" s="252"/>
      <c r="Q255" s="253"/>
    </row>
    <row r="256" spans="1:17">
      <c r="A256" s="50"/>
      <c r="B256" s="34" t="str">
        <f>IF(ISBLANK('Cable Schedule'!$M256),"",'Cable Schedule'!$M256)</f>
        <v/>
      </c>
      <c r="C256" s="3" t="str">
        <f>IF(ISBLANK('Cable Schedule'!$E259),"",'Cable Schedule'!$G256)</f>
        <v/>
      </c>
      <c r="D256" s="48" t="str">
        <f>IF(ISNA(INDEX('Cable Schedule'!$X$4:$X$411,MATCH($B256,'Cable Schedule'!$M$4:$M$411,0))),"",INDEX('Cable Schedule'!$X$4:$X$411,MATCH($B256,'Cable Schedule'!$M$4:$M$411,0)))</f>
        <v/>
      </c>
      <c r="E256" s="35">
        <v>0.75</v>
      </c>
      <c r="F256" s="36" t="str">
        <f>IF(ISBLANK('Cable Schedule'!$E256),"",(SUM((E256*0.5)^2*(3.1416))))</f>
        <v/>
      </c>
      <c r="G256" s="277" t="str">
        <f>IF(ISBLANK('Cable Schedule'!$E256),"",(SUMIF('Cable Schedule'!$M$4:$M$412,$B256,'Cable Schedule'!$W$4:$W$412)+SUMIF('Cable Schedule'!$N$4:$N$412,$B256,'Cable Schedule'!$W$4:$W$412)+SUMIF('Cable Schedule'!$O$4:$O$412,$B256,'Cable Schedule'!$W$4:$W$412)+SUMIF('Cable Schedule'!$P$4:$P$412,$B256,'Cable Schedule'!$W$4:$W$412)+SUMIF('Cable Schedule'!$Q$4:$Q$412,$B256,'Cable Schedule'!$W$4:$W$412)+SUMIF('Cable Schedule'!$R$4:$R$412,$B256,'Cable Schedule'!$W$4:$W$412)+SUMIF('Cable Schedule'!$S$4:$S$412,$B256,'Cable Schedule'!$W$4:$W$412)))</f>
        <v/>
      </c>
      <c r="H256" s="32" t="str">
        <f>IF(ISBLANK('Cable Schedule'!$E256),"",G256/F256)</f>
        <v/>
      </c>
      <c r="I256" s="278" t="str">
        <f>IF(ISBLANK('Cable Schedule'!$J256),"",(CONCATENATE('Cable Schedule'!J256,'Cable Schedule'!K256,'Cable Schedule'!L256)))</f>
        <v/>
      </c>
      <c r="J256" s="64">
        <f>IF(ISNA(INDEX('Cable Schedule'!$T$4:$T$307,MATCH($B256,'Cable Schedule'!$M$4:$M$307,0))),$C256,INDEX('Cable Schedule'!$T$4:$T$307,MATCH($B256,'Cable Schedule'!$M$4:$M$307,0)))</f>
        <v>0</v>
      </c>
      <c r="K256" s="15" t="str">
        <f>IF(ISNA(INDEX('Cable Schedule'!$M$4:$M$411,MATCH($B256,'Cable Schedule'!$M$4:$M$411,0))),"",INDEX('Cable Schedule'!$M$4:$M$411,MATCH($B256,'Cable Schedule'!$M$4:$M$411,0))&amp;IF(INDEX('Cable Schedule'!$N$4:$N$411,MATCH($B256,'Cable Schedule'!$M$4:$M$411,0))="","",", "&amp;INDEX('Cable Schedule'!$N$4:$N$411,MATCH($B256,'Cable Schedule'!$M$4:$M$411,0)))&amp;IF(INDEX('Cable Schedule'!$O$4:$O$411,MATCH($B256,'Cable Schedule'!$M$4:$M$411,0))="","",", "&amp;INDEX('Cable Schedule'!$O$4:$O$411,MATCH($B256,'Cable Schedule'!$M$4:$M$411,0)))&amp;IF(INDEX('Cable Schedule'!$P$4:$P$411,MATCH($B256,'Cable Schedule'!$M$4:$M$411,0))="","",", "&amp;INDEX('Cable Schedule'!$P$4:$P$411,MATCH($B256,'Cable Schedule'!$M$4:$M$411,0)))&amp;IF(INDEX('Cable Schedule'!$Q$4:$Q$411,MATCH($B256,'Cable Schedule'!$M$4:$M$411,0))="","",", "&amp;INDEX('Cable Schedule'!$Q$4:$Q$411,MATCH($B256,'Cable Schedule'!$M$4:$M$411,0)))&amp;IF(INDEX('Cable Schedule'!$R$4:$R$411,MATCH($B256,'Cable Schedule'!$M$4:$M$411,0))="","",", "&amp;INDEX('Cable Schedule'!$R$4:$R$411,MATCH($B256,'Cable Schedule'!$M$4:$M$411,0)))&amp;IF(INDEX('Cable Schedule'!$S$4:$S$411,MATCH($B256,'Cable Schedule'!$M$4:$M$411,0))="","",", "&amp;INDEX('Cable Schedule'!$S$4:$S$411,MATCH($B256,'Cable Schedule'!$M$4:$M$411,0))))</f>
        <v/>
      </c>
      <c r="L256" s="251"/>
      <c r="M256" s="252"/>
      <c r="N256" s="252"/>
      <c r="O256" s="252"/>
      <c r="P256" s="252"/>
      <c r="Q256" s="253"/>
    </row>
    <row r="257" spans="1:17">
      <c r="A257" s="50"/>
      <c r="B257" s="34" t="str">
        <f>IF(ISBLANK('Cable Schedule'!$M257),"",'Cable Schedule'!$M257)</f>
        <v/>
      </c>
      <c r="C257" s="3" t="str">
        <f>IF(ISBLANK('Cable Schedule'!$E260),"",'Cable Schedule'!$G257)</f>
        <v/>
      </c>
      <c r="D257" s="48" t="str">
        <f>IF(ISNA(INDEX('Cable Schedule'!$X$4:$X$411,MATCH($B257,'Cable Schedule'!$M$4:$M$411,0))),"",INDEX('Cable Schedule'!$X$4:$X$411,MATCH($B257,'Cable Schedule'!$M$4:$M$411,0)))</f>
        <v/>
      </c>
      <c r="E257" s="35">
        <v>0.75</v>
      </c>
      <c r="F257" s="36" t="str">
        <f>IF(ISBLANK('Cable Schedule'!$E257),"",(SUM((E257*0.5)^2*(3.1416))))</f>
        <v/>
      </c>
      <c r="G257" s="277" t="str">
        <f>IF(ISBLANK('Cable Schedule'!$E257),"",(SUMIF('Cable Schedule'!$M$4:$M$412,$B257,'Cable Schedule'!$W$4:$W$412)+SUMIF('Cable Schedule'!$N$4:$N$412,$B257,'Cable Schedule'!$W$4:$W$412)+SUMIF('Cable Schedule'!$O$4:$O$412,$B257,'Cable Schedule'!$W$4:$W$412)+SUMIF('Cable Schedule'!$P$4:$P$412,$B257,'Cable Schedule'!$W$4:$W$412)+SUMIF('Cable Schedule'!$Q$4:$Q$412,$B257,'Cable Schedule'!$W$4:$W$412)+SUMIF('Cable Schedule'!$R$4:$R$412,$B257,'Cable Schedule'!$W$4:$W$412)+SUMIF('Cable Schedule'!$S$4:$S$412,$B257,'Cable Schedule'!$W$4:$W$412)))</f>
        <v/>
      </c>
      <c r="H257" s="32" t="str">
        <f>IF(ISBLANK('Cable Schedule'!$E257),"",G257/F257)</f>
        <v/>
      </c>
      <c r="I257" s="278" t="str">
        <f>IF(ISBLANK('Cable Schedule'!$J257),"",(CONCATENATE('Cable Schedule'!J257,'Cable Schedule'!K257,'Cable Schedule'!L257)))</f>
        <v/>
      </c>
      <c r="J257" s="64">
        <f>IF(ISNA(INDEX('Cable Schedule'!$T$4:$T$307,MATCH($B257,'Cable Schedule'!$M$4:$M$307,0))),$C257,INDEX('Cable Schedule'!$T$4:$T$307,MATCH($B257,'Cable Schedule'!$M$4:$M$307,0)))</f>
        <v>0</v>
      </c>
      <c r="K257" s="15" t="str">
        <f>IF(ISNA(INDEX('Cable Schedule'!$M$4:$M$411,MATCH($B257,'Cable Schedule'!$M$4:$M$411,0))),"",INDEX('Cable Schedule'!$M$4:$M$411,MATCH($B257,'Cable Schedule'!$M$4:$M$411,0))&amp;IF(INDEX('Cable Schedule'!$N$4:$N$411,MATCH($B257,'Cable Schedule'!$M$4:$M$411,0))="","",", "&amp;INDEX('Cable Schedule'!$N$4:$N$411,MATCH($B257,'Cable Schedule'!$M$4:$M$411,0)))&amp;IF(INDEX('Cable Schedule'!$O$4:$O$411,MATCH($B257,'Cable Schedule'!$M$4:$M$411,0))="","",", "&amp;INDEX('Cable Schedule'!$O$4:$O$411,MATCH($B257,'Cable Schedule'!$M$4:$M$411,0)))&amp;IF(INDEX('Cable Schedule'!$P$4:$P$411,MATCH($B257,'Cable Schedule'!$M$4:$M$411,0))="","",", "&amp;INDEX('Cable Schedule'!$P$4:$P$411,MATCH($B257,'Cable Schedule'!$M$4:$M$411,0)))&amp;IF(INDEX('Cable Schedule'!$Q$4:$Q$411,MATCH($B257,'Cable Schedule'!$M$4:$M$411,0))="","",", "&amp;INDEX('Cable Schedule'!$Q$4:$Q$411,MATCH($B257,'Cable Schedule'!$M$4:$M$411,0)))&amp;IF(INDEX('Cable Schedule'!$R$4:$R$411,MATCH($B257,'Cable Schedule'!$M$4:$M$411,0))="","",", "&amp;INDEX('Cable Schedule'!$R$4:$R$411,MATCH($B257,'Cable Schedule'!$M$4:$M$411,0)))&amp;IF(INDEX('Cable Schedule'!$S$4:$S$411,MATCH($B257,'Cable Schedule'!$M$4:$M$411,0))="","",", "&amp;INDEX('Cable Schedule'!$S$4:$S$411,MATCH($B257,'Cable Schedule'!$M$4:$M$411,0))))</f>
        <v/>
      </c>
      <c r="L257" s="251"/>
      <c r="M257" s="252"/>
      <c r="N257" s="252"/>
      <c r="O257" s="252"/>
      <c r="P257" s="252"/>
      <c r="Q257" s="253"/>
    </row>
    <row r="258" spans="1:17">
      <c r="A258" s="50"/>
      <c r="B258" s="34" t="str">
        <f>IF(ISBLANK('Cable Schedule'!$M258),"",'Cable Schedule'!$M258)</f>
        <v/>
      </c>
      <c r="C258" s="3" t="str">
        <f>IF(ISBLANK('Cable Schedule'!$E261),"",'Cable Schedule'!$G258)</f>
        <v/>
      </c>
      <c r="D258" s="48" t="str">
        <f>IF(ISNA(INDEX('Cable Schedule'!$X$4:$X$411,MATCH($B258,'Cable Schedule'!$M$4:$M$411,0))),"",INDEX('Cable Schedule'!$X$4:$X$411,MATCH($B258,'Cable Schedule'!$M$4:$M$411,0)))</f>
        <v/>
      </c>
      <c r="E258" s="35">
        <v>0.75</v>
      </c>
      <c r="F258" s="36" t="str">
        <f>IF(ISBLANK('Cable Schedule'!$E258),"",(SUM((E258*0.5)^2*(3.1416))))</f>
        <v/>
      </c>
      <c r="G258" s="277" t="str">
        <f>IF(ISBLANK('Cable Schedule'!$E258),"",(SUMIF('Cable Schedule'!$M$4:$M$412,$B258,'Cable Schedule'!$W$4:$W$412)+SUMIF('Cable Schedule'!$N$4:$N$412,$B258,'Cable Schedule'!$W$4:$W$412)+SUMIF('Cable Schedule'!$O$4:$O$412,$B258,'Cable Schedule'!$W$4:$W$412)+SUMIF('Cable Schedule'!$P$4:$P$412,$B258,'Cable Schedule'!$W$4:$W$412)+SUMIF('Cable Schedule'!$Q$4:$Q$412,$B258,'Cable Schedule'!$W$4:$W$412)+SUMIF('Cable Schedule'!$R$4:$R$412,$B258,'Cable Schedule'!$W$4:$W$412)+SUMIF('Cable Schedule'!$S$4:$S$412,$B258,'Cable Schedule'!$W$4:$W$412)))</f>
        <v/>
      </c>
      <c r="H258" s="32" t="str">
        <f>IF(ISBLANK('Cable Schedule'!$E258),"",G258/F258)</f>
        <v/>
      </c>
      <c r="I258" s="278" t="str">
        <f>IF(ISBLANK('Cable Schedule'!$J258),"",(CONCATENATE('Cable Schedule'!J258,'Cable Schedule'!K258,'Cable Schedule'!L258)))</f>
        <v/>
      </c>
      <c r="J258" s="64">
        <f>IF(ISNA(INDEX('Cable Schedule'!$T$4:$T$307,MATCH($B258,'Cable Schedule'!$M$4:$M$307,0))),$C258,INDEX('Cable Schedule'!$T$4:$T$307,MATCH($B258,'Cable Schedule'!$M$4:$M$307,0)))</f>
        <v>0</v>
      </c>
      <c r="K258" s="15" t="str">
        <f>IF(ISNA(INDEX('Cable Schedule'!$M$4:$M$411,MATCH($B258,'Cable Schedule'!$M$4:$M$411,0))),"",INDEX('Cable Schedule'!$M$4:$M$411,MATCH($B258,'Cable Schedule'!$M$4:$M$411,0))&amp;IF(INDEX('Cable Schedule'!$N$4:$N$411,MATCH($B258,'Cable Schedule'!$M$4:$M$411,0))="","",", "&amp;INDEX('Cable Schedule'!$N$4:$N$411,MATCH($B258,'Cable Schedule'!$M$4:$M$411,0)))&amp;IF(INDEX('Cable Schedule'!$O$4:$O$411,MATCH($B258,'Cable Schedule'!$M$4:$M$411,0))="","",", "&amp;INDEX('Cable Schedule'!$O$4:$O$411,MATCH($B258,'Cable Schedule'!$M$4:$M$411,0)))&amp;IF(INDEX('Cable Schedule'!$P$4:$P$411,MATCH($B258,'Cable Schedule'!$M$4:$M$411,0))="","",", "&amp;INDEX('Cable Schedule'!$P$4:$P$411,MATCH($B258,'Cable Schedule'!$M$4:$M$411,0)))&amp;IF(INDEX('Cable Schedule'!$Q$4:$Q$411,MATCH($B258,'Cable Schedule'!$M$4:$M$411,0))="","",", "&amp;INDEX('Cable Schedule'!$Q$4:$Q$411,MATCH($B258,'Cable Schedule'!$M$4:$M$411,0)))&amp;IF(INDEX('Cable Schedule'!$R$4:$R$411,MATCH($B258,'Cable Schedule'!$M$4:$M$411,0))="","",", "&amp;INDEX('Cable Schedule'!$R$4:$R$411,MATCH($B258,'Cable Schedule'!$M$4:$M$411,0)))&amp;IF(INDEX('Cable Schedule'!$S$4:$S$411,MATCH($B258,'Cable Schedule'!$M$4:$M$411,0))="","",", "&amp;INDEX('Cable Schedule'!$S$4:$S$411,MATCH($B258,'Cable Schedule'!$M$4:$M$411,0))))</f>
        <v/>
      </c>
      <c r="L258" s="251"/>
      <c r="M258" s="252"/>
      <c r="N258" s="252"/>
      <c r="O258" s="252"/>
      <c r="P258" s="252"/>
      <c r="Q258" s="253"/>
    </row>
    <row r="259" spans="1:17">
      <c r="A259" s="50"/>
      <c r="B259" s="34" t="str">
        <f>IF(ISBLANK('Cable Schedule'!$M259),"",'Cable Schedule'!$M259)</f>
        <v/>
      </c>
      <c r="C259" s="3" t="str">
        <f>IF(ISBLANK('Cable Schedule'!$E262),"",'Cable Schedule'!$G259)</f>
        <v/>
      </c>
      <c r="D259" s="48" t="str">
        <f>IF(ISNA(INDEX('Cable Schedule'!$X$4:$X$411,MATCH($B259,'Cable Schedule'!$M$4:$M$411,0))),"",INDEX('Cable Schedule'!$X$4:$X$411,MATCH($B259,'Cable Schedule'!$M$4:$M$411,0)))</f>
        <v/>
      </c>
      <c r="E259" s="35">
        <v>0.75</v>
      </c>
      <c r="F259" s="36" t="str">
        <f>IF(ISBLANK('Cable Schedule'!$E259),"",(SUM((E259*0.5)^2*(3.1416))))</f>
        <v/>
      </c>
      <c r="G259" s="277" t="str">
        <f>IF(ISBLANK('Cable Schedule'!$E259),"",(SUMIF('Cable Schedule'!$M$4:$M$412,$B259,'Cable Schedule'!$W$4:$W$412)+SUMIF('Cable Schedule'!$N$4:$N$412,$B259,'Cable Schedule'!$W$4:$W$412)+SUMIF('Cable Schedule'!$O$4:$O$412,$B259,'Cable Schedule'!$W$4:$W$412)+SUMIF('Cable Schedule'!$P$4:$P$412,$B259,'Cable Schedule'!$W$4:$W$412)+SUMIF('Cable Schedule'!$Q$4:$Q$412,$B259,'Cable Schedule'!$W$4:$W$412)+SUMIF('Cable Schedule'!$R$4:$R$412,$B259,'Cable Schedule'!$W$4:$W$412)+SUMIF('Cable Schedule'!$S$4:$S$412,$B259,'Cable Schedule'!$W$4:$W$412)))</f>
        <v/>
      </c>
      <c r="H259" s="32" t="str">
        <f>IF(ISBLANK('Cable Schedule'!$E259),"",G259/F259)</f>
        <v/>
      </c>
      <c r="I259" s="278" t="str">
        <f>IF(ISBLANK('Cable Schedule'!$J259),"",(CONCATENATE('Cable Schedule'!J259,'Cable Schedule'!K259,'Cable Schedule'!L259)))</f>
        <v/>
      </c>
      <c r="J259" s="64">
        <f>IF(ISNA(INDEX('Cable Schedule'!$T$4:$T$307,MATCH($B259,'Cable Schedule'!$M$4:$M$307,0))),$C259,INDEX('Cable Schedule'!$T$4:$T$307,MATCH($B259,'Cable Schedule'!$M$4:$M$307,0)))</f>
        <v>0</v>
      </c>
      <c r="K259" s="15" t="str">
        <f>IF(ISNA(INDEX('Cable Schedule'!$M$4:$M$411,MATCH($B259,'Cable Schedule'!$M$4:$M$411,0))),"",INDEX('Cable Schedule'!$M$4:$M$411,MATCH($B259,'Cable Schedule'!$M$4:$M$411,0))&amp;IF(INDEX('Cable Schedule'!$N$4:$N$411,MATCH($B259,'Cable Schedule'!$M$4:$M$411,0))="","",", "&amp;INDEX('Cable Schedule'!$N$4:$N$411,MATCH($B259,'Cable Schedule'!$M$4:$M$411,0)))&amp;IF(INDEX('Cable Schedule'!$O$4:$O$411,MATCH($B259,'Cable Schedule'!$M$4:$M$411,0))="","",", "&amp;INDEX('Cable Schedule'!$O$4:$O$411,MATCH($B259,'Cable Schedule'!$M$4:$M$411,0)))&amp;IF(INDEX('Cable Schedule'!$P$4:$P$411,MATCH($B259,'Cable Schedule'!$M$4:$M$411,0))="","",", "&amp;INDEX('Cable Schedule'!$P$4:$P$411,MATCH($B259,'Cable Schedule'!$M$4:$M$411,0)))&amp;IF(INDEX('Cable Schedule'!$Q$4:$Q$411,MATCH($B259,'Cable Schedule'!$M$4:$M$411,0))="","",", "&amp;INDEX('Cable Schedule'!$Q$4:$Q$411,MATCH($B259,'Cable Schedule'!$M$4:$M$411,0)))&amp;IF(INDEX('Cable Schedule'!$R$4:$R$411,MATCH($B259,'Cable Schedule'!$M$4:$M$411,0))="","",", "&amp;INDEX('Cable Schedule'!$R$4:$R$411,MATCH($B259,'Cable Schedule'!$M$4:$M$411,0)))&amp;IF(INDEX('Cable Schedule'!$S$4:$S$411,MATCH($B259,'Cable Schedule'!$M$4:$M$411,0))="","",", "&amp;INDEX('Cable Schedule'!$S$4:$S$411,MATCH($B259,'Cable Schedule'!$M$4:$M$411,0))))</f>
        <v/>
      </c>
      <c r="L259" s="251"/>
      <c r="M259" s="252"/>
      <c r="N259" s="252"/>
      <c r="O259" s="252"/>
      <c r="P259" s="252"/>
      <c r="Q259" s="253"/>
    </row>
    <row r="260" spans="1:17">
      <c r="A260" s="50"/>
      <c r="B260" s="34" t="str">
        <f>IF(ISBLANK('Cable Schedule'!$M260),"",'Cable Schedule'!$M260)</f>
        <v/>
      </c>
      <c r="C260" s="3" t="str">
        <f>IF(ISBLANK('Cable Schedule'!$E263),"",'Cable Schedule'!$G260)</f>
        <v/>
      </c>
      <c r="D260" s="48" t="str">
        <f>IF(ISNA(INDEX('Cable Schedule'!$X$4:$X$411,MATCH($B260,'Cable Schedule'!$M$4:$M$411,0))),"",INDEX('Cable Schedule'!$X$4:$X$411,MATCH($B260,'Cable Schedule'!$M$4:$M$411,0)))</f>
        <v/>
      </c>
      <c r="E260" s="35">
        <v>0.75</v>
      </c>
      <c r="F260" s="36" t="str">
        <f>IF(ISBLANK('Cable Schedule'!$E260),"",(SUM((E260*0.5)^2*(3.1416))))</f>
        <v/>
      </c>
      <c r="G260" s="277" t="str">
        <f>IF(ISBLANK('Cable Schedule'!$E260),"",(SUMIF('Cable Schedule'!$M$4:$M$412,$B260,'Cable Schedule'!$W$4:$W$412)+SUMIF('Cable Schedule'!$N$4:$N$412,$B260,'Cable Schedule'!$W$4:$W$412)+SUMIF('Cable Schedule'!$O$4:$O$412,$B260,'Cable Schedule'!$W$4:$W$412)+SUMIF('Cable Schedule'!$P$4:$P$412,$B260,'Cable Schedule'!$W$4:$W$412)+SUMIF('Cable Schedule'!$Q$4:$Q$412,$B260,'Cable Schedule'!$W$4:$W$412)+SUMIF('Cable Schedule'!$R$4:$R$412,$B260,'Cable Schedule'!$W$4:$W$412)+SUMIF('Cable Schedule'!$S$4:$S$412,$B260,'Cable Schedule'!$W$4:$W$412)))</f>
        <v/>
      </c>
      <c r="H260" s="32" t="str">
        <f>IF(ISBLANK('Cable Schedule'!$E260),"",G260/F260)</f>
        <v/>
      </c>
      <c r="I260" s="278" t="str">
        <f>IF(ISBLANK('Cable Schedule'!$J260),"",(CONCATENATE('Cable Schedule'!J260,'Cable Schedule'!K260,'Cable Schedule'!L260)))</f>
        <v/>
      </c>
      <c r="J260" s="64">
        <f>IF(ISNA(INDEX('Cable Schedule'!$T$4:$T$307,MATCH($B260,'Cable Schedule'!$M$4:$M$307,0))),$C260,INDEX('Cable Schedule'!$T$4:$T$307,MATCH($B260,'Cable Schedule'!$M$4:$M$307,0)))</f>
        <v>0</v>
      </c>
      <c r="K260" s="15" t="str">
        <f>IF(ISNA(INDEX('Cable Schedule'!$M$4:$M$411,MATCH($B260,'Cable Schedule'!$M$4:$M$411,0))),"",INDEX('Cable Schedule'!$M$4:$M$411,MATCH($B260,'Cable Schedule'!$M$4:$M$411,0))&amp;IF(INDEX('Cable Schedule'!$N$4:$N$411,MATCH($B260,'Cable Schedule'!$M$4:$M$411,0))="","",", "&amp;INDEX('Cable Schedule'!$N$4:$N$411,MATCH($B260,'Cable Schedule'!$M$4:$M$411,0)))&amp;IF(INDEX('Cable Schedule'!$O$4:$O$411,MATCH($B260,'Cable Schedule'!$M$4:$M$411,0))="","",", "&amp;INDEX('Cable Schedule'!$O$4:$O$411,MATCH($B260,'Cable Schedule'!$M$4:$M$411,0)))&amp;IF(INDEX('Cable Schedule'!$P$4:$P$411,MATCH($B260,'Cable Schedule'!$M$4:$M$411,0))="","",", "&amp;INDEX('Cable Schedule'!$P$4:$P$411,MATCH($B260,'Cable Schedule'!$M$4:$M$411,0)))&amp;IF(INDEX('Cable Schedule'!$Q$4:$Q$411,MATCH($B260,'Cable Schedule'!$M$4:$M$411,0))="","",", "&amp;INDEX('Cable Schedule'!$Q$4:$Q$411,MATCH($B260,'Cable Schedule'!$M$4:$M$411,0)))&amp;IF(INDEX('Cable Schedule'!$R$4:$R$411,MATCH($B260,'Cable Schedule'!$M$4:$M$411,0))="","",", "&amp;INDEX('Cable Schedule'!$R$4:$R$411,MATCH($B260,'Cable Schedule'!$M$4:$M$411,0)))&amp;IF(INDEX('Cable Schedule'!$S$4:$S$411,MATCH($B260,'Cable Schedule'!$M$4:$M$411,0))="","",", "&amp;INDEX('Cable Schedule'!$S$4:$S$411,MATCH($B260,'Cable Schedule'!$M$4:$M$411,0))))</f>
        <v/>
      </c>
      <c r="L260" s="251"/>
      <c r="M260" s="252"/>
      <c r="N260" s="252"/>
      <c r="O260" s="252"/>
      <c r="P260" s="252"/>
      <c r="Q260" s="253"/>
    </row>
    <row r="261" spans="1:17">
      <c r="A261" s="50"/>
      <c r="B261" s="34" t="str">
        <f>IF(ISBLANK('Cable Schedule'!$M261),"",'Cable Schedule'!$M261)</f>
        <v/>
      </c>
      <c r="C261" s="3" t="str">
        <f>IF(ISBLANK('Cable Schedule'!$E264),"",'Cable Schedule'!$G261)</f>
        <v/>
      </c>
      <c r="D261" s="48" t="str">
        <f>IF(ISNA(INDEX('Cable Schedule'!$X$4:$X$411,MATCH($B261,'Cable Schedule'!$M$4:$M$411,0))),"",INDEX('Cable Schedule'!$X$4:$X$411,MATCH($B261,'Cable Schedule'!$M$4:$M$411,0)))</f>
        <v/>
      </c>
      <c r="E261" s="35">
        <v>0.75</v>
      </c>
      <c r="F261" s="36" t="str">
        <f>IF(ISBLANK('Cable Schedule'!$E261),"",(SUM((E261*0.5)^2*(3.1416))))</f>
        <v/>
      </c>
      <c r="G261" s="277" t="str">
        <f>IF(ISBLANK('Cable Schedule'!$E261),"",(SUMIF('Cable Schedule'!$M$4:$M$412,$B261,'Cable Schedule'!$W$4:$W$412)+SUMIF('Cable Schedule'!$N$4:$N$412,$B261,'Cable Schedule'!$W$4:$W$412)+SUMIF('Cable Schedule'!$O$4:$O$412,$B261,'Cable Schedule'!$W$4:$W$412)+SUMIF('Cable Schedule'!$P$4:$P$412,$B261,'Cable Schedule'!$W$4:$W$412)+SUMIF('Cable Schedule'!$Q$4:$Q$412,$B261,'Cable Schedule'!$W$4:$W$412)+SUMIF('Cable Schedule'!$R$4:$R$412,$B261,'Cable Schedule'!$W$4:$W$412)+SUMIF('Cable Schedule'!$S$4:$S$412,$B261,'Cable Schedule'!$W$4:$W$412)))</f>
        <v/>
      </c>
      <c r="H261" s="32" t="str">
        <f>IF(ISBLANK('Cable Schedule'!$E261),"",G261/F261)</f>
        <v/>
      </c>
      <c r="I261" s="278" t="str">
        <f>IF(ISBLANK('Cable Schedule'!$J261),"",(CONCATENATE('Cable Schedule'!J261,'Cable Schedule'!K261,'Cable Schedule'!L261)))</f>
        <v/>
      </c>
      <c r="J261" s="64">
        <f>IF(ISNA(INDEX('Cable Schedule'!$T$4:$T$307,MATCH($B261,'Cable Schedule'!$M$4:$M$307,0))),$C261,INDEX('Cable Schedule'!$T$4:$T$307,MATCH($B261,'Cable Schedule'!$M$4:$M$307,0)))</f>
        <v>0</v>
      </c>
      <c r="K261" s="15" t="str">
        <f>IF(ISNA(INDEX('Cable Schedule'!$M$4:$M$411,MATCH($B261,'Cable Schedule'!$M$4:$M$411,0))),"",INDEX('Cable Schedule'!$M$4:$M$411,MATCH($B261,'Cable Schedule'!$M$4:$M$411,0))&amp;IF(INDEX('Cable Schedule'!$N$4:$N$411,MATCH($B261,'Cable Schedule'!$M$4:$M$411,0))="","",", "&amp;INDEX('Cable Schedule'!$N$4:$N$411,MATCH($B261,'Cable Schedule'!$M$4:$M$411,0)))&amp;IF(INDEX('Cable Schedule'!$O$4:$O$411,MATCH($B261,'Cable Schedule'!$M$4:$M$411,0))="","",", "&amp;INDEX('Cable Schedule'!$O$4:$O$411,MATCH($B261,'Cable Schedule'!$M$4:$M$411,0)))&amp;IF(INDEX('Cable Schedule'!$P$4:$P$411,MATCH($B261,'Cable Schedule'!$M$4:$M$411,0))="","",", "&amp;INDEX('Cable Schedule'!$P$4:$P$411,MATCH($B261,'Cable Schedule'!$M$4:$M$411,0)))&amp;IF(INDEX('Cable Schedule'!$Q$4:$Q$411,MATCH($B261,'Cable Schedule'!$M$4:$M$411,0))="","",", "&amp;INDEX('Cable Schedule'!$Q$4:$Q$411,MATCH($B261,'Cable Schedule'!$M$4:$M$411,0)))&amp;IF(INDEX('Cable Schedule'!$R$4:$R$411,MATCH($B261,'Cable Schedule'!$M$4:$M$411,0))="","",", "&amp;INDEX('Cable Schedule'!$R$4:$R$411,MATCH($B261,'Cable Schedule'!$M$4:$M$411,0)))&amp;IF(INDEX('Cable Schedule'!$S$4:$S$411,MATCH($B261,'Cable Schedule'!$M$4:$M$411,0))="","",", "&amp;INDEX('Cable Schedule'!$S$4:$S$411,MATCH($B261,'Cable Schedule'!$M$4:$M$411,0))))</f>
        <v/>
      </c>
      <c r="L261" s="251"/>
      <c r="M261" s="252"/>
      <c r="N261" s="252"/>
      <c r="O261" s="252"/>
      <c r="P261" s="252"/>
      <c r="Q261" s="253"/>
    </row>
    <row r="262" spans="1:17">
      <c r="A262" s="50"/>
      <c r="B262" s="34" t="str">
        <f>IF(ISBLANK('Cable Schedule'!$M262),"",'Cable Schedule'!$M262)</f>
        <v/>
      </c>
      <c r="C262" s="3" t="str">
        <f>IF(ISBLANK('Cable Schedule'!$E265),"",'Cable Schedule'!$G262)</f>
        <v/>
      </c>
      <c r="D262" s="48" t="str">
        <f>IF(ISNA(INDEX('Cable Schedule'!$X$4:$X$411,MATCH($B262,'Cable Schedule'!$M$4:$M$411,0))),"",INDEX('Cable Schedule'!$X$4:$X$411,MATCH($B262,'Cable Schedule'!$M$4:$M$411,0)))</f>
        <v/>
      </c>
      <c r="E262" s="35">
        <v>0.75</v>
      </c>
      <c r="F262" s="36" t="str">
        <f>IF(ISBLANK('Cable Schedule'!$E262),"",(SUM((E262*0.5)^2*(3.1416))))</f>
        <v/>
      </c>
      <c r="G262" s="277" t="str">
        <f>IF(ISBLANK('Cable Schedule'!$E262),"",(SUMIF('Cable Schedule'!$M$4:$M$412,$B262,'Cable Schedule'!$W$4:$W$412)+SUMIF('Cable Schedule'!$N$4:$N$412,$B262,'Cable Schedule'!$W$4:$W$412)+SUMIF('Cable Schedule'!$O$4:$O$412,$B262,'Cable Schedule'!$W$4:$W$412)+SUMIF('Cable Schedule'!$P$4:$P$412,$B262,'Cable Schedule'!$W$4:$W$412)+SUMIF('Cable Schedule'!$Q$4:$Q$412,$B262,'Cable Schedule'!$W$4:$W$412)+SUMIF('Cable Schedule'!$R$4:$R$412,$B262,'Cable Schedule'!$W$4:$W$412)+SUMIF('Cable Schedule'!$S$4:$S$412,$B262,'Cable Schedule'!$W$4:$W$412)))</f>
        <v/>
      </c>
      <c r="H262" s="32" t="str">
        <f>IF(ISBLANK('Cable Schedule'!$E262),"",G262/F262)</f>
        <v/>
      </c>
      <c r="I262" s="278" t="str">
        <f>IF(ISBLANK('Cable Schedule'!$J262),"",(CONCATENATE('Cable Schedule'!J262,'Cable Schedule'!K262,'Cable Schedule'!L262)))</f>
        <v/>
      </c>
      <c r="J262" s="64">
        <f>IF(ISNA(INDEX('Cable Schedule'!$T$4:$T$307,MATCH($B262,'Cable Schedule'!$M$4:$M$307,0))),$C262,INDEX('Cable Schedule'!$T$4:$T$307,MATCH($B262,'Cable Schedule'!$M$4:$M$307,0)))</f>
        <v>0</v>
      </c>
      <c r="K262" s="15" t="str">
        <f>IF(ISNA(INDEX('Cable Schedule'!$M$4:$M$411,MATCH($B262,'Cable Schedule'!$M$4:$M$411,0))),"",INDEX('Cable Schedule'!$M$4:$M$411,MATCH($B262,'Cable Schedule'!$M$4:$M$411,0))&amp;IF(INDEX('Cable Schedule'!$N$4:$N$411,MATCH($B262,'Cable Schedule'!$M$4:$M$411,0))="","",", "&amp;INDEX('Cable Schedule'!$N$4:$N$411,MATCH($B262,'Cable Schedule'!$M$4:$M$411,0)))&amp;IF(INDEX('Cable Schedule'!$O$4:$O$411,MATCH($B262,'Cable Schedule'!$M$4:$M$411,0))="","",", "&amp;INDEX('Cable Schedule'!$O$4:$O$411,MATCH($B262,'Cable Schedule'!$M$4:$M$411,0)))&amp;IF(INDEX('Cable Schedule'!$P$4:$P$411,MATCH($B262,'Cable Schedule'!$M$4:$M$411,0))="","",", "&amp;INDEX('Cable Schedule'!$P$4:$P$411,MATCH($B262,'Cable Schedule'!$M$4:$M$411,0)))&amp;IF(INDEX('Cable Schedule'!$Q$4:$Q$411,MATCH($B262,'Cable Schedule'!$M$4:$M$411,0))="","",", "&amp;INDEX('Cable Schedule'!$Q$4:$Q$411,MATCH($B262,'Cable Schedule'!$M$4:$M$411,0)))&amp;IF(INDEX('Cable Schedule'!$R$4:$R$411,MATCH($B262,'Cable Schedule'!$M$4:$M$411,0))="","",", "&amp;INDEX('Cable Schedule'!$R$4:$R$411,MATCH($B262,'Cable Schedule'!$M$4:$M$411,0)))&amp;IF(INDEX('Cable Schedule'!$S$4:$S$411,MATCH($B262,'Cable Schedule'!$M$4:$M$411,0))="","",", "&amp;INDEX('Cable Schedule'!$S$4:$S$411,MATCH($B262,'Cable Schedule'!$M$4:$M$411,0))))</f>
        <v/>
      </c>
      <c r="L262" s="251"/>
      <c r="M262" s="252"/>
      <c r="N262" s="252"/>
      <c r="O262" s="252"/>
      <c r="P262" s="252"/>
      <c r="Q262" s="253"/>
    </row>
    <row r="263" spans="1:17">
      <c r="A263" s="50"/>
      <c r="B263" s="34" t="str">
        <f>IF(ISBLANK('Cable Schedule'!$M263),"",'Cable Schedule'!$M263)</f>
        <v/>
      </c>
      <c r="C263" s="3" t="str">
        <f>IF(ISBLANK('Cable Schedule'!$E266),"",'Cable Schedule'!$G263)</f>
        <v/>
      </c>
      <c r="D263" s="48" t="str">
        <f>IF(ISNA(INDEX('Cable Schedule'!$X$4:$X$411,MATCH($B263,'Cable Schedule'!$M$4:$M$411,0))),"",INDEX('Cable Schedule'!$X$4:$X$411,MATCH($B263,'Cable Schedule'!$M$4:$M$411,0)))</f>
        <v/>
      </c>
      <c r="E263" s="35">
        <v>1</v>
      </c>
      <c r="F263" s="36" t="str">
        <f>IF(ISBLANK('Cable Schedule'!$E263),"",(SUM((E263*0.5)^2*(3.1416))))</f>
        <v/>
      </c>
      <c r="G263" s="277" t="str">
        <f>IF(ISBLANK('Cable Schedule'!$E263),"",(SUMIF('Cable Schedule'!$M$4:$M$412,$B263,'Cable Schedule'!$W$4:$W$412)+SUMIF('Cable Schedule'!$N$4:$N$412,$B263,'Cable Schedule'!$W$4:$W$412)+SUMIF('Cable Schedule'!$O$4:$O$412,$B263,'Cable Schedule'!$W$4:$W$412)+SUMIF('Cable Schedule'!$P$4:$P$412,$B263,'Cable Schedule'!$W$4:$W$412)+SUMIF('Cable Schedule'!$Q$4:$Q$412,$B263,'Cable Schedule'!$W$4:$W$412)+SUMIF('Cable Schedule'!$R$4:$R$412,$B263,'Cable Schedule'!$W$4:$W$412)+SUMIF('Cable Schedule'!$S$4:$S$412,$B263,'Cable Schedule'!$W$4:$W$412)))</f>
        <v/>
      </c>
      <c r="H263" s="32" t="str">
        <f>IF(ISBLANK('Cable Schedule'!$E263),"",G263/F263)</f>
        <v/>
      </c>
      <c r="I263" s="278" t="str">
        <f>IF(ISBLANK('Cable Schedule'!$J263),"",(CONCATENATE('Cable Schedule'!J263,'Cable Schedule'!K263,'Cable Schedule'!L263)))</f>
        <v/>
      </c>
      <c r="J263" s="64">
        <f>IF(ISNA(INDEX('Cable Schedule'!$T$4:$T$307,MATCH($B263,'Cable Schedule'!$M$4:$M$307,0))),$C263,INDEX('Cable Schedule'!$T$4:$T$307,MATCH($B263,'Cable Schedule'!$M$4:$M$307,0)))</f>
        <v>0</v>
      </c>
      <c r="K263" s="15" t="str">
        <f>IF(ISNA(INDEX('Cable Schedule'!$M$4:$M$411,MATCH($B263,'Cable Schedule'!$M$4:$M$411,0))),"",INDEX('Cable Schedule'!$M$4:$M$411,MATCH($B263,'Cable Schedule'!$M$4:$M$411,0))&amp;IF(INDEX('Cable Schedule'!$N$4:$N$411,MATCH($B263,'Cable Schedule'!$M$4:$M$411,0))="","",", "&amp;INDEX('Cable Schedule'!$N$4:$N$411,MATCH($B263,'Cable Schedule'!$M$4:$M$411,0)))&amp;IF(INDEX('Cable Schedule'!$O$4:$O$411,MATCH($B263,'Cable Schedule'!$M$4:$M$411,0))="","",", "&amp;INDEX('Cable Schedule'!$O$4:$O$411,MATCH($B263,'Cable Schedule'!$M$4:$M$411,0)))&amp;IF(INDEX('Cable Schedule'!$P$4:$P$411,MATCH($B263,'Cable Schedule'!$M$4:$M$411,0))="","",", "&amp;INDEX('Cable Schedule'!$P$4:$P$411,MATCH($B263,'Cable Schedule'!$M$4:$M$411,0)))&amp;IF(INDEX('Cable Schedule'!$Q$4:$Q$411,MATCH($B263,'Cable Schedule'!$M$4:$M$411,0))="","",", "&amp;INDEX('Cable Schedule'!$Q$4:$Q$411,MATCH($B263,'Cable Schedule'!$M$4:$M$411,0)))&amp;IF(INDEX('Cable Schedule'!$R$4:$R$411,MATCH($B263,'Cable Schedule'!$M$4:$M$411,0))="","",", "&amp;INDEX('Cable Schedule'!$R$4:$R$411,MATCH($B263,'Cable Schedule'!$M$4:$M$411,0)))&amp;IF(INDEX('Cable Schedule'!$S$4:$S$411,MATCH($B263,'Cable Schedule'!$M$4:$M$411,0))="","",", "&amp;INDEX('Cable Schedule'!$S$4:$S$411,MATCH($B263,'Cable Schedule'!$M$4:$M$411,0))))</f>
        <v/>
      </c>
      <c r="L263" s="251"/>
      <c r="M263" s="252"/>
      <c r="N263" s="252"/>
      <c r="O263" s="252"/>
      <c r="P263" s="252"/>
      <c r="Q263" s="253"/>
    </row>
    <row r="264" spans="1:17">
      <c r="A264" s="50"/>
      <c r="B264" s="34" t="str">
        <f>IF(ISBLANK('Cable Schedule'!$M264),"",'Cable Schedule'!$M264)</f>
        <v/>
      </c>
      <c r="C264" s="3" t="str">
        <f>IF(ISBLANK('Cable Schedule'!$E267),"",'Cable Schedule'!$G264)</f>
        <v/>
      </c>
      <c r="D264" s="48" t="str">
        <f>IF(ISNA(INDEX('Cable Schedule'!$X$4:$X$411,MATCH($B264,'Cable Schedule'!$M$4:$M$411,0))),"",INDEX('Cable Schedule'!$X$4:$X$411,MATCH($B264,'Cable Schedule'!$M$4:$M$411,0)))</f>
        <v/>
      </c>
      <c r="E264" s="35">
        <v>0.75</v>
      </c>
      <c r="F264" s="36" t="str">
        <f>IF(ISBLANK('Cable Schedule'!$E264),"",(SUM((E264*0.5)^2*(3.1416))))</f>
        <v/>
      </c>
      <c r="G264" s="277" t="str">
        <f>IF(ISBLANK('Cable Schedule'!$E264),"",(SUMIF('Cable Schedule'!$M$4:$M$412,$B264,'Cable Schedule'!$W$4:$W$412)+SUMIF('Cable Schedule'!$N$4:$N$412,$B264,'Cable Schedule'!$W$4:$W$412)+SUMIF('Cable Schedule'!$O$4:$O$412,$B264,'Cable Schedule'!$W$4:$W$412)+SUMIF('Cable Schedule'!$P$4:$P$412,$B264,'Cable Schedule'!$W$4:$W$412)+SUMIF('Cable Schedule'!$Q$4:$Q$412,$B264,'Cable Schedule'!$W$4:$W$412)+SUMIF('Cable Schedule'!$R$4:$R$412,$B264,'Cable Schedule'!$W$4:$W$412)+SUMIF('Cable Schedule'!$S$4:$S$412,$B264,'Cable Schedule'!$W$4:$W$412)))</f>
        <v/>
      </c>
      <c r="H264" s="32" t="str">
        <f>IF(ISBLANK('Cable Schedule'!$E264),"",G264/F264)</f>
        <v/>
      </c>
      <c r="I264" s="278" t="str">
        <f>IF(ISBLANK('Cable Schedule'!$J264),"",(CONCATENATE('Cable Schedule'!J264,'Cable Schedule'!K264,'Cable Schedule'!L264)))</f>
        <v/>
      </c>
      <c r="J264" s="64">
        <f>IF(ISNA(INDEX('Cable Schedule'!$T$4:$T$307,MATCH($B264,'Cable Schedule'!$M$4:$M$307,0))),$C264,INDEX('Cable Schedule'!$T$4:$T$307,MATCH($B264,'Cable Schedule'!$M$4:$M$307,0)))</f>
        <v>0</v>
      </c>
      <c r="K264" s="15" t="str">
        <f>IF(ISNA(INDEX('Cable Schedule'!$M$4:$M$411,MATCH($B264,'Cable Schedule'!$M$4:$M$411,0))),"",INDEX('Cable Schedule'!$M$4:$M$411,MATCH($B264,'Cable Schedule'!$M$4:$M$411,0))&amp;IF(INDEX('Cable Schedule'!$N$4:$N$411,MATCH($B264,'Cable Schedule'!$M$4:$M$411,0))="","",", "&amp;INDEX('Cable Schedule'!$N$4:$N$411,MATCH($B264,'Cable Schedule'!$M$4:$M$411,0)))&amp;IF(INDEX('Cable Schedule'!$O$4:$O$411,MATCH($B264,'Cable Schedule'!$M$4:$M$411,0))="","",", "&amp;INDEX('Cable Schedule'!$O$4:$O$411,MATCH($B264,'Cable Schedule'!$M$4:$M$411,0)))&amp;IF(INDEX('Cable Schedule'!$P$4:$P$411,MATCH($B264,'Cable Schedule'!$M$4:$M$411,0))="","",", "&amp;INDEX('Cable Schedule'!$P$4:$P$411,MATCH($B264,'Cable Schedule'!$M$4:$M$411,0)))&amp;IF(INDEX('Cable Schedule'!$Q$4:$Q$411,MATCH($B264,'Cable Schedule'!$M$4:$M$411,0))="","",", "&amp;INDEX('Cable Schedule'!$Q$4:$Q$411,MATCH($B264,'Cable Schedule'!$M$4:$M$411,0)))&amp;IF(INDEX('Cable Schedule'!$R$4:$R$411,MATCH($B264,'Cable Schedule'!$M$4:$M$411,0))="","",", "&amp;INDEX('Cable Schedule'!$R$4:$R$411,MATCH($B264,'Cable Schedule'!$M$4:$M$411,0)))&amp;IF(INDEX('Cable Schedule'!$S$4:$S$411,MATCH($B264,'Cable Schedule'!$M$4:$M$411,0))="","",", "&amp;INDEX('Cable Schedule'!$S$4:$S$411,MATCH($B264,'Cable Schedule'!$M$4:$M$411,0))))</f>
        <v/>
      </c>
      <c r="L264" s="251"/>
      <c r="M264" s="252"/>
      <c r="N264" s="252"/>
      <c r="O264" s="252"/>
      <c r="P264" s="252"/>
      <c r="Q264" s="253"/>
    </row>
    <row r="265" spans="1:17">
      <c r="A265" s="50"/>
      <c r="B265" s="34" t="str">
        <f>IF(ISBLANK('Cable Schedule'!$M265),"",'Cable Schedule'!$M265)</f>
        <v/>
      </c>
      <c r="C265" s="3" t="str">
        <f>IF(ISBLANK('Cable Schedule'!$E268),"",'Cable Schedule'!$G265)</f>
        <v/>
      </c>
      <c r="D265" s="48" t="str">
        <f>IF(ISNA(INDEX('Cable Schedule'!$X$4:$X$411,MATCH($B265,'Cable Schedule'!$M$4:$M$411,0))),"",INDEX('Cable Schedule'!$X$4:$X$411,MATCH($B265,'Cable Schedule'!$M$4:$M$411,0)))</f>
        <v/>
      </c>
      <c r="E265" s="35">
        <v>0.75</v>
      </c>
      <c r="F265" s="36" t="str">
        <f>IF(ISBLANK('Cable Schedule'!$E265),"",(SUM((E265*0.5)^2*(3.1416))))</f>
        <v/>
      </c>
      <c r="G265" s="277" t="str">
        <f>IF(ISBLANK('Cable Schedule'!$E265),"",(SUMIF('Cable Schedule'!$M$4:$M$412,$B265,'Cable Schedule'!$W$4:$W$412)+SUMIF('Cable Schedule'!$N$4:$N$412,$B265,'Cable Schedule'!$W$4:$W$412)+SUMIF('Cable Schedule'!$O$4:$O$412,$B265,'Cable Schedule'!$W$4:$W$412)+SUMIF('Cable Schedule'!$P$4:$P$412,$B265,'Cable Schedule'!$W$4:$W$412)+SUMIF('Cable Schedule'!$Q$4:$Q$412,$B265,'Cable Schedule'!$W$4:$W$412)+SUMIF('Cable Schedule'!$R$4:$R$412,$B265,'Cable Schedule'!$W$4:$W$412)+SUMIF('Cable Schedule'!$S$4:$S$412,$B265,'Cable Schedule'!$W$4:$W$412)))</f>
        <v/>
      </c>
      <c r="H265" s="32" t="str">
        <f>IF(ISBLANK('Cable Schedule'!$E265),"",G265/F265)</f>
        <v/>
      </c>
      <c r="I265" s="278" t="str">
        <f>IF(ISBLANK('Cable Schedule'!$J265),"",(CONCATENATE('Cable Schedule'!J265,'Cable Schedule'!K265,'Cable Schedule'!L265)))</f>
        <v/>
      </c>
      <c r="J265" s="64">
        <f>IF(ISNA(INDEX('Cable Schedule'!$T$4:$T$307,MATCH($B265,'Cable Schedule'!$M$4:$M$307,0))),$C265,INDEX('Cable Schedule'!$T$4:$T$307,MATCH($B265,'Cable Schedule'!$M$4:$M$307,0)))</f>
        <v>0</v>
      </c>
      <c r="K265" s="15" t="str">
        <f>IF(ISNA(INDEX('Cable Schedule'!$M$4:$M$411,MATCH($B265,'Cable Schedule'!$M$4:$M$411,0))),"",INDEX('Cable Schedule'!$M$4:$M$411,MATCH($B265,'Cable Schedule'!$M$4:$M$411,0))&amp;IF(INDEX('Cable Schedule'!$N$4:$N$411,MATCH($B265,'Cable Schedule'!$M$4:$M$411,0))="","",", "&amp;INDEX('Cable Schedule'!$N$4:$N$411,MATCH($B265,'Cable Schedule'!$M$4:$M$411,0)))&amp;IF(INDEX('Cable Schedule'!$O$4:$O$411,MATCH($B265,'Cable Schedule'!$M$4:$M$411,0))="","",", "&amp;INDEX('Cable Schedule'!$O$4:$O$411,MATCH($B265,'Cable Schedule'!$M$4:$M$411,0)))&amp;IF(INDEX('Cable Schedule'!$P$4:$P$411,MATCH($B265,'Cable Schedule'!$M$4:$M$411,0))="","",", "&amp;INDEX('Cable Schedule'!$P$4:$P$411,MATCH($B265,'Cable Schedule'!$M$4:$M$411,0)))&amp;IF(INDEX('Cable Schedule'!$Q$4:$Q$411,MATCH($B265,'Cable Schedule'!$M$4:$M$411,0))="","",", "&amp;INDEX('Cable Schedule'!$Q$4:$Q$411,MATCH($B265,'Cable Schedule'!$M$4:$M$411,0)))&amp;IF(INDEX('Cable Schedule'!$R$4:$R$411,MATCH($B265,'Cable Schedule'!$M$4:$M$411,0))="","",", "&amp;INDEX('Cable Schedule'!$R$4:$R$411,MATCH($B265,'Cable Schedule'!$M$4:$M$411,0)))&amp;IF(INDEX('Cable Schedule'!$S$4:$S$411,MATCH($B265,'Cable Schedule'!$M$4:$M$411,0))="","",", "&amp;INDEX('Cable Schedule'!$S$4:$S$411,MATCH($B265,'Cable Schedule'!$M$4:$M$411,0))))</f>
        <v/>
      </c>
      <c r="L265" s="251"/>
      <c r="M265" s="252"/>
      <c r="N265" s="252"/>
      <c r="O265" s="252"/>
      <c r="P265" s="252"/>
      <c r="Q265" s="253"/>
    </row>
    <row r="266" spans="1:17">
      <c r="A266" s="50"/>
      <c r="B266" s="34" t="str">
        <f>IF(ISBLANK('Cable Schedule'!$M266),"",'Cable Schedule'!$M266)</f>
        <v/>
      </c>
      <c r="C266" s="3" t="str">
        <f>IF(ISBLANK('Cable Schedule'!$E269),"",'Cable Schedule'!$G266)</f>
        <v/>
      </c>
      <c r="D266" s="48" t="str">
        <f>IF(ISNA(INDEX('Cable Schedule'!$X$4:$X$411,MATCH($B266,'Cable Schedule'!$M$4:$M$411,0))),"",INDEX('Cable Schedule'!$X$4:$X$411,MATCH($B266,'Cable Schedule'!$M$4:$M$411,0)))</f>
        <v/>
      </c>
      <c r="E266" s="35">
        <v>0.75</v>
      </c>
      <c r="F266" s="36" t="str">
        <f>IF(ISBLANK('Cable Schedule'!$E266),"",(SUM((E266*0.5)^2*(3.1416))))</f>
        <v/>
      </c>
      <c r="G266" s="277" t="str">
        <f>IF(ISBLANK('Cable Schedule'!$E266),"",(SUMIF('Cable Schedule'!$M$4:$M$412,$B266,'Cable Schedule'!$W$4:$W$412)+SUMIF('Cable Schedule'!$N$4:$N$412,$B266,'Cable Schedule'!$W$4:$W$412)+SUMIF('Cable Schedule'!$O$4:$O$412,$B266,'Cable Schedule'!$W$4:$W$412)+SUMIF('Cable Schedule'!$P$4:$P$412,$B266,'Cable Schedule'!$W$4:$W$412)+SUMIF('Cable Schedule'!$Q$4:$Q$412,$B266,'Cable Schedule'!$W$4:$W$412)+SUMIF('Cable Schedule'!$R$4:$R$412,$B266,'Cable Schedule'!$W$4:$W$412)+SUMIF('Cable Schedule'!$S$4:$S$412,$B266,'Cable Schedule'!$W$4:$W$412)))</f>
        <v/>
      </c>
      <c r="H266" s="32" t="str">
        <f>IF(ISBLANK('Cable Schedule'!$E266),"",G266/F266)</f>
        <v/>
      </c>
      <c r="I266" s="278" t="str">
        <f>IF(ISBLANK('Cable Schedule'!$J266),"",(CONCATENATE('Cable Schedule'!J266,'Cable Schedule'!K266,'Cable Schedule'!L266)))</f>
        <v/>
      </c>
      <c r="J266" s="64">
        <f>IF(ISNA(INDEX('Cable Schedule'!$T$4:$T$307,MATCH($B266,'Cable Schedule'!$M$4:$M$307,0))),$C266,INDEX('Cable Schedule'!$T$4:$T$307,MATCH($B266,'Cable Schedule'!$M$4:$M$307,0)))</f>
        <v>0</v>
      </c>
      <c r="K266" s="15" t="str">
        <f>IF(ISNA(INDEX('Cable Schedule'!$M$4:$M$411,MATCH($B266,'Cable Schedule'!$M$4:$M$411,0))),"",INDEX('Cable Schedule'!$M$4:$M$411,MATCH($B266,'Cable Schedule'!$M$4:$M$411,0))&amp;IF(INDEX('Cable Schedule'!$N$4:$N$411,MATCH($B266,'Cable Schedule'!$M$4:$M$411,0))="","",", "&amp;INDEX('Cable Schedule'!$N$4:$N$411,MATCH($B266,'Cable Schedule'!$M$4:$M$411,0)))&amp;IF(INDEX('Cable Schedule'!$O$4:$O$411,MATCH($B266,'Cable Schedule'!$M$4:$M$411,0))="","",", "&amp;INDEX('Cable Schedule'!$O$4:$O$411,MATCH($B266,'Cable Schedule'!$M$4:$M$411,0)))&amp;IF(INDEX('Cable Schedule'!$P$4:$P$411,MATCH($B266,'Cable Schedule'!$M$4:$M$411,0))="","",", "&amp;INDEX('Cable Schedule'!$P$4:$P$411,MATCH($B266,'Cable Schedule'!$M$4:$M$411,0)))&amp;IF(INDEX('Cable Schedule'!$Q$4:$Q$411,MATCH($B266,'Cable Schedule'!$M$4:$M$411,0))="","",", "&amp;INDEX('Cable Schedule'!$Q$4:$Q$411,MATCH($B266,'Cable Schedule'!$M$4:$M$411,0)))&amp;IF(INDEX('Cable Schedule'!$R$4:$R$411,MATCH($B266,'Cable Schedule'!$M$4:$M$411,0))="","",", "&amp;INDEX('Cable Schedule'!$R$4:$R$411,MATCH($B266,'Cable Schedule'!$M$4:$M$411,0)))&amp;IF(INDEX('Cable Schedule'!$S$4:$S$411,MATCH($B266,'Cable Schedule'!$M$4:$M$411,0))="","",", "&amp;INDEX('Cable Schedule'!$S$4:$S$411,MATCH($B266,'Cable Schedule'!$M$4:$M$411,0))))</f>
        <v/>
      </c>
      <c r="L266" s="251"/>
      <c r="M266" s="252"/>
      <c r="N266" s="252"/>
      <c r="O266" s="252"/>
      <c r="P266" s="252"/>
      <c r="Q266" s="253"/>
    </row>
    <row r="267" spans="1:17">
      <c r="A267" s="50"/>
      <c r="B267" s="34" t="str">
        <f>IF(ISBLANK('Cable Schedule'!$M267),"",'Cable Schedule'!$M267)</f>
        <v/>
      </c>
      <c r="C267" s="3" t="str">
        <f>IF(ISBLANK('Cable Schedule'!$E270),"",'Cable Schedule'!$G267)</f>
        <v/>
      </c>
      <c r="D267" s="48" t="str">
        <f>IF(ISNA(INDEX('Cable Schedule'!$X$4:$X$411,MATCH($B267,'Cable Schedule'!$M$4:$M$411,0))),"",INDEX('Cable Schedule'!$X$4:$X$411,MATCH($B267,'Cable Schedule'!$M$4:$M$411,0)))</f>
        <v/>
      </c>
      <c r="E267" s="35">
        <v>0.75</v>
      </c>
      <c r="F267" s="36" t="str">
        <f>IF(ISBLANK('Cable Schedule'!$E267),"",(SUM((E267*0.5)^2*(3.1416))))</f>
        <v/>
      </c>
      <c r="G267" s="277" t="str">
        <f>IF(ISBLANK('Cable Schedule'!$E267),"",(SUMIF('Cable Schedule'!$M$4:$M$412,$B267,'Cable Schedule'!$W$4:$W$412)+SUMIF('Cable Schedule'!$N$4:$N$412,$B267,'Cable Schedule'!$W$4:$W$412)+SUMIF('Cable Schedule'!$O$4:$O$412,$B267,'Cable Schedule'!$W$4:$W$412)+SUMIF('Cable Schedule'!$P$4:$P$412,$B267,'Cable Schedule'!$W$4:$W$412)+SUMIF('Cable Schedule'!$Q$4:$Q$412,$B267,'Cable Schedule'!$W$4:$W$412)+SUMIF('Cable Schedule'!$R$4:$R$412,$B267,'Cable Schedule'!$W$4:$W$412)+SUMIF('Cable Schedule'!$S$4:$S$412,$B267,'Cable Schedule'!$W$4:$W$412)))</f>
        <v/>
      </c>
      <c r="H267" s="32" t="str">
        <f>IF(ISBLANK('Cable Schedule'!$E267),"",G267/F267)</f>
        <v/>
      </c>
      <c r="I267" s="278" t="str">
        <f>IF(ISBLANK('Cable Schedule'!$J267),"",(CONCATENATE('Cable Schedule'!J267,'Cable Schedule'!K267,'Cable Schedule'!L267)))</f>
        <v/>
      </c>
      <c r="J267" s="64">
        <f>IF(ISNA(INDEX('Cable Schedule'!$T$4:$T$307,MATCH($B267,'Cable Schedule'!$M$4:$M$307,0))),$C267,INDEX('Cable Schedule'!$T$4:$T$307,MATCH($B267,'Cable Schedule'!$M$4:$M$307,0)))</f>
        <v>0</v>
      </c>
      <c r="K267" s="15" t="str">
        <f>IF(ISNA(INDEX('Cable Schedule'!$M$4:$M$411,MATCH($B267,'Cable Schedule'!$M$4:$M$411,0))),"",INDEX('Cable Schedule'!$M$4:$M$411,MATCH($B267,'Cable Schedule'!$M$4:$M$411,0))&amp;IF(INDEX('Cable Schedule'!$N$4:$N$411,MATCH($B267,'Cable Schedule'!$M$4:$M$411,0))="","",", "&amp;INDEX('Cable Schedule'!$N$4:$N$411,MATCH($B267,'Cable Schedule'!$M$4:$M$411,0)))&amp;IF(INDEX('Cable Schedule'!$O$4:$O$411,MATCH($B267,'Cable Schedule'!$M$4:$M$411,0))="","",", "&amp;INDEX('Cable Schedule'!$O$4:$O$411,MATCH($B267,'Cable Schedule'!$M$4:$M$411,0)))&amp;IF(INDEX('Cable Schedule'!$P$4:$P$411,MATCH($B267,'Cable Schedule'!$M$4:$M$411,0))="","",", "&amp;INDEX('Cable Schedule'!$P$4:$P$411,MATCH($B267,'Cable Schedule'!$M$4:$M$411,0)))&amp;IF(INDEX('Cable Schedule'!$Q$4:$Q$411,MATCH($B267,'Cable Schedule'!$M$4:$M$411,0))="","",", "&amp;INDEX('Cable Schedule'!$Q$4:$Q$411,MATCH($B267,'Cable Schedule'!$M$4:$M$411,0)))&amp;IF(INDEX('Cable Schedule'!$R$4:$R$411,MATCH($B267,'Cable Schedule'!$M$4:$M$411,0))="","",", "&amp;INDEX('Cable Schedule'!$R$4:$R$411,MATCH($B267,'Cable Schedule'!$M$4:$M$411,0)))&amp;IF(INDEX('Cable Schedule'!$S$4:$S$411,MATCH($B267,'Cable Schedule'!$M$4:$M$411,0))="","",", "&amp;INDEX('Cable Schedule'!$S$4:$S$411,MATCH($B267,'Cable Schedule'!$M$4:$M$411,0))))</f>
        <v/>
      </c>
      <c r="L267" s="251"/>
      <c r="M267" s="252"/>
      <c r="N267" s="252"/>
      <c r="O267" s="252"/>
      <c r="P267" s="252"/>
      <c r="Q267" s="253"/>
    </row>
    <row r="268" spans="1:17">
      <c r="A268" s="50"/>
      <c r="B268" s="34" t="str">
        <f>IF(ISBLANK('Cable Schedule'!$M268),"",'Cable Schedule'!$M268)</f>
        <v/>
      </c>
      <c r="C268" s="3" t="str">
        <f>IF(ISBLANK('Cable Schedule'!$E271),"",'Cable Schedule'!$G268)</f>
        <v/>
      </c>
      <c r="D268" s="48" t="str">
        <f>IF(ISNA(INDEX('Cable Schedule'!$X$4:$X$411,MATCH($B268,'Cable Schedule'!$M$4:$M$411,0))),"",INDEX('Cable Schedule'!$X$4:$X$411,MATCH($B268,'Cable Schedule'!$M$4:$M$411,0)))</f>
        <v/>
      </c>
      <c r="E268" s="35">
        <v>0.75</v>
      </c>
      <c r="F268" s="36" t="str">
        <f>IF(ISBLANK('Cable Schedule'!$E268),"",(SUM((E268*0.5)^2*(3.1416))))</f>
        <v/>
      </c>
      <c r="G268" s="277" t="str">
        <f>IF(ISBLANK('Cable Schedule'!$E268),"",(SUMIF('Cable Schedule'!$M$4:$M$412,$B268,'Cable Schedule'!$W$4:$W$412)+SUMIF('Cable Schedule'!$N$4:$N$412,$B268,'Cable Schedule'!$W$4:$W$412)+SUMIF('Cable Schedule'!$O$4:$O$412,$B268,'Cable Schedule'!$W$4:$W$412)+SUMIF('Cable Schedule'!$P$4:$P$412,$B268,'Cable Schedule'!$W$4:$W$412)+SUMIF('Cable Schedule'!$Q$4:$Q$412,$B268,'Cable Schedule'!$W$4:$W$412)+SUMIF('Cable Schedule'!$R$4:$R$412,$B268,'Cable Schedule'!$W$4:$W$412)+SUMIF('Cable Schedule'!$S$4:$S$412,$B268,'Cable Schedule'!$W$4:$W$412)))</f>
        <v/>
      </c>
      <c r="H268" s="32" t="str">
        <f>IF(ISBLANK('Cable Schedule'!$E268),"",G268/F268)</f>
        <v/>
      </c>
      <c r="I268" s="278" t="str">
        <f>IF(ISBLANK('Cable Schedule'!$J268),"",(CONCATENATE('Cable Schedule'!J268,'Cable Schedule'!K268,'Cable Schedule'!L268)))</f>
        <v/>
      </c>
      <c r="J268" s="64">
        <f>IF(ISNA(INDEX('Cable Schedule'!$T$4:$T$307,MATCH($B268,'Cable Schedule'!$M$4:$M$307,0))),$C268,INDEX('Cable Schedule'!$T$4:$T$307,MATCH($B268,'Cable Schedule'!$M$4:$M$307,0)))</f>
        <v>0</v>
      </c>
      <c r="K268" s="15" t="str">
        <f>IF(ISNA(INDEX('Cable Schedule'!$M$4:$M$411,MATCH($B268,'Cable Schedule'!$M$4:$M$411,0))),"",INDEX('Cable Schedule'!$M$4:$M$411,MATCH($B268,'Cable Schedule'!$M$4:$M$411,0))&amp;IF(INDEX('Cable Schedule'!$N$4:$N$411,MATCH($B268,'Cable Schedule'!$M$4:$M$411,0))="","",", "&amp;INDEX('Cable Schedule'!$N$4:$N$411,MATCH($B268,'Cable Schedule'!$M$4:$M$411,0)))&amp;IF(INDEX('Cable Schedule'!$O$4:$O$411,MATCH($B268,'Cable Schedule'!$M$4:$M$411,0))="","",", "&amp;INDEX('Cable Schedule'!$O$4:$O$411,MATCH($B268,'Cable Schedule'!$M$4:$M$411,0)))&amp;IF(INDEX('Cable Schedule'!$P$4:$P$411,MATCH($B268,'Cable Schedule'!$M$4:$M$411,0))="","",", "&amp;INDEX('Cable Schedule'!$P$4:$P$411,MATCH($B268,'Cable Schedule'!$M$4:$M$411,0)))&amp;IF(INDEX('Cable Schedule'!$Q$4:$Q$411,MATCH($B268,'Cable Schedule'!$M$4:$M$411,0))="","",", "&amp;INDEX('Cable Schedule'!$Q$4:$Q$411,MATCH($B268,'Cable Schedule'!$M$4:$M$411,0)))&amp;IF(INDEX('Cable Schedule'!$R$4:$R$411,MATCH($B268,'Cable Schedule'!$M$4:$M$411,0))="","",", "&amp;INDEX('Cable Schedule'!$R$4:$R$411,MATCH($B268,'Cable Schedule'!$M$4:$M$411,0)))&amp;IF(INDEX('Cable Schedule'!$S$4:$S$411,MATCH($B268,'Cable Schedule'!$M$4:$M$411,0))="","",", "&amp;INDEX('Cable Schedule'!$S$4:$S$411,MATCH($B268,'Cable Schedule'!$M$4:$M$411,0))))</f>
        <v/>
      </c>
      <c r="L268" s="251"/>
      <c r="M268" s="252"/>
      <c r="N268" s="252"/>
      <c r="O268" s="252"/>
      <c r="P268" s="252"/>
      <c r="Q268" s="253"/>
    </row>
    <row r="269" spans="1:17">
      <c r="A269" s="50"/>
      <c r="B269" s="34" t="str">
        <f>IF(ISBLANK('Cable Schedule'!$M269),"",'Cable Schedule'!$M269)</f>
        <v/>
      </c>
      <c r="C269" s="3" t="str">
        <f>IF(ISBLANK('Cable Schedule'!$E272),"",'Cable Schedule'!$G269)</f>
        <v/>
      </c>
      <c r="D269" s="48" t="str">
        <f>IF(ISNA(INDEX('Cable Schedule'!$X$4:$X$411,MATCH($B269,'Cable Schedule'!$M$4:$M$411,0))),"",INDEX('Cable Schedule'!$X$4:$X$411,MATCH($B269,'Cable Schedule'!$M$4:$M$411,0)))</f>
        <v/>
      </c>
      <c r="E269" s="35">
        <v>0.75</v>
      </c>
      <c r="F269" s="36" t="str">
        <f>IF(ISBLANK('Cable Schedule'!$E269),"",(SUM((E269*0.5)^2*(3.1416))))</f>
        <v/>
      </c>
      <c r="G269" s="277" t="str">
        <f>IF(ISBLANK('Cable Schedule'!$E269),"",(SUMIF('Cable Schedule'!$M$4:$M$412,$B269,'Cable Schedule'!$W$4:$W$412)+SUMIF('Cable Schedule'!$N$4:$N$412,$B269,'Cable Schedule'!$W$4:$W$412)+SUMIF('Cable Schedule'!$O$4:$O$412,$B269,'Cable Schedule'!$W$4:$W$412)+SUMIF('Cable Schedule'!$P$4:$P$412,$B269,'Cable Schedule'!$W$4:$W$412)+SUMIF('Cable Schedule'!$Q$4:$Q$412,$B269,'Cable Schedule'!$W$4:$W$412)+SUMIF('Cable Schedule'!$R$4:$R$412,$B269,'Cable Schedule'!$W$4:$W$412)+SUMIF('Cable Schedule'!$S$4:$S$412,$B269,'Cable Schedule'!$W$4:$W$412)))</f>
        <v/>
      </c>
      <c r="H269" s="32" t="str">
        <f>IF(ISBLANK('Cable Schedule'!$E269),"",G269/F269)</f>
        <v/>
      </c>
      <c r="I269" s="278" t="str">
        <f>IF(ISBLANK('Cable Schedule'!$J269),"",(CONCATENATE('Cable Schedule'!J269,'Cable Schedule'!K269,'Cable Schedule'!L269)))</f>
        <v/>
      </c>
      <c r="J269" s="64">
        <f>IF(ISNA(INDEX('Cable Schedule'!$T$4:$T$307,MATCH($B269,'Cable Schedule'!$M$4:$M$307,0))),$C269,INDEX('Cable Schedule'!$T$4:$T$307,MATCH($B269,'Cable Schedule'!$M$4:$M$307,0)))</f>
        <v>0</v>
      </c>
      <c r="K269" s="15" t="str">
        <f>IF(ISNA(INDEX('Cable Schedule'!$M$4:$M$411,MATCH($B269,'Cable Schedule'!$M$4:$M$411,0))),"",INDEX('Cable Schedule'!$M$4:$M$411,MATCH($B269,'Cable Schedule'!$M$4:$M$411,0))&amp;IF(INDEX('Cable Schedule'!$N$4:$N$411,MATCH($B269,'Cable Schedule'!$M$4:$M$411,0))="","",", "&amp;INDEX('Cable Schedule'!$N$4:$N$411,MATCH($B269,'Cable Schedule'!$M$4:$M$411,0)))&amp;IF(INDEX('Cable Schedule'!$O$4:$O$411,MATCH($B269,'Cable Schedule'!$M$4:$M$411,0))="","",", "&amp;INDEX('Cable Schedule'!$O$4:$O$411,MATCH($B269,'Cable Schedule'!$M$4:$M$411,0)))&amp;IF(INDEX('Cable Schedule'!$P$4:$P$411,MATCH($B269,'Cable Schedule'!$M$4:$M$411,0))="","",", "&amp;INDEX('Cable Schedule'!$P$4:$P$411,MATCH($B269,'Cable Schedule'!$M$4:$M$411,0)))&amp;IF(INDEX('Cable Schedule'!$Q$4:$Q$411,MATCH($B269,'Cable Schedule'!$M$4:$M$411,0))="","",", "&amp;INDEX('Cable Schedule'!$Q$4:$Q$411,MATCH($B269,'Cable Schedule'!$M$4:$M$411,0)))&amp;IF(INDEX('Cable Schedule'!$R$4:$R$411,MATCH($B269,'Cable Schedule'!$M$4:$M$411,0))="","",", "&amp;INDEX('Cable Schedule'!$R$4:$R$411,MATCH($B269,'Cable Schedule'!$M$4:$M$411,0)))&amp;IF(INDEX('Cable Schedule'!$S$4:$S$411,MATCH($B269,'Cable Schedule'!$M$4:$M$411,0))="","",", "&amp;INDEX('Cable Schedule'!$S$4:$S$411,MATCH($B269,'Cable Schedule'!$M$4:$M$411,0))))</f>
        <v/>
      </c>
      <c r="L269" s="251"/>
      <c r="M269" s="252"/>
      <c r="N269" s="252"/>
      <c r="O269" s="252"/>
      <c r="P269" s="252"/>
      <c r="Q269" s="253"/>
    </row>
    <row r="270" spans="1:17">
      <c r="A270" s="50"/>
      <c r="B270" s="34" t="str">
        <f>IF(ISBLANK('Cable Schedule'!$M270),"",'Cable Schedule'!$M270)</f>
        <v/>
      </c>
      <c r="C270" s="3" t="str">
        <f>IF(ISBLANK('Cable Schedule'!$E273),"",'Cable Schedule'!$G270)</f>
        <v/>
      </c>
      <c r="D270" s="48" t="str">
        <f>IF(ISNA(INDEX('Cable Schedule'!$X$4:$X$411,MATCH($B270,'Cable Schedule'!$M$4:$M$411,0))),"",INDEX('Cable Schedule'!$X$4:$X$411,MATCH($B270,'Cable Schedule'!$M$4:$M$411,0)))</f>
        <v/>
      </c>
      <c r="E270" s="35">
        <v>0.75</v>
      </c>
      <c r="F270" s="36" t="str">
        <f>IF(ISBLANK('Cable Schedule'!$E270),"",(SUM((E270*0.5)^2*(3.1416))))</f>
        <v/>
      </c>
      <c r="G270" s="277" t="str">
        <f>IF(ISBLANK('Cable Schedule'!$E270),"",(SUMIF('Cable Schedule'!$M$4:$M$412,$B270,'Cable Schedule'!$W$4:$W$412)+SUMIF('Cable Schedule'!$N$4:$N$412,$B270,'Cable Schedule'!$W$4:$W$412)+SUMIF('Cable Schedule'!$O$4:$O$412,$B270,'Cable Schedule'!$W$4:$W$412)+SUMIF('Cable Schedule'!$P$4:$P$412,$B270,'Cable Schedule'!$W$4:$W$412)+SUMIF('Cable Schedule'!$Q$4:$Q$412,$B270,'Cable Schedule'!$W$4:$W$412)+SUMIF('Cable Schedule'!$R$4:$R$412,$B270,'Cable Schedule'!$W$4:$W$412)+SUMIF('Cable Schedule'!$S$4:$S$412,$B270,'Cable Schedule'!$W$4:$W$412)))</f>
        <v/>
      </c>
      <c r="H270" s="32" t="str">
        <f>IF(ISBLANK('Cable Schedule'!$E270),"",G270/F270)</f>
        <v/>
      </c>
      <c r="I270" s="278" t="str">
        <f>IF(ISBLANK('Cable Schedule'!$J270),"",(CONCATENATE('Cable Schedule'!J270,'Cable Schedule'!K270,'Cable Schedule'!L270)))</f>
        <v/>
      </c>
      <c r="J270" s="64">
        <f>IF(ISNA(INDEX('Cable Schedule'!$T$4:$T$307,MATCH($B270,'Cable Schedule'!$M$4:$M$307,0))),$C270,INDEX('Cable Schedule'!$T$4:$T$307,MATCH($B270,'Cable Schedule'!$M$4:$M$307,0)))</f>
        <v>0</v>
      </c>
      <c r="K270" s="15" t="str">
        <f>IF(ISNA(INDEX('Cable Schedule'!$M$4:$M$411,MATCH($B270,'Cable Schedule'!$M$4:$M$411,0))),"",INDEX('Cable Schedule'!$M$4:$M$411,MATCH($B270,'Cable Schedule'!$M$4:$M$411,0))&amp;IF(INDEX('Cable Schedule'!$N$4:$N$411,MATCH($B270,'Cable Schedule'!$M$4:$M$411,0))="","",", "&amp;INDEX('Cable Schedule'!$N$4:$N$411,MATCH($B270,'Cable Schedule'!$M$4:$M$411,0)))&amp;IF(INDEX('Cable Schedule'!$O$4:$O$411,MATCH($B270,'Cable Schedule'!$M$4:$M$411,0))="","",", "&amp;INDEX('Cable Schedule'!$O$4:$O$411,MATCH($B270,'Cable Schedule'!$M$4:$M$411,0)))&amp;IF(INDEX('Cable Schedule'!$P$4:$P$411,MATCH($B270,'Cable Schedule'!$M$4:$M$411,0))="","",", "&amp;INDEX('Cable Schedule'!$P$4:$P$411,MATCH($B270,'Cable Schedule'!$M$4:$M$411,0)))&amp;IF(INDEX('Cable Schedule'!$Q$4:$Q$411,MATCH($B270,'Cable Schedule'!$M$4:$M$411,0))="","",", "&amp;INDEX('Cable Schedule'!$Q$4:$Q$411,MATCH($B270,'Cable Schedule'!$M$4:$M$411,0)))&amp;IF(INDEX('Cable Schedule'!$R$4:$R$411,MATCH($B270,'Cable Schedule'!$M$4:$M$411,0))="","",", "&amp;INDEX('Cable Schedule'!$R$4:$R$411,MATCH($B270,'Cable Schedule'!$M$4:$M$411,0)))&amp;IF(INDEX('Cable Schedule'!$S$4:$S$411,MATCH($B270,'Cable Schedule'!$M$4:$M$411,0))="","",", "&amp;INDEX('Cable Schedule'!$S$4:$S$411,MATCH($B270,'Cable Schedule'!$M$4:$M$411,0))))</f>
        <v/>
      </c>
      <c r="L270" s="251"/>
      <c r="M270" s="252"/>
      <c r="N270" s="252"/>
      <c r="O270" s="252"/>
      <c r="P270" s="252"/>
      <c r="Q270" s="253"/>
    </row>
    <row r="271" spans="1:17">
      <c r="A271" s="50"/>
      <c r="B271" s="34" t="str">
        <f>IF(ISBLANK('Cable Schedule'!$M271),"",'Cable Schedule'!$M271)</f>
        <v/>
      </c>
      <c r="C271" s="3" t="str">
        <f>IF(ISBLANK('Cable Schedule'!$E274),"",'Cable Schedule'!$G271)</f>
        <v/>
      </c>
      <c r="D271" s="48" t="str">
        <f>IF(ISNA(INDEX('Cable Schedule'!$X$4:$X$411,MATCH($B271,'Cable Schedule'!$M$4:$M$411,0))),"",INDEX('Cable Schedule'!$X$4:$X$411,MATCH($B271,'Cable Schedule'!$M$4:$M$411,0)))</f>
        <v/>
      </c>
      <c r="E271" s="35">
        <v>0.75</v>
      </c>
      <c r="F271" s="36" t="str">
        <f>IF(ISBLANK('Cable Schedule'!$E271),"",(SUM((E271*0.5)^2*(3.1416))))</f>
        <v/>
      </c>
      <c r="G271" s="277" t="str">
        <f>IF(ISBLANK('Cable Schedule'!$E271),"",(SUMIF('Cable Schedule'!$M$4:$M$412,$B271,'Cable Schedule'!$W$4:$W$412)+SUMIF('Cable Schedule'!$N$4:$N$412,$B271,'Cable Schedule'!$W$4:$W$412)+SUMIF('Cable Schedule'!$O$4:$O$412,$B271,'Cable Schedule'!$W$4:$W$412)+SUMIF('Cable Schedule'!$P$4:$P$412,$B271,'Cable Schedule'!$W$4:$W$412)+SUMIF('Cable Schedule'!$Q$4:$Q$412,$B271,'Cable Schedule'!$W$4:$W$412)+SUMIF('Cable Schedule'!$R$4:$R$412,$B271,'Cable Schedule'!$W$4:$W$412)+SUMIF('Cable Schedule'!$S$4:$S$412,$B271,'Cable Schedule'!$W$4:$W$412)))</f>
        <v/>
      </c>
      <c r="H271" s="32" t="str">
        <f>IF(ISBLANK('Cable Schedule'!$E271),"",G271/F271)</f>
        <v/>
      </c>
      <c r="I271" s="278" t="str">
        <f>IF(ISBLANK('Cable Schedule'!$J271),"",(CONCATENATE('Cable Schedule'!J271,'Cable Schedule'!K271,'Cable Schedule'!L271)))</f>
        <v/>
      </c>
      <c r="J271" s="64">
        <f>IF(ISNA(INDEX('Cable Schedule'!$T$4:$T$307,MATCH($B271,'Cable Schedule'!$M$4:$M$307,0))),$C271,INDEX('Cable Schedule'!$T$4:$T$307,MATCH($B271,'Cable Schedule'!$M$4:$M$307,0)))</f>
        <v>0</v>
      </c>
      <c r="K271" s="15" t="str">
        <f>IF(ISNA(INDEX('Cable Schedule'!$M$4:$M$411,MATCH($B271,'Cable Schedule'!$M$4:$M$411,0))),"",INDEX('Cable Schedule'!$M$4:$M$411,MATCH($B271,'Cable Schedule'!$M$4:$M$411,0))&amp;IF(INDEX('Cable Schedule'!$N$4:$N$411,MATCH($B271,'Cable Schedule'!$M$4:$M$411,0))="","",", "&amp;INDEX('Cable Schedule'!$N$4:$N$411,MATCH($B271,'Cable Schedule'!$M$4:$M$411,0)))&amp;IF(INDEX('Cable Schedule'!$O$4:$O$411,MATCH($B271,'Cable Schedule'!$M$4:$M$411,0))="","",", "&amp;INDEX('Cable Schedule'!$O$4:$O$411,MATCH($B271,'Cable Schedule'!$M$4:$M$411,0)))&amp;IF(INDEX('Cable Schedule'!$P$4:$P$411,MATCH($B271,'Cable Schedule'!$M$4:$M$411,0))="","",", "&amp;INDEX('Cable Schedule'!$P$4:$P$411,MATCH($B271,'Cable Schedule'!$M$4:$M$411,0)))&amp;IF(INDEX('Cable Schedule'!$Q$4:$Q$411,MATCH($B271,'Cable Schedule'!$M$4:$M$411,0))="","",", "&amp;INDEX('Cable Schedule'!$Q$4:$Q$411,MATCH($B271,'Cable Schedule'!$M$4:$M$411,0)))&amp;IF(INDEX('Cable Schedule'!$R$4:$R$411,MATCH($B271,'Cable Schedule'!$M$4:$M$411,0))="","",", "&amp;INDEX('Cable Schedule'!$R$4:$R$411,MATCH($B271,'Cable Schedule'!$M$4:$M$411,0)))&amp;IF(INDEX('Cable Schedule'!$S$4:$S$411,MATCH($B271,'Cable Schedule'!$M$4:$M$411,0))="","",", "&amp;INDEX('Cable Schedule'!$S$4:$S$411,MATCH($B271,'Cable Schedule'!$M$4:$M$411,0))))</f>
        <v/>
      </c>
      <c r="L271" s="251"/>
      <c r="M271" s="252"/>
      <c r="N271" s="252"/>
      <c r="O271" s="252"/>
      <c r="P271" s="252"/>
      <c r="Q271" s="253"/>
    </row>
    <row r="272" spans="1:17">
      <c r="A272" s="50"/>
      <c r="B272" s="34" t="str">
        <f>IF(ISBLANK('Cable Schedule'!$M272),"",'Cable Schedule'!$M272)</f>
        <v/>
      </c>
      <c r="C272" s="3" t="str">
        <f>IF(ISBLANK('Cable Schedule'!$E275),"",'Cable Schedule'!$G272)</f>
        <v/>
      </c>
      <c r="D272" s="48" t="str">
        <f>IF(ISNA(INDEX('Cable Schedule'!$X$4:$X$411,MATCH($B272,'Cable Schedule'!$M$4:$M$411,0))),"",INDEX('Cable Schedule'!$X$4:$X$411,MATCH($B272,'Cable Schedule'!$M$4:$M$411,0)))</f>
        <v/>
      </c>
      <c r="E272" s="35">
        <v>1</v>
      </c>
      <c r="F272" s="36" t="str">
        <f>IF(ISBLANK('Cable Schedule'!$E272),"",(SUM((E272*0.5)^2*(3.1416))))</f>
        <v/>
      </c>
      <c r="G272" s="277" t="str">
        <f>IF(ISBLANK('Cable Schedule'!$E272),"",(SUMIF('Cable Schedule'!$M$4:$M$412,$B272,'Cable Schedule'!$W$4:$W$412)+SUMIF('Cable Schedule'!$N$4:$N$412,$B272,'Cable Schedule'!$W$4:$W$412)+SUMIF('Cable Schedule'!$O$4:$O$412,$B272,'Cable Schedule'!$W$4:$W$412)+SUMIF('Cable Schedule'!$P$4:$P$412,$B272,'Cable Schedule'!$W$4:$W$412)+SUMIF('Cable Schedule'!$Q$4:$Q$412,$B272,'Cable Schedule'!$W$4:$W$412)+SUMIF('Cable Schedule'!$R$4:$R$412,$B272,'Cable Schedule'!$W$4:$W$412)+SUMIF('Cable Schedule'!$S$4:$S$412,$B272,'Cable Schedule'!$W$4:$W$412)))</f>
        <v/>
      </c>
      <c r="H272" s="32" t="str">
        <f>IF(ISBLANK('Cable Schedule'!$E272),"",G272/F272)</f>
        <v/>
      </c>
      <c r="I272" s="278" t="str">
        <f>IF(ISBLANK('Cable Schedule'!$J272),"",(CONCATENATE('Cable Schedule'!J272,'Cable Schedule'!K272,'Cable Schedule'!L272)))</f>
        <v/>
      </c>
      <c r="J272" s="64">
        <f>IF(ISNA(INDEX('Cable Schedule'!$T$4:$T$307,MATCH($B272,'Cable Schedule'!$M$4:$M$307,0))),$C272,INDEX('Cable Schedule'!$T$4:$T$307,MATCH($B272,'Cable Schedule'!$M$4:$M$307,0)))</f>
        <v>0</v>
      </c>
      <c r="K272" s="15" t="str">
        <f>IF(ISNA(INDEX('Cable Schedule'!$M$4:$M$411,MATCH($B272,'Cable Schedule'!$M$4:$M$411,0))),"",INDEX('Cable Schedule'!$M$4:$M$411,MATCH($B272,'Cable Schedule'!$M$4:$M$411,0))&amp;IF(INDEX('Cable Schedule'!$N$4:$N$411,MATCH($B272,'Cable Schedule'!$M$4:$M$411,0))="","",", "&amp;INDEX('Cable Schedule'!$N$4:$N$411,MATCH($B272,'Cable Schedule'!$M$4:$M$411,0)))&amp;IF(INDEX('Cable Schedule'!$O$4:$O$411,MATCH($B272,'Cable Schedule'!$M$4:$M$411,0))="","",", "&amp;INDEX('Cable Schedule'!$O$4:$O$411,MATCH($B272,'Cable Schedule'!$M$4:$M$411,0)))&amp;IF(INDEX('Cable Schedule'!$P$4:$P$411,MATCH($B272,'Cable Schedule'!$M$4:$M$411,0))="","",", "&amp;INDEX('Cable Schedule'!$P$4:$P$411,MATCH($B272,'Cable Schedule'!$M$4:$M$411,0)))&amp;IF(INDEX('Cable Schedule'!$Q$4:$Q$411,MATCH($B272,'Cable Schedule'!$M$4:$M$411,0))="","",", "&amp;INDEX('Cable Schedule'!$Q$4:$Q$411,MATCH($B272,'Cable Schedule'!$M$4:$M$411,0)))&amp;IF(INDEX('Cable Schedule'!$R$4:$R$411,MATCH($B272,'Cable Schedule'!$M$4:$M$411,0))="","",", "&amp;INDEX('Cable Schedule'!$R$4:$R$411,MATCH($B272,'Cable Schedule'!$M$4:$M$411,0)))&amp;IF(INDEX('Cable Schedule'!$S$4:$S$411,MATCH($B272,'Cable Schedule'!$M$4:$M$411,0))="","",", "&amp;INDEX('Cable Schedule'!$S$4:$S$411,MATCH($B272,'Cable Schedule'!$M$4:$M$411,0))))</f>
        <v/>
      </c>
      <c r="L272" s="251"/>
      <c r="M272" s="252"/>
      <c r="N272" s="252"/>
      <c r="O272" s="252"/>
      <c r="P272" s="252"/>
      <c r="Q272" s="253"/>
    </row>
    <row r="273" spans="1:17">
      <c r="A273" s="50"/>
      <c r="B273" s="34" t="str">
        <f>IF(ISBLANK('Cable Schedule'!$M273),"",'Cable Schedule'!$M273)</f>
        <v/>
      </c>
      <c r="C273" s="3" t="str">
        <f>IF(ISBLANK('Cable Schedule'!$E276),"",'Cable Schedule'!$G273)</f>
        <v/>
      </c>
      <c r="D273" s="48" t="str">
        <f>IF(ISNA(INDEX('Cable Schedule'!$X$4:$X$411,MATCH($B273,'Cable Schedule'!$M$4:$M$411,0))),"",INDEX('Cable Schedule'!$X$4:$X$411,MATCH($B273,'Cable Schedule'!$M$4:$M$411,0)))</f>
        <v/>
      </c>
      <c r="E273" s="35">
        <v>1</v>
      </c>
      <c r="F273" s="36" t="str">
        <f>IF(ISBLANK('Cable Schedule'!$E273),"",(SUM((E273*0.5)^2*(3.1416))))</f>
        <v/>
      </c>
      <c r="G273" s="277" t="str">
        <f>IF(ISBLANK('Cable Schedule'!$E273),"",(SUMIF('Cable Schedule'!$M$4:$M$412,$B273,'Cable Schedule'!$W$4:$W$412)+SUMIF('Cable Schedule'!$N$4:$N$412,$B273,'Cable Schedule'!$W$4:$W$412)+SUMIF('Cable Schedule'!$O$4:$O$412,$B273,'Cable Schedule'!$W$4:$W$412)+SUMIF('Cable Schedule'!$P$4:$P$412,$B273,'Cable Schedule'!$W$4:$W$412)+SUMIF('Cable Schedule'!$Q$4:$Q$412,$B273,'Cable Schedule'!$W$4:$W$412)+SUMIF('Cable Schedule'!$R$4:$R$412,$B273,'Cable Schedule'!$W$4:$W$412)+SUMIF('Cable Schedule'!$S$4:$S$412,$B273,'Cable Schedule'!$W$4:$W$412)))</f>
        <v/>
      </c>
      <c r="H273" s="32" t="str">
        <f>IF(ISBLANK('Cable Schedule'!$E273),"",G273/F273)</f>
        <v/>
      </c>
      <c r="I273" s="278" t="str">
        <f>IF(ISBLANK('Cable Schedule'!$J273),"",(CONCATENATE('Cable Schedule'!J273,'Cable Schedule'!K273,'Cable Schedule'!L273)))</f>
        <v/>
      </c>
      <c r="J273" s="64">
        <f>IF(ISNA(INDEX('Cable Schedule'!$T$4:$T$307,MATCH($B273,'Cable Schedule'!$M$4:$M$307,0))),$C273,INDEX('Cable Schedule'!$T$4:$T$307,MATCH($B273,'Cable Schedule'!$M$4:$M$307,0)))</f>
        <v>0</v>
      </c>
      <c r="K273" s="15" t="str">
        <f>IF(ISNA(INDEX('Cable Schedule'!$M$4:$M$411,MATCH($B273,'Cable Schedule'!$M$4:$M$411,0))),"",INDEX('Cable Schedule'!$M$4:$M$411,MATCH($B273,'Cable Schedule'!$M$4:$M$411,0))&amp;IF(INDEX('Cable Schedule'!$N$4:$N$411,MATCH($B273,'Cable Schedule'!$M$4:$M$411,0))="","",", "&amp;INDEX('Cable Schedule'!$N$4:$N$411,MATCH($B273,'Cable Schedule'!$M$4:$M$411,0)))&amp;IF(INDEX('Cable Schedule'!$O$4:$O$411,MATCH($B273,'Cable Schedule'!$M$4:$M$411,0))="","",", "&amp;INDEX('Cable Schedule'!$O$4:$O$411,MATCH($B273,'Cable Schedule'!$M$4:$M$411,0)))&amp;IF(INDEX('Cable Schedule'!$P$4:$P$411,MATCH($B273,'Cable Schedule'!$M$4:$M$411,0))="","",", "&amp;INDEX('Cable Schedule'!$P$4:$P$411,MATCH($B273,'Cable Schedule'!$M$4:$M$411,0)))&amp;IF(INDEX('Cable Schedule'!$Q$4:$Q$411,MATCH($B273,'Cable Schedule'!$M$4:$M$411,0))="","",", "&amp;INDEX('Cable Schedule'!$Q$4:$Q$411,MATCH($B273,'Cable Schedule'!$M$4:$M$411,0)))&amp;IF(INDEX('Cable Schedule'!$R$4:$R$411,MATCH($B273,'Cable Schedule'!$M$4:$M$411,0))="","",", "&amp;INDEX('Cable Schedule'!$R$4:$R$411,MATCH($B273,'Cable Schedule'!$M$4:$M$411,0)))&amp;IF(INDEX('Cable Schedule'!$S$4:$S$411,MATCH($B273,'Cable Schedule'!$M$4:$M$411,0))="","",", "&amp;INDEX('Cable Schedule'!$S$4:$S$411,MATCH($B273,'Cable Schedule'!$M$4:$M$411,0))))</f>
        <v/>
      </c>
      <c r="L273" s="251"/>
      <c r="M273" s="252"/>
      <c r="N273" s="252"/>
      <c r="O273" s="252"/>
      <c r="P273" s="252"/>
      <c r="Q273" s="253"/>
    </row>
    <row r="274" spans="1:17">
      <c r="A274" s="50"/>
      <c r="B274" s="34" t="str">
        <f>IF(ISBLANK('Cable Schedule'!$M274),"",'Cable Schedule'!$M274)</f>
        <v/>
      </c>
      <c r="C274" s="3" t="str">
        <f>IF(ISBLANK('Cable Schedule'!$E277),"",'Cable Schedule'!$G274)</f>
        <v/>
      </c>
      <c r="D274" s="48" t="str">
        <f>IF(ISNA(INDEX('Cable Schedule'!$X$4:$X$411,MATCH($B274,'Cable Schedule'!$M$4:$M$411,0))),"",INDEX('Cable Schedule'!$X$4:$X$411,MATCH($B274,'Cable Schedule'!$M$4:$M$411,0)))</f>
        <v/>
      </c>
      <c r="E274" s="35">
        <v>1</v>
      </c>
      <c r="F274" s="36" t="str">
        <f>IF(ISBLANK('Cable Schedule'!$E274),"",(SUM((E274*0.5)^2*(3.1416))))</f>
        <v/>
      </c>
      <c r="G274" s="277" t="str">
        <f>IF(ISBLANK('Cable Schedule'!$E274),"",(SUMIF('Cable Schedule'!$M$4:$M$412,$B274,'Cable Schedule'!$W$4:$W$412)+SUMIF('Cable Schedule'!$N$4:$N$412,$B274,'Cable Schedule'!$W$4:$W$412)+SUMIF('Cable Schedule'!$O$4:$O$412,$B274,'Cable Schedule'!$W$4:$W$412)+SUMIF('Cable Schedule'!$P$4:$P$412,$B274,'Cable Schedule'!$W$4:$W$412)+SUMIF('Cable Schedule'!$Q$4:$Q$412,$B274,'Cable Schedule'!$W$4:$W$412)+SUMIF('Cable Schedule'!$R$4:$R$412,$B274,'Cable Schedule'!$W$4:$W$412)+SUMIF('Cable Schedule'!$S$4:$S$412,$B274,'Cable Schedule'!$W$4:$W$412)))</f>
        <v/>
      </c>
      <c r="H274" s="32" t="str">
        <f>IF(ISBLANK('Cable Schedule'!$E274),"",G274/F274)</f>
        <v/>
      </c>
      <c r="I274" s="278" t="str">
        <f>IF(ISBLANK('Cable Schedule'!$J274),"",(CONCATENATE('Cable Schedule'!J274,'Cable Schedule'!K274,'Cable Schedule'!L274)))</f>
        <v/>
      </c>
      <c r="J274" s="64">
        <f>IF(ISNA(INDEX('Cable Schedule'!$T$4:$T$307,MATCH($B274,'Cable Schedule'!$M$4:$M$307,0))),$C274,INDEX('Cable Schedule'!$T$4:$T$307,MATCH($B274,'Cable Schedule'!$M$4:$M$307,0)))</f>
        <v>0</v>
      </c>
      <c r="K274" s="15" t="str">
        <f>IF(ISNA(INDEX('Cable Schedule'!$M$4:$M$411,MATCH($B274,'Cable Schedule'!$M$4:$M$411,0))),"",INDEX('Cable Schedule'!$M$4:$M$411,MATCH($B274,'Cable Schedule'!$M$4:$M$411,0))&amp;IF(INDEX('Cable Schedule'!$N$4:$N$411,MATCH($B274,'Cable Schedule'!$M$4:$M$411,0))="","",", "&amp;INDEX('Cable Schedule'!$N$4:$N$411,MATCH($B274,'Cable Schedule'!$M$4:$M$411,0)))&amp;IF(INDEX('Cable Schedule'!$O$4:$O$411,MATCH($B274,'Cable Schedule'!$M$4:$M$411,0))="","",", "&amp;INDEX('Cable Schedule'!$O$4:$O$411,MATCH($B274,'Cable Schedule'!$M$4:$M$411,0)))&amp;IF(INDEX('Cable Schedule'!$P$4:$P$411,MATCH($B274,'Cable Schedule'!$M$4:$M$411,0))="","",", "&amp;INDEX('Cable Schedule'!$P$4:$P$411,MATCH($B274,'Cable Schedule'!$M$4:$M$411,0)))&amp;IF(INDEX('Cable Schedule'!$Q$4:$Q$411,MATCH($B274,'Cable Schedule'!$M$4:$M$411,0))="","",", "&amp;INDEX('Cable Schedule'!$Q$4:$Q$411,MATCH($B274,'Cable Schedule'!$M$4:$M$411,0)))&amp;IF(INDEX('Cable Schedule'!$R$4:$R$411,MATCH($B274,'Cable Schedule'!$M$4:$M$411,0))="","",", "&amp;INDEX('Cable Schedule'!$R$4:$R$411,MATCH($B274,'Cable Schedule'!$M$4:$M$411,0)))&amp;IF(INDEX('Cable Schedule'!$S$4:$S$411,MATCH($B274,'Cable Schedule'!$M$4:$M$411,0))="","",", "&amp;INDEX('Cable Schedule'!$S$4:$S$411,MATCH($B274,'Cable Schedule'!$M$4:$M$411,0))))</f>
        <v/>
      </c>
      <c r="L274" s="251"/>
      <c r="M274" s="252"/>
      <c r="N274" s="252"/>
      <c r="O274" s="252"/>
      <c r="P274" s="252"/>
      <c r="Q274" s="253"/>
    </row>
    <row r="275" spans="1:17">
      <c r="A275" s="50"/>
      <c r="B275" s="34" t="str">
        <f>IF(ISBLANK('Cable Schedule'!$M275),"",'Cable Schedule'!$M275)</f>
        <v/>
      </c>
      <c r="C275" s="3" t="str">
        <f>IF(ISBLANK('Cable Schedule'!$E278),"",'Cable Schedule'!$G275)</f>
        <v/>
      </c>
      <c r="D275" s="48" t="str">
        <f>IF(ISNA(INDEX('Cable Schedule'!$X$4:$X$411,MATCH($B275,'Cable Schedule'!$M$4:$M$411,0))),"",INDEX('Cable Schedule'!$X$4:$X$411,MATCH($B275,'Cable Schedule'!$M$4:$M$411,0)))</f>
        <v/>
      </c>
      <c r="E275" s="35">
        <v>0.75</v>
      </c>
      <c r="F275" s="36" t="str">
        <f>IF(ISBLANK('Cable Schedule'!$E275),"",(SUM((E275*0.5)^2*(3.1416))))</f>
        <v/>
      </c>
      <c r="G275" s="277" t="str">
        <f>IF(ISBLANK('Cable Schedule'!$E275),"",(SUMIF('Cable Schedule'!$M$4:$M$412,$B275,'Cable Schedule'!$W$4:$W$412)+SUMIF('Cable Schedule'!$N$4:$N$412,$B275,'Cable Schedule'!$W$4:$W$412)+SUMIF('Cable Schedule'!$O$4:$O$412,$B275,'Cable Schedule'!$W$4:$W$412)+SUMIF('Cable Schedule'!$P$4:$P$412,$B275,'Cable Schedule'!$W$4:$W$412)+SUMIF('Cable Schedule'!$Q$4:$Q$412,$B275,'Cable Schedule'!$W$4:$W$412)+SUMIF('Cable Schedule'!$R$4:$R$412,$B275,'Cable Schedule'!$W$4:$W$412)+SUMIF('Cable Schedule'!$S$4:$S$412,$B275,'Cable Schedule'!$W$4:$W$412)))</f>
        <v/>
      </c>
      <c r="H275" s="32" t="str">
        <f>IF(ISBLANK('Cable Schedule'!$E275),"",G275/F275)</f>
        <v/>
      </c>
      <c r="I275" s="278" t="str">
        <f>IF(ISBLANK('Cable Schedule'!$J275),"",(CONCATENATE('Cable Schedule'!J275,'Cable Schedule'!K275,'Cable Schedule'!L275)))</f>
        <v/>
      </c>
      <c r="J275" s="64">
        <f>IF(ISNA(INDEX('Cable Schedule'!$T$4:$T$307,MATCH($B275,'Cable Schedule'!$M$4:$M$307,0))),$C275,INDEX('Cable Schedule'!$T$4:$T$307,MATCH($B275,'Cable Schedule'!$M$4:$M$307,0)))</f>
        <v>0</v>
      </c>
      <c r="K275" s="15" t="str">
        <f>IF(ISNA(INDEX('Cable Schedule'!$M$4:$M$411,MATCH($B275,'Cable Schedule'!$M$4:$M$411,0))),"",INDEX('Cable Schedule'!$M$4:$M$411,MATCH($B275,'Cable Schedule'!$M$4:$M$411,0))&amp;IF(INDEX('Cable Schedule'!$N$4:$N$411,MATCH($B275,'Cable Schedule'!$M$4:$M$411,0))="","",", "&amp;INDEX('Cable Schedule'!$N$4:$N$411,MATCH($B275,'Cable Schedule'!$M$4:$M$411,0)))&amp;IF(INDEX('Cable Schedule'!$O$4:$O$411,MATCH($B275,'Cable Schedule'!$M$4:$M$411,0))="","",", "&amp;INDEX('Cable Schedule'!$O$4:$O$411,MATCH($B275,'Cable Schedule'!$M$4:$M$411,0)))&amp;IF(INDEX('Cable Schedule'!$P$4:$P$411,MATCH($B275,'Cable Schedule'!$M$4:$M$411,0))="","",", "&amp;INDEX('Cable Schedule'!$P$4:$P$411,MATCH($B275,'Cable Schedule'!$M$4:$M$411,0)))&amp;IF(INDEX('Cable Schedule'!$Q$4:$Q$411,MATCH($B275,'Cable Schedule'!$M$4:$M$411,0))="","",", "&amp;INDEX('Cable Schedule'!$Q$4:$Q$411,MATCH($B275,'Cable Schedule'!$M$4:$M$411,0)))&amp;IF(INDEX('Cable Schedule'!$R$4:$R$411,MATCH($B275,'Cable Schedule'!$M$4:$M$411,0))="","",", "&amp;INDEX('Cable Schedule'!$R$4:$R$411,MATCH($B275,'Cable Schedule'!$M$4:$M$411,0)))&amp;IF(INDEX('Cable Schedule'!$S$4:$S$411,MATCH($B275,'Cable Schedule'!$M$4:$M$411,0))="","",", "&amp;INDEX('Cable Schedule'!$S$4:$S$411,MATCH($B275,'Cable Schedule'!$M$4:$M$411,0))))</f>
        <v/>
      </c>
      <c r="L275" s="251"/>
      <c r="M275" s="252"/>
      <c r="N275" s="252"/>
      <c r="O275" s="252"/>
      <c r="P275" s="252"/>
      <c r="Q275" s="253"/>
    </row>
    <row r="276" spans="1:17" s="44" customFormat="1">
      <c r="A276" s="50"/>
      <c r="B276" s="34" t="str">
        <f>IF(ISBLANK('Cable Schedule'!$M276),"",'Cable Schedule'!$M276)</f>
        <v/>
      </c>
      <c r="C276" s="3" t="str">
        <f>IF(ISBLANK('Cable Schedule'!$E279),"",'Cable Schedule'!$G276)</f>
        <v/>
      </c>
      <c r="D276" s="48" t="str">
        <f>IF(ISNA(INDEX('Cable Schedule'!$X$4:$X$411,MATCH($B276,'Cable Schedule'!$M$4:$M$411,0))),"",INDEX('Cable Schedule'!$X$4:$X$411,MATCH($B276,'Cable Schedule'!$M$4:$M$411,0)))</f>
        <v/>
      </c>
      <c r="E276" s="35">
        <v>2</v>
      </c>
      <c r="F276" s="36" t="str">
        <f>IF(ISBLANK('Cable Schedule'!$E276),"",(SUM((E276*0.5)^2*(3.1416))))</f>
        <v/>
      </c>
      <c r="G276" s="277" t="str">
        <f>IF(ISBLANK('Cable Schedule'!$E276),"",(SUMIF('Cable Schedule'!$M$4:$M$412,$B276,'Cable Schedule'!$W$4:$W$412)+SUMIF('Cable Schedule'!$N$4:$N$412,$B276,'Cable Schedule'!$W$4:$W$412)+SUMIF('Cable Schedule'!$O$4:$O$412,$B276,'Cable Schedule'!$W$4:$W$412)+SUMIF('Cable Schedule'!$P$4:$P$412,$B276,'Cable Schedule'!$W$4:$W$412)+SUMIF('Cable Schedule'!$Q$4:$Q$412,$B276,'Cable Schedule'!$W$4:$W$412)+SUMIF('Cable Schedule'!$R$4:$R$412,$B276,'Cable Schedule'!$W$4:$W$412)+SUMIF('Cable Schedule'!$S$4:$S$412,$B276,'Cable Schedule'!$W$4:$W$412)))</f>
        <v/>
      </c>
      <c r="H276" s="32" t="str">
        <f>IF(ISBLANK('Cable Schedule'!$E276),"",G276/F276)</f>
        <v/>
      </c>
      <c r="I276" s="278" t="str">
        <f>IF(ISBLANK('Cable Schedule'!$J276),"",(CONCATENATE('Cable Schedule'!J276,'Cable Schedule'!K276,'Cable Schedule'!L276)))</f>
        <v/>
      </c>
      <c r="J276" s="64" t="s">
        <v>59</v>
      </c>
      <c r="K276" s="15" t="str">
        <f>IF(ISNA(INDEX('Cable Schedule'!$M$4:$M$411,MATCH($B276,'Cable Schedule'!$M$4:$M$411,0))),"",INDEX('Cable Schedule'!$M$4:$M$411,MATCH($B276,'Cable Schedule'!$M$4:$M$411,0))&amp;IF(INDEX('Cable Schedule'!$N$4:$N$411,MATCH($B276,'Cable Schedule'!$M$4:$M$411,0))="","",", "&amp;INDEX('Cable Schedule'!$N$4:$N$411,MATCH($B276,'Cable Schedule'!$M$4:$M$411,0)))&amp;IF(INDEX('Cable Schedule'!$O$4:$O$411,MATCH($B276,'Cable Schedule'!$M$4:$M$411,0))="","",", "&amp;INDEX('Cable Schedule'!$O$4:$O$411,MATCH($B276,'Cable Schedule'!$M$4:$M$411,0)))&amp;IF(INDEX('Cable Schedule'!$P$4:$P$411,MATCH($B276,'Cable Schedule'!$M$4:$M$411,0))="","",", "&amp;INDEX('Cable Schedule'!$P$4:$P$411,MATCH($B276,'Cable Schedule'!$M$4:$M$411,0)))&amp;IF(INDEX('Cable Schedule'!$Q$4:$Q$411,MATCH($B276,'Cable Schedule'!$M$4:$M$411,0))="","",", "&amp;INDEX('Cable Schedule'!$Q$4:$Q$411,MATCH($B276,'Cable Schedule'!$M$4:$M$411,0)))&amp;IF(INDEX('Cable Schedule'!$R$4:$R$411,MATCH($B276,'Cable Schedule'!$M$4:$M$411,0))="","",", "&amp;INDEX('Cable Schedule'!$R$4:$R$411,MATCH($B276,'Cable Schedule'!$M$4:$M$411,0)))&amp;IF(INDEX('Cable Schedule'!$S$4:$S$411,MATCH($B276,'Cable Schedule'!$M$4:$M$411,0))="","",", "&amp;INDEX('Cable Schedule'!$S$4:$S$411,MATCH($B276,'Cable Schedule'!$M$4:$M$411,0))))</f>
        <v/>
      </c>
      <c r="L276" s="251"/>
      <c r="M276" s="252"/>
      <c r="N276" s="252"/>
      <c r="O276" s="252"/>
      <c r="P276" s="252"/>
      <c r="Q276" s="253"/>
    </row>
    <row r="277" spans="1:17" s="44" customFormat="1">
      <c r="A277" s="50"/>
      <c r="B277" s="34" t="str">
        <f>IF(ISBLANK('Cable Schedule'!$M277),"",'Cable Schedule'!$M277)</f>
        <v/>
      </c>
      <c r="C277" s="3" t="str">
        <f>IF(ISBLANK('Cable Schedule'!$E280),"",'Cable Schedule'!$G277)</f>
        <v/>
      </c>
      <c r="D277" s="48" t="str">
        <f>IF(ISNA(INDEX('Cable Schedule'!$X$4:$X$411,MATCH($B277,'Cable Schedule'!$M$4:$M$411,0))),"",INDEX('Cable Schedule'!$X$4:$X$411,MATCH($B277,'Cable Schedule'!$M$4:$M$411,0)))</f>
        <v/>
      </c>
      <c r="E277" s="35">
        <v>2</v>
      </c>
      <c r="F277" s="36" t="str">
        <f>IF(ISBLANK('Cable Schedule'!$E277),"",(SUM((E277*0.5)^2*(3.1416))))</f>
        <v/>
      </c>
      <c r="G277" s="277" t="str">
        <f>IF(ISBLANK('Cable Schedule'!$E277),"",(SUMIF('Cable Schedule'!$M$4:$M$412,$B277,'Cable Schedule'!$W$4:$W$412)+SUMIF('Cable Schedule'!$N$4:$N$412,$B277,'Cable Schedule'!$W$4:$W$412)+SUMIF('Cable Schedule'!$O$4:$O$412,$B277,'Cable Schedule'!$W$4:$W$412)+SUMIF('Cable Schedule'!$P$4:$P$412,$B277,'Cable Schedule'!$W$4:$W$412)+SUMIF('Cable Schedule'!$Q$4:$Q$412,$B277,'Cable Schedule'!$W$4:$W$412)+SUMIF('Cable Schedule'!$R$4:$R$412,$B277,'Cable Schedule'!$W$4:$W$412)+SUMIF('Cable Schedule'!$S$4:$S$412,$B277,'Cable Schedule'!$W$4:$W$412)))</f>
        <v/>
      </c>
      <c r="H277" s="32" t="str">
        <f>IF(ISBLANK('Cable Schedule'!$E277),"",G277/F277)</f>
        <v/>
      </c>
      <c r="I277" s="278" t="str">
        <f>IF(ISBLANK('Cable Schedule'!$J277),"",(CONCATENATE('Cable Schedule'!J277,'Cable Schedule'!K277,'Cable Schedule'!L277)))</f>
        <v/>
      </c>
      <c r="J277" s="64" t="s">
        <v>120</v>
      </c>
      <c r="K277" s="15" t="str">
        <f>IF(ISNA(INDEX('Cable Schedule'!$M$4:$M$411,MATCH($B277,'Cable Schedule'!$M$4:$M$411,0))),"",INDEX('Cable Schedule'!$M$4:$M$411,MATCH($B277,'Cable Schedule'!$M$4:$M$411,0))&amp;IF(INDEX('Cable Schedule'!$N$4:$N$411,MATCH($B277,'Cable Schedule'!$M$4:$M$411,0))="","",", "&amp;INDEX('Cable Schedule'!$N$4:$N$411,MATCH($B277,'Cable Schedule'!$M$4:$M$411,0)))&amp;IF(INDEX('Cable Schedule'!$O$4:$O$411,MATCH($B277,'Cable Schedule'!$M$4:$M$411,0))="","",", "&amp;INDEX('Cable Schedule'!$O$4:$O$411,MATCH($B277,'Cable Schedule'!$M$4:$M$411,0)))&amp;IF(INDEX('Cable Schedule'!$P$4:$P$411,MATCH($B277,'Cable Schedule'!$M$4:$M$411,0))="","",", "&amp;INDEX('Cable Schedule'!$P$4:$P$411,MATCH($B277,'Cable Schedule'!$M$4:$M$411,0)))&amp;IF(INDEX('Cable Schedule'!$Q$4:$Q$411,MATCH($B277,'Cable Schedule'!$M$4:$M$411,0))="","",", "&amp;INDEX('Cable Schedule'!$Q$4:$Q$411,MATCH($B277,'Cable Schedule'!$M$4:$M$411,0)))&amp;IF(INDEX('Cable Schedule'!$R$4:$R$411,MATCH($B277,'Cable Schedule'!$M$4:$M$411,0))="","",", "&amp;INDEX('Cable Schedule'!$R$4:$R$411,MATCH($B277,'Cable Schedule'!$M$4:$M$411,0)))&amp;IF(INDEX('Cable Schedule'!$S$4:$S$411,MATCH($B277,'Cable Schedule'!$M$4:$M$411,0))="","",", "&amp;INDEX('Cable Schedule'!$S$4:$S$411,MATCH($B277,'Cable Schedule'!$M$4:$M$411,0))))</f>
        <v/>
      </c>
      <c r="L277" s="251"/>
      <c r="M277" s="252"/>
      <c r="N277" s="252"/>
      <c r="O277" s="252"/>
      <c r="P277" s="252"/>
      <c r="Q277" s="253"/>
    </row>
    <row r="278" spans="1:17" s="66" customFormat="1">
      <c r="A278" s="50"/>
      <c r="B278" s="34" t="str">
        <f>IF(ISBLANK('Cable Schedule'!$M278),"",'Cable Schedule'!$M278)</f>
        <v/>
      </c>
      <c r="C278" s="3" t="str">
        <f>IF(ISBLANK('Cable Schedule'!$E281),"",'Cable Schedule'!$G278)</f>
        <v/>
      </c>
      <c r="D278" s="48" t="str">
        <f>IF(ISNA(INDEX('Cable Schedule'!$X$4:$X$411,MATCH($B278,'Cable Schedule'!$M$4:$M$411,0))),"",INDEX('Cable Schedule'!$X$4:$X$411,MATCH($B278,'Cable Schedule'!$M$4:$M$411,0)))</f>
        <v/>
      </c>
      <c r="E278" s="35">
        <v>2</v>
      </c>
      <c r="F278" s="36" t="str">
        <f>IF(ISBLANK('Cable Schedule'!$E278),"",(SUM((E278*0.5)^2*(3.1416))))</f>
        <v/>
      </c>
      <c r="G278" s="277" t="str">
        <f>IF(ISBLANK('Cable Schedule'!$E278),"",(SUMIF('Cable Schedule'!$M$4:$M$412,$B278,'Cable Schedule'!$W$4:$W$412)+SUMIF('Cable Schedule'!$N$4:$N$412,$B278,'Cable Schedule'!$W$4:$W$412)+SUMIF('Cable Schedule'!$O$4:$O$412,$B278,'Cable Schedule'!$W$4:$W$412)+SUMIF('Cable Schedule'!$P$4:$P$412,$B278,'Cable Schedule'!$W$4:$W$412)+SUMIF('Cable Schedule'!$Q$4:$Q$412,$B278,'Cable Schedule'!$W$4:$W$412)+SUMIF('Cable Schedule'!$R$4:$R$412,$B278,'Cable Schedule'!$W$4:$W$412)+SUMIF('Cable Schedule'!$S$4:$S$412,$B278,'Cable Schedule'!$W$4:$W$412)))</f>
        <v/>
      </c>
      <c r="H278" s="32" t="str">
        <f>IF(ISBLANK('Cable Schedule'!$E278),"",G278/F278)</f>
        <v/>
      </c>
      <c r="I278" s="278" t="str">
        <f>IF(ISBLANK('Cable Schedule'!$J278),"",(CONCATENATE('Cable Schedule'!J278,'Cable Schedule'!K278,'Cable Schedule'!L278)))</f>
        <v/>
      </c>
      <c r="J278" s="64" t="s">
        <v>120</v>
      </c>
      <c r="K278" s="15" t="str">
        <f>IF(ISNA(INDEX('Cable Schedule'!$M$4:$M$411,MATCH($B278,'Cable Schedule'!$M$4:$M$411,0))),"",INDEX('Cable Schedule'!$M$4:$M$411,MATCH($B278,'Cable Schedule'!$M$4:$M$411,0))&amp;IF(INDEX('Cable Schedule'!$N$4:$N$411,MATCH($B278,'Cable Schedule'!$M$4:$M$411,0))="","",", "&amp;INDEX('Cable Schedule'!$N$4:$N$411,MATCH($B278,'Cable Schedule'!$M$4:$M$411,0)))&amp;IF(INDEX('Cable Schedule'!$O$4:$O$411,MATCH($B278,'Cable Schedule'!$M$4:$M$411,0))="","",", "&amp;INDEX('Cable Schedule'!$O$4:$O$411,MATCH($B278,'Cable Schedule'!$M$4:$M$411,0)))&amp;IF(INDEX('Cable Schedule'!$P$4:$P$411,MATCH($B278,'Cable Schedule'!$M$4:$M$411,0))="","",", "&amp;INDEX('Cable Schedule'!$P$4:$P$411,MATCH($B278,'Cable Schedule'!$M$4:$M$411,0)))&amp;IF(INDEX('Cable Schedule'!$Q$4:$Q$411,MATCH($B278,'Cable Schedule'!$M$4:$M$411,0))="","",", "&amp;INDEX('Cable Schedule'!$Q$4:$Q$411,MATCH($B278,'Cable Schedule'!$M$4:$M$411,0)))&amp;IF(INDEX('Cable Schedule'!$R$4:$R$411,MATCH($B278,'Cable Schedule'!$M$4:$M$411,0))="","",", "&amp;INDEX('Cable Schedule'!$R$4:$R$411,MATCH($B278,'Cable Schedule'!$M$4:$M$411,0)))&amp;IF(INDEX('Cable Schedule'!$S$4:$S$411,MATCH($B278,'Cable Schedule'!$M$4:$M$411,0))="","",", "&amp;INDEX('Cable Schedule'!$S$4:$S$411,MATCH($B278,'Cable Schedule'!$M$4:$M$411,0))))</f>
        <v/>
      </c>
      <c r="L278" s="251"/>
      <c r="M278" s="252"/>
      <c r="N278" s="252"/>
      <c r="O278" s="252"/>
      <c r="P278" s="252"/>
      <c r="Q278" s="253"/>
    </row>
    <row r="279" spans="1:17" s="90" customFormat="1">
      <c r="A279" s="88"/>
      <c r="B279" s="34" t="str">
        <f>IF(ISBLANK('Cable Schedule'!$M279),"",'Cable Schedule'!$M279)</f>
        <v/>
      </c>
      <c r="C279" s="3" t="str">
        <f>IF(ISBLANK('Cable Schedule'!$E282),"",'Cable Schedule'!$G279)</f>
        <v/>
      </c>
      <c r="D279" s="48" t="str">
        <f>IF(ISNA(INDEX('Cable Schedule'!$X$4:$X$411,MATCH($B279,'Cable Schedule'!$M$4:$M$411,0))),"",INDEX('Cable Schedule'!$X$4:$X$411,MATCH($B279,'Cable Schedule'!$M$4:$M$411,0)))</f>
        <v/>
      </c>
      <c r="E279" s="35"/>
      <c r="F279" s="36" t="str">
        <f>IF(ISBLANK('Cable Schedule'!$E279),"",(SUM((E279*0.5)^2*(3.1416))))</f>
        <v/>
      </c>
      <c r="G279" s="277" t="str">
        <f>IF(ISBLANK('Cable Schedule'!$E279),"",(SUMIF('Cable Schedule'!$M$4:$M$412,$B279,'Cable Schedule'!$W$4:$W$412)+SUMIF('Cable Schedule'!$N$4:$N$412,$B279,'Cable Schedule'!$W$4:$W$412)+SUMIF('Cable Schedule'!$O$4:$O$412,$B279,'Cable Schedule'!$W$4:$W$412)+SUMIF('Cable Schedule'!$P$4:$P$412,$B279,'Cable Schedule'!$W$4:$W$412)+SUMIF('Cable Schedule'!$Q$4:$Q$412,$B279,'Cable Schedule'!$W$4:$W$412)+SUMIF('Cable Schedule'!$R$4:$R$412,$B279,'Cable Schedule'!$W$4:$W$412)+SUMIF('Cable Schedule'!$S$4:$S$412,$B279,'Cable Schedule'!$W$4:$W$412)))</f>
        <v/>
      </c>
      <c r="H279" s="32" t="str">
        <f>IF(ISBLANK('Cable Schedule'!$E279),"",G279/F279)</f>
        <v/>
      </c>
      <c r="I279" s="278" t="str">
        <f>IF(ISBLANK('Cable Schedule'!$J279),"",(CONCATENATE('Cable Schedule'!J279,'Cable Schedule'!K279,'Cable Schedule'!L279)))</f>
        <v/>
      </c>
      <c r="J279" s="64"/>
      <c r="K279" s="15"/>
      <c r="L279" s="91"/>
      <c r="M279" s="92"/>
      <c r="N279" s="92"/>
      <c r="O279" s="92"/>
      <c r="P279" s="92"/>
      <c r="Q279" s="93"/>
    </row>
    <row r="280" spans="1:17" s="90" customFormat="1">
      <c r="A280" s="88"/>
      <c r="B280" s="34" t="str">
        <f>IF(ISBLANK('Cable Schedule'!$M280),"",'Cable Schedule'!$M280)</f>
        <v/>
      </c>
      <c r="C280" s="3" t="str">
        <f>IF(ISBLANK('Cable Schedule'!$E283),"",'Cable Schedule'!$G280)</f>
        <v/>
      </c>
      <c r="D280" s="48" t="str">
        <f>IF(ISNA(INDEX('Cable Schedule'!$X$4:$X$411,MATCH($B280,'Cable Schedule'!$M$4:$M$411,0))),"",INDEX('Cable Schedule'!$X$4:$X$411,MATCH($B280,'Cable Schedule'!$M$4:$M$411,0)))</f>
        <v/>
      </c>
      <c r="E280" s="35"/>
      <c r="F280" s="36" t="str">
        <f>IF(ISBLANK('Cable Schedule'!$E280),"",(SUM((E280*0.5)^2*(3.1416))))</f>
        <v/>
      </c>
      <c r="G280" s="277" t="str">
        <f>IF(ISBLANK('Cable Schedule'!$E280),"",(SUMIF('Cable Schedule'!$M$4:$M$412,$B280,'Cable Schedule'!$W$4:$W$412)+SUMIF('Cable Schedule'!$N$4:$N$412,$B280,'Cable Schedule'!$W$4:$W$412)+SUMIF('Cable Schedule'!$O$4:$O$412,$B280,'Cable Schedule'!$W$4:$W$412)+SUMIF('Cable Schedule'!$P$4:$P$412,$B280,'Cable Schedule'!$W$4:$W$412)+SUMIF('Cable Schedule'!$Q$4:$Q$412,$B280,'Cable Schedule'!$W$4:$W$412)+SUMIF('Cable Schedule'!$R$4:$R$412,$B280,'Cable Schedule'!$W$4:$W$412)+SUMIF('Cable Schedule'!$S$4:$S$412,$B280,'Cable Schedule'!$W$4:$W$412)))</f>
        <v/>
      </c>
      <c r="H280" s="32" t="str">
        <f>IF(ISBLANK('Cable Schedule'!$E280),"",G280/F280)</f>
        <v/>
      </c>
      <c r="I280" s="278" t="str">
        <f>IF(ISBLANK('Cable Schedule'!$J280),"",(CONCATENATE('Cable Schedule'!J280,'Cable Schedule'!K280,'Cable Schedule'!L280)))</f>
        <v/>
      </c>
      <c r="J280" s="64"/>
      <c r="K280" s="15"/>
      <c r="L280" s="91"/>
      <c r="M280" s="92"/>
      <c r="N280" s="92"/>
      <c r="O280" s="92"/>
      <c r="P280" s="92"/>
      <c r="Q280" s="93"/>
    </row>
    <row r="281" spans="1:17" s="90" customFormat="1">
      <c r="A281" s="88"/>
      <c r="B281" s="34" t="str">
        <f>IF(ISBLANK('Cable Schedule'!$M281),"",'Cable Schedule'!$M281)</f>
        <v/>
      </c>
      <c r="C281" s="3" t="str">
        <f>IF(ISBLANK('Cable Schedule'!$E284),"",'Cable Schedule'!$G281)</f>
        <v/>
      </c>
      <c r="D281" s="48" t="str">
        <f>IF(ISNA(INDEX('Cable Schedule'!$X$4:$X$411,MATCH($B281,'Cable Schedule'!$M$4:$M$411,0))),"",INDEX('Cable Schedule'!$X$4:$X$411,MATCH($B281,'Cable Schedule'!$M$4:$M$411,0)))</f>
        <v/>
      </c>
      <c r="E281" s="35"/>
      <c r="F281" s="36" t="str">
        <f>IF(ISBLANK('Cable Schedule'!$E281),"",(SUM((E281*0.5)^2*(3.1416))))</f>
        <v/>
      </c>
      <c r="G281" s="277" t="str">
        <f>IF(ISBLANK('Cable Schedule'!$E281),"",(SUMIF('Cable Schedule'!$M$4:$M$412,$B281,'Cable Schedule'!$W$4:$W$412)+SUMIF('Cable Schedule'!$N$4:$N$412,$B281,'Cable Schedule'!$W$4:$W$412)+SUMIF('Cable Schedule'!$O$4:$O$412,$B281,'Cable Schedule'!$W$4:$W$412)+SUMIF('Cable Schedule'!$P$4:$P$412,$B281,'Cable Schedule'!$W$4:$W$412)+SUMIF('Cable Schedule'!$Q$4:$Q$412,$B281,'Cable Schedule'!$W$4:$W$412)+SUMIF('Cable Schedule'!$R$4:$R$412,$B281,'Cable Schedule'!$W$4:$W$412)+SUMIF('Cable Schedule'!$S$4:$S$412,$B281,'Cable Schedule'!$W$4:$W$412)))</f>
        <v/>
      </c>
      <c r="H281" s="32" t="str">
        <f>IF(ISBLANK('Cable Schedule'!$E281),"",G281/F281)</f>
        <v/>
      </c>
      <c r="I281" s="278" t="str">
        <f>IF(ISBLANK('Cable Schedule'!$J281),"",(CONCATENATE('Cable Schedule'!J281,'Cable Schedule'!K281,'Cable Schedule'!L281)))</f>
        <v/>
      </c>
      <c r="J281" s="64"/>
      <c r="K281" s="15"/>
      <c r="L281" s="91"/>
      <c r="M281" s="92"/>
      <c r="N281" s="92"/>
      <c r="O281" s="92"/>
      <c r="P281" s="92"/>
      <c r="Q281" s="93"/>
    </row>
    <row r="282" spans="1:17" s="90" customFormat="1">
      <c r="A282" s="88"/>
      <c r="B282" s="34" t="str">
        <f>IF(ISBLANK('Cable Schedule'!$M282),"",'Cable Schedule'!$M282)</f>
        <v/>
      </c>
      <c r="C282" s="3" t="str">
        <f>IF(ISBLANK('Cable Schedule'!$E285),"",'Cable Schedule'!$G282)</f>
        <v/>
      </c>
      <c r="D282" s="48" t="str">
        <f>IF(ISNA(INDEX('Cable Schedule'!$X$4:$X$411,MATCH($B282,'Cable Schedule'!$M$4:$M$411,0))),"",INDEX('Cable Schedule'!$X$4:$X$411,MATCH($B282,'Cable Schedule'!$M$4:$M$411,0)))</f>
        <v/>
      </c>
      <c r="E282" s="35"/>
      <c r="F282" s="36" t="str">
        <f>IF(ISBLANK('Cable Schedule'!$E282),"",(SUM((E282*0.5)^2*(3.1416))))</f>
        <v/>
      </c>
      <c r="G282" s="277" t="str">
        <f>IF(ISBLANK('Cable Schedule'!$E282),"",(SUMIF('Cable Schedule'!$M$4:$M$412,$B282,'Cable Schedule'!$W$4:$W$412)+SUMIF('Cable Schedule'!$N$4:$N$412,$B282,'Cable Schedule'!$W$4:$W$412)+SUMIF('Cable Schedule'!$O$4:$O$412,$B282,'Cable Schedule'!$W$4:$W$412)+SUMIF('Cable Schedule'!$P$4:$P$412,$B282,'Cable Schedule'!$W$4:$W$412)+SUMIF('Cable Schedule'!$Q$4:$Q$412,$B282,'Cable Schedule'!$W$4:$W$412)+SUMIF('Cable Schedule'!$R$4:$R$412,$B282,'Cable Schedule'!$W$4:$W$412)+SUMIF('Cable Schedule'!$S$4:$S$412,$B282,'Cable Schedule'!$W$4:$W$412)))</f>
        <v/>
      </c>
      <c r="H282" s="32" t="str">
        <f>IF(ISBLANK('Cable Schedule'!$E282),"",G282/F282)</f>
        <v/>
      </c>
      <c r="I282" s="278" t="str">
        <f>IF(ISBLANK('Cable Schedule'!$J282),"",(CONCATENATE('Cable Schedule'!J282,'Cable Schedule'!K282,'Cable Schedule'!L282)))</f>
        <v/>
      </c>
      <c r="J282" s="64"/>
      <c r="K282" s="15"/>
      <c r="L282" s="91"/>
      <c r="M282" s="92"/>
      <c r="N282" s="92"/>
      <c r="O282" s="92"/>
      <c r="P282" s="92"/>
      <c r="Q282" s="93"/>
    </row>
    <row r="283" spans="1:17" s="94" customFormat="1">
      <c r="A283" s="50"/>
      <c r="B283" s="34" t="str">
        <f>IF(ISBLANK('Cable Schedule'!$M283),"",'Cable Schedule'!$M283)</f>
        <v/>
      </c>
      <c r="C283" s="3" t="str">
        <f>IF(ISBLANK('Cable Schedule'!$E286),"",'Cable Schedule'!$G283)</f>
        <v/>
      </c>
      <c r="D283" s="48" t="str">
        <f>IF(ISNA(INDEX('Cable Schedule'!$X$4:$X$411,MATCH($B283,'Cable Schedule'!$M$4:$M$411,0))),"",INDEX('Cable Schedule'!$X$4:$X$411,MATCH($B283,'Cable Schedule'!$M$4:$M$411,0)))</f>
        <v/>
      </c>
      <c r="E283" s="35">
        <v>0.75</v>
      </c>
      <c r="F283" s="36" t="str">
        <f>IF(ISBLANK('Cable Schedule'!$E283),"",(SUM((E283*0.5)^2*(3.1416))))</f>
        <v/>
      </c>
      <c r="G283" s="277" t="str">
        <f>IF(ISBLANK('Cable Schedule'!$E283),"",(SUMIF('Cable Schedule'!$M$4:$M$412,$B283,'Cable Schedule'!$W$4:$W$412)+SUMIF('Cable Schedule'!$N$4:$N$412,$B283,'Cable Schedule'!$W$4:$W$412)+SUMIF('Cable Schedule'!$O$4:$O$412,$B283,'Cable Schedule'!$W$4:$W$412)+SUMIF('Cable Schedule'!$P$4:$P$412,$B283,'Cable Schedule'!$W$4:$W$412)+SUMIF('Cable Schedule'!$Q$4:$Q$412,$B283,'Cable Schedule'!$W$4:$W$412)+SUMIF('Cable Schedule'!$R$4:$R$412,$B283,'Cable Schedule'!$W$4:$W$412)+SUMIF('Cable Schedule'!$S$4:$S$412,$B283,'Cable Schedule'!$W$4:$W$412)))</f>
        <v/>
      </c>
      <c r="H283" s="32" t="str">
        <f>IF(ISBLANK('Cable Schedule'!$E283),"",G283/F283)</f>
        <v/>
      </c>
      <c r="I283" s="278" t="str">
        <f>IF(ISBLANK('Cable Schedule'!$J283),"",(CONCATENATE('Cable Schedule'!J283,'Cable Schedule'!K283,'Cable Schedule'!L283)))</f>
        <v/>
      </c>
      <c r="J283" s="64" t="s">
        <v>117</v>
      </c>
      <c r="K283" s="15" t="str">
        <f>IF(ISNA(INDEX('Cable Schedule'!$M$4:$M$411,MATCH($B283,'Cable Schedule'!$M$4:$M$411,0))),"",INDEX('Cable Schedule'!$M$4:$M$411,MATCH($B283,'Cable Schedule'!$M$4:$M$411,0))&amp;IF(INDEX('Cable Schedule'!$N$4:$N$411,MATCH($B283,'Cable Schedule'!$M$4:$M$411,0))="","",", "&amp;INDEX('Cable Schedule'!$N$4:$N$411,MATCH($B283,'Cable Schedule'!$M$4:$M$411,0)))&amp;IF(INDEX('Cable Schedule'!$O$4:$O$411,MATCH($B283,'Cable Schedule'!$M$4:$M$411,0))="","",", "&amp;INDEX('Cable Schedule'!$O$4:$O$411,MATCH($B283,'Cable Schedule'!$M$4:$M$411,0)))&amp;IF(INDEX('Cable Schedule'!$P$4:$P$411,MATCH($B283,'Cable Schedule'!$M$4:$M$411,0))="","",", "&amp;INDEX('Cable Schedule'!$P$4:$P$411,MATCH($B283,'Cable Schedule'!$M$4:$M$411,0)))&amp;IF(INDEX('Cable Schedule'!$Q$4:$Q$411,MATCH($B283,'Cable Schedule'!$M$4:$M$411,0))="","",", "&amp;INDEX('Cable Schedule'!$Q$4:$Q$411,MATCH($B283,'Cable Schedule'!$M$4:$M$411,0)))&amp;IF(INDEX('Cable Schedule'!$R$4:$R$411,MATCH($B283,'Cable Schedule'!$M$4:$M$411,0))="","",", "&amp;INDEX('Cable Schedule'!$R$4:$R$411,MATCH($B283,'Cable Schedule'!$M$4:$M$411,0)))&amp;IF(INDEX('Cable Schedule'!$S$4:$S$411,MATCH($B283,'Cable Schedule'!$M$4:$M$411,0))="","",", "&amp;INDEX('Cable Schedule'!$S$4:$S$411,MATCH($B283,'Cable Schedule'!$M$4:$M$411,0))))</f>
        <v/>
      </c>
      <c r="L283" s="251"/>
      <c r="M283" s="252"/>
      <c r="N283" s="252"/>
      <c r="O283" s="252"/>
      <c r="P283" s="252"/>
      <c r="Q283" s="253"/>
    </row>
    <row r="284" spans="1:17" s="94" customFormat="1">
      <c r="A284" s="50"/>
      <c r="B284" s="34" t="str">
        <f>IF(ISBLANK('Cable Schedule'!$M284),"",'Cable Schedule'!$M284)</f>
        <v/>
      </c>
      <c r="C284" s="3" t="str">
        <f>IF(ISBLANK('Cable Schedule'!$E287),"",'Cable Schedule'!$G284)</f>
        <v/>
      </c>
      <c r="D284" s="48" t="str">
        <f>IF(ISNA(INDEX('Cable Schedule'!$X$4:$X$411,MATCH($B284,'Cable Schedule'!$M$4:$M$411,0))),"",INDEX('Cable Schedule'!$X$4:$X$411,MATCH($B284,'Cable Schedule'!$M$4:$M$411,0)))</f>
        <v/>
      </c>
      <c r="E284" s="35">
        <v>0.75</v>
      </c>
      <c r="F284" s="36" t="str">
        <f>IF(ISBLANK('Cable Schedule'!$E284),"",(SUM((E284*0.5)^2*(3.1416))))</f>
        <v/>
      </c>
      <c r="G284" s="277" t="str">
        <f>IF(ISBLANK('Cable Schedule'!$E284),"",(SUMIF('Cable Schedule'!$M$4:$M$412,$B284,'Cable Schedule'!$W$4:$W$412)+SUMIF('Cable Schedule'!$N$4:$N$412,$B284,'Cable Schedule'!$W$4:$W$412)+SUMIF('Cable Schedule'!$O$4:$O$412,$B284,'Cable Schedule'!$W$4:$W$412)+SUMIF('Cable Schedule'!$P$4:$P$412,$B284,'Cable Schedule'!$W$4:$W$412)+SUMIF('Cable Schedule'!$Q$4:$Q$412,$B284,'Cable Schedule'!$W$4:$W$412)+SUMIF('Cable Schedule'!$R$4:$R$412,$B284,'Cable Schedule'!$W$4:$W$412)+SUMIF('Cable Schedule'!$S$4:$S$412,$B284,'Cable Schedule'!$W$4:$W$412)))</f>
        <v/>
      </c>
      <c r="H284" s="32" t="str">
        <f>IF(ISBLANK('Cable Schedule'!$E284),"",G284/F284)</f>
        <v/>
      </c>
      <c r="I284" s="278" t="str">
        <f>IF(ISBLANK('Cable Schedule'!$J284),"",(CONCATENATE('Cable Schedule'!J284,'Cable Schedule'!K284,'Cable Schedule'!L284)))</f>
        <v/>
      </c>
      <c r="J284" s="64" t="s">
        <v>102</v>
      </c>
      <c r="K284" s="15" t="str">
        <f>IF(ISNA(INDEX('Cable Schedule'!$M$4:$M$411,MATCH($B284,'Cable Schedule'!$M$4:$M$411,0))),"",INDEX('Cable Schedule'!$M$4:$M$411,MATCH($B284,'Cable Schedule'!$M$4:$M$411,0))&amp;IF(INDEX('Cable Schedule'!$N$4:$N$411,MATCH($B284,'Cable Schedule'!$M$4:$M$411,0))="","",", "&amp;INDEX('Cable Schedule'!$N$4:$N$411,MATCH($B284,'Cable Schedule'!$M$4:$M$411,0)))&amp;IF(INDEX('Cable Schedule'!$O$4:$O$411,MATCH($B284,'Cable Schedule'!$M$4:$M$411,0))="","",", "&amp;INDEX('Cable Schedule'!$O$4:$O$411,MATCH($B284,'Cable Schedule'!$M$4:$M$411,0)))&amp;IF(INDEX('Cable Schedule'!$P$4:$P$411,MATCH($B284,'Cable Schedule'!$M$4:$M$411,0))="","",", "&amp;INDEX('Cable Schedule'!$P$4:$P$411,MATCH($B284,'Cable Schedule'!$M$4:$M$411,0)))&amp;IF(INDEX('Cable Schedule'!$Q$4:$Q$411,MATCH($B284,'Cable Schedule'!$M$4:$M$411,0))="","",", "&amp;INDEX('Cable Schedule'!$Q$4:$Q$411,MATCH($B284,'Cable Schedule'!$M$4:$M$411,0)))&amp;IF(INDEX('Cable Schedule'!$R$4:$R$411,MATCH($B284,'Cable Schedule'!$M$4:$M$411,0))="","",", "&amp;INDEX('Cable Schedule'!$R$4:$R$411,MATCH($B284,'Cable Schedule'!$M$4:$M$411,0)))&amp;IF(INDEX('Cable Schedule'!$S$4:$S$411,MATCH($B284,'Cable Schedule'!$M$4:$M$411,0))="","",", "&amp;INDEX('Cable Schedule'!$S$4:$S$411,MATCH($B284,'Cable Schedule'!$M$4:$M$411,0))))</f>
        <v/>
      </c>
      <c r="L284" s="251"/>
      <c r="M284" s="252"/>
      <c r="N284" s="252"/>
      <c r="O284" s="252"/>
      <c r="P284" s="252"/>
      <c r="Q284" s="253"/>
    </row>
    <row r="285" spans="1:17" s="94" customFormat="1">
      <c r="A285" s="50"/>
      <c r="B285" s="34" t="str">
        <f>IF(ISBLANK('Cable Schedule'!$M285),"",'Cable Schedule'!$M285)</f>
        <v/>
      </c>
      <c r="C285" s="3" t="str">
        <f>IF(ISBLANK('Cable Schedule'!$E288),"",'Cable Schedule'!$G285)</f>
        <v/>
      </c>
      <c r="D285" s="48" t="str">
        <f>IF(ISNA(INDEX('Cable Schedule'!$X$4:$X$411,MATCH($B285,'Cable Schedule'!$M$4:$M$411,0))),"",INDEX('Cable Schedule'!$X$4:$X$411,MATCH($B285,'Cable Schedule'!$M$4:$M$411,0)))</f>
        <v/>
      </c>
      <c r="E285" s="35">
        <v>0.75</v>
      </c>
      <c r="F285" s="36" t="str">
        <f>IF(ISBLANK('Cable Schedule'!$E285),"",(SUM((E285*0.5)^2*(3.1416))))</f>
        <v/>
      </c>
      <c r="G285" s="277" t="str">
        <f>IF(ISBLANK('Cable Schedule'!$E285),"",(SUMIF('Cable Schedule'!$M$4:$M$412,$B285,'Cable Schedule'!$W$4:$W$412)+SUMIF('Cable Schedule'!$N$4:$N$412,$B285,'Cable Schedule'!$W$4:$W$412)+SUMIF('Cable Schedule'!$O$4:$O$412,$B285,'Cable Schedule'!$W$4:$W$412)+SUMIF('Cable Schedule'!$P$4:$P$412,$B285,'Cable Schedule'!$W$4:$W$412)+SUMIF('Cable Schedule'!$Q$4:$Q$412,$B285,'Cable Schedule'!$W$4:$W$412)+SUMIF('Cable Schedule'!$R$4:$R$412,$B285,'Cable Schedule'!$W$4:$W$412)+SUMIF('Cable Schedule'!$S$4:$S$412,$B285,'Cable Schedule'!$W$4:$W$412)))</f>
        <v/>
      </c>
      <c r="H285" s="32" t="str">
        <f>IF(ISBLANK('Cable Schedule'!$E285),"",G285/F285)</f>
        <v/>
      </c>
      <c r="I285" s="278" t="str">
        <f>IF(ISBLANK('Cable Schedule'!$J285),"",(CONCATENATE('Cable Schedule'!J285,'Cable Schedule'!K285,'Cable Schedule'!L285)))</f>
        <v/>
      </c>
      <c r="J285" s="64" t="s">
        <v>115</v>
      </c>
      <c r="K285" s="15" t="str">
        <f>IF(ISNA(INDEX('Cable Schedule'!$M$4:$M$411,MATCH($B285,'Cable Schedule'!$M$4:$M$411,0))),"",INDEX('Cable Schedule'!$M$4:$M$411,MATCH($B285,'Cable Schedule'!$M$4:$M$411,0))&amp;IF(INDEX('Cable Schedule'!$N$4:$N$411,MATCH($B285,'Cable Schedule'!$M$4:$M$411,0))="","",", "&amp;INDEX('Cable Schedule'!$N$4:$N$411,MATCH($B285,'Cable Schedule'!$M$4:$M$411,0)))&amp;IF(INDEX('Cable Schedule'!$O$4:$O$411,MATCH($B285,'Cable Schedule'!$M$4:$M$411,0))="","",", "&amp;INDEX('Cable Schedule'!$O$4:$O$411,MATCH($B285,'Cable Schedule'!$M$4:$M$411,0)))&amp;IF(INDEX('Cable Schedule'!$P$4:$P$411,MATCH($B285,'Cable Schedule'!$M$4:$M$411,0))="","",", "&amp;INDEX('Cable Schedule'!$P$4:$P$411,MATCH($B285,'Cable Schedule'!$M$4:$M$411,0)))&amp;IF(INDEX('Cable Schedule'!$Q$4:$Q$411,MATCH($B285,'Cable Schedule'!$M$4:$M$411,0))="","",", "&amp;INDEX('Cable Schedule'!$Q$4:$Q$411,MATCH($B285,'Cable Schedule'!$M$4:$M$411,0)))&amp;IF(INDEX('Cable Schedule'!$R$4:$R$411,MATCH($B285,'Cable Schedule'!$M$4:$M$411,0))="","",", "&amp;INDEX('Cable Schedule'!$R$4:$R$411,MATCH($B285,'Cable Schedule'!$M$4:$M$411,0)))&amp;IF(INDEX('Cable Schedule'!$S$4:$S$411,MATCH($B285,'Cable Schedule'!$M$4:$M$411,0))="","",", "&amp;INDEX('Cable Schedule'!$S$4:$S$411,MATCH($B285,'Cable Schedule'!$M$4:$M$411,0))))</f>
        <v/>
      </c>
      <c r="L285" s="251"/>
      <c r="M285" s="252"/>
      <c r="N285" s="252"/>
      <c r="O285" s="252"/>
      <c r="P285" s="252"/>
      <c r="Q285" s="253"/>
    </row>
    <row r="286" spans="1:17" s="94" customFormat="1">
      <c r="A286" s="50"/>
      <c r="B286" s="34" t="str">
        <f>IF(ISBLANK('Cable Schedule'!$M286),"",'Cable Schedule'!$M286)</f>
        <v/>
      </c>
      <c r="C286" s="3" t="str">
        <f>IF(ISBLANK('Cable Schedule'!$E289),"",'Cable Schedule'!$G286)</f>
        <v/>
      </c>
      <c r="D286" s="48" t="str">
        <f>IF(ISNA(INDEX('Cable Schedule'!$X$4:$X$411,MATCH($B286,'Cable Schedule'!$M$4:$M$411,0))),"",INDEX('Cable Schedule'!$X$4:$X$411,MATCH($B286,'Cable Schedule'!$M$4:$M$411,0)))</f>
        <v/>
      </c>
      <c r="E286" s="35">
        <v>0.75</v>
      </c>
      <c r="F286" s="36" t="str">
        <f>IF(ISBLANK('Cable Schedule'!$E286),"",(SUM((E286*0.5)^2*(3.1416))))</f>
        <v/>
      </c>
      <c r="G286" s="277" t="str">
        <f>IF(ISBLANK('Cable Schedule'!$E286),"",(SUMIF('Cable Schedule'!$M$4:$M$412,$B286,'Cable Schedule'!$W$4:$W$412)+SUMIF('Cable Schedule'!$N$4:$N$412,$B286,'Cable Schedule'!$W$4:$W$412)+SUMIF('Cable Schedule'!$O$4:$O$412,$B286,'Cable Schedule'!$W$4:$W$412)+SUMIF('Cable Schedule'!$P$4:$P$412,$B286,'Cable Schedule'!$W$4:$W$412)+SUMIF('Cable Schedule'!$Q$4:$Q$412,$B286,'Cable Schedule'!$W$4:$W$412)+SUMIF('Cable Schedule'!$R$4:$R$412,$B286,'Cable Schedule'!$W$4:$W$412)+SUMIF('Cable Schedule'!$S$4:$S$412,$B286,'Cable Schedule'!$W$4:$W$412)))</f>
        <v/>
      </c>
      <c r="H286" s="32" t="str">
        <f>IF(ISBLANK('Cable Schedule'!$E286),"",G286/F286)</f>
        <v/>
      </c>
      <c r="I286" s="278" t="str">
        <f>IF(ISBLANK('Cable Schedule'!$J286),"",(CONCATENATE('Cable Schedule'!J286,'Cable Schedule'!K286,'Cable Schedule'!L286)))</f>
        <v/>
      </c>
      <c r="J286" s="64" t="s">
        <v>116</v>
      </c>
      <c r="K286" s="15" t="str">
        <f>IF(ISNA(INDEX('Cable Schedule'!$M$4:$M$411,MATCH($B286,'Cable Schedule'!$M$4:$M$411,0))),"",INDEX('Cable Schedule'!$M$4:$M$411,MATCH($B286,'Cable Schedule'!$M$4:$M$411,0))&amp;IF(INDEX('Cable Schedule'!$N$4:$N$411,MATCH($B286,'Cable Schedule'!$M$4:$M$411,0))="","",", "&amp;INDEX('Cable Schedule'!$N$4:$N$411,MATCH($B286,'Cable Schedule'!$M$4:$M$411,0)))&amp;IF(INDEX('Cable Schedule'!$O$4:$O$411,MATCH($B286,'Cable Schedule'!$M$4:$M$411,0))="","",", "&amp;INDEX('Cable Schedule'!$O$4:$O$411,MATCH($B286,'Cable Schedule'!$M$4:$M$411,0)))&amp;IF(INDEX('Cable Schedule'!$P$4:$P$411,MATCH($B286,'Cable Schedule'!$M$4:$M$411,0))="","",", "&amp;INDEX('Cable Schedule'!$P$4:$P$411,MATCH($B286,'Cable Schedule'!$M$4:$M$411,0)))&amp;IF(INDEX('Cable Schedule'!$Q$4:$Q$411,MATCH($B286,'Cable Schedule'!$M$4:$M$411,0))="","",", "&amp;INDEX('Cable Schedule'!$Q$4:$Q$411,MATCH($B286,'Cable Schedule'!$M$4:$M$411,0)))&amp;IF(INDEX('Cable Schedule'!$R$4:$R$411,MATCH($B286,'Cable Schedule'!$M$4:$M$411,0))="","",", "&amp;INDEX('Cable Schedule'!$R$4:$R$411,MATCH($B286,'Cable Schedule'!$M$4:$M$411,0)))&amp;IF(INDEX('Cable Schedule'!$S$4:$S$411,MATCH($B286,'Cable Schedule'!$M$4:$M$411,0))="","",", "&amp;INDEX('Cable Schedule'!$S$4:$S$411,MATCH($B286,'Cable Schedule'!$M$4:$M$411,0))))</f>
        <v/>
      </c>
      <c r="L286" s="251"/>
      <c r="M286" s="252"/>
      <c r="N286" s="252"/>
      <c r="O286" s="252"/>
      <c r="P286" s="252"/>
      <c r="Q286" s="253"/>
    </row>
    <row r="287" spans="1:17" s="94" customFormat="1">
      <c r="A287" s="50"/>
      <c r="B287" s="34" t="str">
        <f>IF(ISBLANK('Cable Schedule'!$M287),"",'Cable Schedule'!$M287)</f>
        <v/>
      </c>
      <c r="C287" s="3" t="str">
        <f>IF(ISBLANK('Cable Schedule'!$E290),"",'Cable Schedule'!$G287)</f>
        <v/>
      </c>
      <c r="D287" s="48" t="str">
        <f>IF(ISNA(INDEX('Cable Schedule'!$X$4:$X$411,MATCH($B287,'Cable Schedule'!$M$4:$M$411,0))),"",INDEX('Cable Schedule'!$X$4:$X$411,MATCH($B287,'Cable Schedule'!$M$4:$M$411,0)))</f>
        <v/>
      </c>
      <c r="E287" s="35">
        <v>0.75</v>
      </c>
      <c r="F287" s="36" t="str">
        <f>IF(ISBLANK('Cable Schedule'!$E287),"",(SUM((E287*0.5)^2*(3.1416))))</f>
        <v/>
      </c>
      <c r="G287" s="277" t="str">
        <f>IF(ISBLANK('Cable Schedule'!$E287),"",(SUMIF('Cable Schedule'!$M$4:$M$412,$B287,'Cable Schedule'!$W$4:$W$412)+SUMIF('Cable Schedule'!$N$4:$N$412,$B287,'Cable Schedule'!$W$4:$W$412)+SUMIF('Cable Schedule'!$O$4:$O$412,$B287,'Cable Schedule'!$W$4:$W$412)+SUMIF('Cable Schedule'!$P$4:$P$412,$B287,'Cable Schedule'!$W$4:$W$412)+SUMIF('Cable Schedule'!$Q$4:$Q$412,$B287,'Cable Schedule'!$W$4:$W$412)+SUMIF('Cable Schedule'!$R$4:$R$412,$B287,'Cable Schedule'!$W$4:$W$412)+SUMIF('Cable Schedule'!$S$4:$S$412,$B287,'Cable Schedule'!$W$4:$W$412)))</f>
        <v/>
      </c>
      <c r="H287" s="32" t="str">
        <f>IF(ISBLANK('Cable Schedule'!$E287),"",G287/F287)</f>
        <v/>
      </c>
      <c r="I287" s="278" t="str">
        <f>IF(ISBLANK('Cable Schedule'!$J287),"",(CONCATENATE('Cable Schedule'!J287,'Cable Schedule'!K287,'Cable Schedule'!L287)))</f>
        <v/>
      </c>
      <c r="J287" s="64" t="s">
        <v>104</v>
      </c>
      <c r="K287" s="15" t="str">
        <f>IF(ISNA(INDEX('Cable Schedule'!$M$4:$M$411,MATCH($B287,'Cable Schedule'!$M$4:$M$411,0))),"",INDEX('Cable Schedule'!$M$4:$M$411,MATCH($B287,'Cable Schedule'!$M$4:$M$411,0))&amp;IF(INDEX('Cable Schedule'!$N$4:$N$411,MATCH($B287,'Cable Schedule'!$M$4:$M$411,0))="","",", "&amp;INDEX('Cable Schedule'!$N$4:$N$411,MATCH($B287,'Cable Schedule'!$M$4:$M$411,0)))&amp;IF(INDEX('Cable Schedule'!$O$4:$O$411,MATCH($B287,'Cable Schedule'!$M$4:$M$411,0))="","",", "&amp;INDEX('Cable Schedule'!$O$4:$O$411,MATCH($B287,'Cable Schedule'!$M$4:$M$411,0)))&amp;IF(INDEX('Cable Schedule'!$P$4:$P$411,MATCH($B287,'Cable Schedule'!$M$4:$M$411,0))="","",", "&amp;INDEX('Cable Schedule'!$P$4:$P$411,MATCH($B287,'Cable Schedule'!$M$4:$M$411,0)))&amp;IF(INDEX('Cable Schedule'!$Q$4:$Q$411,MATCH($B287,'Cable Schedule'!$M$4:$M$411,0))="","",", "&amp;INDEX('Cable Schedule'!$Q$4:$Q$411,MATCH($B287,'Cable Schedule'!$M$4:$M$411,0)))&amp;IF(INDEX('Cable Schedule'!$R$4:$R$411,MATCH($B287,'Cable Schedule'!$M$4:$M$411,0))="","",", "&amp;INDEX('Cable Schedule'!$R$4:$R$411,MATCH($B287,'Cable Schedule'!$M$4:$M$411,0)))&amp;IF(INDEX('Cable Schedule'!$S$4:$S$411,MATCH($B287,'Cable Schedule'!$M$4:$M$411,0))="","",", "&amp;INDEX('Cable Schedule'!$S$4:$S$411,MATCH($B287,'Cable Schedule'!$M$4:$M$411,0))))</f>
        <v/>
      </c>
      <c r="L287" s="251"/>
      <c r="M287" s="252"/>
      <c r="N287" s="252"/>
      <c r="O287" s="252"/>
      <c r="P287" s="252"/>
      <c r="Q287" s="253"/>
    </row>
    <row r="288" spans="1:17" s="94" customFormat="1">
      <c r="A288" s="50"/>
      <c r="B288" s="34" t="str">
        <f>IF(ISBLANK('Cable Schedule'!$M288),"",'Cable Schedule'!$M288)</f>
        <v/>
      </c>
      <c r="C288" s="3" t="str">
        <f>IF(ISBLANK('Cable Schedule'!$E291),"",'Cable Schedule'!$G288)</f>
        <v/>
      </c>
      <c r="D288" s="48" t="str">
        <f>IF(ISNA(INDEX('Cable Schedule'!$X$4:$X$411,MATCH($B288,'Cable Schedule'!$M$4:$M$411,0))),"",INDEX('Cable Schedule'!$X$4:$X$411,MATCH($B288,'Cable Schedule'!$M$4:$M$411,0)))</f>
        <v/>
      </c>
      <c r="E288" s="35">
        <v>2</v>
      </c>
      <c r="F288" s="36" t="str">
        <f>IF(ISBLANK('Cable Schedule'!$E288),"",(SUM((E288*0.5)^2*(3.1416))))</f>
        <v/>
      </c>
      <c r="G288" s="277" t="str">
        <f>IF(ISBLANK('Cable Schedule'!$E288),"",(SUMIF('Cable Schedule'!$M$4:$M$412,$B288,'Cable Schedule'!$W$4:$W$412)+SUMIF('Cable Schedule'!$N$4:$N$412,$B288,'Cable Schedule'!$W$4:$W$412)+SUMIF('Cable Schedule'!$O$4:$O$412,$B288,'Cable Schedule'!$W$4:$W$412)+SUMIF('Cable Schedule'!$P$4:$P$412,$B288,'Cable Schedule'!$W$4:$W$412)+SUMIF('Cable Schedule'!$Q$4:$Q$412,$B288,'Cable Schedule'!$W$4:$W$412)+SUMIF('Cable Schedule'!$R$4:$R$412,$B288,'Cable Schedule'!$W$4:$W$412)+SUMIF('Cable Schedule'!$S$4:$S$412,$B288,'Cable Schedule'!$W$4:$W$412)))</f>
        <v/>
      </c>
      <c r="H288" s="32" t="str">
        <f>IF(ISBLANK('Cable Schedule'!$E288),"",G288/F288)</f>
        <v/>
      </c>
      <c r="I288" s="278" t="str">
        <f>IF(ISBLANK('Cable Schedule'!$J288),"",(CONCATENATE('Cable Schedule'!J288,'Cable Schedule'!K288,'Cable Schedule'!L288)))</f>
        <v/>
      </c>
      <c r="J288" s="64" t="s">
        <v>101</v>
      </c>
      <c r="K288" s="15" t="str">
        <f>IF(ISNA(INDEX('Cable Schedule'!$M$4:$M$411,MATCH($B288,'Cable Schedule'!$M$4:$M$411,0))),"",INDEX('Cable Schedule'!$M$4:$M$411,MATCH($B288,'Cable Schedule'!$M$4:$M$411,0))&amp;IF(INDEX('Cable Schedule'!$N$4:$N$411,MATCH($B288,'Cable Schedule'!$M$4:$M$411,0))="","",", "&amp;INDEX('Cable Schedule'!$N$4:$N$411,MATCH($B288,'Cable Schedule'!$M$4:$M$411,0)))&amp;IF(INDEX('Cable Schedule'!$O$4:$O$411,MATCH($B288,'Cable Schedule'!$M$4:$M$411,0))="","",", "&amp;INDEX('Cable Schedule'!$O$4:$O$411,MATCH($B288,'Cable Schedule'!$M$4:$M$411,0)))&amp;IF(INDEX('Cable Schedule'!$P$4:$P$411,MATCH($B288,'Cable Schedule'!$M$4:$M$411,0))="","",", "&amp;INDEX('Cable Schedule'!$P$4:$P$411,MATCH($B288,'Cable Schedule'!$M$4:$M$411,0)))&amp;IF(INDEX('Cable Schedule'!$Q$4:$Q$411,MATCH($B288,'Cable Schedule'!$M$4:$M$411,0))="","",", "&amp;INDEX('Cable Schedule'!$Q$4:$Q$411,MATCH($B288,'Cable Schedule'!$M$4:$M$411,0)))&amp;IF(INDEX('Cable Schedule'!$R$4:$R$411,MATCH($B288,'Cable Schedule'!$M$4:$M$411,0))="","",", "&amp;INDEX('Cable Schedule'!$R$4:$R$411,MATCH($B288,'Cable Schedule'!$M$4:$M$411,0)))&amp;IF(INDEX('Cable Schedule'!$S$4:$S$411,MATCH($B288,'Cable Schedule'!$M$4:$M$411,0))="","",", "&amp;INDEX('Cable Schedule'!$S$4:$S$411,MATCH($B288,'Cable Schedule'!$M$4:$M$411,0))))</f>
        <v/>
      </c>
      <c r="L288" s="251"/>
      <c r="M288" s="252"/>
      <c r="N288" s="252"/>
      <c r="O288" s="252"/>
      <c r="P288" s="252"/>
      <c r="Q288" s="253"/>
    </row>
    <row r="289" spans="1:17" s="94" customFormat="1">
      <c r="A289" s="50"/>
      <c r="B289" s="34" t="str">
        <f>IF(ISBLANK('Cable Schedule'!$M289),"",'Cable Schedule'!$M289)</f>
        <v/>
      </c>
      <c r="C289" s="3" t="str">
        <f>IF(ISBLANK('Cable Schedule'!$E292),"",'Cable Schedule'!$G289)</f>
        <v/>
      </c>
      <c r="D289" s="48" t="str">
        <f>IF(ISNA(INDEX('Cable Schedule'!$X$4:$X$411,MATCH($B289,'Cable Schedule'!$M$4:$M$411,0))),"",INDEX('Cable Schedule'!$X$4:$X$411,MATCH($B289,'Cable Schedule'!$M$4:$M$411,0)))</f>
        <v/>
      </c>
      <c r="E289" s="35">
        <v>0.75</v>
      </c>
      <c r="F289" s="36" t="str">
        <f>IF(ISBLANK('Cable Schedule'!$E289),"",(SUM((E289*0.5)^2*(3.1416))))</f>
        <v/>
      </c>
      <c r="G289" s="277" t="str">
        <f>IF(ISBLANK('Cable Schedule'!$E289),"",(SUMIF('Cable Schedule'!$M$4:$M$412,$B289,'Cable Schedule'!$W$4:$W$412)+SUMIF('Cable Schedule'!$N$4:$N$412,$B289,'Cable Schedule'!$W$4:$W$412)+SUMIF('Cable Schedule'!$O$4:$O$412,$B289,'Cable Schedule'!$W$4:$W$412)+SUMIF('Cable Schedule'!$P$4:$P$412,$B289,'Cable Schedule'!$W$4:$W$412)+SUMIF('Cable Schedule'!$Q$4:$Q$412,$B289,'Cable Schedule'!$W$4:$W$412)+SUMIF('Cable Schedule'!$R$4:$R$412,$B289,'Cable Schedule'!$W$4:$W$412)+SUMIF('Cable Schedule'!$S$4:$S$412,$B289,'Cable Schedule'!$W$4:$W$412)))</f>
        <v/>
      </c>
      <c r="H289" s="32" t="str">
        <f>IF(ISBLANK('Cable Schedule'!$E289),"",G289/F289)</f>
        <v/>
      </c>
      <c r="I289" s="278" t="str">
        <f>IF(ISBLANK('Cable Schedule'!$J289),"",(CONCATENATE('Cable Schedule'!J289,'Cable Schedule'!K289,'Cable Schedule'!L289)))</f>
        <v/>
      </c>
      <c r="J289" s="64" t="s">
        <v>100</v>
      </c>
      <c r="K289" s="15" t="str">
        <f>IF(ISNA(INDEX('Cable Schedule'!$M$4:$M$411,MATCH($B289,'Cable Schedule'!$M$4:$M$411,0))),"",INDEX('Cable Schedule'!$M$4:$M$411,MATCH($B289,'Cable Schedule'!$M$4:$M$411,0))&amp;IF(INDEX('Cable Schedule'!$N$4:$N$411,MATCH($B289,'Cable Schedule'!$M$4:$M$411,0))="","",", "&amp;INDEX('Cable Schedule'!$N$4:$N$411,MATCH($B289,'Cable Schedule'!$M$4:$M$411,0)))&amp;IF(INDEX('Cable Schedule'!$O$4:$O$411,MATCH($B289,'Cable Schedule'!$M$4:$M$411,0))="","",", "&amp;INDEX('Cable Schedule'!$O$4:$O$411,MATCH($B289,'Cable Schedule'!$M$4:$M$411,0)))&amp;IF(INDEX('Cable Schedule'!$P$4:$P$411,MATCH($B289,'Cable Schedule'!$M$4:$M$411,0))="","",", "&amp;INDEX('Cable Schedule'!$P$4:$P$411,MATCH($B289,'Cable Schedule'!$M$4:$M$411,0)))&amp;IF(INDEX('Cable Schedule'!$Q$4:$Q$411,MATCH($B289,'Cable Schedule'!$M$4:$M$411,0))="","",", "&amp;INDEX('Cable Schedule'!$Q$4:$Q$411,MATCH($B289,'Cable Schedule'!$M$4:$M$411,0)))&amp;IF(INDEX('Cable Schedule'!$R$4:$R$411,MATCH($B289,'Cable Schedule'!$M$4:$M$411,0))="","",", "&amp;INDEX('Cable Schedule'!$R$4:$R$411,MATCH($B289,'Cable Schedule'!$M$4:$M$411,0)))&amp;IF(INDEX('Cable Schedule'!$S$4:$S$411,MATCH($B289,'Cable Schedule'!$M$4:$M$411,0))="","",", "&amp;INDEX('Cable Schedule'!$S$4:$S$411,MATCH($B289,'Cable Schedule'!$M$4:$M$411,0))))</f>
        <v/>
      </c>
      <c r="L289" s="251"/>
      <c r="M289" s="252"/>
      <c r="N289" s="252"/>
      <c r="O289" s="252"/>
      <c r="P289" s="252"/>
      <c r="Q289" s="253"/>
    </row>
    <row r="290" spans="1:17" s="94" customFormat="1">
      <c r="A290" s="50"/>
      <c r="B290" s="34" t="str">
        <f>IF(ISBLANK('Cable Schedule'!$M290),"",'Cable Schedule'!$M290)</f>
        <v/>
      </c>
      <c r="C290" s="3" t="str">
        <f>IF(ISBLANK('Cable Schedule'!$E293),"",'Cable Schedule'!$G290)</f>
        <v/>
      </c>
      <c r="D290" s="48" t="str">
        <f>IF(ISNA(INDEX('Cable Schedule'!$X$4:$X$411,MATCH($B290,'Cable Schedule'!$M$4:$M$411,0))),"",INDEX('Cable Schedule'!$X$4:$X$411,MATCH($B290,'Cable Schedule'!$M$4:$M$411,0)))</f>
        <v/>
      </c>
      <c r="E290" s="35">
        <v>0.75</v>
      </c>
      <c r="F290" s="36" t="str">
        <f>IF(ISBLANK('Cable Schedule'!$E290),"",(SUM((E290*0.5)^2*(3.1416))))</f>
        <v/>
      </c>
      <c r="G290" s="277" t="str">
        <f>IF(ISBLANK('Cable Schedule'!$E290),"",(SUMIF('Cable Schedule'!$M$4:$M$412,$B290,'Cable Schedule'!$W$4:$W$412)+SUMIF('Cable Schedule'!$N$4:$N$412,$B290,'Cable Schedule'!$W$4:$W$412)+SUMIF('Cable Schedule'!$O$4:$O$412,$B290,'Cable Schedule'!$W$4:$W$412)+SUMIF('Cable Schedule'!$P$4:$P$412,$B290,'Cable Schedule'!$W$4:$W$412)+SUMIF('Cable Schedule'!$Q$4:$Q$412,$B290,'Cable Schedule'!$W$4:$W$412)+SUMIF('Cable Schedule'!$R$4:$R$412,$B290,'Cable Schedule'!$W$4:$W$412)+SUMIF('Cable Schedule'!$S$4:$S$412,$B290,'Cable Schedule'!$W$4:$W$412)))</f>
        <v/>
      </c>
      <c r="H290" s="32" t="str">
        <f>IF(ISBLANK('Cable Schedule'!$E290),"",G290/F290)</f>
        <v/>
      </c>
      <c r="I290" s="278" t="str">
        <f>IF(ISBLANK('Cable Schedule'!$J290),"",(CONCATENATE('Cable Schedule'!J290,'Cable Schedule'!K290,'Cable Schedule'!L290)))</f>
        <v/>
      </c>
      <c r="J290" s="64" t="s">
        <v>100</v>
      </c>
      <c r="K290" s="15" t="str">
        <f>IF(ISNA(INDEX('Cable Schedule'!$M$4:$M$411,MATCH($B290,'Cable Schedule'!$M$4:$M$411,0))),"",INDEX('Cable Schedule'!$M$4:$M$411,MATCH($B290,'Cable Schedule'!$M$4:$M$411,0))&amp;IF(INDEX('Cable Schedule'!$N$4:$N$411,MATCH($B290,'Cable Schedule'!$M$4:$M$411,0))="","",", "&amp;INDEX('Cable Schedule'!$N$4:$N$411,MATCH($B290,'Cable Schedule'!$M$4:$M$411,0)))&amp;IF(INDEX('Cable Schedule'!$O$4:$O$411,MATCH($B290,'Cable Schedule'!$M$4:$M$411,0))="","",", "&amp;INDEX('Cable Schedule'!$O$4:$O$411,MATCH($B290,'Cable Schedule'!$M$4:$M$411,0)))&amp;IF(INDEX('Cable Schedule'!$P$4:$P$411,MATCH($B290,'Cable Schedule'!$M$4:$M$411,0))="","",", "&amp;INDEX('Cable Schedule'!$P$4:$P$411,MATCH($B290,'Cable Schedule'!$M$4:$M$411,0)))&amp;IF(INDEX('Cable Schedule'!$Q$4:$Q$411,MATCH($B290,'Cable Schedule'!$M$4:$M$411,0))="","",", "&amp;INDEX('Cable Schedule'!$Q$4:$Q$411,MATCH($B290,'Cable Schedule'!$M$4:$M$411,0)))&amp;IF(INDEX('Cable Schedule'!$R$4:$R$411,MATCH($B290,'Cable Schedule'!$M$4:$M$411,0))="","",", "&amp;INDEX('Cable Schedule'!$R$4:$R$411,MATCH($B290,'Cable Schedule'!$M$4:$M$411,0)))&amp;IF(INDEX('Cable Schedule'!$S$4:$S$411,MATCH($B290,'Cable Schedule'!$M$4:$M$411,0))="","",", "&amp;INDEX('Cable Schedule'!$S$4:$S$411,MATCH($B290,'Cable Schedule'!$M$4:$M$411,0))))</f>
        <v/>
      </c>
      <c r="L290" s="251"/>
      <c r="M290" s="252"/>
      <c r="N290" s="252"/>
      <c r="O290" s="252"/>
      <c r="P290" s="252"/>
      <c r="Q290" s="253"/>
    </row>
    <row r="291" spans="1:17" s="94" customFormat="1">
      <c r="A291" s="50"/>
      <c r="B291" s="34" t="str">
        <f>IF(ISBLANK('Cable Schedule'!$M291),"",'Cable Schedule'!$M291)</f>
        <v/>
      </c>
      <c r="C291" s="3" t="str">
        <f>IF(ISBLANK('Cable Schedule'!$E294),"",'Cable Schedule'!$G291)</f>
        <v/>
      </c>
      <c r="D291" s="48" t="str">
        <f>IF(ISNA(INDEX('Cable Schedule'!$X$4:$X$411,MATCH($B291,'Cable Schedule'!$M$4:$M$411,0))),"",INDEX('Cable Schedule'!$X$4:$X$411,MATCH($B291,'Cable Schedule'!$M$4:$M$411,0)))</f>
        <v/>
      </c>
      <c r="E291" s="35">
        <v>0.75</v>
      </c>
      <c r="F291" s="36" t="str">
        <f>IF(ISBLANK('Cable Schedule'!$E291),"",(SUM((E291*0.5)^2*(3.1416))))</f>
        <v/>
      </c>
      <c r="G291" s="277" t="str">
        <f>IF(ISBLANK('Cable Schedule'!$E291),"",(SUMIF('Cable Schedule'!$M$4:$M$412,$B291,'Cable Schedule'!$W$4:$W$412)+SUMIF('Cable Schedule'!$N$4:$N$412,$B291,'Cable Schedule'!$W$4:$W$412)+SUMIF('Cable Schedule'!$O$4:$O$412,$B291,'Cable Schedule'!$W$4:$W$412)+SUMIF('Cable Schedule'!$P$4:$P$412,$B291,'Cable Schedule'!$W$4:$W$412)+SUMIF('Cable Schedule'!$Q$4:$Q$412,$B291,'Cable Schedule'!$W$4:$W$412)+SUMIF('Cable Schedule'!$R$4:$R$412,$B291,'Cable Schedule'!$W$4:$W$412)+SUMIF('Cable Schedule'!$S$4:$S$412,$B291,'Cable Schedule'!$W$4:$W$412)))</f>
        <v/>
      </c>
      <c r="H291" s="32" t="str">
        <f>IF(ISBLANK('Cable Schedule'!$E291),"",G291/F291)</f>
        <v/>
      </c>
      <c r="I291" s="278" t="str">
        <f>IF(ISBLANK('Cable Schedule'!$J291),"",(CONCATENATE('Cable Schedule'!J291,'Cable Schedule'!K291,'Cable Schedule'!L291)))</f>
        <v/>
      </c>
      <c r="J291" s="64" t="s">
        <v>102</v>
      </c>
      <c r="K291" s="15" t="str">
        <f>IF(ISNA(INDEX('Cable Schedule'!$M$4:$M$411,MATCH($B291,'Cable Schedule'!$M$4:$M$411,0))),"",INDEX('Cable Schedule'!$M$4:$M$411,MATCH($B291,'Cable Schedule'!$M$4:$M$411,0))&amp;IF(INDEX('Cable Schedule'!$N$4:$N$411,MATCH($B291,'Cable Schedule'!$M$4:$M$411,0))="","",", "&amp;INDEX('Cable Schedule'!$N$4:$N$411,MATCH($B291,'Cable Schedule'!$M$4:$M$411,0)))&amp;IF(INDEX('Cable Schedule'!$O$4:$O$411,MATCH($B291,'Cable Schedule'!$M$4:$M$411,0))="","",", "&amp;INDEX('Cable Schedule'!$O$4:$O$411,MATCH($B291,'Cable Schedule'!$M$4:$M$411,0)))&amp;IF(INDEX('Cable Schedule'!$P$4:$P$411,MATCH($B291,'Cable Schedule'!$M$4:$M$411,0))="","",", "&amp;INDEX('Cable Schedule'!$P$4:$P$411,MATCH($B291,'Cable Schedule'!$M$4:$M$411,0)))&amp;IF(INDEX('Cable Schedule'!$Q$4:$Q$411,MATCH($B291,'Cable Schedule'!$M$4:$M$411,0))="","",", "&amp;INDEX('Cable Schedule'!$Q$4:$Q$411,MATCH($B291,'Cable Schedule'!$M$4:$M$411,0)))&amp;IF(INDEX('Cable Schedule'!$R$4:$R$411,MATCH($B291,'Cable Schedule'!$M$4:$M$411,0))="","",", "&amp;INDEX('Cable Schedule'!$R$4:$R$411,MATCH($B291,'Cable Schedule'!$M$4:$M$411,0)))&amp;IF(INDEX('Cable Schedule'!$S$4:$S$411,MATCH($B291,'Cable Schedule'!$M$4:$M$411,0))="","",", "&amp;INDEX('Cable Schedule'!$S$4:$S$411,MATCH($B291,'Cable Schedule'!$M$4:$M$411,0))))</f>
        <v/>
      </c>
      <c r="L291" s="251"/>
      <c r="M291" s="252"/>
      <c r="N291" s="252"/>
      <c r="O291" s="252"/>
      <c r="P291" s="252"/>
      <c r="Q291" s="253"/>
    </row>
    <row r="292" spans="1:17" s="94" customFormat="1">
      <c r="A292" s="50"/>
      <c r="B292" s="34" t="str">
        <f>IF(ISBLANK('Cable Schedule'!$M292),"",'Cable Schedule'!$M292)</f>
        <v/>
      </c>
      <c r="C292" s="3" t="str">
        <f>IF(ISBLANK('Cable Schedule'!$E295),"",'Cable Schedule'!$G292)</f>
        <v/>
      </c>
      <c r="D292" s="48" t="str">
        <f>IF(ISNA(INDEX('Cable Schedule'!$X$4:$X$411,MATCH($B292,'Cable Schedule'!$M$4:$M$411,0))),"",INDEX('Cable Schedule'!$X$4:$X$411,MATCH($B292,'Cable Schedule'!$M$4:$M$411,0)))</f>
        <v/>
      </c>
      <c r="E292" s="35">
        <v>0.75</v>
      </c>
      <c r="F292" s="36" t="str">
        <f>IF(ISBLANK('Cable Schedule'!$E292),"",(SUM((E292*0.5)^2*(3.1416))))</f>
        <v/>
      </c>
      <c r="G292" s="277" t="str">
        <f>IF(ISBLANK('Cable Schedule'!$E292),"",(SUMIF('Cable Schedule'!$M$4:$M$412,$B292,'Cable Schedule'!$W$4:$W$412)+SUMIF('Cable Schedule'!$N$4:$N$412,$B292,'Cable Schedule'!$W$4:$W$412)+SUMIF('Cable Schedule'!$O$4:$O$412,$B292,'Cable Schedule'!$W$4:$W$412)+SUMIF('Cable Schedule'!$P$4:$P$412,$B292,'Cable Schedule'!$W$4:$W$412)+SUMIF('Cable Schedule'!$Q$4:$Q$412,$B292,'Cable Schedule'!$W$4:$W$412)+SUMIF('Cable Schedule'!$R$4:$R$412,$B292,'Cable Schedule'!$W$4:$W$412)+SUMIF('Cable Schedule'!$S$4:$S$412,$B292,'Cable Schedule'!$W$4:$W$412)))</f>
        <v/>
      </c>
      <c r="H292" s="32" t="str">
        <f>IF(ISBLANK('Cable Schedule'!$E292),"",G292/F292)</f>
        <v/>
      </c>
      <c r="I292" s="278" t="str">
        <f>IF(ISBLANK('Cable Schedule'!$J292),"",(CONCATENATE('Cable Schedule'!J292,'Cable Schedule'!K292,'Cable Schedule'!L292)))</f>
        <v/>
      </c>
      <c r="J292" s="64" t="s">
        <v>102</v>
      </c>
      <c r="K292" s="15" t="str">
        <f>IF(ISNA(INDEX('Cable Schedule'!$M$4:$M$411,MATCH($B292,'Cable Schedule'!$M$4:$M$411,0))),"",INDEX('Cable Schedule'!$M$4:$M$411,MATCH($B292,'Cable Schedule'!$M$4:$M$411,0))&amp;IF(INDEX('Cable Schedule'!$N$4:$N$411,MATCH($B292,'Cable Schedule'!$M$4:$M$411,0))="","",", "&amp;INDEX('Cable Schedule'!$N$4:$N$411,MATCH($B292,'Cable Schedule'!$M$4:$M$411,0)))&amp;IF(INDEX('Cable Schedule'!$O$4:$O$411,MATCH($B292,'Cable Schedule'!$M$4:$M$411,0))="","",", "&amp;INDEX('Cable Schedule'!$O$4:$O$411,MATCH($B292,'Cable Schedule'!$M$4:$M$411,0)))&amp;IF(INDEX('Cable Schedule'!$P$4:$P$411,MATCH($B292,'Cable Schedule'!$M$4:$M$411,0))="","",", "&amp;INDEX('Cable Schedule'!$P$4:$P$411,MATCH($B292,'Cable Schedule'!$M$4:$M$411,0)))&amp;IF(INDEX('Cable Schedule'!$Q$4:$Q$411,MATCH($B292,'Cable Schedule'!$M$4:$M$411,0))="","",", "&amp;INDEX('Cable Schedule'!$Q$4:$Q$411,MATCH($B292,'Cable Schedule'!$M$4:$M$411,0)))&amp;IF(INDEX('Cable Schedule'!$R$4:$R$411,MATCH($B292,'Cable Schedule'!$M$4:$M$411,0))="","",", "&amp;INDEX('Cable Schedule'!$R$4:$R$411,MATCH($B292,'Cable Schedule'!$M$4:$M$411,0)))&amp;IF(INDEX('Cable Schedule'!$S$4:$S$411,MATCH($B292,'Cable Schedule'!$M$4:$M$411,0))="","",", "&amp;INDEX('Cable Schedule'!$S$4:$S$411,MATCH($B292,'Cable Schedule'!$M$4:$M$411,0))))</f>
        <v/>
      </c>
      <c r="L292" s="251"/>
      <c r="M292" s="252"/>
      <c r="N292" s="252"/>
      <c r="O292" s="252"/>
      <c r="P292" s="252"/>
      <c r="Q292" s="253"/>
    </row>
    <row r="293" spans="1:17" s="94" customFormat="1">
      <c r="A293" s="50"/>
      <c r="B293" s="34" t="str">
        <f>IF(ISBLANK('Cable Schedule'!$M293),"",'Cable Schedule'!$M293)</f>
        <v/>
      </c>
      <c r="C293" s="3" t="str">
        <f>IF(ISBLANK('Cable Schedule'!$E296),"",'Cable Schedule'!$G293)</f>
        <v/>
      </c>
      <c r="D293" s="48" t="str">
        <f>IF(ISNA(INDEX('Cable Schedule'!$X$4:$X$411,MATCH($B293,'Cable Schedule'!$M$4:$M$411,0))),"",INDEX('Cable Schedule'!$X$4:$X$411,MATCH($B293,'Cable Schedule'!$M$4:$M$411,0)))</f>
        <v/>
      </c>
      <c r="E293" s="35">
        <v>0.75</v>
      </c>
      <c r="F293" s="36" t="str">
        <f>IF(ISBLANK('Cable Schedule'!$E293),"",(SUM((E293*0.5)^2*(3.1416))))</f>
        <v/>
      </c>
      <c r="G293" s="277" t="str">
        <f>IF(ISBLANK('Cable Schedule'!$E293),"",(SUMIF('Cable Schedule'!$M$4:$M$412,$B293,'Cable Schedule'!$W$4:$W$412)+SUMIF('Cable Schedule'!$N$4:$N$412,$B293,'Cable Schedule'!$W$4:$W$412)+SUMIF('Cable Schedule'!$O$4:$O$412,$B293,'Cable Schedule'!$W$4:$W$412)+SUMIF('Cable Schedule'!$P$4:$P$412,$B293,'Cable Schedule'!$W$4:$W$412)+SUMIF('Cable Schedule'!$Q$4:$Q$412,$B293,'Cable Schedule'!$W$4:$W$412)+SUMIF('Cable Schedule'!$R$4:$R$412,$B293,'Cable Schedule'!$W$4:$W$412)+SUMIF('Cable Schedule'!$S$4:$S$412,$B293,'Cable Schedule'!$W$4:$W$412)))</f>
        <v/>
      </c>
      <c r="H293" s="32" t="str">
        <f>IF(ISBLANK('Cable Schedule'!$E293),"",G293/F293)</f>
        <v/>
      </c>
      <c r="I293" s="278" t="str">
        <f>IF(ISBLANK('Cable Schedule'!$J293),"",(CONCATENATE('Cable Schedule'!J293,'Cable Schedule'!K293,'Cable Schedule'!L293)))</f>
        <v/>
      </c>
      <c r="J293" s="64" t="s">
        <v>101</v>
      </c>
      <c r="K293" s="15" t="str">
        <f>IF(ISNA(INDEX('Cable Schedule'!$M$4:$M$411,MATCH($B293,'Cable Schedule'!$M$4:$M$411,0))),"",INDEX('Cable Schedule'!$M$4:$M$411,MATCH($B293,'Cable Schedule'!$M$4:$M$411,0))&amp;IF(INDEX('Cable Schedule'!$N$4:$N$411,MATCH($B293,'Cable Schedule'!$M$4:$M$411,0))="","",", "&amp;INDEX('Cable Schedule'!$N$4:$N$411,MATCH($B293,'Cable Schedule'!$M$4:$M$411,0)))&amp;IF(INDEX('Cable Schedule'!$O$4:$O$411,MATCH($B293,'Cable Schedule'!$M$4:$M$411,0))="","",", "&amp;INDEX('Cable Schedule'!$O$4:$O$411,MATCH($B293,'Cable Schedule'!$M$4:$M$411,0)))&amp;IF(INDEX('Cable Schedule'!$P$4:$P$411,MATCH($B293,'Cable Schedule'!$M$4:$M$411,0))="","",", "&amp;INDEX('Cable Schedule'!$P$4:$P$411,MATCH($B293,'Cable Schedule'!$M$4:$M$411,0)))&amp;IF(INDEX('Cable Schedule'!$Q$4:$Q$411,MATCH($B293,'Cable Schedule'!$M$4:$M$411,0))="","",", "&amp;INDEX('Cable Schedule'!$Q$4:$Q$411,MATCH($B293,'Cable Schedule'!$M$4:$M$411,0)))&amp;IF(INDEX('Cable Schedule'!$R$4:$R$411,MATCH($B293,'Cable Schedule'!$M$4:$M$411,0))="","",", "&amp;INDEX('Cable Schedule'!$R$4:$R$411,MATCH($B293,'Cable Schedule'!$M$4:$M$411,0)))&amp;IF(INDEX('Cable Schedule'!$S$4:$S$411,MATCH($B293,'Cable Schedule'!$M$4:$M$411,0))="","",", "&amp;INDEX('Cable Schedule'!$S$4:$S$411,MATCH($B293,'Cable Schedule'!$M$4:$M$411,0))))</f>
        <v/>
      </c>
      <c r="L293" s="251"/>
      <c r="M293" s="252"/>
      <c r="N293" s="252"/>
      <c r="O293" s="252"/>
      <c r="P293" s="252"/>
      <c r="Q293" s="253"/>
    </row>
    <row r="294" spans="1:17" s="95" customFormat="1">
      <c r="A294" s="50"/>
      <c r="B294" s="34" t="str">
        <f>IF(ISBLANK('Cable Schedule'!$M294),"",'Cable Schedule'!$M294)</f>
        <v/>
      </c>
      <c r="C294" s="3" t="str">
        <f>IF(ISBLANK('Cable Schedule'!$E297),"",'Cable Schedule'!$G294)</f>
        <v/>
      </c>
      <c r="D294" s="48" t="str">
        <f>IF(ISNA(INDEX('Cable Schedule'!$X$4:$X$411,MATCH($B294,'Cable Schedule'!$M$4:$M$411,0))),"",INDEX('Cable Schedule'!$X$4:$X$411,MATCH($B294,'Cable Schedule'!$M$4:$M$411,0)))</f>
        <v/>
      </c>
      <c r="E294" s="35">
        <v>0.75</v>
      </c>
      <c r="F294" s="36" t="str">
        <f>IF(ISBLANK('Cable Schedule'!$E294),"",(SUM((E294*0.5)^2*(3.1416))))</f>
        <v/>
      </c>
      <c r="G294" s="277" t="str">
        <f>IF(ISBLANK('Cable Schedule'!$E294),"",(SUMIF('Cable Schedule'!$M$4:$M$412,$B294,'Cable Schedule'!$W$4:$W$412)+SUMIF('Cable Schedule'!$N$4:$N$412,$B294,'Cable Schedule'!$W$4:$W$412)+SUMIF('Cable Schedule'!$O$4:$O$412,$B294,'Cable Schedule'!$W$4:$W$412)+SUMIF('Cable Schedule'!$P$4:$P$412,$B294,'Cable Schedule'!$W$4:$W$412)+SUMIF('Cable Schedule'!$Q$4:$Q$412,$B294,'Cable Schedule'!$W$4:$W$412)+SUMIF('Cable Schedule'!$R$4:$R$412,$B294,'Cable Schedule'!$W$4:$W$412)+SUMIF('Cable Schedule'!$S$4:$S$412,$B294,'Cable Schedule'!$W$4:$W$412)))</f>
        <v/>
      </c>
      <c r="H294" s="32" t="str">
        <f>IF(ISBLANK('Cable Schedule'!$E294),"",G294/F294)</f>
        <v/>
      </c>
      <c r="I294" s="278" t="str">
        <f>IF(ISBLANK('Cable Schedule'!$J294),"",(CONCATENATE('Cable Schedule'!J294,'Cable Schedule'!K294,'Cable Schedule'!L294)))</f>
        <v/>
      </c>
      <c r="J294" s="64" t="s">
        <v>63</v>
      </c>
      <c r="K294" s="15" t="str">
        <f>IF(ISNA(INDEX('[1]Cable Schedule'!$H$4:$H$322,MATCH($B294,'[1]Cable Schedule'!$H$4:$H$322,0))),"",INDEX('[1]Cable Schedule'!$H$4:$H$322,MATCH($B294,'[1]Cable Schedule'!$H$4:$H$322,0))&amp;IF(INDEX('[1]Cable Schedule'!$I$4:$I$322,MATCH($B294,'[1]Cable Schedule'!$H$4:$H$322,0))="","",", "&amp;INDEX('[1]Cable Schedule'!$I$4:$I$322,MATCH($B294,'[1]Cable Schedule'!$H$4:$H$322,0)))&amp;IF(INDEX('[1]Cable Schedule'!$J$4:$J$322,MATCH($B294,'[1]Cable Schedule'!$H$4:$H$322,0))="","",", "&amp;INDEX('[1]Cable Schedule'!$J$4:$J$322,MATCH($B294,'[1]Cable Schedule'!$H$4:$H$322,0)))&amp;IF(INDEX('[1]Cable Schedule'!$K$4:$K$322,MATCH($B294,'[1]Cable Schedule'!$H$4:$H$322,0))="","",", "&amp;INDEX('[1]Cable Schedule'!$K$4:$K$322,MATCH($B294,'[1]Cable Schedule'!$H$4:$H$322,0)))&amp;IF(INDEX('[1]Cable Schedule'!$L$4:$L$322,MATCH($B294,'[1]Cable Schedule'!$H$4:$H$322,0))="","",", "&amp;INDEX('[1]Cable Schedule'!$L$4:$L$322,MATCH($B294,'[1]Cable Schedule'!$H$4:$H$322,0)))&amp;IF(INDEX('[1]Cable Schedule'!$M$4:$M$322,MATCH($B294,'[1]Cable Schedule'!$H$4:$H$322,0))="","",", "&amp;INDEX('[1]Cable Schedule'!$M$4:$M$322,MATCH($B294,'[1]Cable Schedule'!$H$4:$H$322,0)))&amp;IF(INDEX('[1]Cable Schedule'!$N$4:$N$322,MATCH($B294,'[1]Cable Schedule'!$H$4:$H$322,0))="","",", "&amp;INDEX('[1]Cable Schedule'!$N$4:$N$322,MATCH($B294,'[1]Cable Schedule'!$H$4:$H$322,0))))</f>
        <v/>
      </c>
      <c r="L294" s="251"/>
      <c r="M294" s="252"/>
      <c r="N294" s="252"/>
      <c r="O294" s="252"/>
      <c r="P294" s="252"/>
      <c r="Q294" s="253"/>
    </row>
    <row r="295" spans="1:17" s="95" customFormat="1">
      <c r="A295" s="50"/>
      <c r="B295" s="34" t="str">
        <f>IF(ISBLANK('Cable Schedule'!$M295),"",'Cable Schedule'!$M295)</f>
        <v/>
      </c>
      <c r="C295" s="3" t="str">
        <f>IF(ISBLANK('Cable Schedule'!$E298),"",'Cable Schedule'!$G295)</f>
        <v/>
      </c>
      <c r="D295" s="48" t="str">
        <f>IF(ISNA(INDEX('Cable Schedule'!$X$4:$X$411,MATCH($B295,'Cable Schedule'!$M$4:$M$411,0))),"",INDEX('Cable Schedule'!$X$4:$X$411,MATCH($B295,'Cable Schedule'!$M$4:$M$411,0)))</f>
        <v/>
      </c>
      <c r="E295" s="35">
        <v>0.75</v>
      </c>
      <c r="F295" s="36" t="str">
        <f>IF(ISBLANK('Cable Schedule'!$E295),"",(SUM((E295*0.5)^2*(3.1416))))</f>
        <v/>
      </c>
      <c r="G295" s="277" t="str">
        <f>IF(ISBLANK('Cable Schedule'!$E295),"",(SUMIF('Cable Schedule'!$M$4:$M$412,$B295,'Cable Schedule'!$W$4:$W$412)+SUMIF('Cable Schedule'!$N$4:$N$412,$B295,'Cable Schedule'!$W$4:$W$412)+SUMIF('Cable Schedule'!$O$4:$O$412,$B295,'Cable Schedule'!$W$4:$W$412)+SUMIF('Cable Schedule'!$P$4:$P$412,$B295,'Cable Schedule'!$W$4:$W$412)+SUMIF('Cable Schedule'!$Q$4:$Q$412,$B295,'Cable Schedule'!$W$4:$W$412)+SUMIF('Cable Schedule'!$R$4:$R$412,$B295,'Cable Schedule'!$W$4:$W$412)+SUMIF('Cable Schedule'!$S$4:$S$412,$B295,'Cable Schedule'!$W$4:$W$412)))</f>
        <v/>
      </c>
      <c r="H295" s="32" t="str">
        <f>IF(ISBLANK('Cable Schedule'!$E295),"",G295/F295)</f>
        <v/>
      </c>
      <c r="I295" s="278" t="str">
        <f>IF(ISBLANK('Cable Schedule'!$J295),"",(CONCATENATE('Cable Schedule'!J295,'Cable Schedule'!K295,'Cable Schedule'!L295)))</f>
        <v/>
      </c>
      <c r="J295" s="64" t="s">
        <v>59</v>
      </c>
      <c r="K295" s="15" t="str">
        <f>IF(ISNA(INDEX('[1]Cable Schedule'!$H$4:$H$322,MATCH($B295,'[1]Cable Schedule'!$H$4:$H$322,0))),"",INDEX('[1]Cable Schedule'!$H$4:$H$322,MATCH($B295,'[1]Cable Schedule'!$H$4:$H$322,0))&amp;IF(INDEX('[1]Cable Schedule'!$I$4:$I$322,MATCH($B295,'[1]Cable Schedule'!$H$4:$H$322,0))="","",", "&amp;INDEX('[1]Cable Schedule'!$I$4:$I$322,MATCH($B295,'[1]Cable Schedule'!$H$4:$H$322,0)))&amp;IF(INDEX('[1]Cable Schedule'!$J$4:$J$322,MATCH($B295,'[1]Cable Schedule'!$H$4:$H$322,0))="","",", "&amp;INDEX('[1]Cable Schedule'!$J$4:$J$322,MATCH($B295,'[1]Cable Schedule'!$H$4:$H$322,0)))&amp;IF(INDEX('[1]Cable Schedule'!$K$4:$K$322,MATCH($B295,'[1]Cable Schedule'!$H$4:$H$322,0))="","",", "&amp;INDEX('[1]Cable Schedule'!$K$4:$K$322,MATCH($B295,'[1]Cable Schedule'!$H$4:$H$322,0)))&amp;IF(INDEX('[1]Cable Schedule'!$L$4:$L$322,MATCH($B295,'[1]Cable Schedule'!$H$4:$H$322,0))="","",", "&amp;INDEX('[1]Cable Schedule'!$L$4:$L$322,MATCH($B295,'[1]Cable Schedule'!$H$4:$H$322,0)))&amp;IF(INDEX('[1]Cable Schedule'!$M$4:$M$322,MATCH($B295,'[1]Cable Schedule'!$H$4:$H$322,0))="","",", "&amp;INDEX('[1]Cable Schedule'!$M$4:$M$322,MATCH($B295,'[1]Cable Schedule'!$H$4:$H$322,0)))&amp;IF(INDEX('[1]Cable Schedule'!$N$4:$N$322,MATCH($B295,'[1]Cable Schedule'!$H$4:$H$322,0))="","",", "&amp;INDEX('[1]Cable Schedule'!$N$4:$N$322,MATCH($B295,'[1]Cable Schedule'!$H$4:$H$322,0))))</f>
        <v/>
      </c>
      <c r="L295" s="251"/>
      <c r="M295" s="252"/>
      <c r="N295" s="252"/>
      <c r="O295" s="252"/>
      <c r="P295" s="252"/>
      <c r="Q295" s="253"/>
    </row>
    <row r="296" spans="1:17" s="95" customFormat="1">
      <c r="A296" s="50"/>
      <c r="B296" s="34" t="str">
        <f>IF(ISBLANK('Cable Schedule'!$M296),"",'Cable Schedule'!$M296)</f>
        <v/>
      </c>
      <c r="C296" s="3" t="str">
        <f>IF(ISBLANK('Cable Schedule'!$E299),"",'Cable Schedule'!$G296)</f>
        <v/>
      </c>
      <c r="D296" s="48" t="str">
        <f>IF(ISNA(INDEX('Cable Schedule'!$X$4:$X$411,MATCH($B296,'Cable Schedule'!$M$4:$M$411,0))),"",INDEX('Cable Schedule'!$X$4:$X$411,MATCH($B296,'Cable Schedule'!$M$4:$M$411,0)))</f>
        <v/>
      </c>
      <c r="E296" s="35">
        <v>2</v>
      </c>
      <c r="F296" s="36" t="str">
        <f>IF(ISBLANK('Cable Schedule'!$E296),"",(SUM((E296*0.5)^2*(3.1416))))</f>
        <v/>
      </c>
      <c r="G296" s="277" t="str">
        <f>IF(ISBLANK('Cable Schedule'!$E296),"",(SUMIF('Cable Schedule'!$M$4:$M$412,$B296,'Cable Schedule'!$W$4:$W$412)+SUMIF('Cable Schedule'!$N$4:$N$412,$B296,'Cable Schedule'!$W$4:$W$412)+SUMIF('Cable Schedule'!$O$4:$O$412,$B296,'Cable Schedule'!$W$4:$W$412)+SUMIF('Cable Schedule'!$P$4:$P$412,$B296,'Cable Schedule'!$W$4:$W$412)+SUMIF('Cable Schedule'!$Q$4:$Q$412,$B296,'Cable Schedule'!$W$4:$W$412)+SUMIF('Cable Schedule'!$R$4:$R$412,$B296,'Cable Schedule'!$W$4:$W$412)+SUMIF('Cable Schedule'!$S$4:$S$412,$B296,'Cable Schedule'!$W$4:$W$412)))</f>
        <v/>
      </c>
      <c r="H296" s="32" t="str">
        <f>IF(ISBLANK('Cable Schedule'!$E296),"",G296/F296)</f>
        <v/>
      </c>
      <c r="I296" s="278" t="str">
        <f>IF(ISBLANK('Cable Schedule'!$J296),"",(CONCATENATE('Cable Schedule'!J296,'Cable Schedule'!K296,'Cable Schedule'!L296)))</f>
        <v/>
      </c>
      <c r="J296" s="64" t="s">
        <v>59</v>
      </c>
      <c r="K296" s="15" t="str">
        <f>IF(ISNA(INDEX('[1]Cable Schedule'!$H$4:$H$322,MATCH($B296,'[1]Cable Schedule'!$H$4:$H$322,0))),"",INDEX('[1]Cable Schedule'!$H$4:$H$322,MATCH($B296,'[1]Cable Schedule'!$H$4:$H$322,0))&amp;IF(INDEX('[1]Cable Schedule'!$I$4:$I$322,MATCH($B296,'[1]Cable Schedule'!$H$4:$H$322,0))="","",", "&amp;INDEX('[1]Cable Schedule'!$I$4:$I$322,MATCH($B296,'[1]Cable Schedule'!$H$4:$H$322,0)))&amp;IF(INDEX('[1]Cable Schedule'!$J$4:$J$322,MATCH($B296,'[1]Cable Schedule'!$H$4:$H$322,0))="","",", "&amp;INDEX('[1]Cable Schedule'!$J$4:$J$322,MATCH($B296,'[1]Cable Schedule'!$H$4:$H$322,0)))&amp;IF(INDEX('[1]Cable Schedule'!$K$4:$K$322,MATCH($B296,'[1]Cable Schedule'!$H$4:$H$322,0))="","",", "&amp;INDEX('[1]Cable Schedule'!$K$4:$K$322,MATCH($B296,'[1]Cable Schedule'!$H$4:$H$322,0)))&amp;IF(INDEX('[1]Cable Schedule'!$L$4:$L$322,MATCH($B296,'[1]Cable Schedule'!$H$4:$H$322,0))="","",", "&amp;INDEX('[1]Cable Schedule'!$L$4:$L$322,MATCH($B296,'[1]Cable Schedule'!$H$4:$H$322,0)))&amp;IF(INDEX('[1]Cable Schedule'!$M$4:$M$322,MATCH($B296,'[1]Cable Schedule'!$H$4:$H$322,0))="","",", "&amp;INDEX('[1]Cable Schedule'!$M$4:$M$322,MATCH($B296,'[1]Cable Schedule'!$H$4:$H$322,0)))&amp;IF(INDEX('[1]Cable Schedule'!$N$4:$N$322,MATCH($B296,'[1]Cable Schedule'!$H$4:$H$322,0))="","",", "&amp;INDEX('[1]Cable Schedule'!$N$4:$N$322,MATCH($B296,'[1]Cable Schedule'!$H$4:$H$322,0))))</f>
        <v/>
      </c>
      <c r="L296" s="251"/>
      <c r="M296" s="252"/>
      <c r="N296" s="252"/>
      <c r="O296" s="252"/>
      <c r="P296" s="252"/>
      <c r="Q296" s="253"/>
    </row>
    <row r="297" spans="1:17" s="95" customFormat="1">
      <c r="A297" s="50"/>
      <c r="B297" s="34" t="str">
        <f>IF(ISBLANK('Cable Schedule'!$M297),"",'Cable Schedule'!$M297)</f>
        <v/>
      </c>
      <c r="C297" s="3" t="str">
        <f>IF(ISBLANK('Cable Schedule'!$E300),"",'Cable Schedule'!$G297)</f>
        <v/>
      </c>
      <c r="D297" s="48" t="str">
        <f>IF(ISNA(INDEX('Cable Schedule'!$X$4:$X$411,MATCH($B297,'Cable Schedule'!$M$4:$M$411,0))),"",INDEX('Cable Schedule'!$X$4:$X$411,MATCH($B297,'Cable Schedule'!$M$4:$M$411,0)))</f>
        <v/>
      </c>
      <c r="E297" s="35">
        <v>0.75</v>
      </c>
      <c r="F297" s="36" t="str">
        <f>IF(ISBLANK('Cable Schedule'!$E297),"",(SUM((E297*0.5)^2*(3.1416))))</f>
        <v/>
      </c>
      <c r="G297" s="277" t="str">
        <f>IF(ISBLANK('Cable Schedule'!$E297),"",(SUMIF('Cable Schedule'!$M$4:$M$412,$B297,'Cable Schedule'!$W$4:$W$412)+SUMIF('Cable Schedule'!$N$4:$N$412,$B297,'Cable Schedule'!$W$4:$W$412)+SUMIF('Cable Schedule'!$O$4:$O$412,$B297,'Cable Schedule'!$W$4:$W$412)+SUMIF('Cable Schedule'!$P$4:$P$412,$B297,'Cable Schedule'!$W$4:$W$412)+SUMIF('Cable Schedule'!$Q$4:$Q$412,$B297,'Cable Schedule'!$W$4:$W$412)+SUMIF('Cable Schedule'!$R$4:$R$412,$B297,'Cable Schedule'!$W$4:$W$412)+SUMIF('Cable Schedule'!$S$4:$S$412,$B297,'Cable Schedule'!$W$4:$W$412)))</f>
        <v/>
      </c>
      <c r="H297" s="32" t="str">
        <f>IF(ISBLANK('Cable Schedule'!$E297),"",G297/F297)</f>
        <v/>
      </c>
      <c r="I297" s="278" t="str">
        <f>IF(ISBLANK('Cable Schedule'!$J297),"",(CONCATENATE('Cable Schedule'!J297,'Cable Schedule'!K297,'Cable Schedule'!L297)))</f>
        <v/>
      </c>
      <c r="J297" s="64" t="str">
        <f>IF(ISNA(INDEX('[1]Cable Schedule'!$O$4:$O$322,MATCH($B297,'[1]Cable Schedule'!$H$4:$H$322,0))),$C297,INDEX('[1]Cable Schedule'!$O$4:$O$322,MATCH($B297,'[1]Cable Schedule'!$H$4:$H$322,0)))</f>
        <v/>
      </c>
      <c r="K297" s="15" t="str">
        <f>IF(ISNA(INDEX('[1]Cable Schedule'!$H$4:$H$322,MATCH($B297,'[1]Cable Schedule'!$H$4:$H$322,0))),"",INDEX('[1]Cable Schedule'!$H$4:$H$322,MATCH($B297,'[1]Cable Schedule'!$H$4:$H$322,0))&amp;IF(INDEX('[1]Cable Schedule'!$I$4:$I$322,MATCH($B297,'[1]Cable Schedule'!$H$4:$H$322,0))="","",", "&amp;INDEX('[1]Cable Schedule'!$I$4:$I$322,MATCH($B297,'[1]Cable Schedule'!$H$4:$H$322,0)))&amp;IF(INDEX('[1]Cable Schedule'!$J$4:$J$322,MATCH($B297,'[1]Cable Schedule'!$H$4:$H$322,0))="","",", "&amp;INDEX('[1]Cable Schedule'!$J$4:$J$322,MATCH($B297,'[1]Cable Schedule'!$H$4:$H$322,0)))&amp;IF(INDEX('[1]Cable Schedule'!$K$4:$K$322,MATCH($B297,'[1]Cable Schedule'!$H$4:$H$322,0))="","",", "&amp;INDEX('[1]Cable Schedule'!$K$4:$K$322,MATCH($B297,'[1]Cable Schedule'!$H$4:$H$322,0)))&amp;IF(INDEX('[1]Cable Schedule'!$L$4:$L$322,MATCH($B297,'[1]Cable Schedule'!$H$4:$H$322,0))="","",", "&amp;INDEX('[1]Cable Schedule'!$L$4:$L$322,MATCH($B297,'[1]Cable Schedule'!$H$4:$H$322,0)))&amp;IF(INDEX('[1]Cable Schedule'!$M$4:$M$322,MATCH($B297,'[1]Cable Schedule'!$H$4:$H$322,0))="","",", "&amp;INDEX('[1]Cable Schedule'!$M$4:$M$322,MATCH($B297,'[1]Cable Schedule'!$H$4:$H$322,0)))&amp;IF(INDEX('[1]Cable Schedule'!$N$4:$N$322,MATCH($B297,'[1]Cable Schedule'!$H$4:$H$322,0))="","",", "&amp;INDEX('[1]Cable Schedule'!$N$4:$N$322,MATCH($B297,'[1]Cable Schedule'!$H$4:$H$322,0))))</f>
        <v/>
      </c>
      <c r="L297" s="251"/>
      <c r="M297" s="252"/>
      <c r="N297" s="252"/>
      <c r="O297" s="252"/>
      <c r="P297" s="252"/>
      <c r="Q297" s="253"/>
    </row>
    <row r="298" spans="1:17" s="95" customFormat="1">
      <c r="A298" s="50"/>
      <c r="B298" s="34" t="str">
        <f>IF(ISBLANK('Cable Schedule'!$M298),"",'Cable Schedule'!$M298)</f>
        <v/>
      </c>
      <c r="C298" s="3" t="str">
        <f>IF(ISBLANK('Cable Schedule'!$E301),"",'Cable Schedule'!$G298)</f>
        <v/>
      </c>
      <c r="D298" s="48" t="str">
        <f>IF(ISNA(INDEX('Cable Schedule'!$X$4:$X$411,MATCH($B298,'Cable Schedule'!$M$4:$M$411,0))),"",INDEX('Cable Schedule'!$X$4:$X$411,MATCH($B298,'Cable Schedule'!$M$4:$M$411,0)))</f>
        <v/>
      </c>
      <c r="E298" s="35">
        <v>0.75</v>
      </c>
      <c r="F298" s="36" t="str">
        <f>IF(ISBLANK('Cable Schedule'!$E298),"",(SUM((E298*0.5)^2*(3.1416))))</f>
        <v/>
      </c>
      <c r="G298" s="277" t="str">
        <f>IF(ISBLANK('Cable Schedule'!$E298),"",(SUMIF('Cable Schedule'!$M$4:$M$412,$B298,'Cable Schedule'!$W$4:$W$412)+SUMIF('Cable Schedule'!$N$4:$N$412,$B298,'Cable Schedule'!$W$4:$W$412)+SUMIF('Cable Schedule'!$O$4:$O$412,$B298,'Cable Schedule'!$W$4:$W$412)+SUMIF('Cable Schedule'!$P$4:$P$412,$B298,'Cable Schedule'!$W$4:$W$412)+SUMIF('Cable Schedule'!$Q$4:$Q$412,$B298,'Cable Schedule'!$W$4:$W$412)+SUMIF('Cable Schedule'!$R$4:$R$412,$B298,'Cable Schedule'!$W$4:$W$412)+SUMIF('Cable Schedule'!$S$4:$S$412,$B298,'Cable Schedule'!$W$4:$W$412)))</f>
        <v/>
      </c>
      <c r="H298" s="32" t="str">
        <f>IF(ISBLANK('Cable Schedule'!$E298),"",G298/F298)</f>
        <v/>
      </c>
      <c r="I298" s="278" t="str">
        <f>IF(ISBLANK('Cable Schedule'!$J298),"",(CONCATENATE('Cable Schedule'!J298,'Cable Schedule'!K298,'Cable Schedule'!L298)))</f>
        <v/>
      </c>
      <c r="J298" s="64" t="str">
        <f>IF(ISNA(INDEX('[1]Cable Schedule'!$O$4:$O$322,MATCH($B298,'[1]Cable Schedule'!$H$4:$H$322,0))),$C298,INDEX('[1]Cable Schedule'!$O$4:$O$322,MATCH($B298,'[1]Cable Schedule'!$H$4:$H$322,0)))</f>
        <v/>
      </c>
      <c r="K298" s="15" t="str">
        <f>IF(ISNA(INDEX('[1]Cable Schedule'!$H$4:$H$322,MATCH($B298,'[1]Cable Schedule'!$H$4:$H$322,0))),"",INDEX('[1]Cable Schedule'!$H$4:$H$322,MATCH($B298,'[1]Cable Schedule'!$H$4:$H$322,0))&amp;IF(INDEX('[1]Cable Schedule'!$I$4:$I$322,MATCH($B298,'[1]Cable Schedule'!$H$4:$H$322,0))="","",", "&amp;INDEX('[1]Cable Schedule'!$I$4:$I$322,MATCH($B298,'[1]Cable Schedule'!$H$4:$H$322,0)))&amp;IF(INDEX('[1]Cable Schedule'!$J$4:$J$322,MATCH($B298,'[1]Cable Schedule'!$H$4:$H$322,0))="","",", "&amp;INDEX('[1]Cable Schedule'!$J$4:$J$322,MATCH($B298,'[1]Cable Schedule'!$H$4:$H$322,0)))&amp;IF(INDEX('[1]Cable Schedule'!$K$4:$K$322,MATCH($B298,'[1]Cable Schedule'!$H$4:$H$322,0))="","",", "&amp;INDEX('[1]Cable Schedule'!$K$4:$K$322,MATCH($B298,'[1]Cable Schedule'!$H$4:$H$322,0)))&amp;IF(INDEX('[1]Cable Schedule'!$L$4:$L$322,MATCH($B298,'[1]Cable Schedule'!$H$4:$H$322,0))="","",", "&amp;INDEX('[1]Cable Schedule'!$L$4:$L$322,MATCH($B298,'[1]Cable Schedule'!$H$4:$H$322,0)))&amp;IF(INDEX('[1]Cable Schedule'!$M$4:$M$322,MATCH($B298,'[1]Cable Schedule'!$H$4:$H$322,0))="","",", "&amp;INDEX('[1]Cable Schedule'!$M$4:$M$322,MATCH($B298,'[1]Cable Schedule'!$H$4:$H$322,0)))&amp;IF(INDEX('[1]Cable Schedule'!$N$4:$N$322,MATCH($B298,'[1]Cable Schedule'!$H$4:$H$322,0))="","",", "&amp;INDEX('[1]Cable Schedule'!$N$4:$N$322,MATCH($B298,'[1]Cable Schedule'!$H$4:$H$322,0))))</f>
        <v/>
      </c>
      <c r="L298" s="251"/>
      <c r="M298" s="252"/>
      <c r="N298" s="252"/>
      <c r="O298" s="252"/>
      <c r="P298" s="252"/>
      <c r="Q298" s="253"/>
    </row>
    <row r="299" spans="1:17" s="95" customFormat="1">
      <c r="A299" s="50"/>
      <c r="B299" s="34" t="str">
        <f>IF(ISBLANK('Cable Schedule'!$M299),"",'Cable Schedule'!$M299)</f>
        <v/>
      </c>
      <c r="C299" s="3" t="str">
        <f>IF(ISBLANK('Cable Schedule'!$E302),"",'Cable Schedule'!$G299)</f>
        <v/>
      </c>
      <c r="D299" s="48" t="str">
        <f>IF(ISNA(INDEX('Cable Schedule'!$X$4:$X$411,MATCH($B299,'Cable Schedule'!$M$4:$M$411,0))),"",INDEX('Cable Schedule'!$X$4:$X$411,MATCH($B299,'Cable Schedule'!$M$4:$M$411,0)))</f>
        <v/>
      </c>
      <c r="E299" s="35">
        <v>0.75</v>
      </c>
      <c r="F299" s="36" t="str">
        <f>IF(ISBLANK('Cable Schedule'!$E299),"",(SUM((E299*0.5)^2*(3.1416))))</f>
        <v/>
      </c>
      <c r="G299" s="277" t="str">
        <f>IF(ISBLANK('Cable Schedule'!$E299),"",(SUMIF('Cable Schedule'!$M$4:$M$412,$B299,'Cable Schedule'!$W$4:$W$412)+SUMIF('Cable Schedule'!$N$4:$N$412,$B299,'Cable Schedule'!$W$4:$W$412)+SUMIF('Cable Schedule'!$O$4:$O$412,$B299,'Cable Schedule'!$W$4:$W$412)+SUMIF('Cable Schedule'!$P$4:$P$412,$B299,'Cable Schedule'!$W$4:$W$412)+SUMIF('Cable Schedule'!$Q$4:$Q$412,$B299,'Cable Schedule'!$W$4:$W$412)+SUMIF('Cable Schedule'!$R$4:$R$412,$B299,'Cable Schedule'!$W$4:$W$412)+SUMIF('Cable Schedule'!$S$4:$S$412,$B299,'Cable Schedule'!$W$4:$W$412)))</f>
        <v/>
      </c>
      <c r="H299" s="32" t="str">
        <f>IF(ISBLANK('Cable Schedule'!$E299),"",G299/F299)</f>
        <v/>
      </c>
      <c r="I299" s="278" t="str">
        <f>IF(ISBLANK('Cable Schedule'!$J299),"",(CONCATENATE('Cable Schedule'!J299,'Cable Schedule'!K299,'Cable Schedule'!L299)))</f>
        <v/>
      </c>
      <c r="J299" s="64" t="str">
        <f>IF(ISNA(INDEX('[1]Cable Schedule'!$O$4:$O$322,MATCH($B299,'[1]Cable Schedule'!$H$4:$H$322,0))),$C299,INDEX('[1]Cable Schedule'!$O$4:$O$322,MATCH($B299,'[1]Cable Schedule'!$H$4:$H$322,0)))</f>
        <v/>
      </c>
      <c r="K299" s="15" t="str">
        <f>IF(ISNA(INDEX('[1]Cable Schedule'!$H$4:$H$322,MATCH($B299,'[1]Cable Schedule'!$H$4:$H$322,0))),"",INDEX('[1]Cable Schedule'!$H$4:$H$322,MATCH($B299,'[1]Cable Schedule'!$H$4:$H$322,0))&amp;IF(INDEX('[1]Cable Schedule'!$I$4:$I$322,MATCH($B299,'[1]Cable Schedule'!$H$4:$H$322,0))="","",", "&amp;INDEX('[1]Cable Schedule'!$I$4:$I$322,MATCH($B299,'[1]Cable Schedule'!$H$4:$H$322,0)))&amp;IF(INDEX('[1]Cable Schedule'!$J$4:$J$322,MATCH($B299,'[1]Cable Schedule'!$H$4:$H$322,0))="","",", "&amp;INDEX('[1]Cable Schedule'!$J$4:$J$322,MATCH($B299,'[1]Cable Schedule'!$H$4:$H$322,0)))&amp;IF(INDEX('[1]Cable Schedule'!$K$4:$K$322,MATCH($B299,'[1]Cable Schedule'!$H$4:$H$322,0))="","",", "&amp;INDEX('[1]Cable Schedule'!$K$4:$K$322,MATCH($B299,'[1]Cable Schedule'!$H$4:$H$322,0)))&amp;IF(INDEX('[1]Cable Schedule'!$L$4:$L$322,MATCH($B299,'[1]Cable Schedule'!$H$4:$H$322,0))="","",", "&amp;INDEX('[1]Cable Schedule'!$L$4:$L$322,MATCH($B299,'[1]Cable Schedule'!$H$4:$H$322,0)))&amp;IF(INDEX('[1]Cable Schedule'!$M$4:$M$322,MATCH($B299,'[1]Cable Schedule'!$H$4:$H$322,0))="","",", "&amp;INDEX('[1]Cable Schedule'!$M$4:$M$322,MATCH($B299,'[1]Cable Schedule'!$H$4:$H$322,0)))&amp;IF(INDEX('[1]Cable Schedule'!$N$4:$N$322,MATCH($B299,'[1]Cable Schedule'!$H$4:$H$322,0))="","",", "&amp;INDEX('[1]Cable Schedule'!$N$4:$N$322,MATCH($B299,'[1]Cable Schedule'!$H$4:$H$322,0))))</f>
        <v/>
      </c>
      <c r="L299" s="251"/>
      <c r="M299" s="252"/>
      <c r="N299" s="252"/>
      <c r="O299" s="252"/>
      <c r="P299" s="252"/>
      <c r="Q299" s="253"/>
    </row>
    <row r="300" spans="1:17" s="95" customFormat="1">
      <c r="A300" s="50"/>
      <c r="B300" s="34" t="str">
        <f>IF(ISBLANK('Cable Schedule'!$M300),"",'Cable Schedule'!$M300)</f>
        <v/>
      </c>
      <c r="C300" s="3" t="str">
        <f>IF(ISBLANK('Cable Schedule'!$E303),"",'Cable Schedule'!$G300)</f>
        <v/>
      </c>
      <c r="D300" s="48" t="str">
        <f>IF(ISNA(INDEX('Cable Schedule'!$X$4:$X$411,MATCH($B300,'Cable Schedule'!$M$4:$M$411,0))),"",INDEX('Cable Schedule'!$X$4:$X$411,MATCH($B300,'Cable Schedule'!$M$4:$M$411,0)))</f>
        <v/>
      </c>
      <c r="E300" s="35">
        <v>0.75</v>
      </c>
      <c r="F300" s="36" t="str">
        <f>IF(ISBLANK('Cable Schedule'!$E300),"",(SUM((E300*0.5)^2*(3.1416))))</f>
        <v/>
      </c>
      <c r="G300" s="277" t="str">
        <f>IF(ISBLANK('Cable Schedule'!$E300),"",(SUMIF('Cable Schedule'!$M$4:$M$412,$B300,'Cable Schedule'!$W$4:$W$412)+SUMIF('Cable Schedule'!$N$4:$N$412,$B300,'Cable Schedule'!$W$4:$W$412)+SUMIF('Cable Schedule'!$O$4:$O$412,$B300,'Cable Schedule'!$W$4:$W$412)+SUMIF('Cable Schedule'!$P$4:$P$412,$B300,'Cable Schedule'!$W$4:$W$412)+SUMIF('Cable Schedule'!$Q$4:$Q$412,$B300,'Cable Schedule'!$W$4:$W$412)+SUMIF('Cable Schedule'!$R$4:$R$412,$B300,'Cable Schedule'!$W$4:$W$412)+SUMIF('Cable Schedule'!$S$4:$S$412,$B300,'Cable Schedule'!$W$4:$W$412)))</f>
        <v/>
      </c>
      <c r="H300" s="32" t="str">
        <f>IF(ISBLANK('Cable Schedule'!$E300),"",G300/F300)</f>
        <v/>
      </c>
      <c r="I300" s="278" t="str">
        <f>IF(ISBLANK('Cable Schedule'!$J300),"",(CONCATENATE('Cable Schedule'!J300,'Cable Schedule'!K300,'Cable Schedule'!L300)))</f>
        <v/>
      </c>
      <c r="J300" s="64" t="str">
        <f>IF(ISNA(INDEX('[1]Cable Schedule'!$O$4:$O$322,MATCH($B300,'[1]Cable Schedule'!$H$4:$H$322,0))),$C300,INDEX('[1]Cable Schedule'!$O$4:$O$322,MATCH($B300,'[1]Cable Schedule'!$H$4:$H$322,0)))</f>
        <v/>
      </c>
      <c r="K300" s="15" t="str">
        <f>IF(ISNA(INDEX('[1]Cable Schedule'!$H$4:$H$322,MATCH($B300,'[1]Cable Schedule'!$H$4:$H$322,0))),"",INDEX('[1]Cable Schedule'!$H$4:$H$322,MATCH($B300,'[1]Cable Schedule'!$H$4:$H$322,0))&amp;IF(INDEX('[1]Cable Schedule'!$I$4:$I$322,MATCH($B300,'[1]Cable Schedule'!$H$4:$H$322,0))="","",", "&amp;INDEX('[1]Cable Schedule'!$I$4:$I$322,MATCH($B300,'[1]Cable Schedule'!$H$4:$H$322,0)))&amp;IF(INDEX('[1]Cable Schedule'!$J$4:$J$322,MATCH($B300,'[1]Cable Schedule'!$H$4:$H$322,0))="","",", "&amp;INDEX('[1]Cable Schedule'!$J$4:$J$322,MATCH($B300,'[1]Cable Schedule'!$H$4:$H$322,0)))&amp;IF(INDEX('[1]Cable Schedule'!$K$4:$K$322,MATCH($B300,'[1]Cable Schedule'!$H$4:$H$322,0))="","",", "&amp;INDEX('[1]Cable Schedule'!$K$4:$K$322,MATCH($B300,'[1]Cable Schedule'!$H$4:$H$322,0)))&amp;IF(INDEX('[1]Cable Schedule'!$L$4:$L$322,MATCH($B300,'[1]Cable Schedule'!$H$4:$H$322,0))="","",", "&amp;INDEX('[1]Cable Schedule'!$L$4:$L$322,MATCH($B300,'[1]Cable Schedule'!$H$4:$H$322,0)))&amp;IF(INDEX('[1]Cable Schedule'!$M$4:$M$322,MATCH($B300,'[1]Cable Schedule'!$H$4:$H$322,0))="","",", "&amp;INDEX('[1]Cable Schedule'!$M$4:$M$322,MATCH($B300,'[1]Cable Schedule'!$H$4:$H$322,0)))&amp;IF(INDEX('[1]Cable Schedule'!$N$4:$N$322,MATCH($B300,'[1]Cable Schedule'!$H$4:$H$322,0))="","",", "&amp;INDEX('[1]Cable Schedule'!$N$4:$N$322,MATCH($B300,'[1]Cable Schedule'!$H$4:$H$322,0))))</f>
        <v/>
      </c>
      <c r="L300" s="251"/>
      <c r="M300" s="252"/>
      <c r="N300" s="252"/>
      <c r="O300" s="252"/>
      <c r="P300" s="252"/>
      <c r="Q300" s="253"/>
    </row>
    <row r="301" spans="1:17" s="95" customFormat="1">
      <c r="A301" s="50"/>
      <c r="B301" s="34" t="str">
        <f>IF(ISBLANK('Cable Schedule'!$M301),"",'Cable Schedule'!$M301)</f>
        <v/>
      </c>
      <c r="C301" s="3" t="str">
        <f>IF(ISBLANK('Cable Schedule'!$E304),"",'Cable Schedule'!$G301)</f>
        <v/>
      </c>
      <c r="D301" s="48" t="str">
        <f>IF(ISNA(INDEX('Cable Schedule'!$X$4:$X$411,MATCH($B301,'Cable Schedule'!$M$4:$M$411,0))),"",INDEX('Cable Schedule'!$X$4:$X$411,MATCH($B301,'Cable Schedule'!$M$4:$M$411,0)))</f>
        <v/>
      </c>
      <c r="E301" s="35">
        <v>0.75</v>
      </c>
      <c r="F301" s="36" t="str">
        <f>IF(ISBLANK('Cable Schedule'!$E301),"",(SUM((E301*0.5)^2*(3.1416))))</f>
        <v/>
      </c>
      <c r="G301" s="277" t="str">
        <f>IF(ISBLANK('Cable Schedule'!$E301),"",(SUMIF('Cable Schedule'!$M$4:$M$412,$B301,'Cable Schedule'!$W$4:$W$412)+SUMIF('Cable Schedule'!$N$4:$N$412,$B301,'Cable Schedule'!$W$4:$W$412)+SUMIF('Cable Schedule'!$O$4:$O$412,$B301,'Cable Schedule'!$W$4:$W$412)+SUMIF('Cable Schedule'!$P$4:$P$412,$B301,'Cable Schedule'!$W$4:$W$412)+SUMIF('Cable Schedule'!$Q$4:$Q$412,$B301,'Cable Schedule'!$W$4:$W$412)+SUMIF('Cable Schedule'!$R$4:$R$412,$B301,'Cable Schedule'!$W$4:$W$412)+SUMIF('Cable Schedule'!$S$4:$S$412,$B301,'Cable Schedule'!$W$4:$W$412)))</f>
        <v/>
      </c>
      <c r="H301" s="32" t="str">
        <f>IF(ISBLANK('Cable Schedule'!$E301),"",G301/F301)</f>
        <v/>
      </c>
      <c r="I301" s="278" t="str">
        <f>IF(ISBLANK('Cable Schedule'!$J301),"",(CONCATENATE('Cable Schedule'!J301,'Cable Schedule'!K301,'Cable Schedule'!L301)))</f>
        <v/>
      </c>
      <c r="J301" s="64" t="str">
        <f>IF(ISNA(INDEX('[1]Cable Schedule'!$O$4:$O$322,MATCH($B301,'[1]Cable Schedule'!$H$4:$H$322,0))),$C301,INDEX('[1]Cable Schedule'!$O$4:$O$322,MATCH($B301,'[1]Cable Schedule'!$H$4:$H$322,0)))</f>
        <v/>
      </c>
      <c r="K301" s="15" t="str">
        <f>IF(ISNA(INDEX('[1]Cable Schedule'!$H$4:$H$322,MATCH($B301,'[1]Cable Schedule'!$H$4:$H$322,0))),"",INDEX('[1]Cable Schedule'!$H$4:$H$322,MATCH($B301,'[1]Cable Schedule'!$H$4:$H$322,0))&amp;IF(INDEX('[1]Cable Schedule'!$I$4:$I$322,MATCH($B301,'[1]Cable Schedule'!$H$4:$H$322,0))="","",", "&amp;INDEX('[1]Cable Schedule'!$I$4:$I$322,MATCH($B301,'[1]Cable Schedule'!$H$4:$H$322,0)))&amp;IF(INDEX('[1]Cable Schedule'!$J$4:$J$322,MATCH($B301,'[1]Cable Schedule'!$H$4:$H$322,0))="","",", "&amp;INDEX('[1]Cable Schedule'!$J$4:$J$322,MATCH($B301,'[1]Cable Schedule'!$H$4:$H$322,0)))&amp;IF(INDEX('[1]Cable Schedule'!$K$4:$K$322,MATCH($B301,'[1]Cable Schedule'!$H$4:$H$322,0))="","",", "&amp;INDEX('[1]Cable Schedule'!$K$4:$K$322,MATCH($B301,'[1]Cable Schedule'!$H$4:$H$322,0)))&amp;IF(INDEX('[1]Cable Schedule'!$L$4:$L$322,MATCH($B301,'[1]Cable Schedule'!$H$4:$H$322,0))="","",", "&amp;INDEX('[1]Cable Schedule'!$L$4:$L$322,MATCH($B301,'[1]Cable Schedule'!$H$4:$H$322,0)))&amp;IF(INDEX('[1]Cable Schedule'!$M$4:$M$322,MATCH($B301,'[1]Cable Schedule'!$H$4:$H$322,0))="","",", "&amp;INDEX('[1]Cable Schedule'!$M$4:$M$322,MATCH($B301,'[1]Cable Schedule'!$H$4:$H$322,0)))&amp;IF(INDEX('[1]Cable Schedule'!$N$4:$N$322,MATCH($B301,'[1]Cable Schedule'!$H$4:$H$322,0))="","",", "&amp;INDEX('[1]Cable Schedule'!$N$4:$N$322,MATCH($B301,'[1]Cable Schedule'!$H$4:$H$322,0))))</f>
        <v/>
      </c>
      <c r="L301" s="251"/>
      <c r="M301" s="252"/>
      <c r="N301" s="252"/>
      <c r="O301" s="252"/>
      <c r="P301" s="252"/>
      <c r="Q301" s="253"/>
    </row>
    <row r="302" spans="1:17" s="95" customFormat="1">
      <c r="A302" s="50"/>
      <c r="B302" s="34" t="str">
        <f>IF(ISBLANK('Cable Schedule'!$M302),"",'Cable Schedule'!$M302)</f>
        <v/>
      </c>
      <c r="C302" s="3" t="str">
        <f>IF(ISBLANK('Cable Schedule'!$E305),"",'Cable Schedule'!$G302)</f>
        <v/>
      </c>
      <c r="D302" s="48" t="str">
        <f>IF(ISNA(INDEX('Cable Schedule'!$X$4:$X$411,MATCH($B302,'Cable Schedule'!$M$4:$M$411,0))),"",INDEX('Cable Schedule'!$X$4:$X$411,MATCH($B302,'Cable Schedule'!$M$4:$M$411,0)))</f>
        <v/>
      </c>
      <c r="E302" s="35">
        <v>0.75</v>
      </c>
      <c r="F302" s="36" t="str">
        <f>IF(ISBLANK('Cable Schedule'!$E302),"",(SUM((E302*0.5)^2*(3.1416))))</f>
        <v/>
      </c>
      <c r="G302" s="277" t="str">
        <f>IF(ISBLANK('Cable Schedule'!$E302),"",(SUMIF('Cable Schedule'!$M$4:$M$412,$B302,'Cable Schedule'!$W$4:$W$412)+SUMIF('Cable Schedule'!$N$4:$N$412,$B302,'Cable Schedule'!$W$4:$W$412)+SUMIF('Cable Schedule'!$O$4:$O$412,$B302,'Cable Schedule'!$W$4:$W$412)+SUMIF('Cable Schedule'!$P$4:$P$412,$B302,'Cable Schedule'!$W$4:$W$412)+SUMIF('Cable Schedule'!$Q$4:$Q$412,$B302,'Cable Schedule'!$W$4:$W$412)+SUMIF('Cable Schedule'!$R$4:$R$412,$B302,'Cable Schedule'!$W$4:$W$412)+SUMIF('Cable Schedule'!$S$4:$S$412,$B302,'Cable Schedule'!$W$4:$W$412)))</f>
        <v/>
      </c>
      <c r="H302" s="32" t="str">
        <f>IF(ISBLANK('Cable Schedule'!$E302),"",G302/F302)</f>
        <v/>
      </c>
      <c r="I302" s="278" t="str">
        <f>IF(ISBLANK('Cable Schedule'!$J302),"",(CONCATENATE('Cable Schedule'!J302,'Cable Schedule'!K302,'Cable Schedule'!L302)))</f>
        <v/>
      </c>
      <c r="J302" s="64" t="str">
        <f>IF(ISNA(INDEX('[1]Cable Schedule'!$O$4:$O$322,MATCH($B302,'[1]Cable Schedule'!$H$4:$H$322,0))),$C302,INDEX('[1]Cable Schedule'!$O$4:$O$322,MATCH($B302,'[1]Cable Schedule'!$H$4:$H$322,0)))</f>
        <v/>
      </c>
      <c r="K302" s="15" t="str">
        <f>IF(ISNA(INDEX('[1]Cable Schedule'!$H$4:$H$322,MATCH($B302,'[1]Cable Schedule'!$H$4:$H$322,0))),"",INDEX('[1]Cable Schedule'!$H$4:$H$322,MATCH($B302,'[1]Cable Schedule'!$H$4:$H$322,0))&amp;IF(INDEX('[1]Cable Schedule'!$I$4:$I$322,MATCH($B302,'[1]Cable Schedule'!$H$4:$H$322,0))="","",", "&amp;INDEX('[1]Cable Schedule'!$I$4:$I$322,MATCH($B302,'[1]Cable Schedule'!$H$4:$H$322,0)))&amp;IF(INDEX('[1]Cable Schedule'!$J$4:$J$322,MATCH($B302,'[1]Cable Schedule'!$H$4:$H$322,0))="","",", "&amp;INDEX('[1]Cable Schedule'!$J$4:$J$322,MATCH($B302,'[1]Cable Schedule'!$H$4:$H$322,0)))&amp;IF(INDEX('[1]Cable Schedule'!$K$4:$K$322,MATCH($B302,'[1]Cable Schedule'!$H$4:$H$322,0))="","",", "&amp;INDEX('[1]Cable Schedule'!$K$4:$K$322,MATCH($B302,'[1]Cable Schedule'!$H$4:$H$322,0)))&amp;IF(INDEX('[1]Cable Schedule'!$L$4:$L$322,MATCH($B302,'[1]Cable Schedule'!$H$4:$H$322,0))="","",", "&amp;INDEX('[1]Cable Schedule'!$L$4:$L$322,MATCH($B302,'[1]Cable Schedule'!$H$4:$H$322,0)))&amp;IF(INDEX('[1]Cable Schedule'!$M$4:$M$322,MATCH($B302,'[1]Cable Schedule'!$H$4:$H$322,0))="","",", "&amp;INDEX('[1]Cable Schedule'!$M$4:$M$322,MATCH($B302,'[1]Cable Schedule'!$H$4:$H$322,0)))&amp;IF(INDEX('[1]Cable Schedule'!$N$4:$N$322,MATCH($B302,'[1]Cable Schedule'!$H$4:$H$322,0))="","",", "&amp;INDEX('[1]Cable Schedule'!$N$4:$N$322,MATCH($B302,'[1]Cable Schedule'!$H$4:$H$322,0))))</f>
        <v/>
      </c>
      <c r="L302" s="251"/>
      <c r="M302" s="252"/>
      <c r="N302" s="252"/>
      <c r="O302" s="252"/>
      <c r="P302" s="252"/>
      <c r="Q302" s="253"/>
    </row>
    <row r="303" spans="1:17" s="95" customFormat="1">
      <c r="A303" s="50"/>
      <c r="B303" s="34" t="str">
        <f>IF(ISBLANK('Cable Schedule'!$M303),"",'Cable Schedule'!$M303)</f>
        <v/>
      </c>
      <c r="C303" s="3" t="str">
        <f>IF(ISBLANK('Cable Schedule'!$E306),"",'Cable Schedule'!$G303)</f>
        <v/>
      </c>
      <c r="D303" s="48" t="str">
        <f>IF(ISNA(INDEX('Cable Schedule'!$X$4:$X$411,MATCH($B303,'Cable Schedule'!$M$4:$M$411,0))),"",INDEX('Cable Schedule'!$X$4:$X$411,MATCH($B303,'Cable Schedule'!$M$4:$M$411,0)))</f>
        <v/>
      </c>
      <c r="E303" s="35">
        <v>0.75</v>
      </c>
      <c r="F303" s="36" t="str">
        <f>IF(ISBLANK('Cable Schedule'!$E303),"",(SUM((E303*0.5)^2*(3.1416))))</f>
        <v/>
      </c>
      <c r="G303" s="277" t="str">
        <f>IF(ISBLANK('Cable Schedule'!$E303),"",(SUMIF('Cable Schedule'!$M$4:$M$412,$B303,'Cable Schedule'!$W$4:$W$412)+SUMIF('Cable Schedule'!$N$4:$N$412,$B303,'Cable Schedule'!$W$4:$W$412)+SUMIF('Cable Schedule'!$O$4:$O$412,$B303,'Cable Schedule'!$W$4:$W$412)+SUMIF('Cable Schedule'!$P$4:$P$412,$B303,'Cable Schedule'!$W$4:$W$412)+SUMIF('Cable Schedule'!$Q$4:$Q$412,$B303,'Cable Schedule'!$W$4:$W$412)+SUMIF('Cable Schedule'!$R$4:$R$412,$B303,'Cable Schedule'!$W$4:$W$412)+SUMIF('Cable Schedule'!$S$4:$S$412,$B303,'Cable Schedule'!$W$4:$W$412)))</f>
        <v/>
      </c>
      <c r="H303" s="32" t="str">
        <f>IF(ISBLANK('Cable Schedule'!$E303),"",G303/F303)</f>
        <v/>
      </c>
      <c r="I303" s="278" t="str">
        <f>IF(ISBLANK('Cable Schedule'!$J303),"",(CONCATENATE('Cable Schedule'!J303,'Cable Schedule'!K303,'Cable Schedule'!L303)))</f>
        <v/>
      </c>
      <c r="J303" s="64" t="str">
        <f>IF(ISNA(INDEX('[1]Cable Schedule'!$O$4:$O$322,MATCH($B303,'[1]Cable Schedule'!$H$4:$H$322,0))),$C303,INDEX('[1]Cable Schedule'!$O$4:$O$322,MATCH($B303,'[1]Cable Schedule'!$H$4:$H$322,0)))</f>
        <v/>
      </c>
      <c r="K303" s="15" t="str">
        <f>IF(ISNA(INDEX('[1]Cable Schedule'!$H$4:$H$322,MATCH($B303,'[1]Cable Schedule'!$H$4:$H$322,0))),"",INDEX('[1]Cable Schedule'!$H$4:$H$322,MATCH($B303,'[1]Cable Schedule'!$H$4:$H$322,0))&amp;IF(INDEX('[1]Cable Schedule'!$I$4:$I$322,MATCH($B303,'[1]Cable Schedule'!$H$4:$H$322,0))="","",", "&amp;INDEX('[1]Cable Schedule'!$I$4:$I$322,MATCH($B303,'[1]Cable Schedule'!$H$4:$H$322,0)))&amp;IF(INDEX('[1]Cable Schedule'!$J$4:$J$322,MATCH($B303,'[1]Cable Schedule'!$H$4:$H$322,0))="","",", "&amp;INDEX('[1]Cable Schedule'!$J$4:$J$322,MATCH($B303,'[1]Cable Schedule'!$H$4:$H$322,0)))&amp;IF(INDEX('[1]Cable Schedule'!$K$4:$K$322,MATCH($B303,'[1]Cable Schedule'!$H$4:$H$322,0))="","",", "&amp;INDEX('[1]Cable Schedule'!$K$4:$K$322,MATCH($B303,'[1]Cable Schedule'!$H$4:$H$322,0)))&amp;IF(INDEX('[1]Cable Schedule'!$L$4:$L$322,MATCH($B303,'[1]Cable Schedule'!$H$4:$H$322,0))="","",", "&amp;INDEX('[1]Cable Schedule'!$L$4:$L$322,MATCH($B303,'[1]Cable Schedule'!$H$4:$H$322,0)))&amp;IF(INDEX('[1]Cable Schedule'!$M$4:$M$322,MATCH($B303,'[1]Cable Schedule'!$H$4:$H$322,0))="","",", "&amp;INDEX('[1]Cable Schedule'!$M$4:$M$322,MATCH($B303,'[1]Cable Schedule'!$H$4:$H$322,0)))&amp;IF(INDEX('[1]Cable Schedule'!$N$4:$N$322,MATCH($B303,'[1]Cable Schedule'!$H$4:$H$322,0))="","",", "&amp;INDEX('[1]Cable Schedule'!$N$4:$N$322,MATCH($B303,'[1]Cable Schedule'!$H$4:$H$322,0))))</f>
        <v/>
      </c>
      <c r="L303" s="251"/>
      <c r="M303" s="252"/>
      <c r="N303" s="252"/>
      <c r="O303" s="252"/>
      <c r="P303" s="252"/>
      <c r="Q303" s="253"/>
    </row>
    <row r="304" spans="1:17" s="95" customFormat="1">
      <c r="A304" s="50"/>
      <c r="B304" s="34" t="str">
        <f>IF(ISBLANK('Cable Schedule'!$M304),"",'Cable Schedule'!$M304)</f>
        <v/>
      </c>
      <c r="C304" s="3" t="str">
        <f>IF(ISBLANK('Cable Schedule'!$E307),"",'Cable Schedule'!$G304)</f>
        <v/>
      </c>
      <c r="D304" s="48" t="str">
        <f>IF(ISNA(INDEX('Cable Schedule'!$X$4:$X$411,MATCH($B304,'Cable Schedule'!$M$4:$M$411,0))),"",INDEX('Cable Schedule'!$X$4:$X$411,MATCH($B304,'Cable Schedule'!$M$4:$M$411,0)))</f>
        <v/>
      </c>
      <c r="E304" s="35">
        <v>0.75</v>
      </c>
      <c r="F304" s="36" t="str">
        <f>IF(ISBLANK('Cable Schedule'!$E304),"",(SUM((E304*0.5)^2*(3.1416))))</f>
        <v/>
      </c>
      <c r="G304" s="277" t="str">
        <f>IF(ISBLANK('Cable Schedule'!$E304),"",(SUMIF('Cable Schedule'!$M$4:$M$412,$B304,'Cable Schedule'!$W$4:$W$412)+SUMIF('Cable Schedule'!$N$4:$N$412,$B304,'Cable Schedule'!$W$4:$W$412)+SUMIF('Cable Schedule'!$O$4:$O$412,$B304,'Cable Schedule'!$W$4:$W$412)+SUMIF('Cable Schedule'!$P$4:$P$412,$B304,'Cable Schedule'!$W$4:$W$412)+SUMIF('Cable Schedule'!$Q$4:$Q$412,$B304,'Cable Schedule'!$W$4:$W$412)+SUMIF('Cable Schedule'!$R$4:$R$412,$B304,'Cable Schedule'!$W$4:$W$412)+SUMIF('Cable Schedule'!$S$4:$S$412,$B304,'Cable Schedule'!$W$4:$W$412)))</f>
        <v/>
      </c>
      <c r="H304" s="32" t="str">
        <f>IF(ISBLANK('Cable Schedule'!$E304),"",G304/F304)</f>
        <v/>
      </c>
      <c r="I304" s="278" t="str">
        <f>IF(ISBLANK('Cable Schedule'!$J304),"",(CONCATENATE('Cable Schedule'!J304,'Cable Schedule'!K304,'Cable Schedule'!L304)))</f>
        <v/>
      </c>
      <c r="J304" s="64" t="str">
        <f>IF(ISNA(INDEX('[1]Cable Schedule'!$O$4:$O$322,MATCH($B304,'[1]Cable Schedule'!$H$4:$H$322,0))),$C304,INDEX('[1]Cable Schedule'!$O$4:$O$322,MATCH($B304,'[1]Cable Schedule'!$H$4:$H$322,0)))</f>
        <v/>
      </c>
      <c r="K304" s="15" t="str">
        <f>IF(ISNA(INDEX('[1]Cable Schedule'!$H$4:$H$322,MATCH($B304,'[1]Cable Schedule'!$H$4:$H$322,0))),"",INDEX('[1]Cable Schedule'!$H$4:$H$322,MATCH($B304,'[1]Cable Schedule'!$H$4:$H$322,0))&amp;IF(INDEX('[1]Cable Schedule'!$I$4:$I$322,MATCH($B304,'[1]Cable Schedule'!$H$4:$H$322,0))="","",", "&amp;INDEX('[1]Cable Schedule'!$I$4:$I$322,MATCH($B304,'[1]Cable Schedule'!$H$4:$H$322,0)))&amp;IF(INDEX('[1]Cable Schedule'!$J$4:$J$322,MATCH($B304,'[1]Cable Schedule'!$H$4:$H$322,0))="","",", "&amp;INDEX('[1]Cable Schedule'!$J$4:$J$322,MATCH($B304,'[1]Cable Schedule'!$H$4:$H$322,0)))&amp;IF(INDEX('[1]Cable Schedule'!$K$4:$K$322,MATCH($B304,'[1]Cable Schedule'!$H$4:$H$322,0))="","",", "&amp;INDEX('[1]Cable Schedule'!$K$4:$K$322,MATCH($B304,'[1]Cable Schedule'!$H$4:$H$322,0)))&amp;IF(INDEX('[1]Cable Schedule'!$L$4:$L$322,MATCH($B304,'[1]Cable Schedule'!$H$4:$H$322,0))="","",", "&amp;INDEX('[1]Cable Schedule'!$L$4:$L$322,MATCH($B304,'[1]Cable Schedule'!$H$4:$H$322,0)))&amp;IF(INDEX('[1]Cable Schedule'!$M$4:$M$322,MATCH($B304,'[1]Cable Schedule'!$H$4:$H$322,0))="","",", "&amp;INDEX('[1]Cable Schedule'!$M$4:$M$322,MATCH($B304,'[1]Cable Schedule'!$H$4:$H$322,0)))&amp;IF(INDEX('[1]Cable Schedule'!$N$4:$N$322,MATCH($B304,'[1]Cable Schedule'!$H$4:$H$322,0))="","",", "&amp;INDEX('[1]Cable Schedule'!$N$4:$N$322,MATCH($B304,'[1]Cable Schedule'!$H$4:$H$322,0))))</f>
        <v/>
      </c>
      <c r="L304" s="251"/>
      <c r="M304" s="252"/>
      <c r="N304" s="252"/>
      <c r="O304" s="252"/>
      <c r="P304" s="252"/>
      <c r="Q304" s="253"/>
    </row>
    <row r="305" spans="1:17" s="95" customFormat="1">
      <c r="A305" s="50"/>
      <c r="B305" s="34" t="str">
        <f>IF(ISBLANK('Cable Schedule'!$M305),"",'Cable Schedule'!$M305)</f>
        <v/>
      </c>
      <c r="C305" s="3" t="str">
        <f>IF(ISBLANK('Cable Schedule'!$E308),"",'Cable Schedule'!$G305)</f>
        <v/>
      </c>
      <c r="D305" s="48" t="str">
        <f>IF(ISNA(INDEX('Cable Schedule'!$X$4:$X$411,MATCH($B305,'Cable Schedule'!$M$4:$M$411,0))),"",INDEX('Cable Schedule'!$X$4:$X$411,MATCH($B305,'Cable Schedule'!$M$4:$M$411,0)))</f>
        <v/>
      </c>
      <c r="E305" s="35">
        <v>0.75</v>
      </c>
      <c r="F305" s="36" t="str">
        <f>IF(ISBLANK('Cable Schedule'!$E305),"",(SUM((E305*0.5)^2*(3.1416))))</f>
        <v/>
      </c>
      <c r="G305" s="277" t="str">
        <f>IF(ISBLANK('Cable Schedule'!$E305),"",(SUMIF('Cable Schedule'!$M$4:$M$412,$B305,'Cable Schedule'!$W$4:$W$412)+SUMIF('Cable Schedule'!$N$4:$N$412,$B305,'Cable Schedule'!$W$4:$W$412)+SUMIF('Cable Schedule'!$O$4:$O$412,$B305,'Cable Schedule'!$W$4:$W$412)+SUMIF('Cable Schedule'!$P$4:$P$412,$B305,'Cable Schedule'!$W$4:$W$412)+SUMIF('Cable Schedule'!$Q$4:$Q$412,$B305,'Cable Schedule'!$W$4:$W$412)+SUMIF('Cable Schedule'!$R$4:$R$412,$B305,'Cable Schedule'!$W$4:$W$412)+SUMIF('Cable Schedule'!$S$4:$S$412,$B305,'Cable Schedule'!$W$4:$W$412)))</f>
        <v/>
      </c>
      <c r="H305" s="32" t="str">
        <f>IF(ISBLANK('Cable Schedule'!$E305),"",G305/F305)</f>
        <v/>
      </c>
      <c r="I305" s="278" t="str">
        <f>IF(ISBLANK('Cable Schedule'!$J305),"",(CONCATENATE('Cable Schedule'!J305,'Cable Schedule'!K305,'Cable Schedule'!L305)))</f>
        <v/>
      </c>
      <c r="J305" s="64" t="str">
        <f>IF(ISNA(INDEX('[1]Cable Schedule'!$O$4:$O$322,MATCH($B305,'[1]Cable Schedule'!$H$4:$H$322,0))),$C305,INDEX('[1]Cable Schedule'!$O$4:$O$322,MATCH($B305,'[1]Cable Schedule'!$H$4:$H$322,0)))</f>
        <v/>
      </c>
      <c r="K305" s="15" t="str">
        <f>IF(ISNA(INDEX('[1]Cable Schedule'!$H$4:$H$322,MATCH($B305,'[1]Cable Schedule'!$H$4:$H$322,0))),"",INDEX('[1]Cable Schedule'!$H$4:$H$322,MATCH($B305,'[1]Cable Schedule'!$H$4:$H$322,0))&amp;IF(INDEX('[1]Cable Schedule'!$I$4:$I$322,MATCH($B305,'[1]Cable Schedule'!$H$4:$H$322,0))="","",", "&amp;INDEX('[1]Cable Schedule'!$I$4:$I$322,MATCH($B305,'[1]Cable Schedule'!$H$4:$H$322,0)))&amp;IF(INDEX('[1]Cable Schedule'!$J$4:$J$322,MATCH($B305,'[1]Cable Schedule'!$H$4:$H$322,0))="","",", "&amp;INDEX('[1]Cable Schedule'!$J$4:$J$322,MATCH($B305,'[1]Cable Schedule'!$H$4:$H$322,0)))&amp;IF(INDEX('[1]Cable Schedule'!$K$4:$K$322,MATCH($B305,'[1]Cable Schedule'!$H$4:$H$322,0))="","",", "&amp;INDEX('[1]Cable Schedule'!$K$4:$K$322,MATCH($B305,'[1]Cable Schedule'!$H$4:$H$322,0)))&amp;IF(INDEX('[1]Cable Schedule'!$L$4:$L$322,MATCH($B305,'[1]Cable Schedule'!$H$4:$H$322,0))="","",", "&amp;INDEX('[1]Cable Schedule'!$L$4:$L$322,MATCH($B305,'[1]Cable Schedule'!$H$4:$H$322,0)))&amp;IF(INDEX('[1]Cable Schedule'!$M$4:$M$322,MATCH($B305,'[1]Cable Schedule'!$H$4:$H$322,0))="","",", "&amp;INDEX('[1]Cable Schedule'!$M$4:$M$322,MATCH($B305,'[1]Cable Schedule'!$H$4:$H$322,0)))&amp;IF(INDEX('[1]Cable Schedule'!$N$4:$N$322,MATCH($B305,'[1]Cable Schedule'!$H$4:$H$322,0))="","",", "&amp;INDEX('[1]Cable Schedule'!$N$4:$N$322,MATCH($B305,'[1]Cable Schedule'!$H$4:$H$322,0))))</f>
        <v/>
      </c>
      <c r="L305" s="251"/>
      <c r="M305" s="252"/>
      <c r="N305" s="252"/>
      <c r="O305" s="252"/>
      <c r="P305" s="252"/>
      <c r="Q305" s="253"/>
    </row>
    <row r="306" spans="1:17" s="95" customFormat="1">
      <c r="A306" s="50"/>
      <c r="B306" s="34" t="str">
        <f>IF(ISBLANK('Cable Schedule'!$M306),"",'Cable Schedule'!$M306)</f>
        <v/>
      </c>
      <c r="C306" s="3" t="str">
        <f>IF(ISBLANK('Cable Schedule'!$E309),"",'Cable Schedule'!$G306)</f>
        <v/>
      </c>
      <c r="D306" s="48" t="str">
        <f>IF(ISNA(INDEX('Cable Schedule'!$X$4:$X$411,MATCH($B306,'Cable Schedule'!$M$4:$M$411,0))),"",INDEX('Cable Schedule'!$X$4:$X$411,MATCH($B306,'Cable Schedule'!$M$4:$M$411,0)))</f>
        <v/>
      </c>
      <c r="E306" s="35">
        <v>0.75</v>
      </c>
      <c r="F306" s="36" t="str">
        <f>IF(ISBLANK('Cable Schedule'!$E306),"",(SUM((E306*0.5)^2*(3.1416))))</f>
        <v/>
      </c>
      <c r="G306" s="277" t="str">
        <f>IF(ISBLANK('Cable Schedule'!$E306),"",(SUMIF('Cable Schedule'!$M$4:$M$412,$B306,'Cable Schedule'!$W$4:$W$412)+SUMIF('Cable Schedule'!$N$4:$N$412,$B306,'Cable Schedule'!$W$4:$W$412)+SUMIF('Cable Schedule'!$O$4:$O$412,$B306,'Cable Schedule'!$W$4:$W$412)+SUMIF('Cable Schedule'!$P$4:$P$412,$B306,'Cable Schedule'!$W$4:$W$412)+SUMIF('Cable Schedule'!$Q$4:$Q$412,$B306,'Cable Schedule'!$W$4:$W$412)+SUMIF('Cable Schedule'!$R$4:$R$412,$B306,'Cable Schedule'!$W$4:$W$412)+SUMIF('Cable Schedule'!$S$4:$S$412,$B306,'Cable Schedule'!$W$4:$W$412)))</f>
        <v/>
      </c>
      <c r="H306" s="32" t="str">
        <f>IF(ISBLANK('Cable Schedule'!$E306),"",G306/F306)</f>
        <v/>
      </c>
      <c r="I306" s="278" t="str">
        <f>IF(ISBLANK('Cable Schedule'!$J306),"",(CONCATENATE('Cable Schedule'!J306,'Cable Schedule'!K306,'Cable Schedule'!L306)))</f>
        <v/>
      </c>
      <c r="J306" s="64" t="str">
        <f>IF(ISNA(INDEX('[1]Cable Schedule'!$O$4:$O$322,MATCH($B306,'[1]Cable Schedule'!$H$4:$H$322,0))),$C306,INDEX('[1]Cable Schedule'!$O$4:$O$322,MATCH($B306,'[1]Cable Schedule'!$H$4:$H$322,0)))</f>
        <v/>
      </c>
      <c r="K306" s="15" t="str">
        <f>IF(ISNA(INDEX('[1]Cable Schedule'!$H$4:$H$322,MATCH($B306,'[1]Cable Schedule'!$H$4:$H$322,0))),"",INDEX('[1]Cable Schedule'!$H$4:$H$322,MATCH($B306,'[1]Cable Schedule'!$H$4:$H$322,0))&amp;IF(INDEX('[1]Cable Schedule'!$I$4:$I$322,MATCH($B306,'[1]Cable Schedule'!$H$4:$H$322,0))="","",", "&amp;INDEX('[1]Cable Schedule'!$I$4:$I$322,MATCH($B306,'[1]Cable Schedule'!$H$4:$H$322,0)))&amp;IF(INDEX('[1]Cable Schedule'!$J$4:$J$322,MATCH($B306,'[1]Cable Schedule'!$H$4:$H$322,0))="","",", "&amp;INDEX('[1]Cable Schedule'!$J$4:$J$322,MATCH($B306,'[1]Cable Schedule'!$H$4:$H$322,0)))&amp;IF(INDEX('[1]Cable Schedule'!$K$4:$K$322,MATCH($B306,'[1]Cable Schedule'!$H$4:$H$322,0))="","",", "&amp;INDEX('[1]Cable Schedule'!$K$4:$K$322,MATCH($B306,'[1]Cable Schedule'!$H$4:$H$322,0)))&amp;IF(INDEX('[1]Cable Schedule'!$L$4:$L$322,MATCH($B306,'[1]Cable Schedule'!$H$4:$H$322,0))="","",", "&amp;INDEX('[1]Cable Schedule'!$L$4:$L$322,MATCH($B306,'[1]Cable Schedule'!$H$4:$H$322,0)))&amp;IF(INDEX('[1]Cable Schedule'!$M$4:$M$322,MATCH($B306,'[1]Cable Schedule'!$H$4:$H$322,0))="","",", "&amp;INDEX('[1]Cable Schedule'!$M$4:$M$322,MATCH($B306,'[1]Cable Schedule'!$H$4:$H$322,0)))&amp;IF(INDEX('[1]Cable Schedule'!$N$4:$N$322,MATCH($B306,'[1]Cable Schedule'!$H$4:$H$322,0))="","",", "&amp;INDEX('[1]Cable Schedule'!$N$4:$N$322,MATCH($B306,'[1]Cable Schedule'!$H$4:$H$322,0))))</f>
        <v/>
      </c>
      <c r="L306" s="251"/>
      <c r="M306" s="252"/>
      <c r="N306" s="252"/>
      <c r="O306" s="252"/>
      <c r="P306" s="252"/>
      <c r="Q306" s="253"/>
    </row>
    <row r="307" spans="1:17" s="95" customFormat="1">
      <c r="A307" s="50"/>
      <c r="B307" s="34" t="str">
        <f>IF(ISBLANK('Cable Schedule'!$M307),"",'Cable Schedule'!$M307)</f>
        <v/>
      </c>
      <c r="C307" s="3" t="str">
        <f>IF(ISBLANK('Cable Schedule'!$E310),"",'Cable Schedule'!$G307)</f>
        <v/>
      </c>
      <c r="D307" s="48" t="str">
        <f>IF(ISNA(INDEX('Cable Schedule'!$X$4:$X$411,MATCH($B307,'Cable Schedule'!$M$4:$M$411,0))),"",INDEX('Cable Schedule'!$X$4:$X$411,MATCH($B307,'Cable Schedule'!$M$4:$M$411,0)))</f>
        <v/>
      </c>
      <c r="E307" s="35">
        <v>0.75</v>
      </c>
      <c r="F307" s="36" t="str">
        <f>IF(ISBLANK('Cable Schedule'!$E307),"",(SUM((E307*0.5)^2*(3.1416))))</f>
        <v/>
      </c>
      <c r="G307" s="277" t="str">
        <f>IF(ISBLANK('Cable Schedule'!$E307),"",(SUMIF('Cable Schedule'!$M$4:$M$412,$B307,'Cable Schedule'!$W$4:$W$412)+SUMIF('Cable Schedule'!$N$4:$N$412,$B307,'Cable Schedule'!$W$4:$W$412)+SUMIF('Cable Schedule'!$O$4:$O$412,$B307,'Cable Schedule'!$W$4:$W$412)+SUMIF('Cable Schedule'!$P$4:$P$412,$B307,'Cable Schedule'!$W$4:$W$412)+SUMIF('Cable Schedule'!$Q$4:$Q$412,$B307,'Cable Schedule'!$W$4:$W$412)+SUMIF('Cable Schedule'!$R$4:$R$412,$B307,'Cable Schedule'!$W$4:$W$412)+SUMIF('Cable Schedule'!$S$4:$S$412,$B307,'Cable Schedule'!$W$4:$W$412)))</f>
        <v/>
      </c>
      <c r="H307" s="32" t="str">
        <f>IF(ISBLANK('Cable Schedule'!$E307),"",G307/F307)</f>
        <v/>
      </c>
      <c r="I307" s="278" t="str">
        <f>IF(ISBLANK('Cable Schedule'!$J307),"",(CONCATENATE('Cable Schedule'!J307,'Cable Schedule'!K307,'Cable Schedule'!L307)))</f>
        <v/>
      </c>
      <c r="J307" s="64" t="str">
        <f>IF(ISNA(INDEX('[1]Cable Schedule'!$O$4:$O$322,MATCH($B307,'[1]Cable Schedule'!$H$4:$H$322,0))),$C307,INDEX('[1]Cable Schedule'!$O$4:$O$322,MATCH($B307,'[1]Cable Schedule'!$H$4:$H$322,0)))</f>
        <v/>
      </c>
      <c r="K307" s="15" t="str">
        <f>IF(ISNA(INDEX('[1]Cable Schedule'!$H$4:$H$322,MATCH($B307,'[1]Cable Schedule'!$H$4:$H$322,0))),"",INDEX('[1]Cable Schedule'!$H$4:$H$322,MATCH($B307,'[1]Cable Schedule'!$H$4:$H$322,0))&amp;IF(INDEX('[1]Cable Schedule'!$I$4:$I$322,MATCH($B307,'[1]Cable Schedule'!$H$4:$H$322,0))="","",", "&amp;INDEX('[1]Cable Schedule'!$I$4:$I$322,MATCH($B307,'[1]Cable Schedule'!$H$4:$H$322,0)))&amp;IF(INDEX('[1]Cable Schedule'!$J$4:$J$322,MATCH($B307,'[1]Cable Schedule'!$H$4:$H$322,0))="","",", "&amp;INDEX('[1]Cable Schedule'!$J$4:$J$322,MATCH($B307,'[1]Cable Schedule'!$H$4:$H$322,0)))&amp;IF(INDEX('[1]Cable Schedule'!$K$4:$K$322,MATCH($B307,'[1]Cable Schedule'!$H$4:$H$322,0))="","",", "&amp;INDEX('[1]Cable Schedule'!$K$4:$K$322,MATCH($B307,'[1]Cable Schedule'!$H$4:$H$322,0)))&amp;IF(INDEX('[1]Cable Schedule'!$L$4:$L$322,MATCH($B307,'[1]Cable Schedule'!$H$4:$H$322,0))="","",", "&amp;INDEX('[1]Cable Schedule'!$L$4:$L$322,MATCH($B307,'[1]Cable Schedule'!$H$4:$H$322,0)))&amp;IF(INDEX('[1]Cable Schedule'!$M$4:$M$322,MATCH($B307,'[1]Cable Schedule'!$H$4:$H$322,0))="","",", "&amp;INDEX('[1]Cable Schedule'!$M$4:$M$322,MATCH($B307,'[1]Cable Schedule'!$H$4:$H$322,0)))&amp;IF(INDEX('[1]Cable Schedule'!$N$4:$N$322,MATCH($B307,'[1]Cable Schedule'!$H$4:$H$322,0))="","",", "&amp;INDEX('[1]Cable Schedule'!$N$4:$N$322,MATCH($B307,'[1]Cable Schedule'!$H$4:$H$322,0))))</f>
        <v/>
      </c>
      <c r="L307" s="251"/>
      <c r="M307" s="252"/>
      <c r="N307" s="252"/>
      <c r="O307" s="252"/>
      <c r="P307" s="252"/>
      <c r="Q307" s="253"/>
    </row>
    <row r="308" spans="1:17" s="95" customFormat="1">
      <c r="A308" s="50"/>
      <c r="B308" s="34" t="str">
        <f>IF(ISBLANK('Cable Schedule'!$M308),"",'Cable Schedule'!$M308)</f>
        <v/>
      </c>
      <c r="C308" s="3" t="str">
        <f>IF(ISBLANK('Cable Schedule'!$E311),"",'Cable Schedule'!$G308)</f>
        <v/>
      </c>
      <c r="D308" s="48" t="str">
        <f>IF(ISNA(INDEX('Cable Schedule'!$X$4:$X$411,MATCH($B308,'Cable Schedule'!$M$4:$M$411,0))),"",INDEX('Cable Schedule'!$X$4:$X$411,MATCH($B308,'Cable Schedule'!$M$4:$M$411,0)))</f>
        <v/>
      </c>
      <c r="E308" s="35">
        <v>0.75</v>
      </c>
      <c r="F308" s="36" t="str">
        <f>IF(ISBLANK('Cable Schedule'!$E308),"",(SUM((E308*0.5)^2*(3.1416))))</f>
        <v/>
      </c>
      <c r="G308" s="277" t="str">
        <f>IF(ISBLANK('Cable Schedule'!$E308),"",(SUMIF('Cable Schedule'!$M$4:$M$412,$B308,'Cable Schedule'!$W$4:$W$412)+SUMIF('Cable Schedule'!$N$4:$N$412,$B308,'Cable Schedule'!$W$4:$W$412)+SUMIF('Cable Schedule'!$O$4:$O$412,$B308,'Cable Schedule'!$W$4:$W$412)+SUMIF('Cable Schedule'!$P$4:$P$412,$B308,'Cable Schedule'!$W$4:$W$412)+SUMIF('Cable Schedule'!$Q$4:$Q$412,$B308,'Cable Schedule'!$W$4:$W$412)+SUMIF('Cable Schedule'!$R$4:$R$412,$B308,'Cable Schedule'!$W$4:$W$412)+SUMIF('Cable Schedule'!$S$4:$S$412,$B308,'Cable Schedule'!$W$4:$W$412)))</f>
        <v/>
      </c>
      <c r="H308" s="32" t="str">
        <f>IF(ISBLANK('Cable Schedule'!$E308),"",G308/F308)</f>
        <v/>
      </c>
      <c r="I308" s="278" t="str">
        <f>IF(ISBLANK('Cable Schedule'!$J308),"",(CONCATENATE('Cable Schedule'!J308,'Cable Schedule'!K308,'Cable Schedule'!L308)))</f>
        <v/>
      </c>
      <c r="J308" s="64" t="s">
        <v>133</v>
      </c>
      <c r="K308" s="15" t="str">
        <f>IF(ISNA(INDEX('[1]Cable Schedule'!$H$4:$H$322,MATCH($B308,'[1]Cable Schedule'!$H$4:$H$322,0))),"",INDEX('[1]Cable Schedule'!$H$4:$H$322,MATCH($B308,'[1]Cable Schedule'!$H$4:$H$322,0))&amp;IF(INDEX('[1]Cable Schedule'!$I$4:$I$322,MATCH($B308,'[1]Cable Schedule'!$H$4:$H$322,0))="","",", "&amp;INDEX('[1]Cable Schedule'!$I$4:$I$322,MATCH($B308,'[1]Cable Schedule'!$H$4:$H$322,0)))&amp;IF(INDEX('[1]Cable Schedule'!$J$4:$J$322,MATCH($B308,'[1]Cable Schedule'!$H$4:$H$322,0))="","",", "&amp;INDEX('[1]Cable Schedule'!$J$4:$J$322,MATCH($B308,'[1]Cable Schedule'!$H$4:$H$322,0)))&amp;IF(INDEX('[1]Cable Schedule'!$K$4:$K$322,MATCH($B308,'[1]Cable Schedule'!$H$4:$H$322,0))="","",", "&amp;INDEX('[1]Cable Schedule'!$K$4:$K$322,MATCH($B308,'[1]Cable Schedule'!$H$4:$H$322,0)))&amp;IF(INDEX('[1]Cable Schedule'!$L$4:$L$322,MATCH($B308,'[1]Cable Schedule'!$H$4:$H$322,0))="","",", "&amp;INDEX('[1]Cable Schedule'!$L$4:$L$322,MATCH($B308,'[1]Cable Schedule'!$H$4:$H$322,0)))&amp;IF(INDEX('[1]Cable Schedule'!$M$4:$M$322,MATCH($B308,'[1]Cable Schedule'!$H$4:$H$322,0))="","",", "&amp;INDEX('[1]Cable Schedule'!$M$4:$M$322,MATCH($B308,'[1]Cable Schedule'!$H$4:$H$322,0)))&amp;IF(INDEX('[1]Cable Schedule'!$N$4:$N$322,MATCH($B308,'[1]Cable Schedule'!$H$4:$H$322,0))="","",", "&amp;INDEX('[1]Cable Schedule'!$N$4:$N$322,MATCH($B308,'[1]Cable Schedule'!$H$4:$H$322,0))))</f>
        <v/>
      </c>
      <c r="L308" s="251"/>
      <c r="M308" s="252"/>
      <c r="N308" s="252"/>
      <c r="O308" s="252"/>
      <c r="P308" s="252"/>
      <c r="Q308" s="253"/>
    </row>
    <row r="309" spans="1:17" s="95" customFormat="1">
      <c r="A309" s="50"/>
      <c r="B309" s="34" t="str">
        <f>IF(ISBLANK('Cable Schedule'!$M309),"",'Cable Schedule'!$M309)</f>
        <v/>
      </c>
      <c r="C309" s="3" t="str">
        <f>IF(ISBLANK('Cable Schedule'!$E312),"",'Cable Schedule'!$G309)</f>
        <v/>
      </c>
      <c r="D309" s="48" t="str">
        <f>IF(ISNA(INDEX('Cable Schedule'!$X$4:$X$411,MATCH($B309,'Cable Schedule'!$M$4:$M$411,0))),"",INDEX('Cable Schedule'!$X$4:$X$411,MATCH($B309,'Cable Schedule'!$M$4:$M$411,0)))</f>
        <v/>
      </c>
      <c r="E309" s="35">
        <v>0.75</v>
      </c>
      <c r="F309" s="36" t="str">
        <f>IF(ISBLANK('Cable Schedule'!$E309),"",(SUM((E309*0.5)^2*(3.1416))))</f>
        <v/>
      </c>
      <c r="G309" s="277" t="str">
        <f>IF(ISBLANK('Cable Schedule'!$E309),"",(SUMIF('Cable Schedule'!$M$4:$M$412,$B309,'Cable Schedule'!$W$4:$W$412)+SUMIF('Cable Schedule'!$N$4:$N$412,$B309,'Cable Schedule'!$W$4:$W$412)+SUMIF('Cable Schedule'!$O$4:$O$412,$B309,'Cable Schedule'!$W$4:$W$412)+SUMIF('Cable Schedule'!$P$4:$P$412,$B309,'Cable Schedule'!$W$4:$W$412)+SUMIF('Cable Schedule'!$Q$4:$Q$412,$B309,'Cable Schedule'!$W$4:$W$412)+SUMIF('Cable Schedule'!$R$4:$R$412,$B309,'Cable Schedule'!$W$4:$W$412)+SUMIF('Cable Schedule'!$S$4:$S$412,$B309,'Cable Schedule'!$W$4:$W$412)))</f>
        <v/>
      </c>
      <c r="H309" s="32" t="str">
        <f>IF(ISBLANK('Cable Schedule'!$E309),"",G309/F309)</f>
        <v/>
      </c>
      <c r="I309" s="278" t="str">
        <f>IF(ISBLANK('Cable Schedule'!$J309),"",(CONCATENATE('Cable Schedule'!J309,'Cable Schedule'!K309,'Cable Schedule'!L309)))</f>
        <v/>
      </c>
      <c r="J309" s="64" t="s">
        <v>134</v>
      </c>
      <c r="K309" s="15" t="str">
        <f>IF(ISNA(INDEX('[1]Cable Schedule'!$H$4:$H$322,MATCH($B309,'[1]Cable Schedule'!$H$4:$H$322,0))),"",INDEX('[1]Cable Schedule'!$H$4:$H$322,MATCH($B309,'[1]Cable Schedule'!$H$4:$H$322,0))&amp;IF(INDEX('[1]Cable Schedule'!$I$4:$I$322,MATCH($B309,'[1]Cable Schedule'!$H$4:$H$322,0))="","",", "&amp;INDEX('[1]Cable Schedule'!$I$4:$I$322,MATCH($B309,'[1]Cable Schedule'!$H$4:$H$322,0)))&amp;IF(INDEX('[1]Cable Schedule'!$J$4:$J$322,MATCH($B309,'[1]Cable Schedule'!$H$4:$H$322,0))="","",", "&amp;INDEX('[1]Cable Schedule'!$J$4:$J$322,MATCH($B309,'[1]Cable Schedule'!$H$4:$H$322,0)))&amp;IF(INDEX('[1]Cable Schedule'!$K$4:$K$322,MATCH($B309,'[1]Cable Schedule'!$H$4:$H$322,0))="","",", "&amp;INDEX('[1]Cable Schedule'!$K$4:$K$322,MATCH($B309,'[1]Cable Schedule'!$H$4:$H$322,0)))&amp;IF(INDEX('[1]Cable Schedule'!$L$4:$L$322,MATCH($B309,'[1]Cable Schedule'!$H$4:$H$322,0))="","",", "&amp;INDEX('[1]Cable Schedule'!$L$4:$L$322,MATCH($B309,'[1]Cable Schedule'!$H$4:$H$322,0)))&amp;IF(INDEX('[1]Cable Schedule'!$M$4:$M$322,MATCH($B309,'[1]Cable Schedule'!$H$4:$H$322,0))="","",", "&amp;INDEX('[1]Cable Schedule'!$M$4:$M$322,MATCH($B309,'[1]Cable Schedule'!$H$4:$H$322,0)))&amp;IF(INDEX('[1]Cable Schedule'!$N$4:$N$322,MATCH($B309,'[1]Cable Schedule'!$H$4:$H$322,0))="","",", "&amp;INDEX('[1]Cable Schedule'!$N$4:$N$322,MATCH($B309,'[1]Cable Schedule'!$H$4:$H$322,0))))</f>
        <v/>
      </c>
      <c r="L309" s="251"/>
      <c r="M309" s="252"/>
      <c r="N309" s="252"/>
      <c r="O309" s="252"/>
      <c r="P309" s="252"/>
      <c r="Q309" s="253"/>
    </row>
    <row r="310" spans="1:17" s="96" customFormat="1">
      <c r="A310" s="97"/>
      <c r="B310" s="34" t="str">
        <f>IF(ISBLANK('Cable Schedule'!$M310),"",'Cable Schedule'!$M310)</f>
        <v/>
      </c>
      <c r="C310" s="3" t="str">
        <f>IF(ISBLANK('Cable Schedule'!$E313),"",'Cable Schedule'!$G310)</f>
        <v/>
      </c>
      <c r="D310" s="48" t="str">
        <f>IF(ISNA(INDEX('Cable Schedule'!$X$4:$X$411,MATCH($B310,'Cable Schedule'!$M$4:$M$411,0))),"",INDEX('Cable Schedule'!$X$4:$X$411,MATCH($B310,'Cable Schedule'!$M$4:$M$411,0)))</f>
        <v/>
      </c>
      <c r="E310" s="98">
        <v>1</v>
      </c>
      <c r="F310" s="36" t="str">
        <f>IF(ISBLANK('Cable Schedule'!$E310),"",(SUM((E310*0.5)^2*(3.1416))))</f>
        <v/>
      </c>
      <c r="G310" s="277" t="str">
        <f>IF(ISBLANK('Cable Schedule'!$E310),"",(SUMIF('Cable Schedule'!$M$4:$M$412,$B310,'Cable Schedule'!$W$4:$W$412)+SUMIF('Cable Schedule'!$N$4:$N$412,$B310,'Cable Schedule'!$W$4:$W$412)+SUMIF('Cable Schedule'!$O$4:$O$412,$B310,'Cable Schedule'!$W$4:$W$412)+SUMIF('Cable Schedule'!$P$4:$P$412,$B310,'Cable Schedule'!$W$4:$W$412)+SUMIF('Cable Schedule'!$Q$4:$Q$412,$B310,'Cable Schedule'!$W$4:$W$412)+SUMIF('Cable Schedule'!$R$4:$R$412,$B310,'Cable Schedule'!$W$4:$W$412)+SUMIF('Cable Schedule'!$S$4:$S$412,$B310,'Cable Schedule'!$W$4:$W$412)))</f>
        <v/>
      </c>
      <c r="H310" s="32" t="str">
        <f>IF(ISBLANK('Cable Schedule'!$E310),"",G310/F310)</f>
        <v/>
      </c>
      <c r="I310" s="278" t="str">
        <f>IF(ISBLANK('Cable Schedule'!$J310),"",(CONCATENATE('Cable Schedule'!J310,'Cable Schedule'!K310,'Cable Schedule'!L310)))</f>
        <v/>
      </c>
      <c r="J310" s="100" t="s">
        <v>136</v>
      </c>
      <c r="K310" s="99" t="str">
        <f>IF(ISNA(INDEX('[2]Cable Schedule'!$H$4:$H$322,MATCH($B310,'[2]Cable Schedule'!$H$4:$H$322,0))),"",INDEX('[2]Cable Schedule'!$H$4:$H$322,MATCH($B310,'[2]Cable Schedule'!$H$4:$H$322,0))&amp;IF(INDEX('[2]Cable Schedule'!$I$4:$I$322,MATCH($B310,'[2]Cable Schedule'!$H$4:$H$322,0))="","",", "&amp;INDEX('[2]Cable Schedule'!$I$4:$I$322,MATCH($B310,'[2]Cable Schedule'!$H$4:$H$322,0)))&amp;IF(INDEX('[2]Cable Schedule'!$J$4:$J$322,MATCH($B310,'[2]Cable Schedule'!$H$4:$H$322,0))="","",", "&amp;INDEX('[2]Cable Schedule'!$J$4:$J$322,MATCH($B310,'[2]Cable Schedule'!$H$4:$H$322,0)))&amp;IF(INDEX('[2]Cable Schedule'!$K$4:$K$322,MATCH($B310,'[2]Cable Schedule'!$H$4:$H$322,0))="","",", "&amp;INDEX('[2]Cable Schedule'!$K$4:$K$322,MATCH($B310,'[2]Cable Schedule'!$H$4:$H$322,0)))&amp;IF(INDEX('[2]Cable Schedule'!$L$4:$L$322,MATCH($B310,'[2]Cable Schedule'!$H$4:$H$322,0))="","",", "&amp;INDEX('[2]Cable Schedule'!$L$4:$L$322,MATCH($B310,'[2]Cable Schedule'!$H$4:$H$322,0)))&amp;IF(INDEX('[2]Cable Schedule'!$M$4:$M$322,MATCH($B310,'[2]Cable Schedule'!$H$4:$H$322,0))="","",", "&amp;INDEX('[2]Cable Schedule'!$M$4:$M$322,MATCH($B310,'[2]Cable Schedule'!$H$4:$H$322,0)))&amp;IF(INDEX('[2]Cable Schedule'!$N$4:$N$322,MATCH($B310,'[2]Cable Schedule'!$H$4:$H$322,0))="","",", "&amp;INDEX('[2]Cable Schedule'!$N$4:$N$322,MATCH($B310,'[2]Cable Schedule'!$H$4:$H$322,0))))</f>
        <v/>
      </c>
      <c r="L310" s="248"/>
      <c r="M310" s="249"/>
      <c r="N310" s="249"/>
      <c r="O310" s="249"/>
      <c r="P310" s="249"/>
      <c r="Q310" s="250"/>
    </row>
    <row r="311" spans="1:17" s="96" customFormat="1">
      <c r="A311" s="97"/>
      <c r="B311" s="34" t="str">
        <f>IF(ISBLANK('Cable Schedule'!$M311),"",'Cable Schedule'!$M311)</f>
        <v/>
      </c>
      <c r="C311" s="3" t="str">
        <f>IF(ISBLANK('Cable Schedule'!$E314),"",'Cable Schedule'!$G311)</f>
        <v/>
      </c>
      <c r="D311" s="48" t="str">
        <f>IF(ISNA(INDEX('Cable Schedule'!$X$4:$X$411,MATCH($B311,'Cable Schedule'!$M$4:$M$411,0))),"",INDEX('Cable Schedule'!$X$4:$X$411,MATCH($B311,'Cable Schedule'!$M$4:$M$411,0)))</f>
        <v/>
      </c>
      <c r="E311" s="98">
        <v>1</v>
      </c>
      <c r="F311" s="36" t="str">
        <f>IF(ISBLANK('Cable Schedule'!$E311),"",(SUM((E311*0.5)^2*(3.1416))))</f>
        <v/>
      </c>
      <c r="G311" s="277" t="str">
        <f>IF(ISBLANK('Cable Schedule'!$E311),"",(SUMIF('Cable Schedule'!$M$4:$M$412,$B311,'Cable Schedule'!$W$4:$W$412)+SUMIF('Cable Schedule'!$N$4:$N$412,$B311,'Cable Schedule'!$W$4:$W$412)+SUMIF('Cable Schedule'!$O$4:$O$412,$B311,'Cable Schedule'!$W$4:$W$412)+SUMIF('Cable Schedule'!$P$4:$P$412,$B311,'Cable Schedule'!$W$4:$W$412)+SUMIF('Cable Schedule'!$Q$4:$Q$412,$B311,'Cable Schedule'!$W$4:$W$412)+SUMIF('Cable Schedule'!$R$4:$R$412,$B311,'Cable Schedule'!$W$4:$W$412)+SUMIF('Cable Schedule'!$S$4:$S$412,$B311,'Cable Schedule'!$W$4:$W$412)))</f>
        <v/>
      </c>
      <c r="H311" s="32" t="str">
        <f>IF(ISBLANK('Cable Schedule'!$E311),"",G311/F311)</f>
        <v/>
      </c>
      <c r="I311" s="278" t="str">
        <f>IF(ISBLANK('Cable Schedule'!$J311),"",(CONCATENATE('Cable Schedule'!J311,'Cable Schedule'!K311,'Cable Schedule'!L311)))</f>
        <v/>
      </c>
      <c r="J311" s="100" t="s">
        <v>137</v>
      </c>
      <c r="K311" s="99" t="str">
        <f>IF(ISNA(INDEX('[2]Cable Schedule'!$H$4:$H$322,MATCH($B311,'[2]Cable Schedule'!$H$4:$H$322,0))),"",INDEX('[2]Cable Schedule'!$H$4:$H$322,MATCH($B311,'[2]Cable Schedule'!$H$4:$H$322,0))&amp;IF(INDEX('[2]Cable Schedule'!$I$4:$I$322,MATCH($B311,'[2]Cable Schedule'!$H$4:$H$322,0))="","",", "&amp;INDEX('[2]Cable Schedule'!$I$4:$I$322,MATCH($B311,'[2]Cable Schedule'!$H$4:$H$322,0)))&amp;IF(INDEX('[2]Cable Schedule'!$J$4:$J$322,MATCH($B311,'[2]Cable Schedule'!$H$4:$H$322,0))="","",", "&amp;INDEX('[2]Cable Schedule'!$J$4:$J$322,MATCH($B311,'[2]Cable Schedule'!$H$4:$H$322,0)))&amp;IF(INDEX('[2]Cable Schedule'!$K$4:$K$322,MATCH($B311,'[2]Cable Schedule'!$H$4:$H$322,0))="","",", "&amp;INDEX('[2]Cable Schedule'!$K$4:$K$322,MATCH($B311,'[2]Cable Schedule'!$H$4:$H$322,0)))&amp;IF(INDEX('[2]Cable Schedule'!$L$4:$L$322,MATCH($B311,'[2]Cable Schedule'!$H$4:$H$322,0))="","",", "&amp;INDEX('[2]Cable Schedule'!$L$4:$L$322,MATCH($B311,'[2]Cable Schedule'!$H$4:$H$322,0)))&amp;IF(INDEX('[2]Cable Schedule'!$M$4:$M$322,MATCH($B311,'[2]Cable Schedule'!$H$4:$H$322,0))="","",", "&amp;INDEX('[2]Cable Schedule'!$M$4:$M$322,MATCH($B311,'[2]Cable Schedule'!$H$4:$H$322,0)))&amp;IF(INDEX('[2]Cable Schedule'!$N$4:$N$322,MATCH($B311,'[2]Cable Schedule'!$H$4:$H$322,0))="","",", "&amp;INDEX('[2]Cable Schedule'!$N$4:$N$322,MATCH($B311,'[2]Cable Schedule'!$H$4:$H$322,0))))</f>
        <v/>
      </c>
      <c r="L311" s="248"/>
      <c r="M311" s="249"/>
      <c r="N311" s="249"/>
      <c r="O311" s="249"/>
      <c r="P311" s="249"/>
      <c r="Q311" s="250"/>
    </row>
    <row r="312" spans="1:17" s="96" customFormat="1">
      <c r="A312" s="97"/>
      <c r="B312" s="34" t="str">
        <f>IF(ISBLANK('Cable Schedule'!$M312),"",'Cable Schedule'!$M312)</f>
        <v/>
      </c>
      <c r="C312" s="3" t="str">
        <f>IF(ISBLANK('Cable Schedule'!$E315),"",'Cable Schedule'!$G312)</f>
        <v/>
      </c>
      <c r="D312" s="48" t="str">
        <f>IF(ISNA(INDEX('Cable Schedule'!$X$4:$X$411,MATCH($B312,'Cable Schedule'!$M$4:$M$411,0))),"",INDEX('Cable Schedule'!$X$4:$X$411,MATCH($B312,'Cable Schedule'!$M$4:$M$411,0)))</f>
        <v/>
      </c>
      <c r="E312" s="98">
        <v>1</v>
      </c>
      <c r="F312" s="36" t="str">
        <f>IF(ISBLANK('Cable Schedule'!$E312),"",(SUM((E312*0.5)^2*(3.1416))))</f>
        <v/>
      </c>
      <c r="G312" s="277" t="str">
        <f>IF(ISBLANK('Cable Schedule'!$E312),"",(SUMIF('Cable Schedule'!$M$4:$M$412,$B312,'Cable Schedule'!$W$4:$W$412)+SUMIF('Cable Schedule'!$N$4:$N$412,$B312,'Cable Schedule'!$W$4:$W$412)+SUMIF('Cable Schedule'!$O$4:$O$412,$B312,'Cable Schedule'!$W$4:$W$412)+SUMIF('Cable Schedule'!$P$4:$P$412,$B312,'Cable Schedule'!$W$4:$W$412)+SUMIF('Cable Schedule'!$Q$4:$Q$412,$B312,'Cable Schedule'!$W$4:$W$412)+SUMIF('Cable Schedule'!$R$4:$R$412,$B312,'Cable Schedule'!$W$4:$W$412)+SUMIF('Cable Schedule'!$S$4:$S$412,$B312,'Cable Schedule'!$W$4:$W$412)))</f>
        <v/>
      </c>
      <c r="H312" s="32" t="str">
        <f>IF(ISBLANK('Cable Schedule'!$E312),"",G312/F312)</f>
        <v/>
      </c>
      <c r="I312" s="278" t="str">
        <f>IF(ISBLANK('Cable Schedule'!$J312),"",(CONCATENATE('Cable Schedule'!J312,'Cable Schedule'!K312,'Cable Schedule'!L312)))</f>
        <v/>
      </c>
      <c r="J312" s="100" t="s">
        <v>138</v>
      </c>
      <c r="K312" s="99" t="str">
        <f>IF(ISNA(INDEX('[2]Cable Schedule'!$H$4:$H$322,MATCH($B312,'[2]Cable Schedule'!$H$4:$H$322,0))),"",INDEX('[2]Cable Schedule'!$H$4:$H$322,MATCH($B312,'[2]Cable Schedule'!$H$4:$H$322,0))&amp;IF(INDEX('[2]Cable Schedule'!$I$4:$I$322,MATCH($B312,'[2]Cable Schedule'!$H$4:$H$322,0))="","",", "&amp;INDEX('[2]Cable Schedule'!$I$4:$I$322,MATCH($B312,'[2]Cable Schedule'!$H$4:$H$322,0)))&amp;IF(INDEX('[2]Cable Schedule'!$J$4:$J$322,MATCH($B312,'[2]Cable Schedule'!$H$4:$H$322,0))="","",", "&amp;INDEX('[2]Cable Schedule'!$J$4:$J$322,MATCH($B312,'[2]Cable Schedule'!$H$4:$H$322,0)))&amp;IF(INDEX('[2]Cable Schedule'!$K$4:$K$322,MATCH($B312,'[2]Cable Schedule'!$H$4:$H$322,0))="","",", "&amp;INDEX('[2]Cable Schedule'!$K$4:$K$322,MATCH($B312,'[2]Cable Schedule'!$H$4:$H$322,0)))&amp;IF(INDEX('[2]Cable Schedule'!$L$4:$L$322,MATCH($B312,'[2]Cable Schedule'!$H$4:$H$322,0))="","",", "&amp;INDEX('[2]Cable Schedule'!$L$4:$L$322,MATCH($B312,'[2]Cable Schedule'!$H$4:$H$322,0)))&amp;IF(INDEX('[2]Cable Schedule'!$M$4:$M$322,MATCH($B312,'[2]Cable Schedule'!$H$4:$H$322,0))="","",", "&amp;INDEX('[2]Cable Schedule'!$M$4:$M$322,MATCH($B312,'[2]Cable Schedule'!$H$4:$H$322,0)))&amp;IF(INDEX('[2]Cable Schedule'!$N$4:$N$322,MATCH($B312,'[2]Cable Schedule'!$H$4:$H$322,0))="","",", "&amp;INDEX('[2]Cable Schedule'!$N$4:$N$322,MATCH($B312,'[2]Cable Schedule'!$H$4:$H$322,0))))</f>
        <v/>
      </c>
      <c r="L312" s="248"/>
      <c r="M312" s="249"/>
      <c r="N312" s="249"/>
      <c r="O312" s="249"/>
      <c r="P312" s="249"/>
      <c r="Q312" s="250"/>
    </row>
    <row r="313" spans="1:17" s="96" customFormat="1">
      <c r="A313" s="97"/>
      <c r="B313" s="34" t="str">
        <f>IF(ISBLANK('Cable Schedule'!$M313),"",'Cable Schedule'!$M313)</f>
        <v/>
      </c>
      <c r="C313" s="3" t="str">
        <f>IF(ISBLANK('Cable Schedule'!$E316),"",'Cable Schedule'!$G313)</f>
        <v/>
      </c>
      <c r="D313" s="48" t="str">
        <f>IF(ISNA(INDEX('Cable Schedule'!$X$4:$X$411,MATCH($B313,'Cable Schedule'!$M$4:$M$411,0))),"",INDEX('Cable Schedule'!$X$4:$X$411,MATCH($B313,'Cable Schedule'!$M$4:$M$411,0)))</f>
        <v/>
      </c>
      <c r="E313" s="98">
        <v>1</v>
      </c>
      <c r="F313" s="36" t="str">
        <f>IF(ISBLANK('Cable Schedule'!$E313),"",(SUM((E313*0.5)^2*(3.1416))))</f>
        <v/>
      </c>
      <c r="G313" s="277" t="str">
        <f>IF(ISBLANK('Cable Schedule'!$E313),"",(SUMIF('Cable Schedule'!$M$4:$M$412,$B313,'Cable Schedule'!$W$4:$W$412)+SUMIF('Cable Schedule'!$N$4:$N$412,$B313,'Cable Schedule'!$W$4:$W$412)+SUMIF('Cable Schedule'!$O$4:$O$412,$B313,'Cable Schedule'!$W$4:$W$412)+SUMIF('Cable Schedule'!$P$4:$P$412,$B313,'Cable Schedule'!$W$4:$W$412)+SUMIF('Cable Schedule'!$Q$4:$Q$412,$B313,'Cable Schedule'!$W$4:$W$412)+SUMIF('Cable Schedule'!$R$4:$R$412,$B313,'Cable Schedule'!$W$4:$W$412)+SUMIF('Cable Schedule'!$S$4:$S$412,$B313,'Cable Schedule'!$W$4:$W$412)))</f>
        <v/>
      </c>
      <c r="H313" s="32" t="str">
        <f>IF(ISBLANK('Cable Schedule'!$E313),"",G313/F313)</f>
        <v/>
      </c>
      <c r="I313" s="278" t="str">
        <f>IF(ISBLANK('Cable Schedule'!$J313),"",(CONCATENATE('Cable Schedule'!J313,'Cable Schedule'!K313,'Cable Schedule'!L313)))</f>
        <v/>
      </c>
      <c r="J313" s="100" t="s">
        <v>139</v>
      </c>
      <c r="K313" s="99"/>
      <c r="L313" s="248"/>
      <c r="M313" s="249"/>
      <c r="N313" s="249"/>
      <c r="O313" s="249"/>
      <c r="P313" s="249"/>
      <c r="Q313" s="250"/>
    </row>
    <row r="314" spans="1:17" s="96" customFormat="1">
      <c r="A314" s="97"/>
      <c r="B314" s="34" t="str">
        <f>IF(ISBLANK('Cable Schedule'!$M314),"",'Cable Schedule'!$M314)</f>
        <v/>
      </c>
      <c r="C314" s="3" t="str">
        <f>IF(ISBLANK('Cable Schedule'!$E317),"",'Cable Schedule'!$G314)</f>
        <v/>
      </c>
      <c r="D314" s="48" t="str">
        <f>IF(ISNA(INDEX('Cable Schedule'!$X$4:$X$411,MATCH($B314,'Cable Schedule'!$M$4:$M$411,0))),"",INDEX('Cable Schedule'!$X$4:$X$411,MATCH($B314,'Cable Schedule'!$M$4:$M$411,0)))</f>
        <v/>
      </c>
      <c r="E314" s="98">
        <v>1</v>
      </c>
      <c r="F314" s="36" t="str">
        <f>IF(ISBLANK('Cable Schedule'!$E314),"",(SUM((E314*0.5)^2*(3.1416))))</f>
        <v/>
      </c>
      <c r="G314" s="277" t="str">
        <f>IF(ISBLANK('Cable Schedule'!$E314),"",(SUMIF('Cable Schedule'!$M$4:$M$412,$B314,'Cable Schedule'!$W$4:$W$412)+SUMIF('Cable Schedule'!$N$4:$N$412,$B314,'Cable Schedule'!$W$4:$W$412)+SUMIF('Cable Schedule'!$O$4:$O$412,$B314,'Cable Schedule'!$W$4:$W$412)+SUMIF('Cable Schedule'!$P$4:$P$412,$B314,'Cable Schedule'!$W$4:$W$412)+SUMIF('Cable Schedule'!$Q$4:$Q$412,$B314,'Cable Schedule'!$W$4:$W$412)+SUMIF('Cable Schedule'!$R$4:$R$412,$B314,'Cable Schedule'!$W$4:$W$412)+SUMIF('Cable Schedule'!$S$4:$S$412,$B314,'Cable Schedule'!$W$4:$W$412)))</f>
        <v/>
      </c>
      <c r="H314" s="32" t="str">
        <f>IF(ISBLANK('Cable Schedule'!$E314),"",G314/F314)</f>
        <v/>
      </c>
      <c r="I314" s="278" t="str">
        <f>IF(ISBLANK('Cable Schedule'!$J314),"",(CONCATENATE('Cable Schedule'!J314,'Cable Schedule'!K314,'Cable Schedule'!L314)))</f>
        <v/>
      </c>
      <c r="J314" s="100" t="s">
        <v>140</v>
      </c>
      <c r="K314" s="99"/>
      <c r="L314" s="248"/>
      <c r="M314" s="249"/>
      <c r="N314" s="249"/>
      <c r="O314" s="249"/>
      <c r="P314" s="249"/>
      <c r="Q314" s="250"/>
    </row>
    <row r="315" spans="1:17" s="96" customFormat="1">
      <c r="A315" s="97"/>
      <c r="B315" s="34" t="str">
        <f>IF(ISBLANK('Cable Schedule'!$M315),"",'Cable Schedule'!$M315)</f>
        <v/>
      </c>
      <c r="C315" s="3" t="str">
        <f>IF(ISBLANK('Cable Schedule'!$E318),"",'Cable Schedule'!$G315)</f>
        <v/>
      </c>
      <c r="D315" s="48" t="str">
        <f>IF(ISNA(INDEX('Cable Schedule'!$X$4:$X$411,MATCH($B315,'Cable Schedule'!$M$4:$M$411,0))),"",INDEX('Cable Schedule'!$X$4:$X$411,MATCH($B315,'Cable Schedule'!$M$4:$M$411,0)))</f>
        <v/>
      </c>
      <c r="E315" s="98">
        <v>1</v>
      </c>
      <c r="F315" s="36" t="str">
        <f>IF(ISBLANK('Cable Schedule'!$E315),"",(SUM((E315*0.5)^2*(3.1416))))</f>
        <v/>
      </c>
      <c r="G315" s="277" t="str">
        <f>IF(ISBLANK('Cable Schedule'!$E315),"",(SUMIF('Cable Schedule'!$M$4:$M$412,$B315,'Cable Schedule'!$W$4:$W$412)+SUMIF('Cable Schedule'!$N$4:$N$412,$B315,'Cable Schedule'!$W$4:$W$412)+SUMIF('Cable Schedule'!$O$4:$O$412,$B315,'Cable Schedule'!$W$4:$W$412)+SUMIF('Cable Schedule'!$P$4:$P$412,$B315,'Cable Schedule'!$W$4:$W$412)+SUMIF('Cable Schedule'!$Q$4:$Q$412,$B315,'Cable Schedule'!$W$4:$W$412)+SUMIF('Cable Schedule'!$R$4:$R$412,$B315,'Cable Schedule'!$W$4:$W$412)+SUMIF('Cable Schedule'!$S$4:$S$412,$B315,'Cable Schedule'!$W$4:$W$412)))</f>
        <v/>
      </c>
      <c r="H315" s="32" t="str">
        <f>IF(ISBLANK('Cable Schedule'!$E315),"",G315/F315)</f>
        <v/>
      </c>
      <c r="I315" s="278" t="str">
        <f>IF(ISBLANK('Cable Schedule'!$J315),"",(CONCATENATE('Cable Schedule'!J315,'Cable Schedule'!K315,'Cable Schedule'!L315)))</f>
        <v/>
      </c>
      <c r="J315" s="100" t="s">
        <v>135</v>
      </c>
      <c r="K315" s="99"/>
      <c r="L315" s="248"/>
      <c r="M315" s="249"/>
      <c r="N315" s="249"/>
      <c r="O315" s="249"/>
      <c r="P315" s="249"/>
      <c r="Q315" s="250"/>
    </row>
    <row r="316" spans="1:17" s="96" customFormat="1">
      <c r="A316" s="97"/>
      <c r="B316" s="34" t="str">
        <f>IF(ISBLANK('Cable Schedule'!$M316),"",'Cable Schedule'!$M316)</f>
        <v/>
      </c>
      <c r="C316" s="3" t="str">
        <f>IF(ISBLANK('Cable Schedule'!$E319),"",'Cable Schedule'!$G316)</f>
        <v/>
      </c>
      <c r="D316" s="48" t="str">
        <f>IF(ISNA(INDEX('Cable Schedule'!$X$4:$X$411,MATCH($B316,'Cable Schedule'!$M$4:$M$411,0))),"",INDEX('Cable Schedule'!$X$4:$X$411,MATCH($B316,'Cable Schedule'!$M$4:$M$411,0)))</f>
        <v/>
      </c>
      <c r="E316" s="98">
        <v>0.75</v>
      </c>
      <c r="F316" s="36" t="str">
        <f>IF(ISBLANK('Cable Schedule'!$E316),"",(SUM((E316*0.5)^2*(3.1416))))</f>
        <v/>
      </c>
      <c r="G316" s="277" t="str">
        <f>IF(ISBLANK('Cable Schedule'!$E316),"",(SUMIF('Cable Schedule'!$M$4:$M$412,$B316,'Cable Schedule'!$W$4:$W$412)+SUMIF('Cable Schedule'!$N$4:$N$412,$B316,'Cable Schedule'!$W$4:$W$412)+SUMIF('Cable Schedule'!$O$4:$O$412,$B316,'Cable Schedule'!$W$4:$W$412)+SUMIF('Cable Schedule'!$P$4:$P$412,$B316,'Cable Schedule'!$W$4:$W$412)+SUMIF('Cable Schedule'!$Q$4:$Q$412,$B316,'Cable Schedule'!$W$4:$W$412)+SUMIF('Cable Schedule'!$R$4:$R$412,$B316,'Cable Schedule'!$W$4:$W$412)+SUMIF('Cable Schedule'!$S$4:$S$412,$B316,'Cable Schedule'!$W$4:$W$412)))</f>
        <v/>
      </c>
      <c r="H316" s="32" t="str">
        <f>IF(ISBLANK('Cable Schedule'!$E316),"",G316/F316)</f>
        <v/>
      </c>
      <c r="I316" s="278" t="str">
        <f>IF(ISBLANK('Cable Schedule'!$J316),"",(CONCATENATE('Cable Schedule'!J316,'Cable Schedule'!K316,'Cable Schedule'!L316)))</f>
        <v/>
      </c>
      <c r="J316" s="100" t="s">
        <v>141</v>
      </c>
      <c r="K316" s="99"/>
      <c r="L316" s="248"/>
      <c r="M316" s="249"/>
      <c r="N316" s="249"/>
      <c r="O316" s="249"/>
      <c r="P316" s="249"/>
      <c r="Q316" s="250"/>
    </row>
    <row r="317" spans="1:17" s="96" customFormat="1">
      <c r="A317" s="97"/>
      <c r="B317" s="34" t="str">
        <f>IF(ISBLANK('Cable Schedule'!$M317),"",'Cable Schedule'!$M317)</f>
        <v/>
      </c>
      <c r="C317" s="3" t="str">
        <f>IF(ISBLANK('Cable Schedule'!$E320),"",'Cable Schedule'!$G317)</f>
        <v/>
      </c>
      <c r="D317" s="48" t="str">
        <f>IF(ISNA(INDEX('Cable Schedule'!$X$4:$X$411,MATCH($B317,'Cable Schedule'!$M$4:$M$411,0))),"",INDEX('Cable Schedule'!$X$4:$X$411,MATCH($B317,'Cable Schedule'!$M$4:$M$411,0)))</f>
        <v/>
      </c>
      <c r="E317" s="98">
        <v>0.75</v>
      </c>
      <c r="F317" s="36" t="str">
        <f>IF(ISBLANK('Cable Schedule'!$E317),"",(SUM((E317*0.5)^2*(3.1416))))</f>
        <v/>
      </c>
      <c r="G317" s="277" t="str">
        <f>IF(ISBLANK('Cable Schedule'!$E317),"",(SUMIF('Cable Schedule'!$M$4:$M$412,$B317,'Cable Schedule'!$W$4:$W$412)+SUMIF('Cable Schedule'!$N$4:$N$412,$B317,'Cable Schedule'!$W$4:$W$412)+SUMIF('Cable Schedule'!$O$4:$O$412,$B317,'Cable Schedule'!$W$4:$W$412)+SUMIF('Cable Schedule'!$P$4:$P$412,$B317,'Cable Schedule'!$W$4:$W$412)+SUMIF('Cable Schedule'!$Q$4:$Q$412,$B317,'Cable Schedule'!$W$4:$W$412)+SUMIF('Cable Schedule'!$R$4:$R$412,$B317,'Cable Schedule'!$W$4:$W$412)+SUMIF('Cable Schedule'!$S$4:$S$412,$B317,'Cable Schedule'!$W$4:$W$412)))</f>
        <v/>
      </c>
      <c r="H317" s="32" t="str">
        <f>IF(ISBLANK('Cable Schedule'!$E317),"",G317/F317)</f>
        <v/>
      </c>
      <c r="I317" s="278" t="str">
        <f>IF(ISBLANK('Cable Schedule'!$J317),"",(CONCATENATE('Cable Schedule'!J317,'Cable Schedule'!K317,'Cable Schedule'!L317)))</f>
        <v/>
      </c>
      <c r="J317" s="100" t="s">
        <v>142</v>
      </c>
      <c r="K317" s="99"/>
      <c r="L317" s="248"/>
      <c r="M317" s="249"/>
      <c r="N317" s="249"/>
      <c r="O317" s="249"/>
      <c r="P317" s="249"/>
      <c r="Q317" s="250"/>
    </row>
    <row r="318" spans="1:17" s="96" customFormat="1">
      <c r="A318" s="97"/>
      <c r="B318" s="34" t="str">
        <f>IF(ISBLANK('Cable Schedule'!$M318),"",'Cable Schedule'!$M318)</f>
        <v/>
      </c>
      <c r="C318" s="3" t="str">
        <f>IF(ISBLANK('Cable Schedule'!$E321),"",'Cable Schedule'!$G318)</f>
        <v/>
      </c>
      <c r="D318" s="48" t="str">
        <f>IF(ISNA(INDEX('Cable Schedule'!$X$4:$X$411,MATCH($B318,'Cable Schedule'!$M$4:$M$411,0))),"",INDEX('Cable Schedule'!$X$4:$X$411,MATCH($B318,'Cable Schedule'!$M$4:$M$411,0)))</f>
        <v/>
      </c>
      <c r="E318" s="98">
        <v>0.75</v>
      </c>
      <c r="F318" s="36" t="str">
        <f>IF(ISBLANK('Cable Schedule'!$E318),"",(SUM((E318*0.5)^2*(3.1416))))</f>
        <v/>
      </c>
      <c r="G318" s="277" t="str">
        <f>IF(ISBLANK('Cable Schedule'!$E318),"",(SUMIF('Cable Schedule'!$M$4:$M$412,$B318,'Cable Schedule'!$W$4:$W$412)+SUMIF('Cable Schedule'!$N$4:$N$412,$B318,'Cable Schedule'!$W$4:$W$412)+SUMIF('Cable Schedule'!$O$4:$O$412,$B318,'Cable Schedule'!$W$4:$W$412)+SUMIF('Cable Schedule'!$P$4:$P$412,$B318,'Cable Schedule'!$W$4:$W$412)+SUMIF('Cable Schedule'!$Q$4:$Q$412,$B318,'Cable Schedule'!$W$4:$W$412)+SUMIF('Cable Schedule'!$R$4:$R$412,$B318,'Cable Schedule'!$W$4:$W$412)+SUMIF('Cable Schedule'!$S$4:$S$412,$B318,'Cable Schedule'!$W$4:$W$412)))</f>
        <v/>
      </c>
      <c r="H318" s="32" t="str">
        <f>IF(ISBLANK('Cable Schedule'!$E318),"",G318/F318)</f>
        <v/>
      </c>
      <c r="I318" s="278" t="str">
        <f>IF(ISBLANK('Cable Schedule'!$J318),"",(CONCATENATE('Cable Schedule'!J318,'Cable Schedule'!K318,'Cable Schedule'!L318)))</f>
        <v/>
      </c>
      <c r="J318" s="100" t="s">
        <v>143</v>
      </c>
      <c r="K318" s="99"/>
      <c r="L318" s="248"/>
      <c r="M318" s="249"/>
      <c r="N318" s="249"/>
      <c r="O318" s="249"/>
      <c r="P318" s="249"/>
      <c r="Q318" s="250"/>
    </row>
    <row r="319" spans="1:17" s="96" customFormat="1">
      <c r="A319" s="97"/>
      <c r="B319" s="34" t="str">
        <f>IF(ISBLANK('Cable Schedule'!$M319),"",'Cable Schedule'!$M319)</f>
        <v/>
      </c>
      <c r="C319" s="3" t="str">
        <f>IF(ISBLANK('Cable Schedule'!$E322),"",'Cable Schedule'!$G319)</f>
        <v/>
      </c>
      <c r="D319" s="48" t="str">
        <f>IF(ISNA(INDEX('Cable Schedule'!$X$4:$X$411,MATCH($B319,'Cable Schedule'!$M$4:$M$411,0))),"",INDEX('Cable Schedule'!$X$4:$X$411,MATCH($B319,'Cable Schedule'!$M$4:$M$411,0)))</f>
        <v/>
      </c>
      <c r="E319" s="98">
        <v>0.75</v>
      </c>
      <c r="F319" s="36" t="str">
        <f>IF(ISBLANK('Cable Schedule'!$E319),"",(SUM((E319*0.5)^2*(3.1416))))</f>
        <v/>
      </c>
      <c r="G319" s="277" t="str">
        <f>IF(ISBLANK('Cable Schedule'!$E319),"",(SUMIF('Cable Schedule'!$M$4:$M$412,$B319,'Cable Schedule'!$W$4:$W$412)+SUMIF('Cable Schedule'!$N$4:$N$412,$B319,'Cable Schedule'!$W$4:$W$412)+SUMIF('Cable Schedule'!$O$4:$O$412,$B319,'Cable Schedule'!$W$4:$W$412)+SUMIF('Cable Schedule'!$P$4:$P$412,$B319,'Cable Schedule'!$W$4:$W$412)+SUMIF('Cable Schedule'!$Q$4:$Q$412,$B319,'Cable Schedule'!$W$4:$W$412)+SUMIF('Cable Schedule'!$R$4:$R$412,$B319,'Cable Schedule'!$W$4:$W$412)+SUMIF('Cable Schedule'!$S$4:$S$412,$B319,'Cable Schedule'!$W$4:$W$412)))</f>
        <v/>
      </c>
      <c r="H319" s="32" t="str">
        <f>IF(ISBLANK('Cable Schedule'!$E319),"",G319/F319)</f>
        <v/>
      </c>
      <c r="I319" s="278" t="str">
        <f>IF(ISBLANK('Cable Schedule'!$J319),"",(CONCATENATE('Cable Schedule'!J319,'Cable Schedule'!K319,'Cable Schedule'!L319)))</f>
        <v/>
      </c>
      <c r="J319" s="100" t="s">
        <v>144</v>
      </c>
      <c r="K319" s="99"/>
      <c r="L319" s="248"/>
      <c r="M319" s="249"/>
      <c r="N319" s="249"/>
      <c r="O319" s="249"/>
      <c r="P319" s="249"/>
      <c r="Q319" s="250"/>
    </row>
    <row r="320" spans="1:17" s="96" customFormat="1">
      <c r="A320" s="97"/>
      <c r="B320" s="34"/>
      <c r="C320" s="3" t="str">
        <f>IF(ISBLANK('Cable Schedule'!$E323),"",'Cable Schedule'!$G320)</f>
        <v/>
      </c>
      <c r="D320" s="48" t="str">
        <f>IF(ISNA(INDEX('Cable Schedule'!$X$4:$X$411,MATCH($B320,'Cable Schedule'!$M$4:$M$411,0))),"",INDEX('Cable Schedule'!$X$4:$X$411,MATCH($B320,'Cable Schedule'!$M$4:$M$411,0)))</f>
        <v/>
      </c>
      <c r="E320" s="98"/>
      <c r="F320" s="36"/>
      <c r="G320" s="277"/>
      <c r="H320" s="32"/>
      <c r="I320" s="278"/>
      <c r="J320" s="100"/>
      <c r="K320" s="99"/>
      <c r="L320" s="196"/>
      <c r="M320" s="197"/>
      <c r="N320" s="197"/>
      <c r="O320" s="197"/>
      <c r="P320" s="197"/>
      <c r="Q320" s="198"/>
    </row>
    <row r="321" spans="1:17" s="96" customFormat="1">
      <c r="A321" s="97"/>
      <c r="B321" s="34"/>
      <c r="C321" s="3" t="str">
        <f>IF(ISBLANK('Cable Schedule'!$E324),"",'Cable Schedule'!$G321)</f>
        <v/>
      </c>
      <c r="D321" s="48" t="str">
        <f>IF(ISNA(INDEX('Cable Schedule'!$X$4:$X$411,MATCH($B321,'Cable Schedule'!$M$4:$M$411,0))),"",INDEX('Cable Schedule'!$X$4:$X$411,MATCH($B321,'Cable Schedule'!$M$4:$M$411,0)))</f>
        <v/>
      </c>
      <c r="E321" s="98"/>
      <c r="F321" s="36"/>
      <c r="G321" s="277"/>
      <c r="H321" s="32"/>
      <c r="I321" s="278"/>
      <c r="J321" s="100"/>
      <c r="K321" s="99"/>
      <c r="L321" s="196"/>
      <c r="M321" s="197"/>
      <c r="N321" s="197"/>
      <c r="O321" s="197"/>
      <c r="P321" s="197"/>
      <c r="Q321" s="198"/>
    </row>
    <row r="322" spans="1:17" s="96" customFormat="1">
      <c r="A322" s="97"/>
      <c r="B322" s="34"/>
      <c r="C322" s="3" t="str">
        <f>IF(ISBLANK('Cable Schedule'!$E325),"",'Cable Schedule'!$G322)</f>
        <v/>
      </c>
      <c r="D322" s="48" t="str">
        <f>IF(ISNA(INDEX('Cable Schedule'!$X$4:$X$411,MATCH($B322,'Cable Schedule'!$M$4:$M$411,0))),"",INDEX('Cable Schedule'!$X$4:$X$411,MATCH($B322,'Cable Schedule'!$M$4:$M$411,0)))</f>
        <v/>
      </c>
      <c r="E322" s="98"/>
      <c r="F322" s="36"/>
      <c r="G322" s="277"/>
      <c r="H322" s="32"/>
      <c r="I322" s="278"/>
      <c r="J322" s="100"/>
      <c r="K322" s="99"/>
      <c r="L322" s="196"/>
      <c r="M322" s="197"/>
      <c r="N322" s="197"/>
      <c r="O322" s="197"/>
      <c r="P322" s="197"/>
      <c r="Q322" s="198"/>
    </row>
    <row r="323" spans="1:17" s="96" customFormat="1">
      <c r="A323" s="97"/>
      <c r="B323" s="34"/>
      <c r="C323" s="3" t="str">
        <f>IF(ISBLANK('Cable Schedule'!$E326),"",'Cable Schedule'!$G323)</f>
        <v/>
      </c>
      <c r="D323" s="48" t="str">
        <f>IF(ISNA(INDEX('Cable Schedule'!$X$4:$X$411,MATCH($B323,'Cable Schedule'!$M$4:$M$411,0))),"",INDEX('Cable Schedule'!$X$4:$X$411,MATCH($B323,'Cable Schedule'!$M$4:$M$411,0)))</f>
        <v/>
      </c>
      <c r="E323" s="98"/>
      <c r="F323" s="36"/>
      <c r="G323" s="277"/>
      <c r="H323" s="32"/>
      <c r="I323" s="278"/>
      <c r="J323" s="100"/>
      <c r="K323" s="99"/>
      <c r="L323" s="196"/>
      <c r="M323" s="197"/>
      <c r="N323" s="197"/>
      <c r="O323" s="197"/>
      <c r="P323" s="197"/>
      <c r="Q323" s="198"/>
    </row>
    <row r="324" spans="1:17" s="96" customFormat="1">
      <c r="A324" s="97"/>
      <c r="B324" s="34"/>
      <c r="C324" s="3" t="str">
        <f>IF(ISBLANK('Cable Schedule'!$E327),"",'Cable Schedule'!$G324)</f>
        <v/>
      </c>
      <c r="D324" s="48" t="str">
        <f>IF(ISNA(INDEX('Cable Schedule'!$X$4:$X$411,MATCH($B324,'Cable Schedule'!$M$4:$M$411,0))),"",INDEX('Cable Schedule'!$X$4:$X$411,MATCH($B324,'Cable Schedule'!$M$4:$M$411,0)))</f>
        <v/>
      </c>
      <c r="E324" s="98"/>
      <c r="F324" s="36"/>
      <c r="G324" s="277"/>
      <c r="H324" s="32"/>
      <c r="I324" s="278"/>
      <c r="J324" s="100"/>
      <c r="K324" s="99"/>
      <c r="L324" s="196"/>
      <c r="M324" s="197"/>
      <c r="N324" s="197"/>
      <c r="O324" s="197"/>
      <c r="P324" s="197"/>
      <c r="Q324" s="198"/>
    </row>
    <row r="325" spans="1:17" s="96" customFormat="1">
      <c r="A325" s="97"/>
      <c r="B325" s="34"/>
      <c r="C325" s="3" t="str">
        <f>IF(ISBLANK('Cable Schedule'!$E328),"",'Cable Schedule'!$G325)</f>
        <v/>
      </c>
      <c r="D325" s="48" t="str">
        <f>IF(ISNA(INDEX('Cable Schedule'!$X$4:$X$411,MATCH($B325,'Cable Schedule'!$M$4:$M$411,0))),"",INDEX('Cable Schedule'!$X$4:$X$411,MATCH($B325,'Cable Schedule'!$M$4:$M$411,0)))</f>
        <v/>
      </c>
      <c r="E325" s="98"/>
      <c r="F325" s="36"/>
      <c r="G325" s="277"/>
      <c r="H325" s="32"/>
      <c r="I325" s="278"/>
      <c r="J325" s="100"/>
      <c r="K325" s="99"/>
      <c r="L325" s="196"/>
      <c r="M325" s="197"/>
      <c r="N325" s="197"/>
      <c r="O325" s="197"/>
      <c r="P325" s="197"/>
      <c r="Q325" s="198"/>
    </row>
    <row r="326" spans="1:17" s="96" customFormat="1">
      <c r="A326" s="97"/>
      <c r="B326" s="34"/>
      <c r="C326" s="3" t="str">
        <f>IF(ISBLANK('Cable Schedule'!$E329),"",'Cable Schedule'!$G326)</f>
        <v/>
      </c>
      <c r="D326" s="48" t="str">
        <f>IF(ISNA(INDEX('Cable Schedule'!$X$4:$X$411,MATCH($B326,'Cable Schedule'!$M$4:$M$411,0))),"",INDEX('Cable Schedule'!$X$4:$X$411,MATCH($B326,'Cable Schedule'!$M$4:$M$411,0)))</f>
        <v/>
      </c>
      <c r="E326" s="98"/>
      <c r="F326" s="36"/>
      <c r="G326" s="277"/>
      <c r="H326" s="32"/>
      <c r="I326" s="278"/>
      <c r="J326" s="100"/>
      <c r="K326" s="99"/>
      <c r="L326" s="196"/>
      <c r="M326" s="197"/>
      <c r="N326" s="197"/>
      <c r="O326" s="197"/>
      <c r="P326" s="197"/>
      <c r="Q326" s="198"/>
    </row>
    <row r="327" spans="1:17" s="96" customFormat="1">
      <c r="A327" s="97"/>
      <c r="B327" s="34"/>
      <c r="C327" s="3" t="str">
        <f>IF(ISBLANK('Cable Schedule'!$E330),"",'Cable Schedule'!$G327)</f>
        <v/>
      </c>
      <c r="D327" s="48" t="str">
        <f>IF(ISNA(INDEX('Cable Schedule'!$X$4:$X$411,MATCH($B327,'Cable Schedule'!$M$4:$M$411,0))),"",INDEX('Cable Schedule'!$X$4:$X$411,MATCH($B327,'Cable Schedule'!$M$4:$M$411,0)))</f>
        <v/>
      </c>
      <c r="E327" s="98"/>
      <c r="F327" s="36"/>
      <c r="G327" s="277"/>
      <c r="H327" s="32"/>
      <c r="I327" s="278"/>
      <c r="J327" s="100"/>
      <c r="K327" s="99"/>
      <c r="L327" s="196"/>
      <c r="M327" s="197"/>
      <c r="N327" s="197"/>
      <c r="O327" s="197"/>
      <c r="P327" s="197"/>
      <c r="Q327" s="198"/>
    </row>
    <row r="328" spans="1:17" s="96" customFormat="1">
      <c r="A328" s="97"/>
      <c r="B328" s="34"/>
      <c r="C328" s="3" t="str">
        <f>IF(ISBLANK('Cable Schedule'!$E331),"",'Cable Schedule'!$G328)</f>
        <v/>
      </c>
      <c r="D328" s="48" t="str">
        <f>IF(ISNA(INDEX('Cable Schedule'!$X$4:$X$411,MATCH($B328,'Cable Schedule'!$M$4:$M$411,0))),"",INDEX('Cable Schedule'!$X$4:$X$411,MATCH($B328,'Cable Schedule'!$M$4:$M$411,0)))</f>
        <v/>
      </c>
      <c r="E328" s="98"/>
      <c r="F328" s="36"/>
      <c r="G328" s="277"/>
      <c r="H328" s="32"/>
      <c r="I328" s="278"/>
      <c r="J328" s="100"/>
      <c r="K328" s="99"/>
      <c r="L328" s="196"/>
      <c r="M328" s="197"/>
      <c r="N328" s="197"/>
      <c r="O328" s="197"/>
      <c r="P328" s="197"/>
      <c r="Q328" s="198"/>
    </row>
    <row r="329" spans="1:17" s="96" customFormat="1">
      <c r="A329" s="97"/>
      <c r="B329" s="34"/>
      <c r="C329" s="3" t="str">
        <f>IF(ISBLANK('Cable Schedule'!$E332),"",'Cable Schedule'!$G329)</f>
        <v/>
      </c>
      <c r="D329" s="48" t="str">
        <f>IF(ISNA(INDEX('Cable Schedule'!$X$4:$X$411,MATCH($B329,'Cable Schedule'!$M$4:$M$411,0))),"",INDEX('Cable Schedule'!$X$4:$X$411,MATCH($B329,'Cable Schedule'!$M$4:$M$411,0)))</f>
        <v/>
      </c>
      <c r="E329" s="98"/>
      <c r="F329" s="36"/>
      <c r="G329" s="277"/>
      <c r="H329" s="32"/>
      <c r="I329" s="278"/>
      <c r="J329" s="100"/>
      <c r="K329" s="99"/>
      <c r="L329" s="196"/>
      <c r="M329" s="197"/>
      <c r="N329" s="197"/>
      <c r="O329" s="197"/>
      <c r="P329" s="197"/>
      <c r="Q329" s="198"/>
    </row>
    <row r="330" spans="1:17" s="96" customFormat="1">
      <c r="A330" s="97"/>
      <c r="B330" s="34"/>
      <c r="C330" s="3" t="str">
        <f>IF(ISBLANK('Cable Schedule'!$E333),"",'Cable Schedule'!$G330)</f>
        <v/>
      </c>
      <c r="D330" s="48" t="str">
        <f>IF(ISNA(INDEX('Cable Schedule'!$X$4:$X$411,MATCH($B330,'Cable Schedule'!$M$4:$M$411,0))),"",INDEX('Cable Schedule'!$X$4:$X$411,MATCH($B330,'Cable Schedule'!$M$4:$M$411,0)))</f>
        <v/>
      </c>
      <c r="E330" s="98"/>
      <c r="F330" s="36"/>
      <c r="G330" s="277"/>
      <c r="H330" s="32"/>
      <c r="I330" s="278"/>
      <c r="J330" s="100"/>
      <c r="K330" s="99"/>
      <c r="L330" s="196"/>
      <c r="M330" s="197"/>
      <c r="N330" s="197"/>
      <c r="O330" s="197"/>
      <c r="P330" s="197"/>
      <c r="Q330" s="198"/>
    </row>
    <row r="331" spans="1:17" s="96" customFormat="1">
      <c r="A331" s="97"/>
      <c r="B331" s="34"/>
      <c r="C331" s="3" t="str">
        <f>IF(ISBLANK('Cable Schedule'!$E334),"",'Cable Schedule'!$G331)</f>
        <v/>
      </c>
      <c r="D331" s="48" t="str">
        <f>IF(ISNA(INDEX('Cable Schedule'!$X$4:$X$411,MATCH($B331,'Cable Schedule'!$M$4:$M$411,0))),"",INDEX('Cable Schedule'!$X$4:$X$411,MATCH($B331,'Cable Schedule'!$M$4:$M$411,0)))</f>
        <v/>
      </c>
      <c r="E331" s="98"/>
      <c r="F331" s="36"/>
      <c r="G331" s="277"/>
      <c r="H331" s="32"/>
      <c r="I331" s="278"/>
      <c r="J331" s="100"/>
      <c r="K331" s="99"/>
      <c r="L331" s="196"/>
      <c r="M331" s="197"/>
      <c r="N331" s="197"/>
      <c r="O331" s="197"/>
      <c r="P331" s="197"/>
      <c r="Q331" s="198"/>
    </row>
    <row r="332" spans="1:17" s="96" customFormat="1">
      <c r="A332" s="97"/>
      <c r="B332" s="34"/>
      <c r="C332" s="3" t="str">
        <f>IF(ISBLANK('Cable Schedule'!$E335),"",'Cable Schedule'!$G332)</f>
        <v/>
      </c>
      <c r="D332" s="48" t="str">
        <f>IF(ISNA(INDEX('Cable Schedule'!$X$4:$X$411,MATCH($B332,'Cable Schedule'!$M$4:$M$411,0))),"",INDEX('Cable Schedule'!$X$4:$X$411,MATCH($B332,'Cable Schedule'!$M$4:$M$411,0)))</f>
        <v/>
      </c>
      <c r="E332" s="98"/>
      <c r="F332" s="36"/>
      <c r="G332" s="277"/>
      <c r="H332" s="32"/>
      <c r="I332" s="278"/>
      <c r="J332" s="100"/>
      <c r="K332" s="99"/>
      <c r="L332" s="196"/>
      <c r="M332" s="197"/>
      <c r="N332" s="197"/>
      <c r="O332" s="197"/>
      <c r="P332" s="197"/>
      <c r="Q332" s="198"/>
    </row>
    <row r="333" spans="1:17" s="96" customFormat="1">
      <c r="A333" s="97"/>
      <c r="B333" s="34"/>
      <c r="C333" s="3" t="str">
        <f>IF(ISBLANK('Cable Schedule'!$E336),"",'Cable Schedule'!$G333)</f>
        <v/>
      </c>
      <c r="D333" s="48" t="str">
        <f>IF(ISNA(INDEX('Cable Schedule'!$X$4:$X$411,MATCH($B333,'Cable Schedule'!$M$4:$M$411,0))),"",INDEX('Cable Schedule'!$X$4:$X$411,MATCH($B333,'Cable Schedule'!$M$4:$M$411,0)))</f>
        <v/>
      </c>
      <c r="E333" s="98"/>
      <c r="F333" s="36"/>
      <c r="G333" s="277"/>
      <c r="H333" s="32"/>
      <c r="I333" s="278"/>
      <c r="J333" s="100"/>
      <c r="K333" s="99"/>
      <c r="L333" s="196"/>
      <c r="M333" s="197"/>
      <c r="N333" s="197"/>
      <c r="O333" s="197"/>
      <c r="P333" s="197"/>
      <c r="Q333" s="198"/>
    </row>
    <row r="334" spans="1:17" s="96" customFormat="1">
      <c r="A334" s="97"/>
      <c r="B334" s="34"/>
      <c r="C334" s="3" t="str">
        <f>IF(ISBLANK('Cable Schedule'!$E337),"",'Cable Schedule'!$G334)</f>
        <v/>
      </c>
      <c r="D334" s="48" t="str">
        <f>IF(ISNA(INDEX('Cable Schedule'!$X$4:$X$411,MATCH($B334,'Cable Schedule'!$M$4:$M$411,0))),"",INDEX('Cable Schedule'!$X$4:$X$411,MATCH($B334,'Cable Schedule'!$M$4:$M$411,0)))</f>
        <v/>
      </c>
      <c r="E334" s="98"/>
      <c r="F334" s="36"/>
      <c r="G334" s="277"/>
      <c r="H334" s="32"/>
      <c r="I334" s="278"/>
      <c r="J334" s="100"/>
      <c r="K334" s="99"/>
      <c r="L334" s="196"/>
      <c r="M334" s="197"/>
      <c r="N334" s="197"/>
      <c r="O334" s="197"/>
      <c r="P334" s="197"/>
      <c r="Q334" s="198"/>
    </row>
    <row r="335" spans="1:17" s="96" customFormat="1">
      <c r="A335" s="97"/>
      <c r="B335" s="34"/>
      <c r="C335" s="3" t="str">
        <f>IF(ISBLANK('Cable Schedule'!$E338),"",'Cable Schedule'!$G335)</f>
        <v/>
      </c>
      <c r="D335" s="48" t="str">
        <f>IF(ISNA(INDEX('Cable Schedule'!$X$4:$X$411,MATCH($B335,'Cable Schedule'!$M$4:$M$411,0))),"",INDEX('Cable Schedule'!$X$4:$X$411,MATCH($B335,'Cable Schedule'!$M$4:$M$411,0)))</f>
        <v/>
      </c>
      <c r="E335" s="98"/>
      <c r="F335" s="36"/>
      <c r="G335" s="277"/>
      <c r="H335" s="32"/>
      <c r="I335" s="278"/>
      <c r="J335" s="100"/>
      <c r="K335" s="99"/>
      <c r="L335" s="196"/>
      <c r="M335" s="197"/>
      <c r="N335" s="197"/>
      <c r="O335" s="197"/>
      <c r="P335" s="197"/>
      <c r="Q335" s="198"/>
    </row>
    <row r="336" spans="1:17" s="96" customFormat="1">
      <c r="A336" s="97"/>
      <c r="B336" s="34"/>
      <c r="C336" s="3" t="str">
        <f>IF(ISBLANK('Cable Schedule'!$E339),"",'Cable Schedule'!$G336)</f>
        <v/>
      </c>
      <c r="D336" s="48" t="str">
        <f>IF(ISNA(INDEX('Cable Schedule'!$X$4:$X$411,MATCH($B336,'Cable Schedule'!$M$4:$M$411,0))),"",INDEX('Cable Schedule'!$X$4:$X$411,MATCH($B336,'Cable Schedule'!$M$4:$M$411,0)))</f>
        <v/>
      </c>
      <c r="E336" s="98"/>
      <c r="F336" s="36"/>
      <c r="G336" s="277"/>
      <c r="H336" s="32"/>
      <c r="I336" s="278"/>
      <c r="J336" s="100"/>
      <c r="K336" s="99"/>
      <c r="L336" s="196"/>
      <c r="M336" s="197"/>
      <c r="N336" s="197"/>
      <c r="O336" s="197"/>
      <c r="P336" s="197"/>
      <c r="Q336" s="198"/>
    </row>
    <row r="337" spans="1:17" s="96" customFormat="1">
      <c r="A337" s="97"/>
      <c r="B337" s="34"/>
      <c r="C337" s="3" t="str">
        <f>IF(ISBLANK('Cable Schedule'!$E340),"",'Cable Schedule'!$G337)</f>
        <v/>
      </c>
      <c r="D337" s="48" t="str">
        <f>IF(ISNA(INDEX('Cable Schedule'!$X$4:$X$411,MATCH($B337,'Cable Schedule'!$M$4:$M$411,0))),"",INDEX('Cable Schedule'!$X$4:$X$411,MATCH($B337,'Cable Schedule'!$M$4:$M$411,0)))</f>
        <v/>
      </c>
      <c r="E337" s="98"/>
      <c r="F337" s="36"/>
      <c r="G337" s="277"/>
      <c r="H337" s="32"/>
      <c r="I337" s="278"/>
      <c r="J337" s="100"/>
      <c r="K337" s="99"/>
      <c r="L337" s="196"/>
      <c r="M337" s="197"/>
      <c r="N337" s="197"/>
      <c r="O337" s="197"/>
      <c r="P337" s="197"/>
      <c r="Q337" s="198"/>
    </row>
    <row r="338" spans="1:17" s="96" customFormat="1">
      <c r="A338" s="97"/>
      <c r="B338" s="34"/>
      <c r="C338" s="3" t="str">
        <f>IF(ISBLANK('Cable Schedule'!$E341),"",'Cable Schedule'!$G338)</f>
        <v/>
      </c>
      <c r="D338" s="48" t="str">
        <f>IF(ISNA(INDEX('Cable Schedule'!$X$4:$X$411,MATCH($B338,'Cable Schedule'!$M$4:$M$411,0))),"",INDEX('Cable Schedule'!$X$4:$X$411,MATCH($B338,'Cable Schedule'!$M$4:$M$411,0)))</f>
        <v/>
      </c>
      <c r="E338" s="98"/>
      <c r="F338" s="36"/>
      <c r="G338" s="277"/>
      <c r="H338" s="32"/>
      <c r="I338" s="278"/>
      <c r="J338" s="100"/>
      <c r="K338" s="99"/>
      <c r="L338" s="196"/>
      <c r="M338" s="197"/>
      <c r="N338" s="197"/>
      <c r="O338" s="197"/>
      <c r="P338" s="197"/>
      <c r="Q338" s="198"/>
    </row>
    <row r="339" spans="1:17" s="96" customFormat="1">
      <c r="A339" s="97"/>
      <c r="B339" s="34"/>
      <c r="C339" s="3" t="str">
        <f>IF(ISBLANK('Cable Schedule'!$E342),"",'Cable Schedule'!$G339)</f>
        <v/>
      </c>
      <c r="D339" s="48" t="str">
        <f>IF(ISNA(INDEX('Cable Schedule'!$X$4:$X$411,MATCH($B339,'Cable Schedule'!$M$4:$M$411,0))),"",INDEX('Cable Schedule'!$X$4:$X$411,MATCH($B339,'Cable Schedule'!$M$4:$M$411,0)))</f>
        <v/>
      </c>
      <c r="E339" s="98"/>
      <c r="F339" s="36"/>
      <c r="G339" s="277"/>
      <c r="H339" s="32"/>
      <c r="I339" s="278"/>
      <c r="J339" s="100"/>
      <c r="K339" s="99"/>
      <c r="L339" s="196"/>
      <c r="M339" s="197"/>
      <c r="N339" s="197"/>
      <c r="O339" s="197"/>
      <c r="P339" s="197"/>
      <c r="Q339" s="198"/>
    </row>
    <row r="340" spans="1:17" s="96" customFormat="1">
      <c r="A340" s="97"/>
      <c r="B340" s="34"/>
      <c r="C340" s="3" t="str">
        <f>IF(ISBLANK('Cable Schedule'!$E343),"",'Cable Schedule'!$G340)</f>
        <v/>
      </c>
      <c r="D340" s="48" t="str">
        <f>IF(ISNA(INDEX('Cable Schedule'!$X$4:$X$411,MATCH($B340,'Cable Schedule'!$M$4:$M$411,0))),"",INDEX('Cable Schedule'!$X$4:$X$411,MATCH($B340,'Cable Schedule'!$M$4:$M$411,0)))</f>
        <v/>
      </c>
      <c r="E340" s="98"/>
      <c r="F340" s="36"/>
      <c r="G340" s="277"/>
      <c r="H340" s="32"/>
      <c r="I340" s="278"/>
      <c r="J340" s="100"/>
      <c r="K340" s="99"/>
      <c r="L340" s="196"/>
      <c r="M340" s="197"/>
      <c r="N340" s="197"/>
      <c r="O340" s="197"/>
      <c r="P340" s="197"/>
      <c r="Q340" s="198"/>
    </row>
    <row r="341" spans="1:17" s="96" customFormat="1">
      <c r="A341" s="97"/>
      <c r="B341" s="34"/>
      <c r="C341" s="3" t="str">
        <f>IF(ISBLANK('Cable Schedule'!$E344),"",'Cable Schedule'!$G341)</f>
        <v/>
      </c>
      <c r="D341" s="48" t="str">
        <f>IF(ISNA(INDEX('Cable Schedule'!$X$4:$X$411,MATCH($B341,'Cable Schedule'!$M$4:$M$411,0))),"",INDEX('Cable Schedule'!$X$4:$X$411,MATCH($B341,'Cable Schedule'!$M$4:$M$411,0)))</f>
        <v/>
      </c>
      <c r="E341" s="98"/>
      <c r="F341" s="36"/>
      <c r="G341" s="277"/>
      <c r="H341" s="32"/>
      <c r="I341" s="278"/>
      <c r="J341" s="100"/>
      <c r="K341" s="99"/>
      <c r="L341" s="196"/>
      <c r="M341" s="197"/>
      <c r="N341" s="197"/>
      <c r="O341" s="197"/>
      <c r="P341" s="197"/>
      <c r="Q341" s="198"/>
    </row>
    <row r="342" spans="1:17" s="96" customFormat="1">
      <c r="A342" s="97"/>
      <c r="B342" s="34"/>
      <c r="C342" s="3" t="str">
        <f>IF(ISBLANK('Cable Schedule'!$E345),"",'Cable Schedule'!$G342)</f>
        <v/>
      </c>
      <c r="D342" s="48" t="str">
        <f>IF(ISNA(INDEX('Cable Schedule'!$X$4:$X$411,MATCH($B342,'Cable Schedule'!$M$4:$M$411,0))),"",INDEX('Cable Schedule'!$X$4:$X$411,MATCH($B342,'Cable Schedule'!$M$4:$M$411,0)))</f>
        <v/>
      </c>
      <c r="E342" s="98"/>
      <c r="F342" s="36"/>
      <c r="G342" s="277"/>
      <c r="H342" s="32"/>
      <c r="I342" s="278"/>
      <c r="J342" s="100"/>
      <c r="K342" s="99"/>
      <c r="L342" s="196"/>
      <c r="M342" s="197"/>
      <c r="N342" s="197"/>
      <c r="O342" s="197"/>
      <c r="P342" s="197"/>
      <c r="Q342" s="198"/>
    </row>
    <row r="343" spans="1:17" s="96" customFormat="1">
      <c r="A343" s="97"/>
      <c r="B343" s="34"/>
      <c r="C343" s="3" t="str">
        <f>IF(ISBLANK('Cable Schedule'!$E346),"",'Cable Schedule'!$G343)</f>
        <v/>
      </c>
      <c r="D343" s="48" t="str">
        <f>IF(ISNA(INDEX('Cable Schedule'!$X$4:$X$411,MATCH($B343,'Cable Schedule'!$M$4:$M$411,0))),"",INDEX('Cable Schedule'!$X$4:$X$411,MATCH($B343,'Cable Schedule'!$M$4:$M$411,0)))</f>
        <v/>
      </c>
      <c r="E343" s="98"/>
      <c r="F343" s="36"/>
      <c r="G343" s="277"/>
      <c r="H343" s="32"/>
      <c r="I343" s="278"/>
      <c r="J343" s="100"/>
      <c r="K343" s="99"/>
      <c r="L343" s="196"/>
      <c r="M343" s="197"/>
      <c r="N343" s="197"/>
      <c r="O343" s="197"/>
      <c r="P343" s="197"/>
      <c r="Q343" s="198"/>
    </row>
    <row r="344" spans="1:17" s="96" customFormat="1">
      <c r="A344" s="97"/>
      <c r="B344" s="34"/>
      <c r="C344" s="3" t="str">
        <f>IF(ISBLANK('Cable Schedule'!$E347),"",'Cable Schedule'!$G344)</f>
        <v/>
      </c>
      <c r="D344" s="48" t="str">
        <f>IF(ISNA(INDEX('Cable Schedule'!$X$4:$X$411,MATCH($B344,'Cable Schedule'!$M$4:$M$411,0))),"",INDEX('Cable Schedule'!$X$4:$X$411,MATCH($B344,'Cable Schedule'!$M$4:$M$411,0)))</f>
        <v/>
      </c>
      <c r="E344" s="98"/>
      <c r="F344" s="36"/>
      <c r="G344" s="277"/>
      <c r="H344" s="32"/>
      <c r="I344" s="278"/>
      <c r="J344" s="100"/>
      <c r="K344" s="99"/>
      <c r="L344" s="196"/>
      <c r="M344" s="197"/>
      <c r="N344" s="197"/>
      <c r="O344" s="197"/>
      <c r="P344" s="197"/>
      <c r="Q344" s="198"/>
    </row>
    <row r="345" spans="1:17" s="96" customFormat="1">
      <c r="A345" s="97"/>
      <c r="B345" s="34"/>
      <c r="C345" s="3" t="str">
        <f>IF(ISBLANK('Cable Schedule'!$E348),"",'Cable Schedule'!$G345)</f>
        <v/>
      </c>
      <c r="D345" s="48" t="str">
        <f>IF(ISNA(INDEX('Cable Schedule'!$X$4:$X$411,MATCH($B345,'Cable Schedule'!$M$4:$M$411,0))),"",INDEX('Cable Schedule'!$X$4:$X$411,MATCH($B345,'Cable Schedule'!$M$4:$M$411,0)))</f>
        <v/>
      </c>
      <c r="E345" s="98"/>
      <c r="F345" s="36"/>
      <c r="G345" s="277"/>
      <c r="H345" s="32"/>
      <c r="I345" s="278"/>
      <c r="J345" s="100"/>
      <c r="K345" s="99"/>
      <c r="L345" s="196"/>
      <c r="M345" s="197"/>
      <c r="N345" s="197"/>
      <c r="O345" s="197"/>
      <c r="P345" s="197"/>
      <c r="Q345" s="198"/>
    </row>
    <row r="346" spans="1:17" s="96" customFormat="1">
      <c r="A346" s="97"/>
      <c r="B346" s="34"/>
      <c r="C346" s="3" t="str">
        <f>IF(ISBLANK('Cable Schedule'!$E349),"",'Cable Schedule'!$G346)</f>
        <v/>
      </c>
      <c r="D346" s="48" t="str">
        <f>IF(ISNA(INDEX('Cable Schedule'!$X$4:$X$411,MATCH($B346,'Cable Schedule'!$M$4:$M$411,0))),"",INDEX('Cable Schedule'!$X$4:$X$411,MATCH($B346,'Cable Schedule'!$M$4:$M$411,0)))</f>
        <v/>
      </c>
      <c r="E346" s="98"/>
      <c r="F346" s="36"/>
      <c r="G346" s="277"/>
      <c r="H346" s="32"/>
      <c r="I346" s="278"/>
      <c r="J346" s="100"/>
      <c r="K346" s="99"/>
      <c r="L346" s="196"/>
      <c r="M346" s="197"/>
      <c r="N346" s="197"/>
      <c r="O346" s="197"/>
      <c r="P346" s="197"/>
      <c r="Q346" s="198"/>
    </row>
    <row r="347" spans="1:17" s="96" customFormat="1">
      <c r="A347" s="97"/>
      <c r="B347" s="34"/>
      <c r="C347" s="3" t="str">
        <f>IF(ISBLANK('Cable Schedule'!$E350),"",'Cable Schedule'!$G347)</f>
        <v/>
      </c>
      <c r="D347" s="48" t="str">
        <f>IF(ISNA(INDEX('Cable Schedule'!$X$4:$X$411,MATCH($B347,'Cable Schedule'!$M$4:$M$411,0))),"",INDEX('Cable Schedule'!$X$4:$X$411,MATCH($B347,'Cable Schedule'!$M$4:$M$411,0)))</f>
        <v/>
      </c>
      <c r="E347" s="98"/>
      <c r="F347" s="36"/>
      <c r="G347" s="277"/>
      <c r="H347" s="32"/>
      <c r="I347" s="278"/>
      <c r="J347" s="100"/>
      <c r="K347" s="99"/>
      <c r="L347" s="196"/>
      <c r="M347" s="197"/>
      <c r="N347" s="197"/>
      <c r="O347" s="197"/>
      <c r="P347" s="197"/>
      <c r="Q347" s="198"/>
    </row>
    <row r="348" spans="1:17" s="96" customFormat="1">
      <c r="A348" s="97"/>
      <c r="B348" s="34"/>
      <c r="C348" s="3" t="str">
        <f>IF(ISBLANK('Cable Schedule'!$E351),"",'Cable Schedule'!$G348)</f>
        <v/>
      </c>
      <c r="D348" s="48" t="str">
        <f>IF(ISNA(INDEX('Cable Schedule'!$X$4:$X$411,MATCH($B348,'Cable Schedule'!$M$4:$M$411,0))),"",INDEX('Cable Schedule'!$X$4:$X$411,MATCH($B348,'Cable Schedule'!$M$4:$M$411,0)))</f>
        <v/>
      </c>
      <c r="E348" s="98"/>
      <c r="F348" s="36"/>
      <c r="G348" s="277"/>
      <c r="H348" s="32"/>
      <c r="I348" s="278"/>
      <c r="J348" s="100"/>
      <c r="K348" s="99"/>
      <c r="L348" s="196"/>
      <c r="M348" s="197"/>
      <c r="N348" s="197"/>
      <c r="O348" s="197"/>
      <c r="P348" s="197"/>
      <c r="Q348" s="198"/>
    </row>
    <row r="349" spans="1:17" s="96" customFormat="1">
      <c r="A349" s="97"/>
      <c r="B349" s="34"/>
      <c r="C349" s="3" t="str">
        <f>IF(ISBLANK('Cable Schedule'!$E352),"",'Cable Schedule'!$G349)</f>
        <v/>
      </c>
      <c r="D349" s="48" t="str">
        <f>IF(ISNA(INDEX('Cable Schedule'!$X$4:$X$411,MATCH($B349,'Cable Schedule'!$M$4:$M$411,0))),"",INDEX('Cable Schedule'!$X$4:$X$411,MATCH($B349,'Cable Schedule'!$M$4:$M$411,0)))</f>
        <v/>
      </c>
      <c r="E349" s="98"/>
      <c r="F349" s="36"/>
      <c r="G349" s="277"/>
      <c r="H349" s="32"/>
      <c r="I349" s="278"/>
      <c r="J349" s="100"/>
      <c r="K349" s="99"/>
      <c r="L349" s="196"/>
      <c r="M349" s="197"/>
      <c r="N349" s="197"/>
      <c r="O349" s="197"/>
      <c r="P349" s="197"/>
      <c r="Q349" s="198"/>
    </row>
    <row r="350" spans="1:17" s="96" customFormat="1">
      <c r="A350" s="97"/>
      <c r="B350" s="34"/>
      <c r="C350" s="3" t="str">
        <f>IF(ISBLANK('Cable Schedule'!$E353),"",'Cable Schedule'!$G350)</f>
        <v/>
      </c>
      <c r="D350" s="48" t="str">
        <f>IF(ISNA(INDEX('Cable Schedule'!$X$4:$X$411,MATCH($B350,'Cable Schedule'!$M$4:$M$411,0))),"",INDEX('Cable Schedule'!$X$4:$X$411,MATCH($B350,'Cable Schedule'!$M$4:$M$411,0)))</f>
        <v/>
      </c>
      <c r="E350" s="98"/>
      <c r="F350" s="36"/>
      <c r="G350" s="277"/>
      <c r="H350" s="32"/>
      <c r="I350" s="278"/>
      <c r="J350" s="100"/>
      <c r="K350" s="99"/>
      <c r="L350" s="196"/>
      <c r="M350" s="197"/>
      <c r="N350" s="197"/>
      <c r="O350" s="197"/>
      <c r="P350" s="197"/>
      <c r="Q350" s="198"/>
    </row>
    <row r="351" spans="1:17" s="96" customFormat="1">
      <c r="A351" s="97"/>
      <c r="B351" s="34"/>
      <c r="C351" s="3" t="str">
        <f>IF(ISBLANK('Cable Schedule'!$E354),"",'Cable Schedule'!$G351)</f>
        <v/>
      </c>
      <c r="D351" s="48" t="str">
        <f>IF(ISNA(INDEX('Cable Schedule'!$X$4:$X$411,MATCH($B351,'Cable Schedule'!$M$4:$M$411,0))),"",INDEX('Cable Schedule'!$X$4:$X$411,MATCH($B351,'Cable Schedule'!$M$4:$M$411,0)))</f>
        <v/>
      </c>
      <c r="E351" s="98"/>
      <c r="F351" s="36"/>
      <c r="G351" s="277"/>
      <c r="H351" s="32"/>
      <c r="I351" s="278"/>
      <c r="J351" s="100"/>
      <c r="K351" s="99"/>
      <c r="L351" s="196"/>
      <c r="M351" s="197"/>
      <c r="N351" s="197"/>
      <c r="O351" s="197"/>
      <c r="P351" s="197"/>
      <c r="Q351" s="198"/>
    </row>
    <row r="352" spans="1:17" s="96" customFormat="1">
      <c r="A352" s="97"/>
      <c r="B352" s="34"/>
      <c r="C352" s="3" t="str">
        <f>IF(ISBLANK('Cable Schedule'!$E355),"",'Cable Schedule'!$G352)</f>
        <v/>
      </c>
      <c r="D352" s="48" t="str">
        <f>IF(ISNA(INDEX('Cable Schedule'!$X$4:$X$411,MATCH($B352,'Cable Schedule'!$M$4:$M$411,0))),"",INDEX('Cable Schedule'!$X$4:$X$411,MATCH($B352,'Cable Schedule'!$M$4:$M$411,0)))</f>
        <v/>
      </c>
      <c r="E352" s="98"/>
      <c r="F352" s="36"/>
      <c r="G352" s="277"/>
      <c r="H352" s="32"/>
      <c r="I352" s="278"/>
      <c r="J352" s="100"/>
      <c r="K352" s="99"/>
      <c r="L352" s="196"/>
      <c r="M352" s="197"/>
      <c r="N352" s="197"/>
      <c r="O352" s="197"/>
      <c r="P352" s="197"/>
      <c r="Q352" s="198"/>
    </row>
    <row r="353" spans="1:17" s="96" customFormat="1">
      <c r="A353" s="97"/>
      <c r="B353" s="34"/>
      <c r="C353" s="3" t="str">
        <f>IF(ISBLANK('Cable Schedule'!$E356),"",'Cable Schedule'!$G353)</f>
        <v/>
      </c>
      <c r="D353" s="48" t="str">
        <f>IF(ISNA(INDEX('Cable Schedule'!$X$4:$X$411,MATCH($B353,'Cable Schedule'!$M$4:$M$411,0))),"",INDEX('Cable Schedule'!$X$4:$X$411,MATCH($B353,'Cable Schedule'!$M$4:$M$411,0)))</f>
        <v/>
      </c>
      <c r="E353" s="98"/>
      <c r="F353" s="36"/>
      <c r="G353" s="277"/>
      <c r="H353" s="32"/>
      <c r="I353" s="278"/>
      <c r="J353" s="100"/>
      <c r="K353" s="99"/>
      <c r="L353" s="196"/>
      <c r="M353" s="197"/>
      <c r="N353" s="197"/>
      <c r="O353" s="197"/>
      <c r="P353" s="197"/>
      <c r="Q353" s="198"/>
    </row>
    <row r="354" spans="1:17" s="96" customFormat="1">
      <c r="A354" s="97"/>
      <c r="B354" s="34"/>
      <c r="C354" s="3" t="str">
        <f>IF(ISBLANK('Cable Schedule'!$E357),"",'Cable Schedule'!$G354)</f>
        <v/>
      </c>
      <c r="D354" s="48" t="str">
        <f>IF(ISNA(INDEX('Cable Schedule'!$X$4:$X$411,MATCH($B354,'Cable Schedule'!$M$4:$M$411,0))),"",INDEX('Cable Schedule'!$X$4:$X$411,MATCH($B354,'Cable Schedule'!$M$4:$M$411,0)))</f>
        <v/>
      </c>
      <c r="E354" s="98"/>
      <c r="F354" s="36"/>
      <c r="G354" s="277"/>
      <c r="H354" s="32"/>
      <c r="I354" s="278"/>
      <c r="J354" s="100"/>
      <c r="K354" s="99"/>
      <c r="L354" s="196"/>
      <c r="M354" s="197"/>
      <c r="N354" s="197"/>
      <c r="O354" s="197"/>
      <c r="P354" s="197"/>
      <c r="Q354" s="198"/>
    </row>
    <row r="355" spans="1:17" s="96" customFormat="1">
      <c r="A355" s="97"/>
      <c r="B355" s="34"/>
      <c r="C355" s="3" t="str">
        <f>IF(ISBLANK('Cable Schedule'!$E358),"",'Cable Schedule'!$G355)</f>
        <v/>
      </c>
      <c r="D355" s="48" t="str">
        <f>IF(ISNA(INDEX('Cable Schedule'!$X$4:$X$411,MATCH($B355,'Cable Schedule'!$M$4:$M$411,0))),"",INDEX('Cable Schedule'!$X$4:$X$411,MATCH($B355,'Cable Schedule'!$M$4:$M$411,0)))</f>
        <v/>
      </c>
      <c r="E355" s="98"/>
      <c r="F355" s="36"/>
      <c r="G355" s="277"/>
      <c r="H355" s="32"/>
      <c r="I355" s="278"/>
      <c r="J355" s="100"/>
      <c r="K355" s="99"/>
      <c r="L355" s="196"/>
      <c r="M355" s="197"/>
      <c r="N355" s="197"/>
      <c r="O355" s="197"/>
      <c r="P355" s="197"/>
      <c r="Q355" s="198"/>
    </row>
    <row r="356" spans="1:17" s="96" customFormat="1">
      <c r="A356" s="97"/>
      <c r="B356" s="34"/>
      <c r="C356" s="3" t="str">
        <f>IF(ISBLANK('Cable Schedule'!$E359),"",'Cable Schedule'!$G356)</f>
        <v/>
      </c>
      <c r="D356" s="48" t="str">
        <f>IF(ISNA(INDEX('Cable Schedule'!$X$4:$X$411,MATCH($B356,'Cable Schedule'!$M$4:$M$411,0))),"",INDEX('Cable Schedule'!$X$4:$X$411,MATCH($B356,'Cable Schedule'!$M$4:$M$411,0)))</f>
        <v/>
      </c>
      <c r="E356" s="98"/>
      <c r="F356" s="36"/>
      <c r="G356" s="277"/>
      <c r="H356" s="32"/>
      <c r="I356" s="278"/>
      <c r="J356" s="100"/>
      <c r="K356" s="99"/>
      <c r="L356" s="196"/>
      <c r="M356" s="197"/>
      <c r="N356" s="197"/>
      <c r="O356" s="197"/>
      <c r="P356" s="197"/>
      <c r="Q356" s="198"/>
    </row>
    <row r="357" spans="1:17" s="96" customFormat="1">
      <c r="A357" s="97"/>
      <c r="B357" s="34"/>
      <c r="C357" s="3" t="str">
        <f>IF(ISBLANK('Cable Schedule'!$E360),"",'Cable Schedule'!$G357)</f>
        <v/>
      </c>
      <c r="D357" s="48" t="str">
        <f>IF(ISNA(INDEX('Cable Schedule'!$X$4:$X$411,MATCH($B357,'Cable Schedule'!$M$4:$M$411,0))),"",INDEX('Cable Schedule'!$X$4:$X$411,MATCH($B357,'Cable Schedule'!$M$4:$M$411,0)))</f>
        <v/>
      </c>
      <c r="E357" s="98"/>
      <c r="F357" s="36"/>
      <c r="G357" s="277"/>
      <c r="H357" s="32"/>
      <c r="I357" s="278"/>
      <c r="J357" s="100"/>
      <c r="K357" s="99"/>
      <c r="L357" s="196"/>
      <c r="M357" s="197"/>
      <c r="N357" s="197"/>
      <c r="O357" s="197"/>
      <c r="P357" s="197"/>
      <c r="Q357" s="198"/>
    </row>
    <row r="358" spans="1:17" s="96" customFormat="1">
      <c r="A358" s="97"/>
      <c r="B358" s="34"/>
      <c r="C358" s="3" t="str">
        <f>IF(ISBLANK('Cable Schedule'!$E361),"",'Cable Schedule'!$G358)</f>
        <v/>
      </c>
      <c r="D358" s="48" t="str">
        <f>IF(ISNA(INDEX('Cable Schedule'!$X$4:$X$411,MATCH($B358,'Cable Schedule'!$M$4:$M$411,0))),"",INDEX('Cable Schedule'!$X$4:$X$411,MATCH($B358,'Cable Schedule'!$M$4:$M$411,0)))</f>
        <v/>
      </c>
      <c r="E358" s="98"/>
      <c r="F358" s="36"/>
      <c r="G358" s="277"/>
      <c r="H358" s="32"/>
      <c r="I358" s="278"/>
      <c r="J358" s="100"/>
      <c r="K358" s="99"/>
      <c r="L358" s="196"/>
      <c r="M358" s="197"/>
      <c r="N358" s="197"/>
      <c r="O358" s="197"/>
      <c r="P358" s="197"/>
      <c r="Q358" s="198"/>
    </row>
    <row r="359" spans="1:17" s="96" customFormat="1">
      <c r="A359" s="97"/>
      <c r="B359" s="34"/>
      <c r="C359" s="3" t="str">
        <f>IF(ISBLANK('Cable Schedule'!$E362),"",'Cable Schedule'!$G359)</f>
        <v/>
      </c>
      <c r="D359" s="48" t="str">
        <f>IF(ISNA(INDEX('Cable Schedule'!$X$4:$X$411,MATCH($B359,'Cable Schedule'!$M$4:$M$411,0))),"",INDEX('Cable Schedule'!$X$4:$X$411,MATCH($B359,'Cable Schedule'!$M$4:$M$411,0)))</f>
        <v/>
      </c>
      <c r="E359" s="98"/>
      <c r="F359" s="36"/>
      <c r="G359" s="277"/>
      <c r="H359" s="32"/>
      <c r="I359" s="278"/>
      <c r="J359" s="100"/>
      <c r="K359" s="99"/>
      <c r="L359" s="196"/>
      <c r="M359" s="197"/>
      <c r="N359" s="197"/>
      <c r="O359" s="197"/>
      <c r="P359" s="197"/>
      <c r="Q359" s="198"/>
    </row>
    <row r="360" spans="1:17" s="96" customFormat="1">
      <c r="A360" s="97"/>
      <c r="B360" s="34"/>
      <c r="C360" s="3" t="str">
        <f>IF(ISBLANK('Cable Schedule'!$E363),"",'Cable Schedule'!$G360)</f>
        <v/>
      </c>
      <c r="D360" s="48" t="str">
        <f>IF(ISNA(INDEX('Cable Schedule'!$X$4:$X$411,MATCH($B360,'Cable Schedule'!$M$4:$M$411,0))),"",INDEX('Cable Schedule'!$X$4:$X$411,MATCH($B360,'Cable Schedule'!$M$4:$M$411,0)))</f>
        <v/>
      </c>
      <c r="E360" s="98"/>
      <c r="F360" s="36"/>
      <c r="G360" s="277"/>
      <c r="H360" s="32"/>
      <c r="I360" s="278"/>
      <c r="J360" s="100"/>
      <c r="K360" s="99"/>
      <c r="L360" s="196"/>
      <c r="M360" s="197"/>
      <c r="N360" s="197"/>
      <c r="O360" s="197"/>
      <c r="P360" s="197"/>
      <c r="Q360" s="198"/>
    </row>
    <row r="361" spans="1:17" s="96" customFormat="1">
      <c r="A361" s="97"/>
      <c r="B361" s="34"/>
      <c r="C361" s="3" t="str">
        <f>IF(ISBLANK('Cable Schedule'!$E364),"",'Cable Schedule'!$G361)</f>
        <v/>
      </c>
      <c r="D361" s="48" t="str">
        <f>IF(ISNA(INDEX('Cable Schedule'!$X$4:$X$411,MATCH($B361,'Cable Schedule'!$M$4:$M$411,0))),"",INDEX('Cable Schedule'!$X$4:$X$411,MATCH($B361,'Cable Schedule'!$M$4:$M$411,0)))</f>
        <v/>
      </c>
      <c r="E361" s="98"/>
      <c r="F361" s="36"/>
      <c r="G361" s="277"/>
      <c r="H361" s="32"/>
      <c r="I361" s="278"/>
      <c r="J361" s="100"/>
      <c r="K361" s="99"/>
      <c r="L361" s="196"/>
      <c r="M361" s="197"/>
      <c r="N361" s="197"/>
      <c r="O361" s="197"/>
      <c r="P361" s="197"/>
      <c r="Q361" s="198"/>
    </row>
    <row r="362" spans="1:17" s="96" customFormat="1">
      <c r="A362" s="97"/>
      <c r="B362" s="34"/>
      <c r="C362" s="3" t="str">
        <f>IF(ISBLANK('Cable Schedule'!$E365),"",'Cable Schedule'!$G362)</f>
        <v/>
      </c>
      <c r="D362" s="48" t="str">
        <f>IF(ISNA(INDEX('Cable Schedule'!$X$4:$X$411,MATCH($B362,'Cable Schedule'!$M$4:$M$411,0))),"",INDEX('Cable Schedule'!$X$4:$X$411,MATCH($B362,'Cable Schedule'!$M$4:$M$411,0)))</f>
        <v/>
      </c>
      <c r="E362" s="98"/>
      <c r="F362" s="36"/>
      <c r="G362" s="277"/>
      <c r="H362" s="32"/>
      <c r="I362" s="278"/>
      <c r="J362" s="100"/>
      <c r="K362" s="99"/>
      <c r="L362" s="196"/>
      <c r="M362" s="197"/>
      <c r="N362" s="197"/>
      <c r="O362" s="197"/>
      <c r="P362" s="197"/>
      <c r="Q362" s="198"/>
    </row>
    <row r="363" spans="1:17" s="96" customFormat="1">
      <c r="A363" s="97"/>
      <c r="B363" s="34"/>
      <c r="C363" s="3" t="str">
        <f>IF(ISBLANK('Cable Schedule'!$E366),"",'Cable Schedule'!$G363)</f>
        <v/>
      </c>
      <c r="D363" s="48" t="str">
        <f>IF(ISNA(INDEX('Cable Schedule'!$X$4:$X$411,MATCH($B363,'Cable Schedule'!$M$4:$M$411,0))),"",INDEX('Cable Schedule'!$X$4:$X$411,MATCH($B363,'Cable Schedule'!$M$4:$M$411,0)))</f>
        <v/>
      </c>
      <c r="E363" s="98"/>
      <c r="F363" s="36"/>
      <c r="G363" s="277"/>
      <c r="H363" s="32"/>
      <c r="I363" s="278"/>
      <c r="J363" s="100"/>
      <c r="K363" s="99"/>
      <c r="L363" s="196"/>
      <c r="M363" s="197"/>
      <c r="N363" s="197"/>
      <c r="O363" s="197"/>
      <c r="P363" s="197"/>
      <c r="Q363" s="198"/>
    </row>
    <row r="364" spans="1:17" s="96" customFormat="1">
      <c r="A364" s="97"/>
      <c r="B364" s="34"/>
      <c r="C364" s="3" t="str">
        <f>IF(ISBLANK('Cable Schedule'!$E367),"",'Cable Schedule'!$G364)</f>
        <v/>
      </c>
      <c r="D364" s="48" t="str">
        <f>IF(ISNA(INDEX('Cable Schedule'!$X$4:$X$411,MATCH($B364,'Cable Schedule'!$M$4:$M$411,0))),"",INDEX('Cable Schedule'!$X$4:$X$411,MATCH($B364,'Cable Schedule'!$M$4:$M$411,0)))</f>
        <v/>
      </c>
      <c r="E364" s="98"/>
      <c r="F364" s="36"/>
      <c r="G364" s="277"/>
      <c r="H364" s="32"/>
      <c r="I364" s="278"/>
      <c r="J364" s="100"/>
      <c r="K364" s="99"/>
      <c r="L364" s="196"/>
      <c r="M364" s="197"/>
      <c r="N364" s="197"/>
      <c r="O364" s="197"/>
      <c r="P364" s="197"/>
      <c r="Q364" s="198"/>
    </row>
    <row r="365" spans="1:17" s="96" customFormat="1">
      <c r="A365" s="97"/>
      <c r="B365" s="34"/>
      <c r="C365" s="3" t="str">
        <f>IF(ISBLANK('Cable Schedule'!$E368),"",'Cable Schedule'!$G365)</f>
        <v/>
      </c>
      <c r="D365" s="48" t="str">
        <f>IF(ISNA(INDEX('Cable Schedule'!$X$4:$X$411,MATCH($B365,'Cable Schedule'!$M$4:$M$411,0))),"",INDEX('Cable Schedule'!$X$4:$X$411,MATCH($B365,'Cable Schedule'!$M$4:$M$411,0)))</f>
        <v/>
      </c>
      <c r="E365" s="98"/>
      <c r="F365" s="36"/>
      <c r="G365" s="277"/>
      <c r="H365" s="32"/>
      <c r="I365" s="278"/>
      <c r="J365" s="100"/>
      <c r="K365" s="99"/>
      <c r="L365" s="196"/>
      <c r="M365" s="197"/>
      <c r="N365" s="197"/>
      <c r="O365" s="197"/>
      <c r="P365" s="197"/>
      <c r="Q365" s="198"/>
    </row>
    <row r="366" spans="1:17" s="96" customFormat="1">
      <c r="A366" s="97"/>
      <c r="B366" s="34"/>
      <c r="C366" s="3" t="str">
        <f>IF(ISBLANK('Cable Schedule'!$E369),"",'Cable Schedule'!$G366)</f>
        <v/>
      </c>
      <c r="D366" s="48" t="str">
        <f>IF(ISNA(INDEX('Cable Schedule'!$X$4:$X$411,MATCH($B366,'Cable Schedule'!$M$4:$M$411,0))),"",INDEX('Cable Schedule'!$X$4:$X$411,MATCH($B366,'Cable Schedule'!$M$4:$M$411,0)))</f>
        <v/>
      </c>
      <c r="E366" s="98"/>
      <c r="F366" s="36"/>
      <c r="G366" s="277"/>
      <c r="H366" s="32"/>
      <c r="I366" s="278"/>
      <c r="J366" s="100"/>
      <c r="K366" s="99"/>
      <c r="L366" s="196"/>
      <c r="M366" s="197"/>
      <c r="N366" s="197"/>
      <c r="O366" s="197"/>
      <c r="P366" s="197"/>
      <c r="Q366" s="198"/>
    </row>
    <row r="367" spans="1:17" s="96" customFormat="1">
      <c r="A367" s="97"/>
      <c r="B367" s="34"/>
      <c r="C367" s="3" t="str">
        <f>IF(ISBLANK('Cable Schedule'!$E370),"",'Cable Schedule'!$G367)</f>
        <v/>
      </c>
      <c r="D367" s="48" t="str">
        <f>IF(ISNA(INDEX('Cable Schedule'!$X$4:$X$411,MATCH($B367,'Cable Schedule'!$M$4:$M$411,0))),"",INDEX('Cable Schedule'!$X$4:$X$411,MATCH($B367,'Cable Schedule'!$M$4:$M$411,0)))</f>
        <v/>
      </c>
      <c r="E367" s="98"/>
      <c r="F367" s="36"/>
      <c r="G367" s="277"/>
      <c r="H367" s="32"/>
      <c r="I367" s="278"/>
      <c r="J367" s="100"/>
      <c r="K367" s="99"/>
      <c r="L367" s="196"/>
      <c r="M367" s="197"/>
      <c r="N367" s="197"/>
      <c r="O367" s="197"/>
      <c r="P367" s="197"/>
      <c r="Q367" s="198"/>
    </row>
    <row r="368" spans="1:17" s="96" customFormat="1">
      <c r="A368" s="97"/>
      <c r="B368" s="34"/>
      <c r="C368" s="3" t="str">
        <f>IF(ISBLANK('Cable Schedule'!$E371),"",'Cable Schedule'!$G368)</f>
        <v/>
      </c>
      <c r="D368" s="48" t="str">
        <f>IF(ISNA(INDEX('Cable Schedule'!$X$4:$X$411,MATCH($B368,'Cable Schedule'!$M$4:$M$411,0))),"",INDEX('Cable Schedule'!$X$4:$X$411,MATCH($B368,'Cable Schedule'!$M$4:$M$411,0)))</f>
        <v/>
      </c>
      <c r="E368" s="98"/>
      <c r="F368" s="36"/>
      <c r="G368" s="277"/>
      <c r="H368" s="32"/>
      <c r="I368" s="278"/>
      <c r="J368" s="100"/>
      <c r="K368" s="99"/>
      <c r="L368" s="196"/>
      <c r="M368" s="197"/>
      <c r="N368" s="197"/>
      <c r="O368" s="197"/>
      <c r="P368" s="197"/>
      <c r="Q368" s="198"/>
    </row>
    <row r="369" spans="1:17" s="96" customFormat="1">
      <c r="A369" s="97"/>
      <c r="B369" s="34"/>
      <c r="C369" s="3" t="str">
        <f>IF(ISBLANK('Cable Schedule'!$E372),"",'Cable Schedule'!$G369)</f>
        <v/>
      </c>
      <c r="D369" s="48" t="str">
        <f>IF(ISNA(INDEX('Cable Schedule'!$X$4:$X$411,MATCH($B369,'Cable Schedule'!$M$4:$M$411,0))),"",INDEX('Cable Schedule'!$X$4:$X$411,MATCH($B369,'Cable Schedule'!$M$4:$M$411,0)))</f>
        <v/>
      </c>
      <c r="E369" s="98"/>
      <c r="F369" s="36"/>
      <c r="G369" s="277"/>
      <c r="H369" s="32"/>
      <c r="I369" s="278"/>
      <c r="J369" s="100"/>
      <c r="K369" s="99"/>
      <c r="L369" s="196"/>
      <c r="M369" s="197"/>
      <c r="N369" s="197"/>
      <c r="O369" s="197"/>
      <c r="P369" s="197"/>
      <c r="Q369" s="198"/>
    </row>
    <row r="370" spans="1:17" s="96" customFormat="1">
      <c r="A370" s="97"/>
      <c r="B370" s="34"/>
      <c r="C370" s="3" t="str">
        <f>IF(ISBLANK('Cable Schedule'!$E373),"",'Cable Schedule'!$G370)</f>
        <v/>
      </c>
      <c r="D370" s="48" t="str">
        <f>IF(ISNA(INDEX('Cable Schedule'!$X$4:$X$411,MATCH($B370,'Cable Schedule'!$M$4:$M$411,0))),"",INDEX('Cable Schedule'!$X$4:$X$411,MATCH($B370,'Cable Schedule'!$M$4:$M$411,0)))</f>
        <v/>
      </c>
      <c r="E370" s="98"/>
      <c r="F370" s="36"/>
      <c r="G370" s="277"/>
      <c r="H370" s="32"/>
      <c r="I370" s="278"/>
      <c r="J370" s="100"/>
      <c r="K370" s="99"/>
      <c r="L370" s="196"/>
      <c r="M370" s="197"/>
      <c r="N370" s="197"/>
      <c r="O370" s="197"/>
      <c r="P370" s="197"/>
      <c r="Q370" s="198"/>
    </row>
    <row r="371" spans="1:17" s="96" customFormat="1">
      <c r="A371" s="97"/>
      <c r="B371" s="34"/>
      <c r="C371" s="3" t="str">
        <f>IF(ISBLANK('Cable Schedule'!$E374),"",'Cable Schedule'!$G371)</f>
        <v/>
      </c>
      <c r="D371" s="48" t="str">
        <f>IF(ISNA(INDEX('Cable Schedule'!$X$4:$X$411,MATCH($B371,'Cable Schedule'!$M$4:$M$411,0))),"",INDEX('Cable Schedule'!$X$4:$X$411,MATCH($B371,'Cable Schedule'!$M$4:$M$411,0)))</f>
        <v/>
      </c>
      <c r="E371" s="98"/>
      <c r="F371" s="36"/>
      <c r="G371" s="277"/>
      <c r="H371" s="32"/>
      <c r="I371" s="278"/>
      <c r="J371" s="100"/>
      <c r="K371" s="99"/>
      <c r="L371" s="196"/>
      <c r="M371" s="197"/>
      <c r="N371" s="197"/>
      <c r="O371" s="197"/>
      <c r="P371" s="197"/>
      <c r="Q371" s="198"/>
    </row>
    <row r="372" spans="1:17" s="96" customFormat="1">
      <c r="A372" s="97"/>
      <c r="B372" s="34"/>
      <c r="C372" s="3" t="str">
        <f>IF(ISBLANK('Cable Schedule'!$E375),"",'Cable Schedule'!$G372)</f>
        <v/>
      </c>
      <c r="D372" s="48" t="str">
        <f>IF(ISNA(INDEX('Cable Schedule'!$X$4:$X$411,MATCH($B372,'Cable Schedule'!$M$4:$M$411,0))),"",INDEX('Cable Schedule'!$X$4:$X$411,MATCH($B372,'Cable Schedule'!$M$4:$M$411,0)))</f>
        <v/>
      </c>
      <c r="E372" s="98"/>
      <c r="F372" s="36"/>
      <c r="G372" s="277"/>
      <c r="H372" s="32"/>
      <c r="I372" s="278"/>
      <c r="J372" s="100"/>
      <c r="K372" s="99"/>
      <c r="L372" s="196"/>
      <c r="M372" s="197"/>
      <c r="N372" s="197"/>
      <c r="O372" s="197"/>
      <c r="P372" s="197"/>
      <c r="Q372" s="198"/>
    </row>
    <row r="373" spans="1:17" s="96" customFormat="1">
      <c r="A373" s="97"/>
      <c r="B373" s="34"/>
      <c r="C373" s="3" t="str">
        <f>IF(ISBLANK('Cable Schedule'!$E376),"",'Cable Schedule'!$G373)</f>
        <v/>
      </c>
      <c r="D373" s="48" t="str">
        <f>IF(ISNA(INDEX('Cable Schedule'!$X$4:$X$411,MATCH($B373,'Cable Schedule'!$M$4:$M$411,0))),"",INDEX('Cable Schedule'!$X$4:$X$411,MATCH($B373,'Cable Schedule'!$M$4:$M$411,0)))</f>
        <v/>
      </c>
      <c r="E373" s="98"/>
      <c r="F373" s="36"/>
      <c r="G373" s="277"/>
      <c r="H373" s="32"/>
      <c r="I373" s="278"/>
      <c r="J373" s="100"/>
      <c r="K373" s="99"/>
      <c r="L373" s="196"/>
      <c r="M373" s="197"/>
      <c r="N373" s="197"/>
      <c r="O373" s="197"/>
      <c r="P373" s="197"/>
      <c r="Q373" s="198"/>
    </row>
    <row r="374" spans="1:17" s="96" customFormat="1">
      <c r="A374" s="97"/>
      <c r="B374" s="34"/>
      <c r="C374" s="3" t="str">
        <f>IF(ISBLANK('Cable Schedule'!$E377),"",'Cable Schedule'!$G374)</f>
        <v/>
      </c>
      <c r="D374" s="48" t="str">
        <f>IF(ISNA(INDEX('Cable Schedule'!$X$4:$X$411,MATCH($B374,'Cable Schedule'!$M$4:$M$411,0))),"",INDEX('Cable Schedule'!$X$4:$X$411,MATCH($B374,'Cable Schedule'!$M$4:$M$411,0)))</f>
        <v/>
      </c>
      <c r="E374" s="98"/>
      <c r="F374" s="36"/>
      <c r="G374" s="277"/>
      <c r="H374" s="32"/>
      <c r="I374" s="278"/>
      <c r="J374" s="100"/>
      <c r="K374" s="99"/>
      <c r="L374" s="196"/>
      <c r="M374" s="197"/>
      <c r="N374" s="197"/>
      <c r="O374" s="197"/>
      <c r="P374" s="197"/>
      <c r="Q374" s="198"/>
    </row>
    <row r="375" spans="1:17" s="96" customFormat="1">
      <c r="A375" s="97"/>
      <c r="B375" s="34"/>
      <c r="C375" s="3" t="str">
        <f>IF(ISBLANK('Cable Schedule'!$E378),"",'Cable Schedule'!$G375)</f>
        <v/>
      </c>
      <c r="D375" s="48" t="str">
        <f>IF(ISNA(INDEX('Cable Schedule'!$X$4:$X$411,MATCH($B375,'Cable Schedule'!$M$4:$M$411,0))),"",INDEX('Cable Schedule'!$X$4:$X$411,MATCH($B375,'Cable Schedule'!$M$4:$M$411,0)))</f>
        <v/>
      </c>
      <c r="E375" s="98"/>
      <c r="F375" s="36"/>
      <c r="G375" s="277"/>
      <c r="H375" s="32"/>
      <c r="I375" s="278"/>
      <c r="J375" s="100"/>
      <c r="K375" s="99"/>
      <c r="L375" s="196"/>
      <c r="M375" s="197"/>
      <c r="N375" s="197"/>
      <c r="O375" s="197"/>
      <c r="P375" s="197"/>
      <c r="Q375" s="198"/>
    </row>
    <row r="376" spans="1:17" s="96" customFormat="1">
      <c r="A376" s="97"/>
      <c r="B376" s="34"/>
      <c r="C376" s="3" t="str">
        <f>IF(ISBLANK('Cable Schedule'!$E379),"",'Cable Schedule'!$G376)</f>
        <v/>
      </c>
      <c r="D376" s="48" t="str">
        <f>IF(ISNA(INDEX('Cable Schedule'!$X$4:$X$411,MATCH($B376,'Cable Schedule'!$M$4:$M$411,0))),"",INDEX('Cable Schedule'!$X$4:$X$411,MATCH($B376,'Cable Schedule'!$M$4:$M$411,0)))</f>
        <v/>
      </c>
      <c r="E376" s="98"/>
      <c r="F376" s="36"/>
      <c r="G376" s="277"/>
      <c r="H376" s="32"/>
      <c r="I376" s="278"/>
      <c r="J376" s="100"/>
      <c r="K376" s="99"/>
      <c r="L376" s="196"/>
      <c r="M376" s="197"/>
      <c r="N376" s="197"/>
      <c r="O376" s="197"/>
      <c r="P376" s="197"/>
      <c r="Q376" s="198"/>
    </row>
    <row r="377" spans="1:17" s="96" customFormat="1">
      <c r="A377" s="97"/>
      <c r="B377" s="34"/>
      <c r="C377" s="3" t="str">
        <f>IF(ISBLANK('Cable Schedule'!$E380),"",'Cable Schedule'!$G377)</f>
        <v/>
      </c>
      <c r="D377" s="48" t="str">
        <f>IF(ISNA(INDEX('Cable Schedule'!$X$4:$X$411,MATCH($B377,'Cable Schedule'!$M$4:$M$411,0))),"",INDEX('Cable Schedule'!$X$4:$X$411,MATCH($B377,'Cable Schedule'!$M$4:$M$411,0)))</f>
        <v/>
      </c>
      <c r="E377" s="98"/>
      <c r="F377" s="36"/>
      <c r="G377" s="277"/>
      <c r="H377" s="32"/>
      <c r="I377" s="278"/>
      <c r="J377" s="100"/>
      <c r="K377" s="99"/>
      <c r="L377" s="196"/>
      <c r="M377" s="197"/>
      <c r="N377" s="197"/>
      <c r="O377" s="197"/>
      <c r="P377" s="197"/>
      <c r="Q377" s="198"/>
    </row>
    <row r="378" spans="1:17" s="96" customFormat="1">
      <c r="A378" s="97"/>
      <c r="B378" s="34"/>
      <c r="C378" s="3" t="str">
        <f>IF(ISBLANK('Cable Schedule'!$E381),"",'Cable Schedule'!$G378)</f>
        <v/>
      </c>
      <c r="D378" s="48" t="str">
        <f>IF(ISNA(INDEX('Cable Schedule'!$X$4:$X$411,MATCH($B378,'Cable Schedule'!$M$4:$M$411,0))),"",INDEX('Cable Schedule'!$X$4:$X$411,MATCH($B378,'Cable Schedule'!$M$4:$M$411,0)))</f>
        <v/>
      </c>
      <c r="E378" s="98"/>
      <c r="F378" s="36"/>
      <c r="G378" s="277"/>
      <c r="H378" s="32"/>
      <c r="I378" s="278"/>
      <c r="J378" s="100"/>
      <c r="K378" s="99"/>
      <c r="L378" s="196"/>
      <c r="M378" s="197"/>
      <c r="N378" s="197"/>
      <c r="O378" s="197"/>
      <c r="P378" s="197"/>
      <c r="Q378" s="198"/>
    </row>
    <row r="379" spans="1:17" s="96" customFormat="1">
      <c r="A379" s="97"/>
      <c r="B379" s="34"/>
      <c r="C379" s="3" t="str">
        <f>IF(ISBLANK('Cable Schedule'!$E382),"",'Cable Schedule'!$G379)</f>
        <v/>
      </c>
      <c r="D379" s="48" t="str">
        <f>IF(ISNA(INDEX('Cable Schedule'!$X$4:$X$411,MATCH($B379,'Cable Schedule'!$M$4:$M$411,0))),"",INDEX('Cable Schedule'!$X$4:$X$411,MATCH($B379,'Cable Schedule'!$M$4:$M$411,0)))</f>
        <v/>
      </c>
      <c r="E379" s="98"/>
      <c r="F379" s="36"/>
      <c r="G379" s="277"/>
      <c r="H379" s="32"/>
      <c r="I379" s="278"/>
      <c r="J379" s="100"/>
      <c r="K379" s="99"/>
      <c r="L379" s="196"/>
      <c r="M379" s="197"/>
      <c r="N379" s="197"/>
      <c r="O379" s="197"/>
      <c r="P379" s="197"/>
      <c r="Q379" s="198"/>
    </row>
    <row r="380" spans="1:17" s="96" customFormat="1">
      <c r="A380" s="97"/>
      <c r="B380" s="34"/>
      <c r="C380" s="3" t="str">
        <f>IF(ISBLANK('Cable Schedule'!$E383),"",'Cable Schedule'!$G380)</f>
        <v/>
      </c>
      <c r="D380" s="48" t="str">
        <f>IF(ISNA(INDEX('Cable Schedule'!$X$4:$X$411,MATCH($B380,'Cable Schedule'!$M$4:$M$411,0))),"",INDEX('Cable Schedule'!$X$4:$X$411,MATCH($B380,'Cable Schedule'!$M$4:$M$411,0)))</f>
        <v/>
      </c>
      <c r="E380" s="98"/>
      <c r="F380" s="36"/>
      <c r="G380" s="277"/>
      <c r="H380" s="32"/>
      <c r="I380" s="278"/>
      <c r="J380" s="100"/>
      <c r="K380" s="99"/>
      <c r="L380" s="196"/>
      <c r="M380" s="197"/>
      <c r="N380" s="197"/>
      <c r="O380" s="197"/>
      <c r="P380" s="197"/>
      <c r="Q380" s="198"/>
    </row>
    <row r="381" spans="1:17" s="96" customFormat="1">
      <c r="A381" s="97"/>
      <c r="B381" s="34"/>
      <c r="C381" s="3" t="str">
        <f>IF(ISBLANK('Cable Schedule'!$E384),"",'Cable Schedule'!$G381)</f>
        <v/>
      </c>
      <c r="D381" s="48" t="str">
        <f>IF(ISNA(INDEX('Cable Schedule'!$X$4:$X$411,MATCH($B381,'Cable Schedule'!$M$4:$M$411,0))),"",INDEX('Cable Schedule'!$X$4:$X$411,MATCH($B381,'Cable Schedule'!$M$4:$M$411,0)))</f>
        <v/>
      </c>
      <c r="E381" s="98"/>
      <c r="F381" s="36"/>
      <c r="G381" s="277"/>
      <c r="H381" s="32"/>
      <c r="I381" s="278"/>
      <c r="J381" s="100"/>
      <c r="K381" s="99"/>
      <c r="L381" s="196"/>
      <c r="M381" s="197"/>
      <c r="N381" s="197"/>
      <c r="O381" s="197"/>
      <c r="P381" s="197"/>
      <c r="Q381" s="198"/>
    </row>
    <row r="382" spans="1:17" s="96" customFormat="1">
      <c r="A382" s="97"/>
      <c r="B382" s="34"/>
      <c r="C382" s="3" t="str">
        <f>IF(ISBLANK('Cable Schedule'!$E385),"",'Cable Schedule'!$G382)</f>
        <v/>
      </c>
      <c r="D382" s="48" t="str">
        <f>IF(ISNA(INDEX('Cable Schedule'!$X$4:$X$411,MATCH($B382,'Cable Schedule'!$M$4:$M$411,0))),"",INDEX('Cable Schedule'!$X$4:$X$411,MATCH($B382,'Cable Schedule'!$M$4:$M$411,0)))</f>
        <v/>
      </c>
      <c r="E382" s="98"/>
      <c r="F382" s="36"/>
      <c r="G382" s="277"/>
      <c r="H382" s="32"/>
      <c r="I382" s="278"/>
      <c r="J382" s="100"/>
      <c r="K382" s="99"/>
      <c r="L382" s="196"/>
      <c r="M382" s="197"/>
      <c r="N382" s="197"/>
      <c r="O382" s="197"/>
      <c r="P382" s="197"/>
      <c r="Q382" s="198"/>
    </row>
    <row r="383" spans="1:17" s="96" customFormat="1">
      <c r="A383" s="97"/>
      <c r="B383" s="34"/>
      <c r="C383" s="3" t="str">
        <f>IF(ISBLANK('Cable Schedule'!$E386),"",'Cable Schedule'!$G383)</f>
        <v/>
      </c>
      <c r="D383" s="48" t="str">
        <f>IF(ISNA(INDEX('Cable Schedule'!$X$4:$X$411,MATCH($B383,'Cable Schedule'!$M$4:$M$411,0))),"",INDEX('Cable Schedule'!$X$4:$X$411,MATCH($B383,'Cable Schedule'!$M$4:$M$411,0)))</f>
        <v/>
      </c>
      <c r="E383" s="98"/>
      <c r="F383" s="36"/>
      <c r="G383" s="277"/>
      <c r="H383" s="32"/>
      <c r="I383" s="278"/>
      <c r="J383" s="100"/>
      <c r="K383" s="99"/>
      <c r="L383" s="196"/>
      <c r="M383" s="197"/>
      <c r="N383" s="197"/>
      <c r="O383" s="197"/>
      <c r="P383" s="197"/>
      <c r="Q383" s="198"/>
    </row>
    <row r="384" spans="1:17" s="96" customFormat="1">
      <c r="A384" s="97"/>
      <c r="B384" s="34"/>
      <c r="C384" s="3" t="str">
        <f>IF(ISBLANK('Cable Schedule'!$E387),"",'Cable Schedule'!$G384)</f>
        <v/>
      </c>
      <c r="D384" s="48" t="str">
        <f>IF(ISNA(INDEX('Cable Schedule'!$X$4:$X$411,MATCH($B384,'Cable Schedule'!$M$4:$M$411,0))),"",INDEX('Cable Schedule'!$X$4:$X$411,MATCH($B384,'Cable Schedule'!$M$4:$M$411,0)))</f>
        <v/>
      </c>
      <c r="E384" s="98"/>
      <c r="F384" s="36"/>
      <c r="G384" s="277"/>
      <c r="H384" s="32"/>
      <c r="I384" s="278"/>
      <c r="J384" s="100"/>
      <c r="K384" s="99"/>
      <c r="L384" s="196"/>
      <c r="M384" s="197"/>
      <c r="N384" s="197"/>
      <c r="O384" s="197"/>
      <c r="P384" s="197"/>
      <c r="Q384" s="198"/>
    </row>
    <row r="385" spans="1:17" s="96" customFormat="1">
      <c r="A385" s="97"/>
      <c r="B385" s="34"/>
      <c r="C385" s="3" t="str">
        <f>IF(ISBLANK('Cable Schedule'!$E388),"",'Cable Schedule'!$G385)</f>
        <v/>
      </c>
      <c r="D385" s="48" t="str">
        <f>IF(ISNA(INDEX('Cable Schedule'!$X$4:$X$411,MATCH($B385,'Cable Schedule'!$M$4:$M$411,0))),"",INDEX('Cable Schedule'!$X$4:$X$411,MATCH($B385,'Cable Schedule'!$M$4:$M$411,0)))</f>
        <v/>
      </c>
      <c r="E385" s="98"/>
      <c r="F385" s="36"/>
      <c r="G385" s="277"/>
      <c r="H385" s="32"/>
      <c r="I385" s="278"/>
      <c r="J385" s="100"/>
      <c r="K385" s="99"/>
      <c r="L385" s="196"/>
      <c r="M385" s="197"/>
      <c r="N385" s="197"/>
      <c r="O385" s="197"/>
      <c r="P385" s="197"/>
      <c r="Q385" s="198"/>
    </row>
    <row r="386" spans="1:17" s="96" customFormat="1">
      <c r="A386" s="97"/>
      <c r="B386" s="34"/>
      <c r="C386" s="3" t="str">
        <f>IF(ISBLANK('Cable Schedule'!$E389),"",'Cable Schedule'!$G386)</f>
        <v/>
      </c>
      <c r="D386" s="48" t="str">
        <f>IF(ISNA(INDEX('Cable Schedule'!$X$4:$X$411,MATCH($B386,'Cable Schedule'!$M$4:$M$411,0))),"",INDEX('Cable Schedule'!$X$4:$X$411,MATCH($B386,'Cable Schedule'!$M$4:$M$411,0)))</f>
        <v/>
      </c>
      <c r="E386" s="98"/>
      <c r="F386" s="36"/>
      <c r="G386" s="277"/>
      <c r="H386" s="32"/>
      <c r="I386" s="278"/>
      <c r="J386" s="100"/>
      <c r="K386" s="99"/>
      <c r="L386" s="196"/>
      <c r="M386" s="197"/>
      <c r="N386" s="197"/>
      <c r="O386" s="197"/>
      <c r="P386" s="197"/>
      <c r="Q386" s="198"/>
    </row>
    <row r="387" spans="1:17" s="96" customFormat="1">
      <c r="A387" s="97"/>
      <c r="B387" s="34"/>
      <c r="C387" s="3" t="str">
        <f>IF(ISBLANK('Cable Schedule'!$E390),"",'Cable Schedule'!$G387)</f>
        <v/>
      </c>
      <c r="D387" s="48" t="str">
        <f>IF(ISNA(INDEX('Cable Schedule'!$X$4:$X$411,MATCH($B387,'Cable Schedule'!$M$4:$M$411,0))),"",INDEX('Cable Schedule'!$X$4:$X$411,MATCH($B387,'Cable Schedule'!$M$4:$M$411,0)))</f>
        <v/>
      </c>
      <c r="E387" s="98"/>
      <c r="F387" s="36"/>
      <c r="G387" s="277"/>
      <c r="H387" s="32"/>
      <c r="I387" s="278"/>
      <c r="J387" s="100"/>
      <c r="K387" s="99"/>
      <c r="L387" s="196"/>
      <c r="M387" s="197"/>
      <c r="N387" s="197"/>
      <c r="O387" s="197"/>
      <c r="P387" s="197"/>
      <c r="Q387" s="198"/>
    </row>
    <row r="388" spans="1:17" s="96" customFormat="1">
      <c r="A388" s="97"/>
      <c r="B388" s="34"/>
      <c r="C388" s="3" t="str">
        <f>IF(ISBLANK('Cable Schedule'!$E391),"",'Cable Schedule'!$G388)</f>
        <v/>
      </c>
      <c r="D388" s="48" t="str">
        <f>IF(ISNA(INDEX('Cable Schedule'!$X$4:$X$411,MATCH($B388,'Cable Schedule'!$M$4:$M$411,0))),"",INDEX('Cable Schedule'!$X$4:$X$411,MATCH($B388,'Cable Schedule'!$M$4:$M$411,0)))</f>
        <v/>
      </c>
      <c r="E388" s="98"/>
      <c r="F388" s="36"/>
      <c r="G388" s="277"/>
      <c r="H388" s="32"/>
      <c r="I388" s="278"/>
      <c r="J388" s="100"/>
      <c r="K388" s="99"/>
      <c r="L388" s="196"/>
      <c r="M388" s="197"/>
      <c r="N388" s="197"/>
      <c r="O388" s="197"/>
      <c r="P388" s="197"/>
      <c r="Q388" s="198"/>
    </row>
    <row r="389" spans="1:17" s="96" customFormat="1">
      <c r="A389" s="97"/>
      <c r="B389" s="34"/>
      <c r="C389" s="3" t="str">
        <f>IF(ISBLANK('Cable Schedule'!$E392),"",'Cable Schedule'!$G389)</f>
        <v/>
      </c>
      <c r="D389" s="48" t="str">
        <f>IF(ISNA(INDEX('Cable Schedule'!$X$4:$X$411,MATCH($B389,'Cable Schedule'!$M$4:$M$411,0))),"",INDEX('Cable Schedule'!$X$4:$X$411,MATCH($B389,'Cable Schedule'!$M$4:$M$411,0)))</f>
        <v/>
      </c>
      <c r="E389" s="98"/>
      <c r="F389" s="36"/>
      <c r="G389" s="277"/>
      <c r="H389" s="32"/>
      <c r="I389" s="278"/>
      <c r="J389" s="100"/>
      <c r="K389" s="99"/>
      <c r="L389" s="196"/>
      <c r="M389" s="197"/>
      <c r="N389" s="197"/>
      <c r="O389" s="197"/>
      <c r="P389" s="197"/>
      <c r="Q389" s="198"/>
    </row>
    <row r="390" spans="1:17" s="96" customFormat="1">
      <c r="A390" s="97"/>
      <c r="B390" s="34"/>
      <c r="C390" s="3" t="str">
        <f>IF(ISBLANK('Cable Schedule'!$E393),"",'Cable Schedule'!$G390)</f>
        <v/>
      </c>
      <c r="D390" s="48" t="str">
        <f>IF(ISNA(INDEX('Cable Schedule'!$X$4:$X$411,MATCH($B390,'Cable Schedule'!$M$4:$M$411,0))),"",INDEX('Cable Schedule'!$X$4:$X$411,MATCH($B390,'Cable Schedule'!$M$4:$M$411,0)))</f>
        <v/>
      </c>
      <c r="E390" s="98"/>
      <c r="F390" s="36"/>
      <c r="G390" s="277"/>
      <c r="H390" s="32"/>
      <c r="I390" s="278"/>
      <c r="J390" s="100"/>
      <c r="K390" s="99"/>
      <c r="L390" s="196"/>
      <c r="M390" s="197"/>
      <c r="N390" s="197"/>
      <c r="O390" s="197"/>
      <c r="P390" s="197"/>
      <c r="Q390" s="198"/>
    </row>
    <row r="391" spans="1:17" s="96" customFormat="1">
      <c r="A391" s="97"/>
      <c r="B391" s="34"/>
      <c r="C391" s="3" t="str">
        <f>IF(ISBLANK('Cable Schedule'!$E394),"",'Cable Schedule'!$G391)</f>
        <v/>
      </c>
      <c r="D391" s="48" t="str">
        <f>IF(ISNA(INDEX('Cable Schedule'!$X$4:$X$411,MATCH($B391,'Cable Schedule'!$M$4:$M$411,0))),"",INDEX('Cable Schedule'!$X$4:$X$411,MATCH($B391,'Cable Schedule'!$M$4:$M$411,0)))</f>
        <v/>
      </c>
      <c r="E391" s="98"/>
      <c r="F391" s="36"/>
      <c r="G391" s="277"/>
      <c r="H391" s="32"/>
      <c r="I391" s="278"/>
      <c r="J391" s="100"/>
      <c r="K391" s="99"/>
      <c r="L391" s="196"/>
      <c r="M391" s="197"/>
      <c r="N391" s="197"/>
      <c r="O391" s="197"/>
      <c r="P391" s="197"/>
      <c r="Q391" s="198"/>
    </row>
    <row r="392" spans="1:17" s="96" customFormat="1">
      <c r="A392" s="97"/>
      <c r="B392" s="34"/>
      <c r="C392" s="3" t="str">
        <f>IF(ISBLANK('Cable Schedule'!$E395),"",'Cable Schedule'!$G392)</f>
        <v/>
      </c>
      <c r="D392" s="48" t="str">
        <f>IF(ISNA(INDEX('Cable Schedule'!$X$4:$X$411,MATCH($B392,'Cable Schedule'!$M$4:$M$411,0))),"",INDEX('Cable Schedule'!$X$4:$X$411,MATCH($B392,'Cable Schedule'!$M$4:$M$411,0)))</f>
        <v/>
      </c>
      <c r="E392" s="98"/>
      <c r="F392" s="36"/>
      <c r="G392" s="277"/>
      <c r="H392" s="32"/>
      <c r="I392" s="278"/>
      <c r="J392" s="100"/>
      <c r="K392" s="99"/>
      <c r="L392" s="196"/>
      <c r="M392" s="197"/>
      <c r="N392" s="197"/>
      <c r="O392" s="197"/>
      <c r="P392" s="197"/>
      <c r="Q392" s="198"/>
    </row>
    <row r="393" spans="1:17" s="96" customFormat="1">
      <c r="A393" s="97"/>
      <c r="B393" s="34"/>
      <c r="C393" s="3" t="str">
        <f>IF(ISBLANK('Cable Schedule'!$E396),"",'Cable Schedule'!$G393)</f>
        <v/>
      </c>
      <c r="D393" s="48" t="str">
        <f>IF(ISNA(INDEX('Cable Schedule'!$X$4:$X$411,MATCH($B393,'Cable Schedule'!$M$4:$M$411,0))),"",INDEX('Cable Schedule'!$X$4:$X$411,MATCH($B393,'Cable Schedule'!$M$4:$M$411,0)))</f>
        <v/>
      </c>
      <c r="E393" s="98"/>
      <c r="F393" s="36"/>
      <c r="G393" s="277"/>
      <c r="H393" s="32"/>
      <c r="I393" s="278"/>
      <c r="J393" s="100"/>
      <c r="K393" s="99"/>
      <c r="L393" s="196"/>
      <c r="M393" s="197"/>
      <c r="N393" s="197"/>
      <c r="O393" s="197"/>
      <c r="P393" s="197"/>
      <c r="Q393" s="198"/>
    </row>
    <row r="394" spans="1:17" s="96" customFormat="1">
      <c r="A394" s="97"/>
      <c r="B394" s="34"/>
      <c r="C394" s="3" t="str">
        <f>IF(ISBLANK('Cable Schedule'!$E397),"",'Cable Schedule'!$G394)</f>
        <v/>
      </c>
      <c r="D394" s="48" t="str">
        <f>IF(ISNA(INDEX('Cable Schedule'!$X$4:$X$411,MATCH($B394,'Cable Schedule'!$M$4:$M$411,0))),"",INDEX('Cable Schedule'!$X$4:$X$411,MATCH($B394,'Cable Schedule'!$M$4:$M$411,0)))</f>
        <v/>
      </c>
      <c r="E394" s="98"/>
      <c r="F394" s="36"/>
      <c r="G394" s="277"/>
      <c r="H394" s="32"/>
      <c r="I394" s="278"/>
      <c r="J394" s="100"/>
      <c r="K394" s="99"/>
      <c r="L394" s="196"/>
      <c r="M394" s="197"/>
      <c r="N394" s="197"/>
      <c r="O394" s="197"/>
      <c r="P394" s="197"/>
      <c r="Q394" s="198"/>
    </row>
    <row r="395" spans="1:17" s="96" customFormat="1">
      <c r="A395" s="97"/>
      <c r="B395" s="34"/>
      <c r="C395" s="3" t="str">
        <f>IF(ISBLANK('Cable Schedule'!$E398),"",'Cable Schedule'!$G395)</f>
        <v/>
      </c>
      <c r="D395" s="48" t="str">
        <f>IF(ISNA(INDEX('Cable Schedule'!$X$4:$X$411,MATCH($B395,'Cable Schedule'!$M$4:$M$411,0))),"",INDEX('Cable Schedule'!$X$4:$X$411,MATCH($B395,'Cable Schedule'!$M$4:$M$411,0)))</f>
        <v/>
      </c>
      <c r="E395" s="98"/>
      <c r="F395" s="36"/>
      <c r="G395" s="277"/>
      <c r="H395" s="32"/>
      <c r="I395" s="278"/>
      <c r="J395" s="100"/>
      <c r="K395" s="99"/>
      <c r="L395" s="196"/>
      <c r="M395" s="197"/>
      <c r="N395" s="197"/>
      <c r="O395" s="197"/>
      <c r="P395" s="197"/>
      <c r="Q395" s="198"/>
    </row>
    <row r="396" spans="1:17" s="96" customFormat="1">
      <c r="A396" s="97"/>
      <c r="B396" s="34"/>
      <c r="C396" s="3" t="str">
        <f>IF(ISBLANK('Cable Schedule'!$E399),"",'Cable Schedule'!$G396)</f>
        <v/>
      </c>
      <c r="D396" s="48" t="str">
        <f>IF(ISNA(INDEX('Cable Schedule'!$X$4:$X$411,MATCH($B396,'Cable Schedule'!$M$4:$M$411,0))),"",INDEX('Cable Schedule'!$X$4:$X$411,MATCH($B396,'Cable Schedule'!$M$4:$M$411,0)))</f>
        <v/>
      </c>
      <c r="E396" s="98"/>
      <c r="F396" s="36"/>
      <c r="G396" s="277"/>
      <c r="H396" s="32"/>
      <c r="I396" s="278"/>
      <c r="J396" s="100"/>
      <c r="K396" s="99"/>
      <c r="L396" s="196"/>
      <c r="M396" s="197"/>
      <c r="N396" s="197"/>
      <c r="O396" s="197"/>
      <c r="P396" s="197"/>
      <c r="Q396" s="198"/>
    </row>
    <row r="397" spans="1:17" s="96" customFormat="1">
      <c r="A397" s="97"/>
      <c r="B397" s="34"/>
      <c r="C397" s="3" t="str">
        <f>IF(ISBLANK('Cable Schedule'!$E400),"",'Cable Schedule'!$G397)</f>
        <v/>
      </c>
      <c r="D397" s="48" t="str">
        <f>IF(ISNA(INDEX('Cable Schedule'!$X$4:$X$411,MATCH($B397,'Cable Schedule'!$M$4:$M$411,0))),"",INDEX('Cable Schedule'!$X$4:$X$411,MATCH($B397,'Cable Schedule'!$M$4:$M$411,0)))</f>
        <v/>
      </c>
      <c r="E397" s="98"/>
      <c r="F397" s="36"/>
      <c r="G397" s="277"/>
      <c r="H397" s="32"/>
      <c r="I397" s="278"/>
      <c r="J397" s="100"/>
      <c r="K397" s="99"/>
      <c r="L397" s="196"/>
      <c r="M397" s="197"/>
      <c r="N397" s="197"/>
      <c r="O397" s="197"/>
      <c r="P397" s="197"/>
      <c r="Q397" s="198"/>
    </row>
    <row r="398" spans="1:17" s="96" customFormat="1">
      <c r="A398" s="97"/>
      <c r="B398" s="34"/>
      <c r="C398" s="3" t="str">
        <f>IF(ISBLANK('Cable Schedule'!$E401),"",'Cable Schedule'!$G398)</f>
        <v/>
      </c>
      <c r="D398" s="48" t="str">
        <f>IF(ISNA(INDEX('Cable Schedule'!$X$4:$X$411,MATCH($B398,'Cable Schedule'!$M$4:$M$411,0))),"",INDEX('Cable Schedule'!$X$4:$X$411,MATCH($B398,'Cable Schedule'!$M$4:$M$411,0)))</f>
        <v/>
      </c>
      <c r="E398" s="98"/>
      <c r="F398" s="36"/>
      <c r="G398" s="277"/>
      <c r="H398" s="32"/>
      <c r="I398" s="278"/>
      <c r="J398" s="100"/>
      <c r="K398" s="99"/>
      <c r="L398" s="196"/>
      <c r="M398" s="197"/>
      <c r="N398" s="197"/>
      <c r="O398" s="197"/>
      <c r="P398" s="197"/>
      <c r="Q398" s="198"/>
    </row>
    <row r="399" spans="1:17" s="96" customFormat="1">
      <c r="A399" s="97"/>
      <c r="B399" s="34"/>
      <c r="C399" s="3" t="str">
        <f>IF(ISBLANK('Cable Schedule'!$E402),"",'Cable Schedule'!$G399)</f>
        <v/>
      </c>
      <c r="D399" s="48" t="str">
        <f>IF(ISNA(INDEX('Cable Schedule'!$X$4:$X$411,MATCH($B399,'Cable Schedule'!$M$4:$M$411,0))),"",INDEX('Cable Schedule'!$X$4:$X$411,MATCH($B399,'Cable Schedule'!$M$4:$M$411,0)))</f>
        <v/>
      </c>
      <c r="E399" s="98"/>
      <c r="F399" s="36"/>
      <c r="G399" s="277"/>
      <c r="H399" s="32"/>
      <c r="I399" s="278"/>
      <c r="J399" s="100"/>
      <c r="K399" s="99"/>
      <c r="L399" s="196"/>
      <c r="M399" s="197"/>
      <c r="N399" s="197"/>
      <c r="O399" s="197"/>
      <c r="P399" s="197"/>
      <c r="Q399" s="198"/>
    </row>
    <row r="400" spans="1:17" s="96" customFormat="1">
      <c r="A400" s="97"/>
      <c r="B400" s="34"/>
      <c r="C400" s="3" t="str">
        <f>IF(ISBLANK('Cable Schedule'!$E403),"",'Cable Schedule'!$G400)</f>
        <v/>
      </c>
      <c r="D400" s="48" t="str">
        <f>IF(ISNA(INDEX('Cable Schedule'!$X$4:$X$411,MATCH($B400,'Cable Schedule'!$M$4:$M$411,0))),"",INDEX('Cable Schedule'!$X$4:$X$411,MATCH($B400,'Cable Schedule'!$M$4:$M$411,0)))</f>
        <v/>
      </c>
      <c r="E400" s="98"/>
      <c r="F400" s="36"/>
      <c r="G400" s="277"/>
      <c r="H400" s="32"/>
      <c r="I400" s="278"/>
      <c r="J400" s="100"/>
      <c r="K400" s="99"/>
      <c r="L400" s="196"/>
      <c r="M400" s="197"/>
      <c r="N400" s="197"/>
      <c r="O400" s="197"/>
      <c r="P400" s="197"/>
      <c r="Q400" s="198"/>
    </row>
    <row r="401" spans="1:17" s="96" customFormat="1">
      <c r="A401" s="97"/>
      <c r="B401" s="34"/>
      <c r="C401" s="3" t="str">
        <f>IF(ISBLANK('Cable Schedule'!$E404),"",'Cable Schedule'!$G401)</f>
        <v/>
      </c>
      <c r="D401" s="48" t="str">
        <f>IF(ISNA(INDEX('Cable Schedule'!$X$4:$X$411,MATCH($B401,'Cable Schedule'!$M$4:$M$411,0))),"",INDEX('Cable Schedule'!$X$4:$X$411,MATCH($B401,'Cable Schedule'!$M$4:$M$411,0)))</f>
        <v/>
      </c>
      <c r="E401" s="98"/>
      <c r="F401" s="36"/>
      <c r="G401" s="277"/>
      <c r="H401" s="32"/>
      <c r="I401" s="278"/>
      <c r="J401" s="100"/>
      <c r="K401" s="99"/>
      <c r="L401" s="196"/>
      <c r="M401" s="197"/>
      <c r="N401" s="197"/>
      <c r="O401" s="197"/>
      <c r="P401" s="197"/>
      <c r="Q401" s="198"/>
    </row>
    <row r="402" spans="1:17" s="96" customFormat="1">
      <c r="A402" s="97"/>
      <c r="B402" s="34"/>
      <c r="C402" s="3" t="str">
        <f>IF(ISBLANK('Cable Schedule'!$E405),"",'Cable Schedule'!$G402)</f>
        <v/>
      </c>
      <c r="D402" s="48" t="str">
        <f>IF(ISNA(INDEX('Cable Schedule'!$X$4:$X$411,MATCH($B402,'Cable Schedule'!$M$4:$M$411,0))),"",INDEX('Cable Schedule'!$X$4:$X$411,MATCH($B402,'Cable Schedule'!$M$4:$M$411,0)))</f>
        <v/>
      </c>
      <c r="E402" s="98"/>
      <c r="F402" s="36"/>
      <c r="G402" s="277"/>
      <c r="H402" s="32"/>
      <c r="I402" s="278"/>
      <c r="J402" s="100"/>
      <c r="K402" s="99"/>
      <c r="L402" s="196"/>
      <c r="M402" s="197"/>
      <c r="N402" s="197"/>
      <c r="O402" s="197"/>
      <c r="P402" s="197"/>
      <c r="Q402" s="198"/>
    </row>
    <row r="403" spans="1:17" s="96" customFormat="1">
      <c r="A403" s="97"/>
      <c r="B403" s="34"/>
      <c r="C403" s="3" t="str">
        <f>IF(ISBLANK('Cable Schedule'!$E406),"",'Cable Schedule'!$G403)</f>
        <v/>
      </c>
      <c r="D403" s="48" t="str">
        <f>IF(ISNA(INDEX('Cable Schedule'!$X$4:$X$411,MATCH($B403,'Cable Schedule'!$M$4:$M$411,0))),"",INDEX('Cable Schedule'!$X$4:$X$411,MATCH($B403,'Cable Schedule'!$M$4:$M$411,0)))</f>
        <v/>
      </c>
      <c r="E403" s="98"/>
      <c r="F403" s="36"/>
      <c r="G403" s="277"/>
      <c r="H403" s="32"/>
      <c r="I403" s="278"/>
      <c r="J403" s="100"/>
      <c r="K403" s="99"/>
      <c r="L403" s="196"/>
      <c r="M403" s="197"/>
      <c r="N403" s="197"/>
      <c r="O403" s="197"/>
      <c r="P403" s="197"/>
      <c r="Q403" s="198"/>
    </row>
    <row r="404" spans="1:17" s="96" customFormat="1">
      <c r="A404" s="97"/>
      <c r="B404" s="34"/>
      <c r="C404" s="3" t="str">
        <f>IF(ISBLANK('Cable Schedule'!$E407),"",'Cable Schedule'!$G404)</f>
        <v/>
      </c>
      <c r="D404" s="48" t="str">
        <f>IF(ISNA(INDEX('Cable Schedule'!$X$4:$X$411,MATCH($B404,'Cable Schedule'!$M$4:$M$411,0))),"",INDEX('Cable Schedule'!$X$4:$X$411,MATCH($B404,'Cable Schedule'!$M$4:$M$411,0)))</f>
        <v/>
      </c>
      <c r="E404" s="98"/>
      <c r="F404" s="36"/>
      <c r="G404" s="277"/>
      <c r="H404" s="32"/>
      <c r="I404" s="278"/>
      <c r="J404" s="100"/>
      <c r="K404" s="99"/>
      <c r="L404" s="196"/>
      <c r="M404" s="197"/>
      <c r="N404" s="197"/>
      <c r="O404" s="197"/>
      <c r="P404" s="197"/>
      <c r="Q404" s="198"/>
    </row>
    <row r="405" spans="1:17" s="96" customFormat="1">
      <c r="A405" s="97"/>
      <c r="B405" s="34"/>
      <c r="C405" s="3" t="str">
        <f>IF(ISBLANK('Cable Schedule'!$E408),"",'Cable Schedule'!$G405)</f>
        <v/>
      </c>
      <c r="D405" s="48" t="str">
        <f>IF(ISNA(INDEX('Cable Schedule'!$X$4:$X$411,MATCH($B405,'Cable Schedule'!$M$4:$M$411,0))),"",INDEX('Cable Schedule'!$X$4:$X$411,MATCH($B405,'Cable Schedule'!$M$4:$M$411,0)))</f>
        <v/>
      </c>
      <c r="E405" s="98"/>
      <c r="F405" s="36"/>
      <c r="G405" s="277"/>
      <c r="H405" s="32"/>
      <c r="I405" s="278"/>
      <c r="J405" s="100"/>
      <c r="K405" s="99"/>
      <c r="L405" s="196"/>
      <c r="M405" s="197"/>
      <c r="N405" s="197"/>
      <c r="O405" s="197"/>
      <c r="P405" s="197"/>
      <c r="Q405" s="198"/>
    </row>
    <row r="406" spans="1:17" s="96" customFormat="1">
      <c r="A406" s="97"/>
      <c r="B406" s="34"/>
      <c r="C406" s="3" t="str">
        <f>IF(ISBLANK('Cable Schedule'!$E409),"",'Cable Schedule'!$G406)</f>
        <v/>
      </c>
      <c r="D406" s="48" t="str">
        <f>IF(ISNA(INDEX('Cable Schedule'!$X$4:$X$411,MATCH($B406,'Cable Schedule'!$M$4:$M$411,0))),"",INDEX('Cable Schedule'!$X$4:$X$411,MATCH($B406,'Cable Schedule'!$M$4:$M$411,0)))</f>
        <v/>
      </c>
      <c r="E406" s="98"/>
      <c r="F406" s="36"/>
      <c r="G406" s="277"/>
      <c r="H406" s="32"/>
      <c r="I406" s="278"/>
      <c r="J406" s="100"/>
      <c r="K406" s="99"/>
      <c r="L406" s="196"/>
      <c r="M406" s="197"/>
      <c r="N406" s="197"/>
      <c r="O406" s="197"/>
      <c r="P406" s="197"/>
      <c r="Q406" s="198"/>
    </row>
    <row r="407" spans="1:17" s="96" customFormat="1">
      <c r="A407" s="97"/>
      <c r="B407" s="34"/>
      <c r="C407" s="3" t="str">
        <f>IF(ISBLANK('Cable Schedule'!$E410),"",'Cable Schedule'!$G407)</f>
        <v/>
      </c>
      <c r="D407" s="48" t="str">
        <f>IF(ISNA(INDEX('Cable Schedule'!$X$4:$X$411,MATCH($B407,'Cable Schedule'!$M$4:$M$411,0))),"",INDEX('Cable Schedule'!$X$4:$X$411,MATCH($B407,'Cable Schedule'!$M$4:$M$411,0)))</f>
        <v/>
      </c>
      <c r="E407" s="98"/>
      <c r="F407" s="36"/>
      <c r="G407" s="277"/>
      <c r="H407" s="32"/>
      <c r="I407" s="278"/>
      <c r="J407" s="100"/>
      <c r="K407" s="99"/>
      <c r="L407" s="196"/>
      <c r="M407" s="197"/>
      <c r="N407" s="197"/>
      <c r="O407" s="197"/>
      <c r="P407" s="197"/>
      <c r="Q407" s="198"/>
    </row>
    <row r="408" spans="1:17" s="96" customFormat="1">
      <c r="A408" s="97"/>
      <c r="B408" s="34"/>
      <c r="C408" s="3" t="str">
        <f>IF(ISBLANK('Cable Schedule'!$E411),"",'Cable Schedule'!$G408)</f>
        <v/>
      </c>
      <c r="D408" s="48" t="str">
        <f>IF(ISNA(INDEX('Cable Schedule'!$X$4:$X$411,MATCH($B408,'Cable Schedule'!$M$4:$M$411,0))),"",INDEX('Cable Schedule'!$X$4:$X$411,MATCH($B408,'Cable Schedule'!$M$4:$M$411,0)))</f>
        <v/>
      </c>
      <c r="E408" s="98"/>
      <c r="F408" s="36"/>
      <c r="G408" s="277"/>
      <c r="H408" s="32"/>
      <c r="I408" s="278"/>
      <c r="J408" s="100"/>
      <c r="K408" s="99"/>
      <c r="L408" s="196"/>
      <c r="M408" s="197"/>
      <c r="N408" s="197"/>
      <c r="O408" s="197"/>
      <c r="P408" s="197"/>
      <c r="Q408" s="198"/>
    </row>
    <row r="409" spans="1:17" s="96" customFormat="1">
      <c r="A409" s="97"/>
      <c r="B409" s="34"/>
      <c r="C409" s="3" t="str">
        <f>IF(ISBLANK('Cable Schedule'!$E412),"",'Cable Schedule'!$G409)</f>
        <v/>
      </c>
      <c r="D409" s="48" t="str">
        <f>IF(ISNA(INDEX('Cable Schedule'!$X$4:$X$411,MATCH($B409,'Cable Schedule'!$M$4:$M$411,0))),"",INDEX('Cable Schedule'!$X$4:$X$411,MATCH($B409,'Cable Schedule'!$M$4:$M$411,0)))</f>
        <v/>
      </c>
      <c r="E409" s="98"/>
      <c r="F409" s="36"/>
      <c r="G409" s="277"/>
      <c r="H409" s="32"/>
      <c r="I409" s="278"/>
      <c r="J409" s="100"/>
      <c r="K409" s="99"/>
      <c r="L409" s="196"/>
      <c r="M409" s="197"/>
      <c r="N409" s="197"/>
      <c r="O409" s="197"/>
      <c r="P409" s="197"/>
      <c r="Q409" s="198"/>
    </row>
    <row r="410" spans="1:17" s="96" customFormat="1">
      <c r="A410" s="97"/>
      <c r="B410" s="34"/>
      <c r="C410" s="3" t="str">
        <f>IF(ISBLANK('Cable Schedule'!$E413),"",'Cable Schedule'!$G410)</f>
        <v/>
      </c>
      <c r="D410" s="48" t="str">
        <f>IF(ISNA(INDEX('Cable Schedule'!$X$4:$X$411,MATCH($B410,'Cable Schedule'!$M$4:$M$411,0))),"",INDEX('Cable Schedule'!$X$4:$X$411,MATCH($B410,'Cable Schedule'!$M$4:$M$411,0)))</f>
        <v/>
      </c>
      <c r="E410" s="98"/>
      <c r="F410" s="36"/>
      <c r="G410" s="277"/>
      <c r="H410" s="32"/>
      <c r="I410" s="278"/>
      <c r="J410" s="100"/>
      <c r="K410" s="99"/>
      <c r="L410" s="196"/>
      <c r="M410" s="197"/>
      <c r="N410" s="197"/>
      <c r="O410" s="197"/>
      <c r="P410" s="197"/>
      <c r="Q410" s="198"/>
    </row>
    <row r="411" spans="1:17" s="96" customFormat="1">
      <c r="A411" s="97"/>
      <c r="B411" s="34" t="str">
        <f>IF(ISBLANK('Cable Schedule'!$M320),"",'Cable Schedule'!$M320)</f>
        <v/>
      </c>
      <c r="C411" s="3" t="str">
        <f>IF(ISBLANK('Cable Schedule'!$E414),"",'Cable Schedule'!$G411)</f>
        <v/>
      </c>
      <c r="D411" s="48" t="str">
        <f>IF(ISNA(INDEX('Cable Schedule'!$X$4:$X$411,MATCH($B411,'Cable Schedule'!$M$4:$M$411,0))),"",INDEX('Cable Schedule'!$X$4:$X$411,MATCH($B411,'Cable Schedule'!$M$4:$M$411,0)))</f>
        <v/>
      </c>
      <c r="E411" s="98">
        <v>0.75</v>
      </c>
      <c r="F411" s="36" t="str">
        <f>IF(ISBLANK('Cable Schedule'!$E320),"",(SUM((E411*0.5)^2*(3.1416))))</f>
        <v/>
      </c>
      <c r="G411" s="277" t="str">
        <f>IF(ISBLANK('Cable Schedule'!$E320),"",(SUMIF('Cable Schedule'!$M$4:$M$412,$B411,'Cable Schedule'!$W$4:$W$412)+SUMIF('Cable Schedule'!$N$4:$N$412,$B411,'Cable Schedule'!$W$4:$W$412)+SUMIF('Cable Schedule'!$O$4:$O$412,$B411,'Cable Schedule'!$W$4:$W$412)+SUMIF('Cable Schedule'!$P$4:$P$412,$B411,'Cable Schedule'!$W$4:$W$412)+SUMIF('Cable Schedule'!$Q$4:$Q$412,$B411,'Cable Schedule'!$W$4:$W$412)+SUMIF('Cable Schedule'!$R$4:$R$412,$B411,'Cable Schedule'!$W$4:$W$412)+SUMIF('Cable Schedule'!$S$4:$S$412,$B411,'Cable Schedule'!$W$4:$W$412)))</f>
        <v/>
      </c>
      <c r="H411" s="32" t="str">
        <f>IF(ISBLANK('Cable Schedule'!$E320),"",G411/F411)</f>
        <v/>
      </c>
      <c r="I411" s="278" t="str">
        <f>IF(ISBLANK('Cable Schedule'!$J320),"",(CONCATENATE('Cable Schedule'!J320,'Cable Schedule'!K320,'Cable Schedule'!L320)))</f>
        <v/>
      </c>
      <c r="J411" s="100" t="s">
        <v>145</v>
      </c>
      <c r="K411" s="99"/>
      <c r="L411" s="248"/>
      <c r="M411" s="249"/>
      <c r="N411" s="249"/>
      <c r="O411" s="249"/>
      <c r="P411" s="249"/>
      <c r="Q411" s="250"/>
    </row>
    <row r="412" spans="1:17" s="44" customFormat="1">
      <c r="A412" s="50"/>
      <c r="B412" s="34"/>
      <c r="C412" s="3" t="str">
        <f>IF(ISBLANK('Cable Schedule'!$E415),"",'Cable Schedule'!$G412)</f>
        <v/>
      </c>
      <c r="D412" s="48" t="str">
        <f>IF(ISNA(INDEX('Cable Schedule'!$X$4:$X$411,MATCH($B412,'Cable Schedule'!$M$4:$M$411,0))),"",INDEX('Cable Schedule'!$X$4:$X$411,MATCH($B412,'Cable Schedule'!$M$4:$M$411,0)))</f>
        <v/>
      </c>
      <c r="E412" s="35"/>
      <c r="F412" s="36" t="str">
        <f>IF(ISBLANK('Cable Schedule'!$E321),"",(SUM((E412*0.5)^2*(3.1416))))</f>
        <v/>
      </c>
      <c r="G412" s="277" t="str">
        <f>IF(ISBLANK('Cable Schedule'!$E321),"",(SUMIF('Cable Schedule'!$M$4:$M$412,$B412,'Cable Schedule'!$W$4:$W$412)+SUMIF('Cable Schedule'!$N$4:$N$412,$B412,'Cable Schedule'!$W$4:$W$412)+SUMIF('Cable Schedule'!$O$4:$O$412,$B412,'Cable Schedule'!$W$4:$W$412)+SUMIF('Cable Schedule'!$P$4:$P$412,$B412,'Cable Schedule'!$W$4:$W$412)+SUMIF('Cable Schedule'!$Q$4:$Q$412,$B412,'Cable Schedule'!$W$4:$W$412)+SUMIF('Cable Schedule'!$R$4:$R$412,$B412,'Cable Schedule'!$W$4:$W$412)+SUMIF('Cable Schedule'!$S$4:$S$412,$B412,'Cable Schedule'!$W$4:$W$412)))</f>
        <v/>
      </c>
      <c r="H412" s="32" t="str">
        <f>IF(ISBLANK('Cable Schedule'!$E321),"",G412/F412)</f>
        <v/>
      </c>
      <c r="I412" s="3"/>
      <c r="J412" s="64"/>
      <c r="K412" s="15"/>
      <c r="L412" s="251"/>
      <c r="M412" s="252"/>
      <c r="N412" s="252"/>
      <c r="O412" s="252"/>
      <c r="P412" s="252"/>
      <c r="Q412" s="253"/>
    </row>
    <row r="413" spans="1:17" ht="13.5" thickBot="1">
      <c r="A413" s="257"/>
      <c r="B413" s="203"/>
      <c r="C413" s="203"/>
      <c r="D413" s="203"/>
      <c r="E413" s="203"/>
      <c r="F413" s="203"/>
      <c r="G413" s="203"/>
      <c r="H413" s="203"/>
      <c r="I413" s="203"/>
      <c r="J413" s="203"/>
      <c r="K413" s="203"/>
      <c r="L413" s="203"/>
      <c r="M413" s="203"/>
      <c r="N413" s="203"/>
      <c r="O413" s="203"/>
      <c r="P413" s="203"/>
      <c r="Q413" s="205"/>
    </row>
  </sheetData>
  <mergeCells count="323">
    <mergeCell ref="L289:Q289"/>
    <mergeCell ref="L290:Q290"/>
    <mergeCell ref="L291:Q291"/>
    <mergeCell ref="L292:Q292"/>
    <mergeCell ref="L293:Q293"/>
    <mergeCell ref="A1:C1"/>
    <mergeCell ref="F1:H1"/>
    <mergeCell ref="L1:O1"/>
    <mergeCell ref="P1:Q1"/>
    <mergeCell ref="L2:O2"/>
    <mergeCell ref="L3:Q3"/>
    <mergeCell ref="L4:Q4"/>
    <mergeCell ref="L5:Q5"/>
    <mergeCell ref="L27:Q27"/>
    <mergeCell ref="L6:Q6"/>
    <mergeCell ref="L7:Q7"/>
    <mergeCell ref="L8:Q8"/>
    <mergeCell ref="L9:Q9"/>
    <mergeCell ref="L10:Q10"/>
    <mergeCell ref="L16:Q16"/>
    <mergeCell ref="L17:Q17"/>
    <mergeCell ref="L18:Q18"/>
    <mergeCell ref="L19:Q19"/>
    <mergeCell ref="L20:Q20"/>
    <mergeCell ref="L11:Q11"/>
    <mergeCell ref="L12:Q12"/>
    <mergeCell ref="L13:Q13"/>
    <mergeCell ref="L14:Q14"/>
    <mergeCell ref="L15:Q15"/>
    <mergeCell ref="L28:Q28"/>
    <mergeCell ref="L29:Q29"/>
    <mergeCell ref="L30:Q30"/>
    <mergeCell ref="L21:Q21"/>
    <mergeCell ref="L22:Q22"/>
    <mergeCell ref="L23:Q23"/>
    <mergeCell ref="L24:Q24"/>
    <mergeCell ref="L25:Q25"/>
    <mergeCell ref="L36:Q36"/>
    <mergeCell ref="L26:Q26"/>
    <mergeCell ref="L31:Q31"/>
    <mergeCell ref="L32:Q32"/>
    <mergeCell ref="L33:Q33"/>
    <mergeCell ref="L34:Q34"/>
    <mergeCell ref="L35:Q35"/>
    <mergeCell ref="L37:Q37"/>
    <mergeCell ref="L38:Q38"/>
    <mergeCell ref="A413:Q413"/>
    <mergeCell ref="L283:Q283"/>
    <mergeCell ref="L284:Q284"/>
    <mergeCell ref="L285:Q285"/>
    <mergeCell ref="L286:Q286"/>
    <mergeCell ref="L287:Q287"/>
    <mergeCell ref="L278:Q278"/>
    <mergeCell ref="L56:Q56"/>
    <mergeCell ref="L61:Q61"/>
    <mergeCell ref="L62:Q62"/>
    <mergeCell ref="L63:Q63"/>
    <mergeCell ref="L64:Q64"/>
    <mergeCell ref="L65:Q65"/>
    <mergeCell ref="L57:Q57"/>
    <mergeCell ref="L58:Q58"/>
    <mergeCell ref="L59:Q59"/>
    <mergeCell ref="L60:Q60"/>
    <mergeCell ref="L71:Q71"/>
    <mergeCell ref="L72:Q72"/>
    <mergeCell ref="L73:Q73"/>
    <mergeCell ref="L74:Q74"/>
    <mergeCell ref="L75:Q75"/>
    <mergeCell ref="L66:Q66"/>
    <mergeCell ref="L67:Q67"/>
    <mergeCell ref="L39:Q39"/>
    <mergeCell ref="L40:Q40"/>
    <mergeCell ref="L46:Q46"/>
    <mergeCell ref="L47:Q47"/>
    <mergeCell ref="L51:Q51"/>
    <mergeCell ref="L52:Q52"/>
    <mergeCell ref="L53:Q53"/>
    <mergeCell ref="L54:Q54"/>
    <mergeCell ref="L55:Q55"/>
    <mergeCell ref="L48:Q48"/>
    <mergeCell ref="L49:Q49"/>
    <mergeCell ref="L50:Q50"/>
    <mergeCell ref="L41:Q41"/>
    <mergeCell ref="L42:Q42"/>
    <mergeCell ref="L43:Q43"/>
    <mergeCell ref="L44:Q44"/>
    <mergeCell ref="L45:Q45"/>
    <mergeCell ref="L68:Q68"/>
    <mergeCell ref="L69:Q69"/>
    <mergeCell ref="L70:Q70"/>
    <mergeCell ref="L81:Q81"/>
    <mergeCell ref="L82:Q82"/>
    <mergeCell ref="L83:Q83"/>
    <mergeCell ref="L84:Q84"/>
    <mergeCell ref="L85:Q85"/>
    <mergeCell ref="L76:Q76"/>
    <mergeCell ref="L77:Q77"/>
    <mergeCell ref="L78:Q78"/>
    <mergeCell ref="L79:Q79"/>
    <mergeCell ref="L80:Q80"/>
    <mergeCell ref="L91:Q91"/>
    <mergeCell ref="L92:Q92"/>
    <mergeCell ref="L93:Q93"/>
    <mergeCell ref="L94:Q94"/>
    <mergeCell ref="L95:Q95"/>
    <mergeCell ref="L86:Q86"/>
    <mergeCell ref="L87:Q87"/>
    <mergeCell ref="L88:Q88"/>
    <mergeCell ref="L89:Q89"/>
    <mergeCell ref="L90:Q90"/>
    <mergeCell ref="L101:Q101"/>
    <mergeCell ref="L102:Q102"/>
    <mergeCell ref="L103:Q103"/>
    <mergeCell ref="L104:Q104"/>
    <mergeCell ref="L105:Q105"/>
    <mergeCell ref="L96:Q96"/>
    <mergeCell ref="L97:Q97"/>
    <mergeCell ref="L98:Q98"/>
    <mergeCell ref="L99:Q99"/>
    <mergeCell ref="L100:Q100"/>
    <mergeCell ref="L111:Q111"/>
    <mergeCell ref="L112:Q112"/>
    <mergeCell ref="L113:Q113"/>
    <mergeCell ref="L114:Q114"/>
    <mergeCell ref="L115:Q115"/>
    <mergeCell ref="L106:Q106"/>
    <mergeCell ref="L107:Q107"/>
    <mergeCell ref="L108:Q108"/>
    <mergeCell ref="L109:Q109"/>
    <mergeCell ref="L110:Q110"/>
    <mergeCell ref="L121:Q121"/>
    <mergeCell ref="L122:Q122"/>
    <mergeCell ref="L123:Q123"/>
    <mergeCell ref="L124:Q124"/>
    <mergeCell ref="L125:Q125"/>
    <mergeCell ref="L116:Q116"/>
    <mergeCell ref="L117:Q117"/>
    <mergeCell ref="L118:Q118"/>
    <mergeCell ref="L119:Q119"/>
    <mergeCell ref="L120:Q120"/>
    <mergeCell ref="L131:Q131"/>
    <mergeCell ref="L132:Q132"/>
    <mergeCell ref="L133:Q133"/>
    <mergeCell ref="L134:Q134"/>
    <mergeCell ref="L135:Q135"/>
    <mergeCell ref="L126:Q126"/>
    <mergeCell ref="L127:Q127"/>
    <mergeCell ref="L128:Q128"/>
    <mergeCell ref="L129:Q129"/>
    <mergeCell ref="L130:Q130"/>
    <mergeCell ref="L141:Q141"/>
    <mergeCell ref="L142:Q142"/>
    <mergeCell ref="L143:Q143"/>
    <mergeCell ref="L144:Q144"/>
    <mergeCell ref="L145:Q145"/>
    <mergeCell ref="L136:Q136"/>
    <mergeCell ref="L137:Q137"/>
    <mergeCell ref="L138:Q138"/>
    <mergeCell ref="L139:Q139"/>
    <mergeCell ref="L140:Q140"/>
    <mergeCell ref="L151:Q151"/>
    <mergeCell ref="L152:Q152"/>
    <mergeCell ref="L153:Q153"/>
    <mergeCell ref="L154:Q154"/>
    <mergeCell ref="L155:Q155"/>
    <mergeCell ref="L146:Q146"/>
    <mergeCell ref="L147:Q147"/>
    <mergeCell ref="L148:Q148"/>
    <mergeCell ref="L149:Q149"/>
    <mergeCell ref="L150:Q150"/>
    <mergeCell ref="L161:Q161"/>
    <mergeCell ref="L162:Q162"/>
    <mergeCell ref="L163:Q163"/>
    <mergeCell ref="L164:Q164"/>
    <mergeCell ref="L165:Q165"/>
    <mergeCell ref="L156:Q156"/>
    <mergeCell ref="L157:Q157"/>
    <mergeCell ref="L158:Q158"/>
    <mergeCell ref="L159:Q159"/>
    <mergeCell ref="L160:Q160"/>
    <mergeCell ref="L171:Q171"/>
    <mergeCell ref="L172:Q172"/>
    <mergeCell ref="L173:Q173"/>
    <mergeCell ref="L174:Q174"/>
    <mergeCell ref="L175:Q175"/>
    <mergeCell ref="L166:Q166"/>
    <mergeCell ref="L167:Q167"/>
    <mergeCell ref="L168:Q168"/>
    <mergeCell ref="L169:Q169"/>
    <mergeCell ref="L170:Q170"/>
    <mergeCell ref="L181:Q181"/>
    <mergeCell ref="L182:Q182"/>
    <mergeCell ref="L183:Q183"/>
    <mergeCell ref="L184:Q184"/>
    <mergeCell ref="L185:Q185"/>
    <mergeCell ref="L176:Q176"/>
    <mergeCell ref="L177:Q177"/>
    <mergeCell ref="L178:Q178"/>
    <mergeCell ref="L179:Q179"/>
    <mergeCell ref="L180:Q180"/>
    <mergeCell ref="L191:Q191"/>
    <mergeCell ref="L192:Q192"/>
    <mergeCell ref="L193:Q193"/>
    <mergeCell ref="L194:Q194"/>
    <mergeCell ref="L195:Q195"/>
    <mergeCell ref="L186:Q186"/>
    <mergeCell ref="L187:Q187"/>
    <mergeCell ref="L188:Q188"/>
    <mergeCell ref="L189:Q189"/>
    <mergeCell ref="L190:Q190"/>
    <mergeCell ref="L201:Q201"/>
    <mergeCell ref="L202:Q202"/>
    <mergeCell ref="L203:Q203"/>
    <mergeCell ref="L204:Q204"/>
    <mergeCell ref="L196:Q196"/>
    <mergeCell ref="L197:Q197"/>
    <mergeCell ref="L198:Q198"/>
    <mergeCell ref="L199:Q199"/>
    <mergeCell ref="L200:Q200"/>
    <mergeCell ref="L210:Q210"/>
    <mergeCell ref="L211:Q211"/>
    <mergeCell ref="L212:Q212"/>
    <mergeCell ref="L213:Q213"/>
    <mergeCell ref="L214:Q214"/>
    <mergeCell ref="L205:Q205"/>
    <mergeCell ref="L206:Q206"/>
    <mergeCell ref="L207:Q207"/>
    <mergeCell ref="L208:Q208"/>
    <mergeCell ref="L209:Q209"/>
    <mergeCell ref="L220:Q220"/>
    <mergeCell ref="L221:Q221"/>
    <mergeCell ref="L222:Q222"/>
    <mergeCell ref="L223:Q223"/>
    <mergeCell ref="L224:Q224"/>
    <mergeCell ref="L215:Q215"/>
    <mergeCell ref="L216:Q216"/>
    <mergeCell ref="L217:Q217"/>
    <mergeCell ref="L218:Q218"/>
    <mergeCell ref="L219:Q219"/>
    <mergeCell ref="L230:Q230"/>
    <mergeCell ref="L231:Q231"/>
    <mergeCell ref="L232:Q232"/>
    <mergeCell ref="L233:Q233"/>
    <mergeCell ref="L234:Q234"/>
    <mergeCell ref="L225:Q225"/>
    <mergeCell ref="L226:Q226"/>
    <mergeCell ref="L227:Q227"/>
    <mergeCell ref="L228:Q228"/>
    <mergeCell ref="L229:Q229"/>
    <mergeCell ref="L240:Q240"/>
    <mergeCell ref="L241:Q241"/>
    <mergeCell ref="L242:Q242"/>
    <mergeCell ref="L243:Q243"/>
    <mergeCell ref="L244:Q244"/>
    <mergeCell ref="L235:Q235"/>
    <mergeCell ref="L236:Q236"/>
    <mergeCell ref="L237:Q237"/>
    <mergeCell ref="L238:Q238"/>
    <mergeCell ref="L239:Q239"/>
    <mergeCell ref="L257:Q257"/>
    <mergeCell ref="L258:Q258"/>
    <mergeCell ref="L259:Q259"/>
    <mergeCell ref="L250:Q250"/>
    <mergeCell ref="L251:Q251"/>
    <mergeCell ref="L252:Q252"/>
    <mergeCell ref="L253:Q253"/>
    <mergeCell ref="L254:Q254"/>
    <mergeCell ref="L245:Q245"/>
    <mergeCell ref="L246:Q246"/>
    <mergeCell ref="L247:Q247"/>
    <mergeCell ref="L248:Q248"/>
    <mergeCell ref="L249:Q249"/>
    <mergeCell ref="L288:Q288"/>
    <mergeCell ref="F2:H2"/>
    <mergeCell ref="P2:Q2"/>
    <mergeCell ref="L274:Q274"/>
    <mergeCell ref="L275:Q275"/>
    <mergeCell ref="L276:Q276"/>
    <mergeCell ref="L277:Q277"/>
    <mergeCell ref="L412:Q412"/>
    <mergeCell ref="L269:Q269"/>
    <mergeCell ref="L270:Q270"/>
    <mergeCell ref="L271:Q271"/>
    <mergeCell ref="L272:Q272"/>
    <mergeCell ref="L273:Q273"/>
    <mergeCell ref="L264:Q264"/>
    <mergeCell ref="L265:Q265"/>
    <mergeCell ref="L266:Q266"/>
    <mergeCell ref="L267:Q267"/>
    <mergeCell ref="L268:Q268"/>
    <mergeCell ref="L260:Q260"/>
    <mergeCell ref="L261:Q261"/>
    <mergeCell ref="L262:Q262"/>
    <mergeCell ref="L263:Q263"/>
    <mergeCell ref="L255:Q255"/>
    <mergeCell ref="L256:Q256"/>
    <mergeCell ref="L294:Q294"/>
    <mergeCell ref="L295:Q295"/>
    <mergeCell ref="L296:Q296"/>
    <mergeCell ref="L297:Q297"/>
    <mergeCell ref="L298:Q298"/>
    <mergeCell ref="L299:Q299"/>
    <mergeCell ref="L300:Q300"/>
    <mergeCell ref="L301:Q301"/>
    <mergeCell ref="L302:Q302"/>
    <mergeCell ref="L303:Q303"/>
    <mergeCell ref="L304:Q304"/>
    <mergeCell ref="L305:Q305"/>
    <mergeCell ref="L306:Q306"/>
    <mergeCell ref="L307:Q307"/>
    <mergeCell ref="L308:Q308"/>
    <mergeCell ref="L309:Q309"/>
    <mergeCell ref="L310:Q310"/>
    <mergeCell ref="L311:Q311"/>
    <mergeCell ref="L316:Q316"/>
    <mergeCell ref="L317:Q317"/>
    <mergeCell ref="L318:Q318"/>
    <mergeCell ref="L319:Q319"/>
    <mergeCell ref="L411:Q411"/>
    <mergeCell ref="L312:Q312"/>
    <mergeCell ref="L313:Q313"/>
    <mergeCell ref="L314:Q314"/>
    <mergeCell ref="L315:Q315"/>
  </mergeCells>
  <conditionalFormatting sqref="H4:H412">
    <cfRule type="cellIs" dxfId="23" priority="51" operator="between">
      <formula>0</formula>
      <formula>0.4</formula>
    </cfRule>
  </conditionalFormatting>
  <conditionalFormatting sqref="H4:H412">
    <cfRule type="cellIs" dxfId="22" priority="48" operator="greaterThan">
      <formula>0.4</formula>
    </cfRule>
  </conditionalFormatting>
  <conditionalFormatting sqref="H22">
    <cfRule type="cellIs" dxfId="21" priority="44" operator="greaterThan">
      <formula>0.4</formula>
    </cfRule>
  </conditionalFormatting>
  <conditionalFormatting sqref="H23:H25">
    <cfRule type="cellIs" dxfId="20" priority="43" operator="greaterThan">
      <formula>0.4</formula>
    </cfRule>
  </conditionalFormatting>
  <conditionalFormatting sqref="H64">
    <cfRule type="cellIs" dxfId="19" priority="42" operator="greaterThan">
      <formula>0.4</formula>
    </cfRule>
  </conditionalFormatting>
  <conditionalFormatting sqref="H69">
    <cfRule type="cellIs" dxfId="18" priority="41" operator="greaterThan">
      <formula>0.4</formula>
    </cfRule>
  </conditionalFormatting>
  <conditionalFormatting sqref="H68">
    <cfRule type="cellIs" dxfId="17" priority="39" operator="greaterThan">
      <formula>0.4</formula>
    </cfRule>
  </conditionalFormatting>
  <conditionalFormatting sqref="H70">
    <cfRule type="cellIs" dxfId="16" priority="38" operator="greaterThan">
      <formula>0.4</formula>
    </cfRule>
  </conditionalFormatting>
  <conditionalFormatting sqref="H81">
    <cfRule type="cellIs" dxfId="15" priority="36" operator="greaterThan">
      <formula>0.4</formula>
    </cfRule>
  </conditionalFormatting>
  <conditionalFormatting sqref="H232">
    <cfRule type="cellIs" dxfId="14" priority="35" operator="greaterThan">
      <formula>0.4</formula>
    </cfRule>
  </conditionalFormatting>
  <conditionalFormatting sqref="H20">
    <cfRule type="cellIs" dxfId="13" priority="34" operator="greaterThan">
      <formula>0.4</formula>
    </cfRule>
  </conditionalFormatting>
  <conditionalFormatting sqref="H21">
    <cfRule type="cellIs" dxfId="12" priority="33" operator="greaterThan">
      <formula>0.4</formula>
    </cfRule>
  </conditionalFormatting>
  <conditionalFormatting sqref="H276">
    <cfRule type="cellIs" dxfId="11" priority="32" operator="greaterThan">
      <formula>0.4</formula>
    </cfRule>
  </conditionalFormatting>
  <conditionalFormatting sqref="H277">
    <cfRule type="cellIs" dxfId="10" priority="31" operator="greaterThan">
      <formula>0.4</formula>
    </cfRule>
  </conditionalFormatting>
  <conditionalFormatting sqref="H412">
    <cfRule type="cellIs" dxfId="9" priority="29" operator="greaterThan">
      <formula>0.4</formula>
    </cfRule>
  </conditionalFormatting>
  <conditionalFormatting sqref="H278:H282">
    <cfRule type="cellIs" dxfId="8" priority="26" operator="greaterThan">
      <formula>0.4</formula>
    </cfRule>
  </conditionalFormatting>
  <conditionalFormatting sqref="H283:H293">
    <cfRule type="cellIs" dxfId="7" priority="16" operator="greaterThan">
      <formula>0.4</formula>
    </cfRule>
  </conditionalFormatting>
  <conditionalFormatting sqref="H294:H309">
    <cfRule type="cellIs" dxfId="6" priority="14" operator="greaterThan">
      <formula>0.4</formula>
    </cfRule>
  </conditionalFormatting>
  <conditionalFormatting sqref="H315">
    <cfRule type="cellIs" dxfId="5" priority="7" operator="greaterThan">
      <formula>0.4</formula>
    </cfRule>
  </conditionalFormatting>
  <conditionalFormatting sqref="H316:H411">
    <cfRule type="cellIs" dxfId="4" priority="2" operator="greaterThan">
      <formula>0.4</formula>
    </cfRule>
  </conditionalFormatting>
  <printOptions horizontalCentered="1"/>
  <pageMargins left="0.7" right="0.7" top="0.75" bottom="0.75" header="0.3" footer="0.3"/>
  <pageSetup paperSize="17" scale="78" fitToHeight="0" orientation="landscape" r:id="rId1"/>
  <headerFooter>
    <oddFooter>&amp;CPage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411"/>
  <sheetViews>
    <sheetView topLeftCell="C1" workbookViewId="0">
      <selection activeCell="G14" sqref="G14"/>
    </sheetView>
  </sheetViews>
  <sheetFormatPr defaultRowHeight="12.75"/>
  <cols>
    <col min="1" max="1" width="9.140625" style="138"/>
    <col min="2" max="2" width="14.140625" style="138" customWidth="1"/>
    <col min="3" max="3" width="19.140625" style="138" customWidth="1"/>
    <col min="4" max="5" width="9.140625" style="138"/>
    <col min="6" max="6" width="19.42578125" style="138" customWidth="1"/>
    <col min="7" max="7" width="12.7109375" style="138" customWidth="1"/>
    <col min="8" max="9" width="9.140625" style="138"/>
    <col min="10" max="10" width="23" style="138" bestFit="1" customWidth="1"/>
    <col min="11" max="11" width="11.42578125" style="138" customWidth="1"/>
    <col min="12" max="12" width="9.140625" style="138"/>
    <col min="13" max="13" width="11.140625" style="138" bestFit="1" customWidth="1"/>
    <col min="14" max="14" width="12.5703125" style="138" customWidth="1"/>
    <col min="15" max="16384" width="9.140625" style="138"/>
  </cols>
  <sheetData>
    <row r="1" spans="2:23" ht="15">
      <c r="B1" s="137"/>
      <c r="C1" s="137"/>
      <c r="D1" s="137"/>
      <c r="E1" s="137"/>
      <c r="F1" s="137"/>
      <c r="G1" s="137"/>
      <c r="H1" s="137"/>
      <c r="I1" s="137"/>
      <c r="J1" s="273" t="s">
        <v>251</v>
      </c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137"/>
      <c r="V1" s="137"/>
      <c r="W1" s="137"/>
    </row>
    <row r="2" spans="2:23" ht="15">
      <c r="B2" s="139"/>
      <c r="C2" s="153"/>
      <c r="D2" s="153"/>
      <c r="E2" s="153"/>
      <c r="F2" s="153"/>
      <c r="G2" s="154"/>
      <c r="H2" s="154"/>
      <c r="I2" s="154"/>
      <c r="J2" s="155"/>
      <c r="K2" s="154"/>
      <c r="L2" s="156"/>
      <c r="M2" s="154"/>
      <c r="N2" s="154"/>
      <c r="O2" s="154"/>
      <c r="P2" s="154"/>
      <c r="Q2" s="154"/>
      <c r="R2" s="154"/>
      <c r="S2" s="154"/>
      <c r="T2" s="154"/>
      <c r="U2" s="137"/>
      <c r="V2" s="137"/>
      <c r="W2" s="137"/>
    </row>
    <row r="3" spans="2:23" ht="51.75" thickBot="1">
      <c r="B3" s="140" t="s">
        <v>155</v>
      </c>
      <c r="C3" s="157" t="s">
        <v>156</v>
      </c>
      <c r="D3" s="157" t="s">
        <v>252</v>
      </c>
      <c r="E3" s="158"/>
      <c r="F3" s="157" t="s">
        <v>254</v>
      </c>
      <c r="G3" s="157" t="s">
        <v>253</v>
      </c>
      <c r="H3" s="158"/>
      <c r="I3" s="159"/>
      <c r="J3" s="160" t="s">
        <v>160</v>
      </c>
      <c r="K3" s="161" t="s">
        <v>159</v>
      </c>
      <c r="L3" s="161" t="s">
        <v>160</v>
      </c>
      <c r="M3" s="161" t="s">
        <v>161</v>
      </c>
      <c r="N3" s="161" t="s">
        <v>233</v>
      </c>
      <c r="O3" s="274" t="s">
        <v>234</v>
      </c>
      <c r="P3" s="275"/>
      <c r="Q3" s="274" t="s">
        <v>235</v>
      </c>
      <c r="R3" s="275"/>
      <c r="S3" s="274" t="s">
        <v>236</v>
      </c>
      <c r="T3" s="276"/>
    </row>
    <row r="4" spans="2:23" ht="13.5" thickTop="1">
      <c r="B4" s="141"/>
      <c r="C4" s="162"/>
      <c r="D4" s="163"/>
      <c r="E4" s="159"/>
      <c r="F4" s="162"/>
      <c r="G4" s="163"/>
      <c r="H4" s="159"/>
      <c r="I4" s="159"/>
      <c r="J4" s="164"/>
      <c r="K4" s="165" t="s">
        <v>165</v>
      </c>
      <c r="L4" s="165"/>
      <c r="M4" s="165"/>
      <c r="N4" s="156" t="s">
        <v>162</v>
      </c>
      <c r="O4" s="156" t="s">
        <v>163</v>
      </c>
      <c r="P4" s="156" t="s">
        <v>164</v>
      </c>
      <c r="Q4" s="156" t="s">
        <v>163</v>
      </c>
      <c r="R4" s="156" t="s">
        <v>164</v>
      </c>
      <c r="S4" s="156" t="s">
        <v>163</v>
      </c>
      <c r="T4" s="156" t="s">
        <v>164</v>
      </c>
    </row>
    <row r="5" spans="2:23">
      <c r="B5" s="142" t="s">
        <v>150</v>
      </c>
      <c r="C5" s="163" t="s">
        <v>66</v>
      </c>
      <c r="D5" s="163" t="s">
        <v>146</v>
      </c>
      <c r="E5" s="159"/>
      <c r="F5" s="163"/>
      <c r="G5" s="163">
        <v>0.75</v>
      </c>
      <c r="H5" s="159"/>
      <c r="I5" s="159"/>
      <c r="J5" s="166" t="s">
        <v>90</v>
      </c>
      <c r="K5" s="167" t="s">
        <v>182</v>
      </c>
      <c r="L5" s="168">
        <v>1</v>
      </c>
      <c r="M5" s="169" t="s">
        <v>171</v>
      </c>
      <c r="N5" s="168">
        <v>94</v>
      </c>
      <c r="O5" s="170">
        <v>2.5</v>
      </c>
      <c r="P5" s="170">
        <v>63.5</v>
      </c>
      <c r="Q5" s="171">
        <v>0.25700000000000001</v>
      </c>
      <c r="R5" s="170">
        <v>6.53</v>
      </c>
      <c r="S5" s="171">
        <v>3.6999999999999998E-2</v>
      </c>
      <c r="T5" s="170">
        <v>0.94</v>
      </c>
    </row>
    <row r="6" spans="2:23">
      <c r="B6" s="142" t="s">
        <v>151</v>
      </c>
      <c r="C6" s="163" t="s">
        <v>154</v>
      </c>
      <c r="D6" s="163" t="s">
        <v>147</v>
      </c>
      <c r="E6" s="159"/>
      <c r="F6" s="163"/>
      <c r="G6" s="163">
        <v>1</v>
      </c>
      <c r="H6" s="159"/>
      <c r="I6" s="159"/>
      <c r="J6" s="164" t="s">
        <v>103</v>
      </c>
      <c r="K6" s="172" t="s">
        <v>191</v>
      </c>
      <c r="L6" s="173">
        <v>2</v>
      </c>
      <c r="M6" s="174" t="s">
        <v>166</v>
      </c>
      <c r="N6" s="173">
        <v>121</v>
      </c>
      <c r="O6" s="175">
        <v>3.5</v>
      </c>
      <c r="P6" s="175">
        <v>88.9</v>
      </c>
      <c r="Q6" s="176">
        <v>0.375</v>
      </c>
      <c r="R6" s="175">
        <v>9.5299999999999994</v>
      </c>
      <c r="S6" s="176">
        <v>4.2000000000000003E-2</v>
      </c>
      <c r="T6" s="175">
        <v>1.07</v>
      </c>
    </row>
    <row r="7" spans="2:23" ht="15.75">
      <c r="B7" s="142" t="s">
        <v>152</v>
      </c>
      <c r="C7" s="163" t="s">
        <v>212</v>
      </c>
      <c r="D7" s="163" t="s">
        <v>157</v>
      </c>
      <c r="E7" s="159"/>
      <c r="F7" s="163"/>
      <c r="G7" s="163">
        <v>1.25</v>
      </c>
      <c r="H7" s="159"/>
      <c r="I7" s="159"/>
      <c r="J7" s="166" t="s">
        <v>167</v>
      </c>
      <c r="K7" s="177" t="s">
        <v>184</v>
      </c>
      <c r="L7" s="178">
        <v>3</v>
      </c>
      <c r="M7" s="179" t="s">
        <v>166</v>
      </c>
      <c r="N7" s="178">
        <v>165</v>
      </c>
      <c r="O7" s="180">
        <v>4.25</v>
      </c>
      <c r="P7" s="180">
        <v>107.95</v>
      </c>
      <c r="Q7" s="181">
        <v>0.41499999999999998</v>
      </c>
      <c r="R7" s="180">
        <v>10.54</v>
      </c>
      <c r="S7" s="181">
        <v>4.2000000000000003E-2</v>
      </c>
      <c r="T7" s="180">
        <v>1.07</v>
      </c>
    </row>
    <row r="8" spans="2:23" ht="15.75">
      <c r="B8" s="143" t="s">
        <v>153</v>
      </c>
      <c r="C8" s="163" t="s">
        <v>213</v>
      </c>
      <c r="D8" s="163" t="s">
        <v>158</v>
      </c>
      <c r="E8" s="159"/>
      <c r="F8" s="163"/>
      <c r="G8" s="163">
        <v>1.5</v>
      </c>
      <c r="H8" s="159"/>
      <c r="I8" s="159"/>
      <c r="J8" s="166" t="s">
        <v>93</v>
      </c>
      <c r="K8" s="177" t="s">
        <v>185</v>
      </c>
      <c r="L8" s="178">
        <v>4</v>
      </c>
      <c r="M8" s="179" t="s">
        <v>166</v>
      </c>
      <c r="N8" s="178">
        <v>211</v>
      </c>
      <c r="O8" s="180">
        <v>4.5</v>
      </c>
      <c r="P8" s="180">
        <v>114.3</v>
      </c>
      <c r="Q8" s="181">
        <v>0.45200000000000001</v>
      </c>
      <c r="R8" s="180">
        <v>11.48</v>
      </c>
      <c r="S8" s="180">
        <v>5.2999999999999999E-2</v>
      </c>
      <c r="T8" s="180">
        <v>1.35</v>
      </c>
    </row>
    <row r="9" spans="2:23">
      <c r="B9" s="144"/>
      <c r="C9" s="163"/>
      <c r="D9" s="163" t="s">
        <v>148</v>
      </c>
      <c r="E9" s="159"/>
      <c r="F9" s="163"/>
      <c r="G9" s="163">
        <v>2</v>
      </c>
      <c r="H9" s="159"/>
      <c r="I9" s="159"/>
      <c r="J9" s="166" t="s">
        <v>94</v>
      </c>
      <c r="K9" s="177" t="s">
        <v>186</v>
      </c>
      <c r="L9" s="178">
        <v>8</v>
      </c>
      <c r="M9" s="179" t="s">
        <v>166</v>
      </c>
      <c r="N9" s="178">
        <v>390</v>
      </c>
      <c r="O9" s="180">
        <v>5.5</v>
      </c>
      <c r="P9" s="180">
        <v>139.69999999999999</v>
      </c>
      <c r="Q9" s="181">
        <v>0.52300000000000002</v>
      </c>
      <c r="R9" s="180">
        <v>13.28</v>
      </c>
      <c r="S9" s="180">
        <v>5.2999999999999999E-2</v>
      </c>
      <c r="T9" s="180">
        <v>1.35</v>
      </c>
    </row>
    <row r="10" spans="2:23">
      <c r="C10" s="182"/>
      <c r="D10" s="159"/>
      <c r="E10" s="159"/>
      <c r="F10" s="163"/>
      <c r="G10" s="163">
        <v>3</v>
      </c>
      <c r="H10" s="159"/>
      <c r="I10" s="159"/>
      <c r="J10" s="166" t="s">
        <v>92</v>
      </c>
      <c r="K10" s="177" t="s">
        <v>187</v>
      </c>
      <c r="L10" s="178">
        <v>12</v>
      </c>
      <c r="M10" s="179" t="s">
        <v>166</v>
      </c>
      <c r="N10" s="178">
        <v>560</v>
      </c>
      <c r="O10" s="180">
        <v>6.75</v>
      </c>
      <c r="P10" s="180">
        <v>171.45</v>
      </c>
      <c r="Q10" s="181">
        <v>0.67300000000000004</v>
      </c>
      <c r="R10" s="180">
        <v>17.09</v>
      </c>
      <c r="S10" s="181">
        <v>6.4000000000000001E-2</v>
      </c>
      <c r="T10" s="180">
        <v>1.63</v>
      </c>
    </row>
    <row r="11" spans="2:23">
      <c r="C11" s="182"/>
      <c r="D11" s="159"/>
      <c r="E11" s="159"/>
      <c r="F11" s="163"/>
      <c r="G11" s="163">
        <v>4</v>
      </c>
      <c r="H11" s="159"/>
      <c r="I11" s="159"/>
      <c r="J11" s="166" t="s">
        <v>168</v>
      </c>
      <c r="K11" s="177" t="s">
        <v>183</v>
      </c>
      <c r="L11" s="178">
        <v>16</v>
      </c>
      <c r="M11" s="179" t="s">
        <v>166</v>
      </c>
      <c r="N11" s="178">
        <v>640</v>
      </c>
      <c r="O11" s="180">
        <v>7.25</v>
      </c>
      <c r="P11" s="180">
        <v>184.15</v>
      </c>
      <c r="Q11" s="181">
        <v>0.71299999999999997</v>
      </c>
      <c r="R11" s="180">
        <v>18.11</v>
      </c>
      <c r="S11" s="181">
        <v>6.6000000000000003E-2</v>
      </c>
      <c r="T11" s="180">
        <v>1.68</v>
      </c>
    </row>
    <row r="12" spans="2:23">
      <c r="C12" s="182"/>
      <c r="D12" s="159"/>
      <c r="E12" s="159"/>
      <c r="F12" s="163"/>
      <c r="G12" s="163">
        <v>5</v>
      </c>
      <c r="H12" s="159"/>
      <c r="I12" s="159"/>
      <c r="J12" s="166" t="s">
        <v>95</v>
      </c>
      <c r="K12" s="172" t="s">
        <v>192</v>
      </c>
      <c r="L12" s="178">
        <v>24</v>
      </c>
      <c r="M12" s="179" t="s">
        <v>166</v>
      </c>
      <c r="N12" s="178">
        <v>1105</v>
      </c>
      <c r="O12" s="180">
        <v>9.25</v>
      </c>
      <c r="P12" s="180">
        <v>234.95</v>
      </c>
      <c r="Q12" s="181">
        <v>0.93200000000000005</v>
      </c>
      <c r="R12" s="180">
        <v>23.67</v>
      </c>
      <c r="S12" s="181">
        <v>6.6000000000000003E-2</v>
      </c>
      <c r="T12" s="180">
        <v>1.68</v>
      </c>
    </row>
    <row r="13" spans="2:23">
      <c r="C13" s="182"/>
      <c r="D13" s="159"/>
      <c r="E13" s="159"/>
      <c r="F13" s="163"/>
      <c r="G13" s="163">
        <v>6</v>
      </c>
      <c r="H13" s="159"/>
      <c r="I13" s="159"/>
      <c r="J13" s="166" t="s">
        <v>169</v>
      </c>
      <c r="K13" s="177" t="s">
        <v>188</v>
      </c>
      <c r="L13" s="178">
        <v>36</v>
      </c>
      <c r="M13" s="179" t="s">
        <v>166</v>
      </c>
      <c r="N13" s="178">
        <v>1644</v>
      </c>
      <c r="O13" s="180">
        <v>10.5</v>
      </c>
      <c r="P13" s="180">
        <v>266.7</v>
      </c>
      <c r="Q13" s="181">
        <v>1.0620000000000001</v>
      </c>
      <c r="R13" s="180">
        <v>26.97</v>
      </c>
      <c r="S13" s="180">
        <v>7.3999999999999996E-2</v>
      </c>
      <c r="T13" s="180">
        <v>1.88</v>
      </c>
    </row>
    <row r="14" spans="2:23">
      <c r="B14" s="145"/>
      <c r="C14" s="183"/>
      <c r="D14" s="184"/>
      <c r="E14" s="184"/>
      <c r="F14" s="184"/>
      <c r="G14" s="184"/>
      <c r="H14" s="184"/>
      <c r="I14" s="184"/>
      <c r="J14" s="166" t="s">
        <v>193</v>
      </c>
      <c r="K14" s="177" t="s">
        <v>189</v>
      </c>
      <c r="L14" s="178">
        <v>50</v>
      </c>
      <c r="M14" s="179" t="s">
        <v>166</v>
      </c>
      <c r="N14" s="178">
        <v>2240</v>
      </c>
      <c r="O14" s="180">
        <v>12.75</v>
      </c>
      <c r="P14" s="180">
        <v>323.85000000000002</v>
      </c>
      <c r="Q14" s="181">
        <v>1.24</v>
      </c>
      <c r="R14" s="180">
        <v>31.5</v>
      </c>
      <c r="S14" s="180">
        <v>7.3999999999999996E-2</v>
      </c>
      <c r="T14" s="180">
        <v>1.88</v>
      </c>
      <c r="U14" s="145"/>
      <c r="V14" s="145"/>
      <c r="W14" s="145"/>
    </row>
    <row r="15" spans="2:23">
      <c r="C15" s="182"/>
      <c r="D15" s="159"/>
      <c r="E15" s="159"/>
      <c r="F15" s="159"/>
      <c r="G15" s="159"/>
      <c r="H15" s="159"/>
      <c r="I15" s="159"/>
      <c r="J15" s="166" t="s">
        <v>194</v>
      </c>
      <c r="K15" s="177" t="s">
        <v>244</v>
      </c>
      <c r="L15" s="178">
        <v>2</v>
      </c>
      <c r="M15" s="179" t="s">
        <v>245</v>
      </c>
      <c r="N15" s="178">
        <v>149</v>
      </c>
      <c r="O15" s="180">
        <v>4</v>
      </c>
      <c r="P15" s="180">
        <v>101.6</v>
      </c>
      <c r="Q15" s="181">
        <v>0.40799999999999997</v>
      </c>
      <c r="R15" s="180">
        <v>10.16</v>
      </c>
      <c r="S15" s="180">
        <v>5.2999999999999999E-2</v>
      </c>
      <c r="T15" s="180">
        <v>1.35</v>
      </c>
    </row>
    <row r="16" spans="2:23">
      <c r="C16" s="182"/>
      <c r="D16" s="159"/>
      <c r="E16" s="159"/>
      <c r="F16" s="159"/>
      <c r="G16" s="159"/>
      <c r="H16" s="159"/>
      <c r="I16" s="159"/>
      <c r="J16" s="166" t="s">
        <v>195</v>
      </c>
      <c r="K16" s="177" t="s">
        <v>246</v>
      </c>
      <c r="L16" s="178">
        <v>4</v>
      </c>
      <c r="M16" s="179" t="s">
        <v>245</v>
      </c>
      <c r="N16" s="178">
        <v>267</v>
      </c>
      <c r="O16" s="180">
        <v>4.75</v>
      </c>
      <c r="P16" s="180">
        <v>120.65</v>
      </c>
      <c r="Q16" s="181">
        <v>0.46800000000000003</v>
      </c>
      <c r="R16" s="180">
        <v>11.89</v>
      </c>
      <c r="S16" s="180">
        <v>5.2999999999999999E-2</v>
      </c>
      <c r="T16" s="180">
        <v>1.35</v>
      </c>
    </row>
    <row r="17" spans="2:23">
      <c r="C17" s="182"/>
      <c r="D17" s="159"/>
      <c r="E17" s="159"/>
      <c r="F17" s="159"/>
      <c r="G17" s="159"/>
      <c r="H17" s="159"/>
      <c r="I17" s="159"/>
      <c r="J17" s="166" t="s">
        <v>196</v>
      </c>
      <c r="K17" s="177" t="s">
        <v>247</v>
      </c>
      <c r="L17" s="178">
        <v>8</v>
      </c>
      <c r="M17" s="179" t="s">
        <v>245</v>
      </c>
      <c r="N17" s="178">
        <v>501</v>
      </c>
      <c r="O17" s="180">
        <v>6</v>
      </c>
      <c r="P17" s="180">
        <v>152.4</v>
      </c>
      <c r="Q17" s="181">
        <v>0.59399999999999997</v>
      </c>
      <c r="R17" s="180">
        <v>15.1</v>
      </c>
      <c r="S17" s="180">
        <v>5.2999999999999999E-2</v>
      </c>
      <c r="T17" s="180">
        <v>1.35</v>
      </c>
    </row>
    <row r="18" spans="2:23">
      <c r="C18" s="182"/>
      <c r="D18" s="159"/>
      <c r="E18" s="159"/>
      <c r="F18" s="159"/>
      <c r="G18" s="159"/>
      <c r="H18" s="159"/>
      <c r="I18" s="159"/>
      <c r="J18" s="166" t="s">
        <v>197</v>
      </c>
      <c r="K18" s="177" t="s">
        <v>248</v>
      </c>
      <c r="L18" s="178">
        <v>12</v>
      </c>
      <c r="M18" s="179" t="s">
        <v>245</v>
      </c>
      <c r="N18" s="178">
        <v>779</v>
      </c>
      <c r="O18" s="180">
        <v>7.25</v>
      </c>
      <c r="P18" s="180">
        <v>184.15</v>
      </c>
      <c r="Q18" s="181">
        <v>0.73699999999999999</v>
      </c>
      <c r="R18" s="180">
        <v>18.72</v>
      </c>
      <c r="S18" s="180">
        <v>5.2999999999999999E-2</v>
      </c>
      <c r="T18" s="180">
        <v>1.35</v>
      </c>
    </row>
    <row r="19" spans="2:23">
      <c r="C19" s="182"/>
      <c r="D19" s="159"/>
      <c r="E19" s="159"/>
      <c r="F19" s="159"/>
      <c r="G19" s="159"/>
      <c r="H19" s="159"/>
      <c r="I19" s="159"/>
      <c r="J19" s="166" t="s">
        <v>198</v>
      </c>
      <c r="K19" s="177" t="s">
        <v>249</v>
      </c>
      <c r="L19" s="178">
        <v>16</v>
      </c>
      <c r="M19" s="179" t="s">
        <v>245</v>
      </c>
      <c r="N19" s="178">
        <v>725</v>
      </c>
      <c r="O19" s="180">
        <v>8.5</v>
      </c>
      <c r="P19" s="180">
        <v>215.9</v>
      </c>
      <c r="Q19" s="181">
        <v>0.83599999999999997</v>
      </c>
      <c r="R19" s="180">
        <v>21.2</v>
      </c>
      <c r="S19" s="180">
        <v>6.4000000000000001E-2</v>
      </c>
      <c r="T19" s="180">
        <v>1.63</v>
      </c>
    </row>
    <row r="20" spans="2:23">
      <c r="C20" s="182"/>
      <c r="D20" s="159"/>
      <c r="E20" s="159"/>
      <c r="F20" s="159"/>
      <c r="G20" s="159"/>
      <c r="H20" s="159"/>
      <c r="I20" s="159"/>
      <c r="J20" s="166" t="s">
        <v>199</v>
      </c>
      <c r="K20" s="177" t="s">
        <v>250</v>
      </c>
      <c r="L20" s="178">
        <v>24</v>
      </c>
      <c r="M20" s="179" t="s">
        <v>245</v>
      </c>
      <c r="N20" s="178">
        <v>1443</v>
      </c>
      <c r="O20" s="180">
        <v>10.25</v>
      </c>
      <c r="P20" s="180">
        <v>260.35000000000002</v>
      </c>
      <c r="Q20" s="181">
        <v>1.0189999999999999</v>
      </c>
      <c r="R20" s="180">
        <v>25.88</v>
      </c>
      <c r="S20" s="180">
        <v>6.4000000000000001E-2</v>
      </c>
      <c r="T20" s="180">
        <v>1.63</v>
      </c>
    </row>
    <row r="21" spans="2:23">
      <c r="C21" s="182"/>
      <c r="D21" s="159"/>
      <c r="E21" s="159"/>
      <c r="F21" s="159"/>
      <c r="G21" s="159"/>
      <c r="H21" s="159"/>
      <c r="I21" s="159"/>
      <c r="J21" s="166"/>
      <c r="K21" s="185"/>
      <c r="L21" s="185"/>
      <c r="M21" s="185"/>
      <c r="N21" s="159"/>
      <c r="O21" s="186"/>
      <c r="P21" s="187"/>
      <c r="Q21" s="159"/>
      <c r="R21" s="159"/>
      <c r="S21" s="159"/>
      <c r="T21" s="159"/>
    </row>
    <row r="22" spans="2:23">
      <c r="C22" s="182"/>
      <c r="D22" s="159"/>
      <c r="E22" s="159"/>
      <c r="F22" s="159"/>
      <c r="G22" s="159"/>
      <c r="H22" s="159"/>
      <c r="I22" s="159"/>
      <c r="J22" s="269" t="s">
        <v>170</v>
      </c>
      <c r="K22" s="271" t="s">
        <v>159</v>
      </c>
      <c r="L22" s="271" t="s">
        <v>170</v>
      </c>
      <c r="M22" s="271" t="s">
        <v>161</v>
      </c>
      <c r="N22" s="271" t="s">
        <v>233</v>
      </c>
      <c r="O22" s="271" t="s">
        <v>234</v>
      </c>
      <c r="P22" s="271"/>
      <c r="Q22" s="271" t="s">
        <v>235</v>
      </c>
      <c r="R22" s="271"/>
      <c r="S22" s="271" t="s">
        <v>236</v>
      </c>
      <c r="T22" s="271"/>
    </row>
    <row r="23" spans="2:23">
      <c r="C23" s="182"/>
      <c r="D23" s="159"/>
      <c r="E23" s="159"/>
      <c r="F23" s="159"/>
      <c r="G23" s="159"/>
      <c r="H23" s="159"/>
      <c r="I23" s="159"/>
      <c r="J23" s="269"/>
      <c r="K23" s="270"/>
      <c r="L23" s="270"/>
      <c r="M23" s="270"/>
      <c r="N23" s="270"/>
      <c r="O23" s="270"/>
      <c r="P23" s="270"/>
      <c r="Q23" s="270"/>
      <c r="R23" s="270"/>
      <c r="S23" s="270"/>
      <c r="T23" s="270"/>
    </row>
    <row r="24" spans="2:23">
      <c r="C24" s="182"/>
      <c r="D24" s="159"/>
      <c r="E24" s="159"/>
      <c r="F24" s="159"/>
      <c r="G24" s="159"/>
      <c r="H24" s="159"/>
      <c r="I24" s="159"/>
      <c r="J24" s="166" t="s">
        <v>89</v>
      </c>
      <c r="K24" s="188" t="s">
        <v>190</v>
      </c>
      <c r="L24" s="168">
        <v>1</v>
      </c>
      <c r="M24" s="168" t="s">
        <v>171</v>
      </c>
      <c r="N24" s="168">
        <v>130</v>
      </c>
      <c r="O24" s="170">
        <v>2.75</v>
      </c>
      <c r="P24" s="170">
        <v>69.849999999999994</v>
      </c>
      <c r="Q24" s="171">
        <v>0.27100000000000002</v>
      </c>
      <c r="R24" s="170">
        <v>6.88</v>
      </c>
      <c r="S24" s="171">
        <v>3.6999999999999998E-2</v>
      </c>
      <c r="T24" s="170">
        <v>0.94</v>
      </c>
    </row>
    <row r="25" spans="2:23">
      <c r="C25" s="182"/>
      <c r="D25" s="159"/>
      <c r="E25" s="159"/>
      <c r="F25" s="159"/>
      <c r="G25" s="159"/>
      <c r="H25" s="159"/>
      <c r="I25" s="159"/>
      <c r="J25" s="166" t="s">
        <v>178</v>
      </c>
      <c r="K25" s="177" t="s">
        <v>172</v>
      </c>
      <c r="L25" s="168">
        <v>2</v>
      </c>
      <c r="M25" s="168" t="s">
        <v>171</v>
      </c>
      <c r="N25" s="189">
        <v>175</v>
      </c>
      <c r="O25" s="170">
        <v>4.5</v>
      </c>
      <c r="P25" s="170">
        <v>114.3</v>
      </c>
      <c r="Q25" s="189">
        <v>0.45</v>
      </c>
      <c r="R25" s="170">
        <v>11.43</v>
      </c>
      <c r="S25" s="189">
        <v>5.5E-2</v>
      </c>
      <c r="T25" s="170">
        <v>1.4</v>
      </c>
    </row>
    <row r="26" spans="2:23">
      <c r="C26" s="182"/>
      <c r="D26" s="159"/>
      <c r="E26" s="159"/>
      <c r="F26" s="159"/>
      <c r="G26" s="159"/>
      <c r="H26" s="159"/>
      <c r="I26" s="159"/>
      <c r="J26" s="166" t="s">
        <v>98</v>
      </c>
      <c r="K26" s="177" t="s">
        <v>175</v>
      </c>
      <c r="L26" s="168">
        <v>4</v>
      </c>
      <c r="M26" s="168" t="s">
        <v>171</v>
      </c>
      <c r="N26" s="189">
        <v>255</v>
      </c>
      <c r="O26" s="170">
        <v>5.25</v>
      </c>
      <c r="P26" s="170">
        <v>133.35</v>
      </c>
      <c r="Q26" s="189">
        <v>0.53300000000000003</v>
      </c>
      <c r="R26" s="170">
        <v>13.5</v>
      </c>
      <c r="S26" s="189">
        <v>5.2999999999999999E-2</v>
      </c>
      <c r="T26" s="170">
        <v>1.35</v>
      </c>
    </row>
    <row r="27" spans="2:23">
      <c r="C27" s="182"/>
      <c r="D27" s="159"/>
      <c r="E27" s="159"/>
      <c r="F27" s="159"/>
      <c r="G27" s="159"/>
      <c r="H27" s="159"/>
      <c r="I27" s="159"/>
      <c r="J27" s="166" t="s">
        <v>99</v>
      </c>
      <c r="K27" s="177" t="s">
        <v>176</v>
      </c>
      <c r="L27" s="168">
        <v>8</v>
      </c>
      <c r="M27" s="168" t="s">
        <v>171</v>
      </c>
      <c r="N27" s="189">
        <v>560</v>
      </c>
      <c r="O27" s="170">
        <v>6.5</v>
      </c>
      <c r="P27" s="170">
        <v>165.1</v>
      </c>
      <c r="Q27" s="189">
        <v>0.65400000000000003</v>
      </c>
      <c r="R27" s="170">
        <v>16.5</v>
      </c>
      <c r="S27" s="189">
        <v>6.4000000000000001E-2</v>
      </c>
      <c r="T27" s="170">
        <v>1.63</v>
      </c>
    </row>
    <row r="28" spans="2:23">
      <c r="C28" s="159"/>
      <c r="D28" s="159"/>
      <c r="E28" s="159"/>
      <c r="F28" s="159"/>
      <c r="G28" s="159"/>
      <c r="H28" s="159"/>
      <c r="I28" s="159"/>
      <c r="J28" s="166" t="s">
        <v>179</v>
      </c>
      <c r="K28" s="177" t="s">
        <v>177</v>
      </c>
      <c r="L28" s="168">
        <v>12</v>
      </c>
      <c r="M28" s="168" t="s">
        <v>171</v>
      </c>
      <c r="N28" s="189">
        <v>800</v>
      </c>
      <c r="O28" s="170">
        <v>8.5</v>
      </c>
      <c r="P28" s="170">
        <v>215.9</v>
      </c>
      <c r="Q28" s="189">
        <v>0.84</v>
      </c>
      <c r="R28" s="170">
        <v>21.3</v>
      </c>
      <c r="S28" s="189">
        <v>6.3E-2</v>
      </c>
      <c r="T28" s="170">
        <v>1.6</v>
      </c>
    </row>
    <row r="29" spans="2:23">
      <c r="C29" s="159"/>
      <c r="D29" s="159"/>
      <c r="E29" s="159"/>
      <c r="F29" s="159"/>
      <c r="G29" s="159"/>
      <c r="H29" s="159"/>
      <c r="I29" s="159"/>
      <c r="J29" s="166" t="s">
        <v>180</v>
      </c>
      <c r="K29" s="177" t="s">
        <v>174</v>
      </c>
      <c r="L29" s="168">
        <v>16</v>
      </c>
      <c r="M29" s="168" t="s">
        <v>171</v>
      </c>
      <c r="N29" s="189">
        <v>1320</v>
      </c>
      <c r="O29" s="170">
        <v>10.5</v>
      </c>
      <c r="P29" s="170">
        <v>266.7</v>
      </c>
      <c r="Q29" s="189">
        <v>0.97399999999999998</v>
      </c>
      <c r="R29" s="189">
        <v>24.7</v>
      </c>
      <c r="S29" s="189">
        <v>7.3999999999999996E-2</v>
      </c>
      <c r="T29" s="189">
        <v>1.88</v>
      </c>
    </row>
    <row r="30" spans="2:23">
      <c r="B30" s="145"/>
      <c r="C30" s="184"/>
      <c r="D30" s="159"/>
      <c r="E30" s="159"/>
      <c r="F30" s="159"/>
      <c r="G30" s="159"/>
      <c r="H30" s="159"/>
      <c r="I30" s="159"/>
      <c r="J30" s="166" t="s">
        <v>181</v>
      </c>
      <c r="K30" s="177" t="s">
        <v>173</v>
      </c>
      <c r="L30" s="168">
        <v>24</v>
      </c>
      <c r="M30" s="168" t="s">
        <v>171</v>
      </c>
      <c r="N30" s="168">
        <v>1620</v>
      </c>
      <c r="O30" s="189">
        <v>11.25</v>
      </c>
      <c r="P30" s="189">
        <v>285.75</v>
      </c>
      <c r="Q30" s="189">
        <v>1.2</v>
      </c>
      <c r="R30" s="189">
        <v>30.5</v>
      </c>
      <c r="S30" s="189">
        <v>7.3999999999999996E-2</v>
      </c>
      <c r="T30" s="189">
        <v>1.88</v>
      </c>
    </row>
    <row r="31" spans="2:23">
      <c r="B31" s="145"/>
      <c r="C31" s="184"/>
      <c r="D31" s="159"/>
      <c r="E31" s="159"/>
      <c r="F31" s="159"/>
      <c r="G31" s="159"/>
      <c r="H31" s="159"/>
      <c r="I31" s="159"/>
      <c r="J31" s="166"/>
      <c r="K31" s="190"/>
      <c r="L31" s="191"/>
      <c r="M31" s="191"/>
      <c r="N31" s="191"/>
      <c r="O31" s="192"/>
      <c r="P31" s="192"/>
      <c r="Q31" s="192"/>
      <c r="R31" s="192"/>
      <c r="S31" s="192"/>
      <c r="T31" s="192"/>
    </row>
    <row r="32" spans="2:23">
      <c r="B32" s="145"/>
      <c r="C32" s="184"/>
      <c r="D32" s="184"/>
      <c r="E32" s="184"/>
      <c r="F32" s="184"/>
      <c r="G32" s="184"/>
      <c r="H32" s="184"/>
      <c r="I32" s="184"/>
      <c r="J32" s="269" t="s">
        <v>206</v>
      </c>
      <c r="K32" s="271" t="s">
        <v>159</v>
      </c>
      <c r="L32" s="271" t="s">
        <v>216</v>
      </c>
      <c r="M32" s="271" t="s">
        <v>161</v>
      </c>
      <c r="N32" s="271" t="s">
        <v>233</v>
      </c>
      <c r="O32" s="271" t="s">
        <v>234</v>
      </c>
      <c r="P32" s="271"/>
      <c r="Q32" s="271" t="s">
        <v>235</v>
      </c>
      <c r="R32" s="271"/>
      <c r="S32" s="271" t="s">
        <v>236</v>
      </c>
      <c r="T32" s="271"/>
      <c r="U32" s="145"/>
      <c r="V32" s="145"/>
      <c r="W32" s="145"/>
    </row>
    <row r="33" spans="2:23">
      <c r="B33" s="145"/>
      <c r="C33" s="184"/>
      <c r="D33" s="184"/>
      <c r="E33" s="184"/>
      <c r="F33" s="184"/>
      <c r="G33" s="184"/>
      <c r="H33" s="184"/>
      <c r="I33" s="184"/>
      <c r="J33" s="269"/>
      <c r="K33" s="272"/>
      <c r="L33" s="270"/>
      <c r="M33" s="270"/>
      <c r="N33" s="270"/>
      <c r="O33" s="270"/>
      <c r="P33" s="270"/>
      <c r="Q33" s="270"/>
      <c r="R33" s="270"/>
      <c r="S33" s="270"/>
      <c r="T33" s="270"/>
      <c r="U33" s="145"/>
      <c r="V33" s="145"/>
      <c r="W33" s="145"/>
    </row>
    <row r="34" spans="2:23">
      <c r="C34" s="159"/>
      <c r="D34" s="184"/>
      <c r="E34" s="184"/>
      <c r="F34" s="184"/>
      <c r="G34" s="184"/>
      <c r="H34" s="184"/>
      <c r="I34" s="184"/>
      <c r="J34" s="166" t="s">
        <v>209</v>
      </c>
      <c r="K34" s="177" t="s">
        <v>203</v>
      </c>
      <c r="L34" s="168">
        <v>2</v>
      </c>
      <c r="M34" s="168" t="s">
        <v>201</v>
      </c>
      <c r="N34" s="168">
        <v>67</v>
      </c>
      <c r="O34" s="170">
        <v>2.7</v>
      </c>
      <c r="P34" s="170">
        <v>68.58</v>
      </c>
      <c r="Q34" s="171">
        <v>0.27</v>
      </c>
      <c r="R34" s="170">
        <v>6.86</v>
      </c>
      <c r="S34" s="171">
        <v>4.4999999999999998E-2</v>
      </c>
      <c r="T34" s="170">
        <v>1.1399999999999999</v>
      </c>
      <c r="U34" s="145"/>
      <c r="V34" s="145"/>
      <c r="W34" s="145"/>
    </row>
    <row r="35" spans="2:23">
      <c r="C35" s="159"/>
      <c r="D35" s="184"/>
      <c r="E35" s="184"/>
      <c r="F35" s="184"/>
      <c r="G35" s="184"/>
      <c r="H35" s="184"/>
      <c r="I35" s="184"/>
      <c r="J35" s="166" t="s">
        <v>210</v>
      </c>
      <c r="K35" s="177" t="s">
        <v>204</v>
      </c>
      <c r="L35" s="168">
        <v>3</v>
      </c>
      <c r="M35" s="168" t="s">
        <v>201</v>
      </c>
      <c r="N35" s="189">
        <v>90</v>
      </c>
      <c r="O35" s="189">
        <v>2.8</v>
      </c>
      <c r="P35" s="189">
        <v>71.12</v>
      </c>
      <c r="Q35" s="189">
        <v>0.28000000000000003</v>
      </c>
      <c r="R35" s="170">
        <v>7.11</v>
      </c>
      <c r="S35" s="171">
        <v>4.4999999999999998E-2</v>
      </c>
      <c r="T35" s="170">
        <v>1.1399999999999999</v>
      </c>
      <c r="U35" s="145"/>
      <c r="V35" s="145"/>
      <c r="W35" s="145"/>
    </row>
    <row r="36" spans="2:23">
      <c r="C36" s="159"/>
      <c r="D36" s="159"/>
      <c r="E36" s="159"/>
      <c r="F36" s="159"/>
      <c r="G36" s="159"/>
      <c r="H36" s="159"/>
      <c r="I36" s="159"/>
      <c r="J36" s="166" t="s">
        <v>211</v>
      </c>
      <c r="K36" s="177" t="s">
        <v>205</v>
      </c>
      <c r="L36" s="168">
        <v>4</v>
      </c>
      <c r="M36" s="168" t="s">
        <v>201</v>
      </c>
      <c r="N36" s="189">
        <v>112</v>
      </c>
      <c r="O36" s="189">
        <v>3.1</v>
      </c>
      <c r="P36" s="189">
        <v>81.28</v>
      </c>
      <c r="Q36" s="189">
        <v>0.3</v>
      </c>
      <c r="R36" s="170">
        <v>7.62</v>
      </c>
      <c r="S36" s="171">
        <v>4.4999999999999998E-2</v>
      </c>
      <c r="T36" s="170">
        <v>1.1399999999999999</v>
      </c>
    </row>
    <row r="37" spans="2:23">
      <c r="C37" s="159"/>
      <c r="D37" s="159"/>
      <c r="E37" s="159"/>
      <c r="F37" s="159"/>
      <c r="G37" s="159"/>
      <c r="H37" s="159"/>
      <c r="I37" s="159"/>
      <c r="J37" s="166" t="s">
        <v>207</v>
      </c>
      <c r="K37" s="177" t="s">
        <v>200</v>
      </c>
      <c r="L37" s="168">
        <v>2</v>
      </c>
      <c r="M37" s="168" t="s">
        <v>201</v>
      </c>
      <c r="N37" s="168">
        <v>94</v>
      </c>
      <c r="O37" s="170">
        <v>3</v>
      </c>
      <c r="P37" s="170">
        <v>76.2</v>
      </c>
      <c r="Q37" s="171">
        <v>0.30199999999999999</v>
      </c>
      <c r="R37" s="170">
        <v>7.67</v>
      </c>
      <c r="S37" s="171">
        <v>4.4999999999999998E-2</v>
      </c>
      <c r="T37" s="170">
        <v>1.1399999999999999</v>
      </c>
    </row>
    <row r="38" spans="2:23">
      <c r="C38" s="159"/>
      <c r="D38" s="159"/>
      <c r="E38" s="159"/>
      <c r="F38" s="159"/>
      <c r="G38" s="159"/>
      <c r="H38" s="159"/>
      <c r="I38" s="159"/>
      <c r="J38" s="166" t="s">
        <v>208</v>
      </c>
      <c r="K38" s="177" t="s">
        <v>202</v>
      </c>
      <c r="L38" s="168">
        <v>3</v>
      </c>
      <c r="M38" s="168" t="s">
        <v>201</v>
      </c>
      <c r="N38" s="168">
        <v>130</v>
      </c>
      <c r="O38" s="170">
        <v>3.2</v>
      </c>
      <c r="P38" s="170">
        <v>81.28</v>
      </c>
      <c r="Q38" s="189">
        <v>0.32</v>
      </c>
      <c r="R38" s="170">
        <v>8.1300000000000008</v>
      </c>
      <c r="S38" s="189">
        <v>4.4999999999999998E-2</v>
      </c>
      <c r="T38" s="189">
        <v>1.1399999999999999</v>
      </c>
    </row>
    <row r="39" spans="2:23">
      <c r="C39" s="159"/>
      <c r="D39" s="159"/>
      <c r="E39" s="159"/>
      <c r="F39" s="159"/>
      <c r="G39" s="159"/>
      <c r="H39" s="159"/>
      <c r="I39" s="159"/>
      <c r="J39" s="166"/>
      <c r="K39" s="190"/>
      <c r="L39" s="191"/>
      <c r="M39" s="191"/>
      <c r="N39" s="191"/>
      <c r="O39" s="193"/>
      <c r="P39" s="193"/>
      <c r="Q39" s="192"/>
      <c r="R39" s="193"/>
      <c r="S39" s="192"/>
      <c r="T39" s="192"/>
    </row>
    <row r="40" spans="2:23">
      <c r="C40" s="159"/>
      <c r="D40" s="159"/>
      <c r="E40" s="159"/>
      <c r="F40" s="159"/>
      <c r="G40" s="159"/>
      <c r="H40" s="159"/>
      <c r="I40" s="159"/>
      <c r="J40" s="269" t="s">
        <v>215</v>
      </c>
      <c r="K40" s="271" t="s">
        <v>159</v>
      </c>
      <c r="L40" s="271" t="s">
        <v>160</v>
      </c>
      <c r="M40" s="271" t="s">
        <v>161</v>
      </c>
      <c r="N40" s="271" t="s">
        <v>233</v>
      </c>
      <c r="O40" s="271" t="s">
        <v>234</v>
      </c>
      <c r="P40" s="271"/>
      <c r="Q40" s="271" t="s">
        <v>235</v>
      </c>
      <c r="R40" s="271"/>
      <c r="S40" s="271" t="s">
        <v>236</v>
      </c>
      <c r="T40" s="271"/>
    </row>
    <row r="41" spans="2:23">
      <c r="C41" s="159"/>
      <c r="D41" s="159"/>
      <c r="E41" s="159"/>
      <c r="F41" s="159"/>
      <c r="G41" s="159"/>
      <c r="H41" s="159"/>
      <c r="I41" s="159"/>
      <c r="J41" s="269"/>
      <c r="K41" s="270"/>
      <c r="L41" s="270"/>
      <c r="M41" s="270"/>
      <c r="N41" s="270"/>
      <c r="O41" s="270"/>
      <c r="P41" s="270"/>
      <c r="Q41" s="270"/>
      <c r="R41" s="270"/>
      <c r="S41" s="270"/>
      <c r="T41" s="270"/>
    </row>
    <row r="42" spans="2:23">
      <c r="C42" s="159"/>
      <c r="D42" s="159"/>
      <c r="E42" s="159"/>
      <c r="F42" s="159"/>
      <c r="G42" s="159"/>
      <c r="H42" s="194" t="s">
        <v>97</v>
      </c>
      <c r="I42" s="159"/>
      <c r="J42" s="185" t="s">
        <v>226</v>
      </c>
      <c r="K42" s="159" t="s">
        <v>225</v>
      </c>
      <c r="L42" s="191">
        <v>4</v>
      </c>
      <c r="M42" s="191" t="s">
        <v>227</v>
      </c>
      <c r="N42" s="159">
        <v>40</v>
      </c>
      <c r="O42" s="159">
        <v>4</v>
      </c>
      <c r="P42" s="159">
        <v>100</v>
      </c>
      <c r="Q42" s="159">
        <v>0.33500000000000002</v>
      </c>
      <c r="R42" s="159">
        <f>Q42*25.4</f>
        <v>8.5090000000000003</v>
      </c>
      <c r="S42" s="159">
        <v>0.03</v>
      </c>
      <c r="T42" s="159">
        <f>S42*25.4</f>
        <v>0.7619999999999999</v>
      </c>
    </row>
    <row r="43" spans="2:23">
      <c r="C43" s="159"/>
      <c r="D43" s="159"/>
      <c r="E43" s="159"/>
      <c r="F43" s="159"/>
      <c r="G43" s="159"/>
      <c r="H43" s="159"/>
      <c r="I43" s="159"/>
      <c r="J43" s="185"/>
      <c r="K43" s="159"/>
      <c r="L43" s="191"/>
      <c r="M43" s="191"/>
      <c r="N43" s="159"/>
      <c r="O43" s="159"/>
      <c r="P43" s="159"/>
      <c r="Q43" s="159"/>
      <c r="R43" s="159"/>
      <c r="S43" s="159"/>
      <c r="T43" s="159"/>
    </row>
    <row r="44" spans="2:23">
      <c r="C44" s="159"/>
      <c r="D44" s="159"/>
      <c r="E44" s="159"/>
      <c r="F44" s="159"/>
      <c r="G44" s="159"/>
      <c r="H44" s="159"/>
      <c r="I44" s="159"/>
      <c r="J44" s="269" t="s">
        <v>214</v>
      </c>
      <c r="K44" s="270" t="s">
        <v>159</v>
      </c>
      <c r="L44" s="270" t="s">
        <v>217</v>
      </c>
      <c r="M44" s="270" t="s">
        <v>222</v>
      </c>
      <c r="N44" s="271" t="s">
        <v>233</v>
      </c>
      <c r="O44" s="271" t="s">
        <v>234</v>
      </c>
      <c r="P44" s="271"/>
      <c r="Q44" s="271" t="s">
        <v>235</v>
      </c>
      <c r="R44" s="271"/>
      <c r="S44" s="271" t="s">
        <v>236</v>
      </c>
      <c r="T44" s="271"/>
    </row>
    <row r="45" spans="2:23">
      <c r="C45" s="159"/>
      <c r="D45" s="159"/>
      <c r="E45" s="159"/>
      <c r="F45" s="159"/>
      <c r="G45" s="159"/>
      <c r="H45" s="159"/>
      <c r="I45" s="159"/>
      <c r="J45" s="269"/>
      <c r="K45" s="270"/>
      <c r="L45" s="270"/>
      <c r="M45" s="270"/>
      <c r="N45" s="270"/>
      <c r="O45" s="270"/>
      <c r="P45" s="270"/>
      <c r="Q45" s="270"/>
      <c r="R45" s="270"/>
      <c r="S45" s="270"/>
      <c r="T45" s="270"/>
    </row>
    <row r="46" spans="2:23">
      <c r="C46" s="159"/>
      <c r="D46" s="159"/>
      <c r="E46" s="159"/>
      <c r="F46" s="159"/>
      <c r="G46" s="159"/>
      <c r="H46" s="159"/>
      <c r="I46" s="159"/>
      <c r="J46" s="159" t="s">
        <v>218</v>
      </c>
      <c r="K46" s="159" t="s">
        <v>228</v>
      </c>
      <c r="L46" s="159">
        <v>6</v>
      </c>
      <c r="M46" s="195" t="s">
        <v>223</v>
      </c>
      <c r="N46" s="159">
        <v>180</v>
      </c>
      <c r="O46" s="186">
        <f>Q46*15</f>
        <v>6.45</v>
      </c>
      <c r="P46" s="187">
        <f>O46*25.4</f>
        <v>163.82999999999998</v>
      </c>
      <c r="Q46" s="159">
        <v>0.43</v>
      </c>
      <c r="R46" s="159">
        <f>Q46*25.4</f>
        <v>10.921999999999999</v>
      </c>
      <c r="S46" s="159"/>
      <c r="T46" s="159"/>
    </row>
    <row r="47" spans="2:23">
      <c r="C47" s="159"/>
      <c r="D47" s="159"/>
      <c r="E47" s="159"/>
      <c r="F47" s="159"/>
      <c r="G47" s="159"/>
      <c r="H47" s="159"/>
      <c r="I47" s="159"/>
      <c r="J47" s="159" t="s">
        <v>219</v>
      </c>
      <c r="K47" s="159" t="s">
        <v>229</v>
      </c>
      <c r="L47" s="159">
        <v>12</v>
      </c>
      <c r="M47" s="159" t="s">
        <v>223</v>
      </c>
      <c r="N47" s="159">
        <v>180</v>
      </c>
      <c r="O47" s="186">
        <f>Q47*15</f>
        <v>6.45</v>
      </c>
      <c r="P47" s="187">
        <f>O47*25.4</f>
        <v>163.82999999999998</v>
      </c>
      <c r="Q47" s="159">
        <v>0.43</v>
      </c>
      <c r="R47" s="159">
        <f>Q47*25.4</f>
        <v>10.921999999999999</v>
      </c>
      <c r="S47" s="159"/>
      <c r="T47" s="159"/>
    </row>
    <row r="48" spans="2:23">
      <c r="C48" s="159"/>
      <c r="D48" s="159"/>
      <c r="E48" s="159"/>
      <c r="F48" s="159"/>
      <c r="G48" s="159"/>
      <c r="H48" s="159"/>
      <c r="I48" s="159"/>
      <c r="J48" s="159" t="s">
        <v>220</v>
      </c>
      <c r="K48" s="185" t="s">
        <v>230</v>
      </c>
      <c r="L48" s="159">
        <v>24</v>
      </c>
      <c r="M48" s="185" t="s">
        <v>223</v>
      </c>
      <c r="N48" s="159">
        <v>180</v>
      </c>
      <c r="O48" s="186">
        <f>Q48*15</f>
        <v>6.45</v>
      </c>
      <c r="P48" s="187">
        <f>O48*25.4</f>
        <v>163.82999999999998</v>
      </c>
      <c r="Q48" s="159">
        <v>0.43</v>
      </c>
      <c r="R48" s="159">
        <f>Q48*25.4</f>
        <v>10.921999999999999</v>
      </c>
      <c r="S48" s="159"/>
      <c r="T48" s="159"/>
    </row>
    <row r="49" spans="3:20">
      <c r="C49" s="159"/>
      <c r="D49" s="159"/>
      <c r="E49" s="159"/>
      <c r="F49" s="159"/>
      <c r="G49" s="159"/>
      <c r="H49" s="159"/>
      <c r="I49" s="159"/>
      <c r="J49" s="159" t="s">
        <v>224</v>
      </c>
      <c r="K49" s="185" t="s">
        <v>231</v>
      </c>
      <c r="L49" s="185">
        <v>48</v>
      </c>
      <c r="M49" s="185" t="s">
        <v>223</v>
      </c>
      <c r="N49" s="185">
        <v>180</v>
      </c>
      <c r="O49" s="186">
        <f>Q49*15</f>
        <v>6.45</v>
      </c>
      <c r="P49" s="187">
        <f>O49*25.4</f>
        <v>163.82999999999998</v>
      </c>
      <c r="Q49" s="159">
        <v>0.43</v>
      </c>
      <c r="R49" s="159">
        <f>Q49*25.4</f>
        <v>10.921999999999999</v>
      </c>
      <c r="S49" s="159"/>
      <c r="T49" s="159"/>
    </row>
    <row r="50" spans="3:20">
      <c r="C50" s="159"/>
      <c r="D50" s="159"/>
      <c r="E50" s="159"/>
      <c r="F50" s="159"/>
      <c r="G50" s="159"/>
      <c r="H50" s="159"/>
      <c r="I50" s="159"/>
      <c r="J50" s="159" t="s">
        <v>221</v>
      </c>
      <c r="K50" s="185" t="s">
        <v>232</v>
      </c>
      <c r="L50" s="185">
        <v>6</v>
      </c>
      <c r="M50" s="185" t="s">
        <v>223</v>
      </c>
      <c r="N50" s="159">
        <v>180</v>
      </c>
      <c r="O50" s="186">
        <f>Q50*15</f>
        <v>6.45</v>
      </c>
      <c r="P50" s="187">
        <f>O50*25.4</f>
        <v>163.82999999999998</v>
      </c>
      <c r="Q50" s="159">
        <v>0.43</v>
      </c>
      <c r="R50" s="159">
        <f>Q50*25.4</f>
        <v>10.921999999999999</v>
      </c>
      <c r="S50" s="159"/>
      <c r="T50" s="159"/>
    </row>
    <row r="51" spans="3:20"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</row>
    <row r="52" spans="3:20"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</row>
    <row r="53" spans="3:20"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</row>
    <row r="54" spans="3:20">
      <c r="C54" s="159"/>
      <c r="D54" s="159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</row>
    <row r="55" spans="3:20">
      <c r="C55" s="159"/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</row>
    <row r="56" spans="3:20">
      <c r="C56" s="159"/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</row>
    <row r="57" spans="3:20">
      <c r="C57" s="159"/>
      <c r="D57" s="159"/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</row>
    <row r="58" spans="3:20">
      <c r="C58" s="159"/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</row>
    <row r="59" spans="3:20"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</row>
    <row r="60" spans="3:20"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</row>
    <row r="61" spans="3:20"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</row>
    <row r="62" spans="3:20"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</row>
    <row r="74" spans="11:16">
      <c r="K74" s="146"/>
      <c r="L74" s="146"/>
      <c r="M74" s="146"/>
      <c r="O74" s="147"/>
      <c r="P74" s="148"/>
    </row>
    <row r="75" spans="11:16">
      <c r="K75" s="146"/>
      <c r="L75" s="146"/>
      <c r="M75" s="146"/>
      <c r="O75" s="147"/>
      <c r="P75" s="148"/>
    </row>
    <row r="76" spans="11:16">
      <c r="K76" s="146"/>
      <c r="L76" s="146"/>
      <c r="M76" s="146"/>
      <c r="O76" s="147"/>
      <c r="P76" s="148"/>
    </row>
    <row r="77" spans="11:16">
      <c r="K77" s="146"/>
      <c r="L77" s="146"/>
      <c r="M77" s="146"/>
      <c r="O77" s="147"/>
      <c r="P77" s="148"/>
    </row>
    <row r="78" spans="11:16">
      <c r="K78" s="146"/>
      <c r="L78" s="146"/>
      <c r="M78" s="146"/>
      <c r="O78" s="147"/>
      <c r="P78" s="148"/>
    </row>
    <row r="79" spans="11:16">
      <c r="K79" s="146"/>
      <c r="L79" s="146"/>
      <c r="M79" s="146"/>
      <c r="O79" s="147"/>
      <c r="P79" s="148"/>
    </row>
    <row r="80" spans="11:16">
      <c r="K80" s="146"/>
      <c r="L80" s="146"/>
      <c r="M80" s="146"/>
      <c r="O80" s="147"/>
      <c r="P80" s="148"/>
    </row>
    <row r="82" spans="11:20">
      <c r="K82" s="149"/>
    </row>
    <row r="83" spans="11:20">
      <c r="K83" s="149"/>
    </row>
    <row r="84" spans="11:20">
      <c r="K84" s="150"/>
      <c r="L84" s="150"/>
    </row>
    <row r="85" spans="11:20">
      <c r="K85" s="149"/>
    </row>
    <row r="86" spans="11:20">
      <c r="K86" s="149"/>
    </row>
    <row r="87" spans="11:20">
      <c r="K87" s="150"/>
      <c r="L87" s="150"/>
    </row>
    <row r="88" spans="11:20">
      <c r="K88" s="150"/>
      <c r="L88" s="150"/>
    </row>
    <row r="89" spans="11:20">
      <c r="K89" s="151"/>
    </row>
    <row r="90" spans="11:20">
      <c r="K90" s="151"/>
      <c r="L90" s="152"/>
      <c r="M90" s="152"/>
      <c r="N90" s="152"/>
      <c r="O90" s="152"/>
      <c r="P90" s="152"/>
      <c r="Q90" s="152"/>
      <c r="R90" s="152"/>
      <c r="S90" s="152"/>
      <c r="T90" s="152"/>
    </row>
    <row r="395" spans="2:23">
      <c r="J395" s="145"/>
      <c r="K395" s="145"/>
      <c r="L395" s="145"/>
      <c r="M395" s="145"/>
      <c r="N395" s="145"/>
      <c r="O395" s="145"/>
      <c r="P395" s="145"/>
      <c r="Q395" s="145"/>
      <c r="R395" s="145"/>
      <c r="S395" s="145"/>
      <c r="T395" s="145"/>
    </row>
    <row r="396" spans="2:23">
      <c r="B396" s="145"/>
      <c r="C396" s="145"/>
      <c r="J396" s="145"/>
      <c r="K396" s="145"/>
      <c r="L396" s="145"/>
      <c r="M396" s="145"/>
      <c r="N396" s="145"/>
      <c r="O396" s="145"/>
      <c r="P396" s="145"/>
      <c r="Q396" s="145"/>
      <c r="R396" s="145"/>
      <c r="S396" s="145"/>
      <c r="T396" s="145"/>
    </row>
    <row r="397" spans="2:23">
      <c r="B397" s="145"/>
      <c r="C397" s="145"/>
      <c r="J397" s="145"/>
      <c r="K397" s="145"/>
      <c r="L397" s="145"/>
      <c r="M397" s="145"/>
      <c r="N397" s="145"/>
      <c r="O397" s="145"/>
      <c r="P397" s="145"/>
      <c r="Q397" s="145"/>
      <c r="R397" s="145"/>
      <c r="S397" s="145"/>
      <c r="T397" s="145"/>
    </row>
    <row r="398" spans="2:23">
      <c r="B398" s="145"/>
      <c r="C398" s="145"/>
      <c r="D398" s="145"/>
      <c r="E398" s="145"/>
      <c r="F398" s="145"/>
      <c r="G398" s="145"/>
      <c r="H398" s="145"/>
      <c r="I398" s="145"/>
      <c r="J398" s="145"/>
      <c r="K398" s="145"/>
      <c r="L398" s="145"/>
      <c r="M398" s="145"/>
      <c r="N398" s="145"/>
      <c r="O398" s="145"/>
      <c r="P398" s="145"/>
      <c r="Q398" s="145"/>
      <c r="R398" s="145"/>
      <c r="S398" s="145"/>
      <c r="T398" s="145"/>
      <c r="U398" s="145"/>
      <c r="V398" s="145"/>
      <c r="W398" s="145"/>
    </row>
    <row r="399" spans="2:23">
      <c r="B399" s="145"/>
      <c r="C399" s="145"/>
      <c r="D399" s="145"/>
      <c r="E399" s="145"/>
      <c r="F399" s="145"/>
      <c r="G399" s="145"/>
      <c r="H399" s="145"/>
      <c r="I399" s="145"/>
      <c r="J399" s="145"/>
      <c r="K399" s="145"/>
      <c r="L399" s="145"/>
      <c r="M399" s="145"/>
      <c r="N399" s="145"/>
      <c r="O399" s="145"/>
      <c r="P399" s="145"/>
      <c r="Q399" s="145"/>
      <c r="R399" s="145"/>
      <c r="S399" s="145"/>
      <c r="T399" s="145"/>
      <c r="U399" s="145"/>
      <c r="V399" s="145"/>
      <c r="W399" s="145"/>
    </row>
    <row r="400" spans="2:23">
      <c r="B400" s="145"/>
      <c r="C400" s="145"/>
      <c r="D400" s="145"/>
      <c r="E400" s="145"/>
      <c r="F400" s="145"/>
      <c r="G400" s="145"/>
      <c r="H400" s="145"/>
      <c r="I400" s="145"/>
      <c r="J400" s="145"/>
      <c r="K400" s="145"/>
      <c r="L400" s="145"/>
      <c r="M400" s="145"/>
      <c r="N400" s="145"/>
      <c r="O400" s="145"/>
      <c r="P400" s="145"/>
      <c r="Q400" s="145"/>
      <c r="R400" s="145"/>
      <c r="S400" s="145"/>
      <c r="T400" s="145"/>
      <c r="U400" s="145"/>
      <c r="V400" s="145"/>
      <c r="W400" s="145"/>
    </row>
    <row r="401" spans="2:23">
      <c r="B401" s="145"/>
      <c r="C401" s="145"/>
      <c r="D401" s="145"/>
      <c r="E401" s="145"/>
      <c r="F401" s="145"/>
      <c r="G401" s="145"/>
      <c r="H401" s="145"/>
      <c r="I401" s="145"/>
      <c r="J401" s="145"/>
      <c r="K401" s="145"/>
      <c r="L401" s="145"/>
      <c r="M401" s="145"/>
      <c r="N401" s="145"/>
      <c r="O401" s="145"/>
      <c r="P401" s="145"/>
      <c r="Q401" s="145"/>
      <c r="R401" s="145"/>
      <c r="S401" s="145"/>
      <c r="T401" s="145"/>
      <c r="U401" s="145"/>
      <c r="V401" s="145"/>
      <c r="W401" s="145"/>
    </row>
    <row r="402" spans="2:23">
      <c r="B402" s="145"/>
      <c r="C402" s="145"/>
      <c r="D402" s="145"/>
      <c r="E402" s="145"/>
      <c r="F402" s="145"/>
      <c r="G402" s="145"/>
      <c r="H402" s="145"/>
      <c r="I402" s="145"/>
      <c r="J402" s="145"/>
      <c r="K402" s="145"/>
      <c r="L402" s="145"/>
      <c r="M402" s="145"/>
      <c r="N402" s="145"/>
      <c r="O402" s="145"/>
      <c r="P402" s="145"/>
      <c r="Q402" s="145"/>
      <c r="R402" s="145"/>
      <c r="S402" s="145"/>
      <c r="T402" s="145"/>
      <c r="U402" s="145"/>
      <c r="V402" s="145"/>
      <c r="W402" s="145"/>
    </row>
    <row r="403" spans="2:23">
      <c r="B403" s="145"/>
      <c r="C403" s="145"/>
      <c r="D403" s="145"/>
      <c r="E403" s="145"/>
      <c r="F403" s="145"/>
      <c r="G403" s="145"/>
      <c r="H403" s="145"/>
      <c r="I403" s="145"/>
      <c r="J403" s="145"/>
      <c r="K403" s="145"/>
      <c r="L403" s="145"/>
      <c r="M403" s="145"/>
      <c r="N403" s="145"/>
      <c r="O403" s="145"/>
      <c r="P403" s="145"/>
      <c r="Q403" s="145"/>
      <c r="R403" s="145"/>
      <c r="S403" s="145"/>
      <c r="T403" s="145"/>
      <c r="U403" s="145"/>
      <c r="V403" s="145"/>
      <c r="W403" s="145"/>
    </row>
    <row r="404" spans="2:23">
      <c r="B404" s="145"/>
      <c r="C404" s="145"/>
      <c r="D404" s="145"/>
      <c r="E404" s="145"/>
      <c r="F404" s="145"/>
      <c r="G404" s="145"/>
      <c r="H404" s="145"/>
      <c r="I404" s="145"/>
      <c r="J404" s="145"/>
      <c r="K404" s="145"/>
      <c r="L404" s="145"/>
      <c r="M404" s="145"/>
      <c r="N404" s="145"/>
      <c r="O404" s="145"/>
      <c r="P404" s="145"/>
      <c r="Q404" s="145"/>
      <c r="R404" s="145"/>
      <c r="S404" s="145"/>
      <c r="T404" s="145"/>
      <c r="U404" s="145"/>
      <c r="V404" s="145"/>
      <c r="W404" s="145"/>
    </row>
    <row r="405" spans="2:23">
      <c r="B405" s="145"/>
      <c r="C405" s="145"/>
      <c r="D405" s="145"/>
      <c r="E405" s="145"/>
      <c r="F405" s="145"/>
      <c r="G405" s="145"/>
      <c r="H405" s="145"/>
      <c r="I405" s="145"/>
      <c r="J405" s="145"/>
      <c r="K405" s="145"/>
      <c r="L405" s="145"/>
      <c r="M405" s="145"/>
      <c r="N405" s="145"/>
      <c r="O405" s="145"/>
      <c r="P405" s="145"/>
      <c r="Q405" s="145"/>
      <c r="R405" s="145"/>
      <c r="S405" s="145"/>
      <c r="T405" s="145"/>
      <c r="U405" s="145"/>
      <c r="V405" s="145"/>
      <c r="W405" s="145"/>
    </row>
    <row r="406" spans="2:23">
      <c r="B406" s="145"/>
      <c r="C406" s="145"/>
      <c r="D406" s="145"/>
      <c r="E406" s="145"/>
      <c r="F406" s="145"/>
      <c r="G406" s="145"/>
      <c r="H406" s="145"/>
      <c r="I406" s="145"/>
      <c r="J406" s="145"/>
      <c r="K406" s="145"/>
      <c r="L406" s="145"/>
      <c r="M406" s="145"/>
      <c r="N406" s="145"/>
      <c r="O406" s="145"/>
      <c r="P406" s="145"/>
      <c r="Q406" s="145"/>
      <c r="R406" s="145"/>
      <c r="S406" s="145"/>
      <c r="T406" s="145"/>
      <c r="U406" s="145"/>
      <c r="V406" s="145"/>
      <c r="W406" s="145"/>
    </row>
    <row r="407" spans="2:23">
      <c r="B407" s="145"/>
      <c r="C407" s="145"/>
      <c r="D407" s="145"/>
      <c r="E407" s="145"/>
      <c r="F407" s="145"/>
      <c r="G407" s="145"/>
      <c r="H407" s="145"/>
      <c r="I407" s="145"/>
      <c r="U407" s="145"/>
      <c r="V407" s="145"/>
      <c r="W407" s="145"/>
    </row>
    <row r="408" spans="2:23">
      <c r="D408" s="145"/>
      <c r="E408" s="145"/>
      <c r="F408" s="145"/>
      <c r="G408" s="145"/>
      <c r="H408" s="145"/>
      <c r="I408" s="145"/>
      <c r="J408" s="146"/>
      <c r="K408" s="146"/>
      <c r="L408" s="146"/>
      <c r="M408" s="146"/>
      <c r="N408" s="146"/>
      <c r="O408" s="146"/>
      <c r="P408" s="146"/>
      <c r="Q408" s="146"/>
      <c r="R408" s="146"/>
      <c r="S408" s="146"/>
      <c r="T408" s="146"/>
      <c r="U408" s="145"/>
      <c r="V408" s="145"/>
      <c r="W408" s="145"/>
    </row>
    <row r="409" spans="2:23">
      <c r="B409" s="146"/>
      <c r="C409" s="146"/>
      <c r="D409" s="145"/>
      <c r="E409" s="145"/>
      <c r="F409" s="145"/>
      <c r="G409" s="145"/>
      <c r="H409" s="145"/>
      <c r="I409" s="145"/>
      <c r="U409" s="145"/>
      <c r="V409" s="145"/>
      <c r="W409" s="145"/>
    </row>
    <row r="411" spans="2:23">
      <c r="D411" s="146"/>
      <c r="E411" s="146"/>
      <c r="F411" s="146"/>
      <c r="G411" s="146"/>
      <c r="H411" s="146"/>
      <c r="I411" s="146"/>
      <c r="U411" s="146"/>
      <c r="V411" s="146"/>
      <c r="W411" s="146"/>
    </row>
  </sheetData>
  <sheetProtection insertRows="0" sort="0" autoFilter="0"/>
  <mergeCells count="36">
    <mergeCell ref="J1:T1"/>
    <mergeCell ref="L40:L41"/>
    <mergeCell ref="K40:K41"/>
    <mergeCell ref="O3:P3"/>
    <mergeCell ref="Q3:R3"/>
    <mergeCell ref="S3:T3"/>
    <mergeCell ref="O22:P23"/>
    <mergeCell ref="Q22:R23"/>
    <mergeCell ref="S22:T23"/>
    <mergeCell ref="S40:T41"/>
    <mergeCell ref="N32:N33"/>
    <mergeCell ref="L32:L33"/>
    <mergeCell ref="M32:M33"/>
    <mergeCell ref="J40:J41"/>
    <mergeCell ref="M40:M41"/>
    <mergeCell ref="O44:P45"/>
    <mergeCell ref="Q44:R45"/>
    <mergeCell ref="S44:T45"/>
    <mergeCell ref="J22:J23"/>
    <mergeCell ref="K22:K23"/>
    <mergeCell ref="L22:L23"/>
    <mergeCell ref="M22:M23"/>
    <mergeCell ref="N22:N23"/>
    <mergeCell ref="J32:J33"/>
    <mergeCell ref="K32:K33"/>
    <mergeCell ref="O32:P33"/>
    <mergeCell ref="Q32:R33"/>
    <mergeCell ref="S32:T33"/>
    <mergeCell ref="N40:N41"/>
    <mergeCell ref="O40:P41"/>
    <mergeCell ref="Q40:R41"/>
    <mergeCell ref="J44:J45"/>
    <mergeCell ref="K44:K45"/>
    <mergeCell ref="L44:L45"/>
    <mergeCell ref="M44:M45"/>
    <mergeCell ref="N44:N45"/>
  </mergeCells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LISTS</vt:lpstr>
      <vt:lpstr>Cable Schedule</vt:lpstr>
      <vt:lpstr>Cable Tray</vt:lpstr>
      <vt:lpstr>Conduit</vt:lpstr>
      <vt:lpstr>Tables</vt:lpstr>
      <vt:lpstr>A_DATE</vt:lpstr>
      <vt:lpstr>Discipline</vt:lpstr>
      <vt:lpstr>DocType</vt:lpstr>
      <vt:lpstr>Group</vt:lpstr>
      <vt:lpstr>Library</vt:lpstr>
      <vt:lpstr>'Cable Schedule'!Print_Titles</vt:lpstr>
      <vt:lpstr>Conduit!Print_Titles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richardstanley@matrixpdm.com</dc:creator>
  <cp:lastModifiedBy>User</cp:lastModifiedBy>
  <cp:lastPrinted>2016-11-18T16:19:44Z</cp:lastPrinted>
  <dcterms:created xsi:type="dcterms:W3CDTF">1996-10-14T23:33:28Z</dcterms:created>
  <dcterms:modified xsi:type="dcterms:W3CDTF">2017-07-13T09:48:31Z</dcterms:modified>
</cp:coreProperties>
</file>