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xw3591\Desktop\"/>
    </mc:Choice>
  </mc:AlternateContent>
  <bookViews>
    <workbookView xWindow="0" yWindow="0" windowWidth="28800" windowHeight="12330"/>
  </bookViews>
  <sheets>
    <sheet name="1" sheetId="2" r:id="rId1"/>
    <sheet name="2" sheetId="1" r:id="rId2"/>
  </sheets>
  <externalReferences>
    <externalReference r:id="rId3"/>
  </externalReferences>
  <definedNames>
    <definedName name="_xlnm._FilterDatabase" localSheetId="1" hidden="1">'2'!$A$1:$R$55</definedName>
    <definedName name="Model" localSheetId="1">#REF!</definedName>
    <definedName name="SP" localSheetId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2" l="1"/>
  <c r="K22" i="2"/>
  <c r="J22" i="2"/>
  <c r="I22" i="2"/>
  <c r="H22" i="2"/>
  <c r="D22" i="2"/>
  <c r="C22" i="2"/>
  <c r="B22" i="2"/>
  <c r="A22" i="2"/>
  <c r="E19" i="2"/>
  <c r="C19" i="2"/>
  <c r="D18" i="2"/>
  <c r="F17" i="2"/>
  <c r="D17" i="2"/>
  <c r="F16" i="2"/>
  <c r="D16" i="2"/>
  <c r="F15" i="2"/>
  <c r="D15" i="2"/>
  <c r="F14" i="2"/>
  <c r="D14" i="2"/>
  <c r="F13" i="2"/>
  <c r="D13" i="2"/>
  <c r="F12" i="2"/>
  <c r="D12" i="2"/>
  <c r="L11" i="2"/>
  <c r="K11" i="2"/>
  <c r="F11" i="2"/>
  <c r="D11" i="2"/>
  <c r="F10" i="2"/>
  <c r="D10" i="2"/>
  <c r="F9" i="2"/>
  <c r="D9" i="2"/>
  <c r="F8" i="2"/>
  <c r="D8" i="2"/>
  <c r="F7" i="2"/>
  <c r="D7" i="2"/>
  <c r="F6" i="2"/>
  <c r="D6" i="2"/>
  <c r="F5" i="2"/>
  <c r="D5" i="2"/>
  <c r="F4" i="2"/>
  <c r="J3" i="2"/>
  <c r="F3" i="2"/>
  <c r="K2" i="2"/>
  <c r="K3" i="2" s="1"/>
  <c r="B19" i="2"/>
  <c r="D3" i="2" l="1"/>
  <c r="M22" i="2"/>
  <c r="D2" i="2"/>
  <c r="F2" i="2"/>
  <c r="D4" i="2"/>
  <c r="L2" i="2"/>
  <c r="D19" i="2" l="1"/>
  <c r="L3" i="2"/>
  <c r="M2" i="2"/>
  <c r="H4" i="2" l="1"/>
  <c r="M3" i="2"/>
  <c r="N3" i="2" s="1"/>
  <c r="H5" i="2" l="1"/>
  <c r="I4" i="2"/>
  <c r="J4" i="2" l="1"/>
  <c r="I5" i="2"/>
  <c r="K4" i="2" l="1"/>
  <c r="J5" i="2"/>
  <c r="K5" i="2" l="1"/>
  <c r="L4" i="2"/>
  <c r="L5" i="2" l="1"/>
  <c r="M4" i="2"/>
  <c r="H6" i="2" l="1"/>
  <c r="M5" i="2"/>
  <c r="N5" i="2" s="1"/>
  <c r="H7" i="2" l="1"/>
  <c r="I6" i="2"/>
  <c r="J6" i="2" l="1"/>
  <c r="I7" i="2"/>
  <c r="K6" i="2" l="1"/>
  <c r="J7" i="2"/>
  <c r="K7" i="2" l="1"/>
  <c r="L6" i="2"/>
  <c r="L7" i="2" l="1"/>
  <c r="M6" i="2"/>
  <c r="H8" i="2" l="1"/>
  <c r="M7" i="2"/>
  <c r="N7" i="2" s="1"/>
  <c r="H9" i="2" l="1"/>
  <c r="I8" i="2"/>
  <c r="I9" i="2" l="1"/>
  <c r="J8" i="2"/>
  <c r="J9" i="2" l="1"/>
  <c r="K8" i="2"/>
  <c r="K9" i="2" l="1"/>
  <c r="L8" i="2"/>
  <c r="L9" i="2" l="1"/>
  <c r="M8" i="2"/>
  <c r="H10" i="2" l="1"/>
  <c r="M9" i="2"/>
  <c r="N9" i="2" s="1"/>
  <c r="I10" i="2" l="1"/>
  <c r="H11" i="2"/>
  <c r="I11" i="2" l="1"/>
  <c r="J10" i="2"/>
  <c r="J11" i="2" l="1"/>
  <c r="N11" i="2" s="1"/>
  <c r="N14" i="2" s="1"/>
</calcChain>
</file>

<file path=xl/sharedStrings.xml><?xml version="1.0" encoding="utf-8"?>
<sst xmlns="http://schemas.openxmlformats.org/spreadsheetml/2006/main" count="370" uniqueCount="182">
  <si>
    <t>Date</t>
  </si>
  <si>
    <t>Cat</t>
  </si>
  <si>
    <t>Customer</t>
  </si>
  <si>
    <t>SP1</t>
  </si>
  <si>
    <t>SP2</t>
  </si>
  <si>
    <t>Stk #</t>
  </si>
  <si>
    <t>Year</t>
  </si>
  <si>
    <t>Model</t>
  </si>
  <si>
    <t>Trade</t>
  </si>
  <si>
    <t>Source</t>
  </si>
  <si>
    <t>Deal #</t>
  </si>
  <si>
    <t>Comments</t>
  </si>
  <si>
    <t>Est.</t>
  </si>
  <si>
    <t>DEL</t>
  </si>
  <si>
    <t>RDR</t>
  </si>
  <si>
    <t>Incen</t>
  </si>
  <si>
    <t>Cert</t>
  </si>
  <si>
    <t>Column1</t>
  </si>
  <si>
    <t>Baker</t>
  </si>
  <si>
    <t>NM</t>
  </si>
  <si>
    <t>L6456</t>
  </si>
  <si>
    <t>PC</t>
  </si>
  <si>
    <t>CAR</t>
  </si>
  <si>
    <t>Northrup</t>
  </si>
  <si>
    <t>DH</t>
  </si>
  <si>
    <t>L6314</t>
  </si>
  <si>
    <t>sp order</t>
  </si>
  <si>
    <t>Rayner</t>
  </si>
  <si>
    <t>MD</t>
  </si>
  <si>
    <t>L6316</t>
  </si>
  <si>
    <t>Sangalis</t>
  </si>
  <si>
    <t>DG</t>
  </si>
  <si>
    <t>L6441</t>
  </si>
  <si>
    <t>G</t>
  </si>
  <si>
    <t>Theiss</t>
  </si>
  <si>
    <t>MVC</t>
  </si>
  <si>
    <t>L6233</t>
  </si>
  <si>
    <t>11 RX</t>
  </si>
  <si>
    <t>Net</t>
  </si>
  <si>
    <t>Thibodeaux</t>
  </si>
  <si>
    <t>L6298</t>
  </si>
  <si>
    <t>N/T</t>
  </si>
  <si>
    <t>BB</t>
  </si>
  <si>
    <t>FMA</t>
  </si>
  <si>
    <t>Varghese</t>
  </si>
  <si>
    <t>JK</t>
  </si>
  <si>
    <t>L6277</t>
  </si>
  <si>
    <t>FU</t>
  </si>
  <si>
    <t>Billot</t>
  </si>
  <si>
    <t>FCC</t>
  </si>
  <si>
    <t>Brain</t>
  </si>
  <si>
    <t>DA</t>
  </si>
  <si>
    <t>L4872</t>
  </si>
  <si>
    <t>11 Camry</t>
  </si>
  <si>
    <t>Dizon</t>
  </si>
  <si>
    <t>L6116</t>
  </si>
  <si>
    <t>Eagleton</t>
  </si>
  <si>
    <t>L5576</t>
  </si>
  <si>
    <t>Ref</t>
  </si>
  <si>
    <t>Lyons</t>
  </si>
  <si>
    <t>SB</t>
  </si>
  <si>
    <t>Meehan</t>
  </si>
  <si>
    <t>10 LX</t>
  </si>
  <si>
    <t>Floyd</t>
  </si>
  <si>
    <t>JP</t>
  </si>
  <si>
    <t>L5778</t>
  </si>
  <si>
    <t>TC</t>
  </si>
  <si>
    <t>Martin</t>
  </si>
  <si>
    <t>DT</t>
  </si>
  <si>
    <t>L6268</t>
  </si>
  <si>
    <t>16 Sierra</t>
  </si>
  <si>
    <t>Moody</t>
  </si>
  <si>
    <t>NS</t>
  </si>
  <si>
    <t>L6266</t>
  </si>
  <si>
    <t>13 ES</t>
  </si>
  <si>
    <t>Neal</t>
  </si>
  <si>
    <t>L6265</t>
  </si>
  <si>
    <t>Pennington</t>
  </si>
  <si>
    <t>BWB</t>
  </si>
  <si>
    <t>L5784</t>
  </si>
  <si>
    <t>Reiner</t>
  </si>
  <si>
    <t>FDG</t>
  </si>
  <si>
    <t>Tadlock</t>
  </si>
  <si>
    <t>14 Camry</t>
  </si>
  <si>
    <t>Young</t>
  </si>
  <si>
    <t>L6245</t>
  </si>
  <si>
    <t>Abrahams</t>
  </si>
  <si>
    <t>04 RX</t>
  </si>
  <si>
    <t>Cooper</t>
  </si>
  <si>
    <t>12 GX</t>
  </si>
  <si>
    <t>FDS Interiors</t>
  </si>
  <si>
    <t>BC</t>
  </si>
  <si>
    <t>L6232</t>
  </si>
  <si>
    <t> </t>
  </si>
  <si>
    <t>Gallaher</t>
  </si>
  <si>
    <t>L6246</t>
  </si>
  <si>
    <t>Guillory</t>
  </si>
  <si>
    <t>L5659</t>
  </si>
  <si>
    <t>Hodges</t>
  </si>
  <si>
    <t>L5762</t>
  </si>
  <si>
    <t>15 Accord</t>
  </si>
  <si>
    <t>Murphy</t>
  </si>
  <si>
    <t>L6191</t>
  </si>
  <si>
    <t>A</t>
  </si>
  <si>
    <t>Scruggs</t>
  </si>
  <si>
    <t>MG</t>
  </si>
  <si>
    <t>L6459</t>
  </si>
  <si>
    <t>15 GX</t>
  </si>
  <si>
    <t>Shryock</t>
  </si>
  <si>
    <t>01 LS</t>
  </si>
  <si>
    <t>Mitchell</t>
  </si>
  <si>
    <t>EA</t>
  </si>
  <si>
    <t>98 E Class</t>
  </si>
  <si>
    <t>Caller</t>
  </si>
  <si>
    <t>Peterson</t>
  </si>
  <si>
    <t>PU</t>
  </si>
  <si>
    <t>Williams</t>
  </si>
  <si>
    <t>L6257</t>
  </si>
  <si>
    <t>Armstrong</t>
  </si>
  <si>
    <t>16 Highlander</t>
  </si>
  <si>
    <t>Capehart</t>
  </si>
  <si>
    <t>L6325</t>
  </si>
  <si>
    <t>Galatas</t>
  </si>
  <si>
    <t>EF</t>
  </si>
  <si>
    <t>15 Land Rover</t>
  </si>
  <si>
    <t>Marianda</t>
  </si>
  <si>
    <t>REX</t>
  </si>
  <si>
    <t>L5824</t>
  </si>
  <si>
    <t>15 X5</t>
  </si>
  <si>
    <t>FBP</t>
  </si>
  <si>
    <t>Pham</t>
  </si>
  <si>
    <t>Phu</t>
  </si>
  <si>
    <t>15 Sienna</t>
  </si>
  <si>
    <t>Ryan</t>
  </si>
  <si>
    <t>L6010</t>
  </si>
  <si>
    <t>Yeretsky</t>
  </si>
  <si>
    <t>Back</t>
  </si>
  <si>
    <t>L6117</t>
  </si>
  <si>
    <t>Davis</t>
  </si>
  <si>
    <t>L5904</t>
  </si>
  <si>
    <t>Holifield</t>
  </si>
  <si>
    <t>L5668</t>
  </si>
  <si>
    <t>07 Accord</t>
  </si>
  <si>
    <t>Emp</t>
  </si>
  <si>
    <t>Cert 6/8</t>
  </si>
  <si>
    <t>King</t>
  </si>
  <si>
    <t>L6384</t>
  </si>
  <si>
    <t>Baldauf</t>
  </si>
  <si>
    <t>L5164</t>
  </si>
  <si>
    <t>07 5 Series</t>
  </si>
  <si>
    <t>Broussard</t>
  </si>
  <si>
    <t>L6096</t>
  </si>
  <si>
    <t>14 IS 250</t>
  </si>
  <si>
    <t>Conway</t>
  </si>
  <si>
    <t>Herbert</t>
  </si>
  <si>
    <t>Morphis</t>
  </si>
  <si>
    <t>L5624</t>
  </si>
  <si>
    <t>08 Jeep</t>
  </si>
  <si>
    <t>Rutledge</t>
  </si>
  <si>
    <t>L6144</t>
  </si>
  <si>
    <t>10 RX</t>
  </si>
  <si>
    <t>Sanchez</t>
  </si>
  <si>
    <t>L5662</t>
  </si>
  <si>
    <t>Heyne</t>
  </si>
  <si>
    <t>14 M Class</t>
  </si>
  <si>
    <t>New</t>
  </si>
  <si>
    <t>PO</t>
  </si>
  <si>
    <t>Total</t>
  </si>
  <si>
    <t>Obj</t>
  </si>
  <si>
    <t>%</t>
  </si>
  <si>
    <t>Mon</t>
  </si>
  <si>
    <t>Tue</t>
  </si>
  <si>
    <t>Wed</t>
  </si>
  <si>
    <t>Thu</t>
  </si>
  <si>
    <t>Fri</t>
  </si>
  <si>
    <t>Sat</t>
  </si>
  <si>
    <t>Wk</t>
  </si>
  <si>
    <t>HD</t>
  </si>
  <si>
    <t>BB/FU</t>
  </si>
  <si>
    <t>Svc</t>
  </si>
  <si>
    <t>Fleet</t>
  </si>
  <si>
    <t>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</si>
</sst>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m/d/yyyy\ h:mm:ss"/>
    <numFmt numFmtId="165" formatCode="&quot;$&quot;#,##0"/>
    <numFmt numFmtId="166" formatCode="m&quot;/&quot;d"/>
    <numFmt numFmtId="167" formatCode="m/d;@"/>
    <numFmt numFmtId="168" formatCode="[$$]#,##0"/>
    <numFmt numFmtId="169" formatCode="m/d"/>
    <numFmt numFmtId="170" formatCode="0.0%"/>
  </numFmts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b/>
      <sz val="10"/>
      <name val="Arial"/>
    </font>
    <font>
      <b/>
      <sz val="10"/>
      <color rgb="FF000000"/>
      <name val="Arial"/>
    </font>
    <font>
      <b/>
      <sz val="12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8"/>
        <bgColor rgb="FFBFBFBF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  <fill>
      <patternFill patternType="solid">
        <fgColor rgb="FFF9CB9C"/>
        <bgColor rgb="FFF9CB9C"/>
      </patternFill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readingOrder="1"/>
    </xf>
    <xf numFmtId="0" fontId="1" fillId="2" borderId="2" xfId="0" applyFont="1" applyFill="1" applyBorder="1" applyAlignment="1">
      <alignment horizontal="center" readingOrder="1"/>
    </xf>
    <xf numFmtId="0" fontId="1" fillId="2" borderId="2" xfId="0" applyFont="1" applyFill="1" applyBorder="1" applyAlignment="1">
      <alignment horizontal="left" readingOrder="1"/>
    </xf>
    <xf numFmtId="164" fontId="1" fillId="2" borderId="2" xfId="0" applyNumberFormat="1" applyFont="1" applyFill="1" applyBorder="1" applyAlignment="1">
      <alignment horizontal="center" readingOrder="1"/>
    </xf>
    <xf numFmtId="165" fontId="1" fillId="2" borderId="2" xfId="0" applyNumberFormat="1" applyFont="1" applyFill="1" applyBorder="1" applyAlignment="1">
      <alignment horizontal="center" readingOrder="1"/>
    </xf>
    <xf numFmtId="165" fontId="1" fillId="2" borderId="3" xfId="0" applyNumberFormat="1" applyFont="1" applyFill="1" applyBorder="1" applyAlignment="1">
      <alignment horizontal="center" readingOrder="1"/>
    </xf>
    <xf numFmtId="0" fontId="0" fillId="0" borderId="0" xfId="0" applyFont="1" applyAlignment="1"/>
    <xf numFmtId="166" fontId="2" fillId="0" borderId="4" xfId="0" applyNumberFormat="1" applyFont="1" applyBorder="1" applyAlignment="1">
      <alignment horizontal="center"/>
    </xf>
    <xf numFmtId="167" fontId="2" fillId="0" borderId="5" xfId="0" applyNumberFormat="1" applyFont="1" applyBorder="1" applyAlignment="1">
      <alignment horizontal="center"/>
    </xf>
    <xf numFmtId="0" fontId="3" fillId="0" borderId="5" xfId="0" applyFont="1" applyBorder="1" applyAlignment="1"/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0" fontId="3" fillId="0" borderId="8" xfId="0" applyFont="1" applyBorder="1" applyAlignment="1"/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168" fontId="3" fillId="0" borderId="9" xfId="0" applyNumberFormat="1" applyFont="1" applyBorder="1" applyAlignment="1">
      <alignment horizontal="center"/>
    </xf>
    <xf numFmtId="16" fontId="2" fillId="0" borderId="8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170" fontId="4" fillId="5" borderId="5" xfId="0" applyNumberFormat="1" applyFont="1" applyFill="1" applyBorder="1" applyAlignment="1">
      <alignment horizontal="center"/>
    </xf>
    <xf numFmtId="169" fontId="4" fillId="0" borderId="8" xfId="0" applyNumberFormat="1" applyFont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0" xfId="0" applyFont="1" applyAlignment="1"/>
    <xf numFmtId="0" fontId="5" fillId="0" borderId="7" xfId="0" applyFont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8" formatCode="[$$]#,##0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&quot;$&quot;#,##0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m/d;@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m&quot;/&quot;d"/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&quot;$&quot;#,##0"/>
      <fill>
        <patternFill patternType="solid">
          <fgColor rgb="FFBFBFBF"/>
          <bgColor theme="8"/>
        </patternFill>
      </fill>
      <alignment horizontal="center" vertical="bottom" textRotation="0" wrapText="0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iedkingroup-my.sharepoint.com/personal/lwilliams_northsidelexus_com/Documents/Daily%20Log%20-%20NS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stats"/>
      <sheetName val="6new"/>
      <sheetName val="6po"/>
      <sheetName val="7new"/>
      <sheetName val="7po"/>
      <sheetName val="YTD"/>
      <sheetName val="Rank"/>
      <sheetName val="Recap"/>
      <sheetName val="5stats"/>
      <sheetName val="5new"/>
      <sheetName val="5po"/>
      <sheetName val="4stats"/>
      <sheetName val="4new"/>
      <sheetName val="4po"/>
      <sheetName val="3stats"/>
      <sheetName val="3new"/>
      <sheetName val="3po"/>
      <sheetName val="2stats"/>
      <sheetName val="2new"/>
      <sheetName val="2po"/>
      <sheetName val="1stats"/>
      <sheetName val="1new"/>
      <sheetName val="1po"/>
      <sheetName val="4statsOLD"/>
    </sheetNames>
    <sheetDataSet>
      <sheetData sheetId="0"/>
      <sheetData sheetId="1">
        <row r="2">
          <cell r="A2">
            <v>42886</v>
          </cell>
          <cell r="J2" t="str">
            <v>PC</v>
          </cell>
        </row>
        <row r="3">
          <cell r="A3">
            <v>42886</v>
          </cell>
          <cell r="J3" t="str">
            <v>PC</v>
          </cell>
        </row>
        <row r="4">
          <cell r="A4">
            <v>42886</v>
          </cell>
          <cell r="J4" t="str">
            <v>PC</v>
          </cell>
        </row>
        <row r="5">
          <cell r="A5">
            <v>42886</v>
          </cell>
          <cell r="J5" t="str">
            <v>PC</v>
          </cell>
        </row>
        <row r="6">
          <cell r="A6">
            <v>42886</v>
          </cell>
          <cell r="J6" t="str">
            <v>Net</v>
          </cell>
        </row>
        <row r="7">
          <cell r="A7">
            <v>42886</v>
          </cell>
          <cell r="J7" t="str">
            <v>BB</v>
          </cell>
        </row>
        <row r="8">
          <cell r="A8">
            <v>42886</v>
          </cell>
          <cell r="J8" t="str">
            <v>FU</v>
          </cell>
        </row>
        <row r="9">
          <cell r="A9">
            <v>42887</v>
          </cell>
          <cell r="J9" t="str">
            <v>PC</v>
          </cell>
        </row>
        <row r="10">
          <cell r="A10">
            <v>42887</v>
          </cell>
          <cell r="J10" t="str">
            <v>BB</v>
          </cell>
        </row>
        <row r="11">
          <cell r="A11">
            <v>42887</v>
          </cell>
          <cell r="J11" t="str">
            <v>PC</v>
          </cell>
        </row>
        <row r="12">
          <cell r="A12">
            <v>42887</v>
          </cell>
          <cell r="J12" t="str">
            <v>Ref</v>
          </cell>
        </row>
        <row r="13">
          <cell r="A13">
            <v>42887</v>
          </cell>
          <cell r="J13" t="str">
            <v>PC</v>
          </cell>
        </row>
        <row r="14">
          <cell r="A14">
            <v>42887</v>
          </cell>
          <cell r="J14" t="str">
            <v>PC</v>
          </cell>
        </row>
        <row r="15">
          <cell r="A15">
            <v>42888</v>
          </cell>
          <cell r="J15" t="str">
            <v>TC</v>
          </cell>
        </row>
        <row r="16">
          <cell r="A16">
            <v>42888</v>
          </cell>
          <cell r="J16" t="str">
            <v>BB</v>
          </cell>
        </row>
        <row r="17">
          <cell r="A17">
            <v>42888</v>
          </cell>
          <cell r="J17" t="str">
            <v>PC</v>
          </cell>
        </row>
        <row r="18">
          <cell r="A18">
            <v>42888</v>
          </cell>
          <cell r="J18" t="str">
            <v>FU</v>
          </cell>
        </row>
        <row r="19">
          <cell r="A19">
            <v>42888</v>
          </cell>
          <cell r="J19" t="str">
            <v>FU</v>
          </cell>
        </row>
        <row r="20">
          <cell r="A20">
            <v>42888</v>
          </cell>
          <cell r="J20" t="str">
            <v>PC</v>
          </cell>
        </row>
        <row r="21">
          <cell r="A21">
            <v>42888</v>
          </cell>
          <cell r="J21" t="str">
            <v>FU</v>
          </cell>
        </row>
        <row r="22">
          <cell r="A22">
            <v>42888</v>
          </cell>
          <cell r="J22" t="str">
            <v>BB</v>
          </cell>
        </row>
        <row r="23">
          <cell r="A23">
            <v>42889</v>
          </cell>
          <cell r="J23" t="str">
            <v>PC</v>
          </cell>
        </row>
        <row r="24">
          <cell r="A24">
            <v>42889</v>
          </cell>
          <cell r="J24" t="str">
            <v>PC</v>
          </cell>
        </row>
        <row r="25">
          <cell r="A25">
            <v>42889</v>
          </cell>
          <cell r="J25" t="str">
            <v>Ref</v>
          </cell>
        </row>
        <row r="26">
          <cell r="A26">
            <v>42889</v>
          </cell>
          <cell r="J26" t="str">
            <v>Ref</v>
          </cell>
        </row>
        <row r="27">
          <cell r="A27">
            <v>42889</v>
          </cell>
          <cell r="J27" t="str">
            <v>PC</v>
          </cell>
        </row>
        <row r="28">
          <cell r="A28">
            <v>42889</v>
          </cell>
          <cell r="J28" t="str">
            <v>FU</v>
          </cell>
        </row>
        <row r="29">
          <cell r="A29">
            <v>42889</v>
          </cell>
          <cell r="J29" t="str">
            <v>PC</v>
          </cell>
        </row>
        <row r="30">
          <cell r="A30">
            <v>42889</v>
          </cell>
          <cell r="J30" t="str">
            <v>PC</v>
          </cell>
        </row>
        <row r="31">
          <cell r="A31">
            <v>42889</v>
          </cell>
          <cell r="J31" t="str">
            <v>PC</v>
          </cell>
        </row>
        <row r="32">
          <cell r="A32">
            <v>42891</v>
          </cell>
          <cell r="J32" t="str">
            <v>TC</v>
          </cell>
        </row>
        <row r="33">
          <cell r="A33">
            <v>42892</v>
          </cell>
          <cell r="J33" t="str">
            <v>PC</v>
          </cell>
        </row>
        <row r="34">
          <cell r="A34">
            <v>42892</v>
          </cell>
          <cell r="J34" t="str">
            <v>PU</v>
          </cell>
        </row>
        <row r="35">
          <cell r="A35">
            <v>42892</v>
          </cell>
          <cell r="J35" t="str">
            <v>PC</v>
          </cell>
        </row>
        <row r="36">
          <cell r="A36">
            <v>42893</v>
          </cell>
          <cell r="J36" t="str">
            <v>FU</v>
          </cell>
        </row>
        <row r="37">
          <cell r="A37">
            <v>42893</v>
          </cell>
          <cell r="J37" t="str">
            <v>BB</v>
          </cell>
        </row>
        <row r="38">
          <cell r="A38">
            <v>42893</v>
          </cell>
          <cell r="J38" t="str">
            <v>BB</v>
          </cell>
        </row>
        <row r="39">
          <cell r="A39">
            <v>42893</v>
          </cell>
          <cell r="J39" t="str">
            <v>BB</v>
          </cell>
        </row>
        <row r="40">
          <cell r="A40">
            <v>42893</v>
          </cell>
          <cell r="J40" t="str">
            <v>TC</v>
          </cell>
        </row>
        <row r="41">
          <cell r="A41">
            <v>42893</v>
          </cell>
          <cell r="J41" t="str">
            <v>PU</v>
          </cell>
        </row>
        <row r="42">
          <cell r="A42">
            <v>42893</v>
          </cell>
          <cell r="J42" t="str">
            <v>FU</v>
          </cell>
        </row>
        <row r="43">
          <cell r="A43">
            <v>42893</v>
          </cell>
          <cell r="J43" t="str">
            <v>FU</v>
          </cell>
        </row>
        <row r="44">
          <cell r="A44">
            <v>42894</v>
          </cell>
          <cell r="J44" t="str">
            <v>PC</v>
          </cell>
        </row>
        <row r="45">
          <cell r="A45">
            <v>42894</v>
          </cell>
          <cell r="J45" t="str">
            <v>BB</v>
          </cell>
        </row>
        <row r="46">
          <cell r="A46">
            <v>42894</v>
          </cell>
          <cell r="J46" t="str">
            <v>Emp</v>
          </cell>
        </row>
        <row r="47">
          <cell r="A47">
            <v>42894</v>
          </cell>
          <cell r="J47" t="str">
            <v>TC</v>
          </cell>
        </row>
        <row r="48">
          <cell r="A48">
            <v>42895</v>
          </cell>
          <cell r="J48" t="str">
            <v>BB</v>
          </cell>
        </row>
        <row r="49">
          <cell r="A49">
            <v>42895</v>
          </cell>
          <cell r="J49" t="str">
            <v>Net</v>
          </cell>
        </row>
        <row r="50">
          <cell r="A50">
            <v>42895</v>
          </cell>
          <cell r="J50" t="str">
            <v>BB</v>
          </cell>
        </row>
        <row r="51">
          <cell r="A51">
            <v>42895</v>
          </cell>
          <cell r="J51" t="str">
            <v>Net</v>
          </cell>
        </row>
        <row r="52">
          <cell r="A52">
            <v>42895</v>
          </cell>
          <cell r="J52" t="str">
            <v>BB</v>
          </cell>
        </row>
        <row r="53">
          <cell r="A53">
            <v>42895</v>
          </cell>
          <cell r="J53" t="str">
            <v>FU</v>
          </cell>
        </row>
        <row r="54">
          <cell r="A54">
            <v>42895</v>
          </cell>
          <cell r="J54" t="str">
            <v>Emp</v>
          </cell>
        </row>
        <row r="55">
          <cell r="A55">
            <v>42896</v>
          </cell>
          <cell r="J55" t="str">
            <v>BB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ables/table1.xml><?xml version="1.0" encoding="utf-8"?>
<table xmlns="http://schemas.openxmlformats.org/spreadsheetml/2006/main" id="1" name="Table1" displayName="Table1" ref="A1:R55" totalsRowShown="0" headerRowDxfId="21" headerRowBorderDxfId="19" tableBorderDxfId="20" totalsRowBorderDxfId="18">
  <autoFilter ref="A1:R55"/>
  <sortState ref="A2:R56">
    <sortCondition ref="A1:A56"/>
  </sortState>
  <tableColumns count="18">
    <tableColumn id="1" name="Date" dataDxfId="17"/>
    <tableColumn id="2" name="Cat" dataDxfId="16"/>
    <tableColumn id="3" name="Customer" dataDxfId="15"/>
    <tableColumn id="4" name="SP1" dataDxfId="14"/>
    <tableColumn id="5" name="SP2" dataDxfId="13"/>
    <tableColumn id="6" name="Stk #" dataDxfId="12"/>
    <tableColumn id="7" name="Year" dataDxfId="11"/>
    <tableColumn id="8" name="Model" dataDxfId="10"/>
    <tableColumn id="9" name="Trade" dataDxfId="9"/>
    <tableColumn id="10" name="Source" dataDxfId="8"/>
    <tableColumn id="11" name="Deal #" dataDxfId="7"/>
    <tableColumn id="12" name="Comments" dataDxfId="6"/>
    <tableColumn id="13" name="Est." dataDxfId="5"/>
    <tableColumn id="14" name="DEL" dataDxfId="4"/>
    <tableColumn id="15" name="RDR" dataDxfId="3"/>
    <tableColumn id="16" name="Incen" dataDxfId="2"/>
    <tableColumn id="17" name="Cert" dataDxfId="1"/>
    <tableColumn id="18" name="Column1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N22"/>
  <sheetViews>
    <sheetView tabSelected="1" workbookViewId="0">
      <selection activeCell="B2" sqref="B2"/>
    </sheetView>
  </sheetViews>
  <sheetFormatPr defaultColWidth="14.375" defaultRowHeight="15.75" customHeight="1" x14ac:dyDescent="0.25"/>
  <cols>
    <col min="1" max="4" width="6.875" style="7" customWidth="1"/>
    <col min="5" max="5" width="7.375" style="7" customWidth="1"/>
    <col min="6" max="6" width="9.375" style="7" customWidth="1"/>
    <col min="7" max="7" width="2.875" style="7" customWidth="1"/>
    <col min="8" max="14" width="6.875" style="7" customWidth="1"/>
    <col min="15" max="16384" width="14.375" style="7"/>
  </cols>
  <sheetData>
    <row r="1" spans="1:14" ht="15" x14ac:dyDescent="0.25">
      <c r="B1" s="28" t="s">
        <v>165</v>
      </c>
      <c r="C1" s="28" t="s">
        <v>166</v>
      </c>
      <c r="D1" s="28" t="s">
        <v>167</v>
      </c>
      <c r="E1" s="29" t="s">
        <v>168</v>
      </c>
      <c r="F1" s="29" t="s">
        <v>169</v>
      </c>
      <c r="H1" s="30" t="s">
        <v>170</v>
      </c>
      <c r="I1" s="30" t="s">
        <v>171</v>
      </c>
      <c r="J1" s="30" t="s">
        <v>172</v>
      </c>
      <c r="K1" s="30" t="s">
        <v>173</v>
      </c>
      <c r="L1" s="30" t="s">
        <v>174</v>
      </c>
      <c r="M1" s="30" t="s">
        <v>175</v>
      </c>
      <c r="N1" s="30" t="s">
        <v>176</v>
      </c>
    </row>
    <row r="2" spans="1:14" ht="15.75" customHeight="1" x14ac:dyDescent="0.25">
      <c r="A2" s="31" t="s">
        <v>111</v>
      </c>
      <c r="B2" s="32"/>
      <c r="C2" s="32"/>
      <c r="D2" s="32">
        <f t="shared" ref="D2:D18" si="0">SUM(B2:C2)</f>
        <v>0</v>
      </c>
      <c r="E2" s="33">
        <v>14</v>
      </c>
      <c r="F2" s="34">
        <f t="shared" ref="F2:F17" si="1">B2/E2</f>
        <v>0</v>
      </c>
      <c r="H2" s="35"/>
      <c r="I2" s="35"/>
      <c r="J2" s="35">
        <v>42886</v>
      </c>
      <c r="K2" s="35">
        <f>+J2+1</f>
        <v>42887</v>
      </c>
      <c r="L2" s="35">
        <f t="shared" ref="L2:M2" si="2">K2+1</f>
        <v>42888</v>
      </c>
      <c r="M2" s="35">
        <f t="shared" si="2"/>
        <v>42889</v>
      </c>
      <c r="N2" s="35"/>
    </row>
    <row r="3" spans="1:14" x14ac:dyDescent="0.25">
      <c r="A3" s="31" t="s">
        <v>51</v>
      </c>
      <c r="B3" s="32"/>
      <c r="C3" s="32"/>
      <c r="D3" s="32">
        <f t="shared" si="0"/>
        <v>0</v>
      </c>
      <c r="E3" s="33">
        <v>13</v>
      </c>
      <c r="F3" s="34">
        <f t="shared" si="1"/>
        <v>0</v>
      </c>
      <c r="H3" s="36"/>
      <c r="I3" s="36"/>
      <c r="J3" s="36">
        <f>COUNTIF('[1]6new'!$A$2:$A55,J2)</f>
        <v>7</v>
      </c>
      <c r="K3" s="36">
        <f>COUNTIF('[1]6new'!$A$2:$A55,K2)</f>
        <v>6</v>
      </c>
      <c r="L3" s="36">
        <f>COUNTIF('[1]6new'!$A$2:$A55,L2)</f>
        <v>8</v>
      </c>
      <c r="M3" s="36">
        <f>COUNTIF('[1]6new'!$A$2:$A55,M2)</f>
        <v>9</v>
      </c>
      <c r="N3" s="36">
        <f>SUM(H3:M3)</f>
        <v>30</v>
      </c>
    </row>
    <row r="4" spans="1:14" ht="15.75" customHeight="1" x14ac:dyDescent="0.25">
      <c r="A4" s="31" t="s">
        <v>78</v>
      </c>
      <c r="B4" s="32"/>
      <c r="C4" s="32"/>
      <c r="D4" s="32">
        <f t="shared" si="0"/>
        <v>0</v>
      </c>
      <c r="E4" s="33">
        <v>12</v>
      </c>
      <c r="F4" s="34">
        <f t="shared" si="1"/>
        <v>0</v>
      </c>
      <c r="H4" s="35">
        <f>M2+2</f>
        <v>42891</v>
      </c>
      <c r="I4" s="35">
        <f t="shared" ref="I4:M4" si="3">H4+1</f>
        <v>42892</v>
      </c>
      <c r="J4" s="35">
        <f t="shared" si="3"/>
        <v>42893</v>
      </c>
      <c r="K4" s="35">
        <f t="shared" si="3"/>
        <v>42894</v>
      </c>
      <c r="L4" s="35">
        <f t="shared" si="3"/>
        <v>42895</v>
      </c>
      <c r="M4" s="35">
        <f t="shared" si="3"/>
        <v>42896</v>
      </c>
      <c r="N4" s="35"/>
    </row>
    <row r="5" spans="1:14" x14ac:dyDescent="0.25">
      <c r="A5" s="31" t="s">
        <v>126</v>
      </c>
      <c r="B5" s="32"/>
      <c r="C5" s="32"/>
      <c r="D5" s="32">
        <f t="shared" si="0"/>
        <v>0</v>
      </c>
      <c r="E5" s="33">
        <v>8</v>
      </c>
      <c r="F5" s="34">
        <f t="shared" si="1"/>
        <v>0</v>
      </c>
      <c r="H5" s="36">
        <f>COUNTIF('[1]6new'!$A$2:$A55,H4)</f>
        <v>1</v>
      </c>
      <c r="I5" s="36">
        <f>COUNTIF('[1]6new'!$A$2:$A55,I4)</f>
        <v>3</v>
      </c>
      <c r="J5" s="36">
        <f>COUNTIF('[1]6new'!$A$2:$A55,J4)</f>
        <v>8</v>
      </c>
      <c r="K5" s="36">
        <f>COUNTIF('[1]6new'!$A$2:$A55,K4)</f>
        <v>4</v>
      </c>
      <c r="L5" s="36">
        <f>COUNTIF('[1]6new'!$A$2:$A55,L4)</f>
        <v>7</v>
      </c>
      <c r="M5" s="36">
        <f>COUNTIF('[1]6new'!$A$2:$A55,M4)</f>
        <v>1</v>
      </c>
      <c r="N5" s="36">
        <f>SUM(H5:M5)</f>
        <v>24</v>
      </c>
    </row>
    <row r="6" spans="1:14" ht="15.75" customHeight="1" x14ac:dyDescent="0.25">
      <c r="A6" s="31" t="s">
        <v>42</v>
      </c>
      <c r="B6" s="32"/>
      <c r="C6" s="32"/>
      <c r="D6" s="32">
        <f t="shared" si="0"/>
        <v>0</v>
      </c>
      <c r="E6" s="33">
        <v>10</v>
      </c>
      <c r="F6" s="34">
        <f t="shared" si="1"/>
        <v>0</v>
      </c>
      <c r="H6" s="35">
        <f>M4+2</f>
        <v>42898</v>
      </c>
      <c r="I6" s="35">
        <f t="shared" ref="I6:M6" si="4">H6+1</f>
        <v>42899</v>
      </c>
      <c r="J6" s="35">
        <f t="shared" si="4"/>
        <v>42900</v>
      </c>
      <c r="K6" s="35">
        <f t="shared" si="4"/>
        <v>42901</v>
      </c>
      <c r="L6" s="35">
        <f t="shared" si="4"/>
        <v>42902</v>
      </c>
      <c r="M6" s="35">
        <f t="shared" si="4"/>
        <v>42903</v>
      </c>
      <c r="N6" s="35"/>
    </row>
    <row r="7" spans="1:14" x14ac:dyDescent="0.25">
      <c r="A7" s="31" t="s">
        <v>60</v>
      </c>
      <c r="B7" s="32"/>
      <c r="C7" s="32"/>
      <c r="D7" s="32">
        <f t="shared" si="0"/>
        <v>0</v>
      </c>
      <c r="E7" s="33">
        <v>10</v>
      </c>
      <c r="F7" s="34">
        <f t="shared" si="1"/>
        <v>0</v>
      </c>
      <c r="H7" s="36">
        <f>COUNTIF('[1]6new'!$A$2:$A55,H6)</f>
        <v>0</v>
      </c>
      <c r="I7" s="36">
        <f>COUNTIF('[1]6new'!$A$2:$A55,I6)</f>
        <v>0</v>
      </c>
      <c r="J7" s="36">
        <f>COUNTIF('[1]6new'!$A$2:$A55,J6)</f>
        <v>0</v>
      </c>
      <c r="K7" s="36">
        <f>COUNTIF('[1]6new'!$A$2:$A55,K6)</f>
        <v>0</v>
      </c>
      <c r="L7" s="36">
        <f>COUNTIF('[1]6new'!$A$2:$A55,L6)</f>
        <v>0</v>
      </c>
      <c r="M7" s="36">
        <f>COUNTIF('[1]6new'!$A$2:$A55,M6)</f>
        <v>0</v>
      </c>
      <c r="N7" s="36">
        <f>SUM(H7:M7)</f>
        <v>0</v>
      </c>
    </row>
    <row r="8" spans="1:14" ht="15.75" customHeight="1" x14ac:dyDescent="0.25">
      <c r="A8" s="31" t="s">
        <v>28</v>
      </c>
      <c r="B8" s="32"/>
      <c r="C8" s="32"/>
      <c r="D8" s="32">
        <f t="shared" si="0"/>
        <v>0</v>
      </c>
      <c r="E8" s="33">
        <v>15</v>
      </c>
      <c r="F8" s="34">
        <f t="shared" si="1"/>
        <v>0</v>
      </c>
      <c r="H8" s="35">
        <f>M6+2</f>
        <v>42905</v>
      </c>
      <c r="I8" s="35">
        <f t="shared" ref="I8:M8" si="5">H8+1</f>
        <v>42906</v>
      </c>
      <c r="J8" s="35">
        <f t="shared" si="5"/>
        <v>42907</v>
      </c>
      <c r="K8" s="35">
        <f t="shared" si="5"/>
        <v>42908</v>
      </c>
      <c r="L8" s="35">
        <f t="shared" si="5"/>
        <v>42909</v>
      </c>
      <c r="M8" s="35">
        <f t="shared" si="5"/>
        <v>42910</v>
      </c>
      <c r="N8" s="35"/>
    </row>
    <row r="9" spans="1:14" x14ac:dyDescent="0.25">
      <c r="A9" s="31" t="s">
        <v>123</v>
      </c>
      <c r="B9" s="32"/>
      <c r="C9" s="32"/>
      <c r="D9" s="32">
        <f t="shared" si="0"/>
        <v>0</v>
      </c>
      <c r="E9" s="33">
        <v>11</v>
      </c>
      <c r="F9" s="34">
        <f t="shared" si="1"/>
        <v>0</v>
      </c>
      <c r="H9" s="36">
        <f>COUNTIF('[1]6new'!$A$2:$A55,H8)</f>
        <v>0</v>
      </c>
      <c r="I9" s="36">
        <f>COUNTIF('[1]6new'!$A$2:$A55,I8)</f>
        <v>0</v>
      </c>
      <c r="J9" s="36">
        <f>COUNTIF('[1]6new'!$A$2:$A55,J8)</f>
        <v>0</v>
      </c>
      <c r="K9" s="36">
        <f>COUNTIF('[1]6new'!$A$2:$A55,K8)</f>
        <v>0</v>
      </c>
      <c r="L9" s="36">
        <f>COUNTIF('[1]6new'!$A$2:$A55,L8)</f>
        <v>0</v>
      </c>
      <c r="M9" s="36">
        <f>COUNTIF('[1]6new'!$A$2:$A55,M8)</f>
        <v>0</v>
      </c>
      <c r="N9" s="36">
        <f>SUM(H9:M9)</f>
        <v>0</v>
      </c>
    </row>
    <row r="10" spans="1:14" ht="15.75" customHeight="1" x14ac:dyDescent="0.25">
      <c r="A10" s="31" t="s">
        <v>31</v>
      </c>
      <c r="B10" s="32"/>
      <c r="C10" s="32"/>
      <c r="D10" s="32">
        <f t="shared" si="0"/>
        <v>0</v>
      </c>
      <c r="E10" s="33">
        <v>15</v>
      </c>
      <c r="F10" s="34">
        <f t="shared" si="1"/>
        <v>0</v>
      </c>
      <c r="H10" s="35">
        <f>M8+2</f>
        <v>42912</v>
      </c>
      <c r="I10" s="35">
        <f t="shared" ref="I10:J10" si="6">H10+1</f>
        <v>42913</v>
      </c>
      <c r="J10" s="35">
        <f t="shared" si="6"/>
        <v>42914</v>
      </c>
      <c r="K10" s="35">
        <v>42915</v>
      </c>
      <c r="L10" s="35">
        <v>42916</v>
      </c>
      <c r="M10" s="35"/>
      <c r="N10" s="35"/>
    </row>
    <row r="11" spans="1:14" x14ac:dyDescent="0.25">
      <c r="A11" s="31" t="s">
        <v>24</v>
      </c>
      <c r="B11" s="32"/>
      <c r="C11" s="32"/>
      <c r="D11" s="32">
        <f t="shared" si="0"/>
        <v>0</v>
      </c>
      <c r="E11" s="33">
        <v>12</v>
      </c>
      <c r="F11" s="34">
        <f t="shared" si="1"/>
        <v>0</v>
      </c>
      <c r="H11" s="36">
        <f>COUNTIF('[1]6new'!$A$2:$A55,H10)</f>
        <v>0</v>
      </c>
      <c r="I11" s="36">
        <f>COUNTIF('[1]6new'!$A$2:$A55,I10)</f>
        <v>0</v>
      </c>
      <c r="J11" s="36">
        <f>COUNTIF('[1]6new'!$A$2:$A55,J10)</f>
        <v>0</v>
      </c>
      <c r="K11" s="36">
        <f>COUNTIF('[1]6new'!$A$2:$A55,K10)</f>
        <v>0</v>
      </c>
      <c r="L11" s="36">
        <f>COUNTIF('[1]6new'!$A$2:$A55,L10)</f>
        <v>0</v>
      </c>
      <c r="M11" s="36"/>
      <c r="N11" s="36">
        <f>SUM(H11:M11)</f>
        <v>0</v>
      </c>
    </row>
    <row r="12" spans="1:14" ht="15.75" customHeight="1" x14ac:dyDescent="0.25">
      <c r="A12" s="31" t="s">
        <v>45</v>
      </c>
      <c r="B12" s="32"/>
      <c r="C12" s="32"/>
      <c r="D12" s="32">
        <f t="shared" si="0"/>
        <v>0</v>
      </c>
      <c r="E12" s="33">
        <v>17</v>
      </c>
      <c r="F12" s="34">
        <f t="shared" si="1"/>
        <v>0</v>
      </c>
      <c r="H12" s="35"/>
      <c r="I12" s="35"/>
      <c r="J12" s="35"/>
      <c r="K12" s="35"/>
      <c r="L12" s="35"/>
      <c r="M12" s="35"/>
      <c r="N12" s="35"/>
    </row>
    <row r="13" spans="1:14" x14ac:dyDescent="0.25">
      <c r="A13" s="31" t="s">
        <v>19</v>
      </c>
      <c r="B13" s="32"/>
      <c r="C13" s="32"/>
      <c r="D13" s="32">
        <f t="shared" si="0"/>
        <v>0</v>
      </c>
      <c r="E13" s="33">
        <v>17</v>
      </c>
      <c r="F13" s="34">
        <f t="shared" si="1"/>
        <v>0</v>
      </c>
      <c r="H13" s="36"/>
      <c r="I13" s="36"/>
      <c r="J13" s="36"/>
      <c r="K13" s="36"/>
      <c r="L13" s="36"/>
      <c r="M13" s="36"/>
      <c r="N13" s="36"/>
    </row>
    <row r="14" spans="1:14" x14ac:dyDescent="0.25">
      <c r="A14" s="31" t="s">
        <v>64</v>
      </c>
      <c r="B14" s="32"/>
      <c r="C14" s="32"/>
      <c r="D14" s="32">
        <f t="shared" si="0"/>
        <v>0</v>
      </c>
      <c r="E14" s="33">
        <v>12</v>
      </c>
      <c r="F14" s="34">
        <f t="shared" si="1"/>
        <v>0</v>
      </c>
      <c r="N14" s="38">
        <f>SUM(N3:N13)</f>
        <v>54</v>
      </c>
    </row>
    <row r="15" spans="1:14" ht="15.75" customHeight="1" x14ac:dyDescent="0.25">
      <c r="A15" s="31" t="s">
        <v>72</v>
      </c>
      <c r="B15" s="32"/>
      <c r="C15" s="32"/>
      <c r="D15" s="32">
        <f t="shared" si="0"/>
        <v>0</v>
      </c>
      <c r="E15" s="33">
        <v>12</v>
      </c>
      <c r="F15" s="34">
        <f t="shared" si="1"/>
        <v>0</v>
      </c>
    </row>
    <row r="16" spans="1:14" ht="15.75" customHeight="1" x14ac:dyDescent="0.25">
      <c r="A16" s="31" t="s">
        <v>68</v>
      </c>
      <c r="B16" s="32"/>
      <c r="C16" s="32"/>
      <c r="D16" s="32">
        <f t="shared" si="0"/>
        <v>0</v>
      </c>
      <c r="E16" s="33">
        <v>11</v>
      </c>
      <c r="F16" s="34">
        <f t="shared" si="1"/>
        <v>0</v>
      </c>
    </row>
    <row r="17" spans="1:14" ht="15.75" customHeight="1" x14ac:dyDescent="0.25">
      <c r="A17" s="31" t="s">
        <v>35</v>
      </c>
      <c r="B17" s="32"/>
      <c r="C17" s="32"/>
      <c r="D17" s="32">
        <f t="shared" si="0"/>
        <v>0</v>
      </c>
      <c r="E17" s="33">
        <v>15</v>
      </c>
      <c r="F17" s="34">
        <f t="shared" si="1"/>
        <v>0</v>
      </c>
    </row>
    <row r="18" spans="1:14" ht="15.75" customHeight="1" x14ac:dyDescent="0.25">
      <c r="A18" s="31" t="s">
        <v>177</v>
      </c>
      <c r="B18" s="32"/>
      <c r="C18" s="32"/>
      <c r="D18" s="32">
        <f t="shared" si="0"/>
        <v>0</v>
      </c>
      <c r="E18" s="33"/>
      <c r="F18" s="34"/>
      <c r="H18" s="39"/>
    </row>
    <row r="19" spans="1:14" ht="15.75" customHeight="1" x14ac:dyDescent="0.25">
      <c r="A19" s="40"/>
      <c r="B19" s="32">
        <f t="shared" ref="B19:E19" si="7">SUM(B2:B18)</f>
        <v>0</v>
      </c>
      <c r="C19" s="32">
        <f t="shared" si="7"/>
        <v>0</v>
      </c>
      <c r="D19" s="32">
        <f t="shared" si="7"/>
        <v>0</v>
      </c>
      <c r="E19" s="41">
        <f t="shared" si="7"/>
        <v>204</v>
      </c>
      <c r="F19" s="42"/>
      <c r="G19" s="43"/>
      <c r="H19" s="43"/>
      <c r="I19" s="43"/>
      <c r="J19" s="43"/>
      <c r="K19" s="43"/>
      <c r="L19" s="43"/>
      <c r="M19" s="43"/>
      <c r="N19" s="43"/>
    </row>
    <row r="20" spans="1:14" ht="15.75" customHeight="1" x14ac:dyDescent="0.25">
      <c r="B20" s="43"/>
      <c r="C20" s="43"/>
      <c r="D20" s="43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15.75" customHeight="1" x14ac:dyDescent="0.25">
      <c r="A21" s="44" t="s">
        <v>21</v>
      </c>
      <c r="B21" s="45" t="s">
        <v>178</v>
      </c>
      <c r="C21" s="45" t="s">
        <v>115</v>
      </c>
      <c r="D21" s="45" t="s">
        <v>58</v>
      </c>
      <c r="E21" s="43"/>
      <c r="F21" s="43"/>
      <c r="G21" s="43"/>
      <c r="H21" s="37" t="s">
        <v>38</v>
      </c>
      <c r="I21" s="37" t="s">
        <v>66</v>
      </c>
      <c r="J21" s="37" t="s">
        <v>179</v>
      </c>
      <c r="K21" s="37" t="s">
        <v>180</v>
      </c>
      <c r="L21" s="37" t="s">
        <v>181</v>
      </c>
      <c r="M21" s="43"/>
      <c r="N21" s="43"/>
    </row>
    <row r="22" spans="1:14" ht="15.75" customHeight="1" x14ac:dyDescent="0.25">
      <c r="A22" s="45">
        <f>COUNTIF('[1]6new'!J2:J55,"PC")</f>
        <v>19</v>
      </c>
      <c r="B22" s="45">
        <f>COUNTIF('[1]6new'!J2:J55,"BB")+COUNTIF('[1]6new'!J2:J55,"FU")</f>
        <v>21</v>
      </c>
      <c r="C22" s="45">
        <f>COUNTIF('[1]6new'!J2:J55,"PU")</f>
        <v>2</v>
      </c>
      <c r="D22" s="45">
        <f>COUNTIF('[1]6new'!J2:J55,"Ref")</f>
        <v>3</v>
      </c>
      <c r="E22" s="43"/>
      <c r="F22" s="43"/>
      <c r="G22" s="43"/>
      <c r="H22" s="45">
        <f>COUNTIF('[1]6new'!J2:J55,"Net")</f>
        <v>3</v>
      </c>
      <c r="I22" s="45">
        <f>COUNTIF('[1]6new'!J2:J55,"TC")</f>
        <v>4</v>
      </c>
      <c r="J22" s="45">
        <f>COUNTIF('[1]6new'!J2:J55,"Svc")</f>
        <v>0</v>
      </c>
      <c r="K22" s="45">
        <f>COUNTIF('[1]6new'!J2:J55,"Emp")+COUNTIF('[1]6new'!J2:J55,"GST")</f>
        <v>2</v>
      </c>
      <c r="L22" s="45">
        <f>COUNTIF('[1]6new'!J2:J55,L21)</f>
        <v>0</v>
      </c>
      <c r="M22" s="37">
        <f>SUM(A22:L22)</f>
        <v>54</v>
      </c>
      <c r="N22" s="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R55"/>
  <sheetViews>
    <sheetView workbookViewId="0">
      <pane ySplit="1" topLeftCell="A22" activePane="bottomLeft" state="frozen"/>
      <selection activeCell="H5" sqref="H5"/>
      <selection pane="bottomLeft" activeCell="H5" sqref="H5"/>
    </sheetView>
  </sheetViews>
  <sheetFormatPr defaultColWidth="14.375" defaultRowHeight="15.75" customHeight="1" x14ac:dyDescent="0.25"/>
  <cols>
    <col min="1" max="1" width="6.375" style="7" customWidth="1"/>
    <col min="2" max="2" width="5.375" style="7" customWidth="1"/>
    <col min="3" max="3" width="20.5" style="7" customWidth="1"/>
    <col min="4" max="4" width="7.25" style="7" customWidth="1"/>
    <col min="5" max="5" width="5.625" style="7" customWidth="1"/>
    <col min="6" max="6" width="9" style="7" customWidth="1"/>
    <col min="7" max="7" width="6.625" style="7" customWidth="1"/>
    <col min="8" max="8" width="7.875" style="7" customWidth="1"/>
    <col min="9" max="9" width="14" style="7" customWidth="1"/>
    <col min="10" max="10" width="8" style="7" customWidth="1"/>
    <col min="11" max="11" width="9.25" style="7" customWidth="1"/>
    <col min="12" max="12" width="22" style="7" customWidth="1"/>
    <col min="13" max="13" width="6.625" style="7" customWidth="1"/>
    <col min="14" max="14" width="5.625" style="7" customWidth="1"/>
    <col min="15" max="15" width="6.375" style="7" customWidth="1"/>
    <col min="16" max="17" width="7.75" style="7" customWidth="1"/>
    <col min="18" max="18" width="9.75" style="7" customWidth="1"/>
    <col min="19" max="16384" width="14.375" style="7"/>
  </cols>
  <sheetData>
    <row r="1" spans="1:18" ht="15.75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2" t="s">
        <v>13</v>
      </c>
      <c r="O1" s="2" t="s">
        <v>14</v>
      </c>
      <c r="P1" s="5" t="s">
        <v>15</v>
      </c>
      <c r="Q1" s="5" t="s">
        <v>16</v>
      </c>
      <c r="R1" s="6" t="s">
        <v>17</v>
      </c>
    </row>
    <row r="2" spans="1:18" ht="15.75" customHeight="1" x14ac:dyDescent="0.25">
      <c r="A2" s="8">
        <v>42886</v>
      </c>
      <c r="B2" s="9">
        <v>42910</v>
      </c>
      <c r="C2" s="10" t="s">
        <v>18</v>
      </c>
      <c r="D2" s="11" t="s">
        <v>19</v>
      </c>
      <c r="E2" s="11"/>
      <c r="F2" s="11" t="s">
        <v>20</v>
      </c>
      <c r="G2" s="11">
        <v>18</v>
      </c>
      <c r="H2" s="11">
        <v>9260</v>
      </c>
      <c r="I2" s="11"/>
      <c r="J2" s="11" t="s">
        <v>21</v>
      </c>
      <c r="K2" s="11"/>
      <c r="L2" s="12"/>
      <c r="M2" s="12" t="s">
        <v>22</v>
      </c>
      <c r="N2" s="11"/>
      <c r="O2" s="11"/>
      <c r="P2" s="13"/>
      <c r="Q2" s="14"/>
      <c r="R2" s="15"/>
    </row>
    <row r="3" spans="1:18" ht="15.75" customHeight="1" x14ac:dyDescent="0.25">
      <c r="A3" s="8">
        <v>42886</v>
      </c>
      <c r="B3" s="9">
        <v>42912</v>
      </c>
      <c r="C3" s="10" t="s">
        <v>23</v>
      </c>
      <c r="D3" s="11" t="s">
        <v>24</v>
      </c>
      <c r="E3" s="11"/>
      <c r="F3" s="11" t="s">
        <v>25</v>
      </c>
      <c r="G3" s="11">
        <v>18</v>
      </c>
      <c r="H3" s="11">
        <v>9260</v>
      </c>
      <c r="I3" s="11"/>
      <c r="J3" s="11" t="s">
        <v>21</v>
      </c>
      <c r="K3" s="11"/>
      <c r="L3" s="12" t="s">
        <v>26</v>
      </c>
      <c r="M3" s="12" t="s">
        <v>22</v>
      </c>
      <c r="N3" s="11"/>
      <c r="O3" s="11"/>
      <c r="P3" s="13"/>
      <c r="Q3" s="14"/>
      <c r="R3" s="15"/>
    </row>
    <row r="4" spans="1:18" ht="15.75" customHeight="1" x14ac:dyDescent="0.25">
      <c r="A4" s="8">
        <v>42886</v>
      </c>
      <c r="B4" s="9">
        <v>42912</v>
      </c>
      <c r="C4" s="10" t="s">
        <v>27</v>
      </c>
      <c r="D4" s="11" t="s">
        <v>28</v>
      </c>
      <c r="E4" s="11"/>
      <c r="F4" s="11" t="s">
        <v>29</v>
      </c>
      <c r="G4" s="11">
        <v>18</v>
      </c>
      <c r="H4" s="11">
        <v>9260</v>
      </c>
      <c r="I4" s="11"/>
      <c r="J4" s="11" t="s">
        <v>21</v>
      </c>
      <c r="K4" s="11"/>
      <c r="L4" s="12" t="s">
        <v>26</v>
      </c>
      <c r="M4" s="12" t="s">
        <v>22</v>
      </c>
      <c r="N4" s="11"/>
      <c r="O4" s="11"/>
      <c r="P4" s="13"/>
      <c r="Q4" s="14"/>
      <c r="R4" s="15"/>
    </row>
    <row r="5" spans="1:18" ht="15.75" customHeight="1" x14ac:dyDescent="0.25">
      <c r="A5" s="8">
        <v>42886</v>
      </c>
      <c r="B5" s="9">
        <v>42902</v>
      </c>
      <c r="C5" s="10" t="s">
        <v>30</v>
      </c>
      <c r="D5" s="11" t="s">
        <v>31</v>
      </c>
      <c r="E5" s="11"/>
      <c r="F5" s="11" t="s">
        <v>32</v>
      </c>
      <c r="G5" s="11">
        <v>17</v>
      </c>
      <c r="H5" s="11">
        <v>9820</v>
      </c>
      <c r="I5" s="11"/>
      <c r="J5" s="11" t="s">
        <v>21</v>
      </c>
      <c r="K5" s="11">
        <v>157071</v>
      </c>
      <c r="L5" s="12"/>
      <c r="M5" s="12" t="s">
        <v>22</v>
      </c>
      <c r="N5" s="11"/>
      <c r="O5" s="11"/>
      <c r="P5" s="13"/>
      <c r="Q5" s="14"/>
      <c r="R5" s="15"/>
    </row>
    <row r="6" spans="1:18" ht="15.75" customHeight="1" x14ac:dyDescent="0.25">
      <c r="A6" s="8">
        <v>42886</v>
      </c>
      <c r="B6" s="9" t="s">
        <v>33</v>
      </c>
      <c r="C6" s="10" t="s">
        <v>34</v>
      </c>
      <c r="D6" s="11" t="s">
        <v>35</v>
      </c>
      <c r="E6" s="11"/>
      <c r="F6" s="11" t="s">
        <v>36</v>
      </c>
      <c r="G6" s="11">
        <v>17</v>
      </c>
      <c r="H6" s="11">
        <v>9420</v>
      </c>
      <c r="I6" s="11" t="s">
        <v>37</v>
      </c>
      <c r="J6" s="11" t="s">
        <v>38</v>
      </c>
      <c r="K6" s="11">
        <v>157234</v>
      </c>
      <c r="L6" s="12"/>
      <c r="M6" s="12"/>
      <c r="N6" s="11">
        <v>1</v>
      </c>
      <c r="O6" s="11">
        <v>1</v>
      </c>
      <c r="P6" s="13"/>
      <c r="Q6" s="14"/>
      <c r="R6" s="15"/>
    </row>
    <row r="7" spans="1:18" ht="15.75" customHeight="1" x14ac:dyDescent="0.25">
      <c r="A7" s="8">
        <v>42886</v>
      </c>
      <c r="B7" s="9" t="s">
        <v>33</v>
      </c>
      <c r="C7" s="10" t="s">
        <v>39</v>
      </c>
      <c r="D7" s="11" t="s">
        <v>19</v>
      </c>
      <c r="E7" s="11"/>
      <c r="F7" s="11" t="s">
        <v>40</v>
      </c>
      <c r="G7" s="11">
        <v>17</v>
      </c>
      <c r="H7" s="11">
        <v>9420</v>
      </c>
      <c r="I7" s="11" t="s">
        <v>41</v>
      </c>
      <c r="J7" s="11" t="s">
        <v>42</v>
      </c>
      <c r="K7" s="11">
        <v>154454</v>
      </c>
      <c r="L7" s="12"/>
      <c r="M7" s="12" t="s">
        <v>43</v>
      </c>
      <c r="N7" s="11"/>
      <c r="O7" s="11">
        <v>1</v>
      </c>
      <c r="P7" s="13"/>
      <c r="Q7" s="14"/>
      <c r="R7" s="15"/>
    </row>
    <row r="8" spans="1:18" ht="15.75" customHeight="1" x14ac:dyDescent="0.25">
      <c r="A8" s="8">
        <v>42886</v>
      </c>
      <c r="B8" s="9" t="s">
        <v>33</v>
      </c>
      <c r="C8" s="10" t="s">
        <v>44</v>
      </c>
      <c r="D8" s="11" t="s">
        <v>45</v>
      </c>
      <c r="E8" s="11"/>
      <c r="F8" s="11" t="s">
        <v>46</v>
      </c>
      <c r="G8" s="11">
        <v>18</v>
      </c>
      <c r="H8" s="11">
        <v>9260</v>
      </c>
      <c r="I8" s="11" t="s">
        <v>41</v>
      </c>
      <c r="J8" s="11" t="s">
        <v>47</v>
      </c>
      <c r="K8" s="11">
        <v>157329</v>
      </c>
      <c r="L8" s="12"/>
      <c r="M8" s="16"/>
      <c r="N8" s="11">
        <v>1</v>
      </c>
      <c r="O8" s="17">
        <v>0</v>
      </c>
      <c r="P8" s="13"/>
      <c r="Q8" s="14"/>
      <c r="R8" s="15"/>
    </row>
    <row r="9" spans="1:18" ht="15.75" customHeight="1" x14ac:dyDescent="0.25">
      <c r="A9" s="8">
        <v>42887</v>
      </c>
      <c r="B9" s="9" t="s">
        <v>33</v>
      </c>
      <c r="C9" s="10" t="s">
        <v>48</v>
      </c>
      <c r="D9" s="11" t="s">
        <v>31</v>
      </c>
      <c r="E9" s="11"/>
      <c r="F9" s="11">
        <v>32041</v>
      </c>
      <c r="G9" s="11">
        <v>17</v>
      </c>
      <c r="H9" s="11">
        <v>9420</v>
      </c>
      <c r="I9" s="11" t="s">
        <v>41</v>
      </c>
      <c r="J9" s="11" t="s">
        <v>21</v>
      </c>
      <c r="K9" s="11">
        <v>157216</v>
      </c>
      <c r="L9" s="12"/>
      <c r="M9" s="12" t="s">
        <v>49</v>
      </c>
      <c r="N9" s="11"/>
      <c r="O9" s="11">
        <v>1</v>
      </c>
      <c r="P9" s="13"/>
      <c r="Q9" s="14"/>
      <c r="R9" s="15"/>
    </row>
    <row r="10" spans="1:18" ht="15.75" customHeight="1" x14ac:dyDescent="0.25">
      <c r="A10" s="8">
        <v>42887</v>
      </c>
      <c r="B10" s="9" t="s">
        <v>33</v>
      </c>
      <c r="C10" s="10" t="s">
        <v>50</v>
      </c>
      <c r="D10" s="11" t="s">
        <v>51</v>
      </c>
      <c r="E10" s="11"/>
      <c r="F10" s="11" t="s">
        <v>52</v>
      </c>
      <c r="G10" s="11">
        <v>17</v>
      </c>
      <c r="H10" s="11">
        <v>9000</v>
      </c>
      <c r="I10" s="11" t="s">
        <v>53</v>
      </c>
      <c r="J10" s="11" t="s">
        <v>42</v>
      </c>
      <c r="K10" s="11">
        <v>157436</v>
      </c>
      <c r="L10" s="12"/>
      <c r="M10" s="16"/>
      <c r="N10" s="11">
        <v>1</v>
      </c>
      <c r="O10" s="11">
        <v>1</v>
      </c>
      <c r="P10" s="13"/>
      <c r="Q10" s="14"/>
      <c r="R10" s="15"/>
    </row>
    <row r="11" spans="1:18" ht="15.75" customHeight="1" x14ac:dyDescent="0.25">
      <c r="A11" s="8">
        <v>42887</v>
      </c>
      <c r="B11" s="9" t="s">
        <v>33</v>
      </c>
      <c r="C11" s="10" t="s">
        <v>54</v>
      </c>
      <c r="D11" s="11" t="s">
        <v>24</v>
      </c>
      <c r="E11" s="11"/>
      <c r="F11" s="11" t="s">
        <v>55</v>
      </c>
      <c r="G11" s="11">
        <v>17</v>
      </c>
      <c r="H11" s="11">
        <v>9000</v>
      </c>
      <c r="I11" s="11" t="s">
        <v>41</v>
      </c>
      <c r="J11" s="11" t="s">
        <v>21</v>
      </c>
      <c r="K11" s="11">
        <v>157418</v>
      </c>
      <c r="L11" s="12"/>
      <c r="M11" s="12"/>
      <c r="N11" s="11">
        <v>1</v>
      </c>
      <c r="O11" s="11">
        <v>1</v>
      </c>
      <c r="P11" s="13"/>
      <c r="Q11" s="14"/>
      <c r="R11" s="15"/>
    </row>
    <row r="12" spans="1:18" ht="15.75" customHeight="1" x14ac:dyDescent="0.25">
      <c r="A12" s="8">
        <v>42887</v>
      </c>
      <c r="B12" s="9" t="s">
        <v>33</v>
      </c>
      <c r="C12" s="10" t="s">
        <v>56</v>
      </c>
      <c r="D12" s="11" t="s">
        <v>31</v>
      </c>
      <c r="E12" s="11"/>
      <c r="F12" s="11" t="s">
        <v>57</v>
      </c>
      <c r="G12" s="11">
        <v>17</v>
      </c>
      <c r="H12" s="11">
        <v>9502</v>
      </c>
      <c r="I12" s="11" t="s">
        <v>41</v>
      </c>
      <c r="J12" s="11" t="s">
        <v>58</v>
      </c>
      <c r="K12" s="11">
        <v>157425</v>
      </c>
      <c r="L12" s="12"/>
      <c r="M12" s="12"/>
      <c r="N12" s="11">
        <v>1</v>
      </c>
      <c r="O12" s="11">
        <v>1</v>
      </c>
      <c r="P12" s="13"/>
      <c r="Q12" s="14"/>
      <c r="R12" s="15"/>
    </row>
    <row r="13" spans="1:18" ht="15.75" customHeight="1" x14ac:dyDescent="0.25">
      <c r="A13" s="8">
        <v>42887</v>
      </c>
      <c r="B13" s="9" t="s">
        <v>33</v>
      </c>
      <c r="C13" s="10" t="s">
        <v>59</v>
      </c>
      <c r="D13" s="11" t="s">
        <v>60</v>
      </c>
      <c r="E13" s="11"/>
      <c r="F13" s="11">
        <v>32079</v>
      </c>
      <c r="G13" s="11">
        <v>17</v>
      </c>
      <c r="H13" s="11">
        <v>9420</v>
      </c>
      <c r="I13" s="11" t="s">
        <v>41</v>
      </c>
      <c r="J13" s="11" t="s">
        <v>21</v>
      </c>
      <c r="K13" s="11">
        <v>157461</v>
      </c>
      <c r="L13" s="12"/>
      <c r="M13" s="12"/>
      <c r="N13" s="11">
        <v>1</v>
      </c>
      <c r="O13" s="11">
        <v>1</v>
      </c>
      <c r="P13" s="13"/>
      <c r="Q13" s="14"/>
      <c r="R13" s="15"/>
    </row>
    <row r="14" spans="1:18" ht="15.75" customHeight="1" x14ac:dyDescent="0.25">
      <c r="A14" s="8">
        <v>42887</v>
      </c>
      <c r="B14" s="9" t="s">
        <v>33</v>
      </c>
      <c r="C14" s="10" t="s">
        <v>61</v>
      </c>
      <c r="D14" s="11" t="s">
        <v>28</v>
      </c>
      <c r="E14" s="11"/>
      <c r="F14" s="11">
        <v>32075</v>
      </c>
      <c r="G14" s="11">
        <v>18</v>
      </c>
      <c r="H14" s="11">
        <v>9260</v>
      </c>
      <c r="I14" s="11" t="s">
        <v>62</v>
      </c>
      <c r="J14" s="11" t="s">
        <v>21</v>
      </c>
      <c r="K14" s="11">
        <v>157369</v>
      </c>
      <c r="L14" s="12"/>
      <c r="M14" s="12"/>
      <c r="N14" s="11">
        <v>1</v>
      </c>
      <c r="O14" s="17">
        <v>0</v>
      </c>
      <c r="P14" s="13"/>
      <c r="Q14" s="14"/>
      <c r="R14" s="15"/>
    </row>
    <row r="15" spans="1:18" ht="15.75" customHeight="1" x14ac:dyDescent="0.25">
      <c r="A15" s="8">
        <v>42888</v>
      </c>
      <c r="B15" s="9" t="s">
        <v>33</v>
      </c>
      <c r="C15" s="10" t="s">
        <v>63</v>
      </c>
      <c r="D15" s="11" t="s">
        <v>64</v>
      </c>
      <c r="E15" s="11"/>
      <c r="F15" s="11" t="s">
        <v>65</v>
      </c>
      <c r="G15" s="11">
        <v>17</v>
      </c>
      <c r="H15" s="11">
        <v>9420</v>
      </c>
      <c r="I15" s="11" t="s">
        <v>41</v>
      </c>
      <c r="J15" s="11" t="s">
        <v>66</v>
      </c>
      <c r="K15" s="11">
        <v>157246</v>
      </c>
      <c r="L15" s="12"/>
      <c r="M15" s="12"/>
      <c r="N15" s="11">
        <v>1</v>
      </c>
      <c r="O15" s="11">
        <v>1</v>
      </c>
      <c r="P15" s="13"/>
      <c r="Q15" s="14"/>
      <c r="R15" s="15"/>
    </row>
    <row r="16" spans="1:18" ht="15.75" customHeight="1" x14ac:dyDescent="0.25">
      <c r="A16" s="8">
        <v>42888</v>
      </c>
      <c r="B16" s="9" t="s">
        <v>33</v>
      </c>
      <c r="C16" s="10" t="s">
        <v>67</v>
      </c>
      <c r="D16" s="11" t="s">
        <v>68</v>
      </c>
      <c r="E16" s="11"/>
      <c r="F16" s="11" t="s">
        <v>69</v>
      </c>
      <c r="G16" s="11">
        <v>17</v>
      </c>
      <c r="H16" s="11">
        <v>9420</v>
      </c>
      <c r="I16" s="11" t="s">
        <v>70</v>
      </c>
      <c r="J16" s="11" t="s">
        <v>42</v>
      </c>
      <c r="K16" s="11">
        <v>157469</v>
      </c>
      <c r="L16" s="12"/>
      <c r="M16" s="12"/>
      <c r="N16" s="11">
        <v>1</v>
      </c>
      <c r="O16" s="11">
        <v>1</v>
      </c>
      <c r="P16" s="13"/>
      <c r="Q16" s="14"/>
      <c r="R16" s="15"/>
    </row>
    <row r="17" spans="1:18" ht="15.75" customHeight="1" x14ac:dyDescent="0.25">
      <c r="A17" s="8">
        <v>42888</v>
      </c>
      <c r="B17" s="9" t="s">
        <v>33</v>
      </c>
      <c r="C17" s="10" t="s">
        <v>71</v>
      </c>
      <c r="D17" s="11" t="s">
        <v>72</v>
      </c>
      <c r="E17" s="11"/>
      <c r="F17" s="11" t="s">
        <v>73</v>
      </c>
      <c r="G17" s="11">
        <v>17</v>
      </c>
      <c r="H17" s="11">
        <v>9420</v>
      </c>
      <c r="I17" s="11" t="s">
        <v>74</v>
      </c>
      <c r="J17" s="11" t="s">
        <v>21</v>
      </c>
      <c r="K17" s="11">
        <v>157471</v>
      </c>
      <c r="L17" s="12"/>
      <c r="M17" s="12"/>
      <c r="N17" s="11">
        <v>1</v>
      </c>
      <c r="O17" s="11">
        <v>1</v>
      </c>
      <c r="P17" s="13"/>
      <c r="Q17" s="14"/>
      <c r="R17" s="15"/>
    </row>
    <row r="18" spans="1:18" ht="15.75" customHeight="1" x14ac:dyDescent="0.25">
      <c r="A18" s="8">
        <v>42888</v>
      </c>
      <c r="B18" s="9" t="s">
        <v>33</v>
      </c>
      <c r="C18" s="10" t="s">
        <v>75</v>
      </c>
      <c r="D18" s="11" t="s">
        <v>19</v>
      </c>
      <c r="E18" s="11"/>
      <c r="F18" s="11" t="s">
        <v>76</v>
      </c>
      <c r="G18" s="11">
        <v>17</v>
      </c>
      <c r="H18" s="11">
        <v>9420</v>
      </c>
      <c r="I18" s="11" t="s">
        <v>41</v>
      </c>
      <c r="J18" s="11" t="s">
        <v>47</v>
      </c>
      <c r="K18" s="11">
        <v>157477</v>
      </c>
      <c r="L18" s="12"/>
      <c r="M18" s="12"/>
      <c r="N18" s="11">
        <v>1</v>
      </c>
      <c r="O18" s="11">
        <v>1</v>
      </c>
      <c r="P18" s="13"/>
      <c r="Q18" s="14"/>
      <c r="R18" s="15"/>
    </row>
    <row r="19" spans="1:18" ht="15.75" customHeight="1" x14ac:dyDescent="0.25">
      <c r="A19" s="8">
        <v>42888</v>
      </c>
      <c r="B19" s="9" t="s">
        <v>33</v>
      </c>
      <c r="C19" s="10" t="s">
        <v>77</v>
      </c>
      <c r="D19" s="11" t="s">
        <v>78</v>
      </c>
      <c r="E19" s="11"/>
      <c r="F19" s="11" t="s">
        <v>79</v>
      </c>
      <c r="G19" s="11">
        <v>17</v>
      </c>
      <c r="H19" s="11">
        <v>9040</v>
      </c>
      <c r="I19" s="11" t="s">
        <v>41</v>
      </c>
      <c r="J19" s="11" t="s">
        <v>47</v>
      </c>
      <c r="K19" s="11">
        <v>157476</v>
      </c>
      <c r="L19" s="12"/>
      <c r="M19" s="12"/>
      <c r="N19" s="11">
        <v>1</v>
      </c>
      <c r="O19" s="11">
        <v>1</v>
      </c>
      <c r="P19" s="13"/>
      <c r="Q19" s="14"/>
      <c r="R19" s="15"/>
    </row>
    <row r="20" spans="1:18" ht="15.75" customHeight="1" x14ac:dyDescent="0.25">
      <c r="A20" s="8">
        <v>42888</v>
      </c>
      <c r="B20" s="9" t="s">
        <v>33</v>
      </c>
      <c r="C20" s="10" t="s">
        <v>80</v>
      </c>
      <c r="D20" s="11" t="s">
        <v>31</v>
      </c>
      <c r="E20" s="11"/>
      <c r="F20" s="11">
        <v>32080</v>
      </c>
      <c r="G20" s="11">
        <v>17</v>
      </c>
      <c r="H20" s="11">
        <v>9100</v>
      </c>
      <c r="I20" s="11"/>
      <c r="J20" s="11" t="s">
        <v>21</v>
      </c>
      <c r="K20" s="11">
        <v>155565</v>
      </c>
      <c r="L20" s="12"/>
      <c r="M20" s="12" t="s">
        <v>81</v>
      </c>
      <c r="N20" s="11"/>
      <c r="O20" s="11">
        <v>1</v>
      </c>
      <c r="P20" s="13"/>
      <c r="Q20" s="14"/>
      <c r="R20" s="15"/>
    </row>
    <row r="21" spans="1:18" ht="15.75" customHeight="1" x14ac:dyDescent="0.25">
      <c r="A21" s="8">
        <v>42888</v>
      </c>
      <c r="B21" s="9" t="s">
        <v>33</v>
      </c>
      <c r="C21" s="10" t="s">
        <v>82</v>
      </c>
      <c r="D21" s="11" t="s">
        <v>51</v>
      </c>
      <c r="E21" s="11"/>
      <c r="F21" s="11">
        <v>31979</v>
      </c>
      <c r="G21" s="11">
        <v>17</v>
      </c>
      <c r="H21" s="11">
        <v>9420</v>
      </c>
      <c r="I21" s="11" t="s">
        <v>83</v>
      </c>
      <c r="J21" s="11" t="s">
        <v>47</v>
      </c>
      <c r="K21" s="11">
        <v>157468</v>
      </c>
      <c r="L21" s="12"/>
      <c r="M21" s="12"/>
      <c r="N21" s="11">
        <v>1</v>
      </c>
      <c r="O21" s="11">
        <v>1</v>
      </c>
      <c r="P21" s="13"/>
      <c r="Q21" s="14"/>
      <c r="R21" s="15"/>
    </row>
    <row r="22" spans="1:18" ht="15.75" customHeight="1" x14ac:dyDescent="0.25">
      <c r="A22" s="8">
        <v>42888</v>
      </c>
      <c r="B22" s="9" t="s">
        <v>33</v>
      </c>
      <c r="C22" s="10" t="s">
        <v>84</v>
      </c>
      <c r="D22" s="11" t="s">
        <v>64</v>
      </c>
      <c r="E22" s="11"/>
      <c r="F22" s="11" t="s">
        <v>85</v>
      </c>
      <c r="G22" s="11">
        <v>17</v>
      </c>
      <c r="H22" s="11">
        <v>9420</v>
      </c>
      <c r="I22" s="11" t="s">
        <v>41</v>
      </c>
      <c r="J22" s="11" t="s">
        <v>42</v>
      </c>
      <c r="K22" s="11">
        <v>157427</v>
      </c>
      <c r="L22" s="12"/>
      <c r="M22" s="16">
        <v>42915</v>
      </c>
      <c r="N22" s="11"/>
      <c r="O22" s="11"/>
      <c r="P22" s="13"/>
      <c r="Q22" s="14"/>
      <c r="R22" s="15"/>
    </row>
    <row r="23" spans="1:18" ht="15.75" customHeight="1" x14ac:dyDescent="0.25">
      <c r="A23" s="8">
        <v>42889</v>
      </c>
      <c r="B23" s="9" t="s">
        <v>33</v>
      </c>
      <c r="C23" s="10" t="s">
        <v>86</v>
      </c>
      <c r="D23" s="11" t="s">
        <v>19</v>
      </c>
      <c r="E23" s="11"/>
      <c r="F23" s="11">
        <v>32065</v>
      </c>
      <c r="G23" s="11">
        <v>17</v>
      </c>
      <c r="H23" s="11">
        <v>9420</v>
      </c>
      <c r="I23" s="11" t="s">
        <v>87</v>
      </c>
      <c r="J23" s="11" t="s">
        <v>21</v>
      </c>
      <c r="K23" s="11">
        <v>157506</v>
      </c>
      <c r="L23" s="12"/>
      <c r="M23" s="12"/>
      <c r="N23" s="11">
        <v>1</v>
      </c>
      <c r="O23" s="11">
        <v>1</v>
      </c>
      <c r="P23" s="13"/>
      <c r="Q23" s="14"/>
      <c r="R23" s="15"/>
    </row>
    <row r="24" spans="1:18" ht="15.75" customHeight="1" x14ac:dyDescent="0.25">
      <c r="A24" s="8">
        <v>42889</v>
      </c>
      <c r="B24" s="9" t="s">
        <v>33</v>
      </c>
      <c r="C24" s="10" t="s">
        <v>88</v>
      </c>
      <c r="D24" s="11" t="s">
        <v>28</v>
      </c>
      <c r="E24" s="11"/>
      <c r="F24" s="11">
        <v>32082</v>
      </c>
      <c r="G24" s="11">
        <v>17</v>
      </c>
      <c r="H24" s="11">
        <v>9710</v>
      </c>
      <c r="I24" s="11" t="s">
        <v>89</v>
      </c>
      <c r="J24" s="11" t="s">
        <v>21</v>
      </c>
      <c r="K24" s="11">
        <v>157511</v>
      </c>
      <c r="L24" s="12"/>
      <c r="M24" s="12"/>
      <c r="N24" s="11">
        <v>1</v>
      </c>
      <c r="O24" s="11">
        <v>1</v>
      </c>
      <c r="P24" s="13"/>
      <c r="Q24" s="14"/>
      <c r="R24" s="15"/>
    </row>
    <row r="25" spans="1:18" ht="15.75" customHeight="1" x14ac:dyDescent="0.25">
      <c r="A25" s="8">
        <v>42889</v>
      </c>
      <c r="B25" s="9" t="s">
        <v>33</v>
      </c>
      <c r="C25" s="10" t="s">
        <v>90</v>
      </c>
      <c r="D25" s="11" t="s">
        <v>91</v>
      </c>
      <c r="E25" s="11"/>
      <c r="F25" s="11" t="s">
        <v>92</v>
      </c>
      <c r="G25" s="11">
        <v>17</v>
      </c>
      <c r="H25" s="11">
        <v>9420</v>
      </c>
      <c r="I25" s="11" t="s">
        <v>41</v>
      </c>
      <c r="J25" s="11" t="s">
        <v>58</v>
      </c>
      <c r="K25" s="11">
        <v>157492</v>
      </c>
      <c r="L25" s="12"/>
      <c r="M25" s="12"/>
      <c r="N25" s="11">
        <v>1</v>
      </c>
      <c r="O25" s="11">
        <v>1</v>
      </c>
      <c r="P25" s="13" t="s">
        <v>93</v>
      </c>
      <c r="Q25" s="14"/>
      <c r="R25" s="15"/>
    </row>
    <row r="26" spans="1:18" ht="15.75" customHeight="1" x14ac:dyDescent="0.25">
      <c r="A26" s="8">
        <v>42889</v>
      </c>
      <c r="B26" s="9" t="s">
        <v>33</v>
      </c>
      <c r="C26" s="10" t="s">
        <v>94</v>
      </c>
      <c r="D26" s="11" t="s">
        <v>45</v>
      </c>
      <c r="E26" s="11"/>
      <c r="F26" s="11" t="s">
        <v>95</v>
      </c>
      <c r="G26" s="11">
        <v>17</v>
      </c>
      <c r="H26" s="11">
        <v>9420</v>
      </c>
      <c r="I26" s="11" t="s">
        <v>41</v>
      </c>
      <c r="J26" s="11" t="s">
        <v>58</v>
      </c>
      <c r="K26" s="11">
        <v>157488</v>
      </c>
      <c r="L26" s="12"/>
      <c r="M26" s="12"/>
      <c r="N26" s="11">
        <v>1</v>
      </c>
      <c r="O26" s="11">
        <v>1</v>
      </c>
      <c r="P26" s="13"/>
      <c r="Q26" s="14"/>
      <c r="R26" s="15"/>
    </row>
    <row r="27" spans="1:18" ht="15.75" customHeight="1" x14ac:dyDescent="0.25">
      <c r="A27" s="8">
        <v>42889</v>
      </c>
      <c r="B27" s="9" t="s">
        <v>33</v>
      </c>
      <c r="C27" s="10" t="s">
        <v>96</v>
      </c>
      <c r="D27" s="11" t="s">
        <v>45</v>
      </c>
      <c r="E27" s="11"/>
      <c r="F27" s="11" t="s">
        <v>97</v>
      </c>
      <c r="G27" s="11">
        <v>17</v>
      </c>
      <c r="H27" s="11">
        <v>9000</v>
      </c>
      <c r="I27" s="11" t="s">
        <v>41</v>
      </c>
      <c r="J27" s="11" t="s">
        <v>21</v>
      </c>
      <c r="K27" s="11">
        <v>157491</v>
      </c>
      <c r="L27" s="12"/>
      <c r="M27" s="16">
        <v>42896</v>
      </c>
      <c r="N27" s="11"/>
      <c r="O27" s="11"/>
      <c r="P27" s="13"/>
      <c r="Q27" s="14"/>
      <c r="R27" s="15"/>
    </row>
    <row r="28" spans="1:18" ht="15.75" customHeight="1" x14ac:dyDescent="0.25">
      <c r="A28" s="8">
        <v>42889</v>
      </c>
      <c r="B28" s="9" t="s">
        <v>33</v>
      </c>
      <c r="C28" s="10" t="s">
        <v>98</v>
      </c>
      <c r="D28" s="11" t="s">
        <v>64</v>
      </c>
      <c r="E28" s="11"/>
      <c r="F28" s="11" t="s">
        <v>99</v>
      </c>
      <c r="G28" s="11">
        <v>17</v>
      </c>
      <c r="H28" s="11">
        <v>9420</v>
      </c>
      <c r="I28" s="11" t="s">
        <v>100</v>
      </c>
      <c r="J28" s="11" t="s">
        <v>47</v>
      </c>
      <c r="K28" s="11">
        <v>157519</v>
      </c>
      <c r="L28" s="12"/>
      <c r="M28" s="12"/>
      <c r="N28" s="11">
        <v>1</v>
      </c>
      <c r="O28" s="11">
        <v>1</v>
      </c>
      <c r="P28" s="13"/>
      <c r="Q28" s="14"/>
      <c r="R28" s="15"/>
    </row>
    <row r="29" spans="1:18" ht="15.75" customHeight="1" x14ac:dyDescent="0.25">
      <c r="A29" s="8">
        <v>42889</v>
      </c>
      <c r="B29" s="9" t="s">
        <v>33</v>
      </c>
      <c r="C29" s="10" t="s">
        <v>101</v>
      </c>
      <c r="D29" s="11" t="s">
        <v>68</v>
      </c>
      <c r="E29" s="11"/>
      <c r="F29" s="11" t="s">
        <v>102</v>
      </c>
      <c r="G29" s="11">
        <v>17</v>
      </c>
      <c r="H29" s="11">
        <v>9000</v>
      </c>
      <c r="I29" s="11" t="s">
        <v>41</v>
      </c>
      <c r="J29" s="11" t="s">
        <v>21</v>
      </c>
      <c r="K29" s="11">
        <v>157463</v>
      </c>
      <c r="L29" s="12"/>
      <c r="M29" s="16">
        <v>42896</v>
      </c>
      <c r="N29" s="11"/>
      <c r="O29" s="11"/>
      <c r="P29" s="13"/>
      <c r="Q29" s="14"/>
      <c r="R29" s="15"/>
    </row>
    <row r="30" spans="1:18" ht="15.75" customHeight="1" x14ac:dyDescent="0.25">
      <c r="A30" s="8">
        <v>42889</v>
      </c>
      <c r="B30" s="9" t="s">
        <v>103</v>
      </c>
      <c r="C30" s="10" t="s">
        <v>104</v>
      </c>
      <c r="D30" s="11" t="s">
        <v>105</v>
      </c>
      <c r="E30" s="11"/>
      <c r="F30" s="11" t="s">
        <v>106</v>
      </c>
      <c r="G30" s="11">
        <v>17</v>
      </c>
      <c r="H30" s="11">
        <v>9710</v>
      </c>
      <c r="I30" s="11" t="s">
        <v>107</v>
      </c>
      <c r="J30" s="11" t="s">
        <v>21</v>
      </c>
      <c r="K30" s="11">
        <v>157407</v>
      </c>
      <c r="L30" s="12"/>
      <c r="M30" s="12" t="s">
        <v>22</v>
      </c>
      <c r="N30" s="11"/>
      <c r="O30" s="11"/>
      <c r="P30" s="13"/>
      <c r="Q30" s="14"/>
      <c r="R30" s="15"/>
    </row>
    <row r="31" spans="1:18" ht="15.75" customHeight="1" x14ac:dyDescent="0.25">
      <c r="A31" s="8">
        <v>42889</v>
      </c>
      <c r="B31" s="9" t="s">
        <v>33</v>
      </c>
      <c r="C31" s="10" t="s">
        <v>108</v>
      </c>
      <c r="D31" s="11" t="s">
        <v>24</v>
      </c>
      <c r="E31" s="11"/>
      <c r="F31" s="11">
        <v>32022</v>
      </c>
      <c r="G31" s="11">
        <v>17</v>
      </c>
      <c r="H31" s="11">
        <v>9000</v>
      </c>
      <c r="I31" s="11" t="s">
        <v>109</v>
      </c>
      <c r="J31" s="11" t="s">
        <v>21</v>
      </c>
      <c r="K31" s="11">
        <v>157522</v>
      </c>
      <c r="L31" s="12"/>
      <c r="M31" s="16">
        <v>42905</v>
      </c>
      <c r="N31" s="11"/>
      <c r="O31" s="11"/>
      <c r="P31" s="13"/>
      <c r="Q31" s="14"/>
      <c r="R31" s="15"/>
    </row>
    <row r="32" spans="1:18" ht="15.75" customHeight="1" x14ac:dyDescent="0.25">
      <c r="A32" s="8">
        <v>42891</v>
      </c>
      <c r="B32" s="9" t="s">
        <v>33</v>
      </c>
      <c r="C32" s="10" t="s">
        <v>110</v>
      </c>
      <c r="D32" s="11" t="s">
        <v>111</v>
      </c>
      <c r="E32" s="11"/>
      <c r="F32" s="11">
        <v>31960</v>
      </c>
      <c r="G32" s="11">
        <v>17</v>
      </c>
      <c r="H32" s="11">
        <v>9000</v>
      </c>
      <c r="I32" s="11" t="s">
        <v>112</v>
      </c>
      <c r="J32" s="11" t="s">
        <v>66</v>
      </c>
      <c r="K32" s="11">
        <v>157535</v>
      </c>
      <c r="L32" s="12"/>
      <c r="M32" s="12"/>
      <c r="N32" s="11">
        <v>1</v>
      </c>
      <c r="O32" s="11">
        <v>1</v>
      </c>
      <c r="P32" s="13"/>
      <c r="Q32" s="14"/>
      <c r="R32" s="15"/>
    </row>
    <row r="33" spans="1:18" ht="15.75" customHeight="1" x14ac:dyDescent="0.25">
      <c r="A33" s="8">
        <v>42892</v>
      </c>
      <c r="B33" s="9" t="s">
        <v>33</v>
      </c>
      <c r="C33" s="10" t="s">
        <v>113</v>
      </c>
      <c r="D33" s="11" t="s">
        <v>45</v>
      </c>
      <c r="E33" s="11"/>
      <c r="F33" s="11">
        <v>32086</v>
      </c>
      <c r="G33" s="11">
        <v>17</v>
      </c>
      <c r="H33" s="11">
        <v>9420</v>
      </c>
      <c r="I33" s="11" t="s">
        <v>41</v>
      </c>
      <c r="J33" s="11" t="s">
        <v>21</v>
      </c>
      <c r="K33" s="11">
        <v>157540</v>
      </c>
      <c r="L33" s="12" t="s">
        <v>68</v>
      </c>
      <c r="M33" s="16">
        <v>42912</v>
      </c>
      <c r="N33" s="11"/>
      <c r="O33" s="11"/>
      <c r="P33" s="13"/>
      <c r="Q33" s="14"/>
      <c r="R33" s="15"/>
    </row>
    <row r="34" spans="1:18" ht="15.75" customHeight="1" x14ac:dyDescent="0.25">
      <c r="A34" s="8">
        <v>42892</v>
      </c>
      <c r="B34" s="9" t="s">
        <v>33</v>
      </c>
      <c r="C34" s="10" t="s">
        <v>114</v>
      </c>
      <c r="D34" s="11" t="s">
        <v>111</v>
      </c>
      <c r="E34" s="11"/>
      <c r="F34" s="11">
        <v>32084</v>
      </c>
      <c r="G34" s="11">
        <v>17</v>
      </c>
      <c r="H34" s="11">
        <v>9420</v>
      </c>
      <c r="I34" s="11" t="s">
        <v>41</v>
      </c>
      <c r="J34" s="11" t="s">
        <v>115</v>
      </c>
      <c r="K34" s="11">
        <v>157426</v>
      </c>
      <c r="L34" s="12"/>
      <c r="M34" s="16">
        <v>42896</v>
      </c>
      <c r="N34" s="11"/>
      <c r="O34" s="11"/>
      <c r="P34" s="13"/>
      <c r="Q34" s="14"/>
      <c r="R34" s="15"/>
    </row>
    <row r="35" spans="1:18" ht="15.75" customHeight="1" x14ac:dyDescent="0.25">
      <c r="A35" s="8">
        <v>42892</v>
      </c>
      <c r="B35" s="9" t="s">
        <v>33</v>
      </c>
      <c r="C35" s="10" t="s">
        <v>116</v>
      </c>
      <c r="D35" s="11" t="s">
        <v>72</v>
      </c>
      <c r="E35" s="11"/>
      <c r="F35" s="11" t="s">
        <v>117</v>
      </c>
      <c r="G35" s="11">
        <v>17</v>
      </c>
      <c r="H35" s="11">
        <v>9420</v>
      </c>
      <c r="I35" s="11" t="s">
        <v>41</v>
      </c>
      <c r="J35" s="11" t="s">
        <v>21</v>
      </c>
      <c r="K35" s="11">
        <v>157572</v>
      </c>
      <c r="L35" s="12"/>
      <c r="M35" s="12"/>
      <c r="N35" s="11">
        <v>1</v>
      </c>
      <c r="O35" s="11">
        <v>1</v>
      </c>
      <c r="P35" s="13"/>
      <c r="Q35" s="14"/>
      <c r="R35" s="15"/>
    </row>
    <row r="36" spans="1:18" ht="15.75" customHeight="1" x14ac:dyDescent="0.25">
      <c r="A36" s="8">
        <v>42893</v>
      </c>
      <c r="B36" s="9" t="s">
        <v>33</v>
      </c>
      <c r="C36" s="10" t="s">
        <v>118</v>
      </c>
      <c r="D36" s="11" t="s">
        <v>45</v>
      </c>
      <c r="E36" s="11"/>
      <c r="F36" s="11">
        <v>31775</v>
      </c>
      <c r="G36" s="11">
        <v>17</v>
      </c>
      <c r="H36" s="11">
        <v>9700</v>
      </c>
      <c r="I36" s="11" t="s">
        <v>119</v>
      </c>
      <c r="J36" s="11" t="s">
        <v>47</v>
      </c>
      <c r="K36" s="11">
        <v>157579</v>
      </c>
      <c r="L36" s="12"/>
      <c r="M36" s="12"/>
      <c r="N36" s="11">
        <v>1</v>
      </c>
      <c r="O36" s="11">
        <v>1</v>
      </c>
      <c r="P36" s="13"/>
      <c r="Q36" s="14"/>
      <c r="R36" s="15"/>
    </row>
    <row r="37" spans="1:18" ht="15.75" customHeight="1" x14ac:dyDescent="0.25">
      <c r="A37" s="8">
        <v>42893</v>
      </c>
      <c r="B37" s="9" t="s">
        <v>33</v>
      </c>
      <c r="C37" s="10" t="s">
        <v>120</v>
      </c>
      <c r="D37" s="11" t="s">
        <v>78</v>
      </c>
      <c r="E37" s="11"/>
      <c r="F37" s="11" t="s">
        <v>121</v>
      </c>
      <c r="G37" s="11">
        <v>17</v>
      </c>
      <c r="H37" s="11">
        <v>9830</v>
      </c>
      <c r="I37" s="11" t="s">
        <v>41</v>
      </c>
      <c r="J37" s="11" t="s">
        <v>42</v>
      </c>
      <c r="K37" s="11">
        <v>157590</v>
      </c>
      <c r="L37" s="12"/>
      <c r="M37" s="16">
        <v>42898</v>
      </c>
      <c r="N37" s="11"/>
      <c r="O37" s="11"/>
      <c r="P37" s="13"/>
      <c r="Q37" s="14"/>
      <c r="R37" s="15"/>
    </row>
    <row r="38" spans="1:18" ht="15.75" customHeight="1" x14ac:dyDescent="0.25">
      <c r="A38" s="8">
        <v>42893</v>
      </c>
      <c r="B38" s="9" t="s">
        <v>33</v>
      </c>
      <c r="C38" s="10" t="s">
        <v>122</v>
      </c>
      <c r="D38" s="11" t="s">
        <v>123</v>
      </c>
      <c r="E38" s="11"/>
      <c r="F38" s="11">
        <v>32089</v>
      </c>
      <c r="G38" s="11">
        <v>17</v>
      </c>
      <c r="H38" s="11">
        <v>9830</v>
      </c>
      <c r="I38" s="11" t="s">
        <v>124</v>
      </c>
      <c r="J38" s="11" t="s">
        <v>42</v>
      </c>
      <c r="K38" s="11">
        <v>157583</v>
      </c>
      <c r="L38" s="12"/>
      <c r="M38" s="16"/>
      <c r="N38" s="11">
        <v>1</v>
      </c>
      <c r="O38" s="11">
        <v>1</v>
      </c>
      <c r="P38" s="13"/>
      <c r="Q38" s="14"/>
      <c r="R38" s="15"/>
    </row>
    <row r="39" spans="1:18" ht="15" x14ac:dyDescent="0.25">
      <c r="A39" s="8">
        <v>42893</v>
      </c>
      <c r="B39" s="9" t="s">
        <v>33</v>
      </c>
      <c r="C39" s="10" t="s">
        <v>125</v>
      </c>
      <c r="D39" s="11" t="s">
        <v>126</v>
      </c>
      <c r="E39" s="11"/>
      <c r="F39" s="11" t="s">
        <v>127</v>
      </c>
      <c r="G39" s="11">
        <v>17</v>
      </c>
      <c r="H39" s="11">
        <v>9620</v>
      </c>
      <c r="I39" s="11" t="s">
        <v>128</v>
      </c>
      <c r="J39" s="11" t="s">
        <v>42</v>
      </c>
      <c r="K39" s="11">
        <v>157602</v>
      </c>
      <c r="L39" s="12"/>
      <c r="M39" s="12" t="s">
        <v>129</v>
      </c>
      <c r="N39" s="11"/>
      <c r="O39" s="11">
        <v>1</v>
      </c>
      <c r="P39" s="13"/>
      <c r="Q39" s="14"/>
      <c r="R39" s="15"/>
    </row>
    <row r="40" spans="1:18" ht="15" x14ac:dyDescent="0.25">
      <c r="A40" s="8">
        <v>42893</v>
      </c>
      <c r="B40" s="9" t="s">
        <v>33</v>
      </c>
      <c r="C40" s="10" t="s">
        <v>130</v>
      </c>
      <c r="D40" s="11" t="s">
        <v>111</v>
      </c>
      <c r="E40" s="11"/>
      <c r="F40" s="11">
        <v>32088</v>
      </c>
      <c r="G40" s="11">
        <v>17</v>
      </c>
      <c r="H40" s="11">
        <v>9700</v>
      </c>
      <c r="I40" s="11" t="s">
        <v>41</v>
      </c>
      <c r="J40" s="11" t="s">
        <v>66</v>
      </c>
      <c r="K40" s="11">
        <v>157580</v>
      </c>
      <c r="L40" s="12"/>
      <c r="M40" s="16">
        <v>42896</v>
      </c>
      <c r="N40" s="11"/>
      <c r="O40" s="11"/>
      <c r="P40" s="13"/>
      <c r="Q40" s="14"/>
      <c r="R40" s="15"/>
    </row>
    <row r="41" spans="1:18" ht="15" x14ac:dyDescent="0.25">
      <c r="A41" s="8">
        <v>42893</v>
      </c>
      <c r="B41" s="9" t="s">
        <v>33</v>
      </c>
      <c r="C41" s="10" t="s">
        <v>131</v>
      </c>
      <c r="D41" s="11" t="s">
        <v>45</v>
      </c>
      <c r="E41" s="11"/>
      <c r="F41" s="11">
        <v>32078</v>
      </c>
      <c r="G41" s="11">
        <v>17</v>
      </c>
      <c r="H41" s="11">
        <v>9710</v>
      </c>
      <c r="I41" s="11" t="s">
        <v>132</v>
      </c>
      <c r="J41" s="11" t="s">
        <v>115</v>
      </c>
      <c r="K41" s="11">
        <v>157596</v>
      </c>
      <c r="L41" s="12"/>
      <c r="M41" s="12"/>
      <c r="N41" s="11">
        <v>1</v>
      </c>
      <c r="O41" s="11">
        <v>1</v>
      </c>
      <c r="P41" s="13"/>
      <c r="Q41" s="14"/>
      <c r="R41" s="15"/>
    </row>
    <row r="42" spans="1:18" ht="15" x14ac:dyDescent="0.25">
      <c r="A42" s="8">
        <v>42893</v>
      </c>
      <c r="B42" s="9" t="s">
        <v>33</v>
      </c>
      <c r="C42" s="10" t="s">
        <v>133</v>
      </c>
      <c r="D42" s="11" t="s">
        <v>72</v>
      </c>
      <c r="E42" s="11"/>
      <c r="F42" s="11" t="s">
        <v>134</v>
      </c>
      <c r="G42" s="11">
        <v>17</v>
      </c>
      <c r="H42" s="11">
        <v>9420</v>
      </c>
      <c r="I42" s="11" t="s">
        <v>41</v>
      </c>
      <c r="J42" s="11" t="s">
        <v>47</v>
      </c>
      <c r="K42" s="11">
        <v>157588</v>
      </c>
      <c r="L42" s="12"/>
      <c r="M42" s="16">
        <v>42895</v>
      </c>
      <c r="N42" s="11"/>
      <c r="O42" s="11"/>
      <c r="P42" s="13"/>
      <c r="Q42" s="14"/>
      <c r="R42" s="15"/>
    </row>
    <row r="43" spans="1:18" ht="15" x14ac:dyDescent="0.25">
      <c r="A43" s="8">
        <v>42893</v>
      </c>
      <c r="B43" s="9" t="s">
        <v>33</v>
      </c>
      <c r="C43" s="10" t="s">
        <v>135</v>
      </c>
      <c r="D43" s="11" t="s">
        <v>72</v>
      </c>
      <c r="E43" s="11"/>
      <c r="F43" s="11">
        <v>32091</v>
      </c>
      <c r="G43" s="11">
        <v>17</v>
      </c>
      <c r="H43" s="11">
        <v>9444</v>
      </c>
      <c r="I43" s="11" t="s">
        <v>41</v>
      </c>
      <c r="J43" s="11" t="s">
        <v>47</v>
      </c>
      <c r="K43" s="11">
        <v>157601</v>
      </c>
      <c r="L43" s="12"/>
      <c r="M43" s="12" t="s">
        <v>129</v>
      </c>
      <c r="N43" s="11"/>
      <c r="O43" s="11">
        <v>1</v>
      </c>
      <c r="P43" s="13"/>
      <c r="Q43" s="14"/>
      <c r="R43" s="15"/>
    </row>
    <row r="44" spans="1:18" ht="15" x14ac:dyDescent="0.25">
      <c r="A44" s="8">
        <v>42894</v>
      </c>
      <c r="B44" s="9" t="s">
        <v>33</v>
      </c>
      <c r="C44" s="10" t="s">
        <v>136</v>
      </c>
      <c r="D44" s="11" t="s">
        <v>42</v>
      </c>
      <c r="E44" s="11"/>
      <c r="F44" s="11" t="s">
        <v>137</v>
      </c>
      <c r="G44" s="11">
        <v>17</v>
      </c>
      <c r="H44" s="11">
        <v>9000</v>
      </c>
      <c r="I44" s="11" t="s">
        <v>41</v>
      </c>
      <c r="J44" s="11" t="s">
        <v>21</v>
      </c>
      <c r="K44" s="11">
        <v>157478</v>
      </c>
      <c r="L44" s="12"/>
      <c r="M44" s="16">
        <v>42895</v>
      </c>
      <c r="N44" s="11"/>
      <c r="O44" s="11"/>
      <c r="P44" s="13"/>
      <c r="Q44" s="14"/>
      <c r="R44" s="15"/>
    </row>
    <row r="45" spans="1:18" ht="15" x14ac:dyDescent="0.25">
      <c r="A45" s="8">
        <v>42894</v>
      </c>
      <c r="B45" s="9" t="s">
        <v>33</v>
      </c>
      <c r="C45" s="10" t="s">
        <v>138</v>
      </c>
      <c r="D45" s="11" t="s">
        <v>45</v>
      </c>
      <c r="E45" s="11"/>
      <c r="F45" s="11" t="s">
        <v>139</v>
      </c>
      <c r="G45" s="11">
        <v>17</v>
      </c>
      <c r="H45" s="11">
        <v>9212</v>
      </c>
      <c r="I45" s="11" t="s">
        <v>41</v>
      </c>
      <c r="J45" s="11" t="s">
        <v>42</v>
      </c>
      <c r="K45" s="11">
        <v>157605</v>
      </c>
      <c r="L45" s="12"/>
      <c r="M45" s="12" t="s">
        <v>43</v>
      </c>
      <c r="N45" s="11"/>
      <c r="O45" s="11">
        <v>1</v>
      </c>
      <c r="P45" s="13"/>
      <c r="Q45" s="14"/>
      <c r="R45" s="15"/>
    </row>
    <row r="46" spans="1:18" ht="15" x14ac:dyDescent="0.25">
      <c r="A46" s="8">
        <v>42894</v>
      </c>
      <c r="B46" s="9" t="s">
        <v>33</v>
      </c>
      <c r="C46" s="10" t="s">
        <v>140</v>
      </c>
      <c r="D46" s="11" t="s">
        <v>24</v>
      </c>
      <c r="E46" s="11"/>
      <c r="F46" s="11" t="s">
        <v>141</v>
      </c>
      <c r="G46" s="11">
        <v>17</v>
      </c>
      <c r="H46" s="11">
        <v>9000</v>
      </c>
      <c r="I46" s="11" t="s">
        <v>142</v>
      </c>
      <c r="J46" s="11" t="s">
        <v>143</v>
      </c>
      <c r="K46" s="11">
        <v>157621</v>
      </c>
      <c r="L46" s="12" t="s">
        <v>144</v>
      </c>
      <c r="M46" s="16">
        <v>42895</v>
      </c>
      <c r="N46" s="11"/>
      <c r="O46" s="11"/>
      <c r="P46" s="13"/>
      <c r="Q46" s="14"/>
      <c r="R46" s="15"/>
    </row>
    <row r="47" spans="1:18" ht="15" x14ac:dyDescent="0.25">
      <c r="A47" s="8">
        <v>42894</v>
      </c>
      <c r="B47" s="9" t="s">
        <v>33</v>
      </c>
      <c r="C47" s="10" t="s">
        <v>145</v>
      </c>
      <c r="D47" s="11" t="s">
        <v>64</v>
      </c>
      <c r="E47" s="11"/>
      <c r="F47" s="11" t="s">
        <v>146</v>
      </c>
      <c r="G47" s="11">
        <v>17</v>
      </c>
      <c r="H47" s="11">
        <v>9420</v>
      </c>
      <c r="I47" s="11" t="s">
        <v>41</v>
      </c>
      <c r="J47" s="11" t="s">
        <v>66</v>
      </c>
      <c r="K47" s="11">
        <v>157607</v>
      </c>
      <c r="L47" s="12"/>
      <c r="M47" s="16">
        <v>42902</v>
      </c>
      <c r="N47" s="11"/>
      <c r="O47" s="11"/>
      <c r="P47" s="13"/>
      <c r="Q47" s="14"/>
      <c r="R47" s="15"/>
    </row>
    <row r="48" spans="1:18" ht="15" x14ac:dyDescent="0.25">
      <c r="A48" s="8">
        <v>42895</v>
      </c>
      <c r="B48" s="9" t="s">
        <v>33</v>
      </c>
      <c r="C48" s="10" t="s">
        <v>147</v>
      </c>
      <c r="D48" s="11" t="s">
        <v>42</v>
      </c>
      <c r="E48" s="11"/>
      <c r="F48" s="11" t="s">
        <v>148</v>
      </c>
      <c r="G48" s="11">
        <v>17</v>
      </c>
      <c r="H48" s="11">
        <v>9422</v>
      </c>
      <c r="I48" s="11" t="s">
        <v>149</v>
      </c>
      <c r="J48" s="11" t="s">
        <v>42</v>
      </c>
      <c r="K48" s="11">
        <v>157587</v>
      </c>
      <c r="L48" s="12"/>
      <c r="M48" s="16">
        <v>42895</v>
      </c>
      <c r="N48" s="11"/>
      <c r="O48" s="11"/>
      <c r="P48" s="13"/>
      <c r="Q48" s="14"/>
      <c r="R48" s="15"/>
    </row>
    <row r="49" spans="1:18" ht="15" x14ac:dyDescent="0.25">
      <c r="A49" s="8">
        <v>42895</v>
      </c>
      <c r="B49" s="9" t="s">
        <v>33</v>
      </c>
      <c r="C49" s="10" t="s">
        <v>150</v>
      </c>
      <c r="D49" s="11" t="s">
        <v>35</v>
      </c>
      <c r="E49" s="11"/>
      <c r="F49" s="11" t="s">
        <v>151</v>
      </c>
      <c r="G49" s="11">
        <v>17</v>
      </c>
      <c r="H49" s="11">
        <v>9420</v>
      </c>
      <c r="I49" s="11" t="s">
        <v>152</v>
      </c>
      <c r="J49" s="11" t="s">
        <v>38</v>
      </c>
      <c r="K49" s="11">
        <v>157658</v>
      </c>
      <c r="L49" s="12"/>
      <c r="M49" s="16">
        <v>42895</v>
      </c>
      <c r="N49" s="11"/>
      <c r="O49" s="11"/>
      <c r="P49" s="13"/>
      <c r="Q49" s="14"/>
      <c r="R49" s="15"/>
    </row>
    <row r="50" spans="1:18" ht="15" x14ac:dyDescent="0.25">
      <c r="A50" s="8">
        <v>42895</v>
      </c>
      <c r="B50" s="9" t="s">
        <v>33</v>
      </c>
      <c r="C50" s="10" t="s">
        <v>153</v>
      </c>
      <c r="D50" s="11" t="s">
        <v>19</v>
      </c>
      <c r="E50" s="11"/>
      <c r="F50" s="11">
        <v>32083</v>
      </c>
      <c r="G50" s="11">
        <v>17</v>
      </c>
      <c r="H50" s="11">
        <v>9420</v>
      </c>
      <c r="I50" s="11" t="s">
        <v>41</v>
      </c>
      <c r="J50" s="11" t="s">
        <v>42</v>
      </c>
      <c r="K50" s="11">
        <v>157661</v>
      </c>
      <c r="L50" s="12"/>
      <c r="M50" s="16">
        <v>42895</v>
      </c>
      <c r="N50" s="11"/>
      <c r="O50" s="11"/>
      <c r="P50" s="13"/>
      <c r="Q50" s="14"/>
      <c r="R50" s="15"/>
    </row>
    <row r="51" spans="1:18" ht="15" x14ac:dyDescent="0.25">
      <c r="A51" s="8">
        <v>42895</v>
      </c>
      <c r="B51" s="9" t="s">
        <v>33</v>
      </c>
      <c r="C51" s="10" t="s">
        <v>154</v>
      </c>
      <c r="D51" s="11" t="s">
        <v>35</v>
      </c>
      <c r="E51" s="11"/>
      <c r="F51" s="11">
        <v>31847</v>
      </c>
      <c r="G51" s="11">
        <v>17</v>
      </c>
      <c r="H51" s="11">
        <v>9420</v>
      </c>
      <c r="I51" s="11" t="s">
        <v>41</v>
      </c>
      <c r="J51" s="11" t="s">
        <v>38</v>
      </c>
      <c r="K51" s="11">
        <v>157647</v>
      </c>
      <c r="L51" s="12"/>
      <c r="M51" s="12" t="s">
        <v>129</v>
      </c>
      <c r="N51" s="11"/>
      <c r="O51" s="11">
        <v>1</v>
      </c>
      <c r="P51" s="13"/>
      <c r="Q51" s="14"/>
      <c r="R51" s="15"/>
    </row>
    <row r="52" spans="1:18" ht="15" x14ac:dyDescent="0.25">
      <c r="A52" s="8">
        <v>42895</v>
      </c>
      <c r="B52" s="9" t="s">
        <v>33</v>
      </c>
      <c r="C52" s="10" t="s">
        <v>155</v>
      </c>
      <c r="D52" s="11" t="s">
        <v>51</v>
      </c>
      <c r="E52" s="11"/>
      <c r="F52" s="11" t="s">
        <v>156</v>
      </c>
      <c r="G52" s="11">
        <v>17</v>
      </c>
      <c r="H52" s="11">
        <v>9202</v>
      </c>
      <c r="I52" s="11" t="s">
        <v>157</v>
      </c>
      <c r="J52" s="11" t="s">
        <v>42</v>
      </c>
      <c r="K52" s="11">
        <v>157663</v>
      </c>
      <c r="L52" s="12"/>
      <c r="M52" s="16">
        <v>42895</v>
      </c>
      <c r="N52" s="11"/>
      <c r="O52" s="11"/>
      <c r="P52" s="13"/>
      <c r="Q52" s="14"/>
      <c r="R52" s="15"/>
    </row>
    <row r="53" spans="1:18" ht="15" x14ac:dyDescent="0.25">
      <c r="A53" s="8">
        <v>42895</v>
      </c>
      <c r="B53" s="9" t="s">
        <v>33</v>
      </c>
      <c r="C53" s="10" t="s">
        <v>158</v>
      </c>
      <c r="D53" s="11" t="s">
        <v>45</v>
      </c>
      <c r="E53" s="11"/>
      <c r="F53" s="11" t="s">
        <v>159</v>
      </c>
      <c r="G53" s="11">
        <v>17</v>
      </c>
      <c r="H53" s="11">
        <v>9420</v>
      </c>
      <c r="I53" s="11" t="s">
        <v>160</v>
      </c>
      <c r="J53" s="11" t="s">
        <v>47</v>
      </c>
      <c r="K53" s="11">
        <v>157640</v>
      </c>
      <c r="L53" s="12"/>
      <c r="M53" s="12" t="s">
        <v>43</v>
      </c>
      <c r="N53" s="11"/>
      <c r="O53" s="11">
        <v>1</v>
      </c>
      <c r="P53" s="13"/>
      <c r="Q53" s="14"/>
      <c r="R53" s="15"/>
    </row>
    <row r="54" spans="1:18" ht="15" x14ac:dyDescent="0.25">
      <c r="A54" s="18">
        <v>42895</v>
      </c>
      <c r="B54" s="19" t="s">
        <v>33</v>
      </c>
      <c r="C54" s="20" t="s">
        <v>161</v>
      </c>
      <c r="D54" s="21" t="s">
        <v>72</v>
      </c>
      <c r="E54" s="21"/>
      <c r="F54" s="21" t="s">
        <v>162</v>
      </c>
      <c r="G54" s="21">
        <v>17</v>
      </c>
      <c r="H54" s="21">
        <v>9000</v>
      </c>
      <c r="I54" s="21" t="s">
        <v>41</v>
      </c>
      <c r="J54" s="21" t="s">
        <v>143</v>
      </c>
      <c r="K54" s="21">
        <v>157604</v>
      </c>
      <c r="L54" s="22"/>
      <c r="M54" s="23">
        <v>42895</v>
      </c>
      <c r="N54" s="21"/>
      <c r="O54" s="21"/>
      <c r="P54" s="24"/>
      <c r="Q54" s="25"/>
      <c r="R54" s="26"/>
    </row>
    <row r="55" spans="1:18" ht="15.75" customHeight="1" x14ac:dyDescent="0.25">
      <c r="A55" s="18">
        <v>42896</v>
      </c>
      <c r="B55" s="19" t="s">
        <v>33</v>
      </c>
      <c r="C55" s="20" t="s">
        <v>163</v>
      </c>
      <c r="D55" s="21" t="s">
        <v>24</v>
      </c>
      <c r="E55" s="21"/>
      <c r="F55" s="21"/>
      <c r="G55" s="21">
        <v>17</v>
      </c>
      <c r="H55" s="21">
        <v>9700</v>
      </c>
      <c r="I55" s="21" t="s">
        <v>164</v>
      </c>
      <c r="J55" s="21" t="s">
        <v>42</v>
      </c>
      <c r="K55" s="21">
        <v>157646</v>
      </c>
      <c r="L55" s="22"/>
      <c r="M55" s="27">
        <v>42897</v>
      </c>
      <c r="N55" s="21"/>
      <c r="O55" s="21"/>
      <c r="P55" s="24"/>
      <c r="Q55" s="25"/>
      <c r="R55" s="26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Lance (NSLX)</dc:creator>
  <cp:lastModifiedBy>Williams, Lance (NSLX)</cp:lastModifiedBy>
  <dcterms:created xsi:type="dcterms:W3CDTF">2017-06-10T18:52:43Z</dcterms:created>
  <dcterms:modified xsi:type="dcterms:W3CDTF">2017-06-10T19:04:33Z</dcterms:modified>
</cp:coreProperties>
</file>