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I:\"/>
    </mc:Choice>
  </mc:AlternateContent>
  <xr:revisionPtr revIDLastSave="0" documentId="13_ncr:1_{7C892602-F569-4A70-8B81-18691F8F779E}" xr6:coauthVersionLast="46" xr6:coauthVersionMax="46" xr10:uidLastSave="{00000000-0000-0000-0000-000000000000}"/>
  <bookViews>
    <workbookView xWindow="-120" yWindow="-120" windowWidth="29040" windowHeight="15990" xr2:uid="{8C1A22DF-93B5-4EB6-A580-6020F629AF5E}"/>
  </bookViews>
  <sheets>
    <sheet name="Sheet1" sheetId="1" r:id="rId1"/>
  </sheets>
  <externalReferences>
    <externalReference r:id="rId2"/>
  </externalReferences>
  <definedNames>
    <definedName name="I_RadTabelle">[1]Sheet2!$J$2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H3" i="1" s="1"/>
  <c r="I3" i="1" s="1"/>
  <c r="J3" i="1" s="1"/>
  <c r="K3" i="1" s="1"/>
  <c r="L3" i="1" s="1"/>
  <c r="B7" i="1"/>
  <c r="F8" i="1" s="1"/>
  <c r="H11" i="1" l="1"/>
  <c r="G11" i="1"/>
  <c r="F4" i="1"/>
  <c r="I11" i="1" l="1"/>
  <c r="J11" i="1" l="1"/>
  <c r="L11" i="1" l="1"/>
  <c r="K11" i="1"/>
</calcChain>
</file>

<file path=xl/sharedStrings.xml><?xml version="1.0" encoding="utf-8"?>
<sst xmlns="http://schemas.openxmlformats.org/spreadsheetml/2006/main" count="12" uniqueCount="10">
  <si>
    <t>Σ [°]</t>
  </si>
  <si>
    <t>mn [mm]</t>
  </si>
  <si>
    <t>β [°]</t>
  </si>
  <si>
    <t>a [mm]</t>
  </si>
  <si>
    <t>βs [º]</t>
  </si>
  <si>
    <r>
      <t>z</t>
    </r>
    <r>
      <rPr>
        <b/>
        <vertAlign val="subscript"/>
        <sz val="9"/>
        <rFont val="Arial"/>
        <family val="2"/>
      </rPr>
      <t>1</t>
    </r>
  </si>
  <si>
    <r>
      <t>z</t>
    </r>
    <r>
      <rPr>
        <b/>
        <vertAlign val="subscript"/>
        <sz val="9"/>
        <rFont val="Arial"/>
        <family val="2"/>
      </rPr>
      <t>2</t>
    </r>
  </si>
  <si>
    <t>βs [º] calculated using eguations</t>
  </si>
  <si>
    <t>βs [º] calculated using the data table function (calculated row input cells)</t>
  </si>
  <si>
    <t>βs [º] calculated using the data table function (fixed row input cells)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</si>
</sst>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vertAlign val="subscript"/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31"/>
      </patternFill>
    </fill>
  </fills>
  <borders count="4">
    <border>
      <left/>
      <right/>
      <top/>
      <bottom/>
      <diagonal/>
    </border>
    <border>
      <left/>
      <right/>
      <top style="mediumDashDotDot">
        <color auto="1"/>
      </top>
      <bottom/>
      <diagonal/>
    </border>
    <border>
      <left style="mediumDashDotDot">
        <color rgb="FFFF0000"/>
      </left>
      <right/>
      <top style="mediumDashDotDot">
        <color rgb="FFFF0000"/>
      </top>
      <bottom/>
      <diagonal/>
    </border>
    <border>
      <left style="mediumDashDotDot">
        <color rgb="FFFF0000"/>
      </left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0" xfId="0" applyFont="1"/>
    <xf numFmtId="0" fontId="3" fillId="2" borderId="0" xfId="0" applyFont="1" applyFill="1"/>
    <xf numFmtId="0" fontId="3" fillId="0" borderId="0" xfId="0" applyFont="1" applyAlignment="1">
      <alignment horizontal="left"/>
    </xf>
    <xf numFmtId="0" fontId="0" fillId="0" borderId="1" xfId="0" applyBorder="1"/>
    <xf numFmtId="0" fontId="2" fillId="3" borderId="2" xfId="0" applyFont="1" applyFill="1" applyBorder="1"/>
    <xf numFmtId="0" fontId="2" fillId="3" borderId="3" xfId="0" applyFont="1" applyFill="1" applyBorder="1"/>
    <xf numFmtId="0" fontId="1" fillId="0" borderId="0" xfId="0" applyFont="1" applyAlignment="1">
      <alignment horizontal="left"/>
    </xf>
  </cellXfs>
  <cellStyles count="1">
    <cellStyle name="Normal" xfId="0" builtinId="0"/>
  </cellStyles>
  <dxfs count="7"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ill>
        <patternFill>
          <bgColor theme="6" tint="0.59996337778862885"/>
        </patternFill>
      </fill>
    </dxf>
    <dxf>
      <font>
        <b/>
        <i val="0"/>
      </font>
      <fill>
        <patternFill>
          <bgColor rgb="FFFF0000"/>
        </patternFill>
      </fill>
    </dxf>
    <dxf>
      <fill>
        <patternFill>
          <bgColor theme="6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linak4-my.sharepoint.com/personal/ruje_linak_com/Documents/Zahnradberechnungen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Eingriff"/>
      <sheetName val="Diagramm Zeta"/>
      <sheetName val="var. Beta s1"/>
      <sheetName val="var. Beta s2"/>
      <sheetName val="var. Alpha"/>
      <sheetName val="Var. Achsabstand"/>
      <sheetName val="SchraubradOptimierung m. Solver"/>
      <sheetName val="Sheet5"/>
      <sheetName val="Sheet3"/>
      <sheetName val="Chart2"/>
      <sheetName val="worm gearing"/>
      <sheetName val="Trochoide"/>
      <sheetName val="Analytical Mechanics Examples"/>
    </sheetNames>
    <sheetDataSet>
      <sheetData sheetId="0"/>
      <sheetData sheetId="1">
        <row r="2">
          <cell r="J2">
            <v>17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0BDA2-5943-43BD-ACE2-5EDBA6AFB0B7}">
  <dimension ref="A1:L11"/>
  <sheetViews>
    <sheetView tabSelected="1" workbookViewId="0">
      <selection activeCell="M8" sqref="M8"/>
    </sheetView>
  </sheetViews>
  <sheetFormatPr defaultRowHeight="15" x14ac:dyDescent="0.25"/>
  <cols>
    <col min="6" max="12" width="9.28515625" customWidth="1"/>
  </cols>
  <sheetData>
    <row r="1" spans="1:12" x14ac:dyDescent="0.25">
      <c r="A1" s="1" t="s">
        <v>0</v>
      </c>
      <c r="B1" s="2">
        <v>90</v>
      </c>
      <c r="C1" s="1"/>
    </row>
    <row r="2" spans="1:12" x14ac:dyDescent="0.25">
      <c r="A2" s="1" t="s">
        <v>1</v>
      </c>
      <c r="B2" s="2">
        <v>1.85</v>
      </c>
      <c r="F2" s="7" t="s">
        <v>8</v>
      </c>
      <c r="G2" s="7"/>
      <c r="H2" s="7"/>
      <c r="I2" s="7"/>
      <c r="J2" s="7"/>
      <c r="K2" s="7"/>
      <c r="L2" s="7"/>
    </row>
    <row r="3" spans="1:12" x14ac:dyDescent="0.25">
      <c r="A3" s="1" t="s">
        <v>3</v>
      </c>
      <c r="B3" s="2">
        <v>22.8</v>
      </c>
      <c r="F3" s="1" t="s">
        <v>3</v>
      </c>
      <c r="G3">
        <f>B3-0.2</f>
        <v>22.6</v>
      </c>
      <c r="H3">
        <f>G3+0.1</f>
        <v>22.700000000000003</v>
      </c>
      <c r="I3">
        <f t="shared" ref="I3:L3" si="0">H3+0.1</f>
        <v>22.800000000000004</v>
      </c>
      <c r="J3">
        <f t="shared" si="0"/>
        <v>22.900000000000006</v>
      </c>
      <c r="K3">
        <f t="shared" si="0"/>
        <v>23.000000000000007</v>
      </c>
      <c r="L3">
        <f t="shared" si="0"/>
        <v>23.100000000000009</v>
      </c>
    </row>
    <row r="4" spans="1:12" x14ac:dyDescent="0.25">
      <c r="A4" s="3" t="s">
        <v>5</v>
      </c>
      <c r="B4" s="2">
        <v>3</v>
      </c>
      <c r="F4">
        <f>B7</f>
        <v>73.663269295395366</v>
      </c>
      <c r="G4">
        <f t="dataTable" ref="G4:L4" dt2D="0" dtr="1" r1="B3" ca="1"/>
        <v>73.349540984175306</v>
      </c>
      <c r="H4">
        <v>73.188246003216108</v>
      </c>
      <c r="I4">
        <v>73.188246003216108</v>
      </c>
      <c r="J4">
        <v>73.34954098417532</v>
      </c>
      <c r="K4">
        <v>73.663269295395395</v>
      </c>
      <c r="L4">
        <v>74.11286003422002</v>
      </c>
    </row>
    <row r="5" spans="1:12" ht="15.75" thickBot="1" x14ac:dyDescent="0.3">
      <c r="A5" s="3" t="s">
        <v>6</v>
      </c>
      <c r="B5" s="2">
        <v>13</v>
      </c>
    </row>
    <row r="6" spans="1:12" x14ac:dyDescent="0.25">
      <c r="A6" s="4" t="s">
        <v>2</v>
      </c>
      <c r="B6" s="5">
        <v>70.5</v>
      </c>
      <c r="F6" s="7" t="s">
        <v>9</v>
      </c>
      <c r="G6" s="7"/>
      <c r="H6" s="7"/>
      <c r="I6" s="7"/>
      <c r="J6" s="7"/>
      <c r="K6" s="7"/>
      <c r="L6" s="7"/>
    </row>
    <row r="7" spans="1:12" x14ac:dyDescent="0.25">
      <c r="A7" s="1" t="s">
        <v>4</v>
      </c>
      <c r="B7" s="6">
        <f>DEGREES(ATAN(1/(2*$B$2*B$4*SIN(RADIANS($B$1)))*((2*$B3*SIN(RADIANS(B6))*SIN(RADIANS($B$1))-B$4*$B$2*COS(RADIANS($B$1))-B$5*$B$2)+SQRT(4*$B3^2*SIN(RADIANS(B6))^2*SIN(RADIANS($B$1))^2+4*$B$2*B$4*SIN(RADIANS($B$1))*$B3*SIN(RADIANS(B6))*COS(RADIANS($B$1))-4*$B3*SIN(RADIANS(B6))*SIN(RADIANS($B$1))*B$5*$B$2+B$4^2*$B$2^2*COS(RADIANS($B$1))^2+2*B$4*$B$2^2*COS(RADIANS($B$1))*B$5+B$5^2*$B$2^2))))</f>
        <v>73.663269295395366</v>
      </c>
      <c r="F7" s="1" t="s">
        <v>3</v>
      </c>
      <c r="G7">
        <v>22.6</v>
      </c>
      <c r="H7">
        <v>22.700000000000003</v>
      </c>
      <c r="I7">
        <v>22.800000000000004</v>
      </c>
      <c r="J7">
        <v>22.900000000000006</v>
      </c>
      <c r="K7">
        <v>23.000000000000007</v>
      </c>
      <c r="L7">
        <v>23.100000000000009</v>
      </c>
    </row>
    <row r="8" spans="1:12" x14ac:dyDescent="0.25">
      <c r="A8" s="1"/>
      <c r="F8">
        <f>B7</f>
        <v>73.663269295395366</v>
      </c>
      <c r="G8">
        <f t="dataTable" ref="G8:L8" dt2D="0" dtr="1" r1="B3" ca="1"/>
        <v>73.349540984175306</v>
      </c>
      <c r="H8">
        <v>73.507855582041898</v>
      </c>
      <c r="I8">
        <v>73.663269295395366</v>
      </c>
      <c r="J8">
        <v>73.815858906746556</v>
      </c>
      <c r="K8">
        <v>73.965698593581379</v>
      </c>
      <c r="L8">
        <v>74.112860034219977</v>
      </c>
    </row>
    <row r="9" spans="1:12" x14ac:dyDescent="0.25">
      <c r="A9" s="1"/>
    </row>
    <row r="10" spans="1:12" x14ac:dyDescent="0.25">
      <c r="F10" s="7" t="s">
        <v>7</v>
      </c>
      <c r="G10" s="7"/>
      <c r="H10" s="7"/>
      <c r="I10" s="7"/>
      <c r="J10" s="7"/>
      <c r="K10" s="7"/>
      <c r="L10" s="7"/>
    </row>
    <row r="11" spans="1:12" x14ac:dyDescent="0.25">
      <c r="G11">
        <f>DEGREES(ATAN(1/(2*$B$2*$B$4*SIN(RADIANS($B$1)))*((2*G$3*SIN(RADIANS($B$6))*SIN(RADIANS($B$1))-$B$4*$B$2*COS(RADIANS($B$1))-$B$5*$B$2)+SQRT(4*G$3^2*SIN(RADIANS($B$6))^2*SIN(RADIANS($B$1))^2+4*$B$2*$B$4*SIN(RADIANS($B$1))*G$3*SIN(RADIANS($B$6))*COS(RADIANS($B$1))-4*G$3*SIN(RADIANS($B$6))*SIN(RADIANS($B$1))*$B$5*$B$2+$B$4^2*$B$2^2*COS(RADIANS($B$1))^2+2*$B$4*$B$2^2*COS(RADIANS($B$1))*$B$5+$B$5^2*$B$2^2))))</f>
        <v>73.349540984175306</v>
      </c>
      <c r="H11">
        <f>DEGREES(ATAN(1/(2*$B$2*$B$4*SIN(RADIANS($B$1)))*((2*H$3*SIN(RADIANS($B$6))*SIN(RADIANS($B$1))-$B$4*$B$2*COS(RADIANS($B$1))-$B$5*$B$2)+SQRT(4*H$3^2*SIN(RADIANS($B$6))^2*SIN(RADIANS($B$1))^2+4*$B$2*$B$4*SIN(RADIANS($B$1))*H$3*SIN(RADIANS($B$6))*COS(RADIANS($B$1))-4*H$3*SIN(RADIANS($B$6))*SIN(RADIANS($B$1))*$B$5*$B$2+$B$4^2*$B$2^2*COS(RADIANS($B$1))^2+2*$B$4*$B$2^2*COS(RADIANS($B$1))*$B$5+$B$5^2*$B$2^2))))</f>
        <v>73.507855582041898</v>
      </c>
      <c r="I11">
        <f>DEGREES(ATAN(1/(2*$B$2*$B$4*SIN(RADIANS($B$1)))*((2*I$3*SIN(RADIANS($B$6))*SIN(RADIANS($B$1))-$B$4*$B$2*COS(RADIANS($B$1))-$B$5*$B$2)+SQRT(4*I$3^2*SIN(RADIANS($B$6))^2*SIN(RADIANS($B$1))^2+4*$B$2*$B$4*SIN(RADIANS($B$1))*I$3*SIN(RADIANS($B$6))*COS(RADIANS($B$1))-4*I$3*SIN(RADIANS($B$6))*SIN(RADIANS($B$1))*$B$5*$B$2+$B$4^2*$B$2^2*COS(RADIANS($B$1))^2+2*$B$4*$B$2^2*COS(RADIANS($B$1))*$B$5+$B$5^2*$B$2^2))))</f>
        <v>73.663269295395366</v>
      </c>
      <c r="J11">
        <f>DEGREES(ATAN(1/(2*$B$2*$B$4*SIN(RADIANS($B$1)))*((2*J$3*SIN(RADIANS($B$6))*SIN(RADIANS($B$1))-$B$4*$B$2*COS(RADIANS($B$1))-$B$5*$B$2)+SQRT(4*J$3^2*SIN(RADIANS($B$6))^2*SIN(RADIANS($B$1))^2+4*$B$2*$B$4*SIN(RADIANS($B$1))*J$3*SIN(RADIANS($B$6))*COS(RADIANS($B$1))-4*J$3*SIN(RADIANS($B$6))*SIN(RADIANS($B$1))*$B$5*$B$2+$B$4^2*$B$2^2*COS(RADIANS($B$1))^2+2*$B$4*$B$2^2*COS(RADIANS($B$1))*$B$5+$B$5^2*$B$2^2))))</f>
        <v>73.815858906746556</v>
      </c>
      <c r="K11">
        <f>DEGREES(ATAN(1/(2*$B$2*$B$4*SIN(RADIANS($B$1)))*((2*K$3*SIN(RADIANS($B$6))*SIN(RADIANS($B$1))-$B$4*$B$2*COS(RADIANS($B$1))-$B$5*$B$2)+SQRT(4*K$3^2*SIN(RADIANS($B$6))^2*SIN(RADIANS($B$1))^2+4*$B$2*$B$4*SIN(RADIANS($B$1))*K$3*SIN(RADIANS($B$6))*COS(RADIANS($B$1))-4*K$3*SIN(RADIANS($B$6))*SIN(RADIANS($B$1))*$B$5*$B$2+$B$4^2*$B$2^2*COS(RADIANS($B$1))^2+2*$B$4*$B$2^2*COS(RADIANS($B$1))*$B$5+$B$5^2*$B$2^2))))</f>
        <v>73.965698593581379</v>
      </c>
      <c r="L11">
        <f>DEGREES(ATAN(1/(2*$B$2*$B$4*SIN(RADIANS($B$1)))*((2*L$3*SIN(RADIANS($B$6))*SIN(RADIANS($B$1))-$B$4*$B$2*COS(RADIANS($B$1))-$B$5*$B$2)+SQRT(4*L$3^2*SIN(RADIANS($B$6))^2*SIN(RADIANS($B$1))^2+4*$B$2*$B$4*SIN(RADIANS($B$1))*L$3*SIN(RADIANS($B$6))*COS(RADIANS($B$1))-4*L$3*SIN(RADIANS($B$6))*SIN(RADIANS($B$1))*$B$5*$B$2+$B$4^2*$B$2^2*COS(RADIANS($B$1))^2+2*$B$4*$B$2^2*COS(RADIANS($B$1))*$B$5+$B$5^2*$B$2^2))))</f>
        <v>74.112860034219977</v>
      </c>
    </row>
  </sheetData>
  <mergeCells count="3">
    <mergeCell ref="F2:L2"/>
    <mergeCell ref="F10:L10"/>
    <mergeCell ref="F6:L6"/>
  </mergeCells>
  <conditionalFormatting sqref="B6:B7">
    <cfRule type="expression" dxfId="6" priority="6">
      <formula>AND($B$18=#REF!)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Rupert Jensch</dc:creator>
  <cp:lastModifiedBy>Rupert Jensch</cp:lastModifiedBy>
  <dcterms:created xsi:type="dcterms:W3CDTF">2021-01-28T08:57:44Z</dcterms:created>
  <dcterms:modified xsi:type="dcterms:W3CDTF">2021-01-28T10:55:55Z</dcterms:modified>
</cp:coreProperties>
</file>