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1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raig\Downloads\"/>
    </mc:Choice>
  </mc:AlternateContent>
  <xr:revisionPtr revIDLastSave="0" documentId="13_ncr:1_{DB6CE1F4-E5C3-417E-8E50-ADEA03F411BA}" xr6:coauthVersionLast="45" xr6:coauthVersionMax="45" xr10:uidLastSave="{00000000-0000-0000-0000-000000000000}"/>
  <bookViews>
    <workbookView xWindow="27705" yWindow="8430" windowWidth="28440" windowHeight="16005" activeTab="1" xr2:uid="{00000000-000D-0000-FFFF-FFFF00000000}"/>
  </bookViews>
  <sheets>
    <sheet name="Pivots" sheetId="8" r:id="rId1"/>
    <sheet name="Flat_Kolkata" sheetId="2" r:id="rId2"/>
  </sheets>
  <externalReferences>
    <externalReference r:id="rId3"/>
    <externalReference r:id="rId4"/>
  </externalReferences>
  <definedNames>
    <definedName name="Exp_1">OFFSET([1]Sheet3!$C$79,1,1,[1]Sheet3!$D$79,1)</definedName>
    <definedName name="Interest_Payment">OFFSET('[2]EMI Calc'!$F$21,0,0,'[2]EMI Calc'!$C$9*12,1)</definedName>
    <definedName name="Months">OFFSET([2]!Loan_Moratorium[[#Headers],[Months]],0,0,'[2]EMI Calc'!$C$9*12+1,1)</definedName>
    <definedName name="NativeTimeline_Date">#N/A</definedName>
    <definedName name="Principal_Payment">OFFSET('[2]EMI Calc'!$G$21,0,0,'[2]EMI Calc'!$C$9*12,1)</definedName>
  </definedNames>
  <calcPr calcId="191029"/>
  <pivotCaches>
    <pivotCache cacheId="0" r:id="rId5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6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" i="2" l="1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P4" i="2"/>
  <c r="O4" i="2"/>
  <c r="N4" i="2"/>
  <c r="M4" i="2"/>
  <c r="L4" i="2"/>
  <c r="K4" i="2"/>
  <c r="J4" i="2"/>
  <c r="I4" i="2"/>
  <c r="H4" i="2"/>
  <c r="G4" i="2"/>
  <c r="F4" i="2"/>
  <c r="E4" i="2"/>
  <c r="C255" i="2" l="1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D16" i="2"/>
  <c r="F16" i="2" s="1"/>
  <c r="C16" i="2"/>
  <c r="C13" i="2"/>
  <c r="C8" i="2"/>
  <c r="C9" i="2" s="1"/>
  <c r="C7" i="2"/>
  <c r="C5" i="2"/>
  <c r="C12" i="2" s="1"/>
  <c r="E16" i="2" l="1"/>
  <c r="G16" i="2" l="1"/>
  <c r="H16" i="2" l="1"/>
  <c r="D17" i="2" s="1"/>
  <c r="F17" i="2" l="1"/>
  <c r="E17" i="2"/>
  <c r="G17" i="2" l="1"/>
  <c r="H17" i="2" l="1"/>
  <c r="D18" i="2" s="1"/>
  <c r="E18" i="2" l="1"/>
  <c r="F18" i="2"/>
  <c r="G18" i="2" l="1"/>
  <c r="H18" i="2" l="1"/>
  <c r="D19" i="2" s="1"/>
  <c r="F19" i="2" l="1"/>
  <c r="E19" i="2"/>
  <c r="G19" i="2" l="1"/>
  <c r="H19" i="2" l="1"/>
  <c r="D20" i="2" s="1"/>
  <c r="F20" i="2" l="1"/>
  <c r="E20" i="2"/>
  <c r="G20" i="2" l="1"/>
  <c r="H20" i="2" l="1"/>
  <c r="D21" i="2" s="1"/>
  <c r="E21" i="2" l="1"/>
  <c r="F21" i="2"/>
  <c r="G21" i="2" l="1"/>
  <c r="H21" i="2" s="1"/>
  <c r="D22" i="2" s="1"/>
  <c r="F22" i="2" l="1"/>
  <c r="E22" i="2"/>
  <c r="G22" i="2" s="1"/>
  <c r="H22" i="2" s="1"/>
  <c r="D23" i="2" s="1"/>
  <c r="F23" i="2" l="1"/>
  <c r="E23" i="2"/>
  <c r="G23" i="2" l="1"/>
  <c r="H23" i="2" s="1"/>
  <c r="D24" i="2" s="1"/>
  <c r="F24" i="2" l="1"/>
  <c r="E24" i="2"/>
  <c r="G24" i="2" s="1"/>
  <c r="H24" i="2" s="1"/>
  <c r="D25" i="2" s="1"/>
  <c r="F25" i="2" l="1"/>
  <c r="E25" i="2"/>
  <c r="G25" i="2" l="1"/>
  <c r="H25" i="2" s="1"/>
  <c r="D26" i="2" s="1"/>
  <c r="F26" i="2" l="1"/>
  <c r="E26" i="2"/>
  <c r="G26" i="2" s="1"/>
  <c r="H26" i="2" s="1"/>
  <c r="D27" i="2" s="1"/>
  <c r="F27" i="2" l="1"/>
  <c r="E27" i="2"/>
  <c r="G27" i="2" l="1"/>
  <c r="H27" i="2" s="1"/>
  <c r="D28" i="2" s="1"/>
  <c r="F28" i="2" l="1"/>
  <c r="E28" i="2"/>
  <c r="G28" i="2" l="1"/>
  <c r="H28" i="2" s="1"/>
  <c r="D29" i="2" s="1"/>
  <c r="F29" i="2"/>
  <c r="E29" i="2"/>
  <c r="G29" i="2" l="1"/>
  <c r="H29" i="2" s="1"/>
  <c r="D30" i="2" s="1"/>
  <c r="F30" i="2" l="1"/>
  <c r="E30" i="2"/>
  <c r="G30" i="2" s="1"/>
  <c r="H30" i="2" s="1"/>
  <c r="D31" i="2" s="1"/>
  <c r="F31" i="2" l="1"/>
  <c r="E31" i="2"/>
  <c r="G31" i="2" l="1"/>
  <c r="H31" i="2" s="1"/>
  <c r="D32" i="2" s="1"/>
  <c r="F32" i="2" l="1"/>
  <c r="E32" i="2"/>
  <c r="G32" i="2" s="1"/>
  <c r="H32" i="2" s="1"/>
  <c r="D33" i="2" s="1"/>
  <c r="F33" i="2" l="1"/>
  <c r="E33" i="2"/>
  <c r="G33" i="2" l="1"/>
  <c r="H33" i="2" s="1"/>
  <c r="D34" i="2" s="1"/>
  <c r="F34" i="2" l="1"/>
  <c r="E34" i="2"/>
  <c r="G34" i="2" l="1"/>
  <c r="H34" i="2" s="1"/>
  <c r="D35" i="2" s="1"/>
  <c r="F35" i="2"/>
  <c r="E35" i="2"/>
  <c r="G35" i="2" l="1"/>
  <c r="H35" i="2" s="1"/>
  <c r="D36" i="2" s="1"/>
  <c r="F36" i="2" l="1"/>
  <c r="E36" i="2"/>
  <c r="G36" i="2" s="1"/>
  <c r="H36" i="2" s="1"/>
  <c r="D37" i="2" s="1"/>
  <c r="F37" i="2" l="1"/>
  <c r="E37" i="2"/>
  <c r="G37" i="2" l="1"/>
  <c r="H37" i="2" s="1"/>
  <c r="D38" i="2" s="1"/>
  <c r="F38" i="2" l="1"/>
  <c r="E38" i="2"/>
  <c r="G38" i="2" s="1"/>
  <c r="H38" i="2" s="1"/>
  <c r="D39" i="2" s="1"/>
  <c r="F39" i="2" l="1"/>
  <c r="E39" i="2"/>
  <c r="G39" i="2" l="1"/>
  <c r="H39" i="2" s="1"/>
  <c r="D40" i="2" s="1"/>
  <c r="F40" i="2" l="1"/>
  <c r="E40" i="2"/>
  <c r="G40" i="2" l="1"/>
  <c r="H40" i="2" s="1"/>
  <c r="D41" i="2" s="1"/>
  <c r="F41" i="2" s="1"/>
  <c r="E41" i="2" l="1"/>
  <c r="G41" i="2" s="1"/>
  <c r="H41" i="2" s="1"/>
  <c r="D42" i="2" s="1"/>
  <c r="F42" i="2" s="1"/>
  <c r="E42" i="2" l="1"/>
  <c r="G42" i="2"/>
  <c r="H42" i="2" s="1"/>
  <c r="D43" i="2" s="1"/>
  <c r="F43" i="2" s="1"/>
  <c r="E43" i="2" l="1"/>
  <c r="G43" i="2"/>
  <c r="H43" i="2" s="1"/>
  <c r="D44" i="2" s="1"/>
  <c r="F44" i="2" s="1"/>
  <c r="E44" i="2" l="1"/>
  <c r="G44" i="2" s="1"/>
  <c r="H44" i="2" s="1"/>
  <c r="D45" i="2" s="1"/>
  <c r="F45" i="2" s="1"/>
  <c r="E45" i="2" l="1"/>
  <c r="G45" i="2" s="1"/>
  <c r="H45" i="2" s="1"/>
  <c r="D46" i="2" s="1"/>
  <c r="F46" i="2" s="1"/>
  <c r="E46" i="2" l="1"/>
  <c r="G46" i="2" s="1"/>
  <c r="H46" i="2" s="1"/>
  <c r="D47" i="2" s="1"/>
  <c r="F47" i="2" s="1"/>
  <c r="E47" i="2" l="1"/>
  <c r="G47" i="2" s="1"/>
  <c r="H47" i="2" s="1"/>
  <c r="D48" i="2" s="1"/>
  <c r="F48" i="2" s="1"/>
  <c r="E48" i="2" l="1"/>
  <c r="G48" i="2" s="1"/>
  <c r="H48" i="2" s="1"/>
  <c r="D49" i="2" s="1"/>
  <c r="F49" i="2" s="1"/>
  <c r="E49" i="2" l="1"/>
  <c r="G49" i="2"/>
  <c r="H49" i="2" s="1"/>
  <c r="D50" i="2" s="1"/>
  <c r="F50" i="2" s="1"/>
  <c r="E50" i="2"/>
  <c r="G50" i="2" l="1"/>
  <c r="H50" i="2" s="1"/>
  <c r="D51" i="2" s="1"/>
  <c r="F51" i="2" s="1"/>
  <c r="E51" i="2"/>
  <c r="G51" i="2" l="1"/>
  <c r="H51" i="2" s="1"/>
  <c r="D52" i="2" s="1"/>
  <c r="E52" i="2" s="1"/>
  <c r="F52" i="2"/>
  <c r="G52" i="2" l="1"/>
  <c r="H52" i="2" s="1"/>
  <c r="D53" i="2" s="1"/>
  <c r="F53" i="2" l="1"/>
  <c r="E53" i="2"/>
  <c r="G53" i="2" s="1"/>
  <c r="H53" i="2" s="1"/>
  <c r="D54" i="2" s="1"/>
  <c r="E54" i="2" l="1"/>
  <c r="F54" i="2"/>
  <c r="G54" i="2" l="1"/>
  <c r="H54" i="2" s="1"/>
  <c r="D55" i="2" s="1"/>
  <c r="F55" i="2" l="1"/>
  <c r="E55" i="2"/>
  <c r="G55" i="2" s="1"/>
  <c r="H55" i="2" s="1"/>
  <c r="D56" i="2" s="1"/>
  <c r="E56" i="2" l="1"/>
  <c r="F56" i="2"/>
  <c r="G56" i="2" l="1"/>
  <c r="H56" i="2" s="1"/>
  <c r="D57" i="2" s="1"/>
  <c r="F57" i="2" l="1"/>
  <c r="E57" i="2"/>
  <c r="G57" i="2" s="1"/>
  <c r="H57" i="2" s="1"/>
  <c r="D58" i="2" s="1"/>
  <c r="E58" i="2" l="1"/>
  <c r="F58" i="2"/>
  <c r="G58" i="2" l="1"/>
  <c r="H58" i="2" s="1"/>
  <c r="D59" i="2" s="1"/>
  <c r="E59" i="2" l="1"/>
  <c r="F59" i="2"/>
  <c r="G59" i="2" l="1"/>
  <c r="H59" i="2" s="1"/>
  <c r="D60" i="2" s="1"/>
  <c r="F60" i="2" s="1"/>
  <c r="E60" i="2" l="1"/>
  <c r="G60" i="2" s="1"/>
  <c r="H60" i="2" s="1"/>
  <c r="D61" i="2" s="1"/>
  <c r="F61" i="2" s="1"/>
  <c r="E61" i="2" l="1"/>
  <c r="G61" i="2" s="1"/>
  <c r="H61" i="2" s="1"/>
  <c r="D62" i="2" s="1"/>
  <c r="F62" i="2" s="1"/>
  <c r="E62" i="2" l="1"/>
  <c r="G62" i="2" s="1"/>
  <c r="H62" i="2" s="1"/>
  <c r="D63" i="2" s="1"/>
  <c r="F63" i="2" s="1"/>
  <c r="E63" i="2" l="1"/>
  <c r="G63" i="2" s="1"/>
  <c r="H63" i="2" s="1"/>
  <c r="D64" i="2" s="1"/>
  <c r="F64" i="2" s="1"/>
  <c r="E64" i="2"/>
  <c r="G64" i="2" l="1"/>
  <c r="H64" i="2" s="1"/>
  <c r="D65" i="2" s="1"/>
  <c r="E65" i="2" s="1"/>
  <c r="F65" i="2" l="1"/>
  <c r="G65" i="2"/>
  <c r="H65" i="2" s="1"/>
  <c r="D66" i="2" s="1"/>
  <c r="F66" i="2" l="1"/>
  <c r="E66" i="2"/>
  <c r="G66" i="2" s="1"/>
  <c r="H66" i="2" s="1"/>
  <c r="D67" i="2" s="1"/>
  <c r="F67" i="2" l="1"/>
  <c r="E67" i="2"/>
  <c r="G67" i="2" s="1"/>
  <c r="H67" i="2" s="1"/>
  <c r="D68" i="2" s="1"/>
  <c r="F68" i="2" l="1"/>
  <c r="E68" i="2"/>
  <c r="G68" i="2" l="1"/>
  <c r="H68" i="2" s="1"/>
  <c r="D69" i="2" s="1"/>
  <c r="F69" i="2" s="1"/>
  <c r="E69" i="2" l="1"/>
  <c r="G69" i="2" s="1"/>
  <c r="H69" i="2" s="1"/>
  <c r="D70" i="2" s="1"/>
  <c r="F70" i="2" l="1"/>
  <c r="E70" i="2"/>
  <c r="G70" i="2" s="1"/>
  <c r="H70" i="2" s="1"/>
  <c r="D71" i="2" s="1"/>
  <c r="F71" i="2" s="1"/>
  <c r="E71" i="2" l="1"/>
  <c r="G71" i="2" s="1"/>
  <c r="H71" i="2" s="1"/>
  <c r="D72" i="2" s="1"/>
  <c r="F72" i="2" s="1"/>
  <c r="E72" i="2" l="1"/>
  <c r="G72" i="2" s="1"/>
  <c r="H72" i="2" s="1"/>
  <c r="D73" i="2" s="1"/>
  <c r="E73" i="2" l="1"/>
  <c r="F73" i="2"/>
  <c r="G73" i="2"/>
  <c r="H73" i="2" s="1"/>
  <c r="D74" i="2" s="1"/>
  <c r="E74" i="2" s="1"/>
  <c r="F74" i="2" l="1"/>
  <c r="G74" i="2" s="1"/>
  <c r="H74" i="2" s="1"/>
  <c r="D75" i="2" s="1"/>
  <c r="F75" i="2" l="1"/>
  <c r="E75" i="2"/>
  <c r="G75" i="2" s="1"/>
  <c r="H75" i="2" s="1"/>
  <c r="D76" i="2" s="1"/>
  <c r="F76" i="2" s="1"/>
  <c r="E76" i="2" l="1"/>
  <c r="G76" i="2" s="1"/>
  <c r="H76" i="2" s="1"/>
  <c r="D77" i="2" s="1"/>
  <c r="F77" i="2" s="1"/>
  <c r="E77" i="2" l="1"/>
  <c r="G77" i="2" s="1"/>
  <c r="H77" i="2" s="1"/>
  <c r="D78" i="2" s="1"/>
  <c r="F78" i="2" s="1"/>
  <c r="E78" i="2" l="1"/>
  <c r="G78" i="2" s="1"/>
  <c r="H78" i="2" s="1"/>
  <c r="D79" i="2" s="1"/>
  <c r="F79" i="2" l="1"/>
  <c r="E79" i="2"/>
  <c r="G79" i="2" s="1"/>
  <c r="H79" i="2" s="1"/>
  <c r="D80" i="2" s="1"/>
  <c r="E80" i="2" l="1"/>
  <c r="F80" i="2"/>
  <c r="G80" i="2" l="1"/>
  <c r="H80" i="2" s="1"/>
  <c r="D81" i="2" s="1"/>
  <c r="F81" i="2" l="1"/>
  <c r="E81" i="2"/>
  <c r="G81" i="2" s="1"/>
  <c r="H81" i="2" s="1"/>
  <c r="D82" i="2" s="1"/>
  <c r="F82" i="2" s="1"/>
  <c r="E82" i="2" l="1"/>
  <c r="G82" i="2" s="1"/>
  <c r="H82" i="2" s="1"/>
  <c r="D83" i="2" s="1"/>
  <c r="F83" i="2" s="1"/>
  <c r="E83" i="2" l="1"/>
  <c r="G83" i="2" s="1"/>
  <c r="H83" i="2" s="1"/>
  <c r="D84" i="2" s="1"/>
  <c r="F84" i="2" s="1"/>
  <c r="E84" i="2"/>
  <c r="G84" i="2" l="1"/>
  <c r="H84" i="2" s="1"/>
  <c r="D85" i="2" s="1"/>
  <c r="F85" i="2" s="1"/>
  <c r="E85" i="2" l="1"/>
  <c r="G85" i="2"/>
  <c r="H85" i="2" s="1"/>
  <c r="D86" i="2" s="1"/>
  <c r="E86" i="2" s="1"/>
  <c r="F86" i="2" l="1"/>
  <c r="G86" i="2" s="1"/>
  <c r="H86" i="2" s="1"/>
  <c r="D87" i="2" s="1"/>
  <c r="F87" i="2" l="1"/>
  <c r="E87" i="2"/>
  <c r="G87" i="2" l="1"/>
  <c r="H87" i="2" s="1"/>
  <c r="D88" i="2" s="1"/>
  <c r="F88" i="2" s="1"/>
  <c r="E88" i="2"/>
  <c r="G88" i="2"/>
  <c r="H88" i="2" s="1"/>
  <c r="D89" i="2" s="1"/>
  <c r="E89" i="2" s="1"/>
  <c r="F89" i="2" l="1"/>
  <c r="G89" i="2"/>
  <c r="H89" i="2" s="1"/>
  <c r="D90" i="2" s="1"/>
  <c r="F90" i="2" s="1"/>
  <c r="E90" i="2" l="1"/>
  <c r="G90" i="2" s="1"/>
  <c r="H90" i="2" s="1"/>
  <c r="D91" i="2" s="1"/>
  <c r="F91" i="2" s="1"/>
  <c r="E91" i="2" l="1"/>
  <c r="G91" i="2" s="1"/>
  <c r="H91" i="2" s="1"/>
  <c r="D92" i="2" s="1"/>
  <c r="F92" i="2" l="1"/>
  <c r="E92" i="2"/>
  <c r="G92" i="2" s="1"/>
  <c r="H92" i="2" s="1"/>
  <c r="D93" i="2" s="1"/>
  <c r="F93" i="2" l="1"/>
  <c r="E93" i="2"/>
  <c r="G93" i="2" l="1"/>
  <c r="H93" i="2" s="1"/>
  <c r="D94" i="2" s="1"/>
  <c r="F94" i="2" l="1"/>
  <c r="E94" i="2"/>
  <c r="G94" i="2" s="1"/>
  <c r="H94" i="2" s="1"/>
  <c r="D95" i="2" s="1"/>
  <c r="F95" i="2" l="1"/>
  <c r="E95" i="2"/>
  <c r="G95" i="2" s="1"/>
  <c r="H95" i="2" s="1"/>
  <c r="D96" i="2" s="1"/>
  <c r="F96" i="2" l="1"/>
  <c r="E96" i="2"/>
  <c r="G96" i="2" s="1"/>
  <c r="H96" i="2" s="1"/>
  <c r="D97" i="2" s="1"/>
  <c r="E97" i="2" l="1"/>
  <c r="F97" i="2"/>
  <c r="G97" i="2" l="1"/>
  <c r="H97" i="2" s="1"/>
  <c r="D98" i="2" s="1"/>
  <c r="F98" i="2" s="1"/>
  <c r="E98" i="2" l="1"/>
  <c r="G98" i="2" s="1"/>
  <c r="H98" i="2" s="1"/>
  <c r="D99" i="2" s="1"/>
  <c r="F99" i="2" s="1"/>
  <c r="C14" i="2" s="1"/>
  <c r="E99" i="2" l="1"/>
  <c r="G99" i="2"/>
  <c r="H99" i="2" s="1"/>
  <c r="D100" i="2" s="1"/>
  <c r="F100" i="2" s="1"/>
  <c r="E100" i="2" l="1"/>
  <c r="G100" i="2"/>
  <c r="H100" i="2" s="1"/>
  <c r="D101" i="2" s="1"/>
  <c r="F101" i="2" s="1"/>
  <c r="E101" i="2"/>
  <c r="G101" i="2" l="1"/>
  <c r="H101" i="2" s="1"/>
  <c r="D102" i="2" s="1"/>
  <c r="F102" i="2" s="1"/>
  <c r="E102" i="2" l="1"/>
  <c r="G102" i="2"/>
  <c r="H102" i="2" s="1"/>
  <c r="D103" i="2" s="1"/>
  <c r="F103" i="2"/>
  <c r="E103" i="2"/>
  <c r="G103" i="2" l="1"/>
  <c r="H103" i="2" s="1"/>
  <c r="D104" i="2" s="1"/>
  <c r="F104" i="2"/>
  <c r="E104" i="2"/>
  <c r="G104" i="2" s="1"/>
  <c r="H104" i="2" s="1"/>
  <c r="D105" i="2" s="1"/>
  <c r="E105" i="2" l="1"/>
  <c r="F105" i="2"/>
  <c r="G105" i="2" l="1"/>
  <c r="H105" i="2" s="1"/>
  <c r="D106" i="2" s="1"/>
  <c r="F106" i="2"/>
  <c r="E106" i="2"/>
  <c r="G106" i="2" l="1"/>
  <c r="H106" i="2" s="1"/>
  <c r="D107" i="2" s="1"/>
  <c r="F107" i="2"/>
  <c r="E107" i="2"/>
  <c r="G107" i="2" l="1"/>
  <c r="H107" i="2" s="1"/>
  <c r="D108" i="2" s="1"/>
  <c r="F108" i="2"/>
  <c r="E108" i="2"/>
  <c r="G108" i="2" s="1"/>
  <c r="H108" i="2" s="1"/>
  <c r="D109" i="2" s="1"/>
  <c r="F109" i="2" l="1"/>
  <c r="E109" i="2"/>
  <c r="G109" i="2" s="1"/>
  <c r="H109" i="2" s="1"/>
  <c r="D110" i="2" s="1"/>
  <c r="F110" i="2" l="1"/>
  <c r="E110" i="2"/>
  <c r="G110" i="2" s="1"/>
  <c r="H110" i="2" s="1"/>
  <c r="D111" i="2" s="1"/>
  <c r="F111" i="2" l="1"/>
  <c r="E111" i="2"/>
  <c r="G111" i="2" s="1"/>
  <c r="H111" i="2" s="1"/>
  <c r="D112" i="2" s="1"/>
  <c r="F112" i="2" l="1"/>
  <c r="E112" i="2"/>
  <c r="G112" i="2" s="1"/>
  <c r="H112" i="2" s="1"/>
  <c r="D113" i="2" s="1"/>
  <c r="E113" i="2" l="1"/>
  <c r="F113" i="2"/>
  <c r="G113" i="2" l="1"/>
  <c r="H113" i="2" s="1"/>
  <c r="D114" i="2" s="1"/>
  <c r="F114" i="2" l="1"/>
  <c r="E114" i="2"/>
  <c r="G114" i="2" l="1"/>
  <c r="H114" i="2" s="1"/>
  <c r="D115" i="2" s="1"/>
  <c r="F115" i="2" l="1"/>
  <c r="E115" i="2"/>
  <c r="G115" i="2" l="1"/>
  <c r="H115" i="2" s="1"/>
  <c r="D116" i="2" s="1"/>
  <c r="F116" i="2" s="1"/>
  <c r="E116" i="2" l="1"/>
  <c r="G116" i="2" s="1"/>
  <c r="H116" i="2" s="1"/>
  <c r="D117" i="2" s="1"/>
  <c r="F117" i="2"/>
  <c r="E117" i="2"/>
  <c r="G117" i="2" l="1"/>
  <c r="H117" i="2" s="1"/>
  <c r="D118" i="2" s="1"/>
  <c r="F118" i="2"/>
  <c r="E118" i="2"/>
  <c r="G118" i="2" l="1"/>
  <c r="H118" i="2" s="1"/>
  <c r="D119" i="2" s="1"/>
  <c r="F119" i="2"/>
  <c r="E119" i="2"/>
  <c r="G119" i="2" l="1"/>
  <c r="H119" i="2" s="1"/>
  <c r="D120" i="2" s="1"/>
  <c r="F120" i="2"/>
  <c r="E120" i="2"/>
  <c r="G120" i="2" l="1"/>
  <c r="H120" i="2" s="1"/>
  <c r="D121" i="2" s="1"/>
  <c r="E121" i="2" l="1"/>
  <c r="F121" i="2"/>
  <c r="G121" i="2" l="1"/>
  <c r="H121" i="2" s="1"/>
  <c r="D122" i="2" s="1"/>
  <c r="F122" i="2" l="1"/>
  <c r="E122" i="2"/>
  <c r="G122" i="2" l="1"/>
  <c r="H122" i="2" s="1"/>
  <c r="D123" i="2" s="1"/>
  <c r="F123" i="2"/>
  <c r="E123" i="2"/>
  <c r="G123" i="2" s="1"/>
  <c r="H123" i="2" s="1"/>
  <c r="D124" i="2" s="1"/>
  <c r="F124" i="2" l="1"/>
  <c r="E124" i="2"/>
  <c r="G124" i="2" s="1"/>
  <c r="H124" i="2" s="1"/>
  <c r="D125" i="2" s="1"/>
  <c r="F125" i="2" l="1"/>
  <c r="E125" i="2"/>
  <c r="G125" i="2" s="1"/>
  <c r="H125" i="2" s="1"/>
  <c r="D126" i="2" s="1"/>
  <c r="F126" i="2" l="1"/>
  <c r="E126" i="2"/>
  <c r="G126" i="2" s="1"/>
  <c r="H126" i="2" s="1"/>
  <c r="D127" i="2" s="1"/>
  <c r="F127" i="2" l="1"/>
  <c r="E127" i="2"/>
  <c r="G127" i="2" l="1"/>
  <c r="H127" i="2" s="1"/>
  <c r="D128" i="2" s="1"/>
  <c r="F128" i="2" s="1"/>
  <c r="E128" i="2"/>
  <c r="G128" i="2" l="1"/>
  <c r="H128" i="2" s="1"/>
  <c r="D129" i="2" s="1"/>
  <c r="F129" i="2" s="1"/>
  <c r="E129" i="2" l="1"/>
  <c r="G129" i="2" s="1"/>
  <c r="H129" i="2" s="1"/>
  <c r="D130" i="2" s="1"/>
  <c r="F130" i="2" s="1"/>
  <c r="E130" i="2" l="1"/>
  <c r="G130" i="2"/>
  <c r="H130" i="2" s="1"/>
  <c r="D131" i="2" s="1"/>
  <c r="F131" i="2"/>
  <c r="E131" i="2"/>
  <c r="G131" i="2" l="1"/>
  <c r="H131" i="2" s="1"/>
  <c r="D132" i="2" s="1"/>
  <c r="F132" i="2" s="1"/>
  <c r="E132" i="2"/>
  <c r="G132" i="2" l="1"/>
  <c r="H132" i="2" s="1"/>
  <c r="D133" i="2" s="1"/>
  <c r="F133" i="2"/>
  <c r="E133" i="2"/>
  <c r="G133" i="2" l="1"/>
  <c r="H133" i="2" s="1"/>
  <c r="D134" i="2" s="1"/>
  <c r="F134" i="2"/>
  <c r="E134" i="2"/>
  <c r="G134" i="2" l="1"/>
  <c r="H134" i="2" s="1"/>
  <c r="D135" i="2" s="1"/>
  <c r="F135" i="2"/>
  <c r="E135" i="2"/>
  <c r="G135" i="2" s="1"/>
  <c r="H135" i="2" s="1"/>
  <c r="D136" i="2" s="1"/>
  <c r="F136" i="2" l="1"/>
  <c r="E136" i="2"/>
  <c r="G136" i="2" s="1"/>
  <c r="H136" i="2" s="1"/>
  <c r="D137" i="2" s="1"/>
  <c r="F137" i="2" l="1"/>
  <c r="E137" i="2"/>
  <c r="G137" i="2" s="1"/>
  <c r="H137" i="2" s="1"/>
  <c r="D138" i="2" s="1"/>
  <c r="F138" i="2" l="1"/>
  <c r="E138" i="2"/>
  <c r="G138" i="2" s="1"/>
  <c r="H138" i="2" s="1"/>
  <c r="D139" i="2" s="1"/>
  <c r="F139" i="2" l="1"/>
  <c r="E139" i="2"/>
  <c r="G139" i="2" s="1"/>
  <c r="H139" i="2" s="1"/>
  <c r="D140" i="2" s="1"/>
  <c r="F140" i="2" l="1"/>
  <c r="E140" i="2"/>
  <c r="G140" i="2" l="1"/>
  <c r="H140" i="2" s="1"/>
  <c r="D141" i="2" s="1"/>
  <c r="F141" i="2"/>
  <c r="E141" i="2"/>
  <c r="G141" i="2" s="1"/>
  <c r="H141" i="2" s="1"/>
  <c r="D142" i="2" s="1"/>
  <c r="F142" i="2" l="1"/>
  <c r="E142" i="2"/>
  <c r="G142" i="2" s="1"/>
  <c r="H142" i="2" s="1"/>
  <c r="D143" i="2" s="1"/>
  <c r="F143" i="2" l="1"/>
  <c r="E143" i="2"/>
  <c r="G143" i="2" s="1"/>
  <c r="H143" i="2" s="1"/>
  <c r="D144" i="2" s="1"/>
  <c r="F144" i="2" l="1"/>
  <c r="E144" i="2"/>
  <c r="G144" i="2" s="1"/>
  <c r="H144" i="2" s="1"/>
  <c r="D145" i="2" s="1"/>
  <c r="F145" i="2" l="1"/>
  <c r="E145" i="2"/>
  <c r="G145" i="2" l="1"/>
  <c r="H145" i="2" s="1"/>
  <c r="D146" i="2" s="1"/>
  <c r="F146" i="2" l="1"/>
  <c r="E146" i="2"/>
  <c r="G146" i="2" l="1"/>
  <c r="H146" i="2" s="1"/>
  <c r="D147" i="2" s="1"/>
  <c r="F147" i="2" l="1"/>
  <c r="E147" i="2"/>
  <c r="G147" i="2" s="1"/>
  <c r="H147" i="2" s="1"/>
  <c r="D148" i="2" s="1"/>
  <c r="F148" i="2" l="1"/>
  <c r="E148" i="2"/>
  <c r="G148" i="2" l="1"/>
  <c r="H148" i="2" s="1"/>
  <c r="D149" i="2" s="1"/>
  <c r="F149" i="2" s="1"/>
  <c r="E149" i="2" l="1"/>
  <c r="G149" i="2" s="1"/>
  <c r="H149" i="2" s="1"/>
  <c r="D150" i="2" s="1"/>
  <c r="F150" i="2" s="1"/>
  <c r="E150" i="2" l="1"/>
  <c r="G150" i="2"/>
  <c r="H150" i="2" s="1"/>
  <c r="D151" i="2" s="1"/>
  <c r="F151" i="2" s="1"/>
  <c r="E151" i="2" l="1"/>
  <c r="G151" i="2"/>
  <c r="H151" i="2" s="1"/>
  <c r="D152" i="2" s="1"/>
  <c r="F152" i="2" s="1"/>
  <c r="E152" i="2" l="1"/>
  <c r="G152" i="2" s="1"/>
  <c r="H152" i="2" s="1"/>
  <c r="D153" i="2" s="1"/>
  <c r="F153" i="2" s="1"/>
  <c r="E153" i="2" l="1"/>
  <c r="G153" i="2" s="1"/>
  <c r="H153" i="2" s="1"/>
  <c r="D154" i="2" s="1"/>
  <c r="F154" i="2" l="1"/>
  <c r="E154" i="2"/>
  <c r="G154" i="2" l="1"/>
  <c r="H154" i="2" s="1"/>
  <c r="D155" i="2" s="1"/>
  <c r="F155" i="2" s="1"/>
  <c r="E155" i="2" l="1"/>
  <c r="G155" i="2"/>
  <c r="H155" i="2" s="1"/>
  <c r="D156" i="2" s="1"/>
  <c r="F156" i="2" s="1"/>
  <c r="E156" i="2" l="1"/>
  <c r="G156" i="2" s="1"/>
  <c r="H156" i="2" s="1"/>
  <c r="D157" i="2" s="1"/>
  <c r="F157" i="2" s="1"/>
  <c r="E157" i="2" l="1"/>
  <c r="G157" i="2" s="1"/>
  <c r="H157" i="2" s="1"/>
  <c r="D158" i="2" s="1"/>
  <c r="F158" i="2" s="1"/>
  <c r="E158" i="2" l="1"/>
  <c r="G158" i="2"/>
  <c r="H158" i="2" s="1"/>
  <c r="D159" i="2" s="1"/>
  <c r="E159" i="2" s="1"/>
  <c r="F159" i="2" l="1"/>
  <c r="G159" i="2" s="1"/>
  <c r="H159" i="2" s="1"/>
  <c r="D160" i="2" s="1"/>
  <c r="F160" i="2" l="1"/>
  <c r="E160" i="2"/>
  <c r="G160" i="2" l="1"/>
  <c r="H160" i="2" s="1"/>
  <c r="D161" i="2" s="1"/>
  <c r="F161" i="2" l="1"/>
  <c r="E161" i="2"/>
  <c r="G161" i="2" s="1"/>
  <c r="H161" i="2" s="1"/>
  <c r="D162" i="2" s="1"/>
  <c r="F162" i="2" l="1"/>
  <c r="E162" i="2"/>
  <c r="G162" i="2" l="1"/>
  <c r="H162" i="2" s="1"/>
  <c r="D163" i="2" s="1"/>
  <c r="F163" i="2" l="1"/>
  <c r="E163" i="2"/>
  <c r="G163" i="2" s="1"/>
  <c r="H163" i="2" s="1"/>
  <c r="D164" i="2" s="1"/>
  <c r="F164" i="2" l="1"/>
  <c r="E164" i="2"/>
  <c r="G164" i="2" l="1"/>
  <c r="H164" i="2" s="1"/>
  <c r="D165" i="2" s="1"/>
  <c r="F165" i="2" s="1"/>
  <c r="E165" i="2" l="1"/>
  <c r="G165" i="2" s="1"/>
  <c r="H165" i="2" s="1"/>
  <c r="D166" i="2" s="1"/>
  <c r="F166" i="2" s="1"/>
  <c r="E166" i="2" l="1"/>
  <c r="G166" i="2" s="1"/>
  <c r="H166" i="2" s="1"/>
  <c r="D167" i="2" s="1"/>
  <c r="F167" i="2" l="1"/>
  <c r="E167" i="2"/>
  <c r="G167" i="2" s="1"/>
  <c r="H167" i="2" s="1"/>
  <c r="D168" i="2" s="1"/>
  <c r="F168" i="2" l="1"/>
  <c r="E168" i="2"/>
  <c r="G168" i="2" l="1"/>
  <c r="H168" i="2" s="1"/>
  <c r="D169" i="2" s="1"/>
  <c r="F169" i="2" l="1"/>
  <c r="E169" i="2"/>
  <c r="G169" i="2" s="1"/>
  <c r="H169" i="2" s="1"/>
  <c r="D170" i="2" s="1"/>
  <c r="F170" i="2" l="1"/>
  <c r="E170" i="2"/>
  <c r="G170" i="2" l="1"/>
  <c r="H170" i="2" s="1"/>
  <c r="D171" i="2" s="1"/>
  <c r="F171" i="2" s="1"/>
  <c r="E171" i="2" l="1"/>
  <c r="G171" i="2" s="1"/>
  <c r="H171" i="2" s="1"/>
  <c r="D172" i="2" s="1"/>
  <c r="F172" i="2" s="1"/>
  <c r="E172" i="2" l="1"/>
  <c r="G172" i="2" s="1"/>
  <c r="H172" i="2" s="1"/>
  <c r="D173" i="2" s="1"/>
  <c r="F173" i="2" s="1"/>
  <c r="E173" i="2" l="1"/>
  <c r="G173" i="2" s="1"/>
  <c r="H173" i="2" s="1"/>
  <c r="D174" i="2" s="1"/>
  <c r="F174" i="2" l="1"/>
  <c r="E174" i="2"/>
  <c r="G174" i="2" l="1"/>
  <c r="H174" i="2" s="1"/>
  <c r="D175" i="2" s="1"/>
  <c r="F175" i="2" s="1"/>
  <c r="E175" i="2" l="1"/>
  <c r="G175" i="2" s="1"/>
  <c r="H175" i="2" s="1"/>
  <c r="D176" i="2" s="1"/>
  <c r="F176" i="2" s="1"/>
  <c r="E176" i="2" l="1"/>
  <c r="G176" i="2" s="1"/>
  <c r="H176" i="2" s="1"/>
  <c r="D177" i="2" s="1"/>
  <c r="F177" i="2" s="1"/>
  <c r="E177" i="2" l="1"/>
  <c r="G177" i="2" s="1"/>
  <c r="H177" i="2" s="1"/>
  <c r="D178" i="2" s="1"/>
  <c r="F178" i="2" l="1"/>
  <c r="E178" i="2"/>
  <c r="G178" i="2" l="1"/>
  <c r="H178" i="2" s="1"/>
  <c r="D179" i="2" s="1"/>
  <c r="F179" i="2" s="1"/>
  <c r="E179" i="2" l="1"/>
  <c r="G179" i="2" s="1"/>
  <c r="H179" i="2" s="1"/>
  <c r="D180" i="2" s="1"/>
  <c r="F180" i="2" l="1"/>
  <c r="E180" i="2"/>
  <c r="G180" i="2" l="1"/>
  <c r="H180" i="2" s="1"/>
  <c r="D181" i="2" s="1"/>
  <c r="F181" i="2" s="1"/>
  <c r="E181" i="2"/>
  <c r="G181" i="2" l="1"/>
  <c r="H181" i="2" s="1"/>
  <c r="D182" i="2" s="1"/>
  <c r="F182" i="2" s="1"/>
  <c r="E182" i="2" l="1"/>
  <c r="G182" i="2" s="1"/>
  <c r="H182" i="2" s="1"/>
  <c r="D183" i="2" s="1"/>
  <c r="F183" i="2" s="1"/>
  <c r="E183" i="2" l="1"/>
  <c r="G183" i="2"/>
  <c r="H183" i="2" s="1"/>
  <c r="D184" i="2" s="1"/>
  <c r="F184" i="2" s="1"/>
  <c r="E184" i="2" l="1"/>
  <c r="G184" i="2" s="1"/>
  <c r="H184" i="2" s="1"/>
  <c r="D185" i="2" s="1"/>
  <c r="F185" i="2" s="1"/>
  <c r="E185" i="2" l="1"/>
  <c r="G185" i="2" s="1"/>
  <c r="H185" i="2" s="1"/>
  <c r="D186" i="2" s="1"/>
  <c r="F186" i="2" s="1"/>
  <c r="E186" i="2" l="1"/>
  <c r="G186" i="2" s="1"/>
  <c r="H186" i="2" s="1"/>
  <c r="D187" i="2" s="1"/>
  <c r="F187" i="2" s="1"/>
  <c r="E187" i="2" l="1"/>
  <c r="G187" i="2" s="1"/>
  <c r="H187" i="2" s="1"/>
  <c r="D188" i="2" s="1"/>
  <c r="F188" i="2" s="1"/>
  <c r="E188" i="2" l="1"/>
  <c r="G188" i="2" s="1"/>
  <c r="H188" i="2" s="1"/>
  <c r="D189" i="2" s="1"/>
  <c r="F189" i="2" s="1"/>
  <c r="E189" i="2" l="1"/>
  <c r="G189" i="2"/>
  <c r="H189" i="2" s="1"/>
  <c r="D190" i="2" s="1"/>
  <c r="F190" i="2" s="1"/>
  <c r="E190" i="2"/>
  <c r="G190" i="2" l="1"/>
  <c r="H190" i="2" s="1"/>
  <c r="D191" i="2" s="1"/>
  <c r="F191" i="2" s="1"/>
  <c r="E191" i="2" l="1"/>
  <c r="G191" i="2" s="1"/>
  <c r="H191" i="2" s="1"/>
  <c r="D192" i="2" s="1"/>
  <c r="F192" i="2" l="1"/>
  <c r="E192" i="2"/>
  <c r="G192" i="2" s="1"/>
  <c r="H192" i="2" s="1"/>
  <c r="D193" i="2" s="1"/>
  <c r="F193" i="2" l="1"/>
  <c r="E193" i="2"/>
  <c r="G193" i="2" l="1"/>
  <c r="H193" i="2" s="1"/>
  <c r="D194" i="2" s="1"/>
  <c r="F194" i="2" l="1"/>
  <c r="E194" i="2"/>
  <c r="G194" i="2" l="1"/>
  <c r="H194" i="2" s="1"/>
  <c r="D195" i="2" s="1"/>
  <c r="F195" i="2"/>
  <c r="E195" i="2"/>
  <c r="G195" i="2" l="1"/>
  <c r="H195" i="2" s="1"/>
  <c r="D196" i="2" s="1"/>
  <c r="F196" i="2" l="1"/>
  <c r="E196" i="2"/>
  <c r="G196" i="2" l="1"/>
  <c r="H196" i="2" s="1"/>
  <c r="D197" i="2" s="1"/>
  <c r="F197" i="2" s="1"/>
  <c r="E197" i="2" l="1"/>
  <c r="G197" i="2"/>
  <c r="H197" i="2" s="1"/>
  <c r="D198" i="2" s="1"/>
  <c r="F198" i="2" l="1"/>
  <c r="E198" i="2"/>
  <c r="G198" i="2" s="1"/>
  <c r="H198" i="2" s="1"/>
  <c r="D199" i="2" s="1"/>
  <c r="F199" i="2" l="1"/>
  <c r="E199" i="2"/>
  <c r="G199" i="2" l="1"/>
  <c r="H199" i="2" s="1"/>
  <c r="D200" i="2" s="1"/>
  <c r="F200" i="2" s="1"/>
  <c r="E200" i="2" l="1"/>
  <c r="G200" i="2" s="1"/>
  <c r="H200" i="2" s="1"/>
  <c r="D201" i="2" s="1"/>
  <c r="E201" i="2" s="1"/>
  <c r="F201" i="2" l="1"/>
  <c r="G201" i="2"/>
  <c r="H201" i="2" s="1"/>
  <c r="D202" i="2" s="1"/>
  <c r="F202" i="2" l="1"/>
  <c r="E202" i="2"/>
  <c r="G202" i="2" l="1"/>
  <c r="H202" i="2" s="1"/>
  <c r="D203" i="2" s="1"/>
  <c r="F203" i="2" s="1"/>
  <c r="E203" i="2" l="1"/>
  <c r="G203" i="2" s="1"/>
  <c r="H203" i="2" s="1"/>
  <c r="D204" i="2" s="1"/>
  <c r="F204" i="2" l="1"/>
  <c r="E204" i="2"/>
  <c r="G204" i="2" l="1"/>
  <c r="H204" i="2" s="1"/>
  <c r="D205" i="2" s="1"/>
  <c r="F205" i="2" s="1"/>
  <c r="E205" i="2" l="1"/>
  <c r="G205" i="2"/>
  <c r="H205" i="2" s="1"/>
  <c r="D206" i="2" s="1"/>
  <c r="F206" i="2" l="1"/>
  <c r="E206" i="2"/>
  <c r="G206" i="2" s="1"/>
  <c r="H206" i="2" s="1"/>
  <c r="D207" i="2" s="1"/>
  <c r="F207" i="2" l="1"/>
  <c r="E207" i="2"/>
  <c r="G207" i="2" l="1"/>
  <c r="H207" i="2" s="1"/>
  <c r="D208" i="2" s="1"/>
  <c r="F208" i="2" l="1"/>
  <c r="E208" i="2"/>
  <c r="G208" i="2" l="1"/>
  <c r="H208" i="2" s="1"/>
  <c r="D209" i="2" s="1"/>
  <c r="E209" i="2" l="1"/>
  <c r="F209" i="2"/>
  <c r="G209" i="2" l="1"/>
  <c r="H209" i="2" s="1"/>
  <c r="D210" i="2" s="1"/>
  <c r="F210" i="2" l="1"/>
  <c r="E210" i="2"/>
  <c r="G210" i="2" s="1"/>
  <c r="H210" i="2" s="1"/>
  <c r="D211" i="2" s="1"/>
  <c r="F211" i="2" l="1"/>
  <c r="E211" i="2"/>
  <c r="G211" i="2" s="1"/>
  <c r="H211" i="2" s="1"/>
  <c r="D212" i="2" s="1"/>
  <c r="F212" i="2" l="1"/>
  <c r="E212" i="2"/>
  <c r="G212" i="2" s="1"/>
  <c r="H212" i="2" s="1"/>
  <c r="D213" i="2" s="1"/>
  <c r="F213" i="2" l="1"/>
  <c r="E213" i="2"/>
  <c r="G213" i="2" l="1"/>
  <c r="H213" i="2" s="1"/>
  <c r="D214" i="2" s="1"/>
  <c r="F214" i="2" s="1"/>
  <c r="E214" i="2" l="1"/>
  <c r="G214" i="2" s="1"/>
  <c r="H214" i="2" s="1"/>
  <c r="D215" i="2" s="1"/>
  <c r="F215" i="2" l="1"/>
  <c r="E215" i="2"/>
  <c r="G215" i="2" l="1"/>
  <c r="H215" i="2" s="1"/>
  <c r="D216" i="2" s="1"/>
  <c r="F216" i="2" l="1"/>
  <c r="E216" i="2"/>
  <c r="G216" i="2" s="1"/>
  <c r="H216" i="2" s="1"/>
  <c r="D217" i="2" s="1"/>
  <c r="F217" i="2" l="1"/>
  <c r="E217" i="2"/>
  <c r="G217" i="2" s="1"/>
  <c r="H217" i="2" s="1"/>
  <c r="D218" i="2" s="1"/>
  <c r="F218" i="2" l="1"/>
  <c r="E218" i="2"/>
  <c r="G218" i="2" l="1"/>
  <c r="H218" i="2" s="1"/>
  <c r="D219" i="2" s="1"/>
  <c r="F219" i="2" s="1"/>
  <c r="E219" i="2" l="1"/>
  <c r="G219" i="2" s="1"/>
  <c r="H219" i="2" s="1"/>
  <c r="D220" i="2" s="1"/>
  <c r="F220" i="2" l="1"/>
  <c r="E220" i="2"/>
  <c r="G220" i="2" s="1"/>
  <c r="H220" i="2" s="1"/>
  <c r="D221" i="2" s="1"/>
  <c r="F221" i="2" l="1"/>
  <c r="E221" i="2"/>
  <c r="G221" i="2" l="1"/>
  <c r="H221" i="2" s="1"/>
  <c r="D222" i="2" s="1"/>
  <c r="F222" i="2" s="1"/>
  <c r="E222" i="2" l="1"/>
  <c r="G222" i="2"/>
  <c r="H222" i="2" s="1"/>
  <c r="D223" i="2" s="1"/>
  <c r="F223" i="2" l="1"/>
  <c r="E223" i="2"/>
  <c r="G223" i="2" l="1"/>
  <c r="H223" i="2" s="1"/>
  <c r="D224" i="2" s="1"/>
  <c r="F224" i="2" l="1"/>
  <c r="E224" i="2"/>
  <c r="G224" i="2" s="1"/>
  <c r="H224" i="2" s="1"/>
  <c r="D225" i="2" s="1"/>
  <c r="F225" i="2" l="1"/>
  <c r="E225" i="2"/>
  <c r="G225" i="2" s="1"/>
  <c r="H225" i="2" s="1"/>
  <c r="D226" i="2" s="1"/>
  <c r="F226" i="2" l="1"/>
  <c r="E226" i="2"/>
  <c r="G226" i="2" s="1"/>
  <c r="H226" i="2" s="1"/>
  <c r="D227" i="2" s="1"/>
  <c r="F227" i="2" l="1"/>
  <c r="E227" i="2"/>
  <c r="G227" i="2" l="1"/>
  <c r="H227" i="2" s="1"/>
  <c r="D228" i="2" s="1"/>
  <c r="F228" i="2" l="1"/>
  <c r="E228" i="2"/>
  <c r="G228" i="2" l="1"/>
  <c r="H228" i="2" s="1"/>
  <c r="D229" i="2" s="1"/>
  <c r="F229" i="2" l="1"/>
  <c r="E229" i="2"/>
  <c r="G229" i="2" s="1"/>
  <c r="H229" i="2" s="1"/>
  <c r="D230" i="2" s="1"/>
  <c r="F230" i="2" l="1"/>
  <c r="E230" i="2"/>
  <c r="G230" i="2" s="1"/>
  <c r="H230" i="2" s="1"/>
  <c r="D231" i="2" s="1"/>
  <c r="F231" i="2" l="1"/>
  <c r="E231" i="2"/>
  <c r="G231" i="2" s="1"/>
  <c r="H231" i="2" s="1"/>
  <c r="D232" i="2" s="1"/>
  <c r="F232" i="2" l="1"/>
  <c r="E232" i="2"/>
  <c r="G232" i="2" s="1"/>
  <c r="H232" i="2" s="1"/>
  <c r="D233" i="2" s="1"/>
  <c r="F233" i="2" l="1"/>
  <c r="E233" i="2"/>
  <c r="G233" i="2" l="1"/>
  <c r="H233" i="2" s="1"/>
  <c r="D234" i="2" s="1"/>
  <c r="F234" i="2" s="1"/>
  <c r="E234" i="2"/>
  <c r="G234" i="2" l="1"/>
  <c r="H234" i="2" s="1"/>
  <c r="D235" i="2" s="1"/>
  <c r="F235" i="2"/>
  <c r="E235" i="2"/>
  <c r="G235" i="2" l="1"/>
  <c r="H235" i="2" s="1"/>
  <c r="D236" i="2" s="1"/>
  <c r="F236" i="2" s="1"/>
  <c r="E236" i="2"/>
  <c r="G236" i="2" l="1"/>
  <c r="H236" i="2" s="1"/>
  <c r="D237" i="2" s="1"/>
  <c r="F237" i="2" s="1"/>
  <c r="E237" i="2" l="1"/>
  <c r="G237" i="2" s="1"/>
  <c r="H237" i="2" s="1"/>
  <c r="D238" i="2" s="1"/>
  <c r="F238" i="2" s="1"/>
  <c r="E238" i="2" l="1"/>
  <c r="G238" i="2" s="1"/>
  <c r="H238" i="2" s="1"/>
  <c r="D239" i="2" s="1"/>
  <c r="F239" i="2" l="1"/>
  <c r="E239" i="2"/>
  <c r="G239" i="2" s="1"/>
  <c r="H239" i="2" s="1"/>
  <c r="D240" i="2" s="1"/>
  <c r="F240" i="2" l="1"/>
  <c r="E240" i="2"/>
  <c r="G240" i="2" l="1"/>
  <c r="H240" i="2" s="1"/>
  <c r="D241" i="2" s="1"/>
  <c r="F241" i="2" s="1"/>
  <c r="E241" i="2" l="1"/>
  <c r="G241" i="2" s="1"/>
  <c r="H241" i="2" s="1"/>
  <c r="D242" i="2" s="1"/>
  <c r="F242" i="2" s="1"/>
  <c r="E242" i="2" l="1"/>
  <c r="G242" i="2"/>
  <c r="H242" i="2" s="1"/>
  <c r="D243" i="2" s="1"/>
  <c r="F243" i="2" s="1"/>
  <c r="E243" i="2"/>
  <c r="G243" i="2" l="1"/>
  <c r="H243" i="2" s="1"/>
  <c r="D244" i="2" s="1"/>
  <c r="F244" i="2" s="1"/>
  <c r="E244" i="2"/>
  <c r="G244" i="2" l="1"/>
  <c r="H244" i="2" s="1"/>
  <c r="D245" i="2" s="1"/>
  <c r="F245" i="2" s="1"/>
  <c r="E245" i="2" l="1"/>
  <c r="G245" i="2"/>
  <c r="H245" i="2" s="1"/>
  <c r="D246" i="2" s="1"/>
  <c r="F246" i="2" s="1"/>
  <c r="E246" i="2" l="1"/>
  <c r="G246" i="2" s="1"/>
  <c r="H246" i="2" s="1"/>
  <c r="D247" i="2" s="1"/>
  <c r="F247" i="2" s="1"/>
  <c r="E247" i="2" l="1"/>
  <c r="G247" i="2" s="1"/>
  <c r="H247" i="2" s="1"/>
  <c r="D248" i="2" s="1"/>
  <c r="F248" i="2" s="1"/>
  <c r="E248" i="2" l="1"/>
  <c r="G248" i="2" s="1"/>
  <c r="H248" i="2" s="1"/>
  <c r="D249" i="2" s="1"/>
  <c r="F249" i="2" s="1"/>
  <c r="E249" i="2" l="1"/>
  <c r="G249" i="2" s="1"/>
  <c r="H249" i="2" s="1"/>
  <c r="D250" i="2" s="1"/>
  <c r="E250" i="2" l="1"/>
  <c r="F250" i="2"/>
  <c r="G250" i="2" l="1"/>
  <c r="H250" i="2" s="1"/>
  <c r="D251" i="2" s="1"/>
  <c r="F251" i="2" s="1"/>
  <c r="E251" i="2" l="1"/>
  <c r="G251" i="2" s="1"/>
  <c r="H251" i="2" s="1"/>
  <c r="D252" i="2" s="1"/>
  <c r="F252" i="2"/>
  <c r="E252" i="2"/>
  <c r="G252" i="2" l="1"/>
  <c r="H252" i="2" s="1"/>
  <c r="D253" i="2" s="1"/>
  <c r="F253" i="2" l="1"/>
  <c r="E253" i="2"/>
  <c r="G253" i="2" s="1"/>
  <c r="H253" i="2" s="1"/>
  <c r="D254" i="2" s="1"/>
  <c r="F254" i="2" l="1"/>
  <c r="E254" i="2"/>
  <c r="G254" i="2" l="1"/>
  <c r="H254" i="2" s="1"/>
  <c r="D255" i="2" s="1"/>
  <c r="E255" i="2" s="1"/>
  <c r="F255" i="2" l="1"/>
  <c r="E2" i="2" a="1"/>
  <c r="E2" i="2" s="1"/>
  <c r="F256" i="2"/>
  <c r="G255" i="2"/>
  <c r="E256" i="2"/>
  <c r="C10" i="2" s="1"/>
  <c r="C11" i="2" s="1"/>
  <c r="L2" i="2" l="1" a="1"/>
  <c r="L2" i="2" s="1"/>
  <c r="F2" i="2" a="1"/>
  <c r="F2" i="2" s="1"/>
  <c r="J2" i="2" a="1"/>
  <c r="J2" i="2" s="1"/>
  <c r="I2" i="2" a="1"/>
  <c r="I2" i="2" s="1"/>
  <c r="H2" i="2" a="1"/>
  <c r="H2" i="2" s="1"/>
  <c r="G2" i="2" a="1"/>
  <c r="G2" i="2" s="1"/>
  <c r="K2" i="2" a="1"/>
  <c r="K2" i="2" s="1"/>
  <c r="H25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SANDIP GUMTYA</author>
    <author>Sandip Gumtya</author>
  </authors>
  <commentList>
    <comment ref="C5" authorId="0" shapeId="0" xr:uid="{1A19DA71-C2A5-4B76-929E-FF3F4952E083}">
      <text>
        <r>
          <rPr>
            <b/>
            <sz val="9"/>
            <color indexed="81"/>
            <rFont val="Tahoma"/>
            <family val="2"/>
          </rPr>
          <t>SBI rates (with GST)</t>
        </r>
      </text>
    </comment>
    <comment ref="B6" authorId="1" shapeId="0" xr:uid="{F36C6207-A521-488F-917C-69BEEC752EED}">
      <text>
        <r>
          <rPr>
            <sz val="9"/>
            <color indexed="81"/>
            <rFont val="Tahoma"/>
            <family val="2"/>
          </rPr>
          <t xml:space="preserve">Other Charges includes any other charges like valuation, CERSAI etc.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<sst xmlns="http://schemas.openxmlformats.org/spreadsheetml/2006/main" count="46" uniqueCount="44">
  <si>
    <t>Other Expenses</t>
  </si>
  <si>
    <t>Loan Amount (A)</t>
  </si>
  <si>
    <t>Interest</t>
  </si>
  <si>
    <t>Years</t>
  </si>
  <si>
    <t>Processing Fees</t>
  </si>
  <si>
    <t>EMI</t>
  </si>
  <si>
    <t>D</t>
  </si>
  <si>
    <t>EMI (P=A/D)</t>
  </si>
  <si>
    <t>Total Paid</t>
  </si>
  <si>
    <t>Total</t>
  </si>
  <si>
    <t>Interest Paid</t>
  </si>
  <si>
    <t>APR</t>
  </si>
  <si>
    <t>Interest Paid-Formula</t>
  </si>
  <si>
    <t>CLSS Subsidy</t>
  </si>
  <si>
    <t>Months</t>
  </si>
  <si>
    <t>Date</t>
  </si>
  <si>
    <t>Balance</t>
  </si>
  <si>
    <t>Principal Paid</t>
  </si>
  <si>
    <t>Outstanding Principal</t>
  </si>
  <si>
    <t>Row Labels</t>
  </si>
  <si>
    <t>Grand Total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</si>
  <si>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</si>
  <si>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</si>
  <si>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</si>
  <si>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</si>
  <si>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</si>
  <si>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</si>
  <si>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</si>
  <si>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</si>
  <si>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</si>
  <si>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</si>
  <si>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</si>
  <si>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</si>
  <si>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</si>
  <si>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</si>
  <si>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</si>
  <si>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</si>
  <si>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</si>
  <si>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</si>
  <si>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</si>
  <si>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</si>
  <si>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</si>
  <si>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Interest each year</t>
  </si>
  <si>
    <t>Cumulative Interest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</si>
</sst>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&quot;₹&quot;#,##0_);[Red]\(&quot;₹&quot;#,##0\)"/>
    <numFmt numFmtId="165" formatCode="&quot;₹&quot;#,##0.00_);[Red]\(&quot;₹&quot;#,##0.00\)"/>
    <numFmt numFmtId="166" formatCode="&quot;Yr-&quot;#"/>
    <numFmt numFmtId="167" formatCode="&quot;₹&quot;#,##0"/>
    <numFmt numFmtId="168" formatCode="0.0%"/>
    <numFmt numFmtId="169" formatCode="&quot;₹&quot;#,##0.00"/>
    <numFmt numFmtId="170" formatCode="[$-409]mmm/yy;@"/>
    <numFmt numFmtId="171" formatCode="&quot;₹&quot;#,##0_);[Red]\(&quot;₹&quot;#,##0.0\);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26">
    <xf numFmtId="0" fontId="0" fillId="0" borderId="0" xfId="0"/>
    <xf numFmtId="166" fontId="0" fillId="0" borderId="0" xfId="0" applyNumberFormat="1"/>
    <xf numFmtId="0" fontId="2" fillId="0" borderId="1" xfId="3" applyBorder="1"/>
    <xf numFmtId="167" fontId="2" fillId="2" borderId="1" xfId="3" applyNumberFormat="1" applyFill="1" applyBorder="1"/>
    <xf numFmtId="0" fontId="2" fillId="0" borderId="0" xfId="3"/>
    <xf numFmtId="167" fontId="2" fillId="0" borderId="0" xfId="3" applyNumberFormat="1"/>
    <xf numFmtId="168" fontId="2" fillId="2" borderId="1" xfId="3" applyNumberFormat="1" applyFill="1" applyBorder="1"/>
    <xf numFmtId="0" fontId="2" fillId="2" borderId="1" xfId="3" applyFill="1" applyBorder="1"/>
    <xf numFmtId="165" fontId="2" fillId="0" borderId="0" xfId="3" applyNumberFormat="1"/>
    <xf numFmtId="164" fontId="3" fillId="0" borderId="1" xfId="3" applyNumberFormat="1" applyFont="1" applyBorder="1"/>
    <xf numFmtId="164" fontId="2" fillId="0" borderId="0" xfId="3" applyNumberFormat="1"/>
    <xf numFmtId="1" fontId="2" fillId="0" borderId="0" xfId="3" applyNumberFormat="1"/>
    <xf numFmtId="2" fontId="2" fillId="0" borderId="1" xfId="3" applyNumberFormat="1" applyBorder="1"/>
    <xf numFmtId="167" fontId="2" fillId="0" borderId="1" xfId="3" applyNumberFormat="1" applyBorder="1"/>
    <xf numFmtId="169" fontId="2" fillId="0" borderId="0" xfId="3" applyNumberFormat="1"/>
    <xf numFmtId="167" fontId="4" fillId="0" borderId="1" xfId="3" applyNumberFormat="1" applyFont="1" applyBorder="1"/>
    <xf numFmtId="168" fontId="3" fillId="0" borderId="1" xfId="2" applyNumberFormat="1" applyFont="1" applyBorder="1"/>
    <xf numFmtId="167" fontId="2" fillId="0" borderId="1" xfId="1" applyNumberFormat="1" applyFont="1" applyBorder="1"/>
    <xf numFmtId="0" fontId="2" fillId="0" borderId="0" xfId="3" applyAlignment="1">
      <alignment horizontal="center"/>
    </xf>
    <xf numFmtId="170" fontId="2" fillId="0" borderId="0" xfId="3" applyNumberFormat="1"/>
    <xf numFmtId="171" fontId="2" fillId="0" borderId="0" xfId="3" applyNumberFormat="1"/>
    <xf numFmtId="0" fontId="2" fillId="0" borderId="0" xfId="0" applyFont="1"/>
    <xf numFmtId="164" fontId="2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">
    <cellStyle name="Comma" xfId="1" builtinId="3"/>
    <cellStyle name="Normal" xfId="0" builtinId="0"/>
    <cellStyle name="Normal 2" xfId="3" xr:uid="{F431B8A0-6315-4560-8C09-CBCD596E94F7}"/>
    <cellStyle name="Percent" xfId="2" builtinId="5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₹&quot;#,##0_);[Red]\(&quot;₹&quot;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71" formatCode="&quot;₹&quot;#,##0_);[Red]\(&quot;₹&quot;#,##0.0\)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71" formatCode="&quot;₹&quot;#,##0_);[Red]\(&quot;₹&quot;#,##0.0\)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₹&quot;#,##0_);[Red]\(&quot;₹&quot;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71" formatCode="&quot;₹&quot;#,##0_);[Red]\(&quot;₹&quot;#,##0.0\)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₹&quot;#,##0_);[Red]\(&quot;₹&quot;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71" formatCode="&quot;₹&quot;#,##0_);[Red]\(&quot;₹&quot;#,##0.0\)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₹&quot;#,##0_);[Red]\(&quot;₹&quot;#,##0\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71" formatCode="&quot;₹&quot;#,##0_);[Red]\(&quot;₹&quot;#,##0.0\);;"/>
    </dxf>
    <dxf>
      <numFmt numFmtId="170" formatCode="[$-409]mmm/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1/relationships/timelineCache" Target="timelineCaches/timelineCach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[EMI Calc.xlsx]Pivots!PivotTable1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Pivots!$B$3</c:f>
              <c:strCache>
                <c:ptCount val="1"/>
                <c:pt idx="0">
                  <c:v>Interest each 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Pivots!$A$4:$A$25</c:f>
              <c:strCache>
                <c:ptCount val="2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</c:strCache>
            </c:strRef>
          </c:cat>
          <c:val>
            <c:numRef>
              <c:f>Pivots!$B$4:$B$25</c:f>
              <c:numCache>
                <c:formatCode>"₹"#,##0</c:formatCode>
                <c:ptCount val="21"/>
                <c:pt idx="0">
                  <c:v>305716.8037092053</c:v>
                </c:pt>
                <c:pt idx="1">
                  <c:v>293917.06793540134</c:v>
                </c:pt>
                <c:pt idx="2">
                  <c:v>249701.29316649356</c:v>
                </c:pt>
                <c:pt idx="3">
                  <c:v>202289.15646442038</c:v>
                </c:pt>
                <c:pt idx="4">
                  <c:v>151449.59256658747</c:v>
                </c:pt>
                <c:pt idx="5">
                  <c:v>96934.832483884325</c:v>
                </c:pt>
                <c:pt idx="6">
                  <c:v>38479.195986944331</c:v>
                </c:pt>
                <c:pt idx="7">
                  <c:v>437.65020660863684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D-419C-9915-918441EE3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9833424"/>
        <c:axId val="849839656"/>
      </c:barChart>
      <c:lineChart>
        <c:grouping val="standard"/>
        <c:varyColors val="0"/>
        <c:ser>
          <c:idx val="1"/>
          <c:order val="1"/>
          <c:tx>
            <c:strRef>
              <c:f>Pivots!$C$3</c:f>
              <c:strCache>
                <c:ptCount val="1"/>
                <c:pt idx="0">
                  <c:v>Cumulative Interest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Pivots!$A$4:$A$25</c:f>
              <c:strCache>
                <c:ptCount val="2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</c:strCache>
            </c:strRef>
          </c:cat>
          <c:val>
            <c:numRef>
              <c:f>Pivots!$C$4:$C$25</c:f>
              <c:numCache>
                <c:formatCode>"₹"#,##0</c:formatCode>
                <c:ptCount val="21"/>
                <c:pt idx="0">
                  <c:v>305716.8037092053</c:v>
                </c:pt>
                <c:pt idx="1">
                  <c:v>599633.87164460658</c:v>
                </c:pt>
                <c:pt idx="2">
                  <c:v>849335.16481110011</c:v>
                </c:pt>
                <c:pt idx="3">
                  <c:v>1051624.3212755206</c:v>
                </c:pt>
                <c:pt idx="4">
                  <c:v>1203073.9138421081</c:v>
                </c:pt>
                <c:pt idx="5">
                  <c:v>1300008.7463259925</c:v>
                </c:pt>
                <c:pt idx="6">
                  <c:v>1338487.9423129368</c:v>
                </c:pt>
                <c:pt idx="7">
                  <c:v>1338925.5925195455</c:v>
                </c:pt>
                <c:pt idx="8">
                  <c:v>1338925.5925195455</c:v>
                </c:pt>
                <c:pt idx="9">
                  <c:v>1338925.5925195455</c:v>
                </c:pt>
                <c:pt idx="10">
                  <c:v>1338925.5925195455</c:v>
                </c:pt>
                <c:pt idx="11">
                  <c:v>1338925.5925195455</c:v>
                </c:pt>
                <c:pt idx="12">
                  <c:v>1338925.5925195455</c:v>
                </c:pt>
                <c:pt idx="13">
                  <c:v>1338925.5925195455</c:v>
                </c:pt>
                <c:pt idx="14">
                  <c:v>1338925.5925195455</c:v>
                </c:pt>
                <c:pt idx="15">
                  <c:v>1338925.5925195455</c:v>
                </c:pt>
                <c:pt idx="16">
                  <c:v>1338925.5925195455</c:v>
                </c:pt>
                <c:pt idx="17">
                  <c:v>1338925.5925195455</c:v>
                </c:pt>
                <c:pt idx="18">
                  <c:v>1338925.5925195455</c:v>
                </c:pt>
                <c:pt idx="19">
                  <c:v>1338925.5925195455</c:v>
                </c:pt>
                <c:pt idx="20">
                  <c:v>1338925.5925195455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ED-419C-9915-918441EE3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800296"/>
        <c:axId val="849808496"/>
      </c:lineChart>
      <c:catAx>
        <c:axId val="8498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839656"/>
        <c:crosses val="autoZero"/>
        <c:auto val="1"/>
        <c:lblAlgn val="ctr"/>
        <c:lblOffset val="100"/>
        <c:noMultiLvlLbl val="0"/>
      </c:catAx>
      <c:valAx>
        <c:axId val="849839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₹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833424"/>
        <c:crosses val="autoZero"/>
        <c:crossBetween val="between"/>
      </c:valAx>
      <c:valAx>
        <c:axId val="849808496"/>
        <c:scaling>
          <c:orientation val="minMax"/>
        </c:scaling>
        <c:delete val="0"/>
        <c:axPos val="r"/>
        <c:numFmt formatCode="&quot;₹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800296"/>
        <c:crosses val="max"/>
        <c:crossBetween val="between"/>
      </c:valAx>
      <c:catAx>
        <c:axId val="849800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498084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161925</xdr:colOff>
      <xdr:row>2</xdr:row>
      <xdr:rowOff>38100</xdr:rowOff>
    </xdr:from>
    <xdr:to>
      <xdr:col>8</xdr:col>
      <xdr:colOff>447675</xdr:colOff>
      <xdr:row>9</xdr:row>
      <xdr:rowOff>76200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Date">
              <a:extLst>
                <a:ext uri="{FF2B5EF4-FFF2-40B4-BE49-F238E27FC236}">
                  <a16:creationId xmlns:a16="http://schemas.microsoft.com/office/drawing/2014/main" id="{88D63357-6701-45B1-A500-60783395B40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Da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657600" y="419100"/>
              <a:ext cx="33337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  <xdr:twoCellAnchor>
    <xdr:from>
      <xdr:col>3</xdr:col>
      <xdr:colOff>161925</xdr:colOff>
      <xdr:row>10</xdr:row>
      <xdr:rowOff>9525</xdr:rowOff>
    </xdr:from>
    <xdr:to>
      <xdr:col>8</xdr:col>
      <xdr:colOff>504825</xdr:colOff>
      <xdr:row>24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E16964-0063-4978-991A-0E4D2AFCCD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andip.g/Desktop/Share%20Purchase/02%20Excel%20Training%20-%20SUMIF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ndip.g\OneDrive\Flat%20Docs\Flat%20Purch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IF"/>
      <sheetName val="SUMIFS"/>
      <sheetName val="Sheet1"/>
      <sheetName val="Sheet2"/>
      <sheetName val="Sheet3"/>
      <sheetName val="Sheet4"/>
      <sheetName val="Infy"/>
    </sheetNames>
    <sheetDataSet>
      <sheetData sheetId="0"/>
      <sheetData sheetId="1"/>
      <sheetData sheetId="2"/>
      <sheetData sheetId="3"/>
      <sheetData sheetId="4">
        <row r="79">
          <cell r="D79">
            <v>3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EMI Calc"/>
      <sheetName val="APR"/>
      <sheetName val="Sheet2"/>
      <sheetName val="Sheet3"/>
      <sheetName val="Plot_Tamluk"/>
      <sheetName val="Flat_Kolkata"/>
      <sheetName val="EESL Score"/>
      <sheetName val="Flat Purchase"/>
    </sheetNames>
    <sheetDataSet>
      <sheetData sheetId="0"/>
      <sheetData sheetId="1">
        <row r="9">
          <cell r="C9">
            <v>8</v>
          </cell>
        </row>
        <row r="21">
          <cell r="F21">
            <v>17333.333333333332</v>
          </cell>
          <cell r="G21">
            <v>19422.032728483162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raig Hatmaker" refreshedDate="44160.372723958331" createdVersion="6" refreshedVersion="6" minRefreshableVersion="3" recordCount="240" xr:uid="{29FD0620-B1C4-4C12-B6ED-8FA7A41750C7}">
  <cacheSource type="worksheet">
    <worksheetSource name="homeloan"/>
  </cacheSource>
  <cacheFields count="9">
    <cacheField name="Months" numFmtId="0">
      <sharedItems containsSemiMixedTypes="0" containsString="0" containsNumber="1" containsInteger="1" minValue="1" maxValue="240"/>
    </cacheField>
    <cacheField name="Date" numFmtId="170">
      <sharedItems containsSemiMixedTypes="0" containsNonDate="0" containsDate="1" containsString="0" minDate="2021-02-28T00:00:00" maxDate="2041-02-01T00:00:00" count="240"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23-07-31T00:00:00"/>
        <d v="2023-08-31T00:00:00"/>
        <d v="2023-09-30T00:00:00"/>
        <d v="2023-10-31T00:00:00"/>
        <d v="2023-11-30T00:00:00"/>
        <d v="2023-12-31T00:00:00"/>
        <d v="2024-01-31T00:00:00"/>
        <d v="2024-02-29T00:00:00"/>
        <d v="2024-03-31T00:00:00"/>
        <d v="2024-04-30T00:00:00"/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  <d v="2025-09-30T00:00:00"/>
        <d v="2025-10-31T00:00:00"/>
        <d v="2025-11-30T00:00:00"/>
        <d v="2025-12-31T00:00:00"/>
        <d v="2026-01-31T00:00:00"/>
        <d v="2026-02-28T00:00:00"/>
        <d v="2026-03-31T00:00:00"/>
        <d v="2026-04-30T00:00:00"/>
        <d v="2026-05-31T00:00:00"/>
        <d v="2026-06-30T00:00:00"/>
        <d v="2026-07-31T00:00:00"/>
        <d v="2026-08-31T00:00:00"/>
        <d v="2026-09-30T00:00:00"/>
        <d v="2026-10-31T00:00:00"/>
        <d v="2026-11-30T00:00:00"/>
        <d v="2026-12-31T00:00:00"/>
        <d v="2027-01-31T00:00:00"/>
        <d v="2027-02-28T00:00:00"/>
        <d v="2027-03-31T00:00:00"/>
        <d v="2027-04-30T00:00:00"/>
        <d v="2027-05-31T00:00:00"/>
        <d v="2027-06-30T00:00:00"/>
        <d v="2027-07-31T00:00:00"/>
        <d v="2027-08-31T00:00:00"/>
        <d v="2027-09-30T00:00:00"/>
        <d v="2027-10-31T00:00:00"/>
        <d v="2027-11-30T00:00:00"/>
        <d v="2027-12-31T00:00:00"/>
        <d v="2028-01-31T00:00:00"/>
        <d v="2028-02-29T00:00:00"/>
        <d v="2028-03-31T00:00:00"/>
        <d v="2028-04-30T00:00:00"/>
        <d v="2028-05-31T00:00:00"/>
        <d v="2028-06-30T00:00:00"/>
        <d v="2028-07-31T00:00:00"/>
        <d v="2028-08-31T00:00:00"/>
        <d v="2028-09-30T00:00:00"/>
        <d v="2028-10-31T00:00:00"/>
        <d v="2028-11-30T00:00:00"/>
        <d v="2028-12-31T00:00:00"/>
        <d v="2029-01-31T00:00:00"/>
        <d v="2029-02-28T00:00:00"/>
        <d v="2029-03-31T00:00:00"/>
        <d v="2029-04-30T00:00:00"/>
        <d v="2029-05-31T00:00:00"/>
        <d v="2029-06-30T00:00:00"/>
        <d v="2029-07-31T00:00:00"/>
        <d v="2029-08-31T00:00:00"/>
        <d v="2029-09-30T00:00:00"/>
        <d v="2029-10-31T00:00:00"/>
        <d v="2029-11-30T00:00:00"/>
        <d v="2029-12-31T00:00:00"/>
        <d v="2030-01-31T00:00:00"/>
        <d v="2030-02-28T00:00:00"/>
        <d v="2030-03-31T00:00:00"/>
        <d v="2030-04-30T00:00:00"/>
        <d v="2030-05-31T00:00:00"/>
        <d v="2030-06-30T00:00:00"/>
        <d v="2030-07-31T00:00:00"/>
        <d v="2030-08-31T00:00:00"/>
        <d v="2030-09-30T00:00:00"/>
        <d v="2030-10-31T00:00:00"/>
        <d v="2030-11-30T00:00:00"/>
        <d v="2030-12-31T00:00:00"/>
        <d v="2031-01-31T00:00:00"/>
        <d v="2031-02-28T00:00:00"/>
        <d v="2031-03-31T00:00:00"/>
        <d v="2031-04-30T00:00:00"/>
        <d v="2031-05-31T00:00:00"/>
        <d v="2031-06-30T00:00:00"/>
        <d v="2031-07-31T00:00:00"/>
        <d v="2031-08-31T00:00:00"/>
        <d v="2031-09-30T00:00:00"/>
        <d v="2031-10-31T00:00:00"/>
        <d v="2031-11-30T00:00:00"/>
        <d v="2031-12-31T00:00:00"/>
        <d v="2032-01-31T00:00:00"/>
        <d v="2032-02-29T00:00:00"/>
        <d v="2032-03-31T00:00:00"/>
        <d v="2032-04-30T00:00:00"/>
        <d v="2032-05-31T00:00:00"/>
        <d v="2032-06-30T00:00:00"/>
        <d v="2032-07-31T00:00:00"/>
        <d v="2032-08-31T00:00:00"/>
        <d v="2032-09-30T00:00:00"/>
        <d v="2032-10-31T00:00:00"/>
        <d v="2032-11-30T00:00:00"/>
        <d v="2032-12-31T00:00:00"/>
        <d v="2033-01-31T00:00:00"/>
        <d v="2033-02-28T00:00:00"/>
        <d v="2033-03-31T00:00:00"/>
        <d v="2033-04-30T00:00:00"/>
        <d v="2033-05-31T00:00:00"/>
        <d v="2033-06-30T00:00:00"/>
        <d v="2033-07-31T00:00:00"/>
        <d v="2033-08-31T00:00:00"/>
        <d v="2033-09-30T00:00:00"/>
        <d v="2033-10-31T00:00:00"/>
        <d v="2033-11-30T00:00:00"/>
        <d v="2033-12-31T00:00:00"/>
        <d v="2034-01-31T00:00:00"/>
        <d v="2034-02-28T00:00:00"/>
        <d v="2034-03-31T00:00:00"/>
        <d v="2034-04-30T00:00:00"/>
        <d v="2034-05-31T00:00:00"/>
        <d v="2034-06-30T00:00:00"/>
        <d v="2034-07-31T00:00:00"/>
        <d v="2034-08-31T00:00:00"/>
        <d v="2034-09-30T00:00:00"/>
        <d v="2034-10-31T00:00:00"/>
        <d v="2034-11-30T00:00:00"/>
        <d v="2034-12-31T00:00:00"/>
        <d v="2035-01-31T00:00:00"/>
        <d v="2035-02-28T00:00:00"/>
        <d v="2035-03-31T00:00:00"/>
        <d v="2035-04-30T00:00:00"/>
        <d v="2035-05-31T00:00:00"/>
        <d v="2035-06-30T00:00:00"/>
        <d v="2035-07-31T00:00:00"/>
        <d v="2035-08-31T00:00:00"/>
        <d v="2035-09-30T00:00:00"/>
        <d v="2035-10-31T00:00:00"/>
        <d v="2035-11-30T00:00:00"/>
        <d v="2035-12-31T00:00:00"/>
        <d v="2036-01-31T00:00:00"/>
        <d v="2036-02-29T00:00:00"/>
        <d v="2036-03-31T00:00:00"/>
        <d v="2036-04-30T00:00:00"/>
        <d v="2036-05-31T00:00:00"/>
        <d v="2036-06-30T00:00:00"/>
        <d v="2036-07-31T00:00:00"/>
        <d v="2036-08-31T00:00:00"/>
        <d v="2036-09-30T00:00:00"/>
        <d v="2036-10-31T00:00:00"/>
        <d v="2036-11-30T00:00:00"/>
        <d v="2036-12-31T00:00:00"/>
        <d v="2037-01-31T00:00:00"/>
        <d v="2037-02-28T00:00:00"/>
        <d v="2037-03-31T00:00:00"/>
        <d v="2037-04-30T00:00:00"/>
        <d v="2037-05-31T00:00:00"/>
        <d v="2037-06-30T00:00:00"/>
        <d v="2037-07-31T00:00:00"/>
        <d v="2037-08-31T00:00:00"/>
        <d v="2037-09-30T00:00:00"/>
        <d v="2037-10-31T00:00:00"/>
        <d v="2037-11-30T00:00:00"/>
        <d v="2037-12-31T00:00:00"/>
        <d v="2038-01-31T00:00:00"/>
        <d v="2038-02-28T00:00:00"/>
        <d v="2038-03-31T00:00:00"/>
        <d v="2038-04-30T00:00:00"/>
        <d v="2038-05-31T00:00:00"/>
        <d v="2038-06-30T00:00:00"/>
        <d v="2038-07-31T00:00:00"/>
        <d v="2038-08-31T00:00:00"/>
        <d v="2038-09-30T00:00:00"/>
        <d v="2038-10-31T00:00:00"/>
        <d v="2038-11-30T00:00:00"/>
        <d v="2038-12-31T00:00:00"/>
        <d v="2039-01-31T00:00:00"/>
        <d v="2039-02-28T00:00:00"/>
        <d v="2039-03-31T00:00:00"/>
        <d v="2039-04-30T00:00:00"/>
        <d v="2039-05-31T00:00:00"/>
        <d v="2039-06-30T00:00:00"/>
        <d v="2039-07-31T00:00:00"/>
        <d v="2039-08-31T00:00:00"/>
        <d v="2039-09-30T00:00:00"/>
        <d v="2039-10-31T00:00:00"/>
        <d v="2039-11-30T00:00:00"/>
        <d v="2039-12-31T00:00:00"/>
        <d v="2040-01-31T00:00:00"/>
        <d v="2040-02-29T00:00:00"/>
        <d v="2040-03-31T00:00:00"/>
        <d v="2040-04-30T00:00:00"/>
        <d v="2040-05-31T00:00:00"/>
        <d v="2040-06-30T00:00:00"/>
        <d v="2040-07-31T00:00:00"/>
        <d v="2040-08-31T00:00:00"/>
        <d v="2040-09-30T00:00:00"/>
        <d v="2040-10-31T00:00:00"/>
        <d v="2040-11-30T00:00:00"/>
        <d v="2040-12-31T00:00:00"/>
        <d v="2041-01-31T00:00:00"/>
      </sharedItems>
      <fieldGroup par="8" base="1">
        <rangePr groupBy="months" startDate="2021-02-28T00:00:00" endDate="2041-02-01T00:00:00"/>
        <groupItems count="14">
          <s v="&lt;2/28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/1/2041"/>
        </groupItems>
      </fieldGroup>
    </cacheField>
    <cacheField name="Balance" numFmtId="171">
      <sharedItems containsSemiMixedTypes="0" containsString="0" containsNumber="1" minValue="0" maxValue="5000000"/>
    </cacheField>
    <cacheField name="EMI" numFmtId="171">
      <sharedItems containsSemiMixedTypes="0" containsString="0" containsNumber="1" minValue="0" maxValue="75463.399910946973"/>
    </cacheField>
    <cacheField name="Interest Paid" numFmtId="171">
      <sharedItems containsSemiMixedTypes="0" containsString="0" containsNumber="1" minValue="0" maxValue="29166.666666666672"/>
    </cacheField>
    <cacheField name="Principal Paid" numFmtId="171">
      <sharedItems containsSemiMixedTypes="0" containsString="0" containsNumber="1" minValue="0" maxValue="75025.749704338334"/>
    </cacheField>
    <cacheField name="Outstanding Principal" numFmtId="171">
      <sharedItems containsSemiMixedTypes="0" containsString="0" containsNumber="1" minValue="0" maxValue="4953703.2667557197"/>
    </cacheField>
    <cacheField name="Quarters" numFmtId="0" databaseField="0">
      <fieldGroup base="1">
        <rangePr groupBy="quarters" startDate="2021-02-28T00:00:00" endDate="2041-02-01T00:00:00"/>
        <groupItems count="6">
          <s v="&lt;2/28/2021"/>
          <s v="Qtr1"/>
          <s v="Qtr2"/>
          <s v="Qtr3"/>
          <s v="Qtr4"/>
          <s v="&gt;2/1/2041"/>
        </groupItems>
      </fieldGroup>
    </cacheField>
    <cacheField name="Years" numFmtId="0" databaseField="0">
      <fieldGroup base="1">
        <rangePr groupBy="years" startDate="2021-02-28T00:00:00" endDate="2041-02-01T00:00:00"/>
        <groupItems count="23">
          <s v="&lt;2/28/2021"/>
          <s v="2021"/>
          <s v="2022"/>
          <s v="2023"/>
          <s v="2024"/>
          <s v="2025"/>
          <s v="2026"/>
          <s v="2027"/>
          <s v="2028"/>
          <s v="2029"/>
          <s v="2030"/>
          <s v="2031"/>
          <s v="2032"/>
          <s v="2033"/>
          <s v="2034"/>
          <s v="2035"/>
          <s v="2036"/>
          <s v="2037"/>
          <s v="2038"/>
          <s v="2039"/>
          <s v="2040"/>
          <s v="2041"/>
          <s v="&gt;2/1/2041"/>
        </groupItems>
      </fieldGroup>
    </cacheField>
  </cacheFields>
  <extLst>
    <ext xmlns:x14="http://schemas.microsoft.com/office/spreadsheetml/2009/9/main" uri="{725AE2AE-9491-48be-B2B4-4EB974FC3084}">
      <x14:pivotCacheDefinition pivotCacheId="100413737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0">
  <r>
    <n v="1"/>
    <x v="0"/>
    <n v="5000000"/>
    <n v="75463.399910946973"/>
    <n v="29166.666666666672"/>
    <n v="46296.733244280302"/>
    <n v="4953703.2667557197"/>
  </r>
  <r>
    <n v="2"/>
    <x v="1"/>
    <n v="4953703.2667557197"/>
    <n v="75463.399910946973"/>
    <n v="28896.602389408366"/>
    <n v="46566.79752153861"/>
    <n v="4907136.4692341806"/>
  </r>
  <r>
    <n v="3"/>
    <x v="2"/>
    <n v="4907136.4692341806"/>
    <n v="75463.399910946973"/>
    <n v="28624.962737199388"/>
    <n v="46838.437173747589"/>
    <n v="4860298.0320604332"/>
  </r>
  <r>
    <n v="4"/>
    <x v="3"/>
    <n v="4860298.0320604332"/>
    <n v="75463.399910946973"/>
    <n v="28351.73852035253"/>
    <n v="47111.66139059444"/>
    <n v="4813186.370669839"/>
  </r>
  <r>
    <n v="5"/>
    <x v="4"/>
    <n v="4813186.370669839"/>
    <n v="75463.399910946973"/>
    <n v="28076.920495574061"/>
    <n v="47386.479415372916"/>
    <n v="4765799.891254466"/>
  </r>
  <r>
    <n v="6"/>
    <x v="5"/>
    <n v="4765799.891254466"/>
    <n v="75463.399910946973"/>
    <n v="27800.499365651052"/>
    <n v="47662.900545295925"/>
    <n v="4718136.9907091698"/>
  </r>
  <r>
    <n v="7"/>
    <x v="6"/>
    <n v="4718136.9907091698"/>
    <n v="75463.399910946973"/>
    <n v="27522.465779136826"/>
    <n v="47940.934131810151"/>
    <n v="4670196.0565773593"/>
  </r>
  <r>
    <n v="8"/>
    <x v="7"/>
    <n v="4670196.0565773593"/>
    <n v="75463.399910946973"/>
    <n v="27242.810330034597"/>
    <n v="48220.589580912376"/>
    <n v="4621975.4669964472"/>
  </r>
  <r>
    <n v="9"/>
    <x v="8"/>
    <n v="4621975.4669964472"/>
    <n v="75463.399910946973"/>
    <n v="26961.523557479279"/>
    <n v="48501.876353467698"/>
    <n v="4573473.5906429794"/>
  </r>
  <r>
    <n v="10"/>
    <x v="9"/>
    <n v="4573473.5906429794"/>
    <n v="75463.399910946973"/>
    <n v="26678.595945417383"/>
    <n v="48784.803965529587"/>
    <n v="4524688.7866774499"/>
  </r>
  <r>
    <n v="11"/>
    <x v="10"/>
    <n v="4524688.7866774499"/>
    <n v="75463.399910946973"/>
    <n v="26394.017922285129"/>
    <n v="49069.381988661844"/>
    <n v="4475619.4046887876"/>
  </r>
  <r>
    <n v="12"/>
    <x v="11"/>
    <n v="4475619.4046887876"/>
    <n v="75463.399910946973"/>
    <n v="26107.779860684594"/>
    <n v="49355.620050262383"/>
    <n v="4426263.784638525"/>
  </r>
  <r>
    <n v="13"/>
    <x v="12"/>
    <n v="4426263.784638525"/>
    <n v="75463.399910946973"/>
    <n v="25819.872077058066"/>
    <n v="49643.527833888904"/>
    <n v="4376620.2568046357"/>
  </r>
  <r>
    <n v="14"/>
    <x v="13"/>
    <n v="4376620.2568046357"/>
    <n v="75463.399910946973"/>
    <n v="25530.284831360375"/>
    <n v="49933.115079586598"/>
    <n v="4326687.1417250494"/>
  </r>
  <r>
    <n v="15"/>
    <x v="14"/>
    <n v="4326687.1417250494"/>
    <n v="75463.399910946973"/>
    <n v="25239.008326729458"/>
    <n v="50224.391584217519"/>
    <n v="4276462.7501408318"/>
  </r>
  <r>
    <n v="16"/>
    <x v="15"/>
    <n v="4276462.7501408318"/>
    <n v="75463.399910946973"/>
    <n v="24946.032709154853"/>
    <n v="50517.36720179212"/>
    <n v="4225945.3829390397"/>
  </r>
  <r>
    <n v="17"/>
    <x v="16"/>
    <n v="4225945.3829390397"/>
    <n v="75463.399910946973"/>
    <n v="24651.348067144401"/>
    <n v="50812.051843802576"/>
    <n v="4175133.3310952373"/>
  </r>
  <r>
    <n v="18"/>
    <x v="17"/>
    <n v="4175133.3310952373"/>
    <n v="75463.399910946973"/>
    <n v="24354.944431388885"/>
    <n v="51108.455479558092"/>
    <n v="4124024.8756156792"/>
  </r>
  <r>
    <n v="19"/>
    <x v="18"/>
    <n v="4124024.8756156792"/>
    <n v="75463.399910946973"/>
    <n v="24056.811774424797"/>
    <n v="51406.588136522172"/>
    <n v="4072618.2874791571"/>
  </r>
  <r>
    <n v="20"/>
    <x v="19"/>
    <n v="4072618.2874791571"/>
    <n v="75463.399910946973"/>
    <n v="23756.940010295086"/>
    <n v="51706.459900651884"/>
    <n v="4020911.827578505"/>
  </r>
  <r>
    <n v="21"/>
    <x v="20"/>
    <n v="4020911.827578505"/>
    <n v="75463.399910946973"/>
    <n v="23455.318994207948"/>
    <n v="52008.080916739025"/>
    <n v="3968903.746661766"/>
  </r>
  <r>
    <n v="22"/>
    <x v="21"/>
    <n v="3968903.746661766"/>
    <n v="75463.399910946973"/>
    <n v="23151.938522193639"/>
    <n v="52311.461388753334"/>
    <n v="3916592.2852730127"/>
  </r>
  <r>
    <n v="23"/>
    <x v="22"/>
    <n v="3916592.2852730127"/>
    <n v="75463.399910946973"/>
    <n v="22846.788330759242"/>
    <n v="52616.611580187731"/>
    <n v="3863975.6736928248"/>
  </r>
  <r>
    <n v="24"/>
    <x v="23"/>
    <n v="3863975.6736928248"/>
    <n v="75463.399910946973"/>
    <n v="22539.858096541477"/>
    <n v="52923.5418144055"/>
    <n v="3811052.1318784193"/>
  </r>
  <r>
    <n v="25"/>
    <x v="24"/>
    <n v="3811052.1318784193"/>
    <n v="75463.399910946973"/>
    <n v="22231.137435957451"/>
    <n v="53232.262474989519"/>
    <n v="3757819.8694034298"/>
  </r>
  <r>
    <n v="26"/>
    <x v="25"/>
    <n v="3757819.8694034298"/>
    <n v="75463.399910946973"/>
    <n v="21920.615904853345"/>
    <n v="53542.784006093629"/>
    <n v="3704277.0853973362"/>
  </r>
  <r>
    <n v="27"/>
    <x v="26"/>
    <n v="3704277.0853973362"/>
    <n v="75463.399910946973"/>
    <n v="21608.282998151128"/>
    <n v="53855.116912795842"/>
    <n v="3650421.9684845405"/>
  </r>
  <r>
    <n v="28"/>
    <x v="27"/>
    <n v="3650421.9684845405"/>
    <n v="75463.399910946973"/>
    <n v="21294.128149493154"/>
    <n v="54169.27176145382"/>
    <n v="3596252.6967230868"/>
  </r>
  <r>
    <n v="29"/>
    <x v="28"/>
    <n v="3596252.6967230868"/>
    <n v="75463.399910946973"/>
    <n v="20978.140730884676"/>
    <n v="54485.259180062298"/>
    <n v="3541767.4375430243"/>
  </r>
  <r>
    <n v="30"/>
    <x v="29"/>
    <n v="3541767.4375430243"/>
    <n v="75463.399910946973"/>
    <n v="20660.310052334313"/>
    <n v="54803.089858612657"/>
    <n v="3486964.3476844118"/>
  </r>
  <r>
    <n v="31"/>
    <x v="30"/>
    <n v="3486964.3476844118"/>
    <n v="75463.399910946973"/>
    <n v="20340.625361492403"/>
    <n v="55122.774549454567"/>
    <n v="3431841.5731349573"/>
  </r>
  <r>
    <n v="32"/>
    <x v="31"/>
    <n v="3431841.5731349573"/>
    <n v="75463.399910946973"/>
    <n v="20019.075843287254"/>
    <n v="55444.32406765972"/>
    <n v="3376397.2490672977"/>
  </r>
  <r>
    <n v="33"/>
    <x v="32"/>
    <n v="3376397.2490672977"/>
    <n v="75463.399910946973"/>
    <n v="19695.650619559237"/>
    <n v="55767.749291387736"/>
    <n v="3320629.4997759098"/>
  </r>
  <r>
    <n v="34"/>
    <x v="33"/>
    <n v="3320629.4997759098"/>
    <n v="75463.399910946973"/>
    <n v="19370.338748692808"/>
    <n v="56093.061162254162"/>
    <n v="3264536.4386136555"/>
  </r>
  <r>
    <n v="35"/>
    <x v="34"/>
    <n v="3264536.4386136555"/>
    <n v="75463.399910946973"/>
    <n v="19043.129225246324"/>
    <n v="56420.270685700649"/>
    <n v="3208116.1679279548"/>
  </r>
  <r>
    <n v="36"/>
    <x v="35"/>
    <n v="3208116.1679279548"/>
    <n v="75463.399910946973"/>
    <n v="18714.010979579736"/>
    <n v="56749.388931367241"/>
    <n v="3151366.7789965877"/>
  </r>
  <r>
    <n v="37"/>
    <x v="36"/>
    <n v="3151366.7789965877"/>
    <n v="75463.399910946973"/>
    <n v="18382.972877480097"/>
    <n v="57080.427033466876"/>
    <n v="3094286.351963121"/>
  </r>
  <r>
    <n v="38"/>
    <x v="37"/>
    <n v="3094286.351963121"/>
    <n v="75463.399910946973"/>
    <n v="18050.003719784876"/>
    <n v="57413.396191162101"/>
    <n v="3036872.9557719589"/>
  </r>
  <r>
    <n v="39"/>
    <x v="38"/>
    <n v="3036872.9557719589"/>
    <n v="75463.399910946973"/>
    <n v="17715.092242003095"/>
    <n v="57748.307668943875"/>
    <n v="2979124.648103015"/>
  </r>
  <r>
    <n v="40"/>
    <x v="39"/>
    <n v="2979124.648103015"/>
    <n v="75463.399910946973"/>
    <n v="17378.227113934256"/>
    <n v="58085.172797012718"/>
    <n v="2921039.4753060024"/>
  </r>
  <r>
    <n v="41"/>
    <x v="40"/>
    <n v="2921039.4753060024"/>
    <n v="75463.399910946973"/>
    <n v="17039.396939285016"/>
    <n v="58424.002971661961"/>
    <n v="2862615.4723343407"/>
  </r>
  <r>
    <n v="42"/>
    <x v="41"/>
    <n v="2862615.4723343407"/>
    <n v="75463.399910946973"/>
    <n v="16698.590255283656"/>
    <n v="58764.809655663317"/>
    <n v="2803850.6626786776"/>
  </r>
  <r>
    <n v="43"/>
    <x v="42"/>
    <n v="2803850.6626786776"/>
    <n v="75463.399910946973"/>
    <n v="16355.795532292288"/>
    <n v="59107.604378654687"/>
    <n v="2744743.058300023"/>
  </r>
  <r>
    <n v="44"/>
    <x v="43"/>
    <n v="2744743.058300023"/>
    <n v="75463.399910946973"/>
    <n v="16011.001173416802"/>
    <n v="59452.398737530173"/>
    <n v="2685290.6595624927"/>
  </r>
  <r>
    <n v="45"/>
    <x v="44"/>
    <n v="2685290.6595624927"/>
    <n v="75463.399910946973"/>
    <n v="15664.195514114543"/>
    <n v="59799.204396832429"/>
    <n v="2625491.4551656605"/>
  </r>
  <r>
    <n v="46"/>
    <x v="45"/>
    <n v="2625491.4551656605"/>
    <n v="75463.399910946973"/>
    <n v="15315.366821799687"/>
    <n v="60148.033089147284"/>
    <n v="2565343.4220765131"/>
  </r>
  <r>
    <n v="47"/>
    <x v="46"/>
    <n v="2565343.4220765131"/>
    <n v="75463.399910946973"/>
    <n v="14964.503295446326"/>
    <n v="60498.896615500649"/>
    <n v="2504844.5254610125"/>
  </r>
  <r>
    <n v="48"/>
    <x v="47"/>
    <n v="2504844.5254610125"/>
    <n v="75463.399910946973"/>
    <n v="14611.593065189241"/>
    <n v="60851.806845757732"/>
    <n v="2443992.7186152549"/>
  </r>
  <r>
    <n v="49"/>
    <x v="48"/>
    <n v="2443992.7186152549"/>
    <n v="75463.399910946973"/>
    <n v="14256.624191922323"/>
    <n v="61206.775719024648"/>
    <n v="2382785.9428962301"/>
  </r>
  <r>
    <n v="50"/>
    <x v="49"/>
    <n v="2382785.9428962301"/>
    <n v="75463.399910946973"/>
    <n v="13899.584666894676"/>
    <n v="61563.815244052297"/>
    <n v="2321222.1276521781"/>
  </r>
  <r>
    <n v="51"/>
    <x v="50"/>
    <n v="2321222.1276521781"/>
    <n v="75463.399910946973"/>
    <n v="13540.462411304374"/>
    <n v="61922.937499642598"/>
    <n v="2259299.1901525357"/>
  </r>
  <r>
    <n v="52"/>
    <x v="51"/>
    <n v="2259299.1901525357"/>
    <n v="75463.399910946973"/>
    <n v="13179.245275889793"/>
    <n v="62284.154635057181"/>
    <n v="2197015.0355174784"/>
  </r>
  <r>
    <n v="53"/>
    <x v="52"/>
    <n v="2197015.0355174784"/>
    <n v="75463.399910946973"/>
    <n v="12815.921040518624"/>
    <n v="62647.478870428349"/>
    <n v="2134367.5566470502"/>
  </r>
  <r>
    <n v="54"/>
    <x v="53"/>
    <n v="2134367.5566470502"/>
    <n v="75463.399910946973"/>
    <n v="12450.477413774461"/>
    <n v="63012.922497172513"/>
    <n v="2071354.6341498776"/>
  </r>
  <r>
    <n v="55"/>
    <x v="54"/>
    <n v="2071354.6341498776"/>
    <n v="75463.399910946973"/>
    <n v="12082.902032540953"/>
    <n v="63380.497878406022"/>
    <n v="2007974.1362714716"/>
  </r>
  <r>
    <n v="56"/>
    <x v="55"/>
    <n v="2007974.1362714716"/>
    <n v="75463.399910946973"/>
    <n v="11713.182461583587"/>
    <n v="63750.217449363387"/>
    <n v="1944223.9188221083"/>
  </r>
  <r>
    <n v="57"/>
    <x v="56"/>
    <n v="1944223.9188221083"/>
    <n v="75463.399910946973"/>
    <n v="11341.306193128965"/>
    <n v="64122.09371781801"/>
    <n v="1880101.8251042904"/>
  </r>
  <r>
    <n v="58"/>
    <x v="57"/>
    <n v="1880101.8251042904"/>
    <n v="75463.399910946973"/>
    <n v="10967.260646441695"/>
    <n v="64496.139264505277"/>
    <n v="1815605.685839785"/>
  </r>
  <r>
    <n v="59"/>
    <x v="58"/>
    <n v="1815605.685839785"/>
    <n v="75463.399910946973"/>
    <n v="10591.033167398748"/>
    <n v="64872.366743548228"/>
    <n v="1750733.3190962367"/>
  </r>
  <r>
    <n v="60"/>
    <x v="59"/>
    <n v="1750733.3190962367"/>
    <n v="75463.399910946973"/>
    <n v="10212.611028061381"/>
    <n v="65250.788882885594"/>
    <n v="1685482.5302133511"/>
  </r>
  <r>
    <n v="61"/>
    <x v="60"/>
    <n v="1685482.5302133511"/>
    <n v="75463.399910946973"/>
    <n v="9831.9814262445489"/>
    <n v="65631.41848470243"/>
    <n v="1619851.1117286487"/>
  </r>
  <r>
    <n v="62"/>
    <x v="61"/>
    <n v="1619851.1117286487"/>
    <n v="75463.399910946973"/>
    <n v="9449.1314850837844"/>
    <n v="66014.268425863193"/>
    <n v="1553836.8433027854"/>
  </r>
  <r>
    <n v="63"/>
    <x v="62"/>
    <n v="1553836.8433027854"/>
    <n v="75463.399910946973"/>
    <n v="9064.0482525995831"/>
    <n v="66399.351658347383"/>
    <n v="1487437.4916444381"/>
  </r>
  <r>
    <n v="64"/>
    <x v="63"/>
    <n v="1487437.4916444381"/>
    <n v="75463.399910946973"/>
    <n v="8676.718701259224"/>
    <n v="66786.681209687755"/>
    <n v="1420650.8104347503"/>
  </r>
  <r>
    <n v="65"/>
    <x v="64"/>
    <n v="1420650.8104347503"/>
    <n v="75463.399910946973"/>
    <n v="8287.129727536043"/>
    <n v="67176.270183410932"/>
    <n v="1353474.5402513393"/>
  </r>
  <r>
    <n v="66"/>
    <x v="65"/>
    <n v="1353474.5402513393"/>
    <n v="75463.399910946973"/>
    <n v="7895.2681514661463"/>
    <n v="67568.131759480821"/>
    <n v="1285906.4084918585"/>
  </r>
  <r>
    <n v="67"/>
    <x v="66"/>
    <n v="1285906.4084918585"/>
    <n v="75463.399910946973"/>
    <n v="7501.1207162025084"/>
    <n v="67962.279194744464"/>
    <n v="1217944.129297114"/>
  </r>
  <r>
    <n v="68"/>
    <x v="67"/>
    <n v="1217944.129297114"/>
    <n v="75463.399910946973"/>
    <n v="7104.6740875664991"/>
    <n v="68358.725823380475"/>
    <n v="1149585.4034737335"/>
  </r>
  <r>
    <n v="69"/>
    <x v="68"/>
    <n v="1149585.4034737335"/>
    <n v="75463.399910946973"/>
    <n v="6705.9148535967797"/>
    <n v="68757.48505735019"/>
    <n v="1080827.9184163832"/>
  </r>
  <r>
    <n v="70"/>
    <x v="69"/>
    <n v="1080827.9184163832"/>
    <n v="75463.399910946973"/>
    <n v="6304.8295240955695"/>
    <n v="69158.57038685141"/>
    <n v="1011669.3480295318"/>
  </r>
  <r>
    <n v="71"/>
    <x v="70"/>
    <n v="1011669.3480295318"/>
    <n v="75463.399910946973"/>
    <n v="5901.404530172269"/>
    <n v="69561.995380774708"/>
    <n v="942107.35264875705"/>
  </r>
  <r>
    <n v="72"/>
    <x v="71"/>
    <n v="942107.35264875705"/>
    <n v="75463.399910946973"/>
    <n v="5495.6262237844167"/>
    <n v="69967.773687162553"/>
    <n v="872139.5789615945"/>
  </r>
  <r>
    <n v="73"/>
    <x v="72"/>
    <n v="872139.5789615945"/>
    <n v="75463.399910946973"/>
    <n v="5087.4808772759689"/>
    <n v="70375.919033671002"/>
    <n v="801763.65992792347"/>
  </r>
  <r>
    <n v="74"/>
    <x v="73"/>
    <n v="801763.65992792347"/>
    <n v="75463.399910946973"/>
    <n v="4676.9546829128876"/>
    <n v="70786.445228034092"/>
    <n v="730977.21469988942"/>
  </r>
  <r>
    <n v="75"/>
    <x v="74"/>
    <n v="730977.21469988942"/>
    <n v="75463.399910946973"/>
    <n v="4264.0337524160223"/>
    <n v="71199.366158530946"/>
    <n v="659777.84854135849"/>
  </r>
  <r>
    <n v="76"/>
    <x v="75"/>
    <n v="659777.84854135849"/>
    <n v="75463.399910946973"/>
    <n v="3848.7041164912584"/>
    <n v="71614.695794455722"/>
    <n v="588163.15274690278"/>
  </r>
  <r>
    <n v="77"/>
    <x v="76"/>
    <n v="588163.15274690278"/>
    <n v="75463.399910946973"/>
    <n v="3430.9517243569335"/>
    <n v="72032.448186590045"/>
    <n v="516130.70456031273"/>
  </r>
  <r>
    <n v="78"/>
    <x v="77"/>
    <n v="516130.70456031273"/>
    <n v="75463.399910946973"/>
    <n v="3010.7624432684911"/>
    <n v="72452.637467678476"/>
    <n v="443678.06709263427"/>
  </r>
  <r>
    <n v="79"/>
    <x v="78"/>
    <n v="443678.06709263427"/>
    <n v="75463.399910946973"/>
    <n v="2588.1220580403669"/>
    <n v="72875.277852906613"/>
    <n v="370802.78923972766"/>
  </r>
  <r>
    <n v="80"/>
    <x v="79"/>
    <n v="370802.78923972766"/>
    <n v="75463.399910946973"/>
    <n v="2163.0162705650782"/>
    <n v="73300.3836403819"/>
    <n v="297502.40559934574"/>
  </r>
  <r>
    <n v="81"/>
    <x v="80"/>
    <n v="297502.40559934574"/>
    <n v="75463.399910946973"/>
    <n v="1735.430699329517"/>
    <n v="73727.969211617456"/>
    <n v="223774.43638772829"/>
  </r>
  <r>
    <n v="82"/>
    <x v="81"/>
    <n v="223774.43638772829"/>
    <n v="75463.399910946973"/>
    <n v="1305.3508789284151"/>
    <n v="74158.049032018564"/>
    <n v="149616.38735570974"/>
  </r>
  <r>
    <n v="83"/>
    <x v="82"/>
    <n v="149616.38735570974"/>
    <n v="75463.399910946973"/>
    <n v="872.76225957497354"/>
    <n v="74590.637651372002"/>
    <n v="75025.749704337737"/>
  </r>
  <r>
    <n v="84"/>
    <x v="83"/>
    <n v="75025.749704337737"/>
    <n v="75463.399910946973"/>
    <n v="437.65020660863684"/>
    <n v="75025.749704338334"/>
    <n v="0"/>
  </r>
  <r>
    <n v="85"/>
    <x v="84"/>
    <n v="0"/>
    <n v="0"/>
    <n v="0"/>
    <n v="0"/>
    <n v="0"/>
  </r>
  <r>
    <n v="86"/>
    <x v="85"/>
    <n v="0"/>
    <n v="0"/>
    <n v="0"/>
    <n v="0"/>
    <n v="0"/>
  </r>
  <r>
    <n v="87"/>
    <x v="86"/>
    <n v="0"/>
    <n v="0"/>
    <n v="0"/>
    <n v="0"/>
    <n v="0"/>
  </r>
  <r>
    <n v="88"/>
    <x v="87"/>
    <n v="0"/>
    <n v="0"/>
    <n v="0"/>
    <n v="0"/>
    <n v="0"/>
  </r>
  <r>
    <n v="89"/>
    <x v="88"/>
    <n v="0"/>
    <n v="0"/>
    <n v="0"/>
    <n v="0"/>
    <n v="0"/>
  </r>
  <r>
    <n v="90"/>
    <x v="89"/>
    <n v="0"/>
    <n v="0"/>
    <n v="0"/>
    <n v="0"/>
    <n v="0"/>
  </r>
  <r>
    <n v="91"/>
    <x v="90"/>
    <n v="0"/>
    <n v="0"/>
    <n v="0"/>
    <n v="0"/>
    <n v="0"/>
  </r>
  <r>
    <n v="92"/>
    <x v="91"/>
    <n v="0"/>
    <n v="0"/>
    <n v="0"/>
    <n v="0"/>
    <n v="0"/>
  </r>
  <r>
    <n v="93"/>
    <x v="92"/>
    <n v="0"/>
    <n v="0"/>
    <n v="0"/>
    <n v="0"/>
    <n v="0"/>
  </r>
  <r>
    <n v="94"/>
    <x v="93"/>
    <n v="0"/>
    <n v="0"/>
    <n v="0"/>
    <n v="0"/>
    <n v="0"/>
  </r>
  <r>
    <n v="95"/>
    <x v="94"/>
    <n v="0"/>
    <n v="0"/>
    <n v="0"/>
    <n v="0"/>
    <n v="0"/>
  </r>
  <r>
    <n v="96"/>
    <x v="95"/>
    <n v="0"/>
    <n v="0"/>
    <n v="0"/>
    <n v="0"/>
    <n v="0"/>
  </r>
  <r>
    <n v="97"/>
    <x v="96"/>
    <n v="0"/>
    <n v="0"/>
    <n v="0"/>
    <n v="0"/>
    <n v="0"/>
  </r>
  <r>
    <n v="98"/>
    <x v="97"/>
    <n v="0"/>
    <n v="0"/>
    <n v="0"/>
    <n v="0"/>
    <n v="0"/>
  </r>
  <r>
    <n v="99"/>
    <x v="98"/>
    <n v="0"/>
    <n v="0"/>
    <n v="0"/>
    <n v="0"/>
    <n v="0"/>
  </r>
  <r>
    <n v="100"/>
    <x v="99"/>
    <n v="0"/>
    <n v="0"/>
    <n v="0"/>
    <n v="0"/>
    <n v="0"/>
  </r>
  <r>
    <n v="101"/>
    <x v="100"/>
    <n v="0"/>
    <n v="0"/>
    <n v="0"/>
    <n v="0"/>
    <n v="0"/>
  </r>
  <r>
    <n v="102"/>
    <x v="101"/>
    <n v="0"/>
    <n v="0"/>
    <n v="0"/>
    <n v="0"/>
    <n v="0"/>
  </r>
  <r>
    <n v="103"/>
    <x v="102"/>
    <n v="0"/>
    <n v="0"/>
    <n v="0"/>
    <n v="0"/>
    <n v="0"/>
  </r>
  <r>
    <n v="104"/>
    <x v="103"/>
    <n v="0"/>
    <n v="0"/>
    <n v="0"/>
    <n v="0"/>
    <n v="0"/>
  </r>
  <r>
    <n v="105"/>
    <x v="104"/>
    <n v="0"/>
    <n v="0"/>
    <n v="0"/>
    <n v="0"/>
    <n v="0"/>
  </r>
  <r>
    <n v="106"/>
    <x v="105"/>
    <n v="0"/>
    <n v="0"/>
    <n v="0"/>
    <n v="0"/>
    <n v="0"/>
  </r>
  <r>
    <n v="107"/>
    <x v="106"/>
    <n v="0"/>
    <n v="0"/>
    <n v="0"/>
    <n v="0"/>
    <n v="0"/>
  </r>
  <r>
    <n v="108"/>
    <x v="107"/>
    <n v="0"/>
    <n v="0"/>
    <n v="0"/>
    <n v="0"/>
    <n v="0"/>
  </r>
  <r>
    <n v="109"/>
    <x v="108"/>
    <n v="0"/>
    <n v="0"/>
    <n v="0"/>
    <n v="0"/>
    <n v="0"/>
  </r>
  <r>
    <n v="110"/>
    <x v="109"/>
    <n v="0"/>
    <n v="0"/>
    <n v="0"/>
    <n v="0"/>
    <n v="0"/>
  </r>
  <r>
    <n v="111"/>
    <x v="110"/>
    <n v="0"/>
    <n v="0"/>
    <n v="0"/>
    <n v="0"/>
    <n v="0"/>
  </r>
  <r>
    <n v="112"/>
    <x v="111"/>
    <n v="0"/>
    <n v="0"/>
    <n v="0"/>
    <n v="0"/>
    <n v="0"/>
  </r>
  <r>
    <n v="113"/>
    <x v="112"/>
    <n v="0"/>
    <n v="0"/>
    <n v="0"/>
    <n v="0"/>
    <n v="0"/>
  </r>
  <r>
    <n v="114"/>
    <x v="113"/>
    <n v="0"/>
    <n v="0"/>
    <n v="0"/>
    <n v="0"/>
    <n v="0"/>
  </r>
  <r>
    <n v="115"/>
    <x v="114"/>
    <n v="0"/>
    <n v="0"/>
    <n v="0"/>
    <n v="0"/>
    <n v="0"/>
  </r>
  <r>
    <n v="116"/>
    <x v="115"/>
    <n v="0"/>
    <n v="0"/>
    <n v="0"/>
    <n v="0"/>
    <n v="0"/>
  </r>
  <r>
    <n v="117"/>
    <x v="116"/>
    <n v="0"/>
    <n v="0"/>
    <n v="0"/>
    <n v="0"/>
    <n v="0"/>
  </r>
  <r>
    <n v="118"/>
    <x v="117"/>
    <n v="0"/>
    <n v="0"/>
    <n v="0"/>
    <n v="0"/>
    <n v="0"/>
  </r>
  <r>
    <n v="119"/>
    <x v="118"/>
    <n v="0"/>
    <n v="0"/>
    <n v="0"/>
    <n v="0"/>
    <n v="0"/>
  </r>
  <r>
    <n v="120"/>
    <x v="119"/>
    <n v="0"/>
    <n v="0"/>
    <n v="0"/>
    <n v="0"/>
    <n v="0"/>
  </r>
  <r>
    <n v="121"/>
    <x v="120"/>
    <n v="0"/>
    <n v="0"/>
    <n v="0"/>
    <n v="0"/>
    <n v="0"/>
  </r>
  <r>
    <n v="122"/>
    <x v="121"/>
    <n v="0"/>
    <n v="0"/>
    <n v="0"/>
    <n v="0"/>
    <n v="0"/>
  </r>
  <r>
    <n v="123"/>
    <x v="122"/>
    <n v="0"/>
    <n v="0"/>
    <n v="0"/>
    <n v="0"/>
    <n v="0"/>
  </r>
  <r>
    <n v="124"/>
    <x v="123"/>
    <n v="0"/>
    <n v="0"/>
    <n v="0"/>
    <n v="0"/>
    <n v="0"/>
  </r>
  <r>
    <n v="125"/>
    <x v="124"/>
    <n v="0"/>
    <n v="0"/>
    <n v="0"/>
    <n v="0"/>
    <n v="0"/>
  </r>
  <r>
    <n v="126"/>
    <x v="125"/>
    <n v="0"/>
    <n v="0"/>
    <n v="0"/>
    <n v="0"/>
    <n v="0"/>
  </r>
  <r>
    <n v="127"/>
    <x v="126"/>
    <n v="0"/>
    <n v="0"/>
    <n v="0"/>
    <n v="0"/>
    <n v="0"/>
  </r>
  <r>
    <n v="128"/>
    <x v="127"/>
    <n v="0"/>
    <n v="0"/>
    <n v="0"/>
    <n v="0"/>
    <n v="0"/>
  </r>
  <r>
    <n v="129"/>
    <x v="128"/>
    <n v="0"/>
    <n v="0"/>
    <n v="0"/>
    <n v="0"/>
    <n v="0"/>
  </r>
  <r>
    <n v="130"/>
    <x v="129"/>
    <n v="0"/>
    <n v="0"/>
    <n v="0"/>
    <n v="0"/>
    <n v="0"/>
  </r>
  <r>
    <n v="131"/>
    <x v="130"/>
    <n v="0"/>
    <n v="0"/>
    <n v="0"/>
    <n v="0"/>
    <n v="0"/>
  </r>
  <r>
    <n v="132"/>
    <x v="131"/>
    <n v="0"/>
    <n v="0"/>
    <n v="0"/>
    <n v="0"/>
    <n v="0"/>
  </r>
  <r>
    <n v="133"/>
    <x v="132"/>
    <n v="0"/>
    <n v="0"/>
    <n v="0"/>
    <n v="0"/>
    <n v="0"/>
  </r>
  <r>
    <n v="134"/>
    <x v="133"/>
    <n v="0"/>
    <n v="0"/>
    <n v="0"/>
    <n v="0"/>
    <n v="0"/>
  </r>
  <r>
    <n v="135"/>
    <x v="134"/>
    <n v="0"/>
    <n v="0"/>
    <n v="0"/>
    <n v="0"/>
    <n v="0"/>
  </r>
  <r>
    <n v="136"/>
    <x v="135"/>
    <n v="0"/>
    <n v="0"/>
    <n v="0"/>
    <n v="0"/>
    <n v="0"/>
  </r>
  <r>
    <n v="137"/>
    <x v="136"/>
    <n v="0"/>
    <n v="0"/>
    <n v="0"/>
    <n v="0"/>
    <n v="0"/>
  </r>
  <r>
    <n v="138"/>
    <x v="137"/>
    <n v="0"/>
    <n v="0"/>
    <n v="0"/>
    <n v="0"/>
    <n v="0"/>
  </r>
  <r>
    <n v="139"/>
    <x v="138"/>
    <n v="0"/>
    <n v="0"/>
    <n v="0"/>
    <n v="0"/>
    <n v="0"/>
  </r>
  <r>
    <n v="140"/>
    <x v="139"/>
    <n v="0"/>
    <n v="0"/>
    <n v="0"/>
    <n v="0"/>
    <n v="0"/>
  </r>
  <r>
    <n v="141"/>
    <x v="140"/>
    <n v="0"/>
    <n v="0"/>
    <n v="0"/>
    <n v="0"/>
    <n v="0"/>
  </r>
  <r>
    <n v="142"/>
    <x v="141"/>
    <n v="0"/>
    <n v="0"/>
    <n v="0"/>
    <n v="0"/>
    <n v="0"/>
  </r>
  <r>
    <n v="143"/>
    <x v="142"/>
    <n v="0"/>
    <n v="0"/>
    <n v="0"/>
    <n v="0"/>
    <n v="0"/>
  </r>
  <r>
    <n v="144"/>
    <x v="143"/>
    <n v="0"/>
    <n v="0"/>
    <n v="0"/>
    <n v="0"/>
    <n v="0"/>
  </r>
  <r>
    <n v="145"/>
    <x v="144"/>
    <n v="0"/>
    <n v="0"/>
    <n v="0"/>
    <n v="0"/>
    <n v="0"/>
  </r>
  <r>
    <n v="146"/>
    <x v="145"/>
    <n v="0"/>
    <n v="0"/>
    <n v="0"/>
    <n v="0"/>
    <n v="0"/>
  </r>
  <r>
    <n v="147"/>
    <x v="146"/>
    <n v="0"/>
    <n v="0"/>
    <n v="0"/>
    <n v="0"/>
    <n v="0"/>
  </r>
  <r>
    <n v="148"/>
    <x v="147"/>
    <n v="0"/>
    <n v="0"/>
    <n v="0"/>
    <n v="0"/>
    <n v="0"/>
  </r>
  <r>
    <n v="149"/>
    <x v="148"/>
    <n v="0"/>
    <n v="0"/>
    <n v="0"/>
    <n v="0"/>
    <n v="0"/>
  </r>
  <r>
    <n v="150"/>
    <x v="149"/>
    <n v="0"/>
    <n v="0"/>
    <n v="0"/>
    <n v="0"/>
    <n v="0"/>
  </r>
  <r>
    <n v="151"/>
    <x v="150"/>
    <n v="0"/>
    <n v="0"/>
    <n v="0"/>
    <n v="0"/>
    <n v="0"/>
  </r>
  <r>
    <n v="152"/>
    <x v="151"/>
    <n v="0"/>
    <n v="0"/>
    <n v="0"/>
    <n v="0"/>
    <n v="0"/>
  </r>
  <r>
    <n v="153"/>
    <x v="152"/>
    <n v="0"/>
    <n v="0"/>
    <n v="0"/>
    <n v="0"/>
    <n v="0"/>
  </r>
  <r>
    <n v="154"/>
    <x v="153"/>
    <n v="0"/>
    <n v="0"/>
    <n v="0"/>
    <n v="0"/>
    <n v="0"/>
  </r>
  <r>
    <n v="155"/>
    <x v="154"/>
    <n v="0"/>
    <n v="0"/>
    <n v="0"/>
    <n v="0"/>
    <n v="0"/>
  </r>
  <r>
    <n v="156"/>
    <x v="155"/>
    <n v="0"/>
    <n v="0"/>
    <n v="0"/>
    <n v="0"/>
    <n v="0"/>
  </r>
  <r>
    <n v="157"/>
    <x v="156"/>
    <n v="0"/>
    <n v="0"/>
    <n v="0"/>
    <n v="0"/>
    <n v="0"/>
  </r>
  <r>
    <n v="158"/>
    <x v="157"/>
    <n v="0"/>
    <n v="0"/>
    <n v="0"/>
    <n v="0"/>
    <n v="0"/>
  </r>
  <r>
    <n v="159"/>
    <x v="158"/>
    <n v="0"/>
    <n v="0"/>
    <n v="0"/>
    <n v="0"/>
    <n v="0"/>
  </r>
  <r>
    <n v="160"/>
    <x v="159"/>
    <n v="0"/>
    <n v="0"/>
    <n v="0"/>
    <n v="0"/>
    <n v="0"/>
  </r>
  <r>
    <n v="161"/>
    <x v="160"/>
    <n v="0"/>
    <n v="0"/>
    <n v="0"/>
    <n v="0"/>
    <n v="0"/>
  </r>
  <r>
    <n v="162"/>
    <x v="161"/>
    <n v="0"/>
    <n v="0"/>
    <n v="0"/>
    <n v="0"/>
    <n v="0"/>
  </r>
  <r>
    <n v="163"/>
    <x v="162"/>
    <n v="0"/>
    <n v="0"/>
    <n v="0"/>
    <n v="0"/>
    <n v="0"/>
  </r>
  <r>
    <n v="164"/>
    <x v="163"/>
    <n v="0"/>
    <n v="0"/>
    <n v="0"/>
    <n v="0"/>
    <n v="0"/>
  </r>
  <r>
    <n v="165"/>
    <x v="164"/>
    <n v="0"/>
    <n v="0"/>
    <n v="0"/>
    <n v="0"/>
    <n v="0"/>
  </r>
  <r>
    <n v="166"/>
    <x v="165"/>
    <n v="0"/>
    <n v="0"/>
    <n v="0"/>
    <n v="0"/>
    <n v="0"/>
  </r>
  <r>
    <n v="167"/>
    <x v="166"/>
    <n v="0"/>
    <n v="0"/>
    <n v="0"/>
    <n v="0"/>
    <n v="0"/>
  </r>
  <r>
    <n v="168"/>
    <x v="167"/>
    <n v="0"/>
    <n v="0"/>
    <n v="0"/>
    <n v="0"/>
    <n v="0"/>
  </r>
  <r>
    <n v="169"/>
    <x v="168"/>
    <n v="0"/>
    <n v="0"/>
    <n v="0"/>
    <n v="0"/>
    <n v="0"/>
  </r>
  <r>
    <n v="170"/>
    <x v="169"/>
    <n v="0"/>
    <n v="0"/>
    <n v="0"/>
    <n v="0"/>
    <n v="0"/>
  </r>
  <r>
    <n v="171"/>
    <x v="170"/>
    <n v="0"/>
    <n v="0"/>
    <n v="0"/>
    <n v="0"/>
    <n v="0"/>
  </r>
  <r>
    <n v="172"/>
    <x v="171"/>
    <n v="0"/>
    <n v="0"/>
    <n v="0"/>
    <n v="0"/>
    <n v="0"/>
  </r>
  <r>
    <n v="173"/>
    <x v="172"/>
    <n v="0"/>
    <n v="0"/>
    <n v="0"/>
    <n v="0"/>
    <n v="0"/>
  </r>
  <r>
    <n v="174"/>
    <x v="173"/>
    <n v="0"/>
    <n v="0"/>
    <n v="0"/>
    <n v="0"/>
    <n v="0"/>
  </r>
  <r>
    <n v="175"/>
    <x v="174"/>
    <n v="0"/>
    <n v="0"/>
    <n v="0"/>
    <n v="0"/>
    <n v="0"/>
  </r>
  <r>
    <n v="176"/>
    <x v="175"/>
    <n v="0"/>
    <n v="0"/>
    <n v="0"/>
    <n v="0"/>
    <n v="0"/>
  </r>
  <r>
    <n v="177"/>
    <x v="176"/>
    <n v="0"/>
    <n v="0"/>
    <n v="0"/>
    <n v="0"/>
    <n v="0"/>
  </r>
  <r>
    <n v="178"/>
    <x v="177"/>
    <n v="0"/>
    <n v="0"/>
    <n v="0"/>
    <n v="0"/>
    <n v="0"/>
  </r>
  <r>
    <n v="179"/>
    <x v="178"/>
    <n v="0"/>
    <n v="0"/>
    <n v="0"/>
    <n v="0"/>
    <n v="0"/>
  </r>
  <r>
    <n v="180"/>
    <x v="179"/>
    <n v="0"/>
    <n v="0"/>
    <n v="0"/>
    <n v="0"/>
    <n v="0"/>
  </r>
  <r>
    <n v="181"/>
    <x v="180"/>
    <n v="0"/>
    <n v="0"/>
    <n v="0"/>
    <n v="0"/>
    <n v="0"/>
  </r>
  <r>
    <n v="182"/>
    <x v="181"/>
    <n v="0"/>
    <n v="0"/>
    <n v="0"/>
    <n v="0"/>
    <n v="0"/>
  </r>
  <r>
    <n v="183"/>
    <x v="182"/>
    <n v="0"/>
    <n v="0"/>
    <n v="0"/>
    <n v="0"/>
    <n v="0"/>
  </r>
  <r>
    <n v="184"/>
    <x v="183"/>
    <n v="0"/>
    <n v="0"/>
    <n v="0"/>
    <n v="0"/>
    <n v="0"/>
  </r>
  <r>
    <n v="185"/>
    <x v="184"/>
    <n v="0"/>
    <n v="0"/>
    <n v="0"/>
    <n v="0"/>
    <n v="0"/>
  </r>
  <r>
    <n v="186"/>
    <x v="185"/>
    <n v="0"/>
    <n v="0"/>
    <n v="0"/>
    <n v="0"/>
    <n v="0"/>
  </r>
  <r>
    <n v="187"/>
    <x v="186"/>
    <n v="0"/>
    <n v="0"/>
    <n v="0"/>
    <n v="0"/>
    <n v="0"/>
  </r>
  <r>
    <n v="188"/>
    <x v="187"/>
    <n v="0"/>
    <n v="0"/>
    <n v="0"/>
    <n v="0"/>
    <n v="0"/>
  </r>
  <r>
    <n v="189"/>
    <x v="188"/>
    <n v="0"/>
    <n v="0"/>
    <n v="0"/>
    <n v="0"/>
    <n v="0"/>
  </r>
  <r>
    <n v="190"/>
    <x v="189"/>
    <n v="0"/>
    <n v="0"/>
    <n v="0"/>
    <n v="0"/>
    <n v="0"/>
  </r>
  <r>
    <n v="191"/>
    <x v="190"/>
    <n v="0"/>
    <n v="0"/>
    <n v="0"/>
    <n v="0"/>
    <n v="0"/>
  </r>
  <r>
    <n v="192"/>
    <x v="191"/>
    <n v="0"/>
    <n v="0"/>
    <n v="0"/>
    <n v="0"/>
    <n v="0"/>
  </r>
  <r>
    <n v="193"/>
    <x v="192"/>
    <n v="0"/>
    <n v="0"/>
    <n v="0"/>
    <n v="0"/>
    <n v="0"/>
  </r>
  <r>
    <n v="194"/>
    <x v="193"/>
    <n v="0"/>
    <n v="0"/>
    <n v="0"/>
    <n v="0"/>
    <n v="0"/>
  </r>
  <r>
    <n v="195"/>
    <x v="194"/>
    <n v="0"/>
    <n v="0"/>
    <n v="0"/>
    <n v="0"/>
    <n v="0"/>
  </r>
  <r>
    <n v="196"/>
    <x v="195"/>
    <n v="0"/>
    <n v="0"/>
    <n v="0"/>
    <n v="0"/>
    <n v="0"/>
  </r>
  <r>
    <n v="197"/>
    <x v="196"/>
    <n v="0"/>
    <n v="0"/>
    <n v="0"/>
    <n v="0"/>
    <n v="0"/>
  </r>
  <r>
    <n v="198"/>
    <x v="197"/>
    <n v="0"/>
    <n v="0"/>
    <n v="0"/>
    <n v="0"/>
    <n v="0"/>
  </r>
  <r>
    <n v="199"/>
    <x v="198"/>
    <n v="0"/>
    <n v="0"/>
    <n v="0"/>
    <n v="0"/>
    <n v="0"/>
  </r>
  <r>
    <n v="200"/>
    <x v="199"/>
    <n v="0"/>
    <n v="0"/>
    <n v="0"/>
    <n v="0"/>
    <n v="0"/>
  </r>
  <r>
    <n v="201"/>
    <x v="200"/>
    <n v="0"/>
    <n v="0"/>
    <n v="0"/>
    <n v="0"/>
    <n v="0"/>
  </r>
  <r>
    <n v="202"/>
    <x v="201"/>
    <n v="0"/>
    <n v="0"/>
    <n v="0"/>
    <n v="0"/>
    <n v="0"/>
  </r>
  <r>
    <n v="203"/>
    <x v="202"/>
    <n v="0"/>
    <n v="0"/>
    <n v="0"/>
    <n v="0"/>
    <n v="0"/>
  </r>
  <r>
    <n v="204"/>
    <x v="203"/>
    <n v="0"/>
    <n v="0"/>
    <n v="0"/>
    <n v="0"/>
    <n v="0"/>
  </r>
  <r>
    <n v="205"/>
    <x v="204"/>
    <n v="0"/>
    <n v="0"/>
    <n v="0"/>
    <n v="0"/>
    <n v="0"/>
  </r>
  <r>
    <n v="206"/>
    <x v="205"/>
    <n v="0"/>
    <n v="0"/>
    <n v="0"/>
    <n v="0"/>
    <n v="0"/>
  </r>
  <r>
    <n v="207"/>
    <x v="206"/>
    <n v="0"/>
    <n v="0"/>
    <n v="0"/>
    <n v="0"/>
    <n v="0"/>
  </r>
  <r>
    <n v="208"/>
    <x v="207"/>
    <n v="0"/>
    <n v="0"/>
    <n v="0"/>
    <n v="0"/>
    <n v="0"/>
  </r>
  <r>
    <n v="209"/>
    <x v="208"/>
    <n v="0"/>
    <n v="0"/>
    <n v="0"/>
    <n v="0"/>
    <n v="0"/>
  </r>
  <r>
    <n v="210"/>
    <x v="209"/>
    <n v="0"/>
    <n v="0"/>
    <n v="0"/>
    <n v="0"/>
    <n v="0"/>
  </r>
  <r>
    <n v="211"/>
    <x v="210"/>
    <n v="0"/>
    <n v="0"/>
    <n v="0"/>
    <n v="0"/>
    <n v="0"/>
  </r>
  <r>
    <n v="212"/>
    <x v="211"/>
    <n v="0"/>
    <n v="0"/>
    <n v="0"/>
    <n v="0"/>
    <n v="0"/>
  </r>
  <r>
    <n v="213"/>
    <x v="212"/>
    <n v="0"/>
    <n v="0"/>
    <n v="0"/>
    <n v="0"/>
    <n v="0"/>
  </r>
  <r>
    <n v="214"/>
    <x v="213"/>
    <n v="0"/>
    <n v="0"/>
    <n v="0"/>
    <n v="0"/>
    <n v="0"/>
  </r>
  <r>
    <n v="215"/>
    <x v="214"/>
    <n v="0"/>
    <n v="0"/>
    <n v="0"/>
    <n v="0"/>
    <n v="0"/>
  </r>
  <r>
    <n v="216"/>
    <x v="215"/>
    <n v="0"/>
    <n v="0"/>
    <n v="0"/>
    <n v="0"/>
    <n v="0"/>
  </r>
  <r>
    <n v="217"/>
    <x v="216"/>
    <n v="0"/>
    <n v="0"/>
    <n v="0"/>
    <n v="0"/>
    <n v="0"/>
  </r>
  <r>
    <n v="218"/>
    <x v="217"/>
    <n v="0"/>
    <n v="0"/>
    <n v="0"/>
    <n v="0"/>
    <n v="0"/>
  </r>
  <r>
    <n v="219"/>
    <x v="218"/>
    <n v="0"/>
    <n v="0"/>
    <n v="0"/>
    <n v="0"/>
    <n v="0"/>
  </r>
  <r>
    <n v="220"/>
    <x v="219"/>
    <n v="0"/>
    <n v="0"/>
    <n v="0"/>
    <n v="0"/>
    <n v="0"/>
  </r>
  <r>
    <n v="221"/>
    <x v="220"/>
    <n v="0"/>
    <n v="0"/>
    <n v="0"/>
    <n v="0"/>
    <n v="0"/>
  </r>
  <r>
    <n v="222"/>
    <x v="221"/>
    <n v="0"/>
    <n v="0"/>
    <n v="0"/>
    <n v="0"/>
    <n v="0"/>
  </r>
  <r>
    <n v="223"/>
    <x v="222"/>
    <n v="0"/>
    <n v="0"/>
    <n v="0"/>
    <n v="0"/>
    <n v="0"/>
  </r>
  <r>
    <n v="224"/>
    <x v="223"/>
    <n v="0"/>
    <n v="0"/>
    <n v="0"/>
    <n v="0"/>
    <n v="0"/>
  </r>
  <r>
    <n v="225"/>
    <x v="224"/>
    <n v="0"/>
    <n v="0"/>
    <n v="0"/>
    <n v="0"/>
    <n v="0"/>
  </r>
  <r>
    <n v="226"/>
    <x v="225"/>
    <n v="0"/>
    <n v="0"/>
    <n v="0"/>
    <n v="0"/>
    <n v="0"/>
  </r>
  <r>
    <n v="227"/>
    <x v="226"/>
    <n v="0"/>
    <n v="0"/>
    <n v="0"/>
    <n v="0"/>
    <n v="0"/>
  </r>
  <r>
    <n v="228"/>
    <x v="227"/>
    <n v="0"/>
    <n v="0"/>
    <n v="0"/>
    <n v="0"/>
    <n v="0"/>
  </r>
  <r>
    <n v="229"/>
    <x v="228"/>
    <n v="0"/>
    <n v="0"/>
    <n v="0"/>
    <n v="0"/>
    <n v="0"/>
  </r>
  <r>
    <n v="230"/>
    <x v="229"/>
    <n v="0"/>
    <n v="0"/>
    <n v="0"/>
    <n v="0"/>
    <n v="0"/>
  </r>
  <r>
    <n v="231"/>
    <x v="230"/>
    <n v="0"/>
    <n v="0"/>
    <n v="0"/>
    <n v="0"/>
    <n v="0"/>
  </r>
  <r>
    <n v="232"/>
    <x v="231"/>
    <n v="0"/>
    <n v="0"/>
    <n v="0"/>
    <n v="0"/>
    <n v="0"/>
  </r>
  <r>
    <n v="233"/>
    <x v="232"/>
    <n v="0"/>
    <n v="0"/>
    <n v="0"/>
    <n v="0"/>
    <n v="0"/>
  </r>
  <r>
    <n v="234"/>
    <x v="233"/>
    <n v="0"/>
    <n v="0"/>
    <n v="0"/>
    <n v="0"/>
    <n v="0"/>
  </r>
  <r>
    <n v="235"/>
    <x v="234"/>
    <n v="0"/>
    <n v="0"/>
    <n v="0"/>
    <n v="0"/>
    <n v="0"/>
  </r>
  <r>
    <n v="236"/>
    <x v="235"/>
    <n v="0"/>
    <n v="0"/>
    <n v="0"/>
    <n v="0"/>
    <n v="0"/>
  </r>
  <r>
    <n v="237"/>
    <x v="236"/>
    <n v="0"/>
    <n v="0"/>
    <n v="0"/>
    <n v="0"/>
    <n v="0"/>
  </r>
  <r>
    <n v="238"/>
    <x v="237"/>
    <n v="0"/>
    <n v="0"/>
    <n v="0"/>
    <n v="0"/>
    <n v="0"/>
  </r>
  <r>
    <n v="239"/>
    <x v="238"/>
    <n v="0"/>
    <n v="0"/>
    <n v="0"/>
    <n v="0"/>
    <n v="0"/>
  </r>
  <r>
    <n v="240"/>
    <x v="239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5D6C21-BA5F-4579-A48E-965A0FECC87E}" name="PivotTable1" cacheId="0" applyNumberFormats="0" applyBorderFormats="0" applyFontFormats="0" applyPatternFormats="0" applyAlignmentFormats="0" applyWidthHeightFormats="1" dataCaption="Values" updatedVersion="6" minRefreshableVersion="5" useAutoFormatting="1" itemPrintTitles="1" createdVersion="6" indent="0" outline="1" outlineData="1" multipleFieldFilters="0" chartFormat="1">
  <location ref="A3:C25" firstHeaderRow="0" firstDataRow="1" firstDataCol="1"/>
  <pivotFields count="9">
    <pivotField showAll="0"/>
    <pivotField axis="axisRow" numFmtId="17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71" showAll="0"/>
    <pivotField numFmtId="171" showAll="0"/>
    <pivotField dataField="1" numFmtId="171" showAll="0"/>
    <pivotField numFmtId="171" showAll="0"/>
    <pivotField numFmtId="171" showAll="0"/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2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t="default"/>
      </items>
    </pivotField>
  </pivotFields>
  <rowFields count="3">
    <field x="8"/>
    <field x="7"/>
    <field x="1"/>
  </rowFields>
  <rowItems count="22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-2"/>
  </colFields>
  <colItems count="2">
    <i>
      <x/>
    </i>
    <i i="1">
      <x v="1"/>
    </i>
  </colItems>
  <dataFields count="2">
    <dataField name="Interest each year" fld="4" baseField="0" baseItem="0"/>
    <dataField name="Cumulative Interest" fld="4" showDataAs="runTotal" baseField="8" baseItem="1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87A003-6F2D-41A2-998E-8C2C8D993088}" name="HomeLoan" displayName="HomeLoan" ref="B15:H256" totalsRowCount="1">
  <autoFilter ref="B15:H255" xr:uid="{EB590C93-D727-4585-9B5A-4A475409F17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4FFEFBF4-CC1E-44F3-9F80-8E8EECC4DBA3}" name="Months" totalsRowLabel="Total" totalsRowDxfId="11"/>
    <tableColumn id="7" xr3:uid="{1A8CF1BB-4600-4C69-A546-1AF105B260AD}" name="Date" dataDxfId="10" dataCellStyle="Normal 2">
      <calculatedColumnFormula>EOMONTH(TODAY(),HomeLoan[[#This Row],[Months]]+2)</calculatedColumnFormula>
    </tableColumn>
    <tableColumn id="2" xr3:uid="{6B80D753-3FFE-406D-9469-630E67FAC01C}" name="Balance" dataDxfId="9" totalsRowDxfId="8" dataCellStyle="Normal 2">
      <calculatedColumnFormula>H15</calculatedColumnFormula>
    </tableColumn>
    <tableColumn id="3" xr3:uid="{90BCD086-0E7A-4269-B05F-06F3147D87AE}" name="EMI" totalsRowFunction="sum" dataDxfId="7" totalsRowDxfId="6" dataCellStyle="Normal 2">
      <calculatedColumnFormula>IF(D16&gt;1,$C$7,0)</calculatedColumnFormula>
    </tableColumn>
    <tableColumn id="4" xr3:uid="{80E96159-7101-499A-A7CD-A31D28087024}" name="Interest Paid" totalsRowFunction="sum" dataDxfId="5" totalsRowDxfId="4" dataCellStyle="Normal 2">
      <calculatedColumnFormula>D16*$C$3/12</calculatedColumnFormula>
    </tableColumn>
    <tableColumn id="5" xr3:uid="{34142D1E-4E3C-487E-B8DF-84329B00F9F1}" name="Principal Paid" dataDxfId="3" totalsRowDxfId="2" dataCellStyle="Normal 2">
      <calculatedColumnFormula>E16-F16</calculatedColumnFormula>
    </tableColumn>
    <tableColumn id="6" xr3:uid="{A88B2DC6-354A-48FA-9820-145DD562D93C}" name="Outstanding Principal" dataDxfId="1" totalsRowDxfId="0" dataCellStyle="Normal 2">
      <calculatedColumnFormula>IF((D16-G16)&gt;1,(D16-G16),0)</calculatedColumnFormula>
    </tableColumn>
  </tableColumns>
  <tableStyleInfo name="TableStyleLight14" showFirstColumn="0" showLastColumn="1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Date" xr10:uid="{FEA20BF5-90A4-4516-89D6-E2E757C4E446}" sourceName="Date">
  <pivotTables>
    <pivotTable tabId="8" name="PivotTable1"/>
  </pivotTables>
  <state minimalRefreshVersion="6" lastRefreshVersion="6" pivotCacheId="1004137372" filterType="unknown">
    <bounds startDate="2021-01-01T00:00:00" endDate="2042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Date" xr10:uid="{146F83C2-FED7-4F38-9199-08F71E19754B}" cache="NativeTimeline_Date" caption="Date" level="2" selectionLevel="2" scrollPosition="2041-06-07T00:00:00"/>
</timelines>
</file>

<file path=xl/worksheets/_rels/sheet1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D1E3A-97C4-4820-BC05-A2CCA9E9D1EE}">
  <sheetPr codeName="Sheet7"/>
  <dimension ref="A3:C25"/>
  <sheetViews>
    <sheetView workbookViewId="0">
      <selection activeCell="M28" sqref="M28"/>
    </sheetView>
  </sheetViews>
  <sheetFormatPr defaultRowHeight="15" x14ac:dyDescent="0.25"/>
  <cols>
    <col min="1" max="1" width="13.140625" bestFit="1" customWidth="1"/>
    <col min="2" max="2" width="19.140625" bestFit="1" customWidth="1"/>
    <col min="3" max="3" width="20.140625" bestFit="1" customWidth="1"/>
  </cols>
  <sheetData>
    <row r="3" spans="1:3" x14ac:dyDescent="0.25">
      <c r="A3" s="23" t="s">
        <v>19</v>
      </c>
      <c r="B3" t="s">
        <v>42</v>
      </c>
      <c r="C3" t="s">
        <v>43</v>
      </c>
    </row>
    <row r="4" spans="1:3" x14ac:dyDescent="0.25">
      <c r="A4" s="24" t="s">
        <v>21</v>
      </c>
      <c r="B4" s="5">
        <v>305716.8037092053</v>
      </c>
      <c r="C4" s="5">
        <v>305716.8037092053</v>
      </c>
    </row>
    <row r="5" spans="1:3" x14ac:dyDescent="0.25">
      <c r="A5" s="24" t="s">
        <v>22</v>
      </c>
      <c r="B5" s="5">
        <v>293917.06793540134</v>
      </c>
      <c r="C5" s="5">
        <v>599633.87164460658</v>
      </c>
    </row>
    <row r="6" spans="1:3" x14ac:dyDescent="0.25">
      <c r="A6" s="24" t="s">
        <v>23</v>
      </c>
      <c r="B6" s="5">
        <v>249701.29316649356</v>
      </c>
      <c r="C6" s="5">
        <v>849335.16481110011</v>
      </c>
    </row>
    <row r="7" spans="1:3" x14ac:dyDescent="0.25">
      <c r="A7" s="24" t="s">
        <v>24</v>
      </c>
      <c r="B7" s="5">
        <v>202289.15646442038</v>
      </c>
      <c r="C7" s="5">
        <v>1051624.3212755206</v>
      </c>
    </row>
    <row r="8" spans="1:3" x14ac:dyDescent="0.25">
      <c r="A8" s="24" t="s">
        <v>25</v>
      </c>
      <c r="B8" s="5">
        <v>151449.59256658747</v>
      </c>
      <c r="C8" s="5">
        <v>1203073.9138421081</v>
      </c>
    </row>
    <row r="9" spans="1:3" x14ac:dyDescent="0.25">
      <c r="A9" s="24" t="s">
        <v>26</v>
      </c>
      <c r="B9" s="5">
        <v>96934.832483884325</v>
      </c>
      <c r="C9" s="5">
        <v>1300008.7463259925</v>
      </c>
    </row>
    <row r="10" spans="1:3" x14ac:dyDescent="0.25">
      <c r="A10" s="24" t="s">
        <v>27</v>
      </c>
      <c r="B10" s="5">
        <v>38479.195986944331</v>
      </c>
      <c r="C10" s="5">
        <v>1338487.9423129368</v>
      </c>
    </row>
    <row r="11" spans="1:3" x14ac:dyDescent="0.25">
      <c r="A11" s="24" t="s">
        <v>28</v>
      </c>
      <c r="B11" s="5">
        <v>437.65020660863684</v>
      </c>
      <c r="C11" s="5">
        <v>1338925.5925195455</v>
      </c>
    </row>
    <row r="12" spans="1:3" x14ac:dyDescent="0.25">
      <c r="A12" s="24" t="s">
        <v>29</v>
      </c>
      <c r="B12" s="5">
        <v>0</v>
      </c>
      <c r="C12" s="5">
        <v>1338925.5925195455</v>
      </c>
    </row>
    <row r="13" spans="1:3" x14ac:dyDescent="0.25">
      <c r="A13" s="24" t="s">
        <v>30</v>
      </c>
      <c r="B13" s="5">
        <v>0</v>
      </c>
      <c r="C13" s="5">
        <v>1338925.5925195455</v>
      </c>
    </row>
    <row r="14" spans="1:3" x14ac:dyDescent="0.25">
      <c r="A14" s="24" t="s">
        <v>31</v>
      </c>
      <c r="B14" s="5">
        <v>0</v>
      </c>
      <c r="C14" s="5">
        <v>1338925.5925195455</v>
      </c>
    </row>
    <row r="15" spans="1:3" x14ac:dyDescent="0.25">
      <c r="A15" s="24" t="s">
        <v>32</v>
      </c>
      <c r="B15" s="5">
        <v>0</v>
      </c>
      <c r="C15" s="5">
        <v>1338925.5925195455</v>
      </c>
    </row>
    <row r="16" spans="1:3" x14ac:dyDescent="0.25">
      <c r="A16" s="24" t="s">
        <v>33</v>
      </c>
      <c r="B16" s="5">
        <v>0</v>
      </c>
      <c r="C16" s="5">
        <v>1338925.5925195455</v>
      </c>
    </row>
    <row r="17" spans="1:3" x14ac:dyDescent="0.25">
      <c r="A17" s="24" t="s">
        <v>34</v>
      </c>
      <c r="B17" s="5">
        <v>0</v>
      </c>
      <c r="C17" s="5">
        <v>1338925.5925195455</v>
      </c>
    </row>
    <row r="18" spans="1:3" x14ac:dyDescent="0.25">
      <c r="A18" s="24" t="s">
        <v>35</v>
      </c>
      <c r="B18" s="5">
        <v>0</v>
      </c>
      <c r="C18" s="5">
        <v>1338925.5925195455</v>
      </c>
    </row>
    <row r="19" spans="1:3" x14ac:dyDescent="0.25">
      <c r="A19" s="24" t="s">
        <v>36</v>
      </c>
      <c r="B19" s="5">
        <v>0</v>
      </c>
      <c r="C19" s="5">
        <v>1338925.5925195455</v>
      </c>
    </row>
    <row r="20" spans="1:3" x14ac:dyDescent="0.25">
      <c r="A20" s="24" t="s">
        <v>37</v>
      </c>
      <c r="B20" s="5">
        <v>0</v>
      </c>
      <c r="C20" s="5">
        <v>1338925.5925195455</v>
      </c>
    </row>
    <row r="21" spans="1:3" x14ac:dyDescent="0.25">
      <c r="A21" s="24" t="s">
        <v>38</v>
      </c>
      <c r="B21" s="5">
        <v>0</v>
      </c>
      <c r="C21" s="5">
        <v>1338925.5925195455</v>
      </c>
    </row>
    <row r="22" spans="1:3" x14ac:dyDescent="0.25">
      <c r="A22" s="24" t="s">
        <v>39</v>
      </c>
      <c r="B22" s="5">
        <v>0</v>
      </c>
      <c r="C22" s="5">
        <v>1338925.5925195455</v>
      </c>
    </row>
    <row r="23" spans="1:3" x14ac:dyDescent="0.25">
      <c r="A23" s="24" t="s">
        <v>40</v>
      </c>
      <c r="B23" s="5">
        <v>0</v>
      </c>
      <c r="C23" s="5">
        <v>1338925.5925195455</v>
      </c>
    </row>
    <row r="24" spans="1:3" x14ac:dyDescent="0.25">
      <c r="A24" s="24" t="s">
        <v>41</v>
      </c>
      <c r="B24" s="5">
        <v>0</v>
      </c>
      <c r="C24" s="5">
        <v>1338925.5925195455</v>
      </c>
    </row>
    <row r="25" spans="1:3" x14ac:dyDescent="0.25">
      <c r="A25" s="24" t="s">
        <v>20</v>
      </c>
      <c r="B25" s="25">
        <v>1338925.5925195455</v>
      </c>
      <c r="C25" s="25"/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429AC-015B-4A10-886D-FCC4DD893366}">
  <sheetPr codeName="Sheet1"/>
  <dimension ref="B1:AC256"/>
  <sheetViews>
    <sheetView tabSelected="1" zoomScaleNormal="100" workbookViewId="0">
      <selection activeCell="E63" sqref="E63"/>
    </sheetView>
  </sheetViews>
  <sheetFormatPr defaultRowHeight="15" x14ac:dyDescent="0.25"/>
  <cols>
    <col min="2" max="2" width="18.28515625" bestFit="1" customWidth="1"/>
    <col min="3" max="3" width="11.85546875" bestFit="1" customWidth="1"/>
    <col min="4" max="4" width="11.5703125" bestFit="1" customWidth="1"/>
    <col min="5" max="5" width="10.7109375" bestFit="1" customWidth="1"/>
    <col min="6" max="6" width="12.5703125" bestFit="1" customWidth="1"/>
    <col min="7" max="7" width="14" bestFit="1" customWidth="1"/>
    <col min="8" max="8" width="20.85546875" bestFit="1" customWidth="1"/>
  </cols>
  <sheetData>
    <row r="1" spans="2:29" x14ac:dyDescent="0.25">
      <c r="E1" s="1">
        <v>1</v>
      </c>
      <c r="F1" s="1">
        <v>2</v>
      </c>
      <c r="G1" s="1">
        <v>3</v>
      </c>
      <c r="H1" s="1">
        <v>4</v>
      </c>
      <c r="I1" s="1">
        <v>5</v>
      </c>
      <c r="J1" s="1">
        <v>6</v>
      </c>
      <c r="K1" s="1">
        <v>7</v>
      </c>
      <c r="L1" s="1">
        <v>8</v>
      </c>
      <c r="M1" s="1">
        <v>9</v>
      </c>
      <c r="N1" s="1">
        <v>10</v>
      </c>
      <c r="O1" s="1">
        <v>11</v>
      </c>
      <c r="P1" s="1">
        <v>12</v>
      </c>
      <c r="Q1" s="1">
        <v>13</v>
      </c>
      <c r="R1" s="1">
        <v>14</v>
      </c>
      <c r="S1" s="1">
        <v>15</v>
      </c>
      <c r="T1" s="1">
        <v>16</v>
      </c>
      <c r="U1" s="1">
        <v>17</v>
      </c>
      <c r="V1" s="1">
        <v>18</v>
      </c>
      <c r="W1" s="1">
        <v>19</v>
      </c>
      <c r="X1" s="1">
        <v>20</v>
      </c>
      <c r="Y1" s="1"/>
      <c r="Z1" s="1"/>
      <c r="AA1" s="1"/>
      <c r="AB1" s="1"/>
      <c r="AC1" s="1"/>
    </row>
    <row r="2" spans="2:29" x14ac:dyDescent="0.25">
      <c r="B2" s="2" t="s">
        <v>1</v>
      </c>
      <c r="C2" s="3">
        <v>5000000</v>
      </c>
      <c r="D2" s="4"/>
      <c r="E2" s="5" cm="1">
        <f t="array" ref="E2">SUMPRODUCT((HomeLoan[Months]&gt;0)*(HomeLoan[Months]&lt;=E1*12)*HomeLoan[Interest Paid])</f>
        <v>331824.58356988989</v>
      </c>
      <c r="F2" s="5" cm="1">
        <f t="array" ref="F2">SUMPRODUCT((HomeLoan[Months]&gt;0)*(HomeLoan[Months]&lt;=F1*12)*HomeLoan[Interest Paid])</f>
        <v>622173.72974114818</v>
      </c>
      <c r="G2" s="5" cm="1">
        <f t="array" ref="G2">SUMPRODUCT((HomeLoan[Months]&gt;0)*(HomeLoan[Months]&lt;=G1*12)*HomeLoan[Interest Paid])</f>
        <v>868049.17579067999</v>
      </c>
      <c r="H2" s="5" cm="1">
        <f t="array" ref="H2">SUMPRODUCT((HomeLoan[Months]&gt;0)*(HomeLoan[Months]&lt;=H1*12)*HomeLoan[Interest Paid])</f>
        <v>1066235.9143407098</v>
      </c>
      <c r="I2" s="5" cm="1">
        <f t="array" ref="I2">SUMPRODUCT((HomeLoan[Months]&gt;0)*(HomeLoan[Months]&lt;=I1*12)*HomeLoan[Interest Paid])</f>
        <v>1213286.5248701696</v>
      </c>
      <c r="J2" s="5" cm="1">
        <f t="array" ref="J2">SUMPRODUCT((HomeLoan[Months]&gt;0)*(HomeLoan[Months]&lt;=J1*12)*HomeLoan[Interest Paid])</f>
        <v>1305504.3725497772</v>
      </c>
      <c r="K2" s="5" cm="1">
        <f t="array" ref="K2">SUMPRODUCT((HomeLoan[Months]&gt;0)*(HomeLoan[Months]&lt;=K1*12)*HomeLoan[Interest Paid])</f>
        <v>1338925.5925195462</v>
      </c>
      <c r="L2" s="5" cm="1">
        <f t="array" ref="L2">SUMPRODUCT((HomeLoan[Months]&gt;0)*(HomeLoan[Months]&lt;=L1*12)*HomeLoan[Interest Paid])</f>
        <v>1338925.5925195462</v>
      </c>
    </row>
    <row r="3" spans="2:29" x14ac:dyDescent="0.25">
      <c r="B3" s="2" t="s">
        <v>2</v>
      </c>
      <c r="C3" s="6">
        <v>7.0000000000000007E-2</v>
      </c>
      <c r="D3" s="4"/>
      <c r="E3" s="5">
        <f>SUMIFS(HomeLoan[Interest Paid],HomeLoan[Months], "&gt;" &amp; (E1-1)*12,HomeLoan[Months], "&lt;=" &amp; E1*12 )</f>
        <v>331824.58356988989</v>
      </c>
      <c r="F3" s="5">
        <f>SUMIFS(HomeLoan[Interest Paid],HomeLoan[Months], "&gt;" &amp; (F1-1)*12,HomeLoan[Months], "&lt;=" &amp; F1*12 )</f>
        <v>290349.14617125824</v>
      </c>
      <c r="G3" s="5">
        <f>SUMIFS(HomeLoan[Interest Paid],HomeLoan[Months], "&gt;" &amp; (G1-1)*12,HomeLoan[Months], "&lt;=" &amp; G1*12 )</f>
        <v>245875.44604953181</v>
      </c>
      <c r="H3" s="5">
        <f>SUMIFS(HomeLoan[Interest Paid],HomeLoan[Months], "&gt;" &amp; (H1-1)*12,HomeLoan[Months], "&lt;=" &amp; H1*12 )</f>
        <v>198186.73855002993</v>
      </c>
      <c r="I3" s="5">
        <f>SUMIFS(HomeLoan[Interest Paid],HomeLoan[Months], "&gt;" &amp; (I1-1)*12,HomeLoan[Months], "&lt;=" &amp; I1*12 )</f>
        <v>147050.61052945961</v>
      </c>
      <c r="J3" s="5">
        <f>SUMIFS(HomeLoan[Interest Paid],HomeLoan[Months], "&gt;" &amp; (J1-1)*12,HomeLoan[Months], "&lt;=" &amp; J1*12 )</f>
        <v>92217.847679607366</v>
      </c>
      <c r="K3" s="5">
        <f>SUMIFS(HomeLoan[Interest Paid],HomeLoan[Months], "&gt;" &amp; (K1-1)*12,HomeLoan[Months], "&lt;=" &amp; K1*12 )</f>
        <v>33421.21996976855</v>
      </c>
      <c r="L3" s="5">
        <f>SUMIFS(HomeLoan[Interest Paid],HomeLoan[Months], "&gt;" &amp; (L1-1)*12,HomeLoan[Months], "&lt;=" &amp; L1*12 )</f>
        <v>0</v>
      </c>
      <c r="M3" s="5">
        <f>SUMIFS(HomeLoan[Interest Paid],HomeLoan[Months], "&gt;" &amp; (M1-1)*12,HomeLoan[Months], "&lt;=" &amp; M1*12 )</f>
        <v>0</v>
      </c>
      <c r="N3" s="5">
        <f>SUMIFS(HomeLoan[Interest Paid],HomeLoan[Months], "&gt;" &amp; (N1-1)*12,HomeLoan[Months], "&lt;=" &amp; N1*12 )</f>
        <v>0</v>
      </c>
      <c r="O3" s="5">
        <f>SUMIFS(HomeLoan[Interest Paid],HomeLoan[Months], "&gt;" &amp; (O1-1)*12,HomeLoan[Months], "&lt;=" &amp; O1*12 )</f>
        <v>0</v>
      </c>
      <c r="P3" s="5">
        <f>SUMIFS(HomeLoan[Interest Paid],HomeLoan[Months], "&gt;" &amp; (P1-1)*12,HomeLoan[Months], "&lt;=" &amp; P1*12 )</f>
        <v>0</v>
      </c>
      <c r="Q3" s="5">
        <f>SUMIFS(HomeLoan[Interest Paid],HomeLoan[Months], "&gt;" &amp; (Q1-1)*12,HomeLoan[Months], "&lt;=" &amp; Q1*12 )</f>
        <v>0</v>
      </c>
      <c r="R3" s="5">
        <f>SUMIFS(HomeLoan[Interest Paid],HomeLoan[Months], "&gt;" &amp; (R1-1)*12,HomeLoan[Months], "&lt;=" &amp; R1*12 )</f>
        <v>0</v>
      </c>
      <c r="S3" s="5">
        <f>SUMIFS(HomeLoan[Interest Paid],HomeLoan[Months], "&gt;" &amp; (S1-1)*12,HomeLoan[Months], "&lt;=" &amp; S1*12 )</f>
        <v>0</v>
      </c>
      <c r="T3" s="5">
        <f>SUMIFS(HomeLoan[Interest Paid],HomeLoan[Months], "&gt;" &amp; (T1-1)*12,HomeLoan[Months], "&lt;=" &amp; T1*12 )</f>
        <v>0</v>
      </c>
      <c r="U3" s="5">
        <f>SUMIFS(HomeLoan[Interest Paid],HomeLoan[Months], "&gt;" &amp; (U1-1)*12,HomeLoan[Months], "&lt;=" &amp; U1*12 )</f>
        <v>0</v>
      </c>
      <c r="V3" s="5">
        <f>SUMIFS(HomeLoan[Interest Paid],HomeLoan[Months], "&gt;" &amp; (V1-1)*12,HomeLoan[Months], "&lt;=" &amp; V1*12 )</f>
        <v>0</v>
      </c>
      <c r="W3" s="5">
        <f>SUMIFS(HomeLoan[Interest Paid],HomeLoan[Months], "&gt;" &amp; (W1-1)*12,HomeLoan[Months], "&lt;=" &amp; W1*12 )</f>
        <v>0</v>
      </c>
      <c r="X3" s="5">
        <f>SUMIFS(HomeLoan[Interest Paid],HomeLoan[Months], "&gt;" &amp; (X1-1)*12,HomeLoan[Months], "&lt;=" &amp; X1*12 )</f>
        <v>0</v>
      </c>
    </row>
    <row r="4" spans="2:29" x14ac:dyDescent="0.25">
      <c r="B4" s="2" t="s">
        <v>3</v>
      </c>
      <c r="C4" s="7">
        <v>7</v>
      </c>
      <c r="D4" s="4"/>
      <c r="E4" s="5">
        <f>SUMIFS(HomeLoan[Interest Paid],HomeLoan[Months], "&lt;=" &amp; E1*12 )</f>
        <v>331824.58356988989</v>
      </c>
      <c r="F4" s="5">
        <f>SUMIFS(HomeLoan[Interest Paid],HomeLoan[Months], "&lt;=" &amp; F1*12 )</f>
        <v>622173.72974114818</v>
      </c>
      <c r="G4" s="5">
        <f>SUMIFS(HomeLoan[Interest Paid],HomeLoan[Months], "&lt;=" &amp; G1*12 )</f>
        <v>868049.17579067999</v>
      </c>
      <c r="H4" s="5">
        <f>SUMIFS(HomeLoan[Interest Paid],HomeLoan[Months], "&lt;=" &amp; H1*12 )</f>
        <v>1066235.9143407098</v>
      </c>
      <c r="I4" s="5">
        <f>SUMIFS(HomeLoan[Interest Paid],HomeLoan[Months], "&lt;=" &amp; I1*12 )</f>
        <v>1213286.5248701696</v>
      </c>
      <c r="J4" s="5">
        <f>SUMIFS(HomeLoan[Interest Paid],HomeLoan[Months], "&lt;=" &amp; J1*12 )</f>
        <v>1305504.3725497772</v>
      </c>
      <c r="K4" s="5">
        <f>SUMIFS(HomeLoan[Interest Paid],HomeLoan[Months], "&lt;=" &amp; K1*12 )</f>
        <v>1338925.5925195462</v>
      </c>
      <c r="L4" s="5">
        <f>SUMIFS(HomeLoan[Interest Paid],HomeLoan[Months], "&lt;=" &amp; L1*12 )</f>
        <v>1338925.5925195462</v>
      </c>
      <c r="M4" s="5">
        <f>SUMIFS(HomeLoan[Interest Paid],HomeLoan[Months], "&lt;=" &amp; M1*12 )</f>
        <v>1338925.5925195462</v>
      </c>
      <c r="N4" s="5">
        <f>SUMIFS(HomeLoan[Interest Paid],HomeLoan[Months], "&lt;=" &amp; N1*12 )</f>
        <v>1338925.5925195462</v>
      </c>
      <c r="O4" s="5">
        <f>SUMIFS(HomeLoan[Interest Paid],HomeLoan[Months], "&lt;=" &amp; O1*12 )</f>
        <v>1338925.5925195462</v>
      </c>
      <c r="P4" s="5">
        <f>SUMIFS(HomeLoan[Interest Paid],HomeLoan[Months], "&lt;=" &amp; P1*12 )</f>
        <v>1338925.5925195462</v>
      </c>
      <c r="Q4" s="5"/>
      <c r="R4" s="5"/>
      <c r="S4" s="5"/>
      <c r="T4" s="5"/>
      <c r="U4" s="5"/>
      <c r="V4" s="5"/>
      <c r="W4" s="5"/>
      <c r="X4" s="5"/>
    </row>
    <row r="5" spans="2:29" x14ac:dyDescent="0.25">
      <c r="B5" s="2" t="s">
        <v>4</v>
      </c>
      <c r="C5" s="3">
        <f>MIN(MAX(C2*0.4%,10000),30000)*1.18</f>
        <v>23600</v>
      </c>
      <c r="D5" s="8"/>
      <c r="E5" s="8"/>
      <c r="F5" s="4"/>
      <c r="H5" s="4"/>
    </row>
    <row r="6" spans="2:29" x14ac:dyDescent="0.25">
      <c r="B6" s="2" t="s">
        <v>0</v>
      </c>
      <c r="C6" s="7"/>
      <c r="D6" s="8"/>
      <c r="E6" s="8"/>
      <c r="F6" s="4"/>
      <c r="H6" s="4"/>
    </row>
    <row r="7" spans="2:29" x14ac:dyDescent="0.25">
      <c r="B7" s="2" t="s">
        <v>5</v>
      </c>
      <c r="C7" s="9">
        <f>PMT($C$3/12,$C$4*12,-$C$2)</f>
        <v>75463.399910946973</v>
      </c>
      <c r="D7" s="10"/>
      <c r="E7" s="8"/>
      <c r="F7" s="11"/>
      <c r="H7" s="4"/>
    </row>
    <row r="8" spans="2:29" hidden="1" x14ac:dyDescent="0.25">
      <c r="B8" s="2" t="s">
        <v>6</v>
      </c>
      <c r="C8" s="12">
        <f>((1+C3/12)^(C4*12)-1)/((C3/12*(1+C3/12)^(C4*12)))</f>
        <v>66.257285066673703</v>
      </c>
      <c r="D8" s="10"/>
      <c r="E8" s="10"/>
      <c r="F8" s="11"/>
      <c r="H8" s="4"/>
    </row>
    <row r="9" spans="2:29" hidden="1" x14ac:dyDescent="0.25">
      <c r="B9" s="2" t="s">
        <v>7</v>
      </c>
      <c r="C9" s="13">
        <f>$C$2/$C$8</f>
        <v>75463.399910946784</v>
      </c>
      <c r="D9" s="4"/>
      <c r="E9" s="14"/>
      <c r="F9" s="4"/>
      <c r="H9" s="4"/>
    </row>
    <row r="10" spans="2:29" hidden="1" x14ac:dyDescent="0.25">
      <c r="B10" s="2" t="s">
        <v>8</v>
      </c>
      <c r="C10" s="13">
        <f>HomeLoan[[#Totals],[EMI]]</f>
        <v>3697706.5956364004</v>
      </c>
      <c r="D10" s="10"/>
      <c r="E10" s="14"/>
      <c r="F10" s="4"/>
      <c r="G10" s="4"/>
      <c r="H10" s="4"/>
    </row>
    <row r="11" spans="2:29" hidden="1" x14ac:dyDescent="0.25">
      <c r="B11" s="2" t="s">
        <v>10</v>
      </c>
      <c r="C11" s="15">
        <f>C10-C2</f>
        <v>-1302293.4043635996</v>
      </c>
      <c r="D11" s="10"/>
      <c r="E11" s="5"/>
      <c r="F11" s="11"/>
      <c r="G11" s="4"/>
      <c r="H11" s="4"/>
    </row>
    <row r="12" spans="2:29" hidden="1" x14ac:dyDescent="0.25">
      <c r="B12" s="2" t="s">
        <v>11</v>
      </c>
      <c r="C12" s="16">
        <f>RATE(C4*12,PMT(C3/12,C4*12,-SUM(C2,C5:C6)),-C2)*12</f>
        <v>7.1455230500741013E-2</v>
      </c>
      <c r="D12" s="10"/>
      <c r="E12" s="14"/>
      <c r="F12" s="4"/>
      <c r="G12" s="4"/>
      <c r="H12" s="4"/>
    </row>
    <row r="13" spans="2:29" hidden="1" x14ac:dyDescent="0.25">
      <c r="B13" s="2" t="s">
        <v>12</v>
      </c>
      <c r="C13" s="13">
        <f>-CUMIPMT(C3/12,C4*12,C2,1,C4*12,0)</f>
        <v>1338925.5925195459</v>
      </c>
      <c r="D13" s="4"/>
      <c r="E13" s="4"/>
      <c r="F13" s="8"/>
      <c r="G13" s="4"/>
      <c r="H13" s="4"/>
    </row>
    <row r="14" spans="2:29" hidden="1" x14ac:dyDescent="0.25">
      <c r="B14" s="2" t="s">
        <v>13</v>
      </c>
      <c r="C14" s="17">
        <f ca="1">MIN(NPV(9%/12,OFFSET(HomeLoan[[#Headers],[Interest Paid]],1,0,$C$4*12,1)),267280)</f>
        <v>267280</v>
      </c>
      <c r="D14" s="10"/>
      <c r="E14" s="8"/>
      <c r="F14" s="8"/>
      <c r="G14" s="4"/>
      <c r="H14" s="4"/>
    </row>
    <row r="15" spans="2:29" hidden="1" x14ac:dyDescent="0.25">
      <c r="B15" s="4" t="s">
        <v>14</v>
      </c>
      <c r="C15" s="4" t="s">
        <v>15</v>
      </c>
      <c r="D15" s="4" t="s">
        <v>16</v>
      </c>
      <c r="E15" s="4" t="s">
        <v>5</v>
      </c>
      <c r="F15" s="18" t="s">
        <v>10</v>
      </c>
      <c r="G15" s="18" t="s">
        <v>17</v>
      </c>
      <c r="H15" s="4" t="s">
        <v>18</v>
      </c>
    </row>
    <row r="16" spans="2:29" hidden="1" x14ac:dyDescent="0.25">
      <c r="B16" s="4">
        <v>1</v>
      </c>
      <c r="C16" s="19">
        <f ca="1">EOMONTH(TODAY(),HomeLoan[[#This Row],[Months]]+2)</f>
        <v>44255</v>
      </c>
      <c r="D16" s="20">
        <f>C2</f>
        <v>5000000</v>
      </c>
      <c r="E16" s="20">
        <f t="shared" ref="E16:E79" si="0">IF(D16&gt;1,$C$7,0)</f>
        <v>75463.399910946973</v>
      </c>
      <c r="F16" s="20">
        <f t="shared" ref="F16:F79" si="1">D16*$C$3/12</f>
        <v>29166.666666666672</v>
      </c>
      <c r="G16" s="20">
        <f>E16-F16</f>
        <v>46296.733244280302</v>
      </c>
      <c r="H16" s="20">
        <f>IF((D16-G16)&gt;1,(D16-G16),0)</f>
        <v>4953703.2667557197</v>
      </c>
    </row>
    <row r="17" spans="2:8" hidden="1" x14ac:dyDescent="0.25">
      <c r="B17" s="4">
        <v>2</v>
      </c>
      <c r="C17" s="19">
        <f ca="1">EOMONTH(TODAY(),HomeLoan[[#This Row],[Months]]+2)</f>
        <v>44286</v>
      </c>
      <c r="D17" s="20">
        <f>H16</f>
        <v>4953703.2667557197</v>
      </c>
      <c r="E17" s="20">
        <f t="shared" si="0"/>
        <v>75463.399910946973</v>
      </c>
      <c r="F17" s="20">
        <f t="shared" si="1"/>
        <v>28896.602389408366</v>
      </c>
      <c r="G17" s="20">
        <f>E17-F17</f>
        <v>46566.79752153861</v>
      </c>
      <c r="H17" s="20">
        <f t="shared" ref="H17:H80" si="2">IF((D17-G17)&gt;1,(D17-G17),0)</f>
        <v>4907136.4692341806</v>
      </c>
    </row>
    <row r="18" spans="2:8" hidden="1" x14ac:dyDescent="0.25">
      <c r="B18" s="4">
        <v>3</v>
      </c>
      <c r="C18" s="19">
        <f ca="1">EOMONTH(TODAY(),HomeLoan[[#This Row],[Months]]+2)</f>
        <v>44316</v>
      </c>
      <c r="D18" s="20">
        <f t="shared" ref="D18:D81" si="3">H17</f>
        <v>4907136.4692341806</v>
      </c>
      <c r="E18" s="20">
        <f t="shared" si="0"/>
        <v>75463.399910946973</v>
      </c>
      <c r="F18" s="20">
        <f t="shared" si="1"/>
        <v>28624.962737199388</v>
      </c>
      <c r="G18" s="20">
        <f t="shared" ref="G18:G81" si="4">E18-F18</f>
        <v>46838.437173747589</v>
      </c>
      <c r="H18" s="20">
        <f t="shared" si="2"/>
        <v>4860298.0320604332</v>
      </c>
    </row>
    <row r="19" spans="2:8" hidden="1" x14ac:dyDescent="0.25">
      <c r="B19" s="4">
        <v>4</v>
      </c>
      <c r="C19" s="19">
        <f ca="1">EOMONTH(TODAY(),HomeLoan[[#This Row],[Months]]+2)</f>
        <v>44347</v>
      </c>
      <c r="D19" s="20">
        <f t="shared" si="3"/>
        <v>4860298.0320604332</v>
      </c>
      <c r="E19" s="20">
        <f t="shared" si="0"/>
        <v>75463.399910946973</v>
      </c>
      <c r="F19" s="20">
        <f t="shared" si="1"/>
        <v>28351.73852035253</v>
      </c>
      <c r="G19" s="20">
        <f t="shared" si="4"/>
        <v>47111.66139059444</v>
      </c>
      <c r="H19" s="20">
        <f t="shared" si="2"/>
        <v>4813186.370669839</v>
      </c>
    </row>
    <row r="20" spans="2:8" hidden="1" x14ac:dyDescent="0.25">
      <c r="B20" s="4">
        <v>5</v>
      </c>
      <c r="C20" s="19">
        <f ca="1">EOMONTH(TODAY(),HomeLoan[[#This Row],[Months]]+2)</f>
        <v>44377</v>
      </c>
      <c r="D20" s="20">
        <f t="shared" si="3"/>
        <v>4813186.370669839</v>
      </c>
      <c r="E20" s="20">
        <f t="shared" si="0"/>
        <v>75463.399910946973</v>
      </c>
      <c r="F20" s="20">
        <f t="shared" si="1"/>
        <v>28076.920495574061</v>
      </c>
      <c r="G20" s="20">
        <f t="shared" si="4"/>
        <v>47386.479415372916</v>
      </c>
      <c r="H20" s="20">
        <f t="shared" si="2"/>
        <v>4765799.891254466</v>
      </c>
    </row>
    <row r="21" spans="2:8" hidden="1" x14ac:dyDescent="0.25">
      <c r="B21" s="4">
        <v>6</v>
      </c>
      <c r="C21" s="19">
        <f ca="1">EOMONTH(TODAY(),HomeLoan[[#This Row],[Months]]+2)</f>
        <v>44408</v>
      </c>
      <c r="D21" s="20">
        <f t="shared" si="3"/>
        <v>4765799.891254466</v>
      </c>
      <c r="E21" s="20">
        <f t="shared" si="0"/>
        <v>75463.399910946973</v>
      </c>
      <c r="F21" s="20">
        <f t="shared" si="1"/>
        <v>27800.499365651052</v>
      </c>
      <c r="G21" s="20">
        <f t="shared" si="4"/>
        <v>47662.900545295925</v>
      </c>
      <c r="H21" s="20">
        <f t="shared" si="2"/>
        <v>4718136.9907091698</v>
      </c>
    </row>
    <row r="22" spans="2:8" hidden="1" x14ac:dyDescent="0.25">
      <c r="B22" s="4">
        <v>7</v>
      </c>
      <c r="C22" s="19">
        <f ca="1">EOMONTH(TODAY(),HomeLoan[[#This Row],[Months]]+2)</f>
        <v>44439</v>
      </c>
      <c r="D22" s="20">
        <f t="shared" si="3"/>
        <v>4718136.9907091698</v>
      </c>
      <c r="E22" s="20">
        <f t="shared" si="0"/>
        <v>75463.399910946973</v>
      </c>
      <c r="F22" s="20">
        <f t="shared" si="1"/>
        <v>27522.465779136826</v>
      </c>
      <c r="G22" s="20">
        <f t="shared" si="4"/>
        <v>47940.934131810151</v>
      </c>
      <c r="H22" s="20">
        <f t="shared" si="2"/>
        <v>4670196.0565773593</v>
      </c>
    </row>
    <row r="23" spans="2:8" hidden="1" x14ac:dyDescent="0.25">
      <c r="B23" s="4">
        <v>8</v>
      </c>
      <c r="C23" s="19">
        <f ca="1">EOMONTH(TODAY(),HomeLoan[[#This Row],[Months]]+2)</f>
        <v>44469</v>
      </c>
      <c r="D23" s="20">
        <f t="shared" si="3"/>
        <v>4670196.0565773593</v>
      </c>
      <c r="E23" s="20">
        <f t="shared" si="0"/>
        <v>75463.399910946973</v>
      </c>
      <c r="F23" s="20">
        <f t="shared" si="1"/>
        <v>27242.810330034597</v>
      </c>
      <c r="G23" s="20">
        <f t="shared" si="4"/>
        <v>48220.589580912376</v>
      </c>
      <c r="H23" s="20">
        <f t="shared" si="2"/>
        <v>4621975.4669964472</v>
      </c>
    </row>
    <row r="24" spans="2:8" hidden="1" x14ac:dyDescent="0.25">
      <c r="B24" s="4">
        <v>9</v>
      </c>
      <c r="C24" s="19">
        <f ca="1">EOMONTH(TODAY(),HomeLoan[[#This Row],[Months]]+2)</f>
        <v>44500</v>
      </c>
      <c r="D24" s="20">
        <f t="shared" si="3"/>
        <v>4621975.4669964472</v>
      </c>
      <c r="E24" s="20">
        <f t="shared" si="0"/>
        <v>75463.399910946973</v>
      </c>
      <c r="F24" s="20">
        <f t="shared" si="1"/>
        <v>26961.523557479279</v>
      </c>
      <c r="G24" s="20">
        <f t="shared" si="4"/>
        <v>48501.876353467698</v>
      </c>
      <c r="H24" s="20">
        <f t="shared" si="2"/>
        <v>4573473.5906429794</v>
      </c>
    </row>
    <row r="25" spans="2:8" hidden="1" x14ac:dyDescent="0.25">
      <c r="B25" s="4">
        <v>10</v>
      </c>
      <c r="C25" s="19">
        <f ca="1">EOMONTH(TODAY(),HomeLoan[[#This Row],[Months]]+2)</f>
        <v>44530</v>
      </c>
      <c r="D25" s="20">
        <f t="shared" si="3"/>
        <v>4573473.5906429794</v>
      </c>
      <c r="E25" s="20">
        <f t="shared" si="0"/>
        <v>75463.399910946973</v>
      </c>
      <c r="F25" s="20">
        <f t="shared" si="1"/>
        <v>26678.595945417383</v>
      </c>
      <c r="G25" s="20">
        <f t="shared" si="4"/>
        <v>48784.803965529587</v>
      </c>
      <c r="H25" s="20">
        <f t="shared" si="2"/>
        <v>4524688.7866774499</v>
      </c>
    </row>
    <row r="26" spans="2:8" hidden="1" x14ac:dyDescent="0.25">
      <c r="B26" s="4">
        <v>11</v>
      </c>
      <c r="C26" s="19">
        <f ca="1">EOMONTH(TODAY(),HomeLoan[[#This Row],[Months]]+2)</f>
        <v>44561</v>
      </c>
      <c r="D26" s="20">
        <f t="shared" si="3"/>
        <v>4524688.7866774499</v>
      </c>
      <c r="E26" s="20">
        <f t="shared" si="0"/>
        <v>75463.399910946973</v>
      </c>
      <c r="F26" s="20">
        <f t="shared" si="1"/>
        <v>26394.017922285129</v>
      </c>
      <c r="G26" s="20">
        <f t="shared" si="4"/>
        <v>49069.381988661844</v>
      </c>
      <c r="H26" s="20">
        <f t="shared" si="2"/>
        <v>4475619.4046887876</v>
      </c>
    </row>
    <row r="27" spans="2:8" hidden="1" x14ac:dyDescent="0.25">
      <c r="B27" s="4">
        <v>12</v>
      </c>
      <c r="C27" s="19">
        <f ca="1">EOMONTH(TODAY(),HomeLoan[[#This Row],[Months]]+2)</f>
        <v>44592</v>
      </c>
      <c r="D27" s="20">
        <f t="shared" si="3"/>
        <v>4475619.4046887876</v>
      </c>
      <c r="E27" s="20">
        <f t="shared" si="0"/>
        <v>75463.399910946973</v>
      </c>
      <c r="F27" s="20">
        <f t="shared" si="1"/>
        <v>26107.779860684594</v>
      </c>
      <c r="G27" s="20">
        <f t="shared" si="4"/>
        <v>49355.620050262383</v>
      </c>
      <c r="H27" s="20">
        <f t="shared" si="2"/>
        <v>4426263.784638525</v>
      </c>
    </row>
    <row r="28" spans="2:8" hidden="1" x14ac:dyDescent="0.25">
      <c r="B28" s="4">
        <v>13</v>
      </c>
      <c r="C28" s="19">
        <f ca="1">EOMONTH(TODAY(),HomeLoan[[#This Row],[Months]]+2)</f>
        <v>44620</v>
      </c>
      <c r="D28" s="20">
        <f t="shared" si="3"/>
        <v>4426263.784638525</v>
      </c>
      <c r="E28" s="20">
        <f t="shared" si="0"/>
        <v>75463.399910946973</v>
      </c>
      <c r="F28" s="20">
        <f t="shared" si="1"/>
        <v>25819.872077058066</v>
      </c>
      <c r="G28" s="20">
        <f t="shared" si="4"/>
        <v>49643.527833888904</v>
      </c>
      <c r="H28" s="20">
        <f t="shared" si="2"/>
        <v>4376620.2568046357</v>
      </c>
    </row>
    <row r="29" spans="2:8" hidden="1" x14ac:dyDescent="0.25">
      <c r="B29" s="4">
        <v>14</v>
      </c>
      <c r="C29" s="19">
        <f ca="1">EOMONTH(TODAY(),HomeLoan[[#This Row],[Months]]+2)</f>
        <v>44651</v>
      </c>
      <c r="D29" s="20">
        <f t="shared" si="3"/>
        <v>4376620.2568046357</v>
      </c>
      <c r="E29" s="20">
        <f t="shared" si="0"/>
        <v>75463.399910946973</v>
      </c>
      <c r="F29" s="20">
        <f t="shared" si="1"/>
        <v>25530.284831360375</v>
      </c>
      <c r="G29" s="20">
        <f t="shared" si="4"/>
        <v>49933.115079586598</v>
      </c>
      <c r="H29" s="20">
        <f t="shared" si="2"/>
        <v>4326687.1417250494</v>
      </c>
    </row>
    <row r="30" spans="2:8" hidden="1" x14ac:dyDescent="0.25">
      <c r="B30" s="4">
        <v>15</v>
      </c>
      <c r="C30" s="19">
        <f ca="1">EOMONTH(TODAY(),HomeLoan[[#This Row],[Months]]+2)</f>
        <v>44681</v>
      </c>
      <c r="D30" s="20">
        <f t="shared" si="3"/>
        <v>4326687.1417250494</v>
      </c>
      <c r="E30" s="20">
        <f t="shared" si="0"/>
        <v>75463.399910946973</v>
      </c>
      <c r="F30" s="20">
        <f t="shared" si="1"/>
        <v>25239.008326729458</v>
      </c>
      <c r="G30" s="20">
        <f t="shared" si="4"/>
        <v>50224.391584217519</v>
      </c>
      <c r="H30" s="20">
        <f t="shared" si="2"/>
        <v>4276462.7501408318</v>
      </c>
    </row>
    <row r="31" spans="2:8" hidden="1" x14ac:dyDescent="0.25">
      <c r="B31" s="4">
        <v>16</v>
      </c>
      <c r="C31" s="19">
        <f ca="1">EOMONTH(TODAY(),HomeLoan[[#This Row],[Months]]+2)</f>
        <v>44712</v>
      </c>
      <c r="D31" s="20">
        <f t="shared" si="3"/>
        <v>4276462.7501408318</v>
      </c>
      <c r="E31" s="20">
        <f t="shared" si="0"/>
        <v>75463.399910946973</v>
      </c>
      <c r="F31" s="20">
        <f t="shared" si="1"/>
        <v>24946.032709154853</v>
      </c>
      <c r="G31" s="20">
        <f t="shared" si="4"/>
        <v>50517.36720179212</v>
      </c>
      <c r="H31" s="20">
        <f t="shared" si="2"/>
        <v>4225945.3829390397</v>
      </c>
    </row>
    <row r="32" spans="2:8" hidden="1" x14ac:dyDescent="0.25">
      <c r="B32" s="4">
        <v>17</v>
      </c>
      <c r="C32" s="19">
        <f ca="1">EOMONTH(TODAY(),HomeLoan[[#This Row],[Months]]+2)</f>
        <v>44742</v>
      </c>
      <c r="D32" s="20">
        <f t="shared" si="3"/>
        <v>4225945.3829390397</v>
      </c>
      <c r="E32" s="20">
        <f t="shared" si="0"/>
        <v>75463.399910946973</v>
      </c>
      <c r="F32" s="20">
        <f t="shared" si="1"/>
        <v>24651.348067144401</v>
      </c>
      <c r="G32" s="20">
        <f t="shared" si="4"/>
        <v>50812.051843802576</v>
      </c>
      <c r="H32" s="20">
        <f t="shared" si="2"/>
        <v>4175133.3310952373</v>
      </c>
    </row>
    <row r="33" spans="2:8" hidden="1" x14ac:dyDescent="0.25">
      <c r="B33" s="4">
        <v>18</v>
      </c>
      <c r="C33" s="19">
        <f ca="1">EOMONTH(TODAY(),HomeLoan[[#This Row],[Months]]+2)</f>
        <v>44773</v>
      </c>
      <c r="D33" s="20">
        <f t="shared" si="3"/>
        <v>4175133.3310952373</v>
      </c>
      <c r="E33" s="20">
        <f t="shared" si="0"/>
        <v>75463.399910946973</v>
      </c>
      <c r="F33" s="20">
        <f t="shared" si="1"/>
        <v>24354.944431388885</v>
      </c>
      <c r="G33" s="20">
        <f t="shared" si="4"/>
        <v>51108.455479558092</v>
      </c>
      <c r="H33" s="20">
        <f t="shared" si="2"/>
        <v>4124024.8756156792</v>
      </c>
    </row>
    <row r="34" spans="2:8" hidden="1" x14ac:dyDescent="0.25">
      <c r="B34" s="4">
        <v>19</v>
      </c>
      <c r="C34" s="19">
        <f ca="1">EOMONTH(TODAY(),HomeLoan[[#This Row],[Months]]+2)</f>
        <v>44804</v>
      </c>
      <c r="D34" s="20">
        <f t="shared" si="3"/>
        <v>4124024.8756156792</v>
      </c>
      <c r="E34" s="20">
        <f t="shared" si="0"/>
        <v>75463.399910946973</v>
      </c>
      <c r="F34" s="20">
        <f t="shared" si="1"/>
        <v>24056.811774424797</v>
      </c>
      <c r="G34" s="20">
        <f t="shared" si="4"/>
        <v>51406.588136522172</v>
      </c>
      <c r="H34" s="20">
        <f t="shared" si="2"/>
        <v>4072618.2874791571</v>
      </c>
    </row>
    <row r="35" spans="2:8" hidden="1" x14ac:dyDescent="0.25">
      <c r="B35" s="4">
        <v>20</v>
      </c>
      <c r="C35" s="19">
        <f ca="1">EOMONTH(TODAY(),HomeLoan[[#This Row],[Months]]+2)</f>
        <v>44834</v>
      </c>
      <c r="D35" s="20">
        <f t="shared" si="3"/>
        <v>4072618.2874791571</v>
      </c>
      <c r="E35" s="20">
        <f t="shared" si="0"/>
        <v>75463.399910946973</v>
      </c>
      <c r="F35" s="20">
        <f t="shared" si="1"/>
        <v>23756.940010295086</v>
      </c>
      <c r="G35" s="20">
        <f t="shared" si="4"/>
        <v>51706.459900651884</v>
      </c>
      <c r="H35" s="20">
        <f t="shared" si="2"/>
        <v>4020911.827578505</v>
      </c>
    </row>
    <row r="36" spans="2:8" hidden="1" x14ac:dyDescent="0.25">
      <c r="B36" s="4">
        <v>21</v>
      </c>
      <c r="C36" s="19">
        <f ca="1">EOMONTH(TODAY(),HomeLoan[[#This Row],[Months]]+2)</f>
        <v>44865</v>
      </c>
      <c r="D36" s="20">
        <f t="shared" si="3"/>
        <v>4020911.827578505</v>
      </c>
      <c r="E36" s="20">
        <f t="shared" si="0"/>
        <v>75463.399910946973</v>
      </c>
      <c r="F36" s="20">
        <f t="shared" si="1"/>
        <v>23455.318994207948</v>
      </c>
      <c r="G36" s="20">
        <f t="shared" si="4"/>
        <v>52008.080916739025</v>
      </c>
      <c r="H36" s="20">
        <f t="shared" si="2"/>
        <v>3968903.746661766</v>
      </c>
    </row>
    <row r="37" spans="2:8" hidden="1" x14ac:dyDescent="0.25">
      <c r="B37" s="4">
        <v>22</v>
      </c>
      <c r="C37" s="19">
        <f ca="1">EOMONTH(TODAY(),HomeLoan[[#This Row],[Months]]+2)</f>
        <v>44895</v>
      </c>
      <c r="D37" s="20">
        <f t="shared" si="3"/>
        <v>3968903.746661766</v>
      </c>
      <c r="E37" s="20">
        <f t="shared" si="0"/>
        <v>75463.399910946973</v>
      </c>
      <c r="F37" s="20">
        <f t="shared" si="1"/>
        <v>23151.938522193639</v>
      </c>
      <c r="G37" s="20">
        <f t="shared" si="4"/>
        <v>52311.461388753334</v>
      </c>
      <c r="H37" s="20">
        <f t="shared" si="2"/>
        <v>3916592.2852730127</v>
      </c>
    </row>
    <row r="38" spans="2:8" hidden="1" x14ac:dyDescent="0.25">
      <c r="B38" s="4">
        <v>23</v>
      </c>
      <c r="C38" s="19">
        <f ca="1">EOMONTH(TODAY(),HomeLoan[[#This Row],[Months]]+2)</f>
        <v>44926</v>
      </c>
      <c r="D38" s="20">
        <f t="shared" si="3"/>
        <v>3916592.2852730127</v>
      </c>
      <c r="E38" s="20">
        <f t="shared" si="0"/>
        <v>75463.399910946973</v>
      </c>
      <c r="F38" s="20">
        <f t="shared" si="1"/>
        <v>22846.788330759242</v>
      </c>
      <c r="G38" s="20">
        <f t="shared" si="4"/>
        <v>52616.611580187731</v>
      </c>
      <c r="H38" s="20">
        <f t="shared" si="2"/>
        <v>3863975.6736928248</v>
      </c>
    </row>
    <row r="39" spans="2:8" hidden="1" x14ac:dyDescent="0.25">
      <c r="B39" s="4">
        <v>24</v>
      </c>
      <c r="C39" s="19">
        <f ca="1">EOMONTH(TODAY(),HomeLoan[[#This Row],[Months]]+2)</f>
        <v>44957</v>
      </c>
      <c r="D39" s="20">
        <f t="shared" si="3"/>
        <v>3863975.6736928248</v>
      </c>
      <c r="E39" s="20">
        <f t="shared" si="0"/>
        <v>75463.399910946973</v>
      </c>
      <c r="F39" s="20">
        <f t="shared" si="1"/>
        <v>22539.858096541477</v>
      </c>
      <c r="G39" s="20">
        <f t="shared" si="4"/>
        <v>52923.5418144055</v>
      </c>
      <c r="H39" s="20">
        <f t="shared" si="2"/>
        <v>3811052.1318784193</v>
      </c>
    </row>
    <row r="40" spans="2:8" hidden="1" x14ac:dyDescent="0.25">
      <c r="B40" s="4">
        <v>25</v>
      </c>
      <c r="C40" s="19">
        <f ca="1">EOMONTH(TODAY(),HomeLoan[[#This Row],[Months]]+2)</f>
        <v>44985</v>
      </c>
      <c r="D40" s="20">
        <f t="shared" si="3"/>
        <v>3811052.1318784193</v>
      </c>
      <c r="E40" s="20">
        <f t="shared" si="0"/>
        <v>75463.399910946973</v>
      </c>
      <c r="F40" s="20">
        <f t="shared" si="1"/>
        <v>22231.137435957451</v>
      </c>
      <c r="G40" s="20">
        <f t="shared" si="4"/>
        <v>53232.262474989519</v>
      </c>
      <c r="H40" s="20">
        <f t="shared" si="2"/>
        <v>3757819.8694034298</v>
      </c>
    </row>
    <row r="41" spans="2:8" hidden="1" x14ac:dyDescent="0.25">
      <c r="B41" s="4">
        <v>26</v>
      </c>
      <c r="C41" s="19">
        <f ca="1">EOMONTH(TODAY(),HomeLoan[[#This Row],[Months]]+2)</f>
        <v>45016</v>
      </c>
      <c r="D41" s="20">
        <f t="shared" si="3"/>
        <v>3757819.8694034298</v>
      </c>
      <c r="E41" s="20">
        <f t="shared" si="0"/>
        <v>75463.399910946973</v>
      </c>
      <c r="F41" s="20">
        <f t="shared" si="1"/>
        <v>21920.615904853345</v>
      </c>
      <c r="G41" s="20">
        <f t="shared" si="4"/>
        <v>53542.784006093629</v>
      </c>
      <c r="H41" s="20">
        <f t="shared" si="2"/>
        <v>3704277.0853973362</v>
      </c>
    </row>
    <row r="42" spans="2:8" hidden="1" x14ac:dyDescent="0.25">
      <c r="B42" s="4">
        <v>27</v>
      </c>
      <c r="C42" s="19">
        <f ca="1">EOMONTH(TODAY(),HomeLoan[[#This Row],[Months]]+2)</f>
        <v>45046</v>
      </c>
      <c r="D42" s="20">
        <f t="shared" si="3"/>
        <v>3704277.0853973362</v>
      </c>
      <c r="E42" s="20">
        <f t="shared" si="0"/>
        <v>75463.399910946973</v>
      </c>
      <c r="F42" s="20">
        <f t="shared" si="1"/>
        <v>21608.282998151128</v>
      </c>
      <c r="G42" s="20">
        <f t="shared" si="4"/>
        <v>53855.116912795842</v>
      </c>
      <c r="H42" s="20">
        <f t="shared" si="2"/>
        <v>3650421.9684845405</v>
      </c>
    </row>
    <row r="43" spans="2:8" hidden="1" x14ac:dyDescent="0.25">
      <c r="B43" s="4">
        <v>28</v>
      </c>
      <c r="C43" s="19">
        <f ca="1">EOMONTH(TODAY(),HomeLoan[[#This Row],[Months]]+2)</f>
        <v>45077</v>
      </c>
      <c r="D43" s="20">
        <f t="shared" si="3"/>
        <v>3650421.9684845405</v>
      </c>
      <c r="E43" s="20">
        <f t="shared" si="0"/>
        <v>75463.399910946973</v>
      </c>
      <c r="F43" s="20">
        <f t="shared" si="1"/>
        <v>21294.128149493154</v>
      </c>
      <c r="G43" s="20">
        <f t="shared" si="4"/>
        <v>54169.27176145382</v>
      </c>
      <c r="H43" s="20">
        <f t="shared" si="2"/>
        <v>3596252.6967230868</v>
      </c>
    </row>
    <row r="44" spans="2:8" hidden="1" x14ac:dyDescent="0.25">
      <c r="B44" s="4">
        <v>29</v>
      </c>
      <c r="C44" s="19">
        <f ca="1">EOMONTH(TODAY(),HomeLoan[[#This Row],[Months]]+2)</f>
        <v>45107</v>
      </c>
      <c r="D44" s="20">
        <f t="shared" si="3"/>
        <v>3596252.6967230868</v>
      </c>
      <c r="E44" s="20">
        <f t="shared" si="0"/>
        <v>75463.399910946973</v>
      </c>
      <c r="F44" s="20">
        <f t="shared" si="1"/>
        <v>20978.140730884676</v>
      </c>
      <c r="G44" s="20">
        <f t="shared" si="4"/>
        <v>54485.259180062298</v>
      </c>
      <c r="H44" s="20">
        <f t="shared" si="2"/>
        <v>3541767.4375430243</v>
      </c>
    </row>
    <row r="45" spans="2:8" hidden="1" x14ac:dyDescent="0.25">
      <c r="B45" s="4">
        <v>30</v>
      </c>
      <c r="C45" s="19">
        <f ca="1">EOMONTH(TODAY(),HomeLoan[[#This Row],[Months]]+2)</f>
        <v>45138</v>
      </c>
      <c r="D45" s="20">
        <f t="shared" si="3"/>
        <v>3541767.4375430243</v>
      </c>
      <c r="E45" s="20">
        <f t="shared" si="0"/>
        <v>75463.399910946973</v>
      </c>
      <c r="F45" s="20">
        <f t="shared" si="1"/>
        <v>20660.310052334313</v>
      </c>
      <c r="G45" s="20">
        <f t="shared" si="4"/>
        <v>54803.089858612657</v>
      </c>
      <c r="H45" s="20">
        <f t="shared" si="2"/>
        <v>3486964.3476844118</v>
      </c>
    </row>
    <row r="46" spans="2:8" hidden="1" x14ac:dyDescent="0.25">
      <c r="B46" s="4">
        <v>31</v>
      </c>
      <c r="C46" s="19">
        <f ca="1">EOMONTH(TODAY(),HomeLoan[[#This Row],[Months]]+2)</f>
        <v>45169</v>
      </c>
      <c r="D46" s="20">
        <f t="shared" si="3"/>
        <v>3486964.3476844118</v>
      </c>
      <c r="E46" s="20">
        <f t="shared" si="0"/>
        <v>75463.399910946973</v>
      </c>
      <c r="F46" s="20">
        <f t="shared" si="1"/>
        <v>20340.625361492403</v>
      </c>
      <c r="G46" s="20">
        <f t="shared" si="4"/>
        <v>55122.774549454567</v>
      </c>
      <c r="H46" s="20">
        <f t="shared" si="2"/>
        <v>3431841.5731349573</v>
      </c>
    </row>
    <row r="47" spans="2:8" hidden="1" x14ac:dyDescent="0.25">
      <c r="B47" s="4">
        <v>32</v>
      </c>
      <c r="C47" s="19">
        <f ca="1">EOMONTH(TODAY(),HomeLoan[[#This Row],[Months]]+2)</f>
        <v>45199</v>
      </c>
      <c r="D47" s="20">
        <f t="shared" si="3"/>
        <v>3431841.5731349573</v>
      </c>
      <c r="E47" s="20">
        <f t="shared" si="0"/>
        <v>75463.399910946973</v>
      </c>
      <c r="F47" s="20">
        <f t="shared" si="1"/>
        <v>20019.075843287254</v>
      </c>
      <c r="G47" s="20">
        <f t="shared" si="4"/>
        <v>55444.32406765972</v>
      </c>
      <c r="H47" s="20">
        <f t="shared" si="2"/>
        <v>3376397.2490672977</v>
      </c>
    </row>
    <row r="48" spans="2:8" hidden="1" x14ac:dyDescent="0.25">
      <c r="B48" s="4">
        <v>33</v>
      </c>
      <c r="C48" s="19">
        <f ca="1">EOMONTH(TODAY(),HomeLoan[[#This Row],[Months]]+2)</f>
        <v>45230</v>
      </c>
      <c r="D48" s="20">
        <f t="shared" si="3"/>
        <v>3376397.2490672977</v>
      </c>
      <c r="E48" s="20">
        <f t="shared" si="0"/>
        <v>75463.399910946973</v>
      </c>
      <c r="F48" s="20">
        <f t="shared" si="1"/>
        <v>19695.650619559237</v>
      </c>
      <c r="G48" s="20">
        <f t="shared" si="4"/>
        <v>55767.749291387736</v>
      </c>
      <c r="H48" s="20">
        <f t="shared" si="2"/>
        <v>3320629.4997759098</v>
      </c>
    </row>
    <row r="49" spans="2:8" hidden="1" x14ac:dyDescent="0.25">
      <c r="B49" s="4">
        <v>34</v>
      </c>
      <c r="C49" s="19">
        <f ca="1">EOMONTH(TODAY(),HomeLoan[[#This Row],[Months]]+2)</f>
        <v>45260</v>
      </c>
      <c r="D49" s="20">
        <f t="shared" si="3"/>
        <v>3320629.4997759098</v>
      </c>
      <c r="E49" s="20">
        <f t="shared" si="0"/>
        <v>75463.399910946973</v>
      </c>
      <c r="F49" s="20">
        <f t="shared" si="1"/>
        <v>19370.338748692808</v>
      </c>
      <c r="G49" s="20">
        <f t="shared" si="4"/>
        <v>56093.061162254162</v>
      </c>
      <c r="H49" s="20">
        <f t="shared" si="2"/>
        <v>3264536.4386136555</v>
      </c>
    </row>
    <row r="50" spans="2:8" hidden="1" x14ac:dyDescent="0.25">
      <c r="B50" s="4">
        <v>35</v>
      </c>
      <c r="C50" s="19">
        <f ca="1">EOMONTH(TODAY(),HomeLoan[[#This Row],[Months]]+2)</f>
        <v>45291</v>
      </c>
      <c r="D50" s="20">
        <f t="shared" si="3"/>
        <v>3264536.4386136555</v>
      </c>
      <c r="E50" s="20">
        <f t="shared" si="0"/>
        <v>75463.399910946973</v>
      </c>
      <c r="F50" s="20">
        <f t="shared" si="1"/>
        <v>19043.129225246324</v>
      </c>
      <c r="G50" s="20">
        <f t="shared" si="4"/>
        <v>56420.270685700649</v>
      </c>
      <c r="H50" s="20">
        <f t="shared" si="2"/>
        <v>3208116.1679279548</v>
      </c>
    </row>
    <row r="51" spans="2:8" x14ac:dyDescent="0.25">
      <c r="B51" s="4">
        <v>36</v>
      </c>
      <c r="C51" s="19">
        <f ca="1">EOMONTH(TODAY(),HomeLoan[[#This Row],[Months]]+2)</f>
        <v>45322</v>
      </c>
      <c r="D51" s="20">
        <f t="shared" si="3"/>
        <v>3208116.1679279548</v>
      </c>
      <c r="E51" s="20">
        <f t="shared" si="0"/>
        <v>75463.399910946973</v>
      </c>
      <c r="F51" s="20">
        <f t="shared" si="1"/>
        <v>18714.010979579736</v>
      </c>
      <c r="G51" s="20">
        <f t="shared" si="4"/>
        <v>56749.388931367241</v>
      </c>
      <c r="H51" s="20">
        <f t="shared" si="2"/>
        <v>3151366.7789965877</v>
      </c>
    </row>
    <row r="52" spans="2:8" x14ac:dyDescent="0.25">
      <c r="B52" s="4">
        <v>37</v>
      </c>
      <c r="C52" s="19">
        <f ca="1">EOMONTH(TODAY(),HomeLoan[[#This Row],[Months]]+2)</f>
        <v>45351</v>
      </c>
      <c r="D52" s="20">
        <f t="shared" si="3"/>
        <v>3151366.7789965877</v>
      </c>
      <c r="E52" s="20">
        <f t="shared" si="0"/>
        <v>75463.399910946973</v>
      </c>
      <c r="F52" s="20">
        <f t="shared" si="1"/>
        <v>18382.972877480097</v>
      </c>
      <c r="G52" s="20">
        <f t="shared" si="4"/>
        <v>57080.427033466876</v>
      </c>
      <c r="H52" s="20">
        <f t="shared" si="2"/>
        <v>3094286.351963121</v>
      </c>
    </row>
    <row r="53" spans="2:8" x14ac:dyDescent="0.25">
      <c r="B53" s="4">
        <v>38</v>
      </c>
      <c r="C53" s="19">
        <f ca="1">EOMONTH(TODAY(),HomeLoan[[#This Row],[Months]]+2)</f>
        <v>45382</v>
      </c>
      <c r="D53" s="20">
        <f t="shared" si="3"/>
        <v>3094286.351963121</v>
      </c>
      <c r="E53" s="20">
        <f t="shared" si="0"/>
        <v>75463.399910946973</v>
      </c>
      <c r="F53" s="20">
        <f t="shared" si="1"/>
        <v>18050.003719784876</v>
      </c>
      <c r="G53" s="20">
        <f t="shared" si="4"/>
        <v>57413.396191162101</v>
      </c>
      <c r="H53" s="20">
        <f t="shared" si="2"/>
        <v>3036872.9557719589</v>
      </c>
    </row>
    <row r="54" spans="2:8" x14ac:dyDescent="0.25">
      <c r="B54" s="4">
        <v>39</v>
      </c>
      <c r="C54" s="19">
        <f ca="1">EOMONTH(TODAY(),HomeLoan[[#This Row],[Months]]+2)</f>
        <v>45412</v>
      </c>
      <c r="D54" s="20">
        <f t="shared" si="3"/>
        <v>3036872.9557719589</v>
      </c>
      <c r="E54" s="20">
        <f t="shared" si="0"/>
        <v>75463.399910946973</v>
      </c>
      <c r="F54" s="20">
        <f t="shared" si="1"/>
        <v>17715.092242003095</v>
      </c>
      <c r="G54" s="20">
        <f t="shared" si="4"/>
        <v>57748.307668943875</v>
      </c>
      <c r="H54" s="20">
        <f t="shared" si="2"/>
        <v>2979124.648103015</v>
      </c>
    </row>
    <row r="55" spans="2:8" x14ac:dyDescent="0.25">
      <c r="B55" s="4">
        <v>40</v>
      </c>
      <c r="C55" s="19">
        <f ca="1">EOMONTH(TODAY(),HomeLoan[[#This Row],[Months]]+2)</f>
        <v>45443</v>
      </c>
      <c r="D55" s="20">
        <f t="shared" si="3"/>
        <v>2979124.648103015</v>
      </c>
      <c r="E55" s="20">
        <f t="shared" si="0"/>
        <v>75463.399910946973</v>
      </c>
      <c r="F55" s="20">
        <f t="shared" si="1"/>
        <v>17378.227113934256</v>
      </c>
      <c r="G55" s="20">
        <f t="shared" si="4"/>
        <v>58085.172797012718</v>
      </c>
      <c r="H55" s="20">
        <f t="shared" si="2"/>
        <v>2921039.4753060024</v>
      </c>
    </row>
    <row r="56" spans="2:8" x14ac:dyDescent="0.25">
      <c r="B56" s="4">
        <v>41</v>
      </c>
      <c r="C56" s="19">
        <f ca="1">EOMONTH(TODAY(),HomeLoan[[#This Row],[Months]]+2)</f>
        <v>45473</v>
      </c>
      <c r="D56" s="20">
        <f t="shared" si="3"/>
        <v>2921039.4753060024</v>
      </c>
      <c r="E56" s="20">
        <f t="shared" si="0"/>
        <v>75463.399910946973</v>
      </c>
      <c r="F56" s="20">
        <f t="shared" si="1"/>
        <v>17039.396939285016</v>
      </c>
      <c r="G56" s="20">
        <f t="shared" si="4"/>
        <v>58424.002971661961</v>
      </c>
      <c r="H56" s="20">
        <f t="shared" si="2"/>
        <v>2862615.4723343407</v>
      </c>
    </row>
    <row r="57" spans="2:8" x14ac:dyDescent="0.25">
      <c r="B57" s="4">
        <v>42</v>
      </c>
      <c r="C57" s="19">
        <f ca="1">EOMONTH(TODAY(),HomeLoan[[#This Row],[Months]]+2)</f>
        <v>45504</v>
      </c>
      <c r="D57" s="20">
        <f t="shared" si="3"/>
        <v>2862615.4723343407</v>
      </c>
      <c r="E57" s="20">
        <f t="shared" si="0"/>
        <v>75463.399910946973</v>
      </c>
      <c r="F57" s="20">
        <f t="shared" si="1"/>
        <v>16698.590255283656</v>
      </c>
      <c r="G57" s="20">
        <f t="shared" si="4"/>
        <v>58764.809655663317</v>
      </c>
      <c r="H57" s="20">
        <f t="shared" si="2"/>
        <v>2803850.6626786776</v>
      </c>
    </row>
    <row r="58" spans="2:8" x14ac:dyDescent="0.25">
      <c r="B58" s="4">
        <v>43</v>
      </c>
      <c r="C58" s="19">
        <f ca="1">EOMONTH(TODAY(),HomeLoan[[#This Row],[Months]]+2)</f>
        <v>45535</v>
      </c>
      <c r="D58" s="20">
        <f t="shared" si="3"/>
        <v>2803850.6626786776</v>
      </c>
      <c r="E58" s="20">
        <f t="shared" si="0"/>
        <v>75463.399910946973</v>
      </c>
      <c r="F58" s="20">
        <f t="shared" si="1"/>
        <v>16355.795532292288</v>
      </c>
      <c r="G58" s="20">
        <f t="shared" si="4"/>
        <v>59107.604378654687</v>
      </c>
      <c r="H58" s="20">
        <f t="shared" si="2"/>
        <v>2744743.058300023</v>
      </c>
    </row>
    <row r="59" spans="2:8" x14ac:dyDescent="0.25">
      <c r="B59" s="4">
        <v>44</v>
      </c>
      <c r="C59" s="19">
        <f ca="1">EOMONTH(TODAY(),HomeLoan[[#This Row],[Months]]+2)</f>
        <v>45565</v>
      </c>
      <c r="D59" s="20">
        <f t="shared" si="3"/>
        <v>2744743.058300023</v>
      </c>
      <c r="E59" s="20">
        <f t="shared" si="0"/>
        <v>75463.399910946973</v>
      </c>
      <c r="F59" s="20">
        <f t="shared" si="1"/>
        <v>16011.001173416802</v>
      </c>
      <c r="G59" s="20">
        <f t="shared" si="4"/>
        <v>59452.398737530173</v>
      </c>
      <c r="H59" s="20">
        <f t="shared" si="2"/>
        <v>2685290.6595624927</v>
      </c>
    </row>
    <row r="60" spans="2:8" x14ac:dyDescent="0.25">
      <c r="B60" s="4">
        <v>45</v>
      </c>
      <c r="C60" s="19">
        <f ca="1">EOMONTH(TODAY(),HomeLoan[[#This Row],[Months]]+2)</f>
        <v>45596</v>
      </c>
      <c r="D60" s="20">
        <f t="shared" si="3"/>
        <v>2685290.6595624927</v>
      </c>
      <c r="E60" s="20">
        <f t="shared" si="0"/>
        <v>75463.399910946973</v>
      </c>
      <c r="F60" s="20">
        <f t="shared" si="1"/>
        <v>15664.195514114543</v>
      </c>
      <c r="G60" s="20">
        <f t="shared" si="4"/>
        <v>59799.204396832429</v>
      </c>
      <c r="H60" s="20">
        <f t="shared" si="2"/>
        <v>2625491.4551656605</v>
      </c>
    </row>
    <row r="61" spans="2:8" x14ac:dyDescent="0.25">
      <c r="B61" s="4">
        <v>46</v>
      </c>
      <c r="C61" s="19">
        <f ca="1">EOMONTH(TODAY(),HomeLoan[[#This Row],[Months]]+2)</f>
        <v>45626</v>
      </c>
      <c r="D61" s="20">
        <f t="shared" si="3"/>
        <v>2625491.4551656605</v>
      </c>
      <c r="E61" s="20">
        <f t="shared" si="0"/>
        <v>75463.399910946973</v>
      </c>
      <c r="F61" s="20">
        <f t="shared" si="1"/>
        <v>15315.366821799687</v>
      </c>
      <c r="G61" s="20">
        <f t="shared" si="4"/>
        <v>60148.033089147284</v>
      </c>
      <c r="H61" s="20">
        <f t="shared" si="2"/>
        <v>2565343.4220765131</v>
      </c>
    </row>
    <row r="62" spans="2:8" x14ac:dyDescent="0.25">
      <c r="B62" s="4">
        <v>47</v>
      </c>
      <c r="C62" s="19">
        <f ca="1">EOMONTH(TODAY(),HomeLoan[[#This Row],[Months]]+2)</f>
        <v>45657</v>
      </c>
      <c r="D62" s="20">
        <f t="shared" si="3"/>
        <v>2565343.4220765131</v>
      </c>
      <c r="E62" s="20">
        <f t="shared" si="0"/>
        <v>75463.399910946973</v>
      </c>
      <c r="F62" s="20">
        <f t="shared" si="1"/>
        <v>14964.503295446326</v>
      </c>
      <c r="G62" s="20">
        <f t="shared" si="4"/>
        <v>60498.896615500649</v>
      </c>
      <c r="H62" s="20">
        <f t="shared" si="2"/>
        <v>2504844.5254610125</v>
      </c>
    </row>
    <row r="63" spans="2:8" x14ac:dyDescent="0.25">
      <c r="B63" s="4">
        <v>48</v>
      </c>
      <c r="C63" s="19">
        <f ca="1">EOMONTH(TODAY(),HomeLoan[[#This Row],[Months]]+2)</f>
        <v>45688</v>
      </c>
      <c r="D63" s="20">
        <f t="shared" si="3"/>
        <v>2504844.5254610125</v>
      </c>
      <c r="E63" s="20">
        <f t="shared" si="0"/>
        <v>75463.399910946973</v>
      </c>
      <c r="F63" s="20">
        <f t="shared" si="1"/>
        <v>14611.593065189241</v>
      </c>
      <c r="G63" s="20">
        <f t="shared" si="4"/>
        <v>60851.806845757732</v>
      </c>
      <c r="H63" s="20">
        <f t="shared" si="2"/>
        <v>2443992.7186152549</v>
      </c>
    </row>
    <row r="64" spans="2:8" x14ac:dyDescent="0.25">
      <c r="B64" s="4">
        <v>49</v>
      </c>
      <c r="C64" s="19">
        <f ca="1">EOMONTH(TODAY(),HomeLoan[[#This Row],[Months]]+2)</f>
        <v>45716</v>
      </c>
      <c r="D64" s="20">
        <f t="shared" si="3"/>
        <v>2443992.7186152549</v>
      </c>
      <c r="E64" s="20">
        <f t="shared" si="0"/>
        <v>75463.399910946973</v>
      </c>
      <c r="F64" s="20">
        <f t="shared" si="1"/>
        <v>14256.624191922323</v>
      </c>
      <c r="G64" s="20">
        <f t="shared" si="4"/>
        <v>61206.775719024648</v>
      </c>
      <c r="H64" s="20">
        <f t="shared" si="2"/>
        <v>2382785.9428962301</v>
      </c>
    </row>
    <row r="65" spans="2:8" x14ac:dyDescent="0.25">
      <c r="B65" s="4">
        <v>50</v>
      </c>
      <c r="C65" s="19">
        <f ca="1">EOMONTH(TODAY(),HomeLoan[[#This Row],[Months]]+2)</f>
        <v>45747</v>
      </c>
      <c r="D65" s="20">
        <f t="shared" si="3"/>
        <v>2382785.9428962301</v>
      </c>
      <c r="E65" s="20">
        <f t="shared" si="0"/>
        <v>75463.399910946973</v>
      </c>
      <c r="F65" s="20">
        <f t="shared" si="1"/>
        <v>13899.584666894676</v>
      </c>
      <c r="G65" s="20">
        <f t="shared" si="4"/>
        <v>61563.815244052297</v>
      </c>
      <c r="H65" s="20">
        <f t="shared" si="2"/>
        <v>2321222.1276521781</v>
      </c>
    </row>
    <row r="66" spans="2:8" x14ac:dyDescent="0.25">
      <c r="B66" s="4">
        <v>51</v>
      </c>
      <c r="C66" s="19">
        <f ca="1">EOMONTH(TODAY(),HomeLoan[[#This Row],[Months]]+2)</f>
        <v>45777</v>
      </c>
      <c r="D66" s="20">
        <f t="shared" si="3"/>
        <v>2321222.1276521781</v>
      </c>
      <c r="E66" s="20">
        <f t="shared" si="0"/>
        <v>75463.399910946973</v>
      </c>
      <c r="F66" s="20">
        <f t="shared" si="1"/>
        <v>13540.462411304374</v>
      </c>
      <c r="G66" s="20">
        <f t="shared" si="4"/>
        <v>61922.937499642598</v>
      </c>
      <c r="H66" s="20">
        <f t="shared" si="2"/>
        <v>2259299.1901525357</v>
      </c>
    </row>
    <row r="67" spans="2:8" x14ac:dyDescent="0.25">
      <c r="B67" s="4">
        <v>52</v>
      </c>
      <c r="C67" s="19">
        <f ca="1">EOMONTH(TODAY(),HomeLoan[[#This Row],[Months]]+2)</f>
        <v>45808</v>
      </c>
      <c r="D67" s="20">
        <f t="shared" si="3"/>
        <v>2259299.1901525357</v>
      </c>
      <c r="E67" s="20">
        <f t="shared" si="0"/>
        <v>75463.399910946973</v>
      </c>
      <c r="F67" s="20">
        <f t="shared" si="1"/>
        <v>13179.245275889793</v>
      </c>
      <c r="G67" s="20">
        <f t="shared" si="4"/>
        <v>62284.154635057181</v>
      </c>
      <c r="H67" s="20">
        <f t="shared" si="2"/>
        <v>2197015.0355174784</v>
      </c>
    </row>
    <row r="68" spans="2:8" x14ac:dyDescent="0.25">
      <c r="B68" s="4">
        <v>53</v>
      </c>
      <c r="C68" s="19">
        <f ca="1">EOMONTH(TODAY(),HomeLoan[[#This Row],[Months]]+2)</f>
        <v>45838</v>
      </c>
      <c r="D68" s="20">
        <f t="shared" si="3"/>
        <v>2197015.0355174784</v>
      </c>
      <c r="E68" s="20">
        <f t="shared" si="0"/>
        <v>75463.399910946973</v>
      </c>
      <c r="F68" s="20">
        <f t="shared" si="1"/>
        <v>12815.921040518624</v>
      </c>
      <c r="G68" s="20">
        <f t="shared" si="4"/>
        <v>62647.478870428349</v>
      </c>
      <c r="H68" s="20">
        <f t="shared" si="2"/>
        <v>2134367.5566470502</v>
      </c>
    </row>
    <row r="69" spans="2:8" x14ac:dyDescent="0.25">
      <c r="B69" s="4">
        <v>54</v>
      </c>
      <c r="C69" s="19">
        <f ca="1">EOMONTH(TODAY(),HomeLoan[[#This Row],[Months]]+2)</f>
        <v>45869</v>
      </c>
      <c r="D69" s="20">
        <f t="shared" si="3"/>
        <v>2134367.5566470502</v>
      </c>
      <c r="E69" s="20">
        <f t="shared" si="0"/>
        <v>75463.399910946973</v>
      </c>
      <c r="F69" s="20">
        <f t="shared" si="1"/>
        <v>12450.477413774461</v>
      </c>
      <c r="G69" s="20">
        <f t="shared" si="4"/>
        <v>63012.922497172513</v>
      </c>
      <c r="H69" s="20">
        <f t="shared" si="2"/>
        <v>2071354.6341498776</v>
      </c>
    </row>
    <row r="70" spans="2:8" x14ac:dyDescent="0.25">
      <c r="B70" s="4">
        <v>55</v>
      </c>
      <c r="C70" s="19">
        <f ca="1">EOMONTH(TODAY(),HomeLoan[[#This Row],[Months]]+2)</f>
        <v>45900</v>
      </c>
      <c r="D70" s="20">
        <f t="shared" si="3"/>
        <v>2071354.6341498776</v>
      </c>
      <c r="E70" s="20">
        <f t="shared" si="0"/>
        <v>75463.399910946973</v>
      </c>
      <c r="F70" s="20">
        <f t="shared" si="1"/>
        <v>12082.902032540953</v>
      </c>
      <c r="G70" s="20">
        <f t="shared" si="4"/>
        <v>63380.497878406022</v>
      </c>
      <c r="H70" s="20">
        <f t="shared" si="2"/>
        <v>2007974.1362714716</v>
      </c>
    </row>
    <row r="71" spans="2:8" x14ac:dyDescent="0.25">
      <c r="B71" s="4">
        <v>56</v>
      </c>
      <c r="C71" s="19">
        <f ca="1">EOMONTH(TODAY(),HomeLoan[[#This Row],[Months]]+2)</f>
        <v>45930</v>
      </c>
      <c r="D71" s="20">
        <f t="shared" si="3"/>
        <v>2007974.1362714716</v>
      </c>
      <c r="E71" s="20">
        <f t="shared" si="0"/>
        <v>75463.399910946973</v>
      </c>
      <c r="F71" s="20">
        <f t="shared" si="1"/>
        <v>11713.182461583587</v>
      </c>
      <c r="G71" s="20">
        <f t="shared" si="4"/>
        <v>63750.217449363387</v>
      </c>
      <c r="H71" s="20">
        <f t="shared" si="2"/>
        <v>1944223.9188221083</v>
      </c>
    </row>
    <row r="72" spans="2:8" x14ac:dyDescent="0.25">
      <c r="B72" s="4">
        <v>57</v>
      </c>
      <c r="C72" s="19">
        <f ca="1">EOMONTH(TODAY(),HomeLoan[[#This Row],[Months]]+2)</f>
        <v>45961</v>
      </c>
      <c r="D72" s="20">
        <f t="shared" si="3"/>
        <v>1944223.9188221083</v>
      </c>
      <c r="E72" s="20">
        <f t="shared" si="0"/>
        <v>75463.399910946973</v>
      </c>
      <c r="F72" s="20">
        <f t="shared" si="1"/>
        <v>11341.306193128965</v>
      </c>
      <c r="G72" s="20">
        <f t="shared" si="4"/>
        <v>64122.09371781801</v>
      </c>
      <c r="H72" s="20">
        <f t="shared" si="2"/>
        <v>1880101.8251042904</v>
      </c>
    </row>
    <row r="73" spans="2:8" x14ac:dyDescent="0.25">
      <c r="B73" s="4">
        <v>58</v>
      </c>
      <c r="C73" s="19">
        <f ca="1">EOMONTH(TODAY(),HomeLoan[[#This Row],[Months]]+2)</f>
        <v>45991</v>
      </c>
      <c r="D73" s="20">
        <f t="shared" si="3"/>
        <v>1880101.8251042904</v>
      </c>
      <c r="E73" s="20">
        <f t="shared" si="0"/>
        <v>75463.399910946973</v>
      </c>
      <c r="F73" s="20">
        <f t="shared" si="1"/>
        <v>10967.260646441695</v>
      </c>
      <c r="G73" s="20">
        <f t="shared" si="4"/>
        <v>64496.139264505277</v>
      </c>
      <c r="H73" s="20">
        <f t="shared" si="2"/>
        <v>1815605.685839785</v>
      </c>
    </row>
    <row r="74" spans="2:8" x14ac:dyDescent="0.25">
      <c r="B74" s="4">
        <v>59</v>
      </c>
      <c r="C74" s="19">
        <f ca="1">EOMONTH(TODAY(),HomeLoan[[#This Row],[Months]]+2)</f>
        <v>46022</v>
      </c>
      <c r="D74" s="20">
        <f t="shared" si="3"/>
        <v>1815605.685839785</v>
      </c>
      <c r="E74" s="20">
        <f t="shared" si="0"/>
        <v>75463.399910946973</v>
      </c>
      <c r="F74" s="20">
        <f t="shared" si="1"/>
        <v>10591.033167398748</v>
      </c>
      <c r="G74" s="20">
        <f t="shared" si="4"/>
        <v>64872.366743548228</v>
      </c>
      <c r="H74" s="20">
        <f t="shared" si="2"/>
        <v>1750733.3190962367</v>
      </c>
    </row>
    <row r="75" spans="2:8" x14ac:dyDescent="0.25">
      <c r="B75" s="4">
        <v>60</v>
      </c>
      <c r="C75" s="19">
        <f ca="1">EOMONTH(TODAY(),HomeLoan[[#This Row],[Months]]+2)</f>
        <v>46053</v>
      </c>
      <c r="D75" s="20">
        <f t="shared" si="3"/>
        <v>1750733.3190962367</v>
      </c>
      <c r="E75" s="20">
        <f t="shared" si="0"/>
        <v>75463.399910946973</v>
      </c>
      <c r="F75" s="20">
        <f t="shared" si="1"/>
        <v>10212.611028061381</v>
      </c>
      <c r="G75" s="20">
        <f t="shared" si="4"/>
        <v>65250.788882885594</v>
      </c>
      <c r="H75" s="20">
        <f t="shared" si="2"/>
        <v>1685482.5302133511</v>
      </c>
    </row>
    <row r="76" spans="2:8" x14ac:dyDescent="0.25">
      <c r="B76" s="4">
        <v>61</v>
      </c>
      <c r="C76" s="19">
        <f ca="1">EOMONTH(TODAY(),HomeLoan[[#This Row],[Months]]+2)</f>
        <v>46081</v>
      </c>
      <c r="D76" s="20">
        <f t="shared" si="3"/>
        <v>1685482.5302133511</v>
      </c>
      <c r="E76" s="20">
        <f t="shared" si="0"/>
        <v>75463.399910946973</v>
      </c>
      <c r="F76" s="20">
        <f t="shared" si="1"/>
        <v>9831.9814262445489</v>
      </c>
      <c r="G76" s="20">
        <f t="shared" si="4"/>
        <v>65631.41848470243</v>
      </c>
      <c r="H76" s="20">
        <f t="shared" si="2"/>
        <v>1619851.1117286487</v>
      </c>
    </row>
    <row r="77" spans="2:8" x14ac:dyDescent="0.25">
      <c r="B77" s="4">
        <v>62</v>
      </c>
      <c r="C77" s="19">
        <f ca="1">EOMONTH(TODAY(),HomeLoan[[#This Row],[Months]]+2)</f>
        <v>46112</v>
      </c>
      <c r="D77" s="20">
        <f t="shared" si="3"/>
        <v>1619851.1117286487</v>
      </c>
      <c r="E77" s="20">
        <f t="shared" si="0"/>
        <v>75463.399910946973</v>
      </c>
      <c r="F77" s="20">
        <f t="shared" si="1"/>
        <v>9449.1314850837844</v>
      </c>
      <c r="G77" s="20">
        <f t="shared" si="4"/>
        <v>66014.268425863193</v>
      </c>
      <c r="H77" s="20">
        <f t="shared" si="2"/>
        <v>1553836.8433027854</v>
      </c>
    </row>
    <row r="78" spans="2:8" x14ac:dyDescent="0.25">
      <c r="B78" s="4">
        <v>63</v>
      </c>
      <c r="C78" s="19">
        <f ca="1">EOMONTH(TODAY(),HomeLoan[[#This Row],[Months]]+2)</f>
        <v>46142</v>
      </c>
      <c r="D78" s="20">
        <f t="shared" si="3"/>
        <v>1553836.8433027854</v>
      </c>
      <c r="E78" s="20">
        <f t="shared" si="0"/>
        <v>75463.399910946973</v>
      </c>
      <c r="F78" s="20">
        <f t="shared" si="1"/>
        <v>9064.0482525995831</v>
      </c>
      <c r="G78" s="20">
        <f t="shared" si="4"/>
        <v>66399.351658347383</v>
      </c>
      <c r="H78" s="20">
        <f t="shared" si="2"/>
        <v>1487437.4916444381</v>
      </c>
    </row>
    <row r="79" spans="2:8" x14ac:dyDescent="0.25">
      <c r="B79" s="4">
        <v>64</v>
      </c>
      <c r="C79" s="19">
        <f ca="1">EOMONTH(TODAY(),HomeLoan[[#This Row],[Months]]+2)</f>
        <v>46173</v>
      </c>
      <c r="D79" s="20">
        <f t="shared" si="3"/>
        <v>1487437.4916444381</v>
      </c>
      <c r="E79" s="20">
        <f t="shared" si="0"/>
        <v>75463.399910946973</v>
      </c>
      <c r="F79" s="20">
        <f t="shared" si="1"/>
        <v>8676.718701259224</v>
      </c>
      <c r="G79" s="20">
        <f t="shared" si="4"/>
        <v>66786.681209687755</v>
      </c>
      <c r="H79" s="20">
        <f t="shared" si="2"/>
        <v>1420650.8104347503</v>
      </c>
    </row>
    <row r="80" spans="2:8" x14ac:dyDescent="0.25">
      <c r="B80" s="4">
        <v>65</v>
      </c>
      <c r="C80" s="19">
        <f ca="1">EOMONTH(TODAY(),HomeLoan[[#This Row],[Months]]+2)</f>
        <v>46203</v>
      </c>
      <c r="D80" s="20">
        <f t="shared" si="3"/>
        <v>1420650.8104347503</v>
      </c>
      <c r="E80" s="20">
        <f t="shared" ref="E80:E143" si="5">IF(D80&gt;1,$C$7,0)</f>
        <v>75463.399910946973</v>
      </c>
      <c r="F80" s="20">
        <f t="shared" ref="F80:F143" si="6">D80*$C$3/12</f>
        <v>8287.129727536043</v>
      </c>
      <c r="G80" s="20">
        <f t="shared" si="4"/>
        <v>67176.270183410932</v>
      </c>
      <c r="H80" s="20">
        <f t="shared" si="2"/>
        <v>1353474.5402513393</v>
      </c>
    </row>
    <row r="81" spans="2:8" x14ac:dyDescent="0.25">
      <c r="B81" s="4">
        <v>66</v>
      </c>
      <c r="C81" s="19">
        <f ca="1">EOMONTH(TODAY(),HomeLoan[[#This Row],[Months]]+2)</f>
        <v>46234</v>
      </c>
      <c r="D81" s="20">
        <f t="shared" si="3"/>
        <v>1353474.5402513393</v>
      </c>
      <c r="E81" s="20">
        <f t="shared" si="5"/>
        <v>75463.399910946973</v>
      </c>
      <c r="F81" s="20">
        <f t="shared" si="6"/>
        <v>7895.2681514661463</v>
      </c>
      <c r="G81" s="20">
        <f t="shared" si="4"/>
        <v>67568.131759480821</v>
      </c>
      <c r="H81" s="20">
        <f t="shared" ref="H81:H144" si="7">IF((D81-G81)&gt;1,(D81-G81),0)</f>
        <v>1285906.4084918585</v>
      </c>
    </row>
    <row r="82" spans="2:8" x14ac:dyDescent="0.25">
      <c r="B82" s="4">
        <v>67</v>
      </c>
      <c r="C82" s="19">
        <f ca="1">EOMONTH(TODAY(),HomeLoan[[#This Row],[Months]]+2)</f>
        <v>46265</v>
      </c>
      <c r="D82" s="20">
        <f t="shared" ref="D82:D145" si="8">H81</f>
        <v>1285906.4084918585</v>
      </c>
      <c r="E82" s="20">
        <f t="shared" si="5"/>
        <v>75463.399910946973</v>
      </c>
      <c r="F82" s="20">
        <f t="shared" si="6"/>
        <v>7501.1207162025084</v>
      </c>
      <c r="G82" s="20">
        <f t="shared" ref="G82:G145" si="9">E82-F82</f>
        <v>67962.279194744464</v>
      </c>
      <c r="H82" s="20">
        <f t="shared" si="7"/>
        <v>1217944.129297114</v>
      </c>
    </row>
    <row r="83" spans="2:8" x14ac:dyDescent="0.25">
      <c r="B83" s="4">
        <v>68</v>
      </c>
      <c r="C83" s="19">
        <f ca="1">EOMONTH(TODAY(),HomeLoan[[#This Row],[Months]]+2)</f>
        <v>46295</v>
      </c>
      <c r="D83" s="20">
        <f t="shared" si="8"/>
        <v>1217944.129297114</v>
      </c>
      <c r="E83" s="20">
        <f t="shared" si="5"/>
        <v>75463.399910946973</v>
      </c>
      <c r="F83" s="20">
        <f t="shared" si="6"/>
        <v>7104.6740875664991</v>
      </c>
      <c r="G83" s="20">
        <f t="shared" si="9"/>
        <v>68358.725823380475</v>
      </c>
      <c r="H83" s="20">
        <f t="shared" si="7"/>
        <v>1149585.4034737335</v>
      </c>
    </row>
    <row r="84" spans="2:8" x14ac:dyDescent="0.25">
      <c r="B84" s="4">
        <v>69</v>
      </c>
      <c r="C84" s="19">
        <f ca="1">EOMONTH(TODAY(),HomeLoan[[#This Row],[Months]]+2)</f>
        <v>46326</v>
      </c>
      <c r="D84" s="20">
        <f t="shared" si="8"/>
        <v>1149585.4034737335</v>
      </c>
      <c r="E84" s="20">
        <f t="shared" si="5"/>
        <v>75463.399910946973</v>
      </c>
      <c r="F84" s="20">
        <f t="shared" si="6"/>
        <v>6705.9148535967797</v>
      </c>
      <c r="G84" s="20">
        <f t="shared" si="9"/>
        <v>68757.48505735019</v>
      </c>
      <c r="H84" s="20">
        <f t="shared" si="7"/>
        <v>1080827.9184163832</v>
      </c>
    </row>
    <row r="85" spans="2:8" x14ac:dyDescent="0.25">
      <c r="B85" s="4">
        <v>70</v>
      </c>
      <c r="C85" s="19">
        <f ca="1">EOMONTH(TODAY(),HomeLoan[[#This Row],[Months]]+2)</f>
        <v>46356</v>
      </c>
      <c r="D85" s="20">
        <f t="shared" si="8"/>
        <v>1080827.9184163832</v>
      </c>
      <c r="E85" s="20">
        <f t="shared" si="5"/>
        <v>75463.399910946973</v>
      </c>
      <c r="F85" s="20">
        <f t="shared" si="6"/>
        <v>6304.8295240955695</v>
      </c>
      <c r="G85" s="20">
        <f t="shared" si="9"/>
        <v>69158.57038685141</v>
      </c>
      <c r="H85" s="20">
        <f t="shared" si="7"/>
        <v>1011669.3480295318</v>
      </c>
    </row>
    <row r="86" spans="2:8" x14ac:dyDescent="0.25">
      <c r="B86" s="4">
        <v>71</v>
      </c>
      <c r="C86" s="19">
        <f ca="1">EOMONTH(TODAY(),HomeLoan[[#This Row],[Months]]+2)</f>
        <v>46387</v>
      </c>
      <c r="D86" s="20">
        <f t="shared" si="8"/>
        <v>1011669.3480295318</v>
      </c>
      <c r="E86" s="20">
        <f t="shared" si="5"/>
        <v>75463.399910946973</v>
      </c>
      <c r="F86" s="20">
        <f t="shared" si="6"/>
        <v>5901.404530172269</v>
      </c>
      <c r="G86" s="20">
        <f t="shared" si="9"/>
        <v>69561.995380774708</v>
      </c>
      <c r="H86" s="20">
        <f t="shared" si="7"/>
        <v>942107.35264875705</v>
      </c>
    </row>
    <row r="87" spans="2:8" x14ac:dyDescent="0.25">
      <c r="B87" s="4">
        <v>72</v>
      </c>
      <c r="C87" s="19">
        <f ca="1">EOMONTH(TODAY(),HomeLoan[[#This Row],[Months]]+2)</f>
        <v>46418</v>
      </c>
      <c r="D87" s="20">
        <f t="shared" si="8"/>
        <v>942107.35264875705</v>
      </c>
      <c r="E87" s="20">
        <f t="shared" si="5"/>
        <v>75463.399910946973</v>
      </c>
      <c r="F87" s="20">
        <f t="shared" si="6"/>
        <v>5495.6262237844167</v>
      </c>
      <c r="G87" s="20">
        <f t="shared" si="9"/>
        <v>69967.773687162553</v>
      </c>
      <c r="H87" s="20">
        <f t="shared" si="7"/>
        <v>872139.5789615945</v>
      </c>
    </row>
    <row r="88" spans="2:8" x14ac:dyDescent="0.25">
      <c r="B88" s="4">
        <v>73</v>
      </c>
      <c r="C88" s="19">
        <f ca="1">EOMONTH(TODAY(),HomeLoan[[#This Row],[Months]]+2)</f>
        <v>46446</v>
      </c>
      <c r="D88" s="20">
        <f t="shared" si="8"/>
        <v>872139.5789615945</v>
      </c>
      <c r="E88" s="20">
        <f t="shared" si="5"/>
        <v>75463.399910946973</v>
      </c>
      <c r="F88" s="20">
        <f t="shared" si="6"/>
        <v>5087.4808772759689</v>
      </c>
      <c r="G88" s="20">
        <f t="shared" si="9"/>
        <v>70375.919033671002</v>
      </c>
      <c r="H88" s="20">
        <f t="shared" si="7"/>
        <v>801763.65992792347</v>
      </c>
    </row>
    <row r="89" spans="2:8" x14ac:dyDescent="0.25">
      <c r="B89" s="4">
        <v>74</v>
      </c>
      <c r="C89" s="19">
        <f ca="1">EOMONTH(TODAY(),HomeLoan[[#This Row],[Months]]+2)</f>
        <v>46477</v>
      </c>
      <c r="D89" s="20">
        <f t="shared" si="8"/>
        <v>801763.65992792347</v>
      </c>
      <c r="E89" s="20">
        <f t="shared" si="5"/>
        <v>75463.399910946973</v>
      </c>
      <c r="F89" s="20">
        <f t="shared" si="6"/>
        <v>4676.9546829128876</v>
      </c>
      <c r="G89" s="20">
        <f t="shared" si="9"/>
        <v>70786.445228034092</v>
      </c>
      <c r="H89" s="20">
        <f t="shared" si="7"/>
        <v>730977.21469988942</v>
      </c>
    </row>
    <row r="90" spans="2:8" x14ac:dyDescent="0.25">
      <c r="B90" s="4">
        <v>75</v>
      </c>
      <c r="C90" s="19">
        <f ca="1">EOMONTH(TODAY(),HomeLoan[[#This Row],[Months]]+2)</f>
        <v>46507</v>
      </c>
      <c r="D90" s="20">
        <f t="shared" si="8"/>
        <v>730977.21469988942</v>
      </c>
      <c r="E90" s="20">
        <f t="shared" si="5"/>
        <v>75463.399910946973</v>
      </c>
      <c r="F90" s="20">
        <f t="shared" si="6"/>
        <v>4264.0337524160223</v>
      </c>
      <c r="G90" s="20">
        <f t="shared" si="9"/>
        <v>71199.366158530946</v>
      </c>
      <c r="H90" s="20">
        <f t="shared" si="7"/>
        <v>659777.84854135849</v>
      </c>
    </row>
    <row r="91" spans="2:8" x14ac:dyDescent="0.25">
      <c r="B91" s="4">
        <v>76</v>
      </c>
      <c r="C91" s="19">
        <f ca="1">EOMONTH(TODAY(),HomeLoan[[#This Row],[Months]]+2)</f>
        <v>46538</v>
      </c>
      <c r="D91" s="20">
        <f t="shared" si="8"/>
        <v>659777.84854135849</v>
      </c>
      <c r="E91" s="20">
        <f t="shared" si="5"/>
        <v>75463.399910946973</v>
      </c>
      <c r="F91" s="20">
        <f t="shared" si="6"/>
        <v>3848.7041164912584</v>
      </c>
      <c r="G91" s="20">
        <f t="shared" si="9"/>
        <v>71614.695794455722</v>
      </c>
      <c r="H91" s="20">
        <f t="shared" si="7"/>
        <v>588163.15274690278</v>
      </c>
    </row>
    <row r="92" spans="2:8" x14ac:dyDescent="0.25">
      <c r="B92" s="4">
        <v>77</v>
      </c>
      <c r="C92" s="19">
        <f ca="1">EOMONTH(TODAY(),HomeLoan[[#This Row],[Months]]+2)</f>
        <v>46568</v>
      </c>
      <c r="D92" s="20">
        <f t="shared" si="8"/>
        <v>588163.15274690278</v>
      </c>
      <c r="E92" s="20">
        <f t="shared" si="5"/>
        <v>75463.399910946973</v>
      </c>
      <c r="F92" s="20">
        <f t="shared" si="6"/>
        <v>3430.9517243569335</v>
      </c>
      <c r="G92" s="20">
        <f t="shared" si="9"/>
        <v>72032.448186590045</v>
      </c>
      <c r="H92" s="20">
        <f t="shared" si="7"/>
        <v>516130.70456031273</v>
      </c>
    </row>
    <row r="93" spans="2:8" x14ac:dyDescent="0.25">
      <c r="B93" s="4">
        <v>78</v>
      </c>
      <c r="C93" s="19">
        <f ca="1">EOMONTH(TODAY(),HomeLoan[[#This Row],[Months]]+2)</f>
        <v>46599</v>
      </c>
      <c r="D93" s="20">
        <f t="shared" si="8"/>
        <v>516130.70456031273</v>
      </c>
      <c r="E93" s="20">
        <f t="shared" si="5"/>
        <v>75463.399910946973</v>
      </c>
      <c r="F93" s="20">
        <f t="shared" si="6"/>
        <v>3010.7624432684911</v>
      </c>
      <c r="G93" s="20">
        <f t="shared" si="9"/>
        <v>72452.637467678476</v>
      </c>
      <c r="H93" s="20">
        <f t="shared" si="7"/>
        <v>443678.06709263427</v>
      </c>
    </row>
    <row r="94" spans="2:8" x14ac:dyDescent="0.25">
      <c r="B94" s="4">
        <v>79</v>
      </c>
      <c r="C94" s="19">
        <f ca="1">EOMONTH(TODAY(),HomeLoan[[#This Row],[Months]]+2)</f>
        <v>46630</v>
      </c>
      <c r="D94" s="20">
        <f t="shared" si="8"/>
        <v>443678.06709263427</v>
      </c>
      <c r="E94" s="20">
        <f t="shared" si="5"/>
        <v>75463.399910946973</v>
      </c>
      <c r="F94" s="20">
        <f t="shared" si="6"/>
        <v>2588.1220580403669</v>
      </c>
      <c r="G94" s="20">
        <f t="shared" si="9"/>
        <v>72875.277852906613</v>
      </c>
      <c r="H94" s="20">
        <f t="shared" si="7"/>
        <v>370802.78923972766</v>
      </c>
    </row>
    <row r="95" spans="2:8" x14ac:dyDescent="0.25">
      <c r="B95" s="4">
        <v>80</v>
      </c>
      <c r="C95" s="19">
        <f ca="1">EOMONTH(TODAY(),HomeLoan[[#This Row],[Months]]+2)</f>
        <v>46660</v>
      </c>
      <c r="D95" s="20">
        <f t="shared" si="8"/>
        <v>370802.78923972766</v>
      </c>
      <c r="E95" s="20">
        <f t="shared" si="5"/>
        <v>75463.399910946973</v>
      </c>
      <c r="F95" s="20">
        <f t="shared" si="6"/>
        <v>2163.0162705650782</v>
      </c>
      <c r="G95" s="20">
        <f t="shared" si="9"/>
        <v>73300.3836403819</v>
      </c>
      <c r="H95" s="20">
        <f t="shared" si="7"/>
        <v>297502.40559934574</v>
      </c>
    </row>
    <row r="96" spans="2:8" x14ac:dyDescent="0.25">
      <c r="B96" s="4">
        <v>81</v>
      </c>
      <c r="C96" s="19">
        <f ca="1">EOMONTH(TODAY(),HomeLoan[[#This Row],[Months]]+2)</f>
        <v>46691</v>
      </c>
      <c r="D96" s="20">
        <f t="shared" si="8"/>
        <v>297502.40559934574</v>
      </c>
      <c r="E96" s="20">
        <f t="shared" si="5"/>
        <v>75463.399910946973</v>
      </c>
      <c r="F96" s="20">
        <f t="shared" si="6"/>
        <v>1735.430699329517</v>
      </c>
      <c r="G96" s="20">
        <f t="shared" si="9"/>
        <v>73727.969211617456</v>
      </c>
      <c r="H96" s="20">
        <f t="shared" si="7"/>
        <v>223774.43638772829</v>
      </c>
    </row>
    <row r="97" spans="2:8" x14ac:dyDescent="0.25">
      <c r="B97" s="4">
        <v>82</v>
      </c>
      <c r="C97" s="19">
        <f ca="1">EOMONTH(TODAY(),HomeLoan[[#This Row],[Months]]+2)</f>
        <v>46721</v>
      </c>
      <c r="D97" s="20">
        <f t="shared" si="8"/>
        <v>223774.43638772829</v>
      </c>
      <c r="E97" s="20">
        <f t="shared" si="5"/>
        <v>75463.399910946973</v>
      </c>
      <c r="F97" s="20">
        <f t="shared" si="6"/>
        <v>1305.3508789284151</v>
      </c>
      <c r="G97" s="20">
        <f t="shared" si="9"/>
        <v>74158.049032018564</v>
      </c>
      <c r="H97" s="20">
        <f t="shared" si="7"/>
        <v>149616.38735570974</v>
      </c>
    </row>
    <row r="98" spans="2:8" x14ac:dyDescent="0.25">
      <c r="B98" s="4">
        <v>83</v>
      </c>
      <c r="C98" s="19">
        <f ca="1">EOMONTH(TODAY(),HomeLoan[[#This Row],[Months]]+2)</f>
        <v>46752</v>
      </c>
      <c r="D98" s="20">
        <f t="shared" si="8"/>
        <v>149616.38735570974</v>
      </c>
      <c r="E98" s="20">
        <f t="shared" si="5"/>
        <v>75463.399910946973</v>
      </c>
      <c r="F98" s="20">
        <f t="shared" si="6"/>
        <v>872.76225957497354</v>
      </c>
      <c r="G98" s="20">
        <f t="shared" si="9"/>
        <v>74590.637651372002</v>
      </c>
      <c r="H98" s="20">
        <f t="shared" si="7"/>
        <v>75025.749704337737</v>
      </c>
    </row>
    <row r="99" spans="2:8" x14ac:dyDescent="0.25">
      <c r="B99" s="4">
        <v>84</v>
      </c>
      <c r="C99" s="19">
        <f ca="1">EOMONTH(TODAY(),HomeLoan[[#This Row],[Months]]+2)</f>
        <v>46783</v>
      </c>
      <c r="D99" s="20">
        <f t="shared" si="8"/>
        <v>75025.749704337737</v>
      </c>
      <c r="E99" s="20">
        <f t="shared" si="5"/>
        <v>75463.399910946973</v>
      </c>
      <c r="F99" s="20">
        <f t="shared" si="6"/>
        <v>437.65020660863684</v>
      </c>
      <c r="G99" s="20">
        <f t="shared" si="9"/>
        <v>75025.749704338334</v>
      </c>
      <c r="H99" s="20">
        <f t="shared" si="7"/>
        <v>0</v>
      </c>
    </row>
    <row r="100" spans="2:8" x14ac:dyDescent="0.25">
      <c r="B100" s="4">
        <v>85</v>
      </c>
      <c r="C100" s="19">
        <f ca="1">EOMONTH(TODAY(),HomeLoan[[#This Row],[Months]]+2)</f>
        <v>46812</v>
      </c>
      <c r="D100" s="20">
        <f t="shared" si="8"/>
        <v>0</v>
      </c>
      <c r="E100" s="20">
        <f t="shared" si="5"/>
        <v>0</v>
      </c>
      <c r="F100" s="20">
        <f t="shared" si="6"/>
        <v>0</v>
      </c>
      <c r="G100" s="20">
        <f t="shared" si="9"/>
        <v>0</v>
      </c>
      <c r="H100" s="20">
        <f t="shared" si="7"/>
        <v>0</v>
      </c>
    </row>
    <row r="101" spans="2:8" x14ac:dyDescent="0.25">
      <c r="B101" s="4">
        <v>86</v>
      </c>
      <c r="C101" s="19">
        <f ca="1">EOMONTH(TODAY(),HomeLoan[[#This Row],[Months]]+2)</f>
        <v>46843</v>
      </c>
      <c r="D101" s="20">
        <f t="shared" si="8"/>
        <v>0</v>
      </c>
      <c r="E101" s="20">
        <f t="shared" si="5"/>
        <v>0</v>
      </c>
      <c r="F101" s="20">
        <f t="shared" si="6"/>
        <v>0</v>
      </c>
      <c r="G101" s="20">
        <f t="shared" si="9"/>
        <v>0</v>
      </c>
      <c r="H101" s="20">
        <f t="shared" si="7"/>
        <v>0</v>
      </c>
    </row>
    <row r="102" spans="2:8" x14ac:dyDescent="0.25">
      <c r="B102" s="4">
        <v>87</v>
      </c>
      <c r="C102" s="19">
        <f ca="1">EOMONTH(TODAY(),HomeLoan[[#This Row],[Months]]+2)</f>
        <v>46873</v>
      </c>
      <c r="D102" s="20">
        <f t="shared" si="8"/>
        <v>0</v>
      </c>
      <c r="E102" s="20">
        <f t="shared" si="5"/>
        <v>0</v>
      </c>
      <c r="F102" s="20">
        <f t="shared" si="6"/>
        <v>0</v>
      </c>
      <c r="G102" s="20">
        <f t="shared" si="9"/>
        <v>0</v>
      </c>
      <c r="H102" s="20">
        <f t="shared" si="7"/>
        <v>0</v>
      </c>
    </row>
    <row r="103" spans="2:8" x14ac:dyDescent="0.25">
      <c r="B103" s="4">
        <v>88</v>
      </c>
      <c r="C103" s="19">
        <f ca="1">EOMONTH(TODAY(),HomeLoan[[#This Row],[Months]]+2)</f>
        <v>46904</v>
      </c>
      <c r="D103" s="20">
        <f t="shared" si="8"/>
        <v>0</v>
      </c>
      <c r="E103" s="20">
        <f t="shared" si="5"/>
        <v>0</v>
      </c>
      <c r="F103" s="20">
        <f t="shared" si="6"/>
        <v>0</v>
      </c>
      <c r="G103" s="20">
        <f t="shared" si="9"/>
        <v>0</v>
      </c>
      <c r="H103" s="20">
        <f t="shared" si="7"/>
        <v>0</v>
      </c>
    </row>
    <row r="104" spans="2:8" x14ac:dyDescent="0.25">
      <c r="B104" s="4">
        <v>89</v>
      </c>
      <c r="C104" s="19">
        <f ca="1">EOMONTH(TODAY(),HomeLoan[[#This Row],[Months]]+2)</f>
        <v>46934</v>
      </c>
      <c r="D104" s="20">
        <f t="shared" si="8"/>
        <v>0</v>
      </c>
      <c r="E104" s="20">
        <f t="shared" si="5"/>
        <v>0</v>
      </c>
      <c r="F104" s="20">
        <f t="shared" si="6"/>
        <v>0</v>
      </c>
      <c r="G104" s="20">
        <f t="shared" si="9"/>
        <v>0</v>
      </c>
      <c r="H104" s="20">
        <f t="shared" si="7"/>
        <v>0</v>
      </c>
    </row>
    <row r="105" spans="2:8" x14ac:dyDescent="0.25">
      <c r="B105" s="4">
        <v>90</v>
      </c>
      <c r="C105" s="19">
        <f ca="1">EOMONTH(TODAY(),HomeLoan[[#This Row],[Months]]+2)</f>
        <v>46965</v>
      </c>
      <c r="D105" s="20">
        <f t="shared" si="8"/>
        <v>0</v>
      </c>
      <c r="E105" s="20">
        <f t="shared" si="5"/>
        <v>0</v>
      </c>
      <c r="F105" s="20">
        <f t="shared" si="6"/>
        <v>0</v>
      </c>
      <c r="G105" s="20">
        <f t="shared" si="9"/>
        <v>0</v>
      </c>
      <c r="H105" s="20">
        <f t="shared" si="7"/>
        <v>0</v>
      </c>
    </row>
    <row r="106" spans="2:8" x14ac:dyDescent="0.25">
      <c r="B106" s="4">
        <v>91</v>
      </c>
      <c r="C106" s="19">
        <f ca="1">EOMONTH(TODAY(),HomeLoan[[#This Row],[Months]]+2)</f>
        <v>46996</v>
      </c>
      <c r="D106" s="20">
        <f t="shared" si="8"/>
        <v>0</v>
      </c>
      <c r="E106" s="20">
        <f t="shared" si="5"/>
        <v>0</v>
      </c>
      <c r="F106" s="20">
        <f t="shared" si="6"/>
        <v>0</v>
      </c>
      <c r="G106" s="20">
        <f t="shared" si="9"/>
        <v>0</v>
      </c>
      <c r="H106" s="20">
        <f t="shared" si="7"/>
        <v>0</v>
      </c>
    </row>
    <row r="107" spans="2:8" x14ac:dyDescent="0.25">
      <c r="B107" s="4">
        <v>92</v>
      </c>
      <c r="C107" s="19">
        <f ca="1">EOMONTH(TODAY(),HomeLoan[[#This Row],[Months]]+2)</f>
        <v>47026</v>
      </c>
      <c r="D107" s="20">
        <f t="shared" si="8"/>
        <v>0</v>
      </c>
      <c r="E107" s="20">
        <f t="shared" si="5"/>
        <v>0</v>
      </c>
      <c r="F107" s="20">
        <f t="shared" si="6"/>
        <v>0</v>
      </c>
      <c r="G107" s="20">
        <f t="shared" si="9"/>
        <v>0</v>
      </c>
      <c r="H107" s="20">
        <f t="shared" si="7"/>
        <v>0</v>
      </c>
    </row>
    <row r="108" spans="2:8" x14ac:dyDescent="0.25">
      <c r="B108" s="4">
        <v>93</v>
      </c>
      <c r="C108" s="19">
        <f ca="1">EOMONTH(TODAY(),HomeLoan[[#This Row],[Months]]+2)</f>
        <v>47057</v>
      </c>
      <c r="D108" s="20">
        <f t="shared" si="8"/>
        <v>0</v>
      </c>
      <c r="E108" s="20">
        <f t="shared" si="5"/>
        <v>0</v>
      </c>
      <c r="F108" s="20">
        <f t="shared" si="6"/>
        <v>0</v>
      </c>
      <c r="G108" s="20">
        <f t="shared" si="9"/>
        <v>0</v>
      </c>
      <c r="H108" s="20">
        <f t="shared" si="7"/>
        <v>0</v>
      </c>
    </row>
    <row r="109" spans="2:8" x14ac:dyDescent="0.25">
      <c r="B109" s="4">
        <v>94</v>
      </c>
      <c r="C109" s="19">
        <f ca="1">EOMONTH(TODAY(),HomeLoan[[#This Row],[Months]]+2)</f>
        <v>47087</v>
      </c>
      <c r="D109" s="20">
        <f t="shared" si="8"/>
        <v>0</v>
      </c>
      <c r="E109" s="20">
        <f t="shared" si="5"/>
        <v>0</v>
      </c>
      <c r="F109" s="20">
        <f t="shared" si="6"/>
        <v>0</v>
      </c>
      <c r="G109" s="20">
        <f t="shared" si="9"/>
        <v>0</v>
      </c>
      <c r="H109" s="20">
        <f t="shared" si="7"/>
        <v>0</v>
      </c>
    </row>
    <row r="110" spans="2:8" x14ac:dyDescent="0.25">
      <c r="B110" s="4">
        <v>95</v>
      </c>
      <c r="C110" s="19">
        <f ca="1">EOMONTH(TODAY(),HomeLoan[[#This Row],[Months]]+2)</f>
        <v>47118</v>
      </c>
      <c r="D110" s="20">
        <f t="shared" si="8"/>
        <v>0</v>
      </c>
      <c r="E110" s="20">
        <f t="shared" si="5"/>
        <v>0</v>
      </c>
      <c r="F110" s="20">
        <f t="shared" si="6"/>
        <v>0</v>
      </c>
      <c r="G110" s="20">
        <f t="shared" si="9"/>
        <v>0</v>
      </c>
      <c r="H110" s="20">
        <f t="shared" si="7"/>
        <v>0</v>
      </c>
    </row>
    <row r="111" spans="2:8" x14ac:dyDescent="0.25">
      <c r="B111" s="4">
        <v>96</v>
      </c>
      <c r="C111" s="19">
        <f ca="1">EOMONTH(TODAY(),HomeLoan[[#This Row],[Months]]+2)</f>
        <v>47149</v>
      </c>
      <c r="D111" s="20">
        <f t="shared" si="8"/>
        <v>0</v>
      </c>
      <c r="E111" s="20">
        <f t="shared" si="5"/>
        <v>0</v>
      </c>
      <c r="F111" s="20">
        <f t="shared" si="6"/>
        <v>0</v>
      </c>
      <c r="G111" s="20">
        <f t="shared" si="9"/>
        <v>0</v>
      </c>
      <c r="H111" s="20">
        <f t="shared" si="7"/>
        <v>0</v>
      </c>
    </row>
    <row r="112" spans="2:8" x14ac:dyDescent="0.25">
      <c r="B112" s="4">
        <v>97</v>
      </c>
      <c r="C112" s="19">
        <f ca="1">EOMONTH(TODAY(),HomeLoan[[#This Row],[Months]]+2)</f>
        <v>47177</v>
      </c>
      <c r="D112" s="20">
        <f t="shared" si="8"/>
        <v>0</v>
      </c>
      <c r="E112" s="20">
        <f t="shared" si="5"/>
        <v>0</v>
      </c>
      <c r="F112" s="20">
        <f t="shared" si="6"/>
        <v>0</v>
      </c>
      <c r="G112" s="20">
        <f t="shared" si="9"/>
        <v>0</v>
      </c>
      <c r="H112" s="20">
        <f t="shared" si="7"/>
        <v>0</v>
      </c>
    </row>
    <row r="113" spans="2:8" x14ac:dyDescent="0.25">
      <c r="B113" s="4">
        <v>98</v>
      </c>
      <c r="C113" s="19">
        <f ca="1">EOMONTH(TODAY(),HomeLoan[[#This Row],[Months]]+2)</f>
        <v>47208</v>
      </c>
      <c r="D113" s="20">
        <f t="shared" si="8"/>
        <v>0</v>
      </c>
      <c r="E113" s="20">
        <f t="shared" si="5"/>
        <v>0</v>
      </c>
      <c r="F113" s="20">
        <f t="shared" si="6"/>
        <v>0</v>
      </c>
      <c r="G113" s="20">
        <f t="shared" si="9"/>
        <v>0</v>
      </c>
      <c r="H113" s="20">
        <f t="shared" si="7"/>
        <v>0</v>
      </c>
    </row>
    <row r="114" spans="2:8" x14ac:dyDescent="0.25">
      <c r="B114" s="4">
        <v>99</v>
      </c>
      <c r="C114" s="19">
        <f ca="1">EOMONTH(TODAY(),HomeLoan[[#This Row],[Months]]+2)</f>
        <v>47238</v>
      </c>
      <c r="D114" s="20">
        <f t="shared" si="8"/>
        <v>0</v>
      </c>
      <c r="E114" s="20">
        <f t="shared" si="5"/>
        <v>0</v>
      </c>
      <c r="F114" s="20">
        <f t="shared" si="6"/>
        <v>0</v>
      </c>
      <c r="G114" s="20">
        <f t="shared" si="9"/>
        <v>0</v>
      </c>
      <c r="H114" s="20">
        <f t="shared" si="7"/>
        <v>0</v>
      </c>
    </row>
    <row r="115" spans="2:8" x14ac:dyDescent="0.25">
      <c r="B115" s="4">
        <v>100</v>
      </c>
      <c r="C115" s="19">
        <f ca="1">EOMONTH(TODAY(),HomeLoan[[#This Row],[Months]]+2)</f>
        <v>47269</v>
      </c>
      <c r="D115" s="20">
        <f t="shared" si="8"/>
        <v>0</v>
      </c>
      <c r="E115" s="20">
        <f t="shared" si="5"/>
        <v>0</v>
      </c>
      <c r="F115" s="20">
        <f t="shared" si="6"/>
        <v>0</v>
      </c>
      <c r="G115" s="20">
        <f t="shared" si="9"/>
        <v>0</v>
      </c>
      <c r="H115" s="20">
        <f t="shared" si="7"/>
        <v>0</v>
      </c>
    </row>
    <row r="116" spans="2:8" x14ac:dyDescent="0.25">
      <c r="B116" s="4">
        <v>101</v>
      </c>
      <c r="C116" s="19">
        <f ca="1">EOMONTH(TODAY(),HomeLoan[[#This Row],[Months]]+2)</f>
        <v>47299</v>
      </c>
      <c r="D116" s="20">
        <f t="shared" si="8"/>
        <v>0</v>
      </c>
      <c r="E116" s="20">
        <f t="shared" si="5"/>
        <v>0</v>
      </c>
      <c r="F116" s="20">
        <f t="shared" si="6"/>
        <v>0</v>
      </c>
      <c r="G116" s="20">
        <f t="shared" si="9"/>
        <v>0</v>
      </c>
      <c r="H116" s="20">
        <f t="shared" si="7"/>
        <v>0</v>
      </c>
    </row>
    <row r="117" spans="2:8" x14ac:dyDescent="0.25">
      <c r="B117" s="4">
        <v>102</v>
      </c>
      <c r="C117" s="19">
        <f ca="1">EOMONTH(TODAY(),HomeLoan[[#This Row],[Months]]+2)</f>
        <v>47330</v>
      </c>
      <c r="D117" s="20">
        <f t="shared" si="8"/>
        <v>0</v>
      </c>
      <c r="E117" s="20">
        <f t="shared" si="5"/>
        <v>0</v>
      </c>
      <c r="F117" s="20">
        <f t="shared" si="6"/>
        <v>0</v>
      </c>
      <c r="G117" s="20">
        <f t="shared" si="9"/>
        <v>0</v>
      </c>
      <c r="H117" s="20">
        <f t="shared" si="7"/>
        <v>0</v>
      </c>
    </row>
    <row r="118" spans="2:8" x14ac:dyDescent="0.25">
      <c r="B118" s="4">
        <v>103</v>
      </c>
      <c r="C118" s="19">
        <f ca="1">EOMONTH(TODAY(),HomeLoan[[#This Row],[Months]]+2)</f>
        <v>47361</v>
      </c>
      <c r="D118" s="20">
        <f t="shared" si="8"/>
        <v>0</v>
      </c>
      <c r="E118" s="20">
        <f t="shared" si="5"/>
        <v>0</v>
      </c>
      <c r="F118" s="20">
        <f t="shared" si="6"/>
        <v>0</v>
      </c>
      <c r="G118" s="20">
        <f t="shared" si="9"/>
        <v>0</v>
      </c>
      <c r="H118" s="20">
        <f t="shared" si="7"/>
        <v>0</v>
      </c>
    </row>
    <row r="119" spans="2:8" x14ac:dyDescent="0.25">
      <c r="B119" s="4">
        <v>104</v>
      </c>
      <c r="C119" s="19">
        <f ca="1">EOMONTH(TODAY(),HomeLoan[[#This Row],[Months]]+2)</f>
        <v>47391</v>
      </c>
      <c r="D119" s="20">
        <f t="shared" si="8"/>
        <v>0</v>
      </c>
      <c r="E119" s="20">
        <f t="shared" si="5"/>
        <v>0</v>
      </c>
      <c r="F119" s="20">
        <f t="shared" si="6"/>
        <v>0</v>
      </c>
      <c r="G119" s="20">
        <f t="shared" si="9"/>
        <v>0</v>
      </c>
      <c r="H119" s="20">
        <f t="shared" si="7"/>
        <v>0</v>
      </c>
    </row>
    <row r="120" spans="2:8" x14ac:dyDescent="0.25">
      <c r="B120" s="4">
        <v>105</v>
      </c>
      <c r="C120" s="19">
        <f ca="1">EOMONTH(TODAY(),HomeLoan[[#This Row],[Months]]+2)</f>
        <v>47422</v>
      </c>
      <c r="D120" s="20">
        <f t="shared" si="8"/>
        <v>0</v>
      </c>
      <c r="E120" s="20">
        <f t="shared" si="5"/>
        <v>0</v>
      </c>
      <c r="F120" s="20">
        <f t="shared" si="6"/>
        <v>0</v>
      </c>
      <c r="G120" s="20">
        <f t="shared" si="9"/>
        <v>0</v>
      </c>
      <c r="H120" s="20">
        <f t="shared" si="7"/>
        <v>0</v>
      </c>
    </row>
    <row r="121" spans="2:8" x14ac:dyDescent="0.25">
      <c r="B121" s="4">
        <v>106</v>
      </c>
      <c r="C121" s="19">
        <f ca="1">EOMONTH(TODAY(),HomeLoan[[#This Row],[Months]]+2)</f>
        <v>47452</v>
      </c>
      <c r="D121" s="20">
        <f t="shared" si="8"/>
        <v>0</v>
      </c>
      <c r="E121" s="20">
        <f t="shared" si="5"/>
        <v>0</v>
      </c>
      <c r="F121" s="20">
        <f t="shared" si="6"/>
        <v>0</v>
      </c>
      <c r="G121" s="20">
        <f t="shared" si="9"/>
        <v>0</v>
      </c>
      <c r="H121" s="20">
        <f t="shared" si="7"/>
        <v>0</v>
      </c>
    </row>
    <row r="122" spans="2:8" x14ac:dyDescent="0.25">
      <c r="B122" s="4">
        <v>107</v>
      </c>
      <c r="C122" s="19">
        <f ca="1">EOMONTH(TODAY(),HomeLoan[[#This Row],[Months]]+2)</f>
        <v>47483</v>
      </c>
      <c r="D122" s="20">
        <f t="shared" si="8"/>
        <v>0</v>
      </c>
      <c r="E122" s="20">
        <f t="shared" si="5"/>
        <v>0</v>
      </c>
      <c r="F122" s="20">
        <f t="shared" si="6"/>
        <v>0</v>
      </c>
      <c r="G122" s="20">
        <f t="shared" si="9"/>
        <v>0</v>
      </c>
      <c r="H122" s="20">
        <f t="shared" si="7"/>
        <v>0</v>
      </c>
    </row>
    <row r="123" spans="2:8" x14ac:dyDescent="0.25">
      <c r="B123" s="4">
        <v>108</v>
      </c>
      <c r="C123" s="19">
        <f ca="1">EOMONTH(TODAY(),HomeLoan[[#This Row],[Months]]+2)</f>
        <v>47514</v>
      </c>
      <c r="D123" s="20">
        <f t="shared" si="8"/>
        <v>0</v>
      </c>
      <c r="E123" s="20">
        <f t="shared" si="5"/>
        <v>0</v>
      </c>
      <c r="F123" s="20">
        <f t="shared" si="6"/>
        <v>0</v>
      </c>
      <c r="G123" s="20">
        <f t="shared" si="9"/>
        <v>0</v>
      </c>
      <c r="H123" s="20">
        <f t="shared" si="7"/>
        <v>0</v>
      </c>
    </row>
    <row r="124" spans="2:8" x14ac:dyDescent="0.25">
      <c r="B124" s="4">
        <v>109</v>
      </c>
      <c r="C124" s="19">
        <f ca="1">EOMONTH(TODAY(),HomeLoan[[#This Row],[Months]]+2)</f>
        <v>47542</v>
      </c>
      <c r="D124" s="20">
        <f t="shared" si="8"/>
        <v>0</v>
      </c>
      <c r="E124" s="20">
        <f t="shared" si="5"/>
        <v>0</v>
      </c>
      <c r="F124" s="20">
        <f t="shared" si="6"/>
        <v>0</v>
      </c>
      <c r="G124" s="20">
        <f t="shared" si="9"/>
        <v>0</v>
      </c>
      <c r="H124" s="20">
        <f t="shared" si="7"/>
        <v>0</v>
      </c>
    </row>
    <row r="125" spans="2:8" x14ac:dyDescent="0.25">
      <c r="B125" s="4">
        <v>110</v>
      </c>
      <c r="C125" s="19">
        <f ca="1">EOMONTH(TODAY(),HomeLoan[[#This Row],[Months]]+2)</f>
        <v>47573</v>
      </c>
      <c r="D125" s="20">
        <f t="shared" si="8"/>
        <v>0</v>
      </c>
      <c r="E125" s="20">
        <f t="shared" si="5"/>
        <v>0</v>
      </c>
      <c r="F125" s="20">
        <f t="shared" si="6"/>
        <v>0</v>
      </c>
      <c r="G125" s="20">
        <f t="shared" si="9"/>
        <v>0</v>
      </c>
      <c r="H125" s="20">
        <f t="shared" si="7"/>
        <v>0</v>
      </c>
    </row>
    <row r="126" spans="2:8" x14ac:dyDescent="0.25">
      <c r="B126" s="4">
        <v>111</v>
      </c>
      <c r="C126" s="19">
        <f ca="1">EOMONTH(TODAY(),HomeLoan[[#This Row],[Months]]+2)</f>
        <v>47603</v>
      </c>
      <c r="D126" s="20">
        <f t="shared" si="8"/>
        <v>0</v>
      </c>
      <c r="E126" s="20">
        <f t="shared" si="5"/>
        <v>0</v>
      </c>
      <c r="F126" s="20">
        <f t="shared" si="6"/>
        <v>0</v>
      </c>
      <c r="G126" s="20">
        <f t="shared" si="9"/>
        <v>0</v>
      </c>
      <c r="H126" s="20">
        <f t="shared" si="7"/>
        <v>0</v>
      </c>
    </row>
    <row r="127" spans="2:8" x14ac:dyDescent="0.25">
      <c r="B127" s="4">
        <v>112</v>
      </c>
      <c r="C127" s="19">
        <f ca="1">EOMONTH(TODAY(),HomeLoan[[#This Row],[Months]]+2)</f>
        <v>47634</v>
      </c>
      <c r="D127" s="20">
        <f t="shared" si="8"/>
        <v>0</v>
      </c>
      <c r="E127" s="20">
        <f t="shared" si="5"/>
        <v>0</v>
      </c>
      <c r="F127" s="20">
        <f t="shared" si="6"/>
        <v>0</v>
      </c>
      <c r="G127" s="20">
        <f t="shared" si="9"/>
        <v>0</v>
      </c>
      <c r="H127" s="20">
        <f t="shared" si="7"/>
        <v>0</v>
      </c>
    </row>
    <row r="128" spans="2:8" x14ac:dyDescent="0.25">
      <c r="B128" s="4">
        <v>113</v>
      </c>
      <c r="C128" s="19">
        <f ca="1">EOMONTH(TODAY(),HomeLoan[[#This Row],[Months]]+2)</f>
        <v>47664</v>
      </c>
      <c r="D128" s="20">
        <f t="shared" si="8"/>
        <v>0</v>
      </c>
      <c r="E128" s="20">
        <f t="shared" si="5"/>
        <v>0</v>
      </c>
      <c r="F128" s="20">
        <f t="shared" si="6"/>
        <v>0</v>
      </c>
      <c r="G128" s="20">
        <f t="shared" si="9"/>
        <v>0</v>
      </c>
      <c r="H128" s="20">
        <f t="shared" si="7"/>
        <v>0</v>
      </c>
    </row>
    <row r="129" spans="2:8" x14ac:dyDescent="0.25">
      <c r="B129" s="4">
        <v>114</v>
      </c>
      <c r="C129" s="19">
        <f ca="1">EOMONTH(TODAY(),HomeLoan[[#This Row],[Months]]+2)</f>
        <v>47695</v>
      </c>
      <c r="D129" s="20">
        <f t="shared" si="8"/>
        <v>0</v>
      </c>
      <c r="E129" s="20">
        <f t="shared" si="5"/>
        <v>0</v>
      </c>
      <c r="F129" s="20">
        <f t="shared" si="6"/>
        <v>0</v>
      </c>
      <c r="G129" s="20">
        <f t="shared" si="9"/>
        <v>0</v>
      </c>
      <c r="H129" s="20">
        <f t="shared" si="7"/>
        <v>0</v>
      </c>
    </row>
    <row r="130" spans="2:8" x14ac:dyDescent="0.25">
      <c r="B130" s="4">
        <v>115</v>
      </c>
      <c r="C130" s="19">
        <f ca="1">EOMONTH(TODAY(),HomeLoan[[#This Row],[Months]]+2)</f>
        <v>47726</v>
      </c>
      <c r="D130" s="20">
        <f t="shared" si="8"/>
        <v>0</v>
      </c>
      <c r="E130" s="20">
        <f t="shared" si="5"/>
        <v>0</v>
      </c>
      <c r="F130" s="20">
        <f t="shared" si="6"/>
        <v>0</v>
      </c>
      <c r="G130" s="20">
        <f t="shared" si="9"/>
        <v>0</v>
      </c>
      <c r="H130" s="20">
        <f t="shared" si="7"/>
        <v>0</v>
      </c>
    </row>
    <row r="131" spans="2:8" x14ac:dyDescent="0.25">
      <c r="B131" s="4">
        <v>116</v>
      </c>
      <c r="C131" s="19">
        <f ca="1">EOMONTH(TODAY(),HomeLoan[[#This Row],[Months]]+2)</f>
        <v>47756</v>
      </c>
      <c r="D131" s="20">
        <f t="shared" si="8"/>
        <v>0</v>
      </c>
      <c r="E131" s="20">
        <f t="shared" si="5"/>
        <v>0</v>
      </c>
      <c r="F131" s="20">
        <f t="shared" si="6"/>
        <v>0</v>
      </c>
      <c r="G131" s="20">
        <f t="shared" si="9"/>
        <v>0</v>
      </c>
      <c r="H131" s="20">
        <f t="shared" si="7"/>
        <v>0</v>
      </c>
    </row>
    <row r="132" spans="2:8" x14ac:dyDescent="0.25">
      <c r="B132" s="4">
        <v>117</v>
      </c>
      <c r="C132" s="19">
        <f ca="1">EOMONTH(TODAY(),HomeLoan[[#This Row],[Months]]+2)</f>
        <v>47787</v>
      </c>
      <c r="D132" s="20">
        <f t="shared" si="8"/>
        <v>0</v>
      </c>
      <c r="E132" s="20">
        <f t="shared" si="5"/>
        <v>0</v>
      </c>
      <c r="F132" s="20">
        <f t="shared" si="6"/>
        <v>0</v>
      </c>
      <c r="G132" s="20">
        <f t="shared" si="9"/>
        <v>0</v>
      </c>
      <c r="H132" s="20">
        <f t="shared" si="7"/>
        <v>0</v>
      </c>
    </row>
    <row r="133" spans="2:8" x14ac:dyDescent="0.25">
      <c r="B133" s="4">
        <v>118</v>
      </c>
      <c r="C133" s="19">
        <f ca="1">EOMONTH(TODAY(),HomeLoan[[#This Row],[Months]]+2)</f>
        <v>47817</v>
      </c>
      <c r="D133" s="20">
        <f t="shared" si="8"/>
        <v>0</v>
      </c>
      <c r="E133" s="20">
        <f t="shared" si="5"/>
        <v>0</v>
      </c>
      <c r="F133" s="20">
        <f t="shared" si="6"/>
        <v>0</v>
      </c>
      <c r="G133" s="20">
        <f t="shared" si="9"/>
        <v>0</v>
      </c>
      <c r="H133" s="20">
        <f t="shared" si="7"/>
        <v>0</v>
      </c>
    </row>
    <row r="134" spans="2:8" x14ac:dyDescent="0.25">
      <c r="B134" s="4">
        <v>119</v>
      </c>
      <c r="C134" s="19">
        <f ca="1">EOMONTH(TODAY(),HomeLoan[[#This Row],[Months]]+2)</f>
        <v>47848</v>
      </c>
      <c r="D134" s="20">
        <f t="shared" si="8"/>
        <v>0</v>
      </c>
      <c r="E134" s="20">
        <f t="shared" si="5"/>
        <v>0</v>
      </c>
      <c r="F134" s="20">
        <f t="shared" si="6"/>
        <v>0</v>
      </c>
      <c r="G134" s="20">
        <f t="shared" si="9"/>
        <v>0</v>
      </c>
      <c r="H134" s="20">
        <f t="shared" si="7"/>
        <v>0</v>
      </c>
    </row>
    <row r="135" spans="2:8" x14ac:dyDescent="0.25">
      <c r="B135" s="4">
        <v>120</v>
      </c>
      <c r="C135" s="19">
        <f ca="1">EOMONTH(TODAY(),HomeLoan[[#This Row],[Months]]+2)</f>
        <v>47879</v>
      </c>
      <c r="D135" s="20">
        <f t="shared" si="8"/>
        <v>0</v>
      </c>
      <c r="E135" s="20">
        <f t="shared" si="5"/>
        <v>0</v>
      </c>
      <c r="F135" s="20">
        <f t="shared" si="6"/>
        <v>0</v>
      </c>
      <c r="G135" s="20">
        <f t="shared" si="9"/>
        <v>0</v>
      </c>
      <c r="H135" s="20">
        <f t="shared" si="7"/>
        <v>0</v>
      </c>
    </row>
    <row r="136" spans="2:8" x14ac:dyDescent="0.25">
      <c r="B136" s="4">
        <v>121</v>
      </c>
      <c r="C136" s="19">
        <f ca="1">EOMONTH(TODAY(),HomeLoan[[#This Row],[Months]]+2)</f>
        <v>47907</v>
      </c>
      <c r="D136" s="20">
        <f t="shared" si="8"/>
        <v>0</v>
      </c>
      <c r="E136" s="20">
        <f t="shared" si="5"/>
        <v>0</v>
      </c>
      <c r="F136" s="20">
        <f t="shared" si="6"/>
        <v>0</v>
      </c>
      <c r="G136" s="20">
        <f t="shared" si="9"/>
        <v>0</v>
      </c>
      <c r="H136" s="20">
        <f t="shared" si="7"/>
        <v>0</v>
      </c>
    </row>
    <row r="137" spans="2:8" x14ac:dyDescent="0.25">
      <c r="B137" s="4">
        <v>122</v>
      </c>
      <c r="C137" s="19">
        <f ca="1">EOMONTH(TODAY(),HomeLoan[[#This Row],[Months]]+2)</f>
        <v>47938</v>
      </c>
      <c r="D137" s="20">
        <f t="shared" si="8"/>
        <v>0</v>
      </c>
      <c r="E137" s="20">
        <f t="shared" si="5"/>
        <v>0</v>
      </c>
      <c r="F137" s="20">
        <f t="shared" si="6"/>
        <v>0</v>
      </c>
      <c r="G137" s="20">
        <f t="shared" si="9"/>
        <v>0</v>
      </c>
      <c r="H137" s="20">
        <f t="shared" si="7"/>
        <v>0</v>
      </c>
    </row>
    <row r="138" spans="2:8" x14ac:dyDescent="0.25">
      <c r="B138" s="4">
        <v>123</v>
      </c>
      <c r="C138" s="19">
        <f ca="1">EOMONTH(TODAY(),HomeLoan[[#This Row],[Months]]+2)</f>
        <v>47968</v>
      </c>
      <c r="D138" s="20">
        <f t="shared" si="8"/>
        <v>0</v>
      </c>
      <c r="E138" s="20">
        <f t="shared" si="5"/>
        <v>0</v>
      </c>
      <c r="F138" s="20">
        <f t="shared" si="6"/>
        <v>0</v>
      </c>
      <c r="G138" s="20">
        <f t="shared" si="9"/>
        <v>0</v>
      </c>
      <c r="H138" s="20">
        <f t="shared" si="7"/>
        <v>0</v>
      </c>
    </row>
    <row r="139" spans="2:8" x14ac:dyDescent="0.25">
      <c r="B139" s="4">
        <v>124</v>
      </c>
      <c r="C139" s="19">
        <f ca="1">EOMONTH(TODAY(),HomeLoan[[#This Row],[Months]]+2)</f>
        <v>47999</v>
      </c>
      <c r="D139" s="20">
        <f t="shared" si="8"/>
        <v>0</v>
      </c>
      <c r="E139" s="20">
        <f t="shared" si="5"/>
        <v>0</v>
      </c>
      <c r="F139" s="20">
        <f t="shared" si="6"/>
        <v>0</v>
      </c>
      <c r="G139" s="20">
        <f t="shared" si="9"/>
        <v>0</v>
      </c>
      <c r="H139" s="20">
        <f t="shared" si="7"/>
        <v>0</v>
      </c>
    </row>
    <row r="140" spans="2:8" x14ac:dyDescent="0.25">
      <c r="B140" s="4">
        <v>125</v>
      </c>
      <c r="C140" s="19">
        <f ca="1">EOMONTH(TODAY(),HomeLoan[[#This Row],[Months]]+2)</f>
        <v>48029</v>
      </c>
      <c r="D140" s="20">
        <f t="shared" si="8"/>
        <v>0</v>
      </c>
      <c r="E140" s="20">
        <f t="shared" si="5"/>
        <v>0</v>
      </c>
      <c r="F140" s="20">
        <f t="shared" si="6"/>
        <v>0</v>
      </c>
      <c r="G140" s="20">
        <f t="shared" si="9"/>
        <v>0</v>
      </c>
      <c r="H140" s="20">
        <f t="shared" si="7"/>
        <v>0</v>
      </c>
    </row>
    <row r="141" spans="2:8" x14ac:dyDescent="0.25">
      <c r="B141" s="4">
        <v>126</v>
      </c>
      <c r="C141" s="19">
        <f ca="1">EOMONTH(TODAY(),HomeLoan[[#This Row],[Months]]+2)</f>
        <v>48060</v>
      </c>
      <c r="D141" s="20">
        <f t="shared" si="8"/>
        <v>0</v>
      </c>
      <c r="E141" s="20">
        <f t="shared" si="5"/>
        <v>0</v>
      </c>
      <c r="F141" s="20">
        <f t="shared" si="6"/>
        <v>0</v>
      </c>
      <c r="G141" s="20">
        <f t="shared" si="9"/>
        <v>0</v>
      </c>
      <c r="H141" s="20">
        <f t="shared" si="7"/>
        <v>0</v>
      </c>
    </row>
    <row r="142" spans="2:8" x14ac:dyDescent="0.25">
      <c r="B142" s="4">
        <v>127</v>
      </c>
      <c r="C142" s="19">
        <f ca="1">EOMONTH(TODAY(),HomeLoan[[#This Row],[Months]]+2)</f>
        <v>48091</v>
      </c>
      <c r="D142" s="20">
        <f t="shared" si="8"/>
        <v>0</v>
      </c>
      <c r="E142" s="20">
        <f t="shared" si="5"/>
        <v>0</v>
      </c>
      <c r="F142" s="20">
        <f t="shared" si="6"/>
        <v>0</v>
      </c>
      <c r="G142" s="20">
        <f t="shared" si="9"/>
        <v>0</v>
      </c>
      <c r="H142" s="20">
        <f t="shared" si="7"/>
        <v>0</v>
      </c>
    </row>
    <row r="143" spans="2:8" x14ac:dyDescent="0.25">
      <c r="B143" s="4">
        <v>128</v>
      </c>
      <c r="C143" s="19">
        <f ca="1">EOMONTH(TODAY(),HomeLoan[[#This Row],[Months]]+2)</f>
        <v>48121</v>
      </c>
      <c r="D143" s="20">
        <f t="shared" si="8"/>
        <v>0</v>
      </c>
      <c r="E143" s="20">
        <f t="shared" si="5"/>
        <v>0</v>
      </c>
      <c r="F143" s="20">
        <f t="shared" si="6"/>
        <v>0</v>
      </c>
      <c r="G143" s="20">
        <f t="shared" si="9"/>
        <v>0</v>
      </c>
      <c r="H143" s="20">
        <f t="shared" si="7"/>
        <v>0</v>
      </c>
    </row>
    <row r="144" spans="2:8" x14ac:dyDescent="0.25">
      <c r="B144" s="4">
        <v>129</v>
      </c>
      <c r="C144" s="19">
        <f ca="1">EOMONTH(TODAY(),HomeLoan[[#This Row],[Months]]+2)</f>
        <v>48152</v>
      </c>
      <c r="D144" s="20">
        <f t="shared" si="8"/>
        <v>0</v>
      </c>
      <c r="E144" s="20">
        <f t="shared" ref="E144:E207" si="10">IF(D144&gt;1,$C$7,0)</f>
        <v>0</v>
      </c>
      <c r="F144" s="20">
        <f t="shared" ref="F144:F207" si="11">D144*$C$3/12</f>
        <v>0</v>
      </c>
      <c r="G144" s="20">
        <f t="shared" si="9"/>
        <v>0</v>
      </c>
      <c r="H144" s="20">
        <f t="shared" si="7"/>
        <v>0</v>
      </c>
    </row>
    <row r="145" spans="2:8" x14ac:dyDescent="0.25">
      <c r="B145" s="4">
        <v>130</v>
      </c>
      <c r="C145" s="19">
        <f ca="1">EOMONTH(TODAY(),HomeLoan[[#This Row],[Months]]+2)</f>
        <v>48182</v>
      </c>
      <c r="D145" s="20">
        <f t="shared" si="8"/>
        <v>0</v>
      </c>
      <c r="E145" s="20">
        <f t="shared" si="10"/>
        <v>0</v>
      </c>
      <c r="F145" s="20">
        <f t="shared" si="11"/>
        <v>0</v>
      </c>
      <c r="G145" s="20">
        <f t="shared" si="9"/>
        <v>0</v>
      </c>
      <c r="H145" s="20">
        <f t="shared" ref="H145:H208" si="12">IF((D145-G145)&gt;1,(D145-G145),0)</f>
        <v>0</v>
      </c>
    </row>
    <row r="146" spans="2:8" x14ac:dyDescent="0.25">
      <c r="B146" s="4">
        <v>131</v>
      </c>
      <c r="C146" s="19">
        <f ca="1">EOMONTH(TODAY(),HomeLoan[[#This Row],[Months]]+2)</f>
        <v>48213</v>
      </c>
      <c r="D146" s="20">
        <f t="shared" ref="D146:D209" si="13">H145</f>
        <v>0</v>
      </c>
      <c r="E146" s="20">
        <f t="shared" si="10"/>
        <v>0</v>
      </c>
      <c r="F146" s="20">
        <f t="shared" si="11"/>
        <v>0</v>
      </c>
      <c r="G146" s="20">
        <f t="shared" ref="G146:G209" si="14">E146-F146</f>
        <v>0</v>
      </c>
      <c r="H146" s="20">
        <f t="shared" si="12"/>
        <v>0</v>
      </c>
    </row>
    <row r="147" spans="2:8" x14ac:dyDescent="0.25">
      <c r="B147" s="4">
        <v>132</v>
      </c>
      <c r="C147" s="19">
        <f ca="1">EOMONTH(TODAY(),HomeLoan[[#This Row],[Months]]+2)</f>
        <v>48244</v>
      </c>
      <c r="D147" s="20">
        <f t="shared" si="13"/>
        <v>0</v>
      </c>
      <c r="E147" s="20">
        <f t="shared" si="10"/>
        <v>0</v>
      </c>
      <c r="F147" s="20">
        <f t="shared" si="11"/>
        <v>0</v>
      </c>
      <c r="G147" s="20">
        <f t="shared" si="14"/>
        <v>0</v>
      </c>
      <c r="H147" s="20">
        <f t="shared" si="12"/>
        <v>0</v>
      </c>
    </row>
    <row r="148" spans="2:8" x14ac:dyDescent="0.25">
      <c r="B148" s="4">
        <v>133</v>
      </c>
      <c r="C148" s="19">
        <f ca="1">EOMONTH(TODAY(),HomeLoan[[#This Row],[Months]]+2)</f>
        <v>48273</v>
      </c>
      <c r="D148" s="20">
        <f t="shared" si="13"/>
        <v>0</v>
      </c>
      <c r="E148" s="20">
        <f t="shared" si="10"/>
        <v>0</v>
      </c>
      <c r="F148" s="20">
        <f t="shared" si="11"/>
        <v>0</v>
      </c>
      <c r="G148" s="20">
        <f t="shared" si="14"/>
        <v>0</v>
      </c>
      <c r="H148" s="20">
        <f t="shared" si="12"/>
        <v>0</v>
      </c>
    </row>
    <row r="149" spans="2:8" x14ac:dyDescent="0.25">
      <c r="B149" s="4">
        <v>134</v>
      </c>
      <c r="C149" s="19">
        <f ca="1">EOMONTH(TODAY(),HomeLoan[[#This Row],[Months]]+2)</f>
        <v>48304</v>
      </c>
      <c r="D149" s="20">
        <f t="shared" si="13"/>
        <v>0</v>
      </c>
      <c r="E149" s="20">
        <f t="shared" si="10"/>
        <v>0</v>
      </c>
      <c r="F149" s="20">
        <f t="shared" si="11"/>
        <v>0</v>
      </c>
      <c r="G149" s="20">
        <f t="shared" si="14"/>
        <v>0</v>
      </c>
      <c r="H149" s="20">
        <f t="shared" si="12"/>
        <v>0</v>
      </c>
    </row>
    <row r="150" spans="2:8" x14ac:dyDescent="0.25">
      <c r="B150" s="4">
        <v>135</v>
      </c>
      <c r="C150" s="19">
        <f ca="1">EOMONTH(TODAY(),HomeLoan[[#This Row],[Months]]+2)</f>
        <v>48334</v>
      </c>
      <c r="D150" s="20">
        <f t="shared" si="13"/>
        <v>0</v>
      </c>
      <c r="E150" s="20">
        <f t="shared" si="10"/>
        <v>0</v>
      </c>
      <c r="F150" s="20">
        <f t="shared" si="11"/>
        <v>0</v>
      </c>
      <c r="G150" s="20">
        <f t="shared" si="14"/>
        <v>0</v>
      </c>
      <c r="H150" s="20">
        <f t="shared" si="12"/>
        <v>0</v>
      </c>
    </row>
    <row r="151" spans="2:8" x14ac:dyDescent="0.25">
      <c r="B151" s="4">
        <v>136</v>
      </c>
      <c r="C151" s="19">
        <f ca="1">EOMONTH(TODAY(),HomeLoan[[#This Row],[Months]]+2)</f>
        <v>48365</v>
      </c>
      <c r="D151" s="20">
        <f t="shared" si="13"/>
        <v>0</v>
      </c>
      <c r="E151" s="20">
        <f t="shared" si="10"/>
        <v>0</v>
      </c>
      <c r="F151" s="20">
        <f t="shared" si="11"/>
        <v>0</v>
      </c>
      <c r="G151" s="20">
        <f t="shared" si="14"/>
        <v>0</v>
      </c>
      <c r="H151" s="20">
        <f t="shared" si="12"/>
        <v>0</v>
      </c>
    </row>
    <row r="152" spans="2:8" x14ac:dyDescent="0.25">
      <c r="B152" s="4">
        <v>137</v>
      </c>
      <c r="C152" s="19">
        <f ca="1">EOMONTH(TODAY(),HomeLoan[[#This Row],[Months]]+2)</f>
        <v>48395</v>
      </c>
      <c r="D152" s="20">
        <f t="shared" si="13"/>
        <v>0</v>
      </c>
      <c r="E152" s="20">
        <f t="shared" si="10"/>
        <v>0</v>
      </c>
      <c r="F152" s="20">
        <f t="shared" si="11"/>
        <v>0</v>
      </c>
      <c r="G152" s="20">
        <f t="shared" si="14"/>
        <v>0</v>
      </c>
      <c r="H152" s="20">
        <f t="shared" si="12"/>
        <v>0</v>
      </c>
    </row>
    <row r="153" spans="2:8" x14ac:dyDescent="0.25">
      <c r="B153" s="4">
        <v>138</v>
      </c>
      <c r="C153" s="19">
        <f ca="1">EOMONTH(TODAY(),HomeLoan[[#This Row],[Months]]+2)</f>
        <v>48426</v>
      </c>
      <c r="D153" s="20">
        <f t="shared" si="13"/>
        <v>0</v>
      </c>
      <c r="E153" s="20">
        <f t="shared" si="10"/>
        <v>0</v>
      </c>
      <c r="F153" s="20">
        <f t="shared" si="11"/>
        <v>0</v>
      </c>
      <c r="G153" s="20">
        <f t="shared" si="14"/>
        <v>0</v>
      </c>
      <c r="H153" s="20">
        <f t="shared" si="12"/>
        <v>0</v>
      </c>
    </row>
    <row r="154" spans="2:8" x14ac:dyDescent="0.25">
      <c r="B154" s="4">
        <v>139</v>
      </c>
      <c r="C154" s="19">
        <f ca="1">EOMONTH(TODAY(),HomeLoan[[#This Row],[Months]]+2)</f>
        <v>48457</v>
      </c>
      <c r="D154" s="20">
        <f t="shared" si="13"/>
        <v>0</v>
      </c>
      <c r="E154" s="20">
        <f t="shared" si="10"/>
        <v>0</v>
      </c>
      <c r="F154" s="20">
        <f t="shared" si="11"/>
        <v>0</v>
      </c>
      <c r="G154" s="20">
        <f t="shared" si="14"/>
        <v>0</v>
      </c>
      <c r="H154" s="20">
        <f t="shared" si="12"/>
        <v>0</v>
      </c>
    </row>
    <row r="155" spans="2:8" x14ac:dyDescent="0.25">
      <c r="B155" s="4">
        <v>140</v>
      </c>
      <c r="C155" s="19">
        <f ca="1">EOMONTH(TODAY(),HomeLoan[[#This Row],[Months]]+2)</f>
        <v>48487</v>
      </c>
      <c r="D155" s="20">
        <f t="shared" si="13"/>
        <v>0</v>
      </c>
      <c r="E155" s="20">
        <f t="shared" si="10"/>
        <v>0</v>
      </c>
      <c r="F155" s="20">
        <f t="shared" si="11"/>
        <v>0</v>
      </c>
      <c r="G155" s="20">
        <f t="shared" si="14"/>
        <v>0</v>
      </c>
      <c r="H155" s="20">
        <f t="shared" si="12"/>
        <v>0</v>
      </c>
    </row>
    <row r="156" spans="2:8" x14ac:dyDescent="0.25">
      <c r="B156" s="4">
        <v>141</v>
      </c>
      <c r="C156" s="19">
        <f ca="1">EOMONTH(TODAY(),HomeLoan[[#This Row],[Months]]+2)</f>
        <v>48518</v>
      </c>
      <c r="D156" s="20">
        <f t="shared" si="13"/>
        <v>0</v>
      </c>
      <c r="E156" s="20">
        <f t="shared" si="10"/>
        <v>0</v>
      </c>
      <c r="F156" s="20">
        <f t="shared" si="11"/>
        <v>0</v>
      </c>
      <c r="G156" s="20">
        <f t="shared" si="14"/>
        <v>0</v>
      </c>
      <c r="H156" s="20">
        <f t="shared" si="12"/>
        <v>0</v>
      </c>
    </row>
    <row r="157" spans="2:8" x14ac:dyDescent="0.25">
      <c r="B157" s="4">
        <v>142</v>
      </c>
      <c r="C157" s="19">
        <f ca="1">EOMONTH(TODAY(),HomeLoan[[#This Row],[Months]]+2)</f>
        <v>48548</v>
      </c>
      <c r="D157" s="20">
        <f t="shared" si="13"/>
        <v>0</v>
      </c>
      <c r="E157" s="20">
        <f t="shared" si="10"/>
        <v>0</v>
      </c>
      <c r="F157" s="20">
        <f t="shared" si="11"/>
        <v>0</v>
      </c>
      <c r="G157" s="20">
        <f t="shared" si="14"/>
        <v>0</v>
      </c>
      <c r="H157" s="20">
        <f t="shared" si="12"/>
        <v>0</v>
      </c>
    </row>
    <row r="158" spans="2:8" x14ac:dyDescent="0.25">
      <c r="B158" s="4">
        <v>143</v>
      </c>
      <c r="C158" s="19">
        <f ca="1">EOMONTH(TODAY(),HomeLoan[[#This Row],[Months]]+2)</f>
        <v>48579</v>
      </c>
      <c r="D158" s="20">
        <f t="shared" si="13"/>
        <v>0</v>
      </c>
      <c r="E158" s="20">
        <f t="shared" si="10"/>
        <v>0</v>
      </c>
      <c r="F158" s="20">
        <f t="shared" si="11"/>
        <v>0</v>
      </c>
      <c r="G158" s="20">
        <f t="shared" si="14"/>
        <v>0</v>
      </c>
      <c r="H158" s="20">
        <f t="shared" si="12"/>
        <v>0</v>
      </c>
    </row>
    <row r="159" spans="2:8" x14ac:dyDescent="0.25">
      <c r="B159" s="4">
        <v>144</v>
      </c>
      <c r="C159" s="19">
        <f ca="1">EOMONTH(TODAY(),HomeLoan[[#This Row],[Months]]+2)</f>
        <v>48610</v>
      </c>
      <c r="D159" s="20">
        <f t="shared" si="13"/>
        <v>0</v>
      </c>
      <c r="E159" s="20">
        <f t="shared" si="10"/>
        <v>0</v>
      </c>
      <c r="F159" s="20">
        <f t="shared" si="11"/>
        <v>0</v>
      </c>
      <c r="G159" s="20">
        <f t="shared" si="14"/>
        <v>0</v>
      </c>
      <c r="H159" s="20">
        <f t="shared" si="12"/>
        <v>0</v>
      </c>
    </row>
    <row r="160" spans="2:8" x14ac:dyDescent="0.25">
      <c r="B160" s="4">
        <v>145</v>
      </c>
      <c r="C160" s="19">
        <f ca="1">EOMONTH(TODAY(),HomeLoan[[#This Row],[Months]]+2)</f>
        <v>48638</v>
      </c>
      <c r="D160" s="20">
        <f t="shared" si="13"/>
        <v>0</v>
      </c>
      <c r="E160" s="20">
        <f t="shared" si="10"/>
        <v>0</v>
      </c>
      <c r="F160" s="20">
        <f t="shared" si="11"/>
        <v>0</v>
      </c>
      <c r="G160" s="20">
        <f t="shared" si="14"/>
        <v>0</v>
      </c>
      <c r="H160" s="20">
        <f t="shared" si="12"/>
        <v>0</v>
      </c>
    </row>
    <row r="161" spans="2:8" x14ac:dyDescent="0.25">
      <c r="B161" s="4">
        <v>146</v>
      </c>
      <c r="C161" s="19">
        <f ca="1">EOMONTH(TODAY(),HomeLoan[[#This Row],[Months]]+2)</f>
        <v>48669</v>
      </c>
      <c r="D161" s="20">
        <f t="shared" si="13"/>
        <v>0</v>
      </c>
      <c r="E161" s="20">
        <f t="shared" si="10"/>
        <v>0</v>
      </c>
      <c r="F161" s="20">
        <f t="shared" si="11"/>
        <v>0</v>
      </c>
      <c r="G161" s="20">
        <f t="shared" si="14"/>
        <v>0</v>
      </c>
      <c r="H161" s="20">
        <f t="shared" si="12"/>
        <v>0</v>
      </c>
    </row>
    <row r="162" spans="2:8" x14ac:dyDescent="0.25">
      <c r="B162" s="4">
        <v>147</v>
      </c>
      <c r="C162" s="19">
        <f ca="1">EOMONTH(TODAY(),HomeLoan[[#This Row],[Months]]+2)</f>
        <v>48699</v>
      </c>
      <c r="D162" s="20">
        <f t="shared" si="13"/>
        <v>0</v>
      </c>
      <c r="E162" s="20">
        <f t="shared" si="10"/>
        <v>0</v>
      </c>
      <c r="F162" s="20">
        <f t="shared" si="11"/>
        <v>0</v>
      </c>
      <c r="G162" s="20">
        <f t="shared" si="14"/>
        <v>0</v>
      </c>
      <c r="H162" s="20">
        <f t="shared" si="12"/>
        <v>0</v>
      </c>
    </row>
    <row r="163" spans="2:8" x14ac:dyDescent="0.25">
      <c r="B163" s="4">
        <v>148</v>
      </c>
      <c r="C163" s="19">
        <f ca="1">EOMONTH(TODAY(),HomeLoan[[#This Row],[Months]]+2)</f>
        <v>48730</v>
      </c>
      <c r="D163" s="20">
        <f t="shared" si="13"/>
        <v>0</v>
      </c>
      <c r="E163" s="20">
        <f t="shared" si="10"/>
        <v>0</v>
      </c>
      <c r="F163" s="20">
        <f t="shared" si="11"/>
        <v>0</v>
      </c>
      <c r="G163" s="20">
        <f t="shared" si="14"/>
        <v>0</v>
      </c>
      <c r="H163" s="20">
        <f t="shared" si="12"/>
        <v>0</v>
      </c>
    </row>
    <row r="164" spans="2:8" x14ac:dyDescent="0.25">
      <c r="B164" s="4">
        <v>149</v>
      </c>
      <c r="C164" s="19">
        <f ca="1">EOMONTH(TODAY(),HomeLoan[[#This Row],[Months]]+2)</f>
        <v>48760</v>
      </c>
      <c r="D164" s="20">
        <f t="shared" si="13"/>
        <v>0</v>
      </c>
      <c r="E164" s="20">
        <f t="shared" si="10"/>
        <v>0</v>
      </c>
      <c r="F164" s="20">
        <f t="shared" si="11"/>
        <v>0</v>
      </c>
      <c r="G164" s="20">
        <f t="shared" si="14"/>
        <v>0</v>
      </c>
      <c r="H164" s="20">
        <f t="shared" si="12"/>
        <v>0</v>
      </c>
    </row>
    <row r="165" spans="2:8" x14ac:dyDescent="0.25">
      <c r="B165" s="4">
        <v>150</v>
      </c>
      <c r="C165" s="19">
        <f ca="1">EOMONTH(TODAY(),HomeLoan[[#This Row],[Months]]+2)</f>
        <v>48791</v>
      </c>
      <c r="D165" s="20">
        <f t="shared" si="13"/>
        <v>0</v>
      </c>
      <c r="E165" s="20">
        <f t="shared" si="10"/>
        <v>0</v>
      </c>
      <c r="F165" s="20">
        <f t="shared" si="11"/>
        <v>0</v>
      </c>
      <c r="G165" s="20">
        <f t="shared" si="14"/>
        <v>0</v>
      </c>
      <c r="H165" s="20">
        <f t="shared" si="12"/>
        <v>0</v>
      </c>
    </row>
    <row r="166" spans="2:8" x14ac:dyDescent="0.25">
      <c r="B166" s="4">
        <v>151</v>
      </c>
      <c r="C166" s="19">
        <f ca="1">EOMONTH(TODAY(),HomeLoan[[#This Row],[Months]]+2)</f>
        <v>48822</v>
      </c>
      <c r="D166" s="20">
        <f t="shared" si="13"/>
        <v>0</v>
      </c>
      <c r="E166" s="20">
        <f t="shared" si="10"/>
        <v>0</v>
      </c>
      <c r="F166" s="20">
        <f t="shared" si="11"/>
        <v>0</v>
      </c>
      <c r="G166" s="20">
        <f t="shared" si="14"/>
        <v>0</v>
      </c>
      <c r="H166" s="20">
        <f t="shared" si="12"/>
        <v>0</v>
      </c>
    </row>
    <row r="167" spans="2:8" x14ac:dyDescent="0.25">
      <c r="B167" s="4">
        <v>152</v>
      </c>
      <c r="C167" s="19">
        <f ca="1">EOMONTH(TODAY(),HomeLoan[[#This Row],[Months]]+2)</f>
        <v>48852</v>
      </c>
      <c r="D167" s="20">
        <f t="shared" si="13"/>
        <v>0</v>
      </c>
      <c r="E167" s="20">
        <f t="shared" si="10"/>
        <v>0</v>
      </c>
      <c r="F167" s="20">
        <f t="shared" si="11"/>
        <v>0</v>
      </c>
      <c r="G167" s="20">
        <f t="shared" si="14"/>
        <v>0</v>
      </c>
      <c r="H167" s="20">
        <f t="shared" si="12"/>
        <v>0</v>
      </c>
    </row>
    <row r="168" spans="2:8" x14ac:dyDescent="0.25">
      <c r="B168" s="4">
        <v>153</v>
      </c>
      <c r="C168" s="19">
        <f ca="1">EOMONTH(TODAY(),HomeLoan[[#This Row],[Months]]+2)</f>
        <v>48883</v>
      </c>
      <c r="D168" s="20">
        <f t="shared" si="13"/>
        <v>0</v>
      </c>
      <c r="E168" s="20">
        <f t="shared" si="10"/>
        <v>0</v>
      </c>
      <c r="F168" s="20">
        <f t="shared" si="11"/>
        <v>0</v>
      </c>
      <c r="G168" s="20">
        <f t="shared" si="14"/>
        <v>0</v>
      </c>
      <c r="H168" s="20">
        <f t="shared" si="12"/>
        <v>0</v>
      </c>
    </row>
    <row r="169" spans="2:8" x14ac:dyDescent="0.25">
      <c r="B169" s="4">
        <v>154</v>
      </c>
      <c r="C169" s="19">
        <f ca="1">EOMONTH(TODAY(),HomeLoan[[#This Row],[Months]]+2)</f>
        <v>48913</v>
      </c>
      <c r="D169" s="20">
        <f t="shared" si="13"/>
        <v>0</v>
      </c>
      <c r="E169" s="20">
        <f t="shared" si="10"/>
        <v>0</v>
      </c>
      <c r="F169" s="20">
        <f t="shared" si="11"/>
        <v>0</v>
      </c>
      <c r="G169" s="20">
        <f t="shared" si="14"/>
        <v>0</v>
      </c>
      <c r="H169" s="20">
        <f t="shared" si="12"/>
        <v>0</v>
      </c>
    </row>
    <row r="170" spans="2:8" x14ac:dyDescent="0.25">
      <c r="B170" s="4">
        <v>155</v>
      </c>
      <c r="C170" s="19">
        <f ca="1">EOMONTH(TODAY(),HomeLoan[[#This Row],[Months]]+2)</f>
        <v>48944</v>
      </c>
      <c r="D170" s="20">
        <f t="shared" si="13"/>
        <v>0</v>
      </c>
      <c r="E170" s="20">
        <f t="shared" si="10"/>
        <v>0</v>
      </c>
      <c r="F170" s="20">
        <f t="shared" si="11"/>
        <v>0</v>
      </c>
      <c r="G170" s="20">
        <f t="shared" si="14"/>
        <v>0</v>
      </c>
      <c r="H170" s="20">
        <f t="shared" si="12"/>
        <v>0</v>
      </c>
    </row>
    <row r="171" spans="2:8" x14ac:dyDescent="0.25">
      <c r="B171" s="4">
        <v>156</v>
      </c>
      <c r="C171" s="19">
        <f ca="1">EOMONTH(TODAY(),HomeLoan[[#This Row],[Months]]+2)</f>
        <v>48975</v>
      </c>
      <c r="D171" s="20">
        <f t="shared" si="13"/>
        <v>0</v>
      </c>
      <c r="E171" s="20">
        <f t="shared" si="10"/>
        <v>0</v>
      </c>
      <c r="F171" s="20">
        <f t="shared" si="11"/>
        <v>0</v>
      </c>
      <c r="G171" s="20">
        <f t="shared" si="14"/>
        <v>0</v>
      </c>
      <c r="H171" s="20">
        <f t="shared" si="12"/>
        <v>0</v>
      </c>
    </row>
    <row r="172" spans="2:8" x14ac:dyDescent="0.25">
      <c r="B172" s="4">
        <v>157</v>
      </c>
      <c r="C172" s="19">
        <f ca="1">EOMONTH(TODAY(),HomeLoan[[#This Row],[Months]]+2)</f>
        <v>49003</v>
      </c>
      <c r="D172" s="20">
        <f t="shared" si="13"/>
        <v>0</v>
      </c>
      <c r="E172" s="20">
        <f t="shared" si="10"/>
        <v>0</v>
      </c>
      <c r="F172" s="20">
        <f t="shared" si="11"/>
        <v>0</v>
      </c>
      <c r="G172" s="20">
        <f t="shared" si="14"/>
        <v>0</v>
      </c>
      <c r="H172" s="20">
        <f t="shared" si="12"/>
        <v>0</v>
      </c>
    </row>
    <row r="173" spans="2:8" x14ac:dyDescent="0.25">
      <c r="B173" s="4">
        <v>158</v>
      </c>
      <c r="C173" s="19">
        <f ca="1">EOMONTH(TODAY(),HomeLoan[[#This Row],[Months]]+2)</f>
        <v>49034</v>
      </c>
      <c r="D173" s="20">
        <f t="shared" si="13"/>
        <v>0</v>
      </c>
      <c r="E173" s="20">
        <f t="shared" si="10"/>
        <v>0</v>
      </c>
      <c r="F173" s="20">
        <f t="shared" si="11"/>
        <v>0</v>
      </c>
      <c r="G173" s="20">
        <f t="shared" si="14"/>
        <v>0</v>
      </c>
      <c r="H173" s="20">
        <f t="shared" si="12"/>
        <v>0</v>
      </c>
    </row>
    <row r="174" spans="2:8" x14ac:dyDescent="0.25">
      <c r="B174" s="4">
        <v>159</v>
      </c>
      <c r="C174" s="19">
        <f ca="1">EOMONTH(TODAY(),HomeLoan[[#This Row],[Months]]+2)</f>
        <v>49064</v>
      </c>
      <c r="D174" s="20">
        <f t="shared" si="13"/>
        <v>0</v>
      </c>
      <c r="E174" s="20">
        <f t="shared" si="10"/>
        <v>0</v>
      </c>
      <c r="F174" s="20">
        <f t="shared" si="11"/>
        <v>0</v>
      </c>
      <c r="G174" s="20">
        <f t="shared" si="14"/>
        <v>0</v>
      </c>
      <c r="H174" s="20">
        <f t="shared" si="12"/>
        <v>0</v>
      </c>
    </row>
    <row r="175" spans="2:8" x14ac:dyDescent="0.25">
      <c r="B175" s="4">
        <v>160</v>
      </c>
      <c r="C175" s="19">
        <f ca="1">EOMONTH(TODAY(),HomeLoan[[#This Row],[Months]]+2)</f>
        <v>49095</v>
      </c>
      <c r="D175" s="20">
        <f t="shared" si="13"/>
        <v>0</v>
      </c>
      <c r="E175" s="20">
        <f t="shared" si="10"/>
        <v>0</v>
      </c>
      <c r="F175" s="20">
        <f t="shared" si="11"/>
        <v>0</v>
      </c>
      <c r="G175" s="20">
        <f t="shared" si="14"/>
        <v>0</v>
      </c>
      <c r="H175" s="20">
        <f t="shared" si="12"/>
        <v>0</v>
      </c>
    </row>
    <row r="176" spans="2:8" x14ac:dyDescent="0.25">
      <c r="B176" s="4">
        <v>161</v>
      </c>
      <c r="C176" s="19">
        <f ca="1">EOMONTH(TODAY(),HomeLoan[[#This Row],[Months]]+2)</f>
        <v>49125</v>
      </c>
      <c r="D176" s="20">
        <f t="shared" si="13"/>
        <v>0</v>
      </c>
      <c r="E176" s="20">
        <f t="shared" si="10"/>
        <v>0</v>
      </c>
      <c r="F176" s="20">
        <f t="shared" si="11"/>
        <v>0</v>
      </c>
      <c r="G176" s="20">
        <f t="shared" si="14"/>
        <v>0</v>
      </c>
      <c r="H176" s="20">
        <f t="shared" si="12"/>
        <v>0</v>
      </c>
    </row>
    <row r="177" spans="2:8" x14ac:dyDescent="0.25">
      <c r="B177" s="4">
        <v>162</v>
      </c>
      <c r="C177" s="19">
        <f ca="1">EOMONTH(TODAY(),HomeLoan[[#This Row],[Months]]+2)</f>
        <v>49156</v>
      </c>
      <c r="D177" s="20">
        <f t="shared" si="13"/>
        <v>0</v>
      </c>
      <c r="E177" s="20">
        <f t="shared" si="10"/>
        <v>0</v>
      </c>
      <c r="F177" s="20">
        <f t="shared" si="11"/>
        <v>0</v>
      </c>
      <c r="G177" s="20">
        <f t="shared" si="14"/>
        <v>0</v>
      </c>
      <c r="H177" s="20">
        <f t="shared" si="12"/>
        <v>0</v>
      </c>
    </row>
    <row r="178" spans="2:8" x14ac:dyDescent="0.25">
      <c r="B178" s="4">
        <v>163</v>
      </c>
      <c r="C178" s="19">
        <f ca="1">EOMONTH(TODAY(),HomeLoan[[#This Row],[Months]]+2)</f>
        <v>49187</v>
      </c>
      <c r="D178" s="20">
        <f t="shared" si="13"/>
        <v>0</v>
      </c>
      <c r="E178" s="20">
        <f t="shared" si="10"/>
        <v>0</v>
      </c>
      <c r="F178" s="20">
        <f t="shared" si="11"/>
        <v>0</v>
      </c>
      <c r="G178" s="20">
        <f t="shared" si="14"/>
        <v>0</v>
      </c>
      <c r="H178" s="20">
        <f t="shared" si="12"/>
        <v>0</v>
      </c>
    </row>
    <row r="179" spans="2:8" x14ac:dyDescent="0.25">
      <c r="B179" s="4">
        <v>164</v>
      </c>
      <c r="C179" s="19">
        <f ca="1">EOMONTH(TODAY(),HomeLoan[[#This Row],[Months]]+2)</f>
        <v>49217</v>
      </c>
      <c r="D179" s="20">
        <f t="shared" si="13"/>
        <v>0</v>
      </c>
      <c r="E179" s="20">
        <f t="shared" si="10"/>
        <v>0</v>
      </c>
      <c r="F179" s="20">
        <f t="shared" si="11"/>
        <v>0</v>
      </c>
      <c r="G179" s="20">
        <f t="shared" si="14"/>
        <v>0</v>
      </c>
      <c r="H179" s="20">
        <f t="shared" si="12"/>
        <v>0</v>
      </c>
    </row>
    <row r="180" spans="2:8" x14ac:dyDescent="0.25">
      <c r="B180" s="4">
        <v>165</v>
      </c>
      <c r="C180" s="19">
        <f ca="1">EOMONTH(TODAY(),HomeLoan[[#This Row],[Months]]+2)</f>
        <v>49248</v>
      </c>
      <c r="D180" s="20">
        <f t="shared" si="13"/>
        <v>0</v>
      </c>
      <c r="E180" s="20">
        <f t="shared" si="10"/>
        <v>0</v>
      </c>
      <c r="F180" s="20">
        <f t="shared" si="11"/>
        <v>0</v>
      </c>
      <c r="G180" s="20">
        <f t="shared" si="14"/>
        <v>0</v>
      </c>
      <c r="H180" s="20">
        <f t="shared" si="12"/>
        <v>0</v>
      </c>
    </row>
    <row r="181" spans="2:8" x14ac:dyDescent="0.25">
      <c r="B181" s="4">
        <v>166</v>
      </c>
      <c r="C181" s="19">
        <f ca="1">EOMONTH(TODAY(),HomeLoan[[#This Row],[Months]]+2)</f>
        <v>49278</v>
      </c>
      <c r="D181" s="20">
        <f t="shared" si="13"/>
        <v>0</v>
      </c>
      <c r="E181" s="20">
        <f t="shared" si="10"/>
        <v>0</v>
      </c>
      <c r="F181" s="20">
        <f t="shared" si="11"/>
        <v>0</v>
      </c>
      <c r="G181" s="20">
        <f t="shared" si="14"/>
        <v>0</v>
      </c>
      <c r="H181" s="20">
        <f t="shared" si="12"/>
        <v>0</v>
      </c>
    </row>
    <row r="182" spans="2:8" x14ac:dyDescent="0.25">
      <c r="B182" s="4">
        <v>167</v>
      </c>
      <c r="C182" s="19">
        <f ca="1">EOMONTH(TODAY(),HomeLoan[[#This Row],[Months]]+2)</f>
        <v>49309</v>
      </c>
      <c r="D182" s="20">
        <f t="shared" si="13"/>
        <v>0</v>
      </c>
      <c r="E182" s="20">
        <f t="shared" si="10"/>
        <v>0</v>
      </c>
      <c r="F182" s="20">
        <f t="shared" si="11"/>
        <v>0</v>
      </c>
      <c r="G182" s="20">
        <f t="shared" si="14"/>
        <v>0</v>
      </c>
      <c r="H182" s="20">
        <f t="shared" si="12"/>
        <v>0</v>
      </c>
    </row>
    <row r="183" spans="2:8" x14ac:dyDescent="0.25">
      <c r="B183" s="4">
        <v>168</v>
      </c>
      <c r="C183" s="19">
        <f ca="1">EOMONTH(TODAY(),HomeLoan[[#This Row],[Months]]+2)</f>
        <v>49340</v>
      </c>
      <c r="D183" s="20">
        <f t="shared" si="13"/>
        <v>0</v>
      </c>
      <c r="E183" s="20">
        <f t="shared" si="10"/>
        <v>0</v>
      </c>
      <c r="F183" s="20">
        <f t="shared" si="11"/>
        <v>0</v>
      </c>
      <c r="G183" s="20">
        <f t="shared" si="14"/>
        <v>0</v>
      </c>
      <c r="H183" s="20">
        <f t="shared" si="12"/>
        <v>0</v>
      </c>
    </row>
    <row r="184" spans="2:8" x14ac:dyDescent="0.25">
      <c r="B184" s="4">
        <v>169</v>
      </c>
      <c r="C184" s="19">
        <f ca="1">EOMONTH(TODAY(),HomeLoan[[#This Row],[Months]]+2)</f>
        <v>49368</v>
      </c>
      <c r="D184" s="20">
        <f t="shared" si="13"/>
        <v>0</v>
      </c>
      <c r="E184" s="20">
        <f t="shared" si="10"/>
        <v>0</v>
      </c>
      <c r="F184" s="20">
        <f t="shared" si="11"/>
        <v>0</v>
      </c>
      <c r="G184" s="20">
        <f t="shared" si="14"/>
        <v>0</v>
      </c>
      <c r="H184" s="20">
        <f t="shared" si="12"/>
        <v>0</v>
      </c>
    </row>
    <row r="185" spans="2:8" x14ac:dyDescent="0.25">
      <c r="B185" s="4">
        <v>170</v>
      </c>
      <c r="C185" s="19">
        <f ca="1">EOMONTH(TODAY(),HomeLoan[[#This Row],[Months]]+2)</f>
        <v>49399</v>
      </c>
      <c r="D185" s="20">
        <f t="shared" si="13"/>
        <v>0</v>
      </c>
      <c r="E185" s="20">
        <f t="shared" si="10"/>
        <v>0</v>
      </c>
      <c r="F185" s="20">
        <f t="shared" si="11"/>
        <v>0</v>
      </c>
      <c r="G185" s="20">
        <f t="shared" si="14"/>
        <v>0</v>
      </c>
      <c r="H185" s="20">
        <f t="shared" si="12"/>
        <v>0</v>
      </c>
    </row>
    <row r="186" spans="2:8" x14ac:dyDescent="0.25">
      <c r="B186" s="4">
        <v>171</v>
      </c>
      <c r="C186" s="19">
        <f ca="1">EOMONTH(TODAY(),HomeLoan[[#This Row],[Months]]+2)</f>
        <v>49429</v>
      </c>
      <c r="D186" s="20">
        <f t="shared" si="13"/>
        <v>0</v>
      </c>
      <c r="E186" s="20">
        <f t="shared" si="10"/>
        <v>0</v>
      </c>
      <c r="F186" s="20">
        <f t="shared" si="11"/>
        <v>0</v>
      </c>
      <c r="G186" s="20">
        <f t="shared" si="14"/>
        <v>0</v>
      </c>
      <c r="H186" s="20">
        <f t="shared" si="12"/>
        <v>0</v>
      </c>
    </row>
    <row r="187" spans="2:8" x14ac:dyDescent="0.25">
      <c r="B187" s="4">
        <v>172</v>
      </c>
      <c r="C187" s="19">
        <f ca="1">EOMONTH(TODAY(),HomeLoan[[#This Row],[Months]]+2)</f>
        <v>49460</v>
      </c>
      <c r="D187" s="20">
        <f t="shared" si="13"/>
        <v>0</v>
      </c>
      <c r="E187" s="20">
        <f t="shared" si="10"/>
        <v>0</v>
      </c>
      <c r="F187" s="20">
        <f t="shared" si="11"/>
        <v>0</v>
      </c>
      <c r="G187" s="20">
        <f t="shared" si="14"/>
        <v>0</v>
      </c>
      <c r="H187" s="20">
        <f t="shared" si="12"/>
        <v>0</v>
      </c>
    </row>
    <row r="188" spans="2:8" x14ac:dyDescent="0.25">
      <c r="B188" s="4">
        <v>173</v>
      </c>
      <c r="C188" s="19">
        <f ca="1">EOMONTH(TODAY(),HomeLoan[[#This Row],[Months]]+2)</f>
        <v>49490</v>
      </c>
      <c r="D188" s="20">
        <f t="shared" si="13"/>
        <v>0</v>
      </c>
      <c r="E188" s="20">
        <f t="shared" si="10"/>
        <v>0</v>
      </c>
      <c r="F188" s="20">
        <f t="shared" si="11"/>
        <v>0</v>
      </c>
      <c r="G188" s="20">
        <f t="shared" si="14"/>
        <v>0</v>
      </c>
      <c r="H188" s="20">
        <f t="shared" si="12"/>
        <v>0</v>
      </c>
    </row>
    <row r="189" spans="2:8" x14ac:dyDescent="0.25">
      <c r="B189" s="4">
        <v>174</v>
      </c>
      <c r="C189" s="19">
        <f ca="1">EOMONTH(TODAY(),HomeLoan[[#This Row],[Months]]+2)</f>
        <v>49521</v>
      </c>
      <c r="D189" s="20">
        <f t="shared" si="13"/>
        <v>0</v>
      </c>
      <c r="E189" s="20">
        <f t="shared" si="10"/>
        <v>0</v>
      </c>
      <c r="F189" s="20">
        <f t="shared" si="11"/>
        <v>0</v>
      </c>
      <c r="G189" s="20">
        <f t="shared" si="14"/>
        <v>0</v>
      </c>
      <c r="H189" s="20">
        <f t="shared" si="12"/>
        <v>0</v>
      </c>
    </row>
    <row r="190" spans="2:8" x14ac:dyDescent="0.25">
      <c r="B190" s="4">
        <v>175</v>
      </c>
      <c r="C190" s="19">
        <f ca="1">EOMONTH(TODAY(),HomeLoan[[#This Row],[Months]]+2)</f>
        <v>49552</v>
      </c>
      <c r="D190" s="20">
        <f t="shared" si="13"/>
        <v>0</v>
      </c>
      <c r="E190" s="20">
        <f t="shared" si="10"/>
        <v>0</v>
      </c>
      <c r="F190" s="20">
        <f t="shared" si="11"/>
        <v>0</v>
      </c>
      <c r="G190" s="20">
        <f t="shared" si="14"/>
        <v>0</v>
      </c>
      <c r="H190" s="20">
        <f t="shared" si="12"/>
        <v>0</v>
      </c>
    </row>
    <row r="191" spans="2:8" x14ac:dyDescent="0.25">
      <c r="B191" s="4">
        <v>176</v>
      </c>
      <c r="C191" s="19">
        <f ca="1">EOMONTH(TODAY(),HomeLoan[[#This Row],[Months]]+2)</f>
        <v>49582</v>
      </c>
      <c r="D191" s="20">
        <f t="shared" si="13"/>
        <v>0</v>
      </c>
      <c r="E191" s="20">
        <f t="shared" si="10"/>
        <v>0</v>
      </c>
      <c r="F191" s="20">
        <f t="shared" si="11"/>
        <v>0</v>
      </c>
      <c r="G191" s="20">
        <f t="shared" si="14"/>
        <v>0</v>
      </c>
      <c r="H191" s="20">
        <f t="shared" si="12"/>
        <v>0</v>
      </c>
    </row>
    <row r="192" spans="2:8" x14ac:dyDescent="0.25">
      <c r="B192" s="4">
        <v>177</v>
      </c>
      <c r="C192" s="19">
        <f ca="1">EOMONTH(TODAY(),HomeLoan[[#This Row],[Months]]+2)</f>
        <v>49613</v>
      </c>
      <c r="D192" s="20">
        <f t="shared" si="13"/>
        <v>0</v>
      </c>
      <c r="E192" s="20">
        <f t="shared" si="10"/>
        <v>0</v>
      </c>
      <c r="F192" s="20">
        <f t="shared" si="11"/>
        <v>0</v>
      </c>
      <c r="G192" s="20">
        <f t="shared" si="14"/>
        <v>0</v>
      </c>
      <c r="H192" s="20">
        <f t="shared" si="12"/>
        <v>0</v>
      </c>
    </row>
    <row r="193" spans="2:8" x14ac:dyDescent="0.25">
      <c r="B193" s="4">
        <v>178</v>
      </c>
      <c r="C193" s="19">
        <f ca="1">EOMONTH(TODAY(),HomeLoan[[#This Row],[Months]]+2)</f>
        <v>49643</v>
      </c>
      <c r="D193" s="20">
        <f t="shared" si="13"/>
        <v>0</v>
      </c>
      <c r="E193" s="20">
        <f t="shared" si="10"/>
        <v>0</v>
      </c>
      <c r="F193" s="20">
        <f t="shared" si="11"/>
        <v>0</v>
      </c>
      <c r="G193" s="20">
        <f t="shared" si="14"/>
        <v>0</v>
      </c>
      <c r="H193" s="20">
        <f t="shared" si="12"/>
        <v>0</v>
      </c>
    </row>
    <row r="194" spans="2:8" x14ac:dyDescent="0.25">
      <c r="B194" s="4">
        <v>179</v>
      </c>
      <c r="C194" s="19">
        <f ca="1">EOMONTH(TODAY(),HomeLoan[[#This Row],[Months]]+2)</f>
        <v>49674</v>
      </c>
      <c r="D194" s="20">
        <f t="shared" si="13"/>
        <v>0</v>
      </c>
      <c r="E194" s="20">
        <f t="shared" si="10"/>
        <v>0</v>
      </c>
      <c r="F194" s="20">
        <f t="shared" si="11"/>
        <v>0</v>
      </c>
      <c r="G194" s="20">
        <f t="shared" si="14"/>
        <v>0</v>
      </c>
      <c r="H194" s="20">
        <f t="shared" si="12"/>
        <v>0</v>
      </c>
    </row>
    <row r="195" spans="2:8" x14ac:dyDescent="0.25">
      <c r="B195" s="4">
        <v>180</v>
      </c>
      <c r="C195" s="19">
        <f ca="1">EOMONTH(TODAY(),HomeLoan[[#This Row],[Months]]+2)</f>
        <v>49705</v>
      </c>
      <c r="D195" s="20">
        <f t="shared" si="13"/>
        <v>0</v>
      </c>
      <c r="E195" s="20">
        <f t="shared" si="10"/>
        <v>0</v>
      </c>
      <c r="F195" s="20">
        <f t="shared" si="11"/>
        <v>0</v>
      </c>
      <c r="G195" s="20">
        <f t="shared" si="14"/>
        <v>0</v>
      </c>
      <c r="H195" s="20">
        <f t="shared" si="12"/>
        <v>0</v>
      </c>
    </row>
    <row r="196" spans="2:8" x14ac:dyDescent="0.25">
      <c r="B196" s="4">
        <v>181</v>
      </c>
      <c r="C196" s="19">
        <f ca="1">EOMONTH(TODAY(),HomeLoan[[#This Row],[Months]]+2)</f>
        <v>49734</v>
      </c>
      <c r="D196" s="20">
        <f t="shared" si="13"/>
        <v>0</v>
      </c>
      <c r="E196" s="20">
        <f t="shared" si="10"/>
        <v>0</v>
      </c>
      <c r="F196" s="20">
        <f t="shared" si="11"/>
        <v>0</v>
      </c>
      <c r="G196" s="20">
        <f t="shared" si="14"/>
        <v>0</v>
      </c>
      <c r="H196" s="20">
        <f t="shared" si="12"/>
        <v>0</v>
      </c>
    </row>
    <row r="197" spans="2:8" x14ac:dyDescent="0.25">
      <c r="B197" s="4">
        <v>182</v>
      </c>
      <c r="C197" s="19">
        <f ca="1">EOMONTH(TODAY(),HomeLoan[[#This Row],[Months]]+2)</f>
        <v>49765</v>
      </c>
      <c r="D197" s="20">
        <f t="shared" si="13"/>
        <v>0</v>
      </c>
      <c r="E197" s="20">
        <f t="shared" si="10"/>
        <v>0</v>
      </c>
      <c r="F197" s="20">
        <f t="shared" si="11"/>
        <v>0</v>
      </c>
      <c r="G197" s="20">
        <f t="shared" si="14"/>
        <v>0</v>
      </c>
      <c r="H197" s="20">
        <f t="shared" si="12"/>
        <v>0</v>
      </c>
    </row>
    <row r="198" spans="2:8" x14ac:dyDescent="0.25">
      <c r="B198" s="4">
        <v>183</v>
      </c>
      <c r="C198" s="19">
        <f ca="1">EOMONTH(TODAY(),HomeLoan[[#This Row],[Months]]+2)</f>
        <v>49795</v>
      </c>
      <c r="D198" s="20">
        <f t="shared" si="13"/>
        <v>0</v>
      </c>
      <c r="E198" s="20">
        <f t="shared" si="10"/>
        <v>0</v>
      </c>
      <c r="F198" s="20">
        <f t="shared" si="11"/>
        <v>0</v>
      </c>
      <c r="G198" s="20">
        <f t="shared" si="14"/>
        <v>0</v>
      </c>
      <c r="H198" s="20">
        <f t="shared" si="12"/>
        <v>0</v>
      </c>
    </row>
    <row r="199" spans="2:8" x14ac:dyDescent="0.25">
      <c r="B199" s="4">
        <v>184</v>
      </c>
      <c r="C199" s="19">
        <f ca="1">EOMONTH(TODAY(),HomeLoan[[#This Row],[Months]]+2)</f>
        <v>49826</v>
      </c>
      <c r="D199" s="20">
        <f t="shared" si="13"/>
        <v>0</v>
      </c>
      <c r="E199" s="20">
        <f t="shared" si="10"/>
        <v>0</v>
      </c>
      <c r="F199" s="20">
        <f t="shared" si="11"/>
        <v>0</v>
      </c>
      <c r="G199" s="20">
        <f t="shared" si="14"/>
        <v>0</v>
      </c>
      <c r="H199" s="20">
        <f t="shared" si="12"/>
        <v>0</v>
      </c>
    </row>
    <row r="200" spans="2:8" x14ac:dyDescent="0.25">
      <c r="B200" s="4">
        <v>185</v>
      </c>
      <c r="C200" s="19">
        <f ca="1">EOMONTH(TODAY(),HomeLoan[[#This Row],[Months]]+2)</f>
        <v>49856</v>
      </c>
      <c r="D200" s="20">
        <f t="shared" si="13"/>
        <v>0</v>
      </c>
      <c r="E200" s="20">
        <f t="shared" si="10"/>
        <v>0</v>
      </c>
      <c r="F200" s="20">
        <f t="shared" si="11"/>
        <v>0</v>
      </c>
      <c r="G200" s="20">
        <f t="shared" si="14"/>
        <v>0</v>
      </c>
      <c r="H200" s="20">
        <f t="shared" si="12"/>
        <v>0</v>
      </c>
    </row>
    <row r="201" spans="2:8" x14ac:dyDescent="0.25">
      <c r="B201" s="4">
        <v>186</v>
      </c>
      <c r="C201" s="19">
        <f ca="1">EOMONTH(TODAY(),HomeLoan[[#This Row],[Months]]+2)</f>
        <v>49887</v>
      </c>
      <c r="D201" s="20">
        <f t="shared" si="13"/>
        <v>0</v>
      </c>
      <c r="E201" s="20">
        <f t="shared" si="10"/>
        <v>0</v>
      </c>
      <c r="F201" s="20">
        <f t="shared" si="11"/>
        <v>0</v>
      </c>
      <c r="G201" s="20">
        <f t="shared" si="14"/>
        <v>0</v>
      </c>
      <c r="H201" s="20">
        <f t="shared" si="12"/>
        <v>0</v>
      </c>
    </row>
    <row r="202" spans="2:8" x14ac:dyDescent="0.25">
      <c r="B202" s="4">
        <v>187</v>
      </c>
      <c r="C202" s="19">
        <f ca="1">EOMONTH(TODAY(),HomeLoan[[#This Row],[Months]]+2)</f>
        <v>49918</v>
      </c>
      <c r="D202" s="20">
        <f t="shared" si="13"/>
        <v>0</v>
      </c>
      <c r="E202" s="20">
        <f t="shared" si="10"/>
        <v>0</v>
      </c>
      <c r="F202" s="20">
        <f t="shared" si="11"/>
        <v>0</v>
      </c>
      <c r="G202" s="20">
        <f t="shared" si="14"/>
        <v>0</v>
      </c>
      <c r="H202" s="20">
        <f t="shared" si="12"/>
        <v>0</v>
      </c>
    </row>
    <row r="203" spans="2:8" x14ac:dyDescent="0.25">
      <c r="B203" s="4">
        <v>188</v>
      </c>
      <c r="C203" s="19">
        <f ca="1">EOMONTH(TODAY(),HomeLoan[[#This Row],[Months]]+2)</f>
        <v>49948</v>
      </c>
      <c r="D203" s="20">
        <f t="shared" si="13"/>
        <v>0</v>
      </c>
      <c r="E203" s="20">
        <f t="shared" si="10"/>
        <v>0</v>
      </c>
      <c r="F203" s="20">
        <f t="shared" si="11"/>
        <v>0</v>
      </c>
      <c r="G203" s="20">
        <f t="shared" si="14"/>
        <v>0</v>
      </c>
      <c r="H203" s="20">
        <f t="shared" si="12"/>
        <v>0</v>
      </c>
    </row>
    <row r="204" spans="2:8" x14ac:dyDescent="0.25">
      <c r="B204" s="4">
        <v>189</v>
      </c>
      <c r="C204" s="19">
        <f ca="1">EOMONTH(TODAY(),HomeLoan[[#This Row],[Months]]+2)</f>
        <v>49979</v>
      </c>
      <c r="D204" s="20">
        <f t="shared" si="13"/>
        <v>0</v>
      </c>
      <c r="E204" s="20">
        <f t="shared" si="10"/>
        <v>0</v>
      </c>
      <c r="F204" s="20">
        <f t="shared" si="11"/>
        <v>0</v>
      </c>
      <c r="G204" s="20">
        <f t="shared" si="14"/>
        <v>0</v>
      </c>
      <c r="H204" s="20">
        <f t="shared" si="12"/>
        <v>0</v>
      </c>
    </row>
    <row r="205" spans="2:8" x14ac:dyDescent="0.25">
      <c r="B205" s="4">
        <v>190</v>
      </c>
      <c r="C205" s="19">
        <f ca="1">EOMONTH(TODAY(),HomeLoan[[#This Row],[Months]]+2)</f>
        <v>50009</v>
      </c>
      <c r="D205" s="20">
        <f t="shared" si="13"/>
        <v>0</v>
      </c>
      <c r="E205" s="20">
        <f t="shared" si="10"/>
        <v>0</v>
      </c>
      <c r="F205" s="20">
        <f t="shared" si="11"/>
        <v>0</v>
      </c>
      <c r="G205" s="20">
        <f t="shared" si="14"/>
        <v>0</v>
      </c>
      <c r="H205" s="20">
        <f t="shared" si="12"/>
        <v>0</v>
      </c>
    </row>
    <row r="206" spans="2:8" x14ac:dyDescent="0.25">
      <c r="B206" s="4">
        <v>191</v>
      </c>
      <c r="C206" s="19">
        <f ca="1">EOMONTH(TODAY(),HomeLoan[[#This Row],[Months]]+2)</f>
        <v>50040</v>
      </c>
      <c r="D206" s="20">
        <f t="shared" si="13"/>
        <v>0</v>
      </c>
      <c r="E206" s="20">
        <f t="shared" si="10"/>
        <v>0</v>
      </c>
      <c r="F206" s="20">
        <f t="shared" si="11"/>
        <v>0</v>
      </c>
      <c r="G206" s="20">
        <f t="shared" si="14"/>
        <v>0</v>
      </c>
      <c r="H206" s="20">
        <f t="shared" si="12"/>
        <v>0</v>
      </c>
    </row>
    <row r="207" spans="2:8" x14ac:dyDescent="0.25">
      <c r="B207" s="4">
        <v>192</v>
      </c>
      <c r="C207" s="19">
        <f ca="1">EOMONTH(TODAY(),HomeLoan[[#This Row],[Months]]+2)</f>
        <v>50071</v>
      </c>
      <c r="D207" s="20">
        <f t="shared" si="13"/>
        <v>0</v>
      </c>
      <c r="E207" s="20">
        <f t="shared" si="10"/>
        <v>0</v>
      </c>
      <c r="F207" s="20">
        <f t="shared" si="11"/>
        <v>0</v>
      </c>
      <c r="G207" s="20">
        <f t="shared" si="14"/>
        <v>0</v>
      </c>
      <c r="H207" s="20">
        <f t="shared" si="12"/>
        <v>0</v>
      </c>
    </row>
    <row r="208" spans="2:8" x14ac:dyDescent="0.25">
      <c r="B208" s="4">
        <v>193</v>
      </c>
      <c r="C208" s="19">
        <f ca="1">EOMONTH(TODAY(),HomeLoan[[#This Row],[Months]]+2)</f>
        <v>50099</v>
      </c>
      <c r="D208" s="20">
        <f t="shared" si="13"/>
        <v>0</v>
      </c>
      <c r="E208" s="20">
        <f t="shared" ref="E208:E255" si="15">IF(D208&gt;1,$C$7,0)</f>
        <v>0</v>
      </c>
      <c r="F208" s="20">
        <f t="shared" ref="F208:F255" si="16">D208*$C$3/12</f>
        <v>0</v>
      </c>
      <c r="G208" s="20">
        <f t="shared" si="14"/>
        <v>0</v>
      </c>
      <c r="H208" s="20">
        <f t="shared" si="12"/>
        <v>0</v>
      </c>
    </row>
    <row r="209" spans="2:8" x14ac:dyDescent="0.25">
      <c r="B209" s="4">
        <v>194</v>
      </c>
      <c r="C209" s="19">
        <f ca="1">EOMONTH(TODAY(),HomeLoan[[#This Row],[Months]]+2)</f>
        <v>50130</v>
      </c>
      <c r="D209" s="20">
        <f t="shared" si="13"/>
        <v>0</v>
      </c>
      <c r="E209" s="20">
        <f t="shared" si="15"/>
        <v>0</v>
      </c>
      <c r="F209" s="20">
        <f t="shared" si="16"/>
        <v>0</v>
      </c>
      <c r="G209" s="20">
        <f t="shared" si="14"/>
        <v>0</v>
      </c>
      <c r="H209" s="20">
        <f t="shared" ref="H209:H255" si="17">IF((D209-G209)&gt;1,(D209-G209),0)</f>
        <v>0</v>
      </c>
    </row>
    <row r="210" spans="2:8" x14ac:dyDescent="0.25">
      <c r="B210" s="4">
        <v>195</v>
      </c>
      <c r="C210" s="19">
        <f ca="1">EOMONTH(TODAY(),HomeLoan[[#This Row],[Months]]+2)</f>
        <v>50160</v>
      </c>
      <c r="D210" s="20">
        <f t="shared" ref="D210:D255" si="18">H209</f>
        <v>0</v>
      </c>
      <c r="E210" s="20">
        <f t="shared" si="15"/>
        <v>0</v>
      </c>
      <c r="F210" s="20">
        <f t="shared" si="16"/>
        <v>0</v>
      </c>
      <c r="G210" s="20">
        <f t="shared" ref="G210:G255" si="19">E210-F210</f>
        <v>0</v>
      </c>
      <c r="H210" s="20">
        <f t="shared" si="17"/>
        <v>0</v>
      </c>
    </row>
    <row r="211" spans="2:8" x14ac:dyDescent="0.25">
      <c r="B211" s="4">
        <v>196</v>
      </c>
      <c r="C211" s="19">
        <f ca="1">EOMONTH(TODAY(),HomeLoan[[#This Row],[Months]]+2)</f>
        <v>50191</v>
      </c>
      <c r="D211" s="20">
        <f t="shared" si="18"/>
        <v>0</v>
      </c>
      <c r="E211" s="20">
        <f t="shared" si="15"/>
        <v>0</v>
      </c>
      <c r="F211" s="20">
        <f t="shared" si="16"/>
        <v>0</v>
      </c>
      <c r="G211" s="20">
        <f t="shared" si="19"/>
        <v>0</v>
      </c>
      <c r="H211" s="20">
        <f t="shared" si="17"/>
        <v>0</v>
      </c>
    </row>
    <row r="212" spans="2:8" x14ac:dyDescent="0.25">
      <c r="B212" s="4">
        <v>197</v>
      </c>
      <c r="C212" s="19">
        <f ca="1">EOMONTH(TODAY(),HomeLoan[[#This Row],[Months]]+2)</f>
        <v>50221</v>
      </c>
      <c r="D212" s="20">
        <f t="shared" si="18"/>
        <v>0</v>
      </c>
      <c r="E212" s="20">
        <f t="shared" si="15"/>
        <v>0</v>
      </c>
      <c r="F212" s="20">
        <f t="shared" si="16"/>
        <v>0</v>
      </c>
      <c r="G212" s="20">
        <f t="shared" si="19"/>
        <v>0</v>
      </c>
      <c r="H212" s="20">
        <f t="shared" si="17"/>
        <v>0</v>
      </c>
    </row>
    <row r="213" spans="2:8" x14ac:dyDescent="0.25">
      <c r="B213" s="4">
        <v>198</v>
      </c>
      <c r="C213" s="19">
        <f ca="1">EOMONTH(TODAY(),HomeLoan[[#This Row],[Months]]+2)</f>
        <v>50252</v>
      </c>
      <c r="D213" s="20">
        <f t="shared" si="18"/>
        <v>0</v>
      </c>
      <c r="E213" s="20">
        <f t="shared" si="15"/>
        <v>0</v>
      </c>
      <c r="F213" s="20">
        <f t="shared" si="16"/>
        <v>0</v>
      </c>
      <c r="G213" s="20">
        <f t="shared" si="19"/>
        <v>0</v>
      </c>
      <c r="H213" s="20">
        <f t="shared" si="17"/>
        <v>0</v>
      </c>
    </row>
    <row r="214" spans="2:8" x14ac:dyDescent="0.25">
      <c r="B214" s="4">
        <v>199</v>
      </c>
      <c r="C214" s="19">
        <f ca="1">EOMONTH(TODAY(),HomeLoan[[#This Row],[Months]]+2)</f>
        <v>50283</v>
      </c>
      <c r="D214" s="20">
        <f t="shared" si="18"/>
        <v>0</v>
      </c>
      <c r="E214" s="20">
        <f t="shared" si="15"/>
        <v>0</v>
      </c>
      <c r="F214" s="20">
        <f t="shared" si="16"/>
        <v>0</v>
      </c>
      <c r="G214" s="20">
        <f t="shared" si="19"/>
        <v>0</v>
      </c>
      <c r="H214" s="20">
        <f t="shared" si="17"/>
        <v>0</v>
      </c>
    </row>
    <row r="215" spans="2:8" x14ac:dyDescent="0.25">
      <c r="B215" s="4">
        <v>200</v>
      </c>
      <c r="C215" s="19">
        <f ca="1">EOMONTH(TODAY(),HomeLoan[[#This Row],[Months]]+2)</f>
        <v>50313</v>
      </c>
      <c r="D215" s="20">
        <f t="shared" si="18"/>
        <v>0</v>
      </c>
      <c r="E215" s="20">
        <f t="shared" si="15"/>
        <v>0</v>
      </c>
      <c r="F215" s="20">
        <f t="shared" si="16"/>
        <v>0</v>
      </c>
      <c r="G215" s="20">
        <f t="shared" si="19"/>
        <v>0</v>
      </c>
      <c r="H215" s="20">
        <f t="shared" si="17"/>
        <v>0</v>
      </c>
    </row>
    <row r="216" spans="2:8" x14ac:dyDescent="0.25">
      <c r="B216" s="4">
        <v>201</v>
      </c>
      <c r="C216" s="19">
        <f ca="1">EOMONTH(TODAY(),HomeLoan[[#This Row],[Months]]+2)</f>
        <v>50344</v>
      </c>
      <c r="D216" s="20">
        <f t="shared" si="18"/>
        <v>0</v>
      </c>
      <c r="E216" s="20">
        <f t="shared" si="15"/>
        <v>0</v>
      </c>
      <c r="F216" s="20">
        <f t="shared" si="16"/>
        <v>0</v>
      </c>
      <c r="G216" s="20">
        <f t="shared" si="19"/>
        <v>0</v>
      </c>
      <c r="H216" s="20">
        <f t="shared" si="17"/>
        <v>0</v>
      </c>
    </row>
    <row r="217" spans="2:8" x14ac:dyDescent="0.25">
      <c r="B217" s="4">
        <v>202</v>
      </c>
      <c r="C217" s="19">
        <f ca="1">EOMONTH(TODAY(),HomeLoan[[#This Row],[Months]]+2)</f>
        <v>50374</v>
      </c>
      <c r="D217" s="20">
        <f t="shared" si="18"/>
        <v>0</v>
      </c>
      <c r="E217" s="20">
        <f t="shared" si="15"/>
        <v>0</v>
      </c>
      <c r="F217" s="20">
        <f t="shared" si="16"/>
        <v>0</v>
      </c>
      <c r="G217" s="20">
        <f t="shared" si="19"/>
        <v>0</v>
      </c>
      <c r="H217" s="20">
        <f t="shared" si="17"/>
        <v>0</v>
      </c>
    </row>
    <row r="218" spans="2:8" x14ac:dyDescent="0.25">
      <c r="B218" s="4">
        <v>203</v>
      </c>
      <c r="C218" s="19">
        <f ca="1">EOMONTH(TODAY(),HomeLoan[[#This Row],[Months]]+2)</f>
        <v>50405</v>
      </c>
      <c r="D218" s="20">
        <f t="shared" si="18"/>
        <v>0</v>
      </c>
      <c r="E218" s="20">
        <f t="shared" si="15"/>
        <v>0</v>
      </c>
      <c r="F218" s="20">
        <f t="shared" si="16"/>
        <v>0</v>
      </c>
      <c r="G218" s="20">
        <f t="shared" si="19"/>
        <v>0</v>
      </c>
      <c r="H218" s="20">
        <f t="shared" si="17"/>
        <v>0</v>
      </c>
    </row>
    <row r="219" spans="2:8" x14ac:dyDescent="0.25">
      <c r="B219" s="4">
        <v>204</v>
      </c>
      <c r="C219" s="19">
        <f ca="1">EOMONTH(TODAY(),HomeLoan[[#This Row],[Months]]+2)</f>
        <v>50436</v>
      </c>
      <c r="D219" s="20">
        <f t="shared" si="18"/>
        <v>0</v>
      </c>
      <c r="E219" s="20">
        <f t="shared" si="15"/>
        <v>0</v>
      </c>
      <c r="F219" s="20">
        <f t="shared" si="16"/>
        <v>0</v>
      </c>
      <c r="G219" s="20">
        <f t="shared" si="19"/>
        <v>0</v>
      </c>
      <c r="H219" s="20">
        <f t="shared" si="17"/>
        <v>0</v>
      </c>
    </row>
    <row r="220" spans="2:8" x14ac:dyDescent="0.25">
      <c r="B220" s="4">
        <v>205</v>
      </c>
      <c r="C220" s="19">
        <f ca="1">EOMONTH(TODAY(),HomeLoan[[#This Row],[Months]]+2)</f>
        <v>50464</v>
      </c>
      <c r="D220" s="20">
        <f t="shared" si="18"/>
        <v>0</v>
      </c>
      <c r="E220" s="20">
        <f t="shared" si="15"/>
        <v>0</v>
      </c>
      <c r="F220" s="20">
        <f t="shared" si="16"/>
        <v>0</v>
      </c>
      <c r="G220" s="20">
        <f t="shared" si="19"/>
        <v>0</v>
      </c>
      <c r="H220" s="20">
        <f t="shared" si="17"/>
        <v>0</v>
      </c>
    </row>
    <row r="221" spans="2:8" x14ac:dyDescent="0.25">
      <c r="B221" s="4">
        <v>206</v>
      </c>
      <c r="C221" s="19">
        <f ca="1">EOMONTH(TODAY(),HomeLoan[[#This Row],[Months]]+2)</f>
        <v>50495</v>
      </c>
      <c r="D221" s="20">
        <f t="shared" si="18"/>
        <v>0</v>
      </c>
      <c r="E221" s="20">
        <f t="shared" si="15"/>
        <v>0</v>
      </c>
      <c r="F221" s="20">
        <f t="shared" si="16"/>
        <v>0</v>
      </c>
      <c r="G221" s="20">
        <f t="shared" si="19"/>
        <v>0</v>
      </c>
      <c r="H221" s="20">
        <f t="shared" si="17"/>
        <v>0</v>
      </c>
    </row>
    <row r="222" spans="2:8" x14ac:dyDescent="0.25">
      <c r="B222" s="4">
        <v>207</v>
      </c>
      <c r="C222" s="19">
        <f ca="1">EOMONTH(TODAY(),HomeLoan[[#This Row],[Months]]+2)</f>
        <v>50525</v>
      </c>
      <c r="D222" s="20">
        <f t="shared" si="18"/>
        <v>0</v>
      </c>
      <c r="E222" s="20">
        <f t="shared" si="15"/>
        <v>0</v>
      </c>
      <c r="F222" s="20">
        <f t="shared" si="16"/>
        <v>0</v>
      </c>
      <c r="G222" s="20">
        <f t="shared" si="19"/>
        <v>0</v>
      </c>
      <c r="H222" s="20">
        <f t="shared" si="17"/>
        <v>0</v>
      </c>
    </row>
    <row r="223" spans="2:8" x14ac:dyDescent="0.25">
      <c r="B223" s="4">
        <v>208</v>
      </c>
      <c r="C223" s="19">
        <f ca="1">EOMONTH(TODAY(),HomeLoan[[#This Row],[Months]]+2)</f>
        <v>50556</v>
      </c>
      <c r="D223" s="20">
        <f t="shared" si="18"/>
        <v>0</v>
      </c>
      <c r="E223" s="20">
        <f t="shared" si="15"/>
        <v>0</v>
      </c>
      <c r="F223" s="20">
        <f t="shared" si="16"/>
        <v>0</v>
      </c>
      <c r="G223" s="20">
        <f t="shared" si="19"/>
        <v>0</v>
      </c>
      <c r="H223" s="20">
        <f t="shared" si="17"/>
        <v>0</v>
      </c>
    </row>
    <row r="224" spans="2:8" x14ac:dyDescent="0.25">
      <c r="B224" s="4">
        <v>209</v>
      </c>
      <c r="C224" s="19">
        <f ca="1">EOMONTH(TODAY(),HomeLoan[[#This Row],[Months]]+2)</f>
        <v>50586</v>
      </c>
      <c r="D224" s="20">
        <f t="shared" si="18"/>
        <v>0</v>
      </c>
      <c r="E224" s="20">
        <f t="shared" si="15"/>
        <v>0</v>
      </c>
      <c r="F224" s="20">
        <f t="shared" si="16"/>
        <v>0</v>
      </c>
      <c r="G224" s="20">
        <f t="shared" si="19"/>
        <v>0</v>
      </c>
      <c r="H224" s="20">
        <f t="shared" si="17"/>
        <v>0</v>
      </c>
    </row>
    <row r="225" spans="2:8" x14ac:dyDescent="0.25">
      <c r="B225" s="4">
        <v>210</v>
      </c>
      <c r="C225" s="19">
        <f ca="1">EOMONTH(TODAY(),HomeLoan[[#This Row],[Months]]+2)</f>
        <v>50617</v>
      </c>
      <c r="D225" s="20">
        <f t="shared" si="18"/>
        <v>0</v>
      </c>
      <c r="E225" s="20">
        <f t="shared" si="15"/>
        <v>0</v>
      </c>
      <c r="F225" s="20">
        <f t="shared" si="16"/>
        <v>0</v>
      </c>
      <c r="G225" s="20">
        <f t="shared" si="19"/>
        <v>0</v>
      </c>
      <c r="H225" s="20">
        <f t="shared" si="17"/>
        <v>0</v>
      </c>
    </row>
    <row r="226" spans="2:8" x14ac:dyDescent="0.25">
      <c r="B226" s="4">
        <v>211</v>
      </c>
      <c r="C226" s="19">
        <f ca="1">EOMONTH(TODAY(),HomeLoan[[#This Row],[Months]]+2)</f>
        <v>50648</v>
      </c>
      <c r="D226" s="20">
        <f t="shared" si="18"/>
        <v>0</v>
      </c>
      <c r="E226" s="20">
        <f t="shared" si="15"/>
        <v>0</v>
      </c>
      <c r="F226" s="20">
        <f t="shared" si="16"/>
        <v>0</v>
      </c>
      <c r="G226" s="20">
        <f t="shared" si="19"/>
        <v>0</v>
      </c>
      <c r="H226" s="20">
        <f t="shared" si="17"/>
        <v>0</v>
      </c>
    </row>
    <row r="227" spans="2:8" x14ac:dyDescent="0.25">
      <c r="B227" s="4">
        <v>212</v>
      </c>
      <c r="C227" s="19">
        <f ca="1">EOMONTH(TODAY(),HomeLoan[[#This Row],[Months]]+2)</f>
        <v>50678</v>
      </c>
      <c r="D227" s="20">
        <f t="shared" si="18"/>
        <v>0</v>
      </c>
      <c r="E227" s="20">
        <f t="shared" si="15"/>
        <v>0</v>
      </c>
      <c r="F227" s="20">
        <f t="shared" si="16"/>
        <v>0</v>
      </c>
      <c r="G227" s="20">
        <f t="shared" si="19"/>
        <v>0</v>
      </c>
      <c r="H227" s="20">
        <f t="shared" si="17"/>
        <v>0</v>
      </c>
    </row>
    <row r="228" spans="2:8" x14ac:dyDescent="0.25">
      <c r="B228" s="4">
        <v>213</v>
      </c>
      <c r="C228" s="19">
        <f ca="1">EOMONTH(TODAY(),HomeLoan[[#This Row],[Months]]+2)</f>
        <v>50709</v>
      </c>
      <c r="D228" s="20">
        <f t="shared" si="18"/>
        <v>0</v>
      </c>
      <c r="E228" s="20">
        <f t="shared" si="15"/>
        <v>0</v>
      </c>
      <c r="F228" s="20">
        <f t="shared" si="16"/>
        <v>0</v>
      </c>
      <c r="G228" s="20">
        <f t="shared" si="19"/>
        <v>0</v>
      </c>
      <c r="H228" s="20">
        <f t="shared" si="17"/>
        <v>0</v>
      </c>
    </row>
    <row r="229" spans="2:8" x14ac:dyDescent="0.25">
      <c r="B229" s="4">
        <v>214</v>
      </c>
      <c r="C229" s="19">
        <f ca="1">EOMONTH(TODAY(),HomeLoan[[#This Row],[Months]]+2)</f>
        <v>50739</v>
      </c>
      <c r="D229" s="20">
        <f t="shared" si="18"/>
        <v>0</v>
      </c>
      <c r="E229" s="20">
        <f t="shared" si="15"/>
        <v>0</v>
      </c>
      <c r="F229" s="20">
        <f t="shared" si="16"/>
        <v>0</v>
      </c>
      <c r="G229" s="20">
        <f t="shared" si="19"/>
        <v>0</v>
      </c>
      <c r="H229" s="20">
        <f t="shared" si="17"/>
        <v>0</v>
      </c>
    </row>
    <row r="230" spans="2:8" x14ac:dyDescent="0.25">
      <c r="B230" s="4">
        <v>215</v>
      </c>
      <c r="C230" s="19">
        <f ca="1">EOMONTH(TODAY(),HomeLoan[[#This Row],[Months]]+2)</f>
        <v>50770</v>
      </c>
      <c r="D230" s="20">
        <f t="shared" si="18"/>
        <v>0</v>
      </c>
      <c r="E230" s="20">
        <f t="shared" si="15"/>
        <v>0</v>
      </c>
      <c r="F230" s="20">
        <f t="shared" si="16"/>
        <v>0</v>
      </c>
      <c r="G230" s="20">
        <f t="shared" si="19"/>
        <v>0</v>
      </c>
      <c r="H230" s="20">
        <f t="shared" si="17"/>
        <v>0</v>
      </c>
    </row>
    <row r="231" spans="2:8" x14ac:dyDescent="0.25">
      <c r="B231" s="4">
        <v>216</v>
      </c>
      <c r="C231" s="19">
        <f ca="1">EOMONTH(TODAY(),HomeLoan[[#This Row],[Months]]+2)</f>
        <v>50801</v>
      </c>
      <c r="D231" s="20">
        <f t="shared" si="18"/>
        <v>0</v>
      </c>
      <c r="E231" s="20">
        <f t="shared" si="15"/>
        <v>0</v>
      </c>
      <c r="F231" s="20">
        <f t="shared" si="16"/>
        <v>0</v>
      </c>
      <c r="G231" s="20">
        <f t="shared" si="19"/>
        <v>0</v>
      </c>
      <c r="H231" s="20">
        <f t="shared" si="17"/>
        <v>0</v>
      </c>
    </row>
    <row r="232" spans="2:8" x14ac:dyDescent="0.25">
      <c r="B232" s="4">
        <v>217</v>
      </c>
      <c r="C232" s="19">
        <f ca="1">EOMONTH(TODAY(),HomeLoan[[#This Row],[Months]]+2)</f>
        <v>50829</v>
      </c>
      <c r="D232" s="20">
        <f t="shared" si="18"/>
        <v>0</v>
      </c>
      <c r="E232" s="20">
        <f t="shared" si="15"/>
        <v>0</v>
      </c>
      <c r="F232" s="20">
        <f t="shared" si="16"/>
        <v>0</v>
      </c>
      <c r="G232" s="20">
        <f t="shared" si="19"/>
        <v>0</v>
      </c>
      <c r="H232" s="20">
        <f t="shared" si="17"/>
        <v>0</v>
      </c>
    </row>
    <row r="233" spans="2:8" x14ac:dyDescent="0.25">
      <c r="B233" s="4">
        <v>218</v>
      </c>
      <c r="C233" s="19">
        <f ca="1">EOMONTH(TODAY(),HomeLoan[[#This Row],[Months]]+2)</f>
        <v>50860</v>
      </c>
      <c r="D233" s="20">
        <f t="shared" si="18"/>
        <v>0</v>
      </c>
      <c r="E233" s="20">
        <f t="shared" si="15"/>
        <v>0</v>
      </c>
      <c r="F233" s="20">
        <f t="shared" si="16"/>
        <v>0</v>
      </c>
      <c r="G233" s="20">
        <f t="shared" si="19"/>
        <v>0</v>
      </c>
      <c r="H233" s="20">
        <f t="shared" si="17"/>
        <v>0</v>
      </c>
    </row>
    <row r="234" spans="2:8" x14ac:dyDescent="0.25">
      <c r="B234" s="4">
        <v>219</v>
      </c>
      <c r="C234" s="19">
        <f ca="1">EOMONTH(TODAY(),HomeLoan[[#This Row],[Months]]+2)</f>
        <v>50890</v>
      </c>
      <c r="D234" s="20">
        <f t="shared" si="18"/>
        <v>0</v>
      </c>
      <c r="E234" s="20">
        <f t="shared" si="15"/>
        <v>0</v>
      </c>
      <c r="F234" s="20">
        <f t="shared" si="16"/>
        <v>0</v>
      </c>
      <c r="G234" s="20">
        <f t="shared" si="19"/>
        <v>0</v>
      </c>
      <c r="H234" s="20">
        <f t="shared" si="17"/>
        <v>0</v>
      </c>
    </row>
    <row r="235" spans="2:8" x14ac:dyDescent="0.25">
      <c r="B235" s="4">
        <v>220</v>
      </c>
      <c r="C235" s="19">
        <f ca="1">EOMONTH(TODAY(),HomeLoan[[#This Row],[Months]]+2)</f>
        <v>50921</v>
      </c>
      <c r="D235" s="20">
        <f t="shared" si="18"/>
        <v>0</v>
      </c>
      <c r="E235" s="20">
        <f t="shared" si="15"/>
        <v>0</v>
      </c>
      <c r="F235" s="20">
        <f t="shared" si="16"/>
        <v>0</v>
      </c>
      <c r="G235" s="20">
        <f t="shared" si="19"/>
        <v>0</v>
      </c>
      <c r="H235" s="20">
        <f t="shared" si="17"/>
        <v>0</v>
      </c>
    </row>
    <row r="236" spans="2:8" x14ac:dyDescent="0.25">
      <c r="B236" s="4">
        <v>221</v>
      </c>
      <c r="C236" s="19">
        <f ca="1">EOMONTH(TODAY(),HomeLoan[[#This Row],[Months]]+2)</f>
        <v>50951</v>
      </c>
      <c r="D236" s="20">
        <f t="shared" si="18"/>
        <v>0</v>
      </c>
      <c r="E236" s="20">
        <f t="shared" si="15"/>
        <v>0</v>
      </c>
      <c r="F236" s="20">
        <f t="shared" si="16"/>
        <v>0</v>
      </c>
      <c r="G236" s="20">
        <f t="shared" si="19"/>
        <v>0</v>
      </c>
      <c r="H236" s="20">
        <f t="shared" si="17"/>
        <v>0</v>
      </c>
    </row>
    <row r="237" spans="2:8" x14ac:dyDescent="0.25">
      <c r="B237" s="4">
        <v>222</v>
      </c>
      <c r="C237" s="19">
        <f ca="1">EOMONTH(TODAY(),HomeLoan[[#This Row],[Months]]+2)</f>
        <v>50982</v>
      </c>
      <c r="D237" s="20">
        <f t="shared" si="18"/>
        <v>0</v>
      </c>
      <c r="E237" s="20">
        <f t="shared" si="15"/>
        <v>0</v>
      </c>
      <c r="F237" s="20">
        <f t="shared" si="16"/>
        <v>0</v>
      </c>
      <c r="G237" s="20">
        <f t="shared" si="19"/>
        <v>0</v>
      </c>
      <c r="H237" s="20">
        <f t="shared" si="17"/>
        <v>0</v>
      </c>
    </row>
    <row r="238" spans="2:8" x14ac:dyDescent="0.25">
      <c r="B238" s="4">
        <v>223</v>
      </c>
      <c r="C238" s="19">
        <f ca="1">EOMONTH(TODAY(),HomeLoan[[#This Row],[Months]]+2)</f>
        <v>51013</v>
      </c>
      <c r="D238" s="20">
        <f t="shared" si="18"/>
        <v>0</v>
      </c>
      <c r="E238" s="20">
        <f t="shared" si="15"/>
        <v>0</v>
      </c>
      <c r="F238" s="20">
        <f t="shared" si="16"/>
        <v>0</v>
      </c>
      <c r="G238" s="20">
        <f t="shared" si="19"/>
        <v>0</v>
      </c>
      <c r="H238" s="20">
        <f t="shared" si="17"/>
        <v>0</v>
      </c>
    </row>
    <row r="239" spans="2:8" x14ac:dyDescent="0.25">
      <c r="B239" s="4">
        <v>224</v>
      </c>
      <c r="C239" s="19">
        <f ca="1">EOMONTH(TODAY(),HomeLoan[[#This Row],[Months]]+2)</f>
        <v>51043</v>
      </c>
      <c r="D239" s="20">
        <f t="shared" si="18"/>
        <v>0</v>
      </c>
      <c r="E239" s="20">
        <f t="shared" si="15"/>
        <v>0</v>
      </c>
      <c r="F239" s="20">
        <f t="shared" si="16"/>
        <v>0</v>
      </c>
      <c r="G239" s="20">
        <f t="shared" si="19"/>
        <v>0</v>
      </c>
      <c r="H239" s="20">
        <f t="shared" si="17"/>
        <v>0</v>
      </c>
    </row>
    <row r="240" spans="2:8" x14ac:dyDescent="0.25">
      <c r="B240" s="4">
        <v>225</v>
      </c>
      <c r="C240" s="19">
        <f ca="1">EOMONTH(TODAY(),HomeLoan[[#This Row],[Months]]+2)</f>
        <v>51074</v>
      </c>
      <c r="D240" s="20">
        <f t="shared" si="18"/>
        <v>0</v>
      </c>
      <c r="E240" s="20">
        <f t="shared" si="15"/>
        <v>0</v>
      </c>
      <c r="F240" s="20">
        <f t="shared" si="16"/>
        <v>0</v>
      </c>
      <c r="G240" s="20">
        <f t="shared" si="19"/>
        <v>0</v>
      </c>
      <c r="H240" s="20">
        <f t="shared" si="17"/>
        <v>0</v>
      </c>
    </row>
    <row r="241" spans="2:8" x14ac:dyDescent="0.25">
      <c r="B241" s="4">
        <v>226</v>
      </c>
      <c r="C241" s="19">
        <f ca="1">EOMONTH(TODAY(),HomeLoan[[#This Row],[Months]]+2)</f>
        <v>51104</v>
      </c>
      <c r="D241" s="20">
        <f t="shared" si="18"/>
        <v>0</v>
      </c>
      <c r="E241" s="20">
        <f t="shared" si="15"/>
        <v>0</v>
      </c>
      <c r="F241" s="20">
        <f t="shared" si="16"/>
        <v>0</v>
      </c>
      <c r="G241" s="20">
        <f t="shared" si="19"/>
        <v>0</v>
      </c>
      <c r="H241" s="20">
        <f t="shared" si="17"/>
        <v>0</v>
      </c>
    </row>
    <row r="242" spans="2:8" x14ac:dyDescent="0.25">
      <c r="B242" s="4">
        <v>227</v>
      </c>
      <c r="C242" s="19">
        <f ca="1">EOMONTH(TODAY(),HomeLoan[[#This Row],[Months]]+2)</f>
        <v>51135</v>
      </c>
      <c r="D242" s="20">
        <f t="shared" si="18"/>
        <v>0</v>
      </c>
      <c r="E242" s="20">
        <f t="shared" si="15"/>
        <v>0</v>
      </c>
      <c r="F242" s="20">
        <f t="shared" si="16"/>
        <v>0</v>
      </c>
      <c r="G242" s="20">
        <f t="shared" si="19"/>
        <v>0</v>
      </c>
      <c r="H242" s="20">
        <f t="shared" si="17"/>
        <v>0</v>
      </c>
    </row>
    <row r="243" spans="2:8" x14ac:dyDescent="0.25">
      <c r="B243" s="4">
        <v>228</v>
      </c>
      <c r="C243" s="19">
        <f ca="1">EOMONTH(TODAY(),HomeLoan[[#This Row],[Months]]+2)</f>
        <v>51166</v>
      </c>
      <c r="D243" s="20">
        <f t="shared" si="18"/>
        <v>0</v>
      </c>
      <c r="E243" s="20">
        <f t="shared" si="15"/>
        <v>0</v>
      </c>
      <c r="F243" s="20">
        <f t="shared" si="16"/>
        <v>0</v>
      </c>
      <c r="G243" s="20">
        <f t="shared" si="19"/>
        <v>0</v>
      </c>
      <c r="H243" s="20">
        <f t="shared" si="17"/>
        <v>0</v>
      </c>
    </row>
    <row r="244" spans="2:8" x14ac:dyDescent="0.25">
      <c r="B244" s="4">
        <v>229</v>
      </c>
      <c r="C244" s="19">
        <f ca="1">EOMONTH(TODAY(),HomeLoan[[#This Row],[Months]]+2)</f>
        <v>51195</v>
      </c>
      <c r="D244" s="20">
        <f t="shared" si="18"/>
        <v>0</v>
      </c>
      <c r="E244" s="20">
        <f t="shared" si="15"/>
        <v>0</v>
      </c>
      <c r="F244" s="20">
        <f t="shared" si="16"/>
        <v>0</v>
      </c>
      <c r="G244" s="20">
        <f t="shared" si="19"/>
        <v>0</v>
      </c>
      <c r="H244" s="20">
        <f t="shared" si="17"/>
        <v>0</v>
      </c>
    </row>
    <row r="245" spans="2:8" x14ac:dyDescent="0.25">
      <c r="B245" s="4">
        <v>230</v>
      </c>
      <c r="C245" s="19">
        <f ca="1">EOMONTH(TODAY(),HomeLoan[[#This Row],[Months]]+2)</f>
        <v>51226</v>
      </c>
      <c r="D245" s="20">
        <f t="shared" si="18"/>
        <v>0</v>
      </c>
      <c r="E245" s="20">
        <f t="shared" si="15"/>
        <v>0</v>
      </c>
      <c r="F245" s="20">
        <f t="shared" si="16"/>
        <v>0</v>
      </c>
      <c r="G245" s="20">
        <f t="shared" si="19"/>
        <v>0</v>
      </c>
      <c r="H245" s="20">
        <f t="shared" si="17"/>
        <v>0</v>
      </c>
    </row>
    <row r="246" spans="2:8" x14ac:dyDescent="0.25">
      <c r="B246" s="4">
        <v>231</v>
      </c>
      <c r="C246" s="19">
        <f ca="1">EOMONTH(TODAY(),HomeLoan[[#This Row],[Months]]+2)</f>
        <v>51256</v>
      </c>
      <c r="D246" s="20">
        <f t="shared" si="18"/>
        <v>0</v>
      </c>
      <c r="E246" s="20">
        <f t="shared" si="15"/>
        <v>0</v>
      </c>
      <c r="F246" s="20">
        <f t="shared" si="16"/>
        <v>0</v>
      </c>
      <c r="G246" s="20">
        <f t="shared" si="19"/>
        <v>0</v>
      </c>
      <c r="H246" s="20">
        <f t="shared" si="17"/>
        <v>0</v>
      </c>
    </row>
    <row r="247" spans="2:8" x14ac:dyDescent="0.25">
      <c r="B247" s="4">
        <v>232</v>
      </c>
      <c r="C247" s="19">
        <f ca="1">EOMONTH(TODAY(),HomeLoan[[#This Row],[Months]]+2)</f>
        <v>51287</v>
      </c>
      <c r="D247" s="20">
        <f t="shared" si="18"/>
        <v>0</v>
      </c>
      <c r="E247" s="20">
        <f t="shared" si="15"/>
        <v>0</v>
      </c>
      <c r="F247" s="20">
        <f t="shared" si="16"/>
        <v>0</v>
      </c>
      <c r="G247" s="20">
        <f t="shared" si="19"/>
        <v>0</v>
      </c>
      <c r="H247" s="20">
        <f t="shared" si="17"/>
        <v>0</v>
      </c>
    </row>
    <row r="248" spans="2:8" x14ac:dyDescent="0.25">
      <c r="B248" s="4">
        <v>233</v>
      </c>
      <c r="C248" s="19">
        <f ca="1">EOMONTH(TODAY(),HomeLoan[[#This Row],[Months]]+2)</f>
        <v>51317</v>
      </c>
      <c r="D248" s="20">
        <f t="shared" si="18"/>
        <v>0</v>
      </c>
      <c r="E248" s="20">
        <f t="shared" si="15"/>
        <v>0</v>
      </c>
      <c r="F248" s="20">
        <f t="shared" si="16"/>
        <v>0</v>
      </c>
      <c r="G248" s="20">
        <f t="shared" si="19"/>
        <v>0</v>
      </c>
      <c r="H248" s="20">
        <f t="shared" si="17"/>
        <v>0</v>
      </c>
    </row>
    <row r="249" spans="2:8" x14ac:dyDescent="0.25">
      <c r="B249" s="4">
        <v>234</v>
      </c>
      <c r="C249" s="19">
        <f ca="1">EOMONTH(TODAY(),HomeLoan[[#This Row],[Months]]+2)</f>
        <v>51348</v>
      </c>
      <c r="D249" s="20">
        <f t="shared" si="18"/>
        <v>0</v>
      </c>
      <c r="E249" s="20">
        <f t="shared" si="15"/>
        <v>0</v>
      </c>
      <c r="F249" s="20">
        <f t="shared" si="16"/>
        <v>0</v>
      </c>
      <c r="G249" s="20">
        <f t="shared" si="19"/>
        <v>0</v>
      </c>
      <c r="H249" s="20">
        <f t="shared" si="17"/>
        <v>0</v>
      </c>
    </row>
    <row r="250" spans="2:8" x14ac:dyDescent="0.25">
      <c r="B250" s="4">
        <v>235</v>
      </c>
      <c r="C250" s="19">
        <f ca="1">EOMONTH(TODAY(),HomeLoan[[#This Row],[Months]]+2)</f>
        <v>51379</v>
      </c>
      <c r="D250" s="20">
        <f t="shared" si="18"/>
        <v>0</v>
      </c>
      <c r="E250" s="20">
        <f t="shared" si="15"/>
        <v>0</v>
      </c>
      <c r="F250" s="20">
        <f t="shared" si="16"/>
        <v>0</v>
      </c>
      <c r="G250" s="20">
        <f t="shared" si="19"/>
        <v>0</v>
      </c>
      <c r="H250" s="20">
        <f t="shared" si="17"/>
        <v>0</v>
      </c>
    </row>
    <row r="251" spans="2:8" x14ac:dyDescent="0.25">
      <c r="B251" s="4">
        <v>236</v>
      </c>
      <c r="C251" s="19">
        <f ca="1">EOMONTH(TODAY(),HomeLoan[[#This Row],[Months]]+2)</f>
        <v>51409</v>
      </c>
      <c r="D251" s="20">
        <f t="shared" si="18"/>
        <v>0</v>
      </c>
      <c r="E251" s="20">
        <f t="shared" si="15"/>
        <v>0</v>
      </c>
      <c r="F251" s="20">
        <f t="shared" si="16"/>
        <v>0</v>
      </c>
      <c r="G251" s="20">
        <f t="shared" si="19"/>
        <v>0</v>
      </c>
      <c r="H251" s="20">
        <f t="shared" si="17"/>
        <v>0</v>
      </c>
    </row>
    <row r="252" spans="2:8" x14ac:dyDescent="0.25">
      <c r="B252" s="4">
        <v>237</v>
      </c>
      <c r="C252" s="19">
        <f ca="1">EOMONTH(TODAY(),HomeLoan[[#This Row],[Months]]+2)</f>
        <v>51440</v>
      </c>
      <c r="D252" s="20">
        <f t="shared" si="18"/>
        <v>0</v>
      </c>
      <c r="E252" s="20">
        <f t="shared" si="15"/>
        <v>0</v>
      </c>
      <c r="F252" s="20">
        <f t="shared" si="16"/>
        <v>0</v>
      </c>
      <c r="G252" s="20">
        <f t="shared" si="19"/>
        <v>0</v>
      </c>
      <c r="H252" s="20">
        <f t="shared" si="17"/>
        <v>0</v>
      </c>
    </row>
    <row r="253" spans="2:8" x14ac:dyDescent="0.25">
      <c r="B253" s="4">
        <v>238</v>
      </c>
      <c r="C253" s="19">
        <f ca="1">EOMONTH(TODAY(),HomeLoan[[#This Row],[Months]]+2)</f>
        <v>51470</v>
      </c>
      <c r="D253" s="20">
        <f t="shared" si="18"/>
        <v>0</v>
      </c>
      <c r="E253" s="20">
        <f t="shared" si="15"/>
        <v>0</v>
      </c>
      <c r="F253" s="20">
        <f t="shared" si="16"/>
        <v>0</v>
      </c>
      <c r="G253" s="20">
        <f t="shared" si="19"/>
        <v>0</v>
      </c>
      <c r="H253" s="20">
        <f t="shared" si="17"/>
        <v>0</v>
      </c>
    </row>
    <row r="254" spans="2:8" x14ac:dyDescent="0.25">
      <c r="B254" s="4">
        <v>239</v>
      </c>
      <c r="C254" s="19">
        <f ca="1">EOMONTH(TODAY(),HomeLoan[[#This Row],[Months]]+2)</f>
        <v>51501</v>
      </c>
      <c r="D254" s="20">
        <f t="shared" si="18"/>
        <v>0</v>
      </c>
      <c r="E254" s="20">
        <f t="shared" si="15"/>
        <v>0</v>
      </c>
      <c r="F254" s="20">
        <f t="shared" si="16"/>
        <v>0</v>
      </c>
      <c r="G254" s="20">
        <f t="shared" si="19"/>
        <v>0</v>
      </c>
      <c r="H254" s="20">
        <f t="shared" si="17"/>
        <v>0</v>
      </c>
    </row>
    <row r="255" spans="2:8" x14ac:dyDescent="0.25">
      <c r="B255" s="4">
        <v>240</v>
      </c>
      <c r="C255" s="19">
        <f ca="1">EOMONTH(TODAY(),HomeLoan[[#This Row],[Months]]+2)</f>
        <v>51532</v>
      </c>
      <c r="D255" s="20">
        <f t="shared" si="18"/>
        <v>0</v>
      </c>
      <c r="E255" s="20">
        <f t="shared" si="15"/>
        <v>0</v>
      </c>
      <c r="F255" s="20">
        <f t="shared" si="16"/>
        <v>0</v>
      </c>
      <c r="G255" s="20">
        <f t="shared" si="19"/>
        <v>0</v>
      </c>
      <c r="H255" s="20">
        <f t="shared" si="17"/>
        <v>0</v>
      </c>
    </row>
    <row r="256" spans="2:8" x14ac:dyDescent="0.25">
      <c r="B256" s="21" t="s">
        <v>9</v>
      </c>
      <c r="D256" s="22"/>
      <c r="E256" s="22">
        <f>SUBTOTAL(109,HomeLoan[EMI])</f>
        <v>3697706.5956364004</v>
      </c>
      <c r="F256" s="22">
        <f>SUBTOTAL(109,HomeLoan[Interest Paid])</f>
        <v>489590.42770844523</v>
      </c>
      <c r="G256" s="21"/>
      <c r="H256" s="22"/>
    </row>
  </sheetData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Pivots</vt:lpstr>
      <vt:lpstr>Flat_Kolkata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Sandip Gumtya</dc:creator>
  <cp:lastModifiedBy>Craig Hatmaker</cp:lastModifiedBy>
  <dcterms:created xsi:type="dcterms:W3CDTF">2015-06-05T18:17:20Z</dcterms:created>
  <dcterms:modified xsi:type="dcterms:W3CDTF">2020-11-25T20:00:39Z</dcterms:modified>
</cp:coreProperties>
</file>