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ab7d7a62ccc4bb/Desktop/Big Fish/"/>
    </mc:Choice>
  </mc:AlternateContent>
  <xr:revisionPtr revIDLastSave="35" documentId="8_{B4F12B4F-DE3F-47E7-9228-DD5A56CC7496}" xr6:coauthVersionLast="45" xr6:coauthVersionMax="45" xr10:uidLastSave="{41308771-09DF-4AA2-A63E-064D23F3A1B2}"/>
  <bookViews>
    <workbookView xWindow="-120" yWindow="-120" windowWidth="29040" windowHeight="15840" xr2:uid="{865271B5-91CE-49DA-83C1-4A40AEF6DE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2" i="1" l="1"/>
  <c r="F153" i="1"/>
  <c r="E139" i="1"/>
  <c r="F135" i="1"/>
  <c r="F124" i="1"/>
  <c r="F123" i="1"/>
  <c r="E122" i="1"/>
  <c r="E113" i="1"/>
  <c r="F93" i="1"/>
  <c r="F90" i="1"/>
  <c r="F89" i="1"/>
  <c r="F81" i="1"/>
  <c r="E80" i="1"/>
  <c r="E79" i="1"/>
  <c r="F70" i="1"/>
  <c r="E46" i="1"/>
  <c r="E35" i="1"/>
  <c r="E34" i="1"/>
  <c r="E31" i="1"/>
  <c r="E30" i="1"/>
  <c r="E29" i="1"/>
  <c r="F21" i="1"/>
  <c r="F20" i="1"/>
  <c r="F18" i="1"/>
  <c r="F17" i="1"/>
  <c r="F16" i="1"/>
  <c r="F14" i="1"/>
  <c r="F13" i="1"/>
  <c r="F9" i="1"/>
  <c r="F5" i="1"/>
  <c r="E150" i="1"/>
  <c r="E132" i="1"/>
  <c r="F179" i="1"/>
  <c r="F109" i="1"/>
  <c r="E109" i="1"/>
  <c r="F168" i="1"/>
  <c r="F132" i="1"/>
  <c r="F100" i="1"/>
  <c r="E179" i="1"/>
  <c r="E86" i="1"/>
  <c r="F150" i="1"/>
  <c r="F86" i="1"/>
  <c r="F159" i="1"/>
  <c r="E119" i="1"/>
  <c r="E159" i="1"/>
  <c r="E76" i="1"/>
  <c r="F119" i="1"/>
  <c r="E63" i="1"/>
  <c r="F76" i="1"/>
  <c r="E100" i="1"/>
  <c r="E168" i="1"/>
  <c r="F63" i="1"/>
</calcChain>
</file>

<file path=xl/sharedStrings.xml><?xml version="1.0" encoding="utf-8"?>
<sst xmlns="http://schemas.openxmlformats.org/spreadsheetml/2006/main" count="376" uniqueCount="106">
  <si>
    <t>SEPT 2020 CHRONOLOGICAL</t>
  </si>
  <si>
    <t>Date Confirmed</t>
  </si>
  <si>
    <t>Agent Name</t>
  </si>
  <si>
    <t>Customer Name</t>
  </si>
  <si>
    <t>Term</t>
  </si>
  <si>
    <t>kWh estimated</t>
  </si>
  <si>
    <t>kWh Captured</t>
  </si>
  <si>
    <t>Rate</t>
  </si>
  <si>
    <t>Rep</t>
  </si>
  <si>
    <t>Start Date</t>
  </si>
  <si>
    <t>Annual Usage</t>
  </si>
  <si>
    <t>Dustin</t>
  </si>
  <si>
    <t>Anchorage RV (C)</t>
  </si>
  <si>
    <t>APGE</t>
  </si>
  <si>
    <t>12/0/2021</t>
  </si>
  <si>
    <t>Celine</t>
  </si>
  <si>
    <t>Princess Holdings txu (C)</t>
  </si>
  <si>
    <t>Reliant</t>
  </si>
  <si>
    <t>Michael</t>
  </si>
  <si>
    <t xml:space="preserve">Pet and Animal Life Shelter (C) </t>
  </si>
  <si>
    <t>Cirro</t>
  </si>
  <si>
    <t>William</t>
  </si>
  <si>
    <t>Yordan Mena Torres txu</t>
  </si>
  <si>
    <t>Grande Properties (C)</t>
  </si>
  <si>
    <t>HKSPID, LLC (c)</t>
  </si>
  <si>
    <t>Corde</t>
  </si>
  <si>
    <t>Rhodie Brothers dba Authentic New York Pizza (C)</t>
  </si>
  <si>
    <t>Navy Army Add (C)</t>
  </si>
  <si>
    <t>Corde'</t>
  </si>
  <si>
    <t>Julians Automotive (C)</t>
  </si>
  <si>
    <t>Roland Rivas dba Roland Johnny'sBarber Shop(c)</t>
  </si>
  <si>
    <t>9//2020</t>
  </si>
  <si>
    <t>Havana Nails and Spa</t>
  </si>
  <si>
    <t>Pat</t>
  </si>
  <si>
    <t>Barbara Krins</t>
  </si>
  <si>
    <t>Mi Nueva Casa Restaurant (C)</t>
  </si>
  <si>
    <t xml:space="preserve">Mirtha's Salon </t>
  </si>
  <si>
    <t>Lucky RV Park  viewed 2,155,339 est kwh- waiting for guy to sign - Celine working on it ck 9/16 W sent to constellaion for booking.</t>
  </si>
  <si>
    <t>Constellation</t>
  </si>
  <si>
    <t>Jarvis</t>
  </si>
  <si>
    <t>Family Worship Center submitted 9/16  (C)</t>
  </si>
  <si>
    <t>Rivercrest Gas &amp; Service  (C)</t>
  </si>
  <si>
    <t>Colton</t>
  </si>
  <si>
    <t>Padre Estates LLC submitted 9-17-202- (C)</t>
  </si>
  <si>
    <t>8-2-2020 &amp; 6-8-21</t>
  </si>
  <si>
    <t>Sammy's In-N-Out submitted 9-17-20 (C)</t>
  </si>
  <si>
    <t>Red Boat Seafood est kwh (C in email)</t>
  </si>
  <si>
    <t>Apge</t>
  </si>
  <si>
    <t>Raven's At the Woodlawn (C)</t>
  </si>
  <si>
    <t>Bethal Mission Inc (C)</t>
  </si>
  <si>
    <t>Sep 20-6/23/22</t>
  </si>
  <si>
    <t>Royal Inn 1-DOFAVU-(C)</t>
  </si>
  <si>
    <t>John Webb 9-21-20 submitted for booking</t>
  </si>
  <si>
    <t xml:space="preserve">Gary </t>
  </si>
  <si>
    <t>Melvin Wore (C)</t>
  </si>
  <si>
    <t>Tik K Chan (resident agreement) 6230 Whitaker</t>
  </si>
  <si>
    <t>3m</t>
  </si>
  <si>
    <t>Potential</t>
  </si>
  <si>
    <t>Pink Octopus</t>
  </si>
  <si>
    <t>Courtyard by Marriott est kwh 440,034 waiting corp will need reprice</t>
  </si>
  <si>
    <t>Robbi</t>
  </si>
  <si>
    <t>Penitas RV Park est. kwh 749,704 asked for con hold</t>
  </si>
  <si>
    <t>GM</t>
  </si>
  <si>
    <t>Ted Chou est kwh 5500 should be closed and c</t>
  </si>
  <si>
    <t>Tidy Paws Grooming awaiting more info asked for c needs to be finished tell Colton &amp; Corde</t>
  </si>
  <si>
    <t>potential</t>
  </si>
  <si>
    <t>Jewels est kwh 148,348- contract out to be signed should be back 9-16</t>
  </si>
  <si>
    <t>Circle W RV Ranch LLC -L 9/15 sent for booking</t>
  </si>
  <si>
    <t>Oneta Company-special pricing from constellation in ops, pricing Hudson in ops</t>
  </si>
  <si>
    <t>El SInaloense Mariscos wants blend and extend</t>
  </si>
  <si>
    <t>Permian RV Park (quote in portal)</t>
  </si>
  <si>
    <t>Christine Vogiatzis</t>
  </si>
  <si>
    <t>.052 + mo service fee $4.95</t>
  </si>
  <si>
    <t>Cirro EFL</t>
  </si>
  <si>
    <t>Astor Restaurant</t>
  </si>
  <si>
    <t>Monarch Hotel Management llc dba Red Roof Inn &amp; SUites</t>
  </si>
  <si>
    <t>Dixie Storage</t>
  </si>
  <si>
    <t>Zeba Add</t>
  </si>
  <si>
    <t>Victory LIfe Christian Life Center</t>
  </si>
  <si>
    <t>Shady Oaks Assembly of God</t>
  </si>
  <si>
    <t>San Juan Sports Bar and Grill</t>
  </si>
  <si>
    <t>Carlos Barrera</t>
  </si>
  <si>
    <t>Eddie"s Restaurant</t>
  </si>
  <si>
    <t>Coof Rock House</t>
  </si>
  <si>
    <t>Palm RV Park</t>
  </si>
  <si>
    <t>MR</t>
  </si>
  <si>
    <t>Zeba add?</t>
  </si>
  <si>
    <t>First United Methodist</t>
  </si>
  <si>
    <t>Happy Buddha</t>
  </si>
  <si>
    <t>Aris Designs</t>
  </si>
  <si>
    <t>SEPTEMBER 2020</t>
  </si>
  <si>
    <t>CELINE</t>
  </si>
  <si>
    <t>COLTON</t>
  </si>
  <si>
    <t>CORDE</t>
  </si>
  <si>
    <t>DUSTIN</t>
  </si>
  <si>
    <t>GARY</t>
  </si>
  <si>
    <t>JARVIS</t>
  </si>
  <si>
    <t>9-18-020</t>
  </si>
  <si>
    <t>MICHAEL</t>
  </si>
  <si>
    <t>Pet and Animal Life Shelter (C)</t>
  </si>
  <si>
    <t>PAT</t>
  </si>
  <si>
    <t>John Webb</t>
  </si>
  <si>
    <t>ROBBI</t>
  </si>
  <si>
    <t>WILLIAM</t>
  </si>
  <si>
    <t>Yordan Mena Torres</t>
  </si>
  <si>
    <t xml:space="preserve">Rivercrest Gas &amp; Service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</si>
</sst>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right" wrapText="1"/>
    </xf>
    <xf numFmtId="3" fontId="7" fillId="0" borderId="1" xfId="0" applyNumberFormat="1" applyFont="1" applyBorder="1" applyAlignment="1">
      <alignment horizontal="right" wrapText="1"/>
    </xf>
    <xf numFmtId="0" fontId="7" fillId="0" borderId="1" xfId="0" applyFont="1" applyBorder="1" applyAlignment="1">
      <alignment horizontal="left" wrapText="1"/>
    </xf>
    <xf numFmtId="164" fontId="7" fillId="0" borderId="1" xfId="0" applyNumberFormat="1" applyFont="1" applyBorder="1" applyAlignment="1">
      <alignment horizontal="right" wrapText="1"/>
    </xf>
    <xf numFmtId="3" fontId="7" fillId="0" borderId="3" xfId="0" applyNumberFormat="1" applyFont="1" applyBorder="1" applyAlignment="1">
      <alignment horizontal="right" wrapText="1"/>
    </xf>
    <xf numFmtId="0" fontId="0" fillId="0" borderId="1" xfId="0" applyBorder="1"/>
    <xf numFmtId="3" fontId="0" fillId="0" borderId="1" xfId="0" applyNumberFormat="1" applyBorder="1"/>
    <xf numFmtId="3" fontId="7" fillId="5" borderId="1" xfId="0" applyNumberFormat="1" applyFont="1" applyFill="1" applyBorder="1" applyAlignment="1">
      <alignment horizontal="right" wrapText="1"/>
    </xf>
    <xf numFmtId="0" fontId="8" fillId="0" borderId="1" xfId="0" applyFont="1" applyBorder="1"/>
    <xf numFmtId="0" fontId="7" fillId="0" borderId="1" xfId="0" applyFont="1" applyBorder="1" applyAlignment="1">
      <alignment horizontal="right"/>
    </xf>
    <xf numFmtId="3" fontId="7" fillId="0" borderId="1" xfId="0" applyNumberFormat="1" applyFont="1" applyBorder="1"/>
    <xf numFmtId="3" fontId="7" fillId="4" borderId="3" xfId="0" applyNumberFormat="1" applyFont="1" applyFill="1" applyBorder="1" applyAlignment="1">
      <alignment horizontal="right" wrapText="1"/>
    </xf>
    <xf numFmtId="0" fontId="9" fillId="0" borderId="1" xfId="0" applyFont="1" applyBorder="1"/>
    <xf numFmtId="3" fontId="7" fillId="0" borderId="1" xfId="0" applyNumberFormat="1" applyFont="1" applyBorder="1" applyAlignment="1">
      <alignment wrapText="1"/>
    </xf>
    <xf numFmtId="3" fontId="7" fillId="7" borderId="1" xfId="0" applyNumberFormat="1" applyFont="1" applyFill="1" applyBorder="1" applyAlignment="1">
      <alignment wrapText="1"/>
    </xf>
    <xf numFmtId="3" fontId="7" fillId="0" borderId="3" xfId="0" applyNumberFormat="1" applyFont="1" applyBorder="1" applyAlignment="1">
      <alignment wrapText="1"/>
    </xf>
    <xf numFmtId="3" fontId="0" fillId="2" borderId="0" xfId="0" applyNumberFormat="1" applyFill="1"/>
    <xf numFmtId="3" fontId="7" fillId="5" borderId="1" xfId="0" applyNumberFormat="1" applyFont="1" applyFill="1" applyBorder="1" applyAlignment="1">
      <alignment wrapText="1"/>
    </xf>
    <xf numFmtId="3" fontId="7" fillId="6" borderId="3" xfId="0" applyNumberFormat="1" applyFont="1" applyFill="1" applyBorder="1" applyAlignment="1">
      <alignment horizontal="right" wrapText="1"/>
    </xf>
    <xf numFmtId="0" fontId="7" fillId="4" borderId="1" xfId="0" applyFont="1" applyFill="1" applyBorder="1" applyAlignment="1">
      <alignment horizontal="right" wrapText="1"/>
    </xf>
    <xf numFmtId="3" fontId="7" fillId="4" borderId="1" xfId="0" applyNumberFormat="1" applyFont="1" applyFill="1" applyBorder="1" applyAlignment="1">
      <alignment horizontal="right" wrapText="1"/>
    </xf>
    <xf numFmtId="0" fontId="0" fillId="4" borderId="0" xfId="0" applyFill="1"/>
    <xf numFmtId="0" fontId="7" fillId="4" borderId="1" xfId="0" applyFont="1" applyFill="1" applyBorder="1" applyAlignment="1">
      <alignment horizontal="right"/>
    </xf>
    <xf numFmtId="3" fontId="7" fillId="4" borderId="1" xfId="0" applyNumberFormat="1" applyFont="1" applyFill="1" applyBorder="1"/>
    <xf numFmtId="0" fontId="7" fillId="0" borderId="1" xfId="0" applyFont="1" applyBorder="1"/>
    <xf numFmtId="0" fontId="0" fillId="6" borderId="1" xfId="0" applyFill="1" applyBorder="1"/>
    <xf numFmtId="3" fontId="7" fillId="5" borderId="1" xfId="0" applyNumberFormat="1" applyFont="1" applyFill="1" applyBorder="1"/>
    <xf numFmtId="3" fontId="7" fillId="3" borderId="1" xfId="0" applyNumberFormat="1" applyFont="1" applyFill="1" applyBorder="1"/>
    <xf numFmtId="3" fontId="7" fillId="7" borderId="1" xfId="0" applyNumberFormat="1" applyFont="1" applyFill="1" applyBorder="1"/>
    <xf numFmtId="3" fontId="7" fillId="6" borderId="1" xfId="0" applyNumberFormat="1" applyFont="1" applyFill="1" applyBorder="1" applyAlignment="1">
      <alignment horizontal="right" wrapText="1"/>
    </xf>
    <xf numFmtId="3" fontId="7" fillId="7" borderId="3" xfId="0" applyNumberFormat="1" applyFont="1" applyFill="1" applyBorder="1"/>
    <xf numFmtId="3" fontId="7" fillId="3" borderId="1" xfId="0" applyNumberFormat="1" applyFont="1" applyFill="1" applyBorder="1" applyAlignment="1">
      <alignment wrapText="1"/>
    </xf>
    <xf numFmtId="3" fontId="7" fillId="0" borderId="3" xfId="0" applyNumberFormat="1" applyFont="1" applyBorder="1"/>
    <xf numFmtId="3" fontId="7" fillId="3" borderId="1" xfId="0" applyNumberFormat="1" applyFont="1" applyFill="1" applyBorder="1" applyAlignment="1">
      <alignment horizontal="right" wrapText="1"/>
    </xf>
    <xf numFmtId="3" fontId="7" fillId="7" borderId="3" xfId="0" applyNumberFormat="1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5" borderId="0" xfId="0" applyFill="1" applyAlignment="1">
      <alignment horizontal="right"/>
    </xf>
    <xf numFmtId="0" fontId="7" fillId="0" borderId="0" xfId="0" applyFont="1"/>
    <xf numFmtId="0" fontId="9" fillId="0" borderId="0" xfId="0" applyFont="1"/>
    <xf numFmtId="0" fontId="7" fillId="0" borderId="0" xfId="0" applyFont="1" applyAlignment="1">
      <alignment horizontal="right"/>
    </xf>
    <xf numFmtId="3" fontId="7" fillId="0" borderId="0" xfId="0" applyNumberFormat="1" applyFont="1"/>
    <xf numFmtId="3" fontId="7" fillId="4" borderId="0" xfId="0" applyNumberFormat="1" applyFont="1" applyFill="1" applyAlignment="1">
      <alignment horizontal="righ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164" fontId="7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4" fontId="0" fillId="0" borderId="0" xfId="0" applyNumberFormat="1"/>
    <xf numFmtId="3" fontId="0" fillId="0" borderId="0" xfId="0" applyNumberFormat="1"/>
    <xf numFmtId="0" fontId="0" fillId="5" borderId="0" xfId="0" applyFill="1"/>
    <xf numFmtId="0" fontId="5" fillId="0" borderId="0" xfId="0" applyFont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right"/>
    </xf>
    <xf numFmtId="3" fontId="0" fillId="0" borderId="3" xfId="0" applyNumberFormat="1" applyBorder="1"/>
    <xf numFmtId="0" fontId="7" fillId="5" borderId="0" xfId="0" applyFont="1" applyFill="1" applyAlignment="1">
      <alignment wrapText="1"/>
    </xf>
    <xf numFmtId="3" fontId="0" fillId="6" borderId="0" xfId="0" applyNumberFormat="1" applyFill="1"/>
    <xf numFmtId="3" fontId="0" fillId="3" borderId="0" xfId="0" applyNumberFormat="1" applyFill="1"/>
    <xf numFmtId="0" fontId="9" fillId="5" borderId="0" xfId="0" applyFont="1" applyFill="1"/>
    <xf numFmtId="3" fontId="0" fillId="5" borderId="0" xfId="0" applyNumberFormat="1" applyFill="1"/>
    <xf numFmtId="0" fontId="0" fillId="5" borderId="0" xfId="0" applyFill="1" applyAlignment="1">
      <alignment horizontal="left"/>
    </xf>
    <xf numFmtId="164" fontId="0" fillId="5" borderId="0" xfId="0" applyNumberFormat="1" applyFill="1"/>
    <xf numFmtId="0" fontId="2" fillId="5" borderId="0" xfId="0" applyFont="1" applyFill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3" fontId="7" fillId="5" borderId="3" xfId="0" applyNumberFormat="1" applyFont="1" applyFill="1" applyBorder="1" applyAlignment="1">
      <alignment horizontal="right" wrapText="1"/>
    </xf>
    <xf numFmtId="0" fontId="7" fillId="0" borderId="0" xfId="0" applyFont="1" applyAlignment="1">
      <alignment horizontal="right" wrapText="1"/>
    </xf>
    <xf numFmtId="3" fontId="0" fillId="5" borderId="1" xfId="0" applyNumberFormat="1" applyFill="1" applyBorder="1"/>
    <xf numFmtId="0" fontId="5" fillId="8" borderId="5" xfId="0" applyFont="1" applyFill="1" applyBorder="1" applyAlignment="1">
      <alignment horizontal="center" wrapText="1"/>
    </xf>
    <xf numFmtId="0" fontId="5" fillId="8" borderId="0" xfId="0" applyFont="1" applyFill="1" applyAlignment="1">
      <alignment horizontal="center" wrapText="1"/>
    </xf>
    <xf numFmtId="14" fontId="5" fillId="8" borderId="0" xfId="0" applyNumberFormat="1" applyFont="1" applyFill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6" borderId="4" xfId="0" applyNumberFormat="1" applyFont="1" applyFill="1" applyBorder="1" applyAlignment="1">
      <alignment horizontal="center" vertical="center"/>
    </xf>
    <xf numFmtId="49" fontId="3" fillId="6" borderId="5" xfId="0" applyNumberFormat="1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 wrapText="1"/>
    </xf>
    <xf numFmtId="0" fontId="7" fillId="9" borderId="1" xfId="0" applyFont="1" applyFill="1" applyBorder="1" applyAlignment="1">
      <alignment wrapText="1"/>
    </xf>
    <xf numFmtId="0" fontId="8" fillId="9" borderId="1" xfId="0" applyFont="1" applyFill="1" applyBorder="1" applyAlignment="1">
      <alignment wrapText="1"/>
    </xf>
    <xf numFmtId="0" fontId="8" fillId="9" borderId="1" xfId="0" applyFont="1" applyFill="1" applyBorder="1"/>
    <xf numFmtId="0" fontId="9" fillId="9" borderId="1" xfId="0" applyFont="1" applyFill="1" applyBorder="1"/>
    <xf numFmtId="0" fontId="7" fillId="9" borderId="1" xfId="0" applyFont="1" applyFill="1" applyBorder="1"/>
    <xf numFmtId="14" fontId="0" fillId="9" borderId="1" xfId="0" applyNumberFormat="1" applyFill="1" applyBorder="1" applyAlignment="1">
      <alignment horizontal="right"/>
    </xf>
    <xf numFmtId="0" fontId="0" fillId="9" borderId="1" xfId="0" applyFill="1" applyBorder="1" applyAlignment="1">
      <alignment horizontal="right"/>
    </xf>
    <xf numFmtId="0" fontId="7" fillId="9" borderId="1" xfId="0" applyFont="1" applyFill="1" applyBorder="1" applyAlignment="1">
      <alignment horizontal="right" wrapText="1"/>
    </xf>
    <xf numFmtId="14" fontId="7" fillId="9" borderId="1" xfId="0" applyNumberFormat="1" applyFont="1" applyFill="1" applyBorder="1" applyAlignment="1">
      <alignment horizontal="right"/>
    </xf>
    <xf numFmtId="14" fontId="7" fillId="9" borderId="1" xfId="0" applyNumberFormat="1" applyFont="1" applyFill="1" applyBorder="1" applyAlignment="1">
      <alignment horizontal="right" wrapText="1"/>
    </xf>
    <xf numFmtId="0" fontId="7" fillId="9" borderId="1" xfId="0" applyFont="1" applyFill="1" applyBorder="1" applyAlignment="1">
      <alignment horizontal="right"/>
    </xf>
    <xf numFmtId="0" fontId="4" fillId="9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left" wrapText="1"/>
    </xf>
    <xf numFmtId="0" fontId="7" fillId="9" borderId="1" xfId="0" applyFont="1" applyFill="1" applyBorder="1" applyAlignment="1">
      <alignment horizontal="left"/>
    </xf>
    <xf numFmtId="164" fontId="5" fillId="9" borderId="1" xfId="0" applyNumberFormat="1" applyFont="1" applyFill="1" applyBorder="1" applyAlignment="1">
      <alignment horizontal="center" vertical="center" wrapText="1"/>
    </xf>
    <xf numFmtId="164" fontId="7" fillId="9" borderId="1" xfId="0" applyNumberFormat="1" applyFont="1" applyFill="1" applyBorder="1" applyAlignment="1">
      <alignment horizontal="right" wrapText="1"/>
    </xf>
    <xf numFmtId="164" fontId="7" fillId="9" borderId="1" xfId="0" applyNumberFormat="1" applyFont="1" applyFill="1" applyBorder="1" applyAlignment="1">
      <alignment wrapText="1"/>
    </xf>
    <xf numFmtId="164" fontId="7" fillId="9" borderId="1" xfId="0" applyNumberFormat="1" applyFont="1" applyFill="1" applyBorder="1"/>
    <xf numFmtId="0" fontId="4" fillId="9" borderId="2" xfId="0" applyFont="1" applyFill="1" applyBorder="1" applyAlignment="1">
      <alignment horizontal="right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left" vertical="center" wrapText="1"/>
    </xf>
    <xf numFmtId="164" fontId="5" fillId="9" borderId="2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left"/>
    </xf>
    <xf numFmtId="0" fontId="0" fillId="9" borderId="1" xfId="0" applyFill="1" applyBorder="1"/>
    <xf numFmtId="164" fontId="0" fillId="9" borderId="1" xfId="0" applyNumberFormat="1" applyFill="1" applyBorder="1"/>
    <xf numFmtId="0" fontId="0" fillId="9" borderId="0" xfId="0" applyFill="1" applyAlignment="1">
      <alignment horizontal="left"/>
    </xf>
    <xf numFmtId="0" fontId="0" fillId="9" borderId="0" xfId="0" applyFill="1"/>
    <xf numFmtId="164" fontId="0" fillId="9" borderId="0" xfId="0" applyNumberFormat="1" applyFill="1"/>
    <xf numFmtId="0" fontId="5" fillId="9" borderId="1" xfId="0" applyFont="1" applyFill="1" applyBorder="1" applyAlignment="1">
      <alignment horizontal="right" vertical="center" wrapText="1"/>
    </xf>
    <xf numFmtId="3" fontId="5" fillId="9" borderId="1" xfId="0" applyNumberFormat="1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right" vertical="center" wrapText="1"/>
    </xf>
    <xf numFmtId="3" fontId="5" fillId="9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5D6E2-FC77-4590-A9CA-BF8F701B7F82}">
  <dimension ref="A1:N181"/>
  <sheetViews>
    <sheetView tabSelected="1" workbookViewId="0">
      <pane ySplit="2" topLeftCell="A3" activePane="bottomLeft" state="frozen"/>
      <selection pane="bottomLeft" activeCell="N58" sqref="N58"/>
    </sheetView>
  </sheetViews>
  <sheetFormatPr defaultRowHeight="15" x14ac:dyDescent="0.25"/>
  <cols>
    <col min="1" max="1" width="10.7109375" style="48" customWidth="1"/>
    <col min="2" max="2" width="9.28515625" bestFit="1" customWidth="1"/>
    <col min="3" max="3" width="76.140625" style="41" bestFit="1" customWidth="1"/>
    <col min="4" max="4" width="5.7109375" style="48" bestFit="1" customWidth="1"/>
    <col min="5" max="5" width="10.140625" style="51" bestFit="1" customWidth="1"/>
    <col min="6" max="6" width="12.5703125" customWidth="1"/>
    <col min="7" max="7" width="10.42578125" style="49" customWidth="1"/>
    <col min="8" max="8" width="13.140625" customWidth="1"/>
    <col min="9" max="9" width="10.42578125" style="50" bestFit="1" customWidth="1"/>
    <col min="10" max="10" width="9.42578125" customWidth="1"/>
  </cols>
  <sheetData>
    <row r="1" spans="1:10" ht="20.25" x14ac:dyDescent="0.2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25.5" x14ac:dyDescent="0.25">
      <c r="A2" s="88" t="s">
        <v>1</v>
      </c>
      <c r="B2" s="89" t="s">
        <v>2</v>
      </c>
      <c r="C2" s="90" t="s">
        <v>3</v>
      </c>
      <c r="D2" s="108" t="s">
        <v>4</v>
      </c>
      <c r="E2" s="109" t="s">
        <v>5</v>
      </c>
      <c r="F2" s="89" t="s">
        <v>6</v>
      </c>
      <c r="G2" s="89" t="s">
        <v>7</v>
      </c>
      <c r="H2" s="89" t="s">
        <v>8</v>
      </c>
      <c r="I2" s="93" t="s">
        <v>9</v>
      </c>
      <c r="J2" s="109" t="s">
        <v>10</v>
      </c>
    </row>
    <row r="3" spans="1:10" x14ac:dyDescent="0.25">
      <c r="A3" s="86">
        <v>44077</v>
      </c>
      <c r="B3" s="77" t="s">
        <v>11</v>
      </c>
      <c r="C3" s="78" t="s">
        <v>12</v>
      </c>
      <c r="D3" s="2">
        <v>42</v>
      </c>
      <c r="E3" s="3"/>
      <c r="F3" s="3">
        <v>572413</v>
      </c>
      <c r="G3" s="91">
        <v>47950</v>
      </c>
      <c r="H3" s="77" t="s">
        <v>13</v>
      </c>
      <c r="I3" s="94" t="s">
        <v>14</v>
      </c>
      <c r="J3" s="3">
        <v>168493</v>
      </c>
    </row>
    <row r="4" spans="1:10" x14ac:dyDescent="0.25">
      <c r="A4" s="86">
        <v>44078</v>
      </c>
      <c r="B4" s="77" t="s">
        <v>15</v>
      </c>
      <c r="C4" s="78" t="s">
        <v>16</v>
      </c>
      <c r="D4" s="2">
        <v>60</v>
      </c>
      <c r="E4" s="3"/>
      <c r="F4" s="3">
        <v>2886343</v>
      </c>
      <c r="G4" s="91">
        <v>4.2709999999999998E-2</v>
      </c>
      <c r="H4" s="77" t="s">
        <v>17</v>
      </c>
      <c r="I4" s="94">
        <v>44136</v>
      </c>
      <c r="J4" s="6">
        <v>620960</v>
      </c>
    </row>
    <row r="5" spans="1:10" x14ac:dyDescent="0.25">
      <c r="A5" s="85">
        <v>44078</v>
      </c>
      <c r="B5" s="77" t="s">
        <v>18</v>
      </c>
      <c r="C5" s="78" t="s">
        <v>19</v>
      </c>
      <c r="D5" s="2">
        <v>60</v>
      </c>
      <c r="E5" s="3"/>
      <c r="F5" s="9">
        <f>SUM(J5*5)</f>
        <v>184030</v>
      </c>
      <c r="G5" s="91">
        <v>5.7140000000000003E-2</v>
      </c>
      <c r="H5" s="77" t="s">
        <v>20</v>
      </c>
      <c r="I5" s="94">
        <v>44075</v>
      </c>
      <c r="J5" s="6">
        <v>36806</v>
      </c>
    </row>
    <row r="6" spans="1:10" x14ac:dyDescent="0.25">
      <c r="A6" s="86">
        <v>44082</v>
      </c>
      <c r="B6" s="77" t="s">
        <v>21</v>
      </c>
      <c r="C6" s="78" t="s">
        <v>22</v>
      </c>
      <c r="D6" s="2">
        <v>10</v>
      </c>
      <c r="E6" s="3"/>
      <c r="F6" s="3">
        <v>13382</v>
      </c>
      <c r="G6" s="91">
        <v>5.7969999999999997</v>
      </c>
      <c r="H6" s="77" t="s">
        <v>13</v>
      </c>
      <c r="I6" s="94">
        <v>40422</v>
      </c>
      <c r="J6" s="6">
        <v>13382</v>
      </c>
    </row>
    <row r="7" spans="1:10" x14ac:dyDescent="0.25">
      <c r="A7" s="85">
        <v>44084</v>
      </c>
      <c r="B7" s="77" t="s">
        <v>18</v>
      </c>
      <c r="C7" s="79" t="s">
        <v>23</v>
      </c>
      <c r="D7" s="11">
        <v>31</v>
      </c>
      <c r="E7" s="12"/>
      <c r="F7" s="9">
        <v>30483</v>
      </c>
      <c r="G7" s="91">
        <v>4.9939999999999998E-2</v>
      </c>
      <c r="H7" s="77" t="s">
        <v>13</v>
      </c>
      <c r="I7" s="94">
        <v>44084</v>
      </c>
      <c r="J7" s="13">
        <v>11800</v>
      </c>
    </row>
    <row r="8" spans="1:10" x14ac:dyDescent="0.25">
      <c r="A8" s="82">
        <v>44084</v>
      </c>
      <c r="B8" s="77" t="s">
        <v>18</v>
      </c>
      <c r="C8" s="80" t="s">
        <v>24</v>
      </c>
      <c r="D8" s="11">
        <v>55</v>
      </c>
      <c r="E8" s="12"/>
      <c r="F8" s="9">
        <v>3271136</v>
      </c>
      <c r="G8" s="91">
        <v>4.0000000000000001E-3</v>
      </c>
      <c r="H8" s="77" t="s">
        <v>17</v>
      </c>
      <c r="I8" s="94">
        <v>44136</v>
      </c>
      <c r="J8" s="13"/>
    </row>
    <row r="9" spans="1:10" x14ac:dyDescent="0.25">
      <c r="A9" s="86">
        <v>44085</v>
      </c>
      <c r="B9" s="77" t="s">
        <v>25</v>
      </c>
      <c r="C9" s="78" t="s">
        <v>26</v>
      </c>
      <c r="D9" s="2">
        <v>60</v>
      </c>
      <c r="E9" s="15"/>
      <c r="F9" s="16">
        <f>SUM(J9*5)</f>
        <v>725555</v>
      </c>
      <c r="G9" s="91">
        <v>4.999E-2</v>
      </c>
      <c r="H9" s="77" t="s">
        <v>20</v>
      </c>
      <c r="I9" s="95">
        <v>44075</v>
      </c>
      <c r="J9" s="17">
        <v>145111</v>
      </c>
    </row>
    <row r="10" spans="1:10" x14ac:dyDescent="0.25">
      <c r="A10" s="86">
        <v>44085</v>
      </c>
      <c r="B10" s="77" t="s">
        <v>18</v>
      </c>
      <c r="C10" s="78" t="s">
        <v>27</v>
      </c>
      <c r="D10" s="2">
        <v>33</v>
      </c>
      <c r="E10" s="15"/>
      <c r="F10" s="19">
        <v>666205</v>
      </c>
      <c r="G10" s="91">
        <v>3.9899999999999998E-2</v>
      </c>
      <c r="H10" s="77" t="s">
        <v>13</v>
      </c>
      <c r="I10" s="95">
        <v>44085</v>
      </c>
      <c r="J10" s="17">
        <v>243631</v>
      </c>
    </row>
    <row r="11" spans="1:10" x14ac:dyDescent="0.25">
      <c r="A11" s="86">
        <v>44085</v>
      </c>
      <c r="B11" s="77" t="s">
        <v>28</v>
      </c>
      <c r="C11" s="78" t="s">
        <v>29</v>
      </c>
      <c r="D11" s="2">
        <v>60</v>
      </c>
      <c r="E11" s="3"/>
      <c r="F11" s="9">
        <v>306644</v>
      </c>
      <c r="G11" s="91">
        <v>5.85</v>
      </c>
      <c r="H11" s="77" t="s">
        <v>17</v>
      </c>
      <c r="I11" s="94">
        <v>44084</v>
      </c>
      <c r="J11" s="6">
        <v>69943</v>
      </c>
    </row>
    <row r="12" spans="1:10" x14ac:dyDescent="0.25">
      <c r="A12" s="86">
        <v>44085</v>
      </c>
      <c r="B12" s="77" t="s">
        <v>28</v>
      </c>
      <c r="C12" s="78" t="s">
        <v>30</v>
      </c>
      <c r="D12" s="2">
        <v>48</v>
      </c>
      <c r="E12" s="3"/>
      <c r="F12" s="9">
        <v>44828</v>
      </c>
      <c r="G12" s="91">
        <v>5.9</v>
      </c>
      <c r="H12" s="77" t="s">
        <v>17</v>
      </c>
      <c r="I12" s="94">
        <v>44318</v>
      </c>
      <c r="J12" s="20"/>
    </row>
    <row r="13" spans="1:10" x14ac:dyDescent="0.25">
      <c r="A13" s="84" t="s">
        <v>31</v>
      </c>
      <c r="B13" s="77" t="s">
        <v>25</v>
      </c>
      <c r="C13" s="78" t="s">
        <v>32</v>
      </c>
      <c r="D13" s="2">
        <v>48</v>
      </c>
      <c r="E13" s="3"/>
      <c r="F13" s="9">
        <f>SUM(J13*4)</f>
        <v>162640</v>
      </c>
      <c r="G13" s="91">
        <v>5.6000000000000001E-2</v>
      </c>
      <c r="H13" s="77" t="s">
        <v>17</v>
      </c>
      <c r="I13" s="94">
        <v>44228</v>
      </c>
      <c r="J13" s="17">
        <v>40660</v>
      </c>
    </row>
    <row r="14" spans="1:10" x14ac:dyDescent="0.25">
      <c r="A14" s="85">
        <v>44088</v>
      </c>
      <c r="B14" s="77" t="s">
        <v>33</v>
      </c>
      <c r="C14" s="78" t="s">
        <v>34</v>
      </c>
      <c r="D14" s="2">
        <v>36</v>
      </c>
      <c r="E14" s="3"/>
      <c r="F14" s="9">
        <f>SUM(J14*3)</f>
        <v>49386</v>
      </c>
      <c r="G14" s="91">
        <v>6.6159999999999997E-2</v>
      </c>
      <c r="H14" s="77" t="s">
        <v>13</v>
      </c>
      <c r="I14" s="94">
        <v>44075</v>
      </c>
      <c r="J14" s="6">
        <v>16462</v>
      </c>
    </row>
    <row r="15" spans="1:10" x14ac:dyDescent="0.25">
      <c r="A15" s="85">
        <v>44088</v>
      </c>
      <c r="B15" s="77" t="s">
        <v>21</v>
      </c>
      <c r="C15" s="79" t="s">
        <v>35</v>
      </c>
      <c r="D15" s="2">
        <v>57</v>
      </c>
      <c r="E15" s="3"/>
      <c r="F15" s="9">
        <v>56477</v>
      </c>
      <c r="G15" s="91">
        <v>5.4690000000000003E-2</v>
      </c>
      <c r="H15" s="77" t="s">
        <v>13</v>
      </c>
      <c r="I15" s="94">
        <v>44088</v>
      </c>
      <c r="J15" s="13">
        <v>12053</v>
      </c>
    </row>
    <row r="16" spans="1:10" x14ac:dyDescent="0.25">
      <c r="A16" s="85">
        <v>44089</v>
      </c>
      <c r="B16" s="77" t="s">
        <v>28</v>
      </c>
      <c r="C16" s="79" t="s">
        <v>36</v>
      </c>
      <c r="D16" s="2">
        <v>48</v>
      </c>
      <c r="E16" s="3"/>
      <c r="F16" s="9">
        <f>SUM(J16*4)</f>
        <v>48212</v>
      </c>
      <c r="G16" s="91">
        <v>6.4</v>
      </c>
      <c r="H16" s="77" t="s">
        <v>17</v>
      </c>
      <c r="I16" s="94">
        <v>44409</v>
      </c>
      <c r="J16" s="13">
        <v>12053</v>
      </c>
    </row>
    <row r="17" spans="1:10" s="23" customFormat="1" ht="26.25" x14ac:dyDescent="0.25">
      <c r="A17" s="86">
        <v>44090</v>
      </c>
      <c r="B17" s="77" t="s">
        <v>15</v>
      </c>
      <c r="C17" s="78" t="s">
        <v>37</v>
      </c>
      <c r="D17" s="21">
        <v>25</v>
      </c>
      <c r="E17" s="22"/>
      <c r="F17" s="9">
        <f>SUM(J17*2.083)</f>
        <v>2154994.7290000003</v>
      </c>
      <c r="G17" s="91">
        <v>4.3529999999999998</v>
      </c>
      <c r="H17" s="77" t="s">
        <v>38</v>
      </c>
      <c r="I17" s="94">
        <v>45700</v>
      </c>
      <c r="J17" s="13">
        <v>1034563</v>
      </c>
    </row>
    <row r="18" spans="1:10" s="23" customFormat="1" x14ac:dyDescent="0.25">
      <c r="A18" s="82">
        <v>44090</v>
      </c>
      <c r="B18" s="81" t="s">
        <v>39</v>
      </c>
      <c r="C18" s="80" t="s">
        <v>40</v>
      </c>
      <c r="D18" s="24">
        <v>48</v>
      </c>
      <c r="E18" s="25"/>
      <c r="F18" s="9">
        <f>SUM(J18*4)</f>
        <v>512044</v>
      </c>
      <c r="G18" s="91">
        <v>4.9480000000000003E-2</v>
      </c>
      <c r="H18" s="77" t="s">
        <v>20</v>
      </c>
      <c r="I18" s="94">
        <v>44287</v>
      </c>
      <c r="J18" s="13">
        <v>128011</v>
      </c>
    </row>
    <row r="19" spans="1:10" x14ac:dyDescent="0.25">
      <c r="A19" s="82">
        <v>44092</v>
      </c>
      <c r="B19" s="81" t="s">
        <v>21</v>
      </c>
      <c r="C19" s="80" t="s">
        <v>41</v>
      </c>
      <c r="D19" s="11">
        <v>60</v>
      </c>
      <c r="E19" s="12"/>
      <c r="F19" s="27"/>
      <c r="G19" s="91">
        <v>4.931E-2</v>
      </c>
      <c r="H19" s="77" t="s">
        <v>38</v>
      </c>
      <c r="I19" s="94">
        <v>44075</v>
      </c>
      <c r="J19" s="20"/>
    </row>
    <row r="20" spans="1:10" ht="26.25" x14ac:dyDescent="0.25">
      <c r="A20" s="82">
        <v>44091</v>
      </c>
      <c r="B20" s="81" t="s">
        <v>42</v>
      </c>
      <c r="C20" s="80" t="s">
        <v>43</v>
      </c>
      <c r="D20" s="11">
        <v>48</v>
      </c>
      <c r="E20" s="12"/>
      <c r="F20" s="9">
        <f>SUM(J20*4)</f>
        <v>161876</v>
      </c>
      <c r="G20" s="91">
        <v>5.629E-2</v>
      </c>
      <c r="H20" s="77" t="s">
        <v>20</v>
      </c>
      <c r="I20" s="94" t="s">
        <v>44</v>
      </c>
      <c r="J20" s="13">
        <v>40469</v>
      </c>
    </row>
    <row r="21" spans="1:10" x14ac:dyDescent="0.25">
      <c r="A21" s="82">
        <v>44091</v>
      </c>
      <c r="B21" s="81" t="s">
        <v>39</v>
      </c>
      <c r="C21" s="80" t="s">
        <v>45</v>
      </c>
      <c r="D21" s="11">
        <v>60</v>
      </c>
      <c r="E21" s="12"/>
      <c r="F21" s="9">
        <f>SUM(J21*5)</f>
        <v>586815</v>
      </c>
      <c r="G21" s="91">
        <v>5.7990000000000004</v>
      </c>
      <c r="H21" s="77" t="s">
        <v>17</v>
      </c>
      <c r="I21" s="94">
        <v>44075</v>
      </c>
      <c r="J21" s="13">
        <v>117363</v>
      </c>
    </row>
    <row r="22" spans="1:10" x14ac:dyDescent="0.25">
      <c r="A22" s="82">
        <v>44091</v>
      </c>
      <c r="B22" s="81" t="s">
        <v>25</v>
      </c>
      <c r="C22" s="80" t="s">
        <v>46</v>
      </c>
      <c r="D22" s="11">
        <v>60</v>
      </c>
      <c r="E22" s="28"/>
      <c r="F22" s="22">
        <v>172847</v>
      </c>
      <c r="G22" s="91">
        <v>0.06</v>
      </c>
      <c r="H22" s="77" t="s">
        <v>47</v>
      </c>
      <c r="I22" s="94">
        <v>44075</v>
      </c>
      <c r="J22" s="13">
        <v>33000</v>
      </c>
    </row>
    <row r="23" spans="1:10" x14ac:dyDescent="0.25">
      <c r="A23" s="82">
        <v>44092</v>
      </c>
      <c r="B23" s="81" t="s">
        <v>39</v>
      </c>
      <c r="C23" s="80" t="s">
        <v>48</v>
      </c>
      <c r="D23" s="11">
        <v>48</v>
      </c>
      <c r="E23" s="29"/>
      <c r="F23" s="9">
        <v>793064</v>
      </c>
      <c r="G23" s="91">
        <v>5.2440000000000001E-2</v>
      </c>
      <c r="H23" s="77" t="s">
        <v>20</v>
      </c>
      <c r="I23" s="94">
        <v>44398</v>
      </c>
      <c r="J23" s="13">
        <v>198266</v>
      </c>
    </row>
    <row r="24" spans="1:10" x14ac:dyDescent="0.25">
      <c r="A24" s="82">
        <v>44095</v>
      </c>
      <c r="B24" s="81" t="s">
        <v>33</v>
      </c>
      <c r="C24" s="80" t="s">
        <v>49</v>
      </c>
      <c r="D24" s="11">
        <v>60</v>
      </c>
      <c r="E24" s="29"/>
      <c r="F24" s="22">
        <v>654570</v>
      </c>
      <c r="G24" s="91">
        <v>5.0110000000000002E-2</v>
      </c>
      <c r="H24" s="77" t="s">
        <v>17</v>
      </c>
      <c r="I24" s="94">
        <v>44075</v>
      </c>
      <c r="J24" s="20"/>
    </row>
    <row r="25" spans="1:10" x14ac:dyDescent="0.25">
      <c r="A25" s="82">
        <v>44095</v>
      </c>
      <c r="B25" s="81" t="s">
        <v>39</v>
      </c>
      <c r="C25" s="80" t="s">
        <v>51</v>
      </c>
      <c r="D25" s="11">
        <v>63</v>
      </c>
      <c r="E25" s="25"/>
      <c r="F25" s="22">
        <v>1067224</v>
      </c>
      <c r="G25" s="91">
        <v>4.8619999999999997E-2</v>
      </c>
      <c r="H25" s="77" t="s">
        <v>17</v>
      </c>
      <c r="I25" s="94">
        <v>44105</v>
      </c>
      <c r="J25" s="20"/>
    </row>
    <row r="26" spans="1:10" x14ac:dyDescent="0.25">
      <c r="A26" s="82">
        <v>44096</v>
      </c>
      <c r="B26" s="81" t="s">
        <v>33</v>
      </c>
      <c r="C26" s="80" t="s">
        <v>52</v>
      </c>
      <c r="D26" s="11">
        <v>36</v>
      </c>
      <c r="E26" s="30">
        <v>24465</v>
      </c>
      <c r="F26" s="31">
        <v>24535</v>
      </c>
      <c r="G26" s="91">
        <v>6.7830000000000004</v>
      </c>
      <c r="H26" s="77" t="s">
        <v>13</v>
      </c>
      <c r="I26" s="94">
        <v>44096</v>
      </c>
      <c r="J26" s="13">
        <v>8206</v>
      </c>
    </row>
    <row r="27" spans="1:10" x14ac:dyDescent="0.25">
      <c r="A27" s="82">
        <v>44095</v>
      </c>
      <c r="B27" s="81" t="s">
        <v>53</v>
      </c>
      <c r="C27" s="80" t="s">
        <v>54</v>
      </c>
      <c r="D27" s="11">
        <v>6</v>
      </c>
      <c r="E27" s="12"/>
      <c r="F27" s="22">
        <v>9863</v>
      </c>
      <c r="G27" s="91">
        <v>6.4839999999999995E-2</v>
      </c>
      <c r="H27" s="77" t="s">
        <v>13</v>
      </c>
      <c r="I27" s="94">
        <v>44105</v>
      </c>
      <c r="J27" s="13">
        <v>29477</v>
      </c>
    </row>
    <row r="28" spans="1:10" x14ac:dyDescent="0.25">
      <c r="A28" s="82"/>
      <c r="B28" s="81" t="s">
        <v>18</v>
      </c>
      <c r="C28" s="80" t="s">
        <v>55</v>
      </c>
      <c r="D28" s="11" t="s">
        <v>56</v>
      </c>
      <c r="E28" s="12"/>
      <c r="F28" s="9">
        <v>3980</v>
      </c>
      <c r="G28" s="91">
        <v>5.5</v>
      </c>
      <c r="H28" s="77" t="s">
        <v>13</v>
      </c>
      <c r="I28" s="94">
        <v>44091</v>
      </c>
      <c r="J28" s="13">
        <v>15000</v>
      </c>
    </row>
    <row r="29" spans="1:10" x14ac:dyDescent="0.25">
      <c r="A29" s="84" t="s">
        <v>57</v>
      </c>
      <c r="B29" s="77" t="s">
        <v>42</v>
      </c>
      <c r="C29" s="79" t="s">
        <v>58</v>
      </c>
      <c r="D29" s="11">
        <v>36</v>
      </c>
      <c r="E29" s="29">
        <f>SUM(J29*3)</f>
        <v>101388</v>
      </c>
      <c r="F29" s="28"/>
      <c r="G29" s="92">
        <v>5.7000000000000002E-2</v>
      </c>
      <c r="H29" s="81" t="s">
        <v>17</v>
      </c>
      <c r="I29" s="96">
        <v>44698</v>
      </c>
      <c r="J29" s="32">
        <v>33796</v>
      </c>
    </row>
    <row r="30" spans="1:10" x14ac:dyDescent="0.25">
      <c r="A30" s="84" t="s">
        <v>57</v>
      </c>
      <c r="B30" s="77" t="s">
        <v>39</v>
      </c>
      <c r="C30" s="78" t="s">
        <v>59</v>
      </c>
      <c r="D30" s="2">
        <v>36</v>
      </c>
      <c r="E30" s="33">
        <f>SUM(J30*3)</f>
        <v>440034</v>
      </c>
      <c r="F30" s="28"/>
      <c r="G30" s="92">
        <v>3.9989999999999998E-2</v>
      </c>
      <c r="H30" s="81" t="s">
        <v>17</v>
      </c>
      <c r="I30" s="96">
        <v>44958</v>
      </c>
      <c r="J30" s="34">
        <v>146678</v>
      </c>
    </row>
    <row r="31" spans="1:10" x14ac:dyDescent="0.25">
      <c r="A31" s="84" t="s">
        <v>57</v>
      </c>
      <c r="B31" s="77" t="s">
        <v>60</v>
      </c>
      <c r="C31" s="78" t="s">
        <v>61</v>
      </c>
      <c r="D31" s="11">
        <v>48</v>
      </c>
      <c r="E31" s="29">
        <f>SUM(J31*4)</f>
        <v>749704</v>
      </c>
      <c r="F31" s="28"/>
      <c r="G31" s="92">
        <v>5.0880000000000002E-2</v>
      </c>
      <c r="H31" s="81" t="s">
        <v>62</v>
      </c>
      <c r="I31" s="96">
        <v>44348</v>
      </c>
      <c r="J31" s="34">
        <v>187426</v>
      </c>
    </row>
    <row r="32" spans="1:10" x14ac:dyDescent="0.25">
      <c r="A32" s="84" t="s">
        <v>57</v>
      </c>
      <c r="B32" s="77" t="s">
        <v>21</v>
      </c>
      <c r="C32" s="78" t="s">
        <v>63</v>
      </c>
      <c r="D32" s="2">
        <v>10</v>
      </c>
      <c r="E32" s="35">
        <v>5500</v>
      </c>
      <c r="F32" s="9"/>
      <c r="G32" s="91">
        <v>4.8440000000000003</v>
      </c>
      <c r="H32" s="77" t="s">
        <v>13</v>
      </c>
      <c r="I32" s="94">
        <v>44075</v>
      </c>
      <c r="J32" s="36">
        <v>5500</v>
      </c>
    </row>
    <row r="33" spans="1:10" ht="26.25" x14ac:dyDescent="0.25">
      <c r="A33" s="86" t="s">
        <v>57</v>
      </c>
      <c r="B33" s="77" t="s">
        <v>28</v>
      </c>
      <c r="C33" s="78" t="s">
        <v>64</v>
      </c>
      <c r="D33" s="2">
        <v>60</v>
      </c>
      <c r="E33" s="35">
        <v>44088</v>
      </c>
      <c r="F33" s="9"/>
      <c r="G33" s="91">
        <v>5.8000000000000003E-2</v>
      </c>
      <c r="H33" s="77" t="s">
        <v>62</v>
      </c>
      <c r="I33" s="94">
        <v>44088</v>
      </c>
      <c r="J33" s="36"/>
    </row>
    <row r="34" spans="1:10" x14ac:dyDescent="0.25">
      <c r="A34" s="87" t="s">
        <v>65</v>
      </c>
      <c r="B34" s="77" t="s">
        <v>42</v>
      </c>
      <c r="C34" s="79" t="s">
        <v>66</v>
      </c>
      <c r="D34" s="11">
        <v>48</v>
      </c>
      <c r="E34" s="29">
        <f>SUM(J34*4)</f>
        <v>148348</v>
      </c>
      <c r="F34" s="9"/>
      <c r="G34" s="91">
        <v>5.8999999999999997E-2</v>
      </c>
      <c r="H34" s="77" t="s">
        <v>17</v>
      </c>
      <c r="I34" s="94">
        <v>44085</v>
      </c>
      <c r="J34" s="36">
        <v>37087</v>
      </c>
    </row>
    <row r="35" spans="1:10" x14ac:dyDescent="0.25">
      <c r="A35" s="87" t="s">
        <v>65</v>
      </c>
      <c r="B35" s="81" t="s">
        <v>18</v>
      </c>
      <c r="C35" s="79" t="s">
        <v>67</v>
      </c>
      <c r="D35" s="11">
        <v>80</v>
      </c>
      <c r="E35" s="29">
        <f>SUM(J35*6.6)</f>
        <v>1404315</v>
      </c>
      <c r="F35" s="9"/>
      <c r="G35" s="91">
        <v>4.7489999999999997E-2</v>
      </c>
      <c r="H35" s="77" t="s">
        <v>17</v>
      </c>
      <c r="I35" s="94">
        <v>46538</v>
      </c>
      <c r="J35" s="36">
        <v>212775</v>
      </c>
    </row>
    <row r="36" spans="1:10" x14ac:dyDescent="0.25">
      <c r="A36" s="87" t="s">
        <v>65</v>
      </c>
      <c r="B36" s="81" t="s">
        <v>18</v>
      </c>
      <c r="C36" s="79" t="s">
        <v>68</v>
      </c>
      <c r="D36" s="11"/>
      <c r="E36" s="29"/>
      <c r="F36" s="9"/>
      <c r="G36" s="91"/>
      <c r="H36" s="77"/>
      <c r="I36" s="94">
        <v>44866</v>
      </c>
      <c r="J36" s="36"/>
    </row>
    <row r="37" spans="1:10" x14ac:dyDescent="0.25">
      <c r="A37" s="83"/>
      <c r="B37" s="81"/>
      <c r="C37" s="80"/>
      <c r="D37" s="11"/>
      <c r="E37" s="29"/>
      <c r="F37" s="9"/>
      <c r="G37" s="91"/>
      <c r="H37" s="77"/>
      <c r="I37" s="94"/>
      <c r="J37" s="36"/>
    </row>
    <row r="38" spans="1:10" x14ac:dyDescent="0.25">
      <c r="A38" s="82" t="s">
        <v>65</v>
      </c>
      <c r="B38" s="81" t="s">
        <v>53</v>
      </c>
      <c r="C38" s="80" t="s">
        <v>69</v>
      </c>
      <c r="D38" s="11"/>
      <c r="E38" s="29"/>
      <c r="F38" s="9"/>
      <c r="G38" s="91"/>
      <c r="H38" s="77" t="s">
        <v>17</v>
      </c>
      <c r="I38" s="94"/>
      <c r="J38" s="13"/>
    </row>
    <row r="39" spans="1:10" x14ac:dyDescent="0.25">
      <c r="A39" s="82" t="s">
        <v>65</v>
      </c>
      <c r="B39" s="81"/>
      <c r="C39" s="80" t="s">
        <v>70</v>
      </c>
      <c r="D39" s="11"/>
      <c r="E39" s="29"/>
      <c r="F39" s="9"/>
      <c r="G39" s="91"/>
      <c r="H39" s="77"/>
      <c r="I39" s="94"/>
      <c r="J39" s="13"/>
    </row>
    <row r="40" spans="1:10" ht="39" x14ac:dyDescent="0.25">
      <c r="A40" s="82" t="s">
        <v>65</v>
      </c>
      <c r="B40" s="81" t="s">
        <v>42</v>
      </c>
      <c r="C40" s="80" t="s">
        <v>71</v>
      </c>
      <c r="D40" s="11">
        <v>48</v>
      </c>
      <c r="E40" s="29"/>
      <c r="F40" s="9"/>
      <c r="G40" s="91" t="s">
        <v>72</v>
      </c>
      <c r="H40" s="77" t="s">
        <v>73</v>
      </c>
      <c r="I40" s="94"/>
      <c r="J40" s="13"/>
    </row>
    <row r="41" spans="1:10" x14ac:dyDescent="0.25">
      <c r="A41" s="82" t="s">
        <v>65</v>
      </c>
      <c r="B41" s="81" t="s">
        <v>28</v>
      </c>
      <c r="C41" s="80" t="s">
        <v>74</v>
      </c>
      <c r="D41" s="11"/>
      <c r="E41" s="29"/>
      <c r="F41" s="9"/>
      <c r="G41" s="91"/>
      <c r="H41" s="77"/>
      <c r="I41" s="94">
        <v>44348</v>
      </c>
      <c r="J41" s="13"/>
    </row>
    <row r="42" spans="1:10" x14ac:dyDescent="0.25">
      <c r="A42" s="83" t="s">
        <v>65</v>
      </c>
      <c r="B42" s="81" t="s">
        <v>18</v>
      </c>
      <c r="C42" s="80" t="s">
        <v>75</v>
      </c>
      <c r="D42" s="11">
        <v>60</v>
      </c>
      <c r="E42" s="29"/>
      <c r="F42" s="9"/>
      <c r="G42" s="91">
        <v>4.6539999999999998E-2</v>
      </c>
      <c r="H42" s="77" t="s">
        <v>38</v>
      </c>
      <c r="I42" s="94"/>
      <c r="J42" s="13"/>
    </row>
    <row r="43" spans="1:10" x14ac:dyDescent="0.25">
      <c r="A43" s="83" t="s">
        <v>65</v>
      </c>
      <c r="B43" s="81" t="s">
        <v>18</v>
      </c>
      <c r="C43" s="80" t="s">
        <v>76</v>
      </c>
      <c r="D43" s="11"/>
      <c r="E43" s="29"/>
      <c r="F43" s="9"/>
      <c r="G43" s="91"/>
      <c r="H43" s="77"/>
      <c r="I43" s="94"/>
      <c r="J43" s="13"/>
    </row>
    <row r="44" spans="1:10" x14ac:dyDescent="0.25">
      <c r="A44" s="83"/>
      <c r="B44" s="81" t="s">
        <v>18</v>
      </c>
      <c r="C44" s="80" t="s">
        <v>77</v>
      </c>
      <c r="D44" s="11"/>
      <c r="E44" s="29"/>
      <c r="F44" s="9"/>
      <c r="G44" s="91"/>
      <c r="H44" s="77"/>
      <c r="I44" s="94"/>
      <c r="J44" s="13"/>
    </row>
    <row r="45" spans="1:10" x14ac:dyDescent="0.25">
      <c r="A45" s="83" t="s">
        <v>65</v>
      </c>
      <c r="B45" s="81" t="s">
        <v>39</v>
      </c>
      <c r="C45" s="80" t="s">
        <v>78</v>
      </c>
      <c r="D45" s="11">
        <v>33</v>
      </c>
      <c r="E45" s="29"/>
      <c r="F45" s="22"/>
      <c r="G45" s="91">
        <v>4.8</v>
      </c>
      <c r="H45" s="77" t="s">
        <v>17</v>
      </c>
      <c r="I45" s="94">
        <v>44958</v>
      </c>
      <c r="J45" s="13"/>
    </row>
    <row r="46" spans="1:10" x14ac:dyDescent="0.25">
      <c r="A46" s="83" t="s">
        <v>57</v>
      </c>
      <c r="B46" s="81" t="s">
        <v>53</v>
      </c>
      <c r="C46" s="80" t="s">
        <v>79</v>
      </c>
      <c r="D46" s="11">
        <v>57</v>
      </c>
      <c r="E46" s="29">
        <f>SUM(J46*6.6)</f>
        <v>547800</v>
      </c>
      <c r="F46" s="22"/>
      <c r="G46" s="91">
        <v>5.3</v>
      </c>
      <c r="H46" s="77" t="s">
        <v>17</v>
      </c>
      <c r="I46" s="94">
        <v>44237</v>
      </c>
      <c r="J46" s="13">
        <v>83000</v>
      </c>
    </row>
    <row r="47" spans="1:10" x14ac:dyDescent="0.25">
      <c r="A47" s="83" t="s">
        <v>65</v>
      </c>
      <c r="B47" s="81" t="s">
        <v>21</v>
      </c>
      <c r="C47" s="80" t="s">
        <v>80</v>
      </c>
      <c r="D47" s="11"/>
      <c r="E47" s="29"/>
      <c r="F47" s="22"/>
      <c r="G47" s="91"/>
      <c r="H47" s="77"/>
      <c r="I47" s="94"/>
      <c r="J47" s="13"/>
    </row>
    <row r="48" spans="1:10" x14ac:dyDescent="0.25">
      <c r="A48" s="83" t="s">
        <v>57</v>
      </c>
      <c r="B48" s="81"/>
      <c r="C48" s="80" t="s">
        <v>81</v>
      </c>
      <c r="D48" s="11"/>
      <c r="E48" s="12"/>
      <c r="F48" s="22"/>
      <c r="G48" s="91"/>
      <c r="H48" s="77"/>
      <c r="I48" s="94"/>
      <c r="J48" s="13"/>
    </row>
    <row r="49" spans="1:10" x14ac:dyDescent="0.25">
      <c r="A49" s="83" t="s">
        <v>65</v>
      </c>
      <c r="B49" s="81" t="s">
        <v>42</v>
      </c>
      <c r="C49" s="80" t="s">
        <v>82</v>
      </c>
      <c r="D49" s="11"/>
      <c r="E49" s="12"/>
      <c r="F49" s="22"/>
      <c r="G49" s="91"/>
      <c r="H49" s="77"/>
      <c r="I49" s="94"/>
      <c r="J49" s="13"/>
    </row>
    <row r="50" spans="1:10" x14ac:dyDescent="0.25">
      <c r="A50" s="83" t="s">
        <v>57</v>
      </c>
      <c r="B50" s="81" t="s">
        <v>15</v>
      </c>
      <c r="C50" s="80" t="s">
        <v>83</v>
      </c>
      <c r="D50" s="11"/>
      <c r="E50" s="12"/>
      <c r="F50" s="22"/>
      <c r="G50" s="91"/>
      <c r="H50" s="77"/>
      <c r="I50" s="94"/>
      <c r="J50" s="13"/>
    </row>
    <row r="51" spans="1:10" x14ac:dyDescent="0.25">
      <c r="A51" s="83" t="s">
        <v>65</v>
      </c>
      <c r="B51" s="81"/>
      <c r="C51" s="80" t="s">
        <v>84</v>
      </c>
      <c r="D51" s="11"/>
      <c r="E51" s="12"/>
      <c r="F51" s="22"/>
      <c r="G51" s="91"/>
      <c r="H51" s="77"/>
      <c r="I51" s="94"/>
      <c r="J51" s="13"/>
    </row>
    <row r="52" spans="1:10" x14ac:dyDescent="0.25">
      <c r="A52" s="83" t="s">
        <v>65</v>
      </c>
      <c r="B52" s="81" t="s">
        <v>85</v>
      </c>
      <c r="C52" s="80" t="s">
        <v>86</v>
      </c>
      <c r="D52" s="37"/>
      <c r="E52" s="12">
        <v>297786</v>
      </c>
      <c r="F52" s="22"/>
      <c r="G52" s="91">
        <v>4.3900000000000002E-2</v>
      </c>
      <c r="H52" s="77" t="s">
        <v>62</v>
      </c>
      <c r="I52" s="94"/>
      <c r="J52" s="20"/>
    </row>
    <row r="53" spans="1:10" x14ac:dyDescent="0.25">
      <c r="A53" s="83"/>
      <c r="B53" s="81"/>
      <c r="C53" s="80" t="s">
        <v>87</v>
      </c>
      <c r="D53" s="11"/>
      <c r="E53" s="12"/>
      <c r="F53" s="22"/>
      <c r="G53" s="91"/>
      <c r="H53" s="77"/>
      <c r="I53" s="94"/>
      <c r="J53" s="13"/>
    </row>
    <row r="54" spans="1:10" x14ac:dyDescent="0.25">
      <c r="A54" s="83" t="s">
        <v>57</v>
      </c>
      <c r="B54" s="81" t="s">
        <v>42</v>
      </c>
      <c r="C54" s="80" t="s">
        <v>88</v>
      </c>
      <c r="D54" s="11"/>
      <c r="E54" s="12"/>
      <c r="F54" s="22"/>
      <c r="G54" s="91"/>
      <c r="H54" s="77"/>
      <c r="I54" s="94">
        <v>44590</v>
      </c>
      <c r="J54" s="13"/>
    </row>
    <row r="55" spans="1:10" x14ac:dyDescent="0.25">
      <c r="A55" s="83" t="s">
        <v>57</v>
      </c>
      <c r="B55" s="81" t="s">
        <v>42</v>
      </c>
      <c r="C55" s="80" t="s">
        <v>89</v>
      </c>
      <c r="D55" s="11"/>
      <c r="E55" s="12"/>
      <c r="F55" s="22"/>
      <c r="G55" s="91"/>
      <c r="H55" s="77"/>
      <c r="I55" s="94"/>
      <c r="J55" s="13"/>
    </row>
    <row r="56" spans="1:10" x14ac:dyDescent="0.25">
      <c r="A56" s="83" t="s">
        <v>57</v>
      </c>
      <c r="B56" s="81" t="s">
        <v>15</v>
      </c>
      <c r="C56" s="80" t="s">
        <v>83</v>
      </c>
      <c r="D56" s="11"/>
      <c r="E56" s="12"/>
      <c r="F56" s="22"/>
      <c r="G56" s="91"/>
      <c r="H56" s="77"/>
      <c r="I56" s="94"/>
      <c r="J56" s="13"/>
    </row>
    <row r="57" spans="1:10" x14ac:dyDescent="0.25">
      <c r="A57" s="38"/>
      <c r="B57" s="26"/>
      <c r="C57" s="14"/>
      <c r="D57" s="11"/>
      <c r="E57" s="12"/>
      <c r="F57" s="22"/>
      <c r="G57" s="4"/>
      <c r="H57" s="1"/>
      <c r="I57" s="5"/>
      <c r="J57" s="13"/>
    </row>
    <row r="58" spans="1:10" x14ac:dyDescent="0.25">
      <c r="A58" s="38"/>
      <c r="B58" s="26"/>
      <c r="C58" s="14"/>
      <c r="D58" s="11"/>
      <c r="E58" s="12"/>
      <c r="F58" s="22"/>
      <c r="G58" s="4"/>
      <c r="H58" s="1"/>
      <c r="I58" s="5"/>
      <c r="J58" s="13"/>
    </row>
    <row r="59" spans="1:10" x14ac:dyDescent="0.25">
      <c r="A59" s="38"/>
      <c r="B59" s="26"/>
      <c r="C59" s="14"/>
      <c r="D59" s="11"/>
      <c r="E59" s="12"/>
      <c r="F59" s="22"/>
      <c r="G59" s="4"/>
      <c r="H59" s="1"/>
      <c r="I59" s="5"/>
      <c r="J59" s="13"/>
    </row>
    <row r="60" spans="1:10" x14ac:dyDescent="0.25">
      <c r="A60" s="38"/>
      <c r="B60" s="26"/>
      <c r="C60" s="14"/>
      <c r="D60" s="11"/>
      <c r="E60" s="12"/>
      <c r="F60" s="22"/>
      <c r="G60" s="4"/>
      <c r="H60" s="1"/>
      <c r="I60" s="5"/>
      <c r="J60" s="13"/>
    </row>
    <row r="61" spans="1:10" x14ac:dyDescent="0.25">
      <c r="A61" s="38"/>
      <c r="B61" s="26"/>
      <c r="C61" s="14"/>
      <c r="D61" s="11"/>
      <c r="E61" s="12"/>
      <c r="F61" s="22"/>
      <c r="G61" s="4"/>
      <c r="H61" s="1"/>
      <c r="I61" s="5"/>
      <c r="J61" s="13"/>
    </row>
    <row r="62" spans="1:10" x14ac:dyDescent="0.25">
      <c r="A62" s="39"/>
      <c r="B62" s="40"/>
      <c r="D62" s="42"/>
      <c r="E62" s="43"/>
      <c r="F62" s="44"/>
      <c r="G62" s="45"/>
      <c r="H62" s="46"/>
      <c r="I62" s="47"/>
      <c r="J62" s="44"/>
    </row>
    <row r="63" spans="1:10" x14ac:dyDescent="0.25">
      <c r="E63" s="18">
        <f ca="1">SUM(INDIRECT("E3:E"&amp;ROW()-1))</f>
        <v>3763428</v>
      </c>
      <c r="F63" s="18">
        <f ca="1">SUM(INDIRECT("F3:F"&amp;ROW()-1))</f>
        <v>15159546.729</v>
      </c>
      <c r="J63" s="51"/>
    </row>
    <row r="64" spans="1:10" x14ac:dyDescent="0.25">
      <c r="F64" s="51"/>
      <c r="J64" s="51"/>
    </row>
    <row r="65" spans="1:14" x14ac:dyDescent="0.25">
      <c r="F65" s="51"/>
      <c r="J65" s="51"/>
    </row>
    <row r="66" spans="1:14" ht="20.25" x14ac:dyDescent="0.25">
      <c r="A66" s="74" t="s">
        <v>90</v>
      </c>
      <c r="B66" s="75"/>
      <c r="C66" s="75"/>
      <c r="D66" s="75"/>
      <c r="E66" s="75"/>
      <c r="F66" s="75"/>
      <c r="G66" s="75"/>
      <c r="H66" s="75"/>
      <c r="I66" s="75"/>
      <c r="J66" s="75"/>
    </row>
    <row r="67" spans="1:14" s="55" customFormat="1" ht="25.5" x14ac:dyDescent="0.25">
      <c r="A67" s="97" t="s">
        <v>1</v>
      </c>
      <c r="B67" s="98" t="s">
        <v>2</v>
      </c>
      <c r="C67" s="99" t="s">
        <v>3</v>
      </c>
      <c r="D67" s="110" t="s">
        <v>4</v>
      </c>
      <c r="E67" s="111"/>
      <c r="F67" s="98" t="s">
        <v>6</v>
      </c>
      <c r="G67" s="100" t="s">
        <v>7</v>
      </c>
      <c r="H67" s="98" t="s">
        <v>8</v>
      </c>
      <c r="I67" s="101" t="s">
        <v>9</v>
      </c>
      <c r="J67" s="98" t="s">
        <v>10</v>
      </c>
      <c r="K67" s="53"/>
      <c r="L67" s="53"/>
      <c r="M67" s="53"/>
      <c r="N67" s="53"/>
    </row>
    <row r="68" spans="1:14" s="55" customFormat="1" x14ac:dyDescent="0.25">
      <c r="A68" s="76" t="s">
        <v>91</v>
      </c>
      <c r="B68" s="76"/>
      <c r="C68" s="76"/>
      <c r="D68" s="76"/>
      <c r="E68" s="76"/>
      <c r="F68" s="76"/>
      <c r="G68" s="76"/>
      <c r="H68" s="76"/>
      <c r="I68" s="76"/>
      <c r="J68" s="76"/>
      <c r="K68" s="53"/>
      <c r="L68" s="53"/>
      <c r="M68" s="53"/>
      <c r="N68" s="53"/>
    </row>
    <row r="69" spans="1:14" x14ac:dyDescent="0.25">
      <c r="A69" s="86">
        <v>44078</v>
      </c>
      <c r="B69" s="77" t="s">
        <v>15</v>
      </c>
      <c r="C69" s="78" t="s">
        <v>16</v>
      </c>
      <c r="D69" s="2">
        <v>60</v>
      </c>
      <c r="E69" s="3"/>
      <c r="F69" s="3">
        <v>2886343</v>
      </c>
      <c r="G69" s="91">
        <v>4.2709999999999998E-2</v>
      </c>
      <c r="H69" s="77" t="s">
        <v>17</v>
      </c>
      <c r="I69" s="94">
        <v>44136</v>
      </c>
      <c r="J69" s="6">
        <v>620960</v>
      </c>
    </row>
    <row r="70" spans="1:14" ht="26.25" x14ac:dyDescent="0.25">
      <c r="A70" s="86">
        <v>44090</v>
      </c>
      <c r="B70" s="77" t="s">
        <v>15</v>
      </c>
      <c r="C70" s="78" t="s">
        <v>37</v>
      </c>
      <c r="D70" s="21">
        <v>25</v>
      </c>
      <c r="E70" s="22"/>
      <c r="F70" s="9">
        <f>SUM(J70*2.083)</f>
        <v>2154994.7290000003</v>
      </c>
      <c r="G70" s="91">
        <v>4.3529999999999998</v>
      </c>
      <c r="H70" s="77" t="s">
        <v>38</v>
      </c>
      <c r="I70" s="94">
        <v>45700</v>
      </c>
      <c r="J70" s="13">
        <v>1034563</v>
      </c>
    </row>
    <row r="71" spans="1:14" x14ac:dyDescent="0.25">
      <c r="A71" s="83"/>
      <c r="B71" s="77" t="s">
        <v>15</v>
      </c>
      <c r="C71" s="80"/>
      <c r="D71" s="56"/>
      <c r="E71" s="8"/>
      <c r="F71" s="8"/>
      <c r="G71" s="102"/>
      <c r="H71" s="103"/>
      <c r="I71" s="104"/>
      <c r="J71" s="57"/>
    </row>
    <row r="72" spans="1:14" x14ac:dyDescent="0.25">
      <c r="A72" s="83"/>
      <c r="B72" s="77" t="s">
        <v>15</v>
      </c>
      <c r="C72" s="80"/>
      <c r="D72" s="56"/>
      <c r="E72" s="8"/>
      <c r="F72" s="8"/>
      <c r="G72" s="102"/>
      <c r="H72" s="103"/>
      <c r="I72" s="104"/>
      <c r="J72" s="57"/>
    </row>
    <row r="73" spans="1:14" x14ac:dyDescent="0.25">
      <c r="A73" s="83"/>
      <c r="B73" s="77" t="s">
        <v>15</v>
      </c>
      <c r="C73" s="80"/>
      <c r="D73" s="56"/>
      <c r="E73" s="8"/>
      <c r="F73" s="8"/>
      <c r="G73" s="102"/>
      <c r="H73" s="103"/>
      <c r="I73" s="104"/>
      <c r="J73" s="57"/>
    </row>
    <row r="74" spans="1:14" x14ac:dyDescent="0.25">
      <c r="A74" s="83"/>
      <c r="B74" s="77" t="s">
        <v>15</v>
      </c>
      <c r="C74" s="80"/>
      <c r="D74" s="56"/>
      <c r="E74" s="8"/>
      <c r="F74" s="8"/>
      <c r="G74" s="102"/>
      <c r="H74" s="103"/>
      <c r="I74" s="104"/>
      <c r="J74" s="57"/>
    </row>
    <row r="75" spans="1:14" x14ac:dyDescent="0.25">
      <c r="A75" s="83"/>
      <c r="B75" s="77" t="s">
        <v>15</v>
      </c>
      <c r="C75" s="80"/>
      <c r="D75" s="56"/>
      <c r="E75" s="8"/>
      <c r="F75" s="8"/>
      <c r="G75" s="102"/>
      <c r="H75" s="103"/>
      <c r="I75" s="104"/>
      <c r="J75" s="57"/>
    </row>
    <row r="76" spans="1:14" x14ac:dyDescent="0.25">
      <c r="B76" s="58"/>
      <c r="E76" s="59">
        <f ca="1">SUM(INDIRECT("E69:E"&amp;ROW()-1))</f>
        <v>0</v>
      </c>
      <c r="F76" s="59">
        <f ca="1">SUM(INDIRECT("F69:F"&amp;ROW()-1))</f>
        <v>5041337.7290000003</v>
      </c>
      <c r="J76" s="51"/>
    </row>
    <row r="77" spans="1:14" x14ac:dyDescent="0.25">
      <c r="B77" s="54"/>
      <c r="F77" s="51"/>
      <c r="J77" s="51"/>
    </row>
    <row r="78" spans="1:14" s="55" customFormat="1" x14ac:dyDescent="0.2">
      <c r="A78" s="71" t="s">
        <v>92</v>
      </c>
      <c r="B78" s="71"/>
      <c r="C78" s="71"/>
      <c r="D78" s="71"/>
      <c r="E78" s="71"/>
      <c r="F78" s="71"/>
      <c r="G78" s="71"/>
      <c r="H78" s="71"/>
      <c r="I78" s="71"/>
      <c r="J78" s="71"/>
      <c r="K78" s="53"/>
      <c r="L78" s="53"/>
      <c r="M78" s="53"/>
      <c r="N78" s="53"/>
    </row>
    <row r="79" spans="1:14" x14ac:dyDescent="0.25">
      <c r="A79" s="84" t="s">
        <v>57</v>
      </c>
      <c r="B79" s="77" t="s">
        <v>42</v>
      </c>
      <c r="C79" s="79" t="s">
        <v>58</v>
      </c>
      <c r="D79" s="11">
        <v>36</v>
      </c>
      <c r="E79" s="29">
        <f>SUM(J79*3)</f>
        <v>101388</v>
      </c>
      <c r="F79" s="28"/>
      <c r="G79" s="92">
        <v>5.7000000000000002E-2</v>
      </c>
      <c r="H79" s="81" t="s">
        <v>17</v>
      </c>
      <c r="I79" s="96">
        <v>44698</v>
      </c>
      <c r="J79" s="30">
        <v>33796</v>
      </c>
    </row>
    <row r="80" spans="1:14" x14ac:dyDescent="0.25">
      <c r="A80" s="87" t="s">
        <v>65</v>
      </c>
      <c r="B80" s="77" t="s">
        <v>42</v>
      </c>
      <c r="C80" s="79" t="s">
        <v>66</v>
      </c>
      <c r="D80" s="11">
        <v>48</v>
      </c>
      <c r="E80" s="29">
        <f>SUM(J80*4)</f>
        <v>148348</v>
      </c>
      <c r="F80" s="9"/>
      <c r="G80" s="91">
        <v>5.8999999999999997E-2</v>
      </c>
      <c r="H80" s="77" t="s">
        <v>17</v>
      </c>
      <c r="I80" s="94">
        <v>44085</v>
      </c>
      <c r="J80" s="36">
        <v>37087</v>
      </c>
    </row>
    <row r="81" spans="1:14" ht="26.25" x14ac:dyDescent="0.25">
      <c r="A81" s="82">
        <v>44091</v>
      </c>
      <c r="B81" s="81" t="s">
        <v>42</v>
      </c>
      <c r="C81" s="80" t="s">
        <v>43</v>
      </c>
      <c r="D81" s="11">
        <v>48</v>
      </c>
      <c r="E81" s="12"/>
      <c r="F81" s="9">
        <f>SUM(J81*4)</f>
        <v>161876</v>
      </c>
      <c r="G81" s="91">
        <v>5.629E-2</v>
      </c>
      <c r="H81" s="77" t="s">
        <v>20</v>
      </c>
      <c r="I81" s="94" t="s">
        <v>44</v>
      </c>
      <c r="J81" s="13">
        <v>40469</v>
      </c>
    </row>
    <row r="82" spans="1:14" ht="39" x14ac:dyDescent="0.25">
      <c r="A82" s="82" t="s">
        <v>65</v>
      </c>
      <c r="B82" s="81" t="s">
        <v>42</v>
      </c>
      <c r="C82" s="80" t="s">
        <v>71</v>
      </c>
      <c r="D82" s="11">
        <v>48</v>
      </c>
      <c r="E82" s="29"/>
      <c r="F82" s="9"/>
      <c r="G82" s="91" t="s">
        <v>72</v>
      </c>
      <c r="H82" s="77" t="s">
        <v>73</v>
      </c>
      <c r="I82" s="94"/>
      <c r="J82" s="13"/>
    </row>
    <row r="83" spans="1:14" x14ac:dyDescent="0.25">
      <c r="A83" s="83"/>
      <c r="B83" s="77" t="s">
        <v>42</v>
      </c>
      <c r="C83" s="80"/>
      <c r="D83" s="56"/>
      <c r="E83" s="8"/>
      <c r="F83" s="8"/>
      <c r="G83" s="102"/>
      <c r="H83" s="103"/>
      <c r="I83" s="104"/>
      <c r="J83" s="57"/>
    </row>
    <row r="84" spans="1:14" x14ac:dyDescent="0.25">
      <c r="A84" s="83"/>
      <c r="B84" s="77" t="s">
        <v>42</v>
      </c>
      <c r="C84" s="80"/>
      <c r="D84" s="56"/>
      <c r="E84" s="8"/>
      <c r="F84" s="8"/>
      <c r="G84" s="102"/>
      <c r="H84" s="103"/>
      <c r="I84" s="104"/>
      <c r="J84" s="57"/>
    </row>
    <row r="85" spans="1:14" x14ac:dyDescent="0.25">
      <c r="A85" s="83"/>
      <c r="B85" s="77" t="s">
        <v>42</v>
      </c>
      <c r="C85" s="80"/>
      <c r="D85" s="56"/>
      <c r="E85" s="8"/>
      <c r="F85" s="8"/>
      <c r="G85" s="102"/>
      <c r="H85" s="103"/>
      <c r="I85" s="104"/>
      <c r="J85" s="57"/>
    </row>
    <row r="86" spans="1:14" x14ac:dyDescent="0.25">
      <c r="B86" s="46"/>
      <c r="E86" s="60">
        <f ca="1">SUM(INDIRECT("E79:E"&amp;ROW()-1))</f>
        <v>249736</v>
      </c>
      <c r="F86" s="59">
        <f ca="1">SUM(INDIRECT("F79:F"&amp;ROW()-1))</f>
        <v>161876</v>
      </c>
      <c r="J86" s="51"/>
    </row>
    <row r="87" spans="1:14" s="52" customFormat="1" x14ac:dyDescent="0.25">
      <c r="A87" s="39"/>
      <c r="B87" s="58"/>
      <c r="C87" s="61"/>
      <c r="D87" s="39"/>
      <c r="E87" s="62"/>
      <c r="F87" s="62"/>
      <c r="G87" s="63"/>
      <c r="I87" s="64"/>
      <c r="J87" s="62"/>
    </row>
    <row r="88" spans="1:14" s="65" customFormat="1" x14ac:dyDescent="0.25">
      <c r="A88" s="71" t="s">
        <v>93</v>
      </c>
      <c r="B88" s="71"/>
      <c r="C88" s="71"/>
      <c r="D88" s="71"/>
      <c r="E88" s="71"/>
      <c r="F88" s="71"/>
      <c r="G88" s="71"/>
      <c r="H88" s="71"/>
      <c r="I88" s="71"/>
      <c r="J88" s="71"/>
      <c r="K88" s="58"/>
      <c r="L88" s="58"/>
      <c r="M88" s="58"/>
      <c r="N88" s="58"/>
    </row>
    <row r="89" spans="1:14" x14ac:dyDescent="0.25">
      <c r="A89" s="86">
        <v>44085</v>
      </c>
      <c r="B89" s="77" t="s">
        <v>25</v>
      </c>
      <c r="C89" s="78" t="s">
        <v>26</v>
      </c>
      <c r="D89" s="2">
        <v>60</v>
      </c>
      <c r="E89" s="15"/>
      <c r="F89" s="16">
        <f>SUM(J89*5)</f>
        <v>725555</v>
      </c>
      <c r="G89" s="91">
        <v>4.999E-2</v>
      </c>
      <c r="H89" s="77" t="s">
        <v>20</v>
      </c>
      <c r="I89" s="95">
        <v>44075</v>
      </c>
      <c r="J89" s="17">
        <v>145111</v>
      </c>
    </row>
    <row r="90" spans="1:14" x14ac:dyDescent="0.25">
      <c r="A90" s="84" t="s">
        <v>31</v>
      </c>
      <c r="B90" s="77" t="s">
        <v>25</v>
      </c>
      <c r="C90" s="78" t="s">
        <v>32</v>
      </c>
      <c r="D90" s="2">
        <v>48</v>
      </c>
      <c r="E90" s="3"/>
      <c r="F90" s="9">
        <f>SUM(J90*4)</f>
        <v>162640</v>
      </c>
      <c r="G90" s="91">
        <v>5.6000000000000001E-2</v>
      </c>
      <c r="H90" s="77" t="s">
        <v>17</v>
      </c>
      <c r="I90" s="94">
        <v>44228</v>
      </c>
      <c r="J90" s="17">
        <v>40660</v>
      </c>
    </row>
    <row r="91" spans="1:14" x14ac:dyDescent="0.25">
      <c r="A91" s="86">
        <v>44085</v>
      </c>
      <c r="B91" s="77" t="s">
        <v>28</v>
      </c>
      <c r="C91" s="78" t="s">
        <v>29</v>
      </c>
      <c r="D91" s="2">
        <v>60</v>
      </c>
      <c r="E91" s="3"/>
      <c r="F91" s="9">
        <v>306644</v>
      </c>
      <c r="G91" s="91">
        <v>5.85</v>
      </c>
      <c r="H91" s="77" t="s">
        <v>17</v>
      </c>
      <c r="I91" s="94">
        <v>44084</v>
      </c>
      <c r="J91" s="6">
        <v>69943</v>
      </c>
    </row>
    <row r="92" spans="1:14" x14ac:dyDescent="0.25">
      <c r="A92" s="86">
        <v>44085</v>
      </c>
      <c r="B92" s="77" t="s">
        <v>28</v>
      </c>
      <c r="C92" s="78" t="s">
        <v>30</v>
      </c>
      <c r="D92" s="2">
        <v>48</v>
      </c>
      <c r="E92" s="3"/>
      <c r="F92" s="9">
        <v>44828</v>
      </c>
      <c r="G92" s="91">
        <v>5.9</v>
      </c>
      <c r="H92" s="77" t="s">
        <v>17</v>
      </c>
      <c r="I92" s="94">
        <v>44318</v>
      </c>
      <c r="J92" s="20"/>
    </row>
    <row r="93" spans="1:14" x14ac:dyDescent="0.25">
      <c r="A93" s="85">
        <v>44089</v>
      </c>
      <c r="B93" s="77" t="s">
        <v>28</v>
      </c>
      <c r="C93" s="79" t="s">
        <v>36</v>
      </c>
      <c r="D93" s="2">
        <v>48</v>
      </c>
      <c r="E93" s="3"/>
      <c r="F93" s="9">
        <f>SUM(J93*4)</f>
        <v>51560</v>
      </c>
      <c r="G93" s="91">
        <v>6.4</v>
      </c>
      <c r="H93" s="77" t="s">
        <v>17</v>
      </c>
      <c r="I93" s="94">
        <v>44409</v>
      </c>
      <c r="J93" s="13">
        <v>12890</v>
      </c>
    </row>
    <row r="94" spans="1:14" x14ac:dyDescent="0.25">
      <c r="A94" s="82">
        <v>44091</v>
      </c>
      <c r="B94" s="81" t="s">
        <v>25</v>
      </c>
      <c r="C94" s="80" t="s">
        <v>46</v>
      </c>
      <c r="D94" s="11">
        <v>60</v>
      </c>
      <c r="E94" s="28"/>
      <c r="F94" s="22">
        <v>172847</v>
      </c>
      <c r="G94" s="91">
        <v>0.06</v>
      </c>
      <c r="H94" s="77" t="s">
        <v>47</v>
      </c>
      <c r="I94" s="94">
        <v>44075</v>
      </c>
      <c r="J94" s="13">
        <v>33000</v>
      </c>
    </row>
    <row r="95" spans="1:14" ht="26.25" x14ac:dyDescent="0.25">
      <c r="A95" s="86" t="s">
        <v>57</v>
      </c>
      <c r="B95" s="77" t="s">
        <v>28</v>
      </c>
      <c r="C95" s="78" t="s">
        <v>64</v>
      </c>
      <c r="D95" s="2">
        <v>60</v>
      </c>
      <c r="E95" s="35">
        <v>44088</v>
      </c>
      <c r="F95" s="9"/>
      <c r="G95" s="91">
        <v>5.8000000000000003E-2</v>
      </c>
      <c r="H95" s="77" t="s">
        <v>62</v>
      </c>
      <c r="I95" s="94">
        <v>44088</v>
      </c>
      <c r="J95" s="36"/>
    </row>
    <row r="96" spans="1:14" x14ac:dyDescent="0.25">
      <c r="A96" s="86"/>
      <c r="B96" s="77" t="s">
        <v>28</v>
      </c>
      <c r="C96" s="78"/>
      <c r="D96" s="66"/>
      <c r="E96" s="9"/>
      <c r="F96" s="9"/>
      <c r="G96" s="91"/>
      <c r="H96" s="77"/>
      <c r="I96" s="94"/>
      <c r="J96" s="67"/>
    </row>
    <row r="97" spans="1:14" x14ac:dyDescent="0.25">
      <c r="A97" s="86"/>
      <c r="B97" s="77" t="s">
        <v>28</v>
      </c>
      <c r="C97" s="78"/>
      <c r="D97" s="66"/>
      <c r="E97" s="9"/>
      <c r="F97" s="9"/>
      <c r="G97" s="91"/>
      <c r="H97" s="77"/>
      <c r="I97" s="94"/>
      <c r="J97" s="67"/>
    </row>
    <row r="98" spans="1:14" x14ac:dyDescent="0.25">
      <c r="A98" s="82"/>
      <c r="B98" s="77" t="s">
        <v>28</v>
      </c>
      <c r="C98" s="80"/>
      <c r="D98" s="11"/>
      <c r="E98" s="28"/>
      <c r="F98" s="22"/>
      <c r="G98" s="91"/>
      <c r="H98" s="77"/>
      <c r="I98" s="94"/>
      <c r="J98" s="13"/>
    </row>
    <row r="99" spans="1:14" x14ac:dyDescent="0.25">
      <c r="A99" s="82"/>
      <c r="B99" s="77" t="s">
        <v>28</v>
      </c>
      <c r="C99" s="80"/>
      <c r="D99" s="11"/>
      <c r="E99" s="28"/>
      <c r="F99" s="22"/>
      <c r="G99" s="91"/>
      <c r="H99" s="77"/>
      <c r="I99" s="94"/>
      <c r="J99" s="13"/>
    </row>
    <row r="100" spans="1:14" x14ac:dyDescent="0.25">
      <c r="B100" s="46"/>
      <c r="E100" s="60">
        <f ca="1">SUM(INDIRECT("E89:E"&amp;ROW()-1))</f>
        <v>44088</v>
      </c>
      <c r="F100" s="59">
        <f ca="1">SUM(INDIRECT("F89:F"&amp;ROW()-1))</f>
        <v>1464074</v>
      </c>
      <c r="J100" s="51"/>
    </row>
    <row r="101" spans="1:14" x14ac:dyDescent="0.25">
      <c r="B101" s="46"/>
      <c r="F101" s="51"/>
      <c r="J101" s="51"/>
    </row>
    <row r="102" spans="1:14" s="48" customFormat="1" x14ac:dyDescent="0.25">
      <c r="A102" s="72" t="s">
        <v>94</v>
      </c>
      <c r="B102" s="72"/>
      <c r="C102" s="72"/>
      <c r="D102" s="72"/>
      <c r="E102" s="72"/>
      <c r="F102" s="72"/>
      <c r="G102" s="72"/>
      <c r="H102" s="72"/>
      <c r="I102" s="72"/>
      <c r="J102" s="72"/>
      <c r="K102" s="46"/>
      <c r="L102" s="46"/>
      <c r="M102" s="46"/>
      <c r="N102" s="46"/>
    </row>
    <row r="103" spans="1:14" x14ac:dyDescent="0.25">
      <c r="A103" s="86">
        <v>44077</v>
      </c>
      <c r="B103" s="77" t="s">
        <v>11</v>
      </c>
      <c r="C103" s="78" t="s">
        <v>12</v>
      </c>
      <c r="D103" s="2">
        <v>42</v>
      </c>
      <c r="E103" s="3"/>
      <c r="F103" s="3">
        <v>572413</v>
      </c>
      <c r="G103" s="91">
        <v>47950</v>
      </c>
      <c r="H103" s="77" t="s">
        <v>13</v>
      </c>
      <c r="I103" s="94" t="s">
        <v>14</v>
      </c>
      <c r="J103" s="3">
        <v>168493</v>
      </c>
    </row>
    <row r="104" spans="1:14" x14ac:dyDescent="0.25">
      <c r="A104" s="86"/>
      <c r="B104" s="77" t="s">
        <v>11</v>
      </c>
      <c r="C104" s="78"/>
      <c r="D104" s="2"/>
      <c r="E104" s="3"/>
      <c r="F104" s="3"/>
      <c r="G104" s="91"/>
      <c r="H104" s="77"/>
      <c r="I104" s="94"/>
      <c r="J104" s="3"/>
    </row>
    <row r="105" spans="1:14" x14ac:dyDescent="0.25">
      <c r="A105" s="83"/>
      <c r="B105" s="77" t="s">
        <v>11</v>
      </c>
      <c r="C105" s="80"/>
      <c r="D105" s="56"/>
      <c r="E105" s="8"/>
      <c r="F105" s="8"/>
      <c r="G105" s="102"/>
      <c r="H105" s="103"/>
      <c r="I105" s="104"/>
      <c r="J105" s="57"/>
    </row>
    <row r="106" spans="1:14" x14ac:dyDescent="0.25">
      <c r="A106" s="83"/>
      <c r="B106" s="77" t="s">
        <v>11</v>
      </c>
      <c r="C106" s="80"/>
      <c r="D106" s="56"/>
      <c r="E106" s="8"/>
      <c r="F106" s="8"/>
      <c r="G106" s="102"/>
      <c r="H106" s="103"/>
      <c r="I106" s="104"/>
      <c r="J106" s="57"/>
    </row>
    <row r="107" spans="1:14" x14ac:dyDescent="0.25">
      <c r="A107" s="83"/>
      <c r="B107" s="77" t="s">
        <v>11</v>
      </c>
      <c r="C107" s="80"/>
      <c r="D107" s="56"/>
      <c r="E107" s="8"/>
      <c r="F107" s="8"/>
      <c r="G107" s="102"/>
      <c r="H107" s="103"/>
      <c r="I107" s="104"/>
      <c r="J107" s="57"/>
    </row>
    <row r="108" spans="1:14" x14ac:dyDescent="0.25">
      <c r="A108" s="83"/>
      <c r="B108" s="77" t="s">
        <v>11</v>
      </c>
      <c r="C108" s="80"/>
      <c r="D108" s="56"/>
      <c r="E108" s="8"/>
      <c r="F108" s="8"/>
      <c r="G108" s="102"/>
      <c r="H108" s="103"/>
      <c r="I108" s="104"/>
      <c r="J108" s="57"/>
    </row>
    <row r="109" spans="1:14" x14ac:dyDescent="0.25">
      <c r="B109" s="46"/>
      <c r="E109" s="60">
        <f ca="1">SUM(INDIRECT("E103:E"&amp;ROW()-1))</f>
        <v>0</v>
      </c>
      <c r="F109" s="59">
        <f ca="1">SUM(INDIRECT("F103:F"&amp;ROW()-1))</f>
        <v>572413</v>
      </c>
      <c r="J109" s="51"/>
    </row>
    <row r="110" spans="1:14" x14ac:dyDescent="0.25">
      <c r="B110" s="46"/>
      <c r="F110" s="51"/>
      <c r="J110" s="51"/>
    </row>
    <row r="111" spans="1:14" s="48" customFormat="1" x14ac:dyDescent="0.25">
      <c r="A111" s="70" t="s">
        <v>95</v>
      </c>
      <c r="B111" s="70"/>
      <c r="C111" s="70"/>
      <c r="D111" s="70"/>
      <c r="E111" s="70"/>
      <c r="F111" s="70"/>
      <c r="G111" s="70"/>
      <c r="H111" s="70"/>
      <c r="I111" s="70"/>
      <c r="J111" s="70"/>
      <c r="K111" s="46"/>
      <c r="L111" s="46"/>
      <c r="M111" s="46"/>
      <c r="N111" s="46"/>
    </row>
    <row r="112" spans="1:14" x14ac:dyDescent="0.25">
      <c r="A112" s="82" t="s">
        <v>65</v>
      </c>
      <c r="B112" s="81" t="s">
        <v>53</v>
      </c>
      <c r="C112" s="80" t="s">
        <v>69</v>
      </c>
      <c r="D112" s="11"/>
      <c r="E112" s="29"/>
      <c r="F112" s="9"/>
      <c r="G112" s="91"/>
      <c r="H112" s="77" t="s">
        <v>17</v>
      </c>
      <c r="I112" s="94"/>
      <c r="J112" s="22"/>
    </row>
    <row r="113" spans="1:14" x14ac:dyDescent="0.25">
      <c r="A113" s="83" t="s">
        <v>57</v>
      </c>
      <c r="B113" s="81" t="s">
        <v>53</v>
      </c>
      <c r="C113" s="80" t="s">
        <v>79</v>
      </c>
      <c r="D113" s="11">
        <v>57</v>
      </c>
      <c r="E113" s="29">
        <f>SUM(J113*6.6)</f>
        <v>547800</v>
      </c>
      <c r="F113" s="22"/>
      <c r="G113" s="91">
        <v>5.3</v>
      </c>
      <c r="H113" s="77" t="s">
        <v>17</v>
      </c>
      <c r="I113" s="94">
        <v>44237</v>
      </c>
      <c r="J113" s="13">
        <v>83000</v>
      </c>
    </row>
    <row r="114" spans="1:14" x14ac:dyDescent="0.25">
      <c r="A114" s="82">
        <v>44095</v>
      </c>
      <c r="B114" s="81" t="s">
        <v>53</v>
      </c>
      <c r="C114" s="80" t="s">
        <v>54</v>
      </c>
      <c r="D114" s="11">
        <v>6</v>
      </c>
      <c r="E114" s="12"/>
      <c r="F114" s="22">
        <v>9863</v>
      </c>
      <c r="G114" s="91">
        <v>6.4839999999999995E-2</v>
      </c>
      <c r="H114" s="77" t="s">
        <v>13</v>
      </c>
      <c r="I114" s="94">
        <v>44105</v>
      </c>
      <c r="J114" s="13">
        <v>29477</v>
      </c>
    </row>
    <row r="115" spans="1:14" x14ac:dyDescent="0.25">
      <c r="A115" s="83"/>
      <c r="B115" s="77" t="s">
        <v>53</v>
      </c>
      <c r="C115" s="80"/>
      <c r="D115" s="56"/>
      <c r="E115" s="8"/>
      <c r="F115" s="8"/>
      <c r="G115" s="102"/>
      <c r="H115" s="103"/>
      <c r="I115" s="104"/>
      <c r="J115" s="57"/>
    </row>
    <row r="116" spans="1:14" x14ac:dyDescent="0.25">
      <c r="A116" s="83"/>
      <c r="B116" s="77" t="s">
        <v>53</v>
      </c>
      <c r="C116" s="80"/>
      <c r="D116" s="56"/>
      <c r="E116" s="8"/>
      <c r="F116" s="8"/>
      <c r="G116" s="102"/>
      <c r="H116" s="103"/>
      <c r="I116" s="104"/>
      <c r="J116" s="57"/>
    </row>
    <row r="117" spans="1:14" x14ac:dyDescent="0.25">
      <c r="A117" s="83"/>
      <c r="B117" s="77" t="s">
        <v>53</v>
      </c>
      <c r="C117" s="80"/>
      <c r="D117" s="56"/>
      <c r="E117" s="8"/>
      <c r="F117" s="8"/>
      <c r="G117" s="102"/>
      <c r="H117" s="103"/>
      <c r="I117" s="104"/>
      <c r="J117" s="57"/>
    </row>
    <row r="118" spans="1:14" x14ac:dyDescent="0.25">
      <c r="A118" s="83"/>
      <c r="B118" s="77" t="s">
        <v>53</v>
      </c>
      <c r="C118" s="80"/>
      <c r="D118" s="56"/>
      <c r="E118" s="8"/>
      <c r="F118" s="8"/>
      <c r="G118" s="102"/>
      <c r="H118" s="103"/>
      <c r="I118" s="104"/>
      <c r="J118" s="57"/>
    </row>
    <row r="119" spans="1:14" x14ac:dyDescent="0.25">
      <c r="B119" s="46"/>
      <c r="E119" s="60">
        <f ca="1">SUM(INDIRECT("E112:E"&amp;ROW()-1))</f>
        <v>547800</v>
      </c>
      <c r="F119" s="59">
        <f ca="1">SUM(INDIRECT("F112:F"&amp;ROW()-1))</f>
        <v>9863</v>
      </c>
      <c r="G119" s="105"/>
      <c r="H119" s="106"/>
      <c r="I119" s="107"/>
      <c r="J119" s="51"/>
    </row>
    <row r="120" spans="1:14" x14ac:dyDescent="0.25">
      <c r="B120" s="46"/>
      <c r="F120" s="51"/>
      <c r="J120" s="51"/>
    </row>
    <row r="121" spans="1:14" s="48" customFormat="1" x14ac:dyDescent="0.25">
      <c r="A121" s="70" t="s">
        <v>96</v>
      </c>
      <c r="B121" s="70"/>
      <c r="C121" s="70"/>
      <c r="D121" s="70"/>
      <c r="E121" s="70"/>
      <c r="F121" s="70"/>
      <c r="G121" s="70"/>
      <c r="H121" s="70"/>
      <c r="I121" s="70"/>
      <c r="J121" s="70"/>
      <c r="K121" s="46"/>
      <c r="L121" s="46"/>
      <c r="M121" s="46"/>
      <c r="N121" s="46"/>
    </row>
    <row r="122" spans="1:14" x14ac:dyDescent="0.25">
      <c r="A122" s="84" t="s">
        <v>57</v>
      </c>
      <c r="B122" s="77" t="s">
        <v>39</v>
      </c>
      <c r="C122" s="78" t="s">
        <v>59</v>
      </c>
      <c r="D122" s="2">
        <v>36</v>
      </c>
      <c r="E122" s="33">
        <f>SUM(J122*3)</f>
        <v>440034</v>
      </c>
      <c r="F122" s="28"/>
      <c r="G122" s="92">
        <v>3.9989999999999998E-2</v>
      </c>
      <c r="H122" s="81" t="s">
        <v>17</v>
      </c>
      <c r="I122" s="96">
        <v>44958</v>
      </c>
      <c r="J122" s="12">
        <v>146678</v>
      </c>
    </row>
    <row r="123" spans="1:14" x14ac:dyDescent="0.25">
      <c r="A123" s="82">
        <v>44091</v>
      </c>
      <c r="B123" s="81" t="s">
        <v>39</v>
      </c>
      <c r="C123" s="80" t="s">
        <v>45</v>
      </c>
      <c r="D123" s="11">
        <v>60</v>
      </c>
      <c r="E123" s="12"/>
      <c r="F123" s="9">
        <f>SUM(J123*5)</f>
        <v>586815</v>
      </c>
      <c r="G123" s="91">
        <v>5.7990000000000004</v>
      </c>
      <c r="H123" s="77" t="s">
        <v>17</v>
      </c>
      <c r="I123" s="94">
        <v>44075</v>
      </c>
      <c r="J123" s="13">
        <v>117363</v>
      </c>
    </row>
    <row r="124" spans="1:14" s="23" customFormat="1" x14ac:dyDescent="0.25">
      <c r="A124" s="82">
        <v>44090</v>
      </c>
      <c r="B124" s="81" t="s">
        <v>39</v>
      </c>
      <c r="C124" s="80" t="s">
        <v>40</v>
      </c>
      <c r="D124" s="24">
        <v>48</v>
      </c>
      <c r="E124" s="25"/>
      <c r="F124" s="9">
        <f>SUM(J124*4)</f>
        <v>512044</v>
      </c>
      <c r="G124" s="91">
        <v>4.9480000000000003E-2</v>
      </c>
      <c r="H124" s="77" t="s">
        <v>20</v>
      </c>
      <c r="I124" s="94">
        <v>44287</v>
      </c>
      <c r="J124" s="13">
        <v>128011</v>
      </c>
    </row>
    <row r="125" spans="1:14" x14ac:dyDescent="0.25">
      <c r="A125" s="82" t="s">
        <v>97</v>
      </c>
      <c r="B125" s="81" t="s">
        <v>39</v>
      </c>
      <c r="C125" s="80" t="s">
        <v>48</v>
      </c>
      <c r="D125" s="11">
        <v>48</v>
      </c>
      <c r="E125" s="25"/>
      <c r="F125" s="9">
        <v>793064</v>
      </c>
      <c r="G125" s="91">
        <v>5.2440000000000001E-2</v>
      </c>
      <c r="H125" s="77" t="s">
        <v>20</v>
      </c>
      <c r="I125" s="94">
        <v>44378</v>
      </c>
      <c r="J125" s="13">
        <v>198266</v>
      </c>
    </row>
    <row r="126" spans="1:14" x14ac:dyDescent="0.25">
      <c r="A126" s="83" t="s">
        <v>65</v>
      </c>
      <c r="B126" s="81" t="s">
        <v>39</v>
      </c>
      <c r="C126" s="80" t="s">
        <v>78</v>
      </c>
      <c r="D126" s="11">
        <v>33</v>
      </c>
      <c r="E126" s="29"/>
      <c r="F126" s="22"/>
      <c r="G126" s="91">
        <v>4.8</v>
      </c>
      <c r="H126" s="77" t="s">
        <v>17</v>
      </c>
      <c r="I126" s="94">
        <v>44958</v>
      </c>
      <c r="J126" s="13"/>
    </row>
    <row r="127" spans="1:14" x14ac:dyDescent="0.25">
      <c r="A127" s="82">
        <v>44095</v>
      </c>
      <c r="B127" s="81" t="s">
        <v>39</v>
      </c>
      <c r="C127" s="80" t="s">
        <v>51</v>
      </c>
      <c r="D127" s="11">
        <v>63</v>
      </c>
      <c r="E127" s="25"/>
      <c r="F127" s="22">
        <v>1067224</v>
      </c>
      <c r="G127" s="91">
        <v>4.8619999999999997E-2</v>
      </c>
      <c r="H127" s="77" t="s">
        <v>17</v>
      </c>
      <c r="I127" s="94">
        <v>44105</v>
      </c>
      <c r="J127" s="20"/>
    </row>
    <row r="128" spans="1:14" x14ac:dyDescent="0.25">
      <c r="A128" s="83"/>
      <c r="B128" s="77" t="s">
        <v>39</v>
      </c>
      <c r="C128" s="80"/>
      <c r="D128" s="56"/>
      <c r="E128" s="8"/>
      <c r="F128" s="8"/>
      <c r="G128" s="102"/>
      <c r="H128" s="103"/>
      <c r="I128" s="104"/>
      <c r="J128" s="57"/>
    </row>
    <row r="129" spans="1:14" x14ac:dyDescent="0.25">
      <c r="A129" s="83"/>
      <c r="B129" s="77" t="s">
        <v>39</v>
      </c>
      <c r="C129" s="80"/>
      <c r="D129" s="56"/>
      <c r="E129" s="8"/>
      <c r="F129" s="8"/>
      <c r="G129" s="102"/>
      <c r="H129" s="103"/>
      <c r="I129" s="104"/>
      <c r="J129" s="57"/>
    </row>
    <row r="130" spans="1:14" x14ac:dyDescent="0.25">
      <c r="A130" s="83"/>
      <c r="B130" s="77" t="s">
        <v>39</v>
      </c>
      <c r="C130" s="80"/>
      <c r="D130" s="56"/>
      <c r="E130" s="8"/>
      <c r="F130" s="8"/>
      <c r="G130" s="102"/>
      <c r="H130" s="103"/>
      <c r="I130" s="104"/>
      <c r="J130" s="57"/>
    </row>
    <row r="131" spans="1:14" x14ac:dyDescent="0.25">
      <c r="A131" s="83"/>
      <c r="B131" s="77" t="s">
        <v>39</v>
      </c>
      <c r="C131" s="80"/>
      <c r="D131" s="56"/>
      <c r="E131" s="8"/>
      <c r="F131" s="8"/>
      <c r="G131" s="102"/>
      <c r="H131" s="103"/>
      <c r="I131" s="104"/>
      <c r="J131" s="57"/>
    </row>
    <row r="132" spans="1:14" x14ac:dyDescent="0.25">
      <c r="B132" s="46"/>
      <c r="E132" s="60">
        <f ca="1">SUM(INDIRECT("E122:E"&amp;ROW()-1))</f>
        <v>440034</v>
      </c>
      <c r="F132" s="59">
        <f ca="1">SUM(INDIRECT("F122:F"&amp;ROW()-1))</f>
        <v>2959147</v>
      </c>
      <c r="J132" s="51"/>
    </row>
    <row r="133" spans="1:14" x14ac:dyDescent="0.25">
      <c r="B133" s="46"/>
      <c r="F133" s="51"/>
      <c r="J133" s="51"/>
    </row>
    <row r="134" spans="1:14" s="48" customFormat="1" x14ac:dyDescent="0.25">
      <c r="A134" s="71" t="s">
        <v>98</v>
      </c>
      <c r="B134" s="71"/>
      <c r="C134" s="71"/>
      <c r="D134" s="71"/>
      <c r="E134" s="71"/>
      <c r="F134" s="71"/>
      <c r="G134" s="71"/>
      <c r="H134" s="71"/>
      <c r="I134" s="71"/>
      <c r="J134" s="71"/>
      <c r="K134" s="46"/>
      <c r="L134" s="46"/>
      <c r="M134" s="46"/>
      <c r="N134" s="46"/>
    </row>
    <row r="135" spans="1:14" x14ac:dyDescent="0.25">
      <c r="A135" s="85">
        <v>44078</v>
      </c>
      <c r="B135" s="77" t="s">
        <v>18</v>
      </c>
      <c r="C135" s="78" t="s">
        <v>99</v>
      </c>
      <c r="D135" s="2">
        <v>60</v>
      </c>
      <c r="E135" s="3"/>
      <c r="F135" s="9">
        <f>SUM(J135*5)</f>
        <v>184030</v>
      </c>
      <c r="G135" s="91">
        <v>5.7140000000000003E-2</v>
      </c>
      <c r="H135" s="77" t="s">
        <v>20</v>
      </c>
      <c r="I135" s="94">
        <v>44075</v>
      </c>
      <c r="J135" s="3">
        <v>36806</v>
      </c>
    </row>
    <row r="136" spans="1:14" x14ac:dyDescent="0.25">
      <c r="A136" s="86">
        <v>44085</v>
      </c>
      <c r="B136" s="77" t="s">
        <v>18</v>
      </c>
      <c r="C136" s="78" t="s">
        <v>27</v>
      </c>
      <c r="D136" s="2">
        <v>33</v>
      </c>
      <c r="E136" s="15"/>
      <c r="F136" s="19">
        <v>666205</v>
      </c>
      <c r="G136" s="91">
        <v>3.9899999999999998E-2</v>
      </c>
      <c r="H136" s="77" t="s">
        <v>13</v>
      </c>
      <c r="I136" s="95">
        <v>44085</v>
      </c>
      <c r="J136" s="17">
        <v>243631</v>
      </c>
    </row>
    <row r="137" spans="1:14" x14ac:dyDescent="0.25">
      <c r="A137" s="85">
        <v>44084</v>
      </c>
      <c r="B137" s="77" t="s">
        <v>18</v>
      </c>
      <c r="C137" s="79" t="s">
        <v>23</v>
      </c>
      <c r="D137" s="11">
        <v>31</v>
      </c>
      <c r="E137" s="12"/>
      <c r="F137" s="9">
        <v>30483</v>
      </c>
      <c r="G137" s="91">
        <v>4.9939999999999998E-2</v>
      </c>
      <c r="H137" s="77" t="s">
        <v>13</v>
      </c>
      <c r="I137" s="94">
        <v>44084</v>
      </c>
      <c r="J137" s="13">
        <v>11800</v>
      </c>
    </row>
    <row r="138" spans="1:14" x14ac:dyDescent="0.25">
      <c r="A138" s="82">
        <v>44084</v>
      </c>
      <c r="B138" s="77" t="s">
        <v>18</v>
      </c>
      <c r="C138" s="80" t="s">
        <v>24</v>
      </c>
      <c r="D138" s="11">
        <v>55</v>
      </c>
      <c r="E138" s="12"/>
      <c r="F138" s="9">
        <v>3271136</v>
      </c>
      <c r="G138" s="91">
        <v>4.0000000000000001E-3</v>
      </c>
      <c r="H138" s="77" t="s">
        <v>17</v>
      </c>
      <c r="I138" s="94">
        <v>44136</v>
      </c>
      <c r="J138" s="20"/>
    </row>
    <row r="139" spans="1:14" x14ac:dyDescent="0.25">
      <c r="A139" s="87" t="s">
        <v>65</v>
      </c>
      <c r="B139" s="77" t="s">
        <v>18</v>
      </c>
      <c r="C139" s="79" t="s">
        <v>67</v>
      </c>
      <c r="D139" s="11">
        <v>80</v>
      </c>
      <c r="E139" s="29">
        <f>SUM(J139*6.6)</f>
        <v>1404315</v>
      </c>
      <c r="F139" s="9"/>
      <c r="G139" s="91">
        <v>4.7489999999999997E-2</v>
      </c>
      <c r="H139" s="77" t="s">
        <v>17</v>
      </c>
      <c r="I139" s="94">
        <v>46538</v>
      </c>
      <c r="J139" s="36">
        <v>212775</v>
      </c>
    </row>
    <row r="140" spans="1:14" x14ac:dyDescent="0.25">
      <c r="A140" s="87" t="s">
        <v>65</v>
      </c>
      <c r="B140" s="77" t="s">
        <v>18</v>
      </c>
      <c r="C140" s="79" t="s">
        <v>68</v>
      </c>
      <c r="D140" s="11"/>
      <c r="E140" s="29"/>
      <c r="F140" s="9"/>
      <c r="G140" s="91"/>
      <c r="H140" s="77"/>
      <c r="I140" s="94">
        <v>44866</v>
      </c>
      <c r="J140" s="36"/>
    </row>
    <row r="141" spans="1:14" x14ac:dyDescent="0.25">
      <c r="A141" s="82"/>
      <c r="B141" s="81" t="s">
        <v>18</v>
      </c>
      <c r="C141" s="80" t="s">
        <v>55</v>
      </c>
      <c r="D141" s="11" t="s">
        <v>56</v>
      </c>
      <c r="E141" s="12"/>
      <c r="F141" s="9">
        <v>3980</v>
      </c>
      <c r="G141" s="91">
        <v>5.5</v>
      </c>
      <c r="H141" s="77" t="s">
        <v>13</v>
      </c>
      <c r="I141" s="94">
        <v>44091</v>
      </c>
      <c r="J141" s="13">
        <v>15000</v>
      </c>
    </row>
    <row r="142" spans="1:14" x14ac:dyDescent="0.25">
      <c r="A142" s="83" t="s">
        <v>65</v>
      </c>
      <c r="B142" s="81" t="s">
        <v>18</v>
      </c>
      <c r="C142" s="80" t="s">
        <v>76</v>
      </c>
      <c r="D142" s="11"/>
      <c r="E142" s="29"/>
      <c r="F142" s="9"/>
      <c r="G142" s="91"/>
      <c r="H142" s="77"/>
      <c r="I142" s="94"/>
      <c r="J142" s="13"/>
    </row>
    <row r="143" spans="1:14" x14ac:dyDescent="0.25">
      <c r="A143" s="87"/>
      <c r="B143" s="81" t="s">
        <v>18</v>
      </c>
      <c r="C143" s="80" t="s">
        <v>77</v>
      </c>
      <c r="D143" s="11"/>
      <c r="E143" s="12"/>
      <c r="F143" s="3"/>
      <c r="G143" s="91"/>
      <c r="H143" s="77"/>
      <c r="I143" s="94"/>
      <c r="J143" s="6"/>
    </row>
    <row r="144" spans="1:14" x14ac:dyDescent="0.25">
      <c r="A144" s="11"/>
      <c r="B144" s="26"/>
      <c r="C144" s="14"/>
      <c r="D144" s="11"/>
      <c r="E144" s="12"/>
      <c r="F144" s="3"/>
      <c r="G144" s="91"/>
      <c r="H144" s="77"/>
      <c r="I144" s="94"/>
      <c r="J144" s="6"/>
    </row>
    <row r="145" spans="1:14" x14ac:dyDescent="0.25">
      <c r="A145" s="11"/>
      <c r="B145" s="26"/>
      <c r="C145" s="14"/>
      <c r="D145" s="11"/>
      <c r="E145" s="12"/>
      <c r="F145" s="3"/>
      <c r="G145" s="91"/>
      <c r="H145" s="77"/>
      <c r="I145" s="94"/>
      <c r="J145" s="6"/>
    </row>
    <row r="146" spans="1:14" x14ac:dyDescent="0.25">
      <c r="A146" s="11"/>
      <c r="B146" s="26"/>
      <c r="C146" s="14"/>
      <c r="D146" s="11"/>
      <c r="E146" s="12"/>
      <c r="F146" s="3"/>
      <c r="G146" s="91"/>
      <c r="H146" s="77"/>
      <c r="I146" s="94"/>
      <c r="J146" s="6"/>
    </row>
    <row r="147" spans="1:14" x14ac:dyDescent="0.25">
      <c r="A147" s="11"/>
      <c r="B147" s="26"/>
      <c r="C147" s="14"/>
      <c r="D147" s="11"/>
      <c r="E147" s="12"/>
      <c r="F147" s="3"/>
      <c r="G147" s="91"/>
      <c r="H147" s="77"/>
      <c r="I147" s="94"/>
      <c r="J147" s="6"/>
    </row>
    <row r="148" spans="1:14" x14ac:dyDescent="0.25">
      <c r="A148" s="11"/>
      <c r="B148" s="26"/>
      <c r="C148" s="14"/>
      <c r="D148" s="11"/>
      <c r="E148" s="12"/>
      <c r="F148" s="3"/>
      <c r="G148" s="91"/>
      <c r="H148" s="77"/>
      <c r="I148" s="94"/>
      <c r="J148" s="6"/>
    </row>
    <row r="149" spans="1:14" x14ac:dyDescent="0.25">
      <c r="A149" s="11"/>
      <c r="B149" s="26"/>
      <c r="C149" s="10"/>
      <c r="D149" s="11"/>
      <c r="E149" s="12"/>
      <c r="F149" s="3"/>
      <c r="G149" s="91"/>
      <c r="H149" s="77"/>
      <c r="I149" s="94"/>
      <c r="J149" s="6"/>
    </row>
    <row r="150" spans="1:14" x14ac:dyDescent="0.25">
      <c r="B150" s="46"/>
      <c r="E150" s="60">
        <f ca="1">SUM(INDIRECT("E135:E"&amp;ROW()-1))</f>
        <v>1404315</v>
      </c>
      <c r="F150" s="59">
        <f ca="1">SUM(INDIRECT("F135:F"&amp;ROW()-1))</f>
        <v>4155834</v>
      </c>
      <c r="J150" s="51"/>
    </row>
    <row r="151" spans="1:14" x14ac:dyDescent="0.25">
      <c r="B151" s="46"/>
      <c r="F151" s="51"/>
      <c r="J151" s="51"/>
    </row>
    <row r="152" spans="1:14" s="48" customFormat="1" x14ac:dyDescent="0.25">
      <c r="A152" s="72" t="s">
        <v>100</v>
      </c>
      <c r="B152" s="72"/>
      <c r="C152" s="72"/>
      <c r="D152" s="72"/>
      <c r="E152" s="72"/>
      <c r="F152" s="72"/>
      <c r="G152" s="72"/>
      <c r="H152" s="72"/>
      <c r="I152" s="72"/>
      <c r="J152" s="72"/>
      <c r="K152" s="68"/>
      <c r="L152" s="68"/>
      <c r="M152" s="68"/>
      <c r="N152" s="68"/>
    </row>
    <row r="153" spans="1:14" x14ac:dyDescent="0.25">
      <c r="A153" s="85">
        <v>44088</v>
      </c>
      <c r="B153" s="77" t="s">
        <v>33</v>
      </c>
      <c r="C153" s="78" t="s">
        <v>34</v>
      </c>
      <c r="D153" s="2">
        <v>36</v>
      </c>
      <c r="E153" s="3"/>
      <c r="F153" s="9">
        <f>SUM(J153*3)</f>
        <v>49386</v>
      </c>
      <c r="G153" s="91">
        <v>6.6159999999999997E-2</v>
      </c>
      <c r="H153" s="77" t="s">
        <v>13</v>
      </c>
      <c r="I153" s="94">
        <v>44075</v>
      </c>
      <c r="J153" s="3">
        <v>16462</v>
      </c>
    </row>
    <row r="154" spans="1:14" ht="26.25" x14ac:dyDescent="0.25">
      <c r="A154" s="82">
        <v>44095</v>
      </c>
      <c r="B154" s="81" t="s">
        <v>33</v>
      </c>
      <c r="C154" s="80" t="s">
        <v>49</v>
      </c>
      <c r="D154" s="11">
        <v>60</v>
      </c>
      <c r="E154" s="29"/>
      <c r="F154" s="22">
        <v>654570</v>
      </c>
      <c r="G154" s="91">
        <v>5.0110000000000002E-2</v>
      </c>
      <c r="H154" s="77" t="s">
        <v>17</v>
      </c>
      <c r="I154" s="94" t="s">
        <v>50</v>
      </c>
      <c r="J154" s="20"/>
    </row>
    <row r="155" spans="1:14" x14ac:dyDescent="0.25">
      <c r="A155" s="82">
        <v>44096</v>
      </c>
      <c r="B155" s="77" t="s">
        <v>33</v>
      </c>
      <c r="C155" s="80" t="s">
        <v>101</v>
      </c>
      <c r="D155" s="56">
        <v>36</v>
      </c>
      <c r="E155" s="8"/>
      <c r="F155" s="8">
        <v>24535</v>
      </c>
      <c r="G155" s="102">
        <v>6.7830000000000001E-2</v>
      </c>
      <c r="H155" s="103" t="s">
        <v>13</v>
      </c>
      <c r="I155" s="104">
        <v>44096</v>
      </c>
      <c r="J155" s="57">
        <v>8206</v>
      </c>
    </row>
    <row r="156" spans="1:14" x14ac:dyDescent="0.25">
      <c r="A156" s="83"/>
      <c r="B156" s="77" t="s">
        <v>33</v>
      </c>
      <c r="C156" s="80"/>
      <c r="D156" s="56"/>
      <c r="E156" s="8"/>
      <c r="F156" s="8"/>
      <c r="G156" s="102"/>
      <c r="H156" s="103"/>
      <c r="I156" s="104"/>
      <c r="J156" s="57"/>
    </row>
    <row r="157" spans="1:14" x14ac:dyDescent="0.25">
      <c r="A157" s="83"/>
      <c r="B157" s="77" t="s">
        <v>33</v>
      </c>
      <c r="C157" s="80"/>
      <c r="D157" s="56"/>
      <c r="E157" s="8"/>
      <c r="F157" s="8"/>
      <c r="G157" s="102"/>
      <c r="H157" s="103"/>
      <c r="I157" s="104"/>
      <c r="J157" s="57"/>
    </row>
    <row r="158" spans="1:14" x14ac:dyDescent="0.25">
      <c r="A158" s="83"/>
      <c r="B158" s="77" t="s">
        <v>33</v>
      </c>
      <c r="C158" s="80"/>
      <c r="D158" s="56"/>
      <c r="E158" s="8"/>
      <c r="F158" s="8"/>
      <c r="G158" s="102"/>
      <c r="H158" s="103"/>
      <c r="I158" s="104"/>
      <c r="J158" s="57"/>
    </row>
    <row r="159" spans="1:14" x14ac:dyDescent="0.25">
      <c r="B159" s="46"/>
      <c r="E159" s="60">
        <f ca="1">SUM(INDIRECT("e153:e"&amp;ROW()-1))</f>
        <v>0</v>
      </c>
      <c r="F159" s="59">
        <f ca="1">SUM(INDIRECT("F153:F"&amp;ROW()-1))</f>
        <v>728491</v>
      </c>
      <c r="J159" s="51"/>
    </row>
    <row r="160" spans="1:14" x14ac:dyDescent="0.25">
      <c r="B160" s="46"/>
      <c r="F160" s="62"/>
      <c r="J160" s="51"/>
    </row>
    <row r="161" spans="1:14" s="48" customFormat="1" x14ac:dyDescent="0.25">
      <c r="A161" s="71" t="s">
        <v>102</v>
      </c>
      <c r="B161" s="71"/>
      <c r="C161" s="71"/>
      <c r="D161" s="71"/>
      <c r="E161" s="71"/>
      <c r="F161" s="71"/>
      <c r="G161" s="71"/>
      <c r="H161" s="71"/>
      <c r="I161" s="71"/>
      <c r="J161" s="71"/>
      <c r="K161" s="68"/>
      <c r="L161" s="68"/>
      <c r="M161" s="68"/>
      <c r="N161" s="68"/>
    </row>
    <row r="162" spans="1:14" x14ac:dyDescent="0.25">
      <c r="A162" s="84" t="s">
        <v>57</v>
      </c>
      <c r="B162" s="77" t="s">
        <v>60</v>
      </c>
      <c r="C162" s="78" t="s">
        <v>61</v>
      </c>
      <c r="D162" s="11">
        <v>48</v>
      </c>
      <c r="E162" s="29">
        <f>SUM(J162*4)</f>
        <v>749704</v>
      </c>
      <c r="F162" s="28"/>
      <c r="G162" s="92">
        <v>5.0880000000000002E-2</v>
      </c>
      <c r="H162" s="81" t="s">
        <v>62</v>
      </c>
      <c r="I162" s="96">
        <v>44348</v>
      </c>
      <c r="J162" s="12">
        <v>187426</v>
      </c>
    </row>
    <row r="163" spans="1:14" x14ac:dyDescent="0.25">
      <c r="A163" s="83"/>
      <c r="B163" s="77" t="s">
        <v>60</v>
      </c>
      <c r="C163" s="80"/>
      <c r="D163" s="56"/>
      <c r="E163" s="8"/>
      <c r="F163" s="69"/>
      <c r="G163" s="102"/>
      <c r="H163" s="103"/>
      <c r="I163" s="104"/>
      <c r="J163" s="57"/>
    </row>
    <row r="164" spans="1:14" x14ac:dyDescent="0.25">
      <c r="A164" s="83"/>
      <c r="B164" s="77" t="s">
        <v>60</v>
      </c>
      <c r="C164" s="80"/>
      <c r="D164" s="56"/>
      <c r="E164" s="8"/>
      <c r="F164" s="69"/>
      <c r="G164" s="102"/>
      <c r="H164" s="103"/>
      <c r="I164" s="104"/>
      <c r="J164" s="57"/>
    </row>
    <row r="165" spans="1:14" x14ac:dyDescent="0.25">
      <c r="A165" s="83"/>
      <c r="B165" s="77" t="s">
        <v>60</v>
      </c>
      <c r="C165" s="80"/>
      <c r="D165" s="56"/>
      <c r="E165" s="8"/>
      <c r="F165" s="69"/>
      <c r="G165" s="102"/>
      <c r="H165" s="103"/>
      <c r="I165" s="104"/>
      <c r="J165" s="57"/>
    </row>
    <row r="166" spans="1:14" x14ac:dyDescent="0.25">
      <c r="A166" s="83"/>
      <c r="B166" s="77" t="s">
        <v>60</v>
      </c>
      <c r="C166" s="80"/>
      <c r="D166" s="56"/>
      <c r="E166" s="8"/>
      <c r="F166" s="69"/>
      <c r="G166" s="102"/>
      <c r="H166" s="103"/>
      <c r="I166" s="104"/>
      <c r="J166" s="57"/>
    </row>
    <row r="167" spans="1:14" x14ac:dyDescent="0.25">
      <c r="A167" s="83"/>
      <c r="B167" s="77" t="s">
        <v>60</v>
      </c>
      <c r="C167" s="80"/>
      <c r="D167" s="56"/>
      <c r="E167" s="8"/>
      <c r="F167" s="69"/>
      <c r="G167" s="102"/>
      <c r="H167" s="103"/>
      <c r="I167" s="104"/>
      <c r="J167" s="57"/>
    </row>
    <row r="168" spans="1:14" x14ac:dyDescent="0.25">
      <c r="B168" s="46"/>
      <c r="E168" s="60">
        <f ca="1">SUM(INDIRECT("E162:E"&amp;ROW()-1))</f>
        <v>749704</v>
      </c>
      <c r="F168" s="59">
        <f ca="1">SUM(INDIRECT("F162:F"&amp;ROW()-1))</f>
        <v>0</v>
      </c>
      <c r="J168" s="51"/>
    </row>
    <row r="169" spans="1:14" x14ac:dyDescent="0.25">
      <c r="B169" s="46"/>
      <c r="F169" s="51"/>
      <c r="J169" s="51"/>
    </row>
    <row r="170" spans="1:14" s="48" customFormat="1" x14ac:dyDescent="0.25">
      <c r="A170" s="71" t="s">
        <v>103</v>
      </c>
      <c r="B170" s="71"/>
      <c r="C170" s="71"/>
      <c r="D170" s="71"/>
      <c r="E170" s="71"/>
      <c r="F170" s="71"/>
      <c r="G170" s="71"/>
      <c r="H170" s="71"/>
      <c r="I170" s="71"/>
      <c r="J170" s="71"/>
      <c r="K170" s="68"/>
      <c r="L170" s="68"/>
      <c r="M170" s="68"/>
      <c r="N170" s="68"/>
    </row>
    <row r="171" spans="1:14" x14ac:dyDescent="0.25">
      <c r="A171" s="86">
        <v>44082</v>
      </c>
      <c r="B171" s="77" t="s">
        <v>21</v>
      </c>
      <c r="C171" s="78" t="s">
        <v>104</v>
      </c>
      <c r="D171" s="2">
        <v>10</v>
      </c>
      <c r="E171" s="3"/>
      <c r="F171" s="3">
        <v>13382</v>
      </c>
      <c r="G171" s="91">
        <v>5.7969999999999997</v>
      </c>
      <c r="H171" s="77" t="s">
        <v>13</v>
      </c>
      <c r="I171" s="94">
        <v>40422</v>
      </c>
      <c r="J171" s="3">
        <v>13382</v>
      </c>
    </row>
    <row r="172" spans="1:14" x14ac:dyDescent="0.25">
      <c r="A172" s="84" t="s">
        <v>57</v>
      </c>
      <c r="B172" s="77" t="s">
        <v>21</v>
      </c>
      <c r="C172" s="78" t="s">
        <v>63</v>
      </c>
      <c r="D172" s="2">
        <v>10</v>
      </c>
      <c r="E172" s="35">
        <v>5500</v>
      </c>
      <c r="F172" s="9"/>
      <c r="G172" s="91">
        <v>4.8440000000000003</v>
      </c>
      <c r="H172" s="77" t="s">
        <v>13</v>
      </c>
      <c r="I172" s="94">
        <v>44075</v>
      </c>
      <c r="J172" s="36">
        <v>5500</v>
      </c>
    </row>
    <row r="173" spans="1:14" x14ac:dyDescent="0.25">
      <c r="A173" s="85">
        <v>44088</v>
      </c>
      <c r="B173" s="77" t="s">
        <v>21</v>
      </c>
      <c r="C173" s="79" t="s">
        <v>35</v>
      </c>
      <c r="D173" s="2">
        <v>57</v>
      </c>
      <c r="E173" s="3"/>
      <c r="F173" s="9">
        <v>56477</v>
      </c>
      <c r="G173" s="91">
        <v>5.4690000000000003E-2</v>
      </c>
      <c r="H173" s="77" t="s">
        <v>13</v>
      </c>
      <c r="I173" s="94">
        <v>44088</v>
      </c>
      <c r="J173" s="13">
        <v>12053</v>
      </c>
    </row>
    <row r="174" spans="1:14" x14ac:dyDescent="0.25">
      <c r="A174" s="82">
        <v>44092</v>
      </c>
      <c r="B174" s="81" t="s">
        <v>21</v>
      </c>
      <c r="C174" s="80" t="s">
        <v>105</v>
      </c>
      <c r="D174" s="11">
        <v>60</v>
      </c>
      <c r="E174" s="12"/>
      <c r="F174" s="27"/>
      <c r="G174" s="91">
        <v>4.931E-2</v>
      </c>
      <c r="H174" s="77" t="s">
        <v>38</v>
      </c>
      <c r="I174" s="94">
        <v>44075</v>
      </c>
      <c r="J174" s="20"/>
    </row>
    <row r="175" spans="1:14" x14ac:dyDescent="0.25">
      <c r="A175" s="82"/>
      <c r="B175" s="81" t="s">
        <v>21</v>
      </c>
      <c r="C175" s="80"/>
      <c r="D175" s="11"/>
      <c r="E175" s="12"/>
      <c r="F175" s="7"/>
      <c r="G175" s="91"/>
      <c r="H175" s="77"/>
      <c r="I175" s="94"/>
      <c r="J175" s="6"/>
    </row>
    <row r="176" spans="1:14" x14ac:dyDescent="0.25">
      <c r="A176" s="82"/>
      <c r="B176" s="81" t="s">
        <v>21</v>
      </c>
      <c r="C176" s="80"/>
      <c r="D176" s="11"/>
      <c r="E176" s="12"/>
      <c r="F176" s="7"/>
      <c r="G176" s="91"/>
      <c r="H176" s="77"/>
      <c r="I176" s="94"/>
      <c r="J176" s="6"/>
    </row>
    <row r="177" spans="1:10" x14ac:dyDescent="0.25">
      <c r="A177" s="83"/>
      <c r="B177" s="77" t="s">
        <v>21</v>
      </c>
      <c r="C177" s="80"/>
      <c r="D177" s="56"/>
      <c r="E177" s="8"/>
      <c r="F177" s="8"/>
      <c r="G177" s="102"/>
      <c r="H177" s="103"/>
      <c r="I177" s="104"/>
      <c r="J177" s="57"/>
    </row>
    <row r="178" spans="1:10" x14ac:dyDescent="0.25">
      <c r="A178" s="83"/>
      <c r="B178" s="77" t="s">
        <v>21</v>
      </c>
      <c r="C178" s="80"/>
      <c r="D178" s="56"/>
      <c r="E178" s="8"/>
      <c r="F178" s="8"/>
      <c r="G178" s="102"/>
      <c r="H178" s="103"/>
      <c r="I178" s="104"/>
      <c r="J178" s="57"/>
    </row>
    <row r="179" spans="1:10" x14ac:dyDescent="0.25">
      <c r="E179" s="60">
        <f ca="1">SUM(INDIRECT("E171:E"&amp;ROW()-1))</f>
        <v>5500</v>
      </c>
      <c r="F179" s="59">
        <f ca="1">SUM(INDIRECT("F171:F"&amp;ROW()-1))</f>
        <v>69859</v>
      </c>
      <c r="J179" s="51"/>
    </row>
    <row r="180" spans="1:10" x14ac:dyDescent="0.25">
      <c r="J180" s="51"/>
    </row>
    <row r="181" spans="1:10" x14ac:dyDescent="0.25">
      <c r="J181" s="51"/>
    </row>
  </sheetData>
  <mergeCells count="12">
    <mergeCell ref="A170:J170"/>
    <mergeCell ref="A1:J1"/>
    <mergeCell ref="A66:J66"/>
    <mergeCell ref="A68:J68"/>
    <mergeCell ref="A78:J78"/>
    <mergeCell ref="A88:J88"/>
    <mergeCell ref="A102:J102"/>
    <mergeCell ref="A111:J111"/>
    <mergeCell ref="A121:J121"/>
    <mergeCell ref="A134:J134"/>
    <mergeCell ref="A152:J152"/>
    <mergeCell ref="A161:J16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Castillo</dc:creator>
  <cp:lastModifiedBy>Elizabeth Castillo</cp:lastModifiedBy>
  <dcterms:created xsi:type="dcterms:W3CDTF">2020-09-23T00:26:55Z</dcterms:created>
  <dcterms:modified xsi:type="dcterms:W3CDTF">2020-09-23T00:32:23Z</dcterms:modified>
</cp:coreProperties>
</file>