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6A74CA51-F6C4-4A38-B554-F170D2C5990A}" xr6:coauthVersionLast="45" xr6:coauthVersionMax="45" xr10:uidLastSave="{00000000-0000-0000-0000-000000000000}"/>
  <bookViews>
    <workbookView xWindow="-120" yWindow="-120" windowWidth="29040" windowHeight="15990" xr2:uid="{00000000-000D-0000-FFFF-FFFF00000000}"/>
  </bookViews>
  <sheets>
    <sheet name="January" sheetId="1" r:id="rId1"/>
    <sheet name="Ferbuary" sheetId="9" r:id="rId2"/>
    <sheet name="Employees" sheetId="2" r:id="rId3"/>
    <sheet name="P" sheetId="3" r:id="rId4"/>
    <sheet name="T" sheetId="4" r:id="rId5"/>
    <sheet name="H" sheetId="6" r:id="rId6"/>
    <sheet name="K" sheetId="5" r:id="rId7"/>
    <sheet name="E" sheetId="7" r:id="rId8"/>
    <sheet name="A" sheetId="8" r:id="rId9"/>
  </sheets>
  <definedNames>
    <definedName name="_xlnm._FilterDatabase" localSheetId="2" hidden="1">Employees!$A$3:$G$3</definedName>
    <definedName name="_xlnm._FilterDatabase" localSheetId="1" hidden="1">Ferbuary!$A$6:$AQ$106</definedName>
    <definedName name="_xlnm._FilterDatabase" localSheetId="0" hidden="1">January!$A$6:$AQ$106</definedName>
    <definedName name="_xlnm._FilterDatabase" localSheetId="3" hidden="1">P!$A$2:$F$2</definedName>
    <definedName name="Algus_E">E!$B$2</definedName>
    <definedName name="Algus_H">H!$B$2</definedName>
    <definedName name="Algus_K">K!$B$2</definedName>
    <definedName name="Algus_P">P!$E$2</definedName>
    <definedName name="Algus_T">T!$B$2</definedName>
    <definedName name="kalendriAasta" localSheetId="1">Ferbuary!$AK$4</definedName>
    <definedName name="kalendriAasta">January!$AK$4</definedName>
    <definedName name="KeyEkonsult" localSheetId="1">Ferbuary!$U$2</definedName>
    <definedName name="KeyEkonsult">January!$U$2</definedName>
    <definedName name="KeyHaigusleht" localSheetId="1">Ferbuary!$N$2</definedName>
    <definedName name="KeyHaigusleht">January!$N$2</definedName>
    <definedName name="keyKoolitused" localSheetId="1">Ferbuary!$Q$2</definedName>
    <definedName name="keyKoolitused">January!$Q$2</definedName>
    <definedName name="KeyPuhkus" localSheetId="1">Ferbuary!$F$2</definedName>
    <definedName name="KeyPuhkus">January!$F$2</definedName>
    <definedName name="keyRiigipüha" localSheetId="1">Ferbuary!$AC$2</definedName>
    <definedName name="keyRiigipüha">January!$AC$2</definedName>
    <definedName name="KeyTallinn" localSheetId="1">Ferbuary!$J$2</definedName>
    <definedName name="KeyTallinn">January!$J$2</definedName>
    <definedName name="keyTeadmiseks" localSheetId="1">Ferbuary!$Y$2</definedName>
    <definedName name="keyTeadmiseks">January!$Y$2</definedName>
    <definedName name="Kuu_jaanuar">January!$D$4</definedName>
    <definedName name="Kuu_veebruar">Ferbuary!$D$4</definedName>
    <definedName name="Lõpp_E">E!$C$2</definedName>
    <definedName name="Lõpp_H">H!$C$2</definedName>
    <definedName name="Lõpp_K">K!$C$2</definedName>
    <definedName name="Lõpp_P">P!$F$2</definedName>
    <definedName name="Lõpp_T">T!$C$2</definedName>
    <definedName name="Nimed_E">E!$A$2</definedName>
    <definedName name="Nimed_H">H!$A$2</definedName>
    <definedName name="Nimed_K">K!$A$2</definedName>
    <definedName name="Nimed_P">P!$D$2</definedName>
    <definedName name="Nimed_T">T!$A$2</definedName>
    <definedName name="Nimed_töötajad">Employees!$E$4</definedName>
    <definedName name="Riigipühad_2021">A!$A$1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1" l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F9" i="1"/>
  <c r="C18" i="2"/>
  <c r="C17" i="3"/>
  <c r="D17" i="3"/>
  <c r="E9" i="1"/>
  <c r="AK10" i="1" l="1"/>
  <c r="AM10" i="1"/>
  <c r="AN10" i="1"/>
  <c r="AO10" i="1"/>
  <c r="AK11" i="1"/>
  <c r="AN11" i="1" s="1"/>
  <c r="AM11" i="1"/>
  <c r="AK12" i="1"/>
  <c r="AM12" i="1"/>
  <c r="AN12" i="1"/>
  <c r="AO12" i="1"/>
  <c r="AK13" i="1"/>
  <c r="AN13" i="1" s="1"/>
  <c r="AM13" i="1"/>
  <c r="C14" i="1"/>
  <c r="E6" i="2"/>
  <c r="E7" i="2"/>
  <c r="E8" i="2"/>
  <c r="E9" i="2"/>
  <c r="E5" i="2"/>
  <c r="AO11" i="1" l="1"/>
  <c r="AO13" i="1"/>
  <c r="G4" i="9" l="1"/>
  <c r="H4" i="9"/>
  <c r="I4" i="9"/>
  <c r="J4" i="9"/>
  <c r="K4" i="9"/>
  <c r="L4" i="9"/>
  <c r="M4" i="9"/>
  <c r="N4" i="9"/>
  <c r="O4" i="9"/>
  <c r="P4" i="9"/>
  <c r="Q4" i="9"/>
  <c r="R4" i="9"/>
  <c r="S4" i="9"/>
  <c r="T4" i="9"/>
  <c r="U4" i="9"/>
  <c r="V4" i="9"/>
  <c r="W4" i="9"/>
  <c r="X4" i="9"/>
  <c r="Y4" i="9"/>
  <c r="Z4" i="9"/>
  <c r="AA4" i="9"/>
  <c r="AB4" i="9"/>
  <c r="AC4" i="9"/>
  <c r="AD4" i="9"/>
  <c r="AE4" i="9"/>
  <c r="AF4" i="9"/>
  <c r="AG4" i="9"/>
  <c r="F4" i="9"/>
  <c r="AM13" i="9"/>
  <c r="AK13" i="9"/>
  <c r="E13" i="9"/>
  <c r="D13" i="9"/>
  <c r="C13" i="9" s="1"/>
  <c r="B13" i="9"/>
  <c r="A13" i="9"/>
  <c r="AM12" i="9"/>
  <c r="AK12" i="9"/>
  <c r="E12" i="9"/>
  <c r="C12" i="9" s="1"/>
  <c r="D12" i="9"/>
  <c r="B12" i="9"/>
  <c r="A12" i="9"/>
  <c r="AM11" i="9"/>
  <c r="AK11" i="9"/>
  <c r="AO11" i="9" s="1"/>
  <c r="E11" i="9"/>
  <c r="C11" i="9" s="1"/>
  <c r="D11" i="9"/>
  <c r="B11" i="9"/>
  <c r="A11" i="9"/>
  <c r="AM10" i="9"/>
  <c r="AK10" i="9"/>
  <c r="AN10" i="9" s="1"/>
  <c r="E10" i="9"/>
  <c r="D10" i="9"/>
  <c r="B10" i="9"/>
  <c r="A10" i="9"/>
  <c r="AO9" i="9"/>
  <c r="AM9" i="9"/>
  <c r="AK9" i="9"/>
  <c r="E9" i="9"/>
  <c r="D9" i="9"/>
  <c r="B9" i="9"/>
  <c r="A9" i="9"/>
  <c r="AN8" i="9"/>
  <c r="AM8" i="9"/>
  <c r="AK8" i="9"/>
  <c r="AP8" i="9" s="1"/>
  <c r="A8" i="9"/>
  <c r="AM7" i="9"/>
  <c r="AK7" i="9"/>
  <c r="AO7" i="9" s="1"/>
  <c r="A7" i="9"/>
  <c r="AQ5" i="9"/>
  <c r="AP5" i="9"/>
  <c r="AO5" i="9"/>
  <c r="AN5" i="9"/>
  <c r="AM5" i="9"/>
  <c r="C9" i="9" l="1"/>
  <c r="C10" i="9"/>
  <c r="AP12" i="9"/>
  <c r="AQ8" i="9"/>
  <c r="AN9" i="9"/>
  <c r="AQ9" i="9" s="1"/>
  <c r="AO10" i="9"/>
  <c r="AP7" i="9"/>
  <c r="AP11" i="9"/>
  <c r="AN13" i="9"/>
  <c r="AQ13" i="9" s="1"/>
  <c r="AP10" i="9"/>
  <c r="AN12" i="9"/>
  <c r="AQ12" i="9" s="1"/>
  <c r="AO13" i="9"/>
  <c r="AN7" i="9"/>
  <c r="AQ7" i="9" s="1"/>
  <c r="AO8" i="9"/>
  <c r="AP9" i="9"/>
  <c r="AQ10" i="9"/>
  <c r="AN11" i="9"/>
  <c r="AQ11" i="9" s="1"/>
  <c r="AO12" i="9"/>
  <c r="AP13" i="9"/>
  <c r="A1" i="8"/>
  <c r="A12" i="3"/>
  <c r="A13" i="3"/>
  <c r="A14" i="3"/>
  <c r="A11" i="3"/>
  <c r="A10" i="3"/>
  <c r="A6" i="3"/>
  <c r="A7" i="3"/>
  <c r="A5" i="3"/>
  <c r="A9" i="3"/>
  <c r="A8" i="3"/>
  <c r="A4" i="3"/>
  <c r="A3" i="3"/>
  <c r="D12" i="3"/>
  <c r="D13" i="3"/>
  <c r="D14" i="3"/>
  <c r="D11" i="3"/>
  <c r="D3" i="3"/>
  <c r="D4" i="3"/>
  <c r="D8" i="3"/>
  <c r="D9" i="3"/>
  <c r="D5" i="3"/>
  <c r="D6" i="3"/>
  <c r="D7" i="3"/>
  <c r="B1" i="3" l="1"/>
  <c r="B1" i="7"/>
  <c r="B1" i="5"/>
  <c r="B1" i="6"/>
  <c r="B1" i="4"/>
  <c r="D10" i="3" l="1"/>
  <c r="E10" i="2" l="1"/>
  <c r="F10" i="2"/>
  <c r="AK9" i="1" l="1"/>
  <c r="AN9" i="1" s="1"/>
  <c r="AM9" i="1"/>
  <c r="AO9" i="1"/>
  <c r="G4" i="1"/>
  <c r="AM8" i="1" l="1"/>
  <c r="AM5" i="1"/>
  <c r="AN5" i="1"/>
  <c r="AO5" i="1"/>
  <c r="AP5" i="1"/>
  <c r="AQ5" i="1"/>
  <c r="AM7" i="1"/>
  <c r="AK8" i="1" l="1"/>
  <c r="AP9" i="1"/>
  <c r="AP11" i="1"/>
  <c r="AK7" i="1"/>
  <c r="AQ11" i="1" l="1"/>
  <c r="AQ13" i="1"/>
  <c r="AP13" i="1"/>
  <c r="AQ12" i="1"/>
  <c r="AP12" i="1"/>
  <c r="AO8" i="1"/>
  <c r="AP8" i="1"/>
  <c r="AN8" i="1"/>
  <c r="AQ8" i="1" s="1"/>
  <c r="AQ10" i="1"/>
  <c r="AP10" i="1"/>
  <c r="AQ9" i="1"/>
  <c r="AN7" i="1"/>
  <c r="AQ7" i="1" s="1"/>
  <c r="AP7" i="1"/>
  <c r="AO7" i="1"/>
  <c r="A7" i="1"/>
  <c r="A8" i="1"/>
  <c r="A9" i="1"/>
  <c r="B9" i="1"/>
  <c r="D9" i="1"/>
  <c r="C9" i="1" s="1"/>
  <c r="A10" i="1"/>
  <c r="B10" i="1"/>
  <c r="D10" i="1"/>
  <c r="C10" i="1" s="1"/>
  <c r="E10" i="1"/>
  <c r="A11" i="1"/>
  <c r="B11" i="1"/>
  <c r="D11" i="1"/>
  <c r="C11" i="1" s="1"/>
  <c r="E11" i="1"/>
  <c r="A12" i="1"/>
  <c r="B12" i="1"/>
  <c r="D12" i="1"/>
  <c r="C12" i="1" s="1"/>
  <c r="E12" i="1"/>
  <c r="A13" i="1"/>
  <c r="B13" i="1"/>
  <c r="D13" i="1"/>
  <c r="C13" i="1" s="1"/>
  <c r="E13" i="1"/>
  <c r="H4" i="1" l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F4" i="1"/>
</calcChain>
</file>

<file path=xl/sharedStrings.xml><?xml version="1.0" encoding="utf-8"?>
<sst xmlns="http://schemas.openxmlformats.org/spreadsheetml/2006/main" count="97" uniqueCount="37">
  <si>
    <t>Töötaja puudumiste ajakava</t>
  </si>
  <si>
    <t>P</t>
  </si>
  <si>
    <t>Puhkus</t>
  </si>
  <si>
    <t>T</t>
  </si>
  <si>
    <t>TLN</t>
  </si>
  <si>
    <t>H</t>
  </si>
  <si>
    <t>Haigus</t>
  </si>
  <si>
    <t>K</t>
  </si>
  <si>
    <t>teadmiseks</t>
  </si>
  <si>
    <t>A</t>
  </si>
  <si>
    <t>puhkuse riigipüha</t>
  </si>
  <si>
    <t>Katrin</t>
  </si>
  <si>
    <t>Külli</t>
  </si>
  <si>
    <t>Sirje</t>
  </si>
  <si>
    <t>Irina</t>
  </si>
  <si>
    <t>Annika</t>
  </si>
  <si>
    <t>Koolitus/läh</t>
  </si>
  <si>
    <t>Jaanuar</t>
  </si>
  <si>
    <r>
      <t xml:space="preserve"> IF</t>
    </r>
    <r>
      <rPr>
        <sz val="11"/>
        <color rgb="FF999999"/>
        <rFont val="Arial"/>
        <family val="2"/>
        <charset val="186"/>
      </rPr>
      <t>(</t>
    </r>
    <r>
      <rPr>
        <sz val="11"/>
        <color rgb="FF000000"/>
        <rFont val="Consolas"/>
        <family val="3"/>
        <charset val="186"/>
      </rPr>
      <t>COUNTIFS</t>
    </r>
    <r>
      <rPr>
        <sz val="11"/>
        <color rgb="FF999999"/>
        <rFont val="Arial"/>
        <family val="2"/>
        <charset val="186"/>
      </rPr>
      <t>(</t>
    </r>
    <r>
      <rPr>
        <sz val="11"/>
        <color rgb="FF000000"/>
        <rFont val="Consolas"/>
        <family val="3"/>
        <charset val="186"/>
      </rPr>
      <t>tblB</t>
    </r>
    <r>
      <rPr>
        <sz val="11"/>
        <color rgb="FF999999"/>
        <rFont val="Arial"/>
        <family val="2"/>
        <charset val="186"/>
      </rPr>
      <t>,</t>
    </r>
    <r>
      <rPr>
        <sz val="11"/>
        <color rgb="FF000000"/>
        <rFont val="Consolas"/>
        <family val="3"/>
        <charset val="186"/>
      </rPr>
      <t>tblAnames</t>
    </r>
    <r>
      <rPr>
        <sz val="11"/>
        <color rgb="FF999999"/>
        <rFont val="Arial"/>
        <family val="2"/>
        <charset val="186"/>
      </rPr>
      <t>,</t>
    </r>
    <r>
      <rPr>
        <sz val="11"/>
        <color rgb="FF000000"/>
        <rFont val="Consolas"/>
        <family val="3"/>
        <charset val="186"/>
      </rPr>
      <t>name</t>
    </r>
    <r>
      <rPr>
        <sz val="11"/>
        <color rgb="FF999999"/>
        <rFont val="Arial"/>
        <family val="2"/>
        <charset val="186"/>
      </rPr>
      <t>,</t>
    </r>
    <r>
      <rPr>
        <sz val="11"/>
        <color rgb="FF000000"/>
        <rFont val="Consolas"/>
        <family val="3"/>
        <charset val="186"/>
      </rPr>
      <t xml:space="preserve"> tblBstart</t>
    </r>
    <r>
      <rPr>
        <sz val="11"/>
        <color rgb="FF999999"/>
        <rFont val="Arial"/>
        <family val="2"/>
        <charset val="186"/>
      </rPr>
      <t>,</t>
    </r>
    <r>
      <rPr>
        <sz val="11"/>
        <color rgb="FF000000"/>
        <rFont val="Consolas"/>
        <family val="3"/>
        <charset val="186"/>
      </rPr>
      <t xml:space="preserve"> </t>
    </r>
    <r>
      <rPr>
        <sz val="11"/>
        <color rgb="FF669900"/>
        <rFont val="Arial"/>
        <family val="2"/>
        <charset val="186"/>
      </rPr>
      <t>"&lt;="</t>
    </r>
    <r>
      <rPr>
        <sz val="11"/>
        <color rgb="FF000000"/>
        <rFont val="Consolas"/>
        <family val="3"/>
        <charset val="186"/>
      </rPr>
      <t xml:space="preserve"> $ day</t>
    </r>
    <r>
      <rPr>
        <sz val="11"/>
        <color rgb="FF999999"/>
        <rFont val="Arial"/>
        <family val="2"/>
        <charset val="186"/>
      </rPr>
      <t>,</t>
    </r>
    <r>
      <rPr>
        <sz val="11"/>
        <color rgb="FF000000"/>
        <rFont val="Consolas"/>
        <family val="3"/>
        <charset val="186"/>
      </rPr>
      <t xml:space="preserve"> tblBend</t>
    </r>
    <r>
      <rPr>
        <sz val="11"/>
        <color rgb="FF999999"/>
        <rFont val="Arial"/>
        <family val="2"/>
        <charset val="186"/>
      </rPr>
      <t>,</t>
    </r>
    <r>
      <rPr>
        <sz val="11"/>
        <color rgb="FF000000"/>
        <rFont val="Consolas"/>
        <family val="3"/>
        <charset val="186"/>
      </rPr>
      <t xml:space="preserve"> </t>
    </r>
    <r>
      <rPr>
        <sz val="11"/>
        <color rgb="FF669900"/>
        <rFont val="Arial"/>
        <family val="2"/>
        <charset val="186"/>
      </rPr>
      <t>"&gt;="</t>
    </r>
    <r>
      <rPr>
        <sz val="11"/>
        <color rgb="FF000000"/>
        <rFont val="Consolas"/>
        <family val="3"/>
        <charset val="186"/>
      </rPr>
      <t xml:space="preserve"> $ day</t>
    </r>
    <r>
      <rPr>
        <sz val="11"/>
        <color rgb="FF999999"/>
        <rFont val="Arial"/>
        <family val="2"/>
        <charset val="186"/>
      </rPr>
      <t>),</t>
    </r>
    <r>
      <rPr>
        <sz val="11"/>
        <color rgb="FF669900"/>
        <rFont val="Arial"/>
        <family val="2"/>
        <charset val="186"/>
      </rPr>
      <t>"B"</t>
    </r>
    <r>
      <rPr>
        <sz val="11"/>
        <color rgb="FF999999"/>
        <rFont val="Arial"/>
        <family val="2"/>
        <charset val="186"/>
      </rPr>
      <t>,</t>
    </r>
  </si>
  <si>
    <r>
      <rPr>
        <sz val="11"/>
        <color rgb="FF000000"/>
        <rFont val="Consolas"/>
        <family val="3"/>
        <charset val="186"/>
      </rPr>
      <t>IF</t>
    </r>
    <r>
      <rPr>
        <sz val="11"/>
        <color rgb="FF999999"/>
        <rFont val="Arial"/>
        <family val="2"/>
        <charset val="186"/>
      </rPr>
      <t>(</t>
    </r>
    <r>
      <rPr>
        <sz val="11"/>
        <color rgb="FF000000"/>
        <rFont val="Consolas"/>
        <family val="3"/>
        <charset val="186"/>
      </rPr>
      <t>COUNTIFS</t>
    </r>
    <r>
      <rPr>
        <sz val="11"/>
        <color rgb="FF999999"/>
        <rFont val="Arial"/>
        <family val="2"/>
        <charset val="186"/>
      </rPr>
      <t>(</t>
    </r>
    <r>
      <rPr>
        <sz val="11"/>
        <color rgb="FF000000"/>
        <rFont val="Consolas"/>
        <family val="3"/>
        <charset val="186"/>
      </rPr>
      <t>tblA</t>
    </r>
    <r>
      <rPr>
        <sz val="11"/>
        <color rgb="FF999999"/>
        <rFont val="Arial"/>
        <family val="2"/>
        <charset val="186"/>
      </rPr>
      <t>,</t>
    </r>
    <r>
      <rPr>
        <sz val="11"/>
        <color rgb="FF000000"/>
        <rFont val="Consolas"/>
        <family val="3"/>
        <charset val="186"/>
      </rPr>
      <t>tblAnames</t>
    </r>
    <r>
      <rPr>
        <sz val="11"/>
        <color rgb="FF999999"/>
        <rFont val="Arial"/>
        <family val="2"/>
        <charset val="186"/>
      </rPr>
      <t>,</t>
    </r>
    <r>
      <rPr>
        <sz val="11"/>
        <color rgb="FF000000"/>
        <rFont val="Consolas"/>
        <family val="3"/>
        <charset val="186"/>
      </rPr>
      <t>name</t>
    </r>
    <r>
      <rPr>
        <sz val="11"/>
        <color rgb="FF999999"/>
        <rFont val="Arial"/>
        <family val="2"/>
        <charset val="186"/>
      </rPr>
      <t>,</t>
    </r>
    <r>
      <rPr>
        <sz val="11"/>
        <color rgb="FF000000"/>
        <rFont val="Consolas"/>
        <family val="3"/>
        <charset val="186"/>
      </rPr>
      <t xml:space="preserve"> tblAstart</t>
    </r>
    <r>
      <rPr>
        <sz val="11"/>
        <color rgb="FF999999"/>
        <rFont val="Arial"/>
        <family val="2"/>
        <charset val="186"/>
      </rPr>
      <t>,</t>
    </r>
    <r>
      <rPr>
        <sz val="11"/>
        <color rgb="FF000000"/>
        <rFont val="Consolas"/>
        <family val="3"/>
        <charset val="186"/>
      </rPr>
      <t xml:space="preserve"> </t>
    </r>
    <r>
      <rPr>
        <sz val="11"/>
        <color rgb="FF669900"/>
        <rFont val="Arial"/>
        <family val="2"/>
        <charset val="186"/>
      </rPr>
      <t>"&lt;="</t>
    </r>
    <r>
      <rPr>
        <sz val="11"/>
        <color rgb="FF000000"/>
        <rFont val="Consolas"/>
        <family val="3"/>
        <charset val="186"/>
      </rPr>
      <t xml:space="preserve"> $ day</t>
    </r>
    <r>
      <rPr>
        <sz val="11"/>
        <color rgb="FF999999"/>
        <rFont val="Arial"/>
        <family val="2"/>
        <charset val="186"/>
      </rPr>
      <t>,</t>
    </r>
    <r>
      <rPr>
        <sz val="11"/>
        <color rgb="FF000000"/>
        <rFont val="Consolas"/>
        <family val="3"/>
        <charset val="186"/>
      </rPr>
      <t xml:space="preserve"> tblAend</t>
    </r>
    <r>
      <rPr>
        <sz val="11"/>
        <color rgb="FF999999"/>
        <rFont val="Arial"/>
        <family val="2"/>
        <charset val="186"/>
      </rPr>
      <t>,</t>
    </r>
    <r>
      <rPr>
        <sz val="11"/>
        <color rgb="FF000000"/>
        <rFont val="Consolas"/>
        <family val="3"/>
        <charset val="186"/>
      </rPr>
      <t xml:space="preserve"> </t>
    </r>
    <r>
      <rPr>
        <sz val="11"/>
        <color rgb="FF669900"/>
        <rFont val="Arial"/>
        <family val="2"/>
        <charset val="186"/>
      </rPr>
      <t>"&gt;="</t>
    </r>
    <r>
      <rPr>
        <sz val="11"/>
        <color rgb="FF000000"/>
        <rFont val="Consolas"/>
        <family val="3"/>
        <charset val="186"/>
      </rPr>
      <t xml:space="preserve"> $ day</t>
    </r>
    <r>
      <rPr>
        <sz val="11"/>
        <color rgb="FF999999"/>
        <rFont val="Arial"/>
        <family val="2"/>
        <charset val="186"/>
      </rPr>
      <t>),</t>
    </r>
    <r>
      <rPr>
        <sz val="11"/>
        <color rgb="FF669900"/>
        <rFont val="Arial"/>
        <family val="2"/>
        <charset val="186"/>
      </rPr>
      <t>"A"</t>
    </r>
    <r>
      <rPr>
        <sz val="11"/>
        <color rgb="FF999999"/>
        <rFont val="Arial"/>
        <family val="2"/>
        <charset val="186"/>
      </rPr>
      <t>,</t>
    </r>
  </si>
  <si>
    <t>KOKKU:</t>
  </si>
  <si>
    <t>E</t>
  </si>
  <si>
    <t>E-konsult</t>
  </si>
  <si>
    <t xml:space="preserve"> </t>
  </si>
  <si>
    <t>KOOLITUSED</t>
  </si>
  <si>
    <t>E-konsultatsioon</t>
  </si>
  <si>
    <t>PUHKUS</t>
  </si>
  <si>
    <t>Lähetus</t>
  </si>
  <si>
    <t>If  a 'P' period contains any date here,  it should be displayed in the month table as 'A'</t>
  </si>
  <si>
    <t>Veebruar</t>
  </si>
  <si>
    <t xml:space="preserve">The table of January and February should be automatically filled based on data on sheets P, T, H, K, E, A, </t>
  </si>
  <si>
    <t>start</t>
  </si>
  <si>
    <t>end</t>
  </si>
  <si>
    <t>sickleave</t>
  </si>
  <si>
    <t>IF(COUNTIFS(tblA,tblAnames,name, tblAstart, "&lt;=" $ day, tblAend, "&gt;=" $ day),"A",</t>
  </si>
  <si>
    <t>name</t>
  </si>
  <si>
    <t>It seems that I can't get the formula to work correctly. The cells do not adjust accordingly when copied across the row. It is based on the one suggested before: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</si>
</sst>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;0;"/>
    <numFmt numFmtId="165" formatCode="ddd"/>
    <numFmt numFmtId="166" formatCode="dd\-mm\-yy;@"/>
    <numFmt numFmtId="167" formatCode="[$-F800]dddd\,\ mmmm\ dd\,\ yyyy"/>
  </numFmts>
  <fonts count="20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0"/>
      <color rgb="FF333333"/>
      <name val="Verdana"/>
      <family val="2"/>
      <charset val="186"/>
    </font>
    <font>
      <sz val="10"/>
      <color rgb="FF333333"/>
      <name val="Verdana"/>
      <family val="2"/>
      <charset val="186"/>
    </font>
    <font>
      <b/>
      <sz val="11"/>
      <color theme="1"/>
      <name val="Calibri"/>
      <family val="2"/>
      <charset val="186"/>
      <scheme val="minor"/>
    </font>
    <font>
      <sz val="22"/>
      <color theme="1"/>
      <name val="Calibri"/>
      <family val="2"/>
      <charset val="186"/>
      <scheme val="minor"/>
    </font>
    <font>
      <sz val="11"/>
      <color rgb="FF000000"/>
      <name val="Consolas"/>
      <family val="3"/>
      <charset val="186"/>
    </font>
    <font>
      <sz val="11"/>
      <color rgb="FFA67F59"/>
      <name val="Arial"/>
      <family val="2"/>
      <charset val="186"/>
    </font>
    <font>
      <sz val="11"/>
      <color rgb="FF999999"/>
      <name val="Arial"/>
      <family val="2"/>
      <charset val="186"/>
    </font>
    <font>
      <sz val="11"/>
      <color rgb="FF669900"/>
      <name val="Arial"/>
      <family val="2"/>
      <charset val="186"/>
    </font>
    <font>
      <sz val="11"/>
      <color rgb="FF9C0006"/>
      <name val="Calibri"/>
      <family val="2"/>
      <charset val="186"/>
      <scheme val="minor"/>
    </font>
    <font>
      <b/>
      <sz val="11"/>
      <color rgb="FF000000"/>
      <name val="Times New Roman"/>
      <family val="1"/>
      <charset val="186"/>
    </font>
    <font>
      <b/>
      <sz val="11"/>
      <name val="Arial"/>
      <family val="2"/>
      <charset val="186"/>
    </font>
    <font>
      <sz val="8"/>
      <color rgb="FF000000"/>
      <name val="Arial"/>
      <family val="2"/>
    </font>
    <font>
      <b/>
      <sz val="11"/>
      <color rgb="FFFA7D0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i/>
      <sz val="11"/>
      <color rgb="FF7F7F7F"/>
      <name val="Calibri"/>
      <family val="2"/>
      <charset val="186"/>
      <scheme val="minor"/>
    </font>
    <font>
      <sz val="11"/>
      <name val="Calibri"/>
      <family val="2"/>
      <charset val="186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FFEFEF"/>
        <bgColor indexed="64"/>
      </patternFill>
    </fill>
    <fill>
      <patternFill patternType="solid">
        <fgColor rgb="FFEB757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theme="4" tint="0.79992065187536243"/>
      </patternFill>
    </fill>
    <fill>
      <patternFill patternType="solid">
        <fgColor rgb="FFFFF7E1"/>
        <bgColor indexed="64"/>
      </patternFill>
    </fill>
    <fill>
      <patternFill patternType="solid">
        <fgColor rgb="FFF5F2F0"/>
        <bgColor indexed="64"/>
      </patternFill>
    </fill>
    <fill>
      <patternFill patternType="solid">
        <fgColor rgb="FFFFFDF7"/>
        <bgColor indexed="64"/>
      </patternFill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2F2F2"/>
      </patternFill>
    </fill>
  </fills>
  <borders count="20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theme="6" tint="0.59999389629810485"/>
      </bottom>
      <diagonal/>
    </border>
    <border>
      <left/>
      <right/>
      <top style="thin">
        <color theme="6" tint="0.59999389629810485"/>
      </top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6" tint="0.59999389629810485"/>
      </right>
      <top style="thin">
        <color theme="6" tint="0.59999389629810485"/>
      </top>
      <bottom style="thin">
        <color theme="6" tint="0.59999389629810485"/>
      </bottom>
      <diagonal/>
    </border>
    <border>
      <left/>
      <right/>
      <top style="thin">
        <color theme="6" tint="0.59999389629810485"/>
      </top>
      <bottom style="thin">
        <color theme="6" tint="0.59999389629810485"/>
      </bottom>
      <diagonal/>
    </border>
    <border>
      <left style="thin">
        <color theme="0"/>
      </left>
      <right/>
      <top/>
      <bottom/>
      <diagonal/>
    </border>
    <border>
      <left style="thin">
        <color theme="6" tint="0.59999389629810485"/>
      </left>
      <right style="thin">
        <color theme="6" tint="0.59999389629810485"/>
      </right>
      <top style="thin">
        <color theme="6" tint="0.59999389629810485"/>
      </top>
      <bottom/>
      <diagonal/>
    </border>
    <border>
      <left style="thin">
        <color theme="6" tint="0.59999389629810485"/>
      </left>
      <right style="thin">
        <color theme="6" tint="0.59999389629810485"/>
      </right>
      <top/>
      <bottom/>
      <diagonal/>
    </border>
    <border>
      <left style="thin">
        <color theme="6" tint="0.59999389629810485"/>
      </left>
      <right/>
      <top style="thin">
        <color theme="6" tint="0.59999389629810485"/>
      </top>
      <bottom/>
      <diagonal/>
    </border>
    <border>
      <left/>
      <right style="thin">
        <color theme="6" tint="0.59999389629810485"/>
      </right>
      <top style="thin">
        <color theme="6" tint="0.59999389629810485"/>
      </top>
      <bottom/>
      <diagonal/>
    </border>
    <border>
      <left style="thin">
        <color theme="6" tint="0.59999389629810485"/>
      </left>
      <right/>
      <top/>
      <bottom/>
      <diagonal/>
    </border>
    <border>
      <left/>
      <right style="thin">
        <color theme="6" tint="0.59999389629810485"/>
      </right>
      <top/>
      <bottom style="thin">
        <color theme="6" tint="0.59999389629810485"/>
      </bottom>
      <diagonal/>
    </border>
    <border>
      <left/>
      <right style="thin">
        <color theme="6" tint="0.59999389629810485"/>
      </right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 style="medium">
        <color indexed="64"/>
      </left>
      <right style="thin">
        <color rgb="FF0A0A0A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12">
    <xf numFmtId="0" fontId="0" fillId="0" borderId="0"/>
    <xf numFmtId="0" fontId="1" fillId="3" borderId="0" applyNumberFormat="0" applyBorder="0" applyAlignment="0" applyProtection="0"/>
    <xf numFmtId="0" fontId="2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>
      <alignment horizontal="center" vertical="center"/>
    </xf>
    <xf numFmtId="0" fontId="1" fillId="2" borderId="0">
      <alignment horizontal="center" vertical="center"/>
    </xf>
    <xf numFmtId="0" fontId="12" fillId="15" borderId="0" applyNumberFormat="0" applyBorder="0" applyAlignment="0" applyProtection="0"/>
    <xf numFmtId="0" fontId="16" fillId="18" borderId="19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</cellStyleXfs>
  <cellXfs count="86">
    <xf numFmtId="0" fontId="0" fillId="0" borderId="0" xfId="0"/>
    <xf numFmtId="0" fontId="0" fillId="0" borderId="0" xfId="0" applyAlignment="1">
      <alignment vertical="center"/>
    </xf>
    <xf numFmtId="0" fontId="4" fillId="8" borderId="0" xfId="0" applyFont="1" applyFill="1" applyAlignment="1">
      <alignment vertical="center"/>
    </xf>
    <xf numFmtId="0" fontId="5" fillId="8" borderId="0" xfId="0" applyFont="1" applyFill="1" applyAlignment="1">
      <alignment vertical="center" wrapText="1"/>
    </xf>
    <xf numFmtId="0" fontId="2" fillId="0" borderId="0" xfId="0" applyFont="1"/>
    <xf numFmtId="0" fontId="2" fillId="0" borderId="0" xfId="0" applyFont="1" applyAlignment="1">
      <alignment vertical="center"/>
    </xf>
    <xf numFmtId="0" fontId="0" fillId="10" borderId="1" xfId="0" applyFont="1" applyFill="1" applyBorder="1" applyAlignment="1">
      <alignment horizontal="center" vertical="center"/>
    </xf>
    <xf numFmtId="0" fontId="0" fillId="11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8" borderId="2" xfId="0" applyFont="1" applyFill="1" applyBorder="1" applyAlignment="1">
      <alignment vertical="center"/>
    </xf>
    <xf numFmtId="0" fontId="0" fillId="10" borderId="4" xfId="0" applyFont="1" applyFill="1" applyBorder="1" applyAlignment="1">
      <alignment horizontal="center" vertical="center"/>
    </xf>
    <xf numFmtId="0" fontId="5" fillId="8" borderId="5" xfId="0" applyFont="1" applyFill="1" applyBorder="1" applyAlignment="1">
      <alignment vertical="center" wrapText="1"/>
    </xf>
    <xf numFmtId="0" fontId="0" fillId="11" borderId="4" xfId="0" applyFont="1" applyFill="1" applyBorder="1" applyAlignment="1">
      <alignment horizontal="center" vertical="center"/>
    </xf>
    <xf numFmtId="0" fontId="5" fillId="8" borderId="6" xfId="0" applyFont="1" applyFill="1" applyBorder="1" applyAlignment="1">
      <alignment vertical="center" wrapText="1"/>
    </xf>
    <xf numFmtId="0" fontId="0" fillId="10" borderId="7" xfId="0" applyFont="1" applyFill="1" applyBorder="1" applyAlignment="1">
      <alignment horizontal="center" vertical="center"/>
    </xf>
    <xf numFmtId="0" fontId="0" fillId="11" borderId="7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8" borderId="10" xfId="0" applyFont="1" applyFill="1" applyBorder="1" applyAlignment="1">
      <alignment vertical="center"/>
    </xf>
    <xf numFmtId="0" fontId="4" fillId="8" borderId="3" xfId="0" applyFont="1" applyFill="1" applyBorder="1" applyAlignment="1">
      <alignment vertical="center"/>
    </xf>
    <xf numFmtId="0" fontId="4" fillId="8" borderId="11" xfId="0" applyFont="1" applyFill="1" applyBorder="1" applyAlignment="1">
      <alignment vertical="center"/>
    </xf>
    <xf numFmtId="0" fontId="4" fillId="8" borderId="12" xfId="0" applyFont="1" applyFill="1" applyBorder="1" applyAlignment="1">
      <alignment vertical="center"/>
    </xf>
    <xf numFmtId="0" fontId="4" fillId="8" borderId="13" xfId="0" applyFont="1" applyFill="1" applyBorder="1" applyAlignment="1">
      <alignment vertical="center"/>
    </xf>
    <xf numFmtId="0" fontId="0" fillId="0" borderId="12" xfId="0" applyBorder="1"/>
    <xf numFmtId="0" fontId="5" fillId="8" borderId="0" xfId="0" applyFont="1" applyFill="1" applyBorder="1" applyAlignment="1">
      <alignment vertical="center" wrapText="1"/>
    </xf>
    <xf numFmtId="0" fontId="5" fillId="8" borderId="14" xfId="0" applyFont="1" applyFill="1" applyBorder="1" applyAlignment="1">
      <alignment vertical="center" wrapText="1"/>
    </xf>
    <xf numFmtId="0" fontId="0" fillId="0" borderId="0" xfId="0" applyBorder="1"/>
    <xf numFmtId="0" fontId="0" fillId="12" borderId="12" xfId="0" applyFill="1" applyBorder="1"/>
    <xf numFmtId="0" fontId="0" fillId="12" borderId="0" xfId="0" applyFill="1" applyBorder="1"/>
    <xf numFmtId="0" fontId="6" fillId="9" borderId="0" xfId="6" applyFont="1" applyBorder="1">
      <alignment horizontal="center" vertical="center"/>
    </xf>
    <xf numFmtId="0" fontId="6" fillId="2" borderId="0" xfId="7" applyFont="1" applyBorder="1">
      <alignment horizontal="center" vertical="center"/>
    </xf>
    <xf numFmtId="0" fontId="6" fillId="7" borderId="0" xfId="5" applyFont="1" applyBorder="1" applyAlignment="1">
      <alignment horizontal="center" vertical="center"/>
    </xf>
    <xf numFmtId="164" fontId="3" fillId="5" borderId="0" xfId="3" applyNumberFormat="1" applyFont="1" applyBorder="1" applyAlignment="1" applyProtection="1">
      <alignment horizontal="center" vertical="center"/>
    </xf>
    <xf numFmtId="164" fontId="3" fillId="6" borderId="0" xfId="4" applyNumberFormat="1" applyFont="1" applyBorder="1" applyAlignment="1" applyProtection="1">
      <alignment horizontal="center" vertical="center"/>
    </xf>
    <xf numFmtId="0" fontId="0" fillId="12" borderId="14" xfId="0" applyFill="1" applyBorder="1" applyAlignment="1">
      <alignment horizontal="center" vertical="center"/>
    </xf>
    <xf numFmtId="0" fontId="7" fillId="12" borderId="0" xfId="0" applyFont="1" applyFill="1" applyBorder="1" applyAlignment="1"/>
    <xf numFmtId="165" fontId="0" fillId="0" borderId="0" xfId="0" applyNumberFormat="1" applyBorder="1"/>
    <xf numFmtId="0" fontId="2" fillId="4" borderId="0" xfId="2" applyBorder="1"/>
    <xf numFmtId="0" fontId="0" fillId="12" borderId="0" xfId="0" applyFill="1" applyBorder="1" applyAlignment="1" applyProtection="1">
      <alignment horizontal="left" vertical="center"/>
    </xf>
    <xf numFmtId="0" fontId="0" fillId="3" borderId="0" xfId="1" applyFont="1" applyBorder="1" applyAlignment="1" applyProtection="1">
      <alignment vertical="center"/>
    </xf>
    <xf numFmtId="0" fontId="1" fillId="3" borderId="0" xfId="1" applyBorder="1" applyAlignment="1" applyProtection="1">
      <alignment vertical="center"/>
    </xf>
    <xf numFmtId="0" fontId="1" fillId="3" borderId="0" xfId="1" applyBorder="1"/>
    <xf numFmtId="0" fontId="9" fillId="0" borderId="15" xfId="0" applyFont="1" applyBorder="1" applyAlignment="1">
      <alignment horizontal="left" vertical="center" indent="1"/>
    </xf>
    <xf numFmtId="0" fontId="8" fillId="13" borderId="15" xfId="0" applyFont="1" applyFill="1" applyBorder="1" applyAlignment="1">
      <alignment horizontal="left" vertical="center" indent="1"/>
    </xf>
    <xf numFmtId="0" fontId="0" fillId="0" borderId="12" xfId="0" applyFill="1" applyBorder="1"/>
    <xf numFmtId="0" fontId="0" fillId="0" borderId="0" xfId="0" applyFill="1" applyBorder="1"/>
    <xf numFmtId="0" fontId="2" fillId="0" borderId="0" xfId="0" applyFont="1" applyFill="1"/>
    <xf numFmtId="0" fontId="0" fillId="0" borderId="14" xfId="0" applyFill="1" applyBorder="1" applyAlignment="1">
      <alignment horizontal="center" vertical="center"/>
    </xf>
    <xf numFmtId="0" fontId="0" fillId="0" borderId="0" xfId="0" applyFill="1"/>
    <xf numFmtId="0" fontId="0" fillId="14" borderId="10" xfId="0" applyFill="1" applyBorder="1" applyAlignment="1">
      <alignment vertical="center"/>
    </xf>
    <xf numFmtId="0" fontId="7" fillId="14" borderId="3" xfId="0" applyFont="1" applyFill="1" applyBorder="1" applyAlignment="1"/>
    <xf numFmtId="0" fontId="0" fillId="14" borderId="3" xfId="0" applyFill="1" applyBorder="1" applyAlignment="1">
      <alignment vertical="center"/>
    </xf>
    <xf numFmtId="0" fontId="0" fillId="14" borderId="11" xfId="0" applyFill="1" applyBorder="1" applyAlignment="1">
      <alignment horizontal="center" vertical="center"/>
    </xf>
    <xf numFmtId="0" fontId="0" fillId="16" borderId="0" xfId="0" applyFill="1" applyBorder="1" applyAlignment="1">
      <alignment horizontal="left" vertical="top"/>
    </xf>
    <xf numFmtId="0" fontId="13" fillId="16" borderId="0" xfId="0" applyFont="1" applyFill="1" applyBorder="1" applyAlignment="1">
      <alignment horizontal="left" vertical="top"/>
    </xf>
    <xf numFmtId="0" fontId="14" fillId="16" borderId="0" xfId="0" applyFont="1" applyFill="1" applyBorder="1" applyAlignment="1">
      <alignment horizontal="left" vertical="top" wrapText="1"/>
    </xf>
    <xf numFmtId="166" fontId="15" fillId="16" borderId="18" xfId="0" applyNumberFormat="1" applyFont="1" applyFill="1" applyBorder="1" applyAlignment="1">
      <alignment horizontal="left" vertical="top" shrinkToFit="1"/>
    </xf>
    <xf numFmtId="0" fontId="4" fillId="8" borderId="0" xfId="0" applyFont="1" applyFill="1" applyBorder="1" applyAlignment="1">
      <alignment vertical="center"/>
    </xf>
    <xf numFmtId="0" fontId="2" fillId="0" borderId="0" xfId="0" applyFont="1" applyBorder="1"/>
    <xf numFmtId="0" fontId="0" fillId="17" borderId="1" xfId="0" quotePrefix="1" applyFont="1" applyFill="1" applyBorder="1" applyAlignment="1">
      <alignment horizontal="center" vertical="center"/>
    </xf>
    <xf numFmtId="0" fontId="12" fillId="15" borderId="1" xfId="8" applyBorder="1" applyAlignment="1">
      <alignment horizontal="center" vertical="center"/>
    </xf>
    <xf numFmtId="0" fontId="0" fillId="11" borderId="4" xfId="0" applyFont="1" applyFill="1" applyBorder="1" applyAlignment="1">
      <alignment horizontal="left" vertical="center"/>
    </xf>
    <xf numFmtId="167" fontId="0" fillId="0" borderId="0" xfId="0" applyNumberFormat="1"/>
    <xf numFmtId="0" fontId="6" fillId="0" borderId="0" xfId="0" applyFont="1"/>
    <xf numFmtId="0" fontId="16" fillId="18" borderId="19" xfId="9"/>
    <xf numFmtId="0" fontId="16" fillId="18" borderId="19" xfId="9" applyAlignment="1">
      <alignment horizontal="left"/>
    </xf>
    <xf numFmtId="0" fontId="16" fillId="18" borderId="19" xfId="9" applyAlignment="1">
      <alignment horizontal="left" vertical="top"/>
    </xf>
    <xf numFmtId="167" fontId="17" fillId="0" borderId="0" xfId="10" applyNumberFormat="1"/>
    <xf numFmtId="14" fontId="0" fillId="0" borderId="0" xfId="0" applyNumberFormat="1"/>
    <xf numFmtId="0" fontId="18" fillId="0" borderId="0" xfId="11"/>
    <xf numFmtId="0" fontId="18" fillId="16" borderId="0" xfId="11" applyFill="1" applyBorder="1" applyAlignment="1">
      <alignment horizontal="left" vertical="top"/>
    </xf>
    <xf numFmtId="0" fontId="18" fillId="16" borderId="0" xfId="11" applyFill="1" applyBorder="1" applyAlignment="1">
      <alignment horizontal="center" vertical="top" wrapText="1"/>
    </xf>
    <xf numFmtId="0" fontId="18" fillId="16" borderId="16" xfId="11" applyFill="1" applyBorder="1" applyAlignment="1">
      <alignment horizontal="left" vertical="top" wrapText="1"/>
    </xf>
    <xf numFmtId="0" fontId="18" fillId="16" borderId="17" xfId="11" applyFill="1" applyBorder="1" applyAlignment="1">
      <alignment horizontal="left" vertical="top" wrapText="1"/>
    </xf>
    <xf numFmtId="0" fontId="18" fillId="0" borderId="0" xfId="11" applyAlignment="1"/>
    <xf numFmtId="0" fontId="18" fillId="0" borderId="0" xfId="11" applyAlignment="1">
      <alignment wrapText="1"/>
    </xf>
    <xf numFmtId="14" fontId="0" fillId="0" borderId="0" xfId="0" applyNumberFormat="1" applyFont="1"/>
    <xf numFmtId="14" fontId="15" fillId="16" borderId="18" xfId="0" applyNumberFormat="1" applyFont="1" applyFill="1" applyBorder="1" applyAlignment="1">
      <alignment horizontal="left" vertical="top" shrinkToFit="1"/>
    </xf>
    <xf numFmtId="0" fontId="17" fillId="0" borderId="0" xfId="10"/>
    <xf numFmtId="0" fontId="19" fillId="0" borderId="12" xfId="0" applyFont="1" applyBorder="1"/>
    <xf numFmtId="0" fontId="19" fillId="0" borderId="0" xfId="0" applyFont="1"/>
    <xf numFmtId="0" fontId="19" fillId="16" borderId="0" xfId="0" applyFont="1" applyFill="1" applyBorder="1"/>
    <xf numFmtId="165" fontId="0" fillId="0" borderId="0" xfId="0" applyNumberFormat="1" applyFill="1" applyBorder="1"/>
    <xf numFmtId="0" fontId="0" fillId="0" borderId="0" xfId="0" applyNumberFormat="1" applyFill="1" applyBorder="1"/>
    <xf numFmtId="0" fontId="0" fillId="3" borderId="0" xfId="1" applyFont="1" applyBorder="1" applyAlignment="1" applyProtection="1">
      <alignment horizontal="left" vertical="center"/>
    </xf>
    <xf numFmtId="0" fontId="1" fillId="3" borderId="0" xfId="1" applyBorder="1" applyAlignment="1" applyProtection="1">
      <alignment horizontal="left" vertical="center"/>
    </xf>
  </cellXfs>
  <cellStyles count="12">
    <cellStyle name="20% - Accent3" xfId="1" builtinId="38"/>
    <cellStyle name="40% - Accent4" xfId="3" builtinId="43"/>
    <cellStyle name="40% - Accent5" xfId="4" builtinId="47"/>
    <cellStyle name="40% - Accent6" xfId="5" builtinId="51"/>
    <cellStyle name="60% - Accent3" xfId="2" builtinId="40"/>
    <cellStyle name="Bad" xfId="8" builtinId="27"/>
    <cellStyle name="Calculation" xfId="9" builtinId="22"/>
    <cellStyle name="Explanatory Text" xfId="11" builtinId="53"/>
    <cellStyle name="Normal" xfId="0" builtinId="0"/>
    <cellStyle name="Puhkus" xfId="6" xr:uid="{00000000-0005-0000-0000-000009000000}"/>
    <cellStyle name="Tallinn" xfId="7" xr:uid="{00000000-0005-0000-0000-00000B000000}"/>
    <cellStyle name="Warning Text" xfId="10" builtinId="11"/>
  </cellStyles>
  <dxfs count="50">
    <dxf>
      <font>
        <color theme="0"/>
      </font>
    </dxf>
    <dxf>
      <font>
        <color theme="0"/>
      </font>
    </dxf>
    <dxf>
      <font>
        <color theme="1"/>
      </font>
      <fill>
        <patternFill>
          <bgColor rgb="FFEB7575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color theme="1"/>
      </font>
      <fill>
        <patternFill>
          <bgColor rgb="FFEB7575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color rgb="FFA80000"/>
      </font>
      <fill>
        <patternFill>
          <bgColor rgb="FFFFCCCC"/>
        </patternFill>
      </fill>
    </dxf>
    <dxf>
      <fill>
        <patternFill>
          <bgColor theme="5" tint="0.39994506668294322"/>
        </patternFill>
      </fill>
    </dxf>
    <dxf>
      <font>
        <color theme="0"/>
      </font>
      <numFmt numFmtId="0" formatCode="General"/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color theme="0"/>
      </font>
    </dxf>
    <dxf>
      <font>
        <color theme="0"/>
      </font>
    </dxf>
    <dxf>
      <font>
        <color theme="1"/>
      </font>
      <fill>
        <patternFill>
          <bgColor rgb="FFEB7575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color theme="1"/>
      </font>
      <fill>
        <patternFill>
          <bgColor rgb="FFEB7575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9" tint="0.59996337778862885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color rgb="FFA80000"/>
      </font>
      <fill>
        <patternFill>
          <bgColor rgb="FFFFCCCC"/>
        </patternFill>
      </fill>
    </dxf>
    <dxf>
      <fill>
        <patternFill>
          <bgColor theme="5" tint="0.39994506668294322"/>
        </patternFill>
      </fill>
    </dxf>
    <dxf>
      <font>
        <color theme="0"/>
      </font>
      <numFmt numFmtId="0" formatCode="General"/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5" tint="0.59996337778862885"/>
        </patternFill>
      </fill>
    </dxf>
    <dxf>
      <font>
        <color theme="1"/>
      </font>
      <fill>
        <patternFill>
          <bgColor theme="6" tint="0.39994506668294322"/>
        </patternFill>
      </fill>
    </dxf>
    <dxf>
      <font>
        <color theme="1"/>
      </font>
      <fill>
        <patternFill>
          <bgColor theme="7" tint="0.59996337778862885"/>
        </patternFill>
      </fill>
    </dxf>
    <dxf>
      <font>
        <color theme="1"/>
      </font>
      <fill>
        <patternFill>
          <bgColor theme="8" tint="0.59996337778862885"/>
        </patternFill>
      </fill>
    </dxf>
  </dxfs>
  <tableStyles count="0" defaultTableStyle="TableStyleMedium2" defaultPivotStyle="PivotStyleLight16"/>
  <colors>
    <mruColors>
      <color rgb="FFA80000"/>
      <color rgb="FFFFCCCC"/>
      <color rgb="FFFDB1B1"/>
      <color rgb="FFF7DCB7"/>
      <color rgb="FFEBC2E6"/>
      <color rgb="FFFFF7E1"/>
      <color rgb="FFFFFDF7"/>
      <color rgb="FFEB7575"/>
      <color rgb="FFEA6B1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eht1"/>
  <dimension ref="A1:AQ107"/>
  <sheetViews>
    <sheetView showGridLines="0" tabSelected="1" workbookViewId="0">
      <selection activeCell="C19" sqref="C19"/>
    </sheetView>
  </sheetViews>
  <sheetFormatPr defaultRowHeight="15" x14ac:dyDescent="0.25"/>
  <cols>
    <col min="1" max="1" width="2.5703125" style="4" customWidth="1"/>
    <col min="2" max="2" width="2.42578125" customWidth="1"/>
    <col min="3" max="3" width="23.140625" customWidth="1"/>
    <col min="4" max="4" width="12" customWidth="1"/>
    <col min="5" max="5" width="16.140625" customWidth="1"/>
    <col min="6" max="6" width="9.5703125" customWidth="1"/>
    <col min="7" max="8" width="8.140625" customWidth="1"/>
    <col min="9" max="36" width="4.42578125" customWidth="1"/>
    <col min="37" max="37" width="10.28515625" style="8" customWidth="1"/>
    <col min="39" max="43" width="3.5703125" customWidth="1"/>
  </cols>
  <sheetData>
    <row r="1" spans="1:43" s="1" customFormat="1" ht="46.5" customHeight="1" x14ac:dyDescent="0.45">
      <c r="A1" s="5"/>
      <c r="B1" s="49"/>
      <c r="C1" s="51"/>
      <c r="D1" s="50" t="s">
        <v>0</v>
      </c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2"/>
    </row>
    <row r="2" spans="1:43" x14ac:dyDescent="0.25">
      <c r="B2" s="27"/>
      <c r="C2" s="28"/>
      <c r="D2" s="28"/>
      <c r="E2" s="28"/>
      <c r="F2" s="29" t="s">
        <v>1</v>
      </c>
      <c r="G2" s="84" t="s">
        <v>2</v>
      </c>
      <c r="H2" s="85"/>
      <c r="I2" s="85"/>
      <c r="J2" s="30" t="s">
        <v>3</v>
      </c>
      <c r="K2" s="84" t="s">
        <v>4</v>
      </c>
      <c r="L2" s="85"/>
      <c r="M2" s="85"/>
      <c r="N2" s="31" t="s">
        <v>5</v>
      </c>
      <c r="O2" s="85" t="s">
        <v>6</v>
      </c>
      <c r="P2" s="85"/>
      <c r="Q2" s="32" t="s">
        <v>7</v>
      </c>
      <c r="R2" s="84" t="s">
        <v>16</v>
      </c>
      <c r="S2" s="85"/>
      <c r="T2" s="85"/>
      <c r="U2" s="33" t="s">
        <v>21</v>
      </c>
      <c r="V2" s="84" t="s">
        <v>22</v>
      </c>
      <c r="W2" s="85"/>
      <c r="X2" s="85"/>
      <c r="Y2" s="59" t="s">
        <v>23</v>
      </c>
      <c r="Z2" s="84" t="s">
        <v>8</v>
      </c>
      <c r="AA2" s="85"/>
      <c r="AB2" s="85"/>
      <c r="AC2" s="60" t="s">
        <v>9</v>
      </c>
      <c r="AD2" s="39" t="s">
        <v>10</v>
      </c>
      <c r="AE2" s="40"/>
      <c r="AF2" s="40"/>
      <c r="AG2" s="41"/>
      <c r="AH2" s="38"/>
      <c r="AI2" s="28"/>
      <c r="AJ2" s="28"/>
      <c r="AK2" s="34"/>
    </row>
    <row r="3" spans="1:43" s="48" customFormat="1" x14ac:dyDescent="0.25">
      <c r="A3" s="46"/>
      <c r="B3" s="44"/>
      <c r="C3" s="45"/>
      <c r="D3" s="45"/>
      <c r="E3" s="45"/>
      <c r="F3" s="83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7"/>
    </row>
    <row r="4" spans="1:43" ht="28.5" x14ac:dyDescent="0.45">
      <c r="B4" s="27"/>
      <c r="C4" s="28"/>
      <c r="D4" s="35" t="s">
        <v>17</v>
      </c>
      <c r="E4" s="28"/>
      <c r="F4" s="36">
        <f t="shared" ref="F4:AJ4" si="0">DATE(kalendriAasta,1,F$5)</f>
        <v>44197</v>
      </c>
      <c r="G4" s="36">
        <f t="shared" si="0"/>
        <v>44198</v>
      </c>
      <c r="H4" s="36">
        <f t="shared" si="0"/>
        <v>44199</v>
      </c>
      <c r="I4" s="36">
        <f t="shared" si="0"/>
        <v>44200</v>
      </c>
      <c r="J4" s="36">
        <f t="shared" si="0"/>
        <v>44201</v>
      </c>
      <c r="K4" s="36">
        <f t="shared" si="0"/>
        <v>44202</v>
      </c>
      <c r="L4" s="36">
        <f t="shared" si="0"/>
        <v>44203</v>
      </c>
      <c r="M4" s="36">
        <f t="shared" si="0"/>
        <v>44204</v>
      </c>
      <c r="N4" s="36">
        <f t="shared" si="0"/>
        <v>44205</v>
      </c>
      <c r="O4" s="36">
        <f t="shared" si="0"/>
        <v>44206</v>
      </c>
      <c r="P4" s="36">
        <f t="shared" si="0"/>
        <v>44207</v>
      </c>
      <c r="Q4" s="36">
        <f t="shared" si="0"/>
        <v>44208</v>
      </c>
      <c r="R4" s="36">
        <f t="shared" si="0"/>
        <v>44209</v>
      </c>
      <c r="S4" s="36">
        <f t="shared" si="0"/>
        <v>44210</v>
      </c>
      <c r="T4" s="36">
        <f t="shared" si="0"/>
        <v>44211</v>
      </c>
      <c r="U4" s="36">
        <f t="shared" si="0"/>
        <v>44212</v>
      </c>
      <c r="V4" s="36">
        <f t="shared" si="0"/>
        <v>44213</v>
      </c>
      <c r="W4" s="36">
        <f t="shared" si="0"/>
        <v>44214</v>
      </c>
      <c r="X4" s="36">
        <f t="shared" si="0"/>
        <v>44215</v>
      </c>
      <c r="Y4" s="36">
        <f t="shared" si="0"/>
        <v>44216</v>
      </c>
      <c r="Z4" s="36">
        <f t="shared" si="0"/>
        <v>44217</v>
      </c>
      <c r="AA4" s="36">
        <f t="shared" si="0"/>
        <v>44218</v>
      </c>
      <c r="AB4" s="36">
        <f t="shared" si="0"/>
        <v>44219</v>
      </c>
      <c r="AC4" s="36">
        <f t="shared" si="0"/>
        <v>44220</v>
      </c>
      <c r="AD4" s="36">
        <f t="shared" si="0"/>
        <v>44221</v>
      </c>
      <c r="AE4" s="36">
        <f t="shared" si="0"/>
        <v>44222</v>
      </c>
      <c r="AF4" s="36">
        <f t="shared" si="0"/>
        <v>44223</v>
      </c>
      <c r="AG4" s="36">
        <f t="shared" si="0"/>
        <v>44224</v>
      </c>
      <c r="AH4" s="36">
        <f t="shared" si="0"/>
        <v>44225</v>
      </c>
      <c r="AI4" s="36">
        <f t="shared" si="0"/>
        <v>44226</v>
      </c>
      <c r="AJ4" s="36">
        <f t="shared" si="0"/>
        <v>44227</v>
      </c>
      <c r="AK4" s="35">
        <v>2021</v>
      </c>
    </row>
    <row r="5" spans="1:43" x14ac:dyDescent="0.25">
      <c r="B5" s="44"/>
      <c r="C5" s="45"/>
      <c r="D5" s="45"/>
      <c r="E5" s="45"/>
      <c r="F5" s="37">
        <v>1</v>
      </c>
      <c r="G5" s="37">
        <v>2</v>
      </c>
      <c r="H5" s="37">
        <v>3</v>
      </c>
      <c r="I5" s="37">
        <v>4</v>
      </c>
      <c r="J5" s="37">
        <v>5</v>
      </c>
      <c r="K5" s="37">
        <v>6</v>
      </c>
      <c r="L5" s="37">
        <v>7</v>
      </c>
      <c r="M5" s="37">
        <v>8</v>
      </c>
      <c r="N5" s="37">
        <v>9</v>
      </c>
      <c r="O5" s="37">
        <v>10</v>
      </c>
      <c r="P5" s="37">
        <v>11</v>
      </c>
      <c r="Q5" s="37">
        <v>12</v>
      </c>
      <c r="R5" s="37">
        <v>13</v>
      </c>
      <c r="S5" s="37">
        <v>14</v>
      </c>
      <c r="T5" s="37">
        <v>15</v>
      </c>
      <c r="U5" s="37">
        <v>16</v>
      </c>
      <c r="V5" s="37">
        <v>17</v>
      </c>
      <c r="W5" s="37">
        <v>18</v>
      </c>
      <c r="X5" s="37">
        <v>19</v>
      </c>
      <c r="Y5" s="37">
        <v>20</v>
      </c>
      <c r="Z5" s="37">
        <v>21</v>
      </c>
      <c r="AA5" s="37">
        <v>22</v>
      </c>
      <c r="AB5" s="37">
        <v>23</v>
      </c>
      <c r="AC5" s="37">
        <v>24</v>
      </c>
      <c r="AD5" s="37">
        <v>25</v>
      </c>
      <c r="AE5" s="37">
        <v>26</v>
      </c>
      <c r="AF5" s="37">
        <v>27</v>
      </c>
      <c r="AG5" s="37">
        <v>28</v>
      </c>
      <c r="AH5" s="37">
        <v>29</v>
      </c>
      <c r="AI5" s="37">
        <v>30</v>
      </c>
      <c r="AJ5" s="37">
        <v>31</v>
      </c>
      <c r="AK5" s="16"/>
      <c r="AM5" s="6" t="str">
        <f>KeyPuhkus</f>
        <v>P</v>
      </c>
      <c r="AN5" s="6" t="str">
        <f>KeyTallinn</f>
        <v>T</v>
      </c>
      <c r="AO5" s="6" t="str">
        <f>KeyHaigusleht</f>
        <v>H</v>
      </c>
      <c r="AP5" s="6" t="str">
        <f>keyKoolitused</f>
        <v>K</v>
      </c>
      <c r="AQ5" s="6" t="str">
        <f>KeyEkonsult</f>
        <v>E</v>
      </c>
    </row>
    <row r="6" spans="1:43" x14ac:dyDescent="0.25">
      <c r="B6" s="23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17"/>
    </row>
    <row r="7" spans="1:43" x14ac:dyDescent="0.25">
      <c r="A7" s="4">
        <f>Employees!A3</f>
        <v>1</v>
      </c>
      <c r="B7" s="18"/>
      <c r="C7" s="19"/>
      <c r="D7" s="19"/>
      <c r="E7" s="20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14"/>
      <c r="AK7" s="17">
        <f>COUNTA(F7:AJ7)</f>
        <v>0</v>
      </c>
      <c r="AM7">
        <f t="shared" ref="AM7:AM13" si="1">COUNTIF(F7:AJ7,KeyPuhkus)</f>
        <v>0</v>
      </c>
      <c r="AN7">
        <f t="shared" ref="AN7:AN13" si="2">COUNTIF(G7:AK7,KeyTallinn)</f>
        <v>0</v>
      </c>
      <c r="AO7">
        <f t="shared" ref="AO7:AO13" si="3">COUNTIF(H7:AL7,KeyHaigusleht)</f>
        <v>0</v>
      </c>
      <c r="AP7">
        <f t="shared" ref="AP7:AP13" si="4">COUNTIF(I7:AM7,keyKoolitused)</f>
        <v>0</v>
      </c>
      <c r="AQ7">
        <f t="shared" ref="AQ7:AQ13" si="5">COUNTIF(J7:AN7,KeyEkonsult)</f>
        <v>0</v>
      </c>
    </row>
    <row r="8" spans="1:43" x14ac:dyDescent="0.25">
      <c r="A8" s="4">
        <f>Employees!A4</f>
        <v>2</v>
      </c>
      <c r="B8" s="21"/>
      <c r="C8" s="57"/>
      <c r="D8" s="9"/>
      <c r="E8" s="22"/>
      <c r="F8" s="61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15"/>
      <c r="AK8" s="17">
        <f t="shared" ref="AK8:AK13" si="6">COUNTA(F8:AJ8)</f>
        <v>0</v>
      </c>
      <c r="AM8">
        <f t="shared" si="1"/>
        <v>0</v>
      </c>
      <c r="AN8">
        <f t="shared" si="2"/>
        <v>0</v>
      </c>
      <c r="AO8">
        <f t="shared" si="3"/>
        <v>0</v>
      </c>
      <c r="AP8">
        <f t="shared" si="4"/>
        <v>0</v>
      </c>
      <c r="AQ8">
        <f t="shared" si="5"/>
        <v>0</v>
      </c>
    </row>
    <row r="9" spans="1:43" x14ac:dyDescent="0.25">
      <c r="A9" s="4">
        <f>Employees!A5</f>
        <v>3</v>
      </c>
      <c r="B9" s="79">
        <f>Employees!B5</f>
        <v>0</v>
      </c>
      <c r="C9" s="81" t="str">
        <f>CONCATENATE(D9," ")</f>
        <v xml:space="preserve">Katrin </v>
      </c>
      <c r="D9" s="24" t="str">
        <f>Employees!C5</f>
        <v>Katrin</v>
      </c>
      <c r="E9" s="25">
        <f>Employees!D5</f>
        <v>0</v>
      </c>
      <c r="F9" s="6" t="str">
        <f>IF(COUNTIFS(P!$C$3:$C$14,$D9,P!$E$3:$E$14,"&lt;="&amp;January!F$4,P!$F$3:$F$14,"&gt;="&amp;January!F$4),"P","")</f>
        <v/>
      </c>
      <c r="G9" s="6" t="str">
        <f>IF(COUNTIFS(P!$C$3:$C$14,$D9,P!$E$3:$E$14,"&lt;="&amp;January!G$4,P!$F$3:$F$14,"&gt;="&amp;January!G$4),"P","")</f>
        <v>P</v>
      </c>
      <c r="H9" s="6" t="str">
        <f>IF(COUNTIFS(P!$C$3:$C$14,$D9,P!$E$3:$E$14,"&lt;="&amp;January!H$4,P!$F$3:$F$14,"&gt;="&amp;January!H$4),"P","")</f>
        <v>P</v>
      </c>
      <c r="I9" s="6" t="str">
        <f>IF(COUNTIFS(P!$C$3:$C$14,$D9,P!$E$3:$E$14,"&lt;="&amp;January!I$4,P!$F$3:$F$14,"&gt;="&amp;January!I$4),"P","")</f>
        <v>P</v>
      </c>
      <c r="J9" s="6" t="str">
        <f>IF(COUNTIFS(P!$C$3:$C$14,$D9,P!$E$3:$E$14,"&lt;="&amp;January!J$4,P!$F$3:$F$14,"&gt;="&amp;January!J$4),"P","")</f>
        <v>P</v>
      </c>
      <c r="K9" s="6" t="str">
        <f>IF(COUNTIFS(P!$C$3:$C$14,$D9,P!$E$3:$E$14,"&lt;="&amp;January!K$4,P!$F$3:$F$14,"&gt;="&amp;January!K$4),"P","")</f>
        <v/>
      </c>
      <c r="L9" s="6" t="str">
        <f>IF(COUNTIFS(P!$C$3:$C$14,$D9,P!$E$3:$E$14,"&lt;="&amp;January!L$4,P!$F$3:$F$14,"&gt;="&amp;January!L$4),"P","")</f>
        <v/>
      </c>
      <c r="M9" s="6" t="str">
        <f>IF(COUNTIFS(P!$C$3:$C$14,$D9,P!$E$3:$E$14,"&lt;="&amp;January!M$4,P!$F$3:$F$14,"&gt;="&amp;January!M$4),"P","")</f>
        <v/>
      </c>
      <c r="N9" s="6" t="str">
        <f>IF(COUNTIFS(P!$C$3:$C$14,$D9,P!$E$3:$E$14,"&lt;="&amp;January!N$4,P!$F$3:$F$14,"&gt;="&amp;January!N$4),"P","")</f>
        <v/>
      </c>
      <c r="O9" s="6" t="str">
        <f>IF(COUNTIFS(P!$C$3:$C$14,$D9,P!$E$3:$E$14,"&lt;="&amp;January!O$4,P!$F$3:$F$14,"&gt;="&amp;January!O$4),"P","")</f>
        <v/>
      </c>
      <c r="P9" s="6" t="str">
        <f>IF(COUNTIFS(P!$C$3:$C$14,$D9,P!$E$3:$E$14,"&lt;="&amp;January!P$4,P!$F$3:$F$14,"&gt;="&amp;January!P$4),"P","")</f>
        <v/>
      </c>
      <c r="Q9" s="6" t="str">
        <f>IF(COUNTIFS(P!$C$3:$C$14,$D9,P!$E$3:$E$14,"&lt;="&amp;January!Q$4,P!$F$3:$F$14,"&gt;="&amp;January!Q$4),"P","")</f>
        <v/>
      </c>
      <c r="R9" s="6" t="str">
        <f>IF(COUNTIFS(P!$C$3:$C$14,$D9,P!$E$3:$E$14,"&lt;="&amp;January!R$4,P!$F$3:$F$14,"&gt;="&amp;January!R$4),"P","")</f>
        <v/>
      </c>
      <c r="S9" s="6" t="str">
        <f>IF(COUNTIFS(P!$C$3:$C$14,$D9,P!$E$3:$E$14,"&lt;="&amp;January!S$4,P!$F$3:$F$14,"&gt;="&amp;January!S$4),"P","")</f>
        <v/>
      </c>
      <c r="T9" s="6" t="str">
        <f>IF(COUNTIFS(P!$C$3:$C$14,$D9,P!$E$3:$E$14,"&lt;="&amp;January!T$4,P!$F$3:$F$14,"&gt;="&amp;January!T$4),"P","")</f>
        <v/>
      </c>
      <c r="U9" s="6" t="str">
        <f>IF(COUNTIFS(P!$C$3:$C$14,$D9,P!$E$3:$E$14,"&lt;="&amp;January!U$4,P!$F$3:$F$14,"&gt;="&amp;January!U$4),"P","")</f>
        <v/>
      </c>
      <c r="V9" s="6" t="str">
        <f>IF(COUNTIFS(P!$C$3:$C$14,$D9,P!$E$3:$E$14,"&lt;="&amp;January!V$4,P!$F$3:$F$14,"&gt;="&amp;January!V$4),"P","")</f>
        <v/>
      </c>
      <c r="W9" s="6" t="str">
        <f>IF(COUNTIFS(P!$C$3:$C$14,$D9,P!$E$3:$E$14,"&lt;="&amp;January!W$4,P!$F$3:$F$14,"&gt;="&amp;January!W$4),"P","")</f>
        <v/>
      </c>
      <c r="X9" s="6" t="str">
        <f>IF(COUNTIFS(P!$C$3:$C$14,$D9,P!$E$3:$E$14,"&lt;="&amp;January!X$4,P!$F$3:$F$14,"&gt;="&amp;January!X$4),"P","")</f>
        <v/>
      </c>
      <c r="Y9" s="6" t="str">
        <f>IF(COUNTIFS(P!$C$3:$C$14,$D9,P!$E$3:$E$14,"&lt;="&amp;January!Y$4,P!$F$3:$F$14,"&gt;="&amp;January!Y$4),"P","")</f>
        <v/>
      </c>
      <c r="Z9" s="6" t="str">
        <f>IF(COUNTIFS(P!$C$3:$C$14,$D9,P!$E$3:$E$14,"&lt;="&amp;January!Z$4,P!$F$3:$F$14,"&gt;="&amp;January!Z$4),"P","")</f>
        <v>P</v>
      </c>
      <c r="AA9" s="6" t="str">
        <f>IF(COUNTIFS(P!$C$3:$C$14,$D9,P!$E$3:$E$14,"&lt;="&amp;January!AA$4,P!$F$3:$F$14,"&gt;="&amp;January!AA$4),"P","")</f>
        <v>P</v>
      </c>
      <c r="AB9" s="6" t="str">
        <f>IF(COUNTIFS(P!$C$3:$C$14,$D9,P!$E$3:$E$14,"&lt;="&amp;January!AB$4,P!$F$3:$F$14,"&gt;="&amp;January!AB$4),"P","")</f>
        <v>P</v>
      </c>
      <c r="AC9" s="6" t="str">
        <f>IF(COUNTIFS(P!$C$3:$C$14,$D9,P!$E$3:$E$14,"&lt;="&amp;January!AC$4,P!$F$3:$F$14,"&gt;="&amp;January!AC$4),"P","")</f>
        <v>P</v>
      </c>
      <c r="AD9" s="6" t="str">
        <f>IF(COUNTIFS(P!$C$3:$C$14,$D9,P!$E$3:$E$14,"&lt;="&amp;January!AD$4,P!$F$3:$F$14,"&gt;="&amp;January!AD$4),"P","")</f>
        <v/>
      </c>
      <c r="AE9" s="6" t="str">
        <f>IF(COUNTIFS(P!$C$3:$C$14,$D9,P!$E$3:$E$14,"&lt;="&amp;January!AE$4,P!$F$3:$F$14,"&gt;="&amp;January!AE$4),"P","")</f>
        <v/>
      </c>
      <c r="AF9" s="6" t="str">
        <f>IF(COUNTIFS(P!$C$3:$C$14,$D9,P!$E$3:$E$14,"&lt;="&amp;January!AF$4,P!$F$3:$F$14,"&gt;="&amp;January!AF$4),"P","")</f>
        <v/>
      </c>
      <c r="AG9" s="6" t="str">
        <f>IF(COUNTIFS(P!$C$3:$C$14,$D9,P!$E$3:$E$14,"&lt;="&amp;January!AG$4,P!$F$3:$F$14,"&gt;="&amp;January!AG$4),"P","")</f>
        <v/>
      </c>
      <c r="AH9" s="6" t="str">
        <f>IF(COUNTIFS(P!$C$3:$C$14,$D9,P!$E$3:$E$14,"&lt;="&amp;January!AH$4,P!$F$3:$F$14,"&gt;="&amp;January!AH$4),"P","")</f>
        <v/>
      </c>
      <c r="AI9" s="6" t="str">
        <f>IF(COUNTIFS(P!$C$3:$C$14,$D9,P!$E$3:$E$14,"&lt;="&amp;January!AI$4,P!$F$3:$F$14,"&gt;="&amp;January!AI$4),"P","")</f>
        <v/>
      </c>
      <c r="AJ9" s="6" t="str">
        <f>IF(COUNTIFS(P!$C$3:$C$14,$D9,P!$E$3:$E$14,"&lt;="&amp;January!AJ$4,P!$F$3:$F$14,"&gt;="&amp;January!AJ$4),"P","")</f>
        <v/>
      </c>
      <c r="AK9" s="17">
        <f>COUNTA(F9:AJ9)</f>
        <v>31</v>
      </c>
      <c r="AM9">
        <f>COUNTIF(F9:AJ9,KeyPuhkus)</f>
        <v>8</v>
      </c>
      <c r="AN9">
        <f t="shared" si="2"/>
        <v>0</v>
      </c>
      <c r="AO9">
        <f t="shared" si="3"/>
        <v>0</v>
      </c>
      <c r="AP9">
        <f t="shared" si="4"/>
        <v>0</v>
      </c>
      <c r="AQ9">
        <f t="shared" si="5"/>
        <v>0</v>
      </c>
    </row>
    <row r="10" spans="1:43" x14ac:dyDescent="0.25">
      <c r="A10" s="4">
        <f>Employees!A6</f>
        <v>4</v>
      </c>
      <c r="B10" s="23">
        <f>Employees!B6</f>
        <v>0</v>
      </c>
      <c r="C10" s="81" t="str">
        <f t="shared" ref="C10:C14" si="7">CONCATENATE(D10," ")</f>
        <v xml:space="preserve">Külli </v>
      </c>
      <c r="D10" s="13" t="str">
        <f>Employees!C6</f>
        <v>Külli</v>
      </c>
      <c r="E10" s="11">
        <f>Employees!D6</f>
        <v>0</v>
      </c>
      <c r="F10" s="12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15"/>
      <c r="AK10" s="17">
        <f t="shared" si="6"/>
        <v>0</v>
      </c>
      <c r="AM10">
        <f t="shared" si="1"/>
        <v>0</v>
      </c>
      <c r="AN10">
        <f t="shared" si="2"/>
        <v>0</v>
      </c>
      <c r="AO10">
        <f t="shared" si="3"/>
        <v>0</v>
      </c>
      <c r="AP10">
        <f t="shared" si="4"/>
        <v>0</v>
      </c>
      <c r="AQ10">
        <f t="shared" si="5"/>
        <v>0</v>
      </c>
    </row>
    <row r="11" spans="1:43" x14ac:dyDescent="0.25">
      <c r="A11" s="4">
        <f>Employees!A7</f>
        <v>5</v>
      </c>
      <c r="B11" s="23">
        <f>Employees!B7</f>
        <v>0</v>
      </c>
      <c r="C11" s="81" t="str">
        <f t="shared" si="7"/>
        <v xml:space="preserve">Sirje </v>
      </c>
      <c r="D11" s="13" t="str">
        <f>Employees!C7</f>
        <v>Sirje</v>
      </c>
      <c r="E11" s="11">
        <f>Employees!D7</f>
        <v>0</v>
      </c>
      <c r="F11" s="10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14"/>
      <c r="AK11" s="17">
        <f t="shared" si="6"/>
        <v>0</v>
      </c>
      <c r="AM11">
        <f t="shared" si="1"/>
        <v>0</v>
      </c>
      <c r="AN11">
        <f t="shared" si="2"/>
        <v>0</v>
      </c>
      <c r="AO11">
        <f t="shared" si="3"/>
        <v>0</v>
      </c>
      <c r="AP11">
        <f t="shared" si="4"/>
        <v>0</v>
      </c>
      <c r="AQ11">
        <f t="shared" si="5"/>
        <v>0</v>
      </c>
    </row>
    <row r="12" spans="1:43" x14ac:dyDescent="0.25">
      <c r="A12" s="4">
        <f>Employees!A8</f>
        <v>6</v>
      </c>
      <c r="B12" s="23">
        <f>Employees!B8</f>
        <v>0</v>
      </c>
      <c r="C12" s="81" t="str">
        <f t="shared" si="7"/>
        <v xml:space="preserve">Irina </v>
      </c>
      <c r="D12" s="13" t="str">
        <f>Employees!C8</f>
        <v>Irina</v>
      </c>
      <c r="E12" s="11">
        <f>Employees!D8</f>
        <v>0</v>
      </c>
      <c r="F12" s="12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15"/>
      <c r="AK12" s="17">
        <f t="shared" si="6"/>
        <v>0</v>
      </c>
      <c r="AM12">
        <f t="shared" si="1"/>
        <v>0</v>
      </c>
      <c r="AN12">
        <f t="shared" si="2"/>
        <v>0</v>
      </c>
      <c r="AO12">
        <f t="shared" si="3"/>
        <v>0</v>
      </c>
      <c r="AP12">
        <f t="shared" si="4"/>
        <v>0</v>
      </c>
      <c r="AQ12">
        <f t="shared" si="5"/>
        <v>0</v>
      </c>
    </row>
    <row r="13" spans="1:43" x14ac:dyDescent="0.25">
      <c r="A13" s="4">
        <f>Employees!A9</f>
        <v>7</v>
      </c>
      <c r="B13" s="23">
        <f>Employees!B9</f>
        <v>0</v>
      </c>
      <c r="C13" s="81" t="str">
        <f t="shared" si="7"/>
        <v xml:space="preserve">Annika </v>
      </c>
      <c r="D13" s="13" t="str">
        <f>Employees!C9</f>
        <v>Annika</v>
      </c>
      <c r="E13" s="11">
        <f>Employees!D9</f>
        <v>0</v>
      </c>
      <c r="F13" s="10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14"/>
      <c r="AK13" s="17">
        <f t="shared" si="6"/>
        <v>0</v>
      </c>
      <c r="AM13">
        <f t="shared" si="1"/>
        <v>0</v>
      </c>
      <c r="AN13">
        <f t="shared" si="2"/>
        <v>0</v>
      </c>
      <c r="AO13">
        <f t="shared" si="3"/>
        <v>0</v>
      </c>
      <c r="AP13">
        <f t="shared" si="4"/>
        <v>0</v>
      </c>
      <c r="AQ13">
        <f t="shared" si="5"/>
        <v>0</v>
      </c>
    </row>
    <row r="14" spans="1:43" x14ac:dyDescent="0.25">
      <c r="A14"/>
      <c r="C14" s="81" t="str">
        <f t="shared" si="7"/>
        <v xml:space="preserve"> </v>
      </c>
      <c r="AK14"/>
    </row>
    <row r="15" spans="1:43" x14ac:dyDescent="0.25">
      <c r="A15"/>
      <c r="F15" s="78" t="s">
        <v>30</v>
      </c>
      <c r="AK15"/>
    </row>
    <row r="16" spans="1:43" x14ac:dyDescent="0.25">
      <c r="A16"/>
      <c r="AK16"/>
    </row>
    <row r="17" spans="1:37" x14ac:dyDescent="0.25">
      <c r="A17"/>
      <c r="F17" t="s">
        <v>36</v>
      </c>
      <c r="AK17"/>
    </row>
    <row r="18" spans="1:37" x14ac:dyDescent="0.25">
      <c r="A18"/>
      <c r="F18" t="s">
        <v>34</v>
      </c>
      <c r="AK18"/>
    </row>
    <row r="19" spans="1:37" x14ac:dyDescent="0.25">
      <c r="A19"/>
      <c r="AK19"/>
    </row>
    <row r="20" spans="1:37" x14ac:dyDescent="0.25">
      <c r="A20"/>
      <c r="AK20"/>
    </row>
    <row r="21" spans="1:37" x14ac:dyDescent="0.25">
      <c r="A21"/>
      <c r="AK21"/>
    </row>
    <row r="22" spans="1:37" x14ac:dyDescent="0.25">
      <c r="A22"/>
      <c r="E22" s="68"/>
      <c r="F22" s="68"/>
      <c r="AK22"/>
    </row>
    <row r="23" spans="1:37" x14ac:dyDescent="0.25">
      <c r="A23"/>
      <c r="AK23"/>
    </row>
    <row r="24" spans="1:37" x14ac:dyDescent="0.25">
      <c r="A24"/>
      <c r="AK24"/>
    </row>
    <row r="25" spans="1:37" x14ac:dyDescent="0.25">
      <c r="A25"/>
      <c r="AK25"/>
    </row>
    <row r="26" spans="1:37" x14ac:dyDescent="0.25">
      <c r="A26"/>
      <c r="AK26"/>
    </row>
    <row r="27" spans="1:37" x14ac:dyDescent="0.25">
      <c r="A27"/>
      <c r="AK27"/>
    </row>
    <row r="28" spans="1:37" x14ac:dyDescent="0.25">
      <c r="A28"/>
      <c r="AK28"/>
    </row>
    <row r="29" spans="1:37" x14ac:dyDescent="0.25">
      <c r="A29"/>
      <c r="AK29"/>
    </row>
    <row r="30" spans="1:37" x14ac:dyDescent="0.25">
      <c r="A30"/>
      <c r="AK30"/>
    </row>
    <row r="31" spans="1:37" x14ac:dyDescent="0.25">
      <c r="A31"/>
      <c r="AK31"/>
    </row>
    <row r="32" spans="1:37" x14ac:dyDescent="0.25">
      <c r="A32"/>
      <c r="AK32"/>
    </row>
    <row r="33" spans="1:37" x14ac:dyDescent="0.25">
      <c r="A33"/>
      <c r="AK33"/>
    </row>
    <row r="34" spans="1:37" x14ac:dyDescent="0.25">
      <c r="A34"/>
      <c r="AK34"/>
    </row>
    <row r="35" spans="1:37" x14ac:dyDescent="0.25">
      <c r="A35"/>
      <c r="AK35"/>
    </row>
    <row r="36" spans="1:37" x14ac:dyDescent="0.25">
      <c r="A36"/>
      <c r="AK36"/>
    </row>
    <row r="37" spans="1:37" x14ac:dyDescent="0.25">
      <c r="A37"/>
      <c r="AK37"/>
    </row>
    <row r="38" spans="1:37" x14ac:dyDescent="0.25">
      <c r="A38"/>
      <c r="AK38"/>
    </row>
    <row r="39" spans="1:37" x14ac:dyDescent="0.25">
      <c r="A39"/>
      <c r="AK39"/>
    </row>
    <row r="40" spans="1:37" x14ac:dyDescent="0.25">
      <c r="A40"/>
      <c r="AK40"/>
    </row>
    <row r="41" spans="1:37" x14ac:dyDescent="0.25">
      <c r="A41"/>
      <c r="AK41"/>
    </row>
    <row r="42" spans="1:37" x14ac:dyDescent="0.25">
      <c r="A42"/>
      <c r="AK42"/>
    </row>
    <row r="43" spans="1:37" x14ac:dyDescent="0.25">
      <c r="A43"/>
      <c r="AK43"/>
    </row>
    <row r="44" spans="1:37" x14ac:dyDescent="0.25">
      <c r="A44"/>
      <c r="AK44"/>
    </row>
    <row r="45" spans="1:37" x14ac:dyDescent="0.25">
      <c r="A45"/>
      <c r="AK45"/>
    </row>
    <row r="46" spans="1:37" x14ac:dyDescent="0.25">
      <c r="A46"/>
      <c r="AK46"/>
    </row>
    <row r="47" spans="1:37" x14ac:dyDescent="0.25">
      <c r="A47"/>
      <c r="AK47"/>
    </row>
    <row r="48" spans="1:37" x14ac:dyDescent="0.25">
      <c r="A48"/>
      <c r="AK48"/>
    </row>
    <row r="49" spans="1:37" x14ac:dyDescent="0.25">
      <c r="A49"/>
      <c r="AK49"/>
    </row>
    <row r="50" spans="1:37" x14ac:dyDescent="0.25">
      <c r="A50"/>
      <c r="AK50"/>
    </row>
    <row r="51" spans="1:37" x14ac:dyDescent="0.25">
      <c r="A51"/>
      <c r="AK51"/>
    </row>
    <row r="52" spans="1:37" x14ac:dyDescent="0.25">
      <c r="A52"/>
      <c r="AK52"/>
    </row>
    <row r="53" spans="1:37" x14ac:dyDescent="0.25">
      <c r="A53"/>
      <c r="AK53"/>
    </row>
    <row r="54" spans="1:37" x14ac:dyDescent="0.25">
      <c r="A54"/>
      <c r="AK54"/>
    </row>
    <row r="55" spans="1:37" x14ac:dyDescent="0.25">
      <c r="A55"/>
      <c r="AK55"/>
    </row>
    <row r="56" spans="1:37" x14ac:dyDescent="0.25">
      <c r="A56"/>
      <c r="AK56"/>
    </row>
    <row r="57" spans="1:37" x14ac:dyDescent="0.25">
      <c r="A57"/>
      <c r="AK57"/>
    </row>
    <row r="58" spans="1:37" x14ac:dyDescent="0.25">
      <c r="A58"/>
      <c r="AK58"/>
    </row>
    <row r="59" spans="1:37" x14ac:dyDescent="0.25">
      <c r="A59"/>
      <c r="AK59"/>
    </row>
    <row r="60" spans="1:37" x14ac:dyDescent="0.25">
      <c r="A60"/>
      <c r="AK60"/>
    </row>
    <row r="61" spans="1:37" x14ac:dyDescent="0.25">
      <c r="A61"/>
      <c r="AK61"/>
    </row>
    <row r="62" spans="1:37" x14ac:dyDescent="0.25">
      <c r="A62"/>
      <c r="AK62"/>
    </row>
    <row r="63" spans="1:37" x14ac:dyDescent="0.25">
      <c r="A63"/>
      <c r="AK63"/>
    </row>
    <row r="64" spans="1:37" x14ac:dyDescent="0.25">
      <c r="A64"/>
      <c r="AK64"/>
    </row>
    <row r="65" spans="1:37" x14ac:dyDescent="0.25">
      <c r="A65"/>
      <c r="AK65"/>
    </row>
    <row r="66" spans="1:37" x14ac:dyDescent="0.25">
      <c r="A66"/>
      <c r="AK66"/>
    </row>
    <row r="67" spans="1:37" x14ac:dyDescent="0.25">
      <c r="A67"/>
      <c r="AK67"/>
    </row>
    <row r="68" spans="1:37" x14ac:dyDescent="0.25">
      <c r="A68"/>
      <c r="AK68"/>
    </row>
    <row r="69" spans="1:37" x14ac:dyDescent="0.25">
      <c r="A69"/>
      <c r="AK69"/>
    </row>
    <row r="70" spans="1:37" x14ac:dyDescent="0.25">
      <c r="A70"/>
      <c r="AK70"/>
    </row>
    <row r="71" spans="1:37" x14ac:dyDescent="0.25">
      <c r="A71"/>
      <c r="AK71"/>
    </row>
    <row r="72" spans="1:37" x14ac:dyDescent="0.25">
      <c r="A72"/>
      <c r="AK72"/>
    </row>
    <row r="73" spans="1:37" x14ac:dyDescent="0.25">
      <c r="A73"/>
      <c r="AK73"/>
    </row>
    <row r="74" spans="1:37" x14ac:dyDescent="0.25">
      <c r="A74"/>
      <c r="AK74"/>
    </row>
    <row r="75" spans="1:37" x14ac:dyDescent="0.25">
      <c r="A75"/>
      <c r="AK75"/>
    </row>
    <row r="76" spans="1:37" x14ac:dyDescent="0.25">
      <c r="A76"/>
      <c r="AK76"/>
    </row>
    <row r="77" spans="1:37" x14ac:dyDescent="0.25">
      <c r="A77"/>
      <c r="AK77"/>
    </row>
    <row r="78" spans="1:37" x14ac:dyDescent="0.25">
      <c r="A78"/>
      <c r="AK78"/>
    </row>
    <row r="79" spans="1:37" x14ac:dyDescent="0.25">
      <c r="A79"/>
      <c r="AK79"/>
    </row>
    <row r="80" spans="1:37" x14ac:dyDescent="0.25">
      <c r="A80"/>
      <c r="AK80"/>
    </row>
    <row r="81" spans="1:37" x14ac:dyDescent="0.25">
      <c r="A81"/>
      <c r="AK81"/>
    </row>
    <row r="82" spans="1:37" x14ac:dyDescent="0.25">
      <c r="A82"/>
      <c r="AK82"/>
    </row>
    <row r="83" spans="1:37" x14ac:dyDescent="0.25">
      <c r="A83"/>
      <c r="AK83"/>
    </row>
    <row r="84" spans="1:37" x14ac:dyDescent="0.25">
      <c r="A84"/>
      <c r="AK84"/>
    </row>
    <row r="85" spans="1:37" x14ac:dyDescent="0.25">
      <c r="A85"/>
      <c r="AK85"/>
    </row>
    <row r="86" spans="1:37" x14ac:dyDescent="0.25">
      <c r="A86"/>
      <c r="AK86"/>
    </row>
    <row r="87" spans="1:37" x14ac:dyDescent="0.25">
      <c r="A87"/>
      <c r="AK87"/>
    </row>
    <row r="88" spans="1:37" x14ac:dyDescent="0.25">
      <c r="A88"/>
      <c r="AK88"/>
    </row>
    <row r="89" spans="1:37" x14ac:dyDescent="0.25">
      <c r="A89"/>
      <c r="AK89"/>
    </row>
    <row r="90" spans="1:37" x14ac:dyDescent="0.25">
      <c r="A90"/>
      <c r="AK90"/>
    </row>
    <row r="91" spans="1:37" x14ac:dyDescent="0.25">
      <c r="A91"/>
      <c r="AK91"/>
    </row>
    <row r="92" spans="1:37" x14ac:dyDescent="0.25">
      <c r="A92"/>
      <c r="AK92"/>
    </row>
    <row r="93" spans="1:37" x14ac:dyDescent="0.25">
      <c r="A93"/>
      <c r="AK93"/>
    </row>
    <row r="94" spans="1:37" x14ac:dyDescent="0.25">
      <c r="A94"/>
      <c r="AK94"/>
    </row>
    <row r="95" spans="1:37" x14ac:dyDescent="0.25">
      <c r="A95"/>
      <c r="AK95"/>
    </row>
    <row r="96" spans="1:37" x14ac:dyDescent="0.25">
      <c r="A96"/>
      <c r="AK96"/>
    </row>
    <row r="97" spans="1:37" x14ac:dyDescent="0.25">
      <c r="A97"/>
      <c r="AK97"/>
    </row>
    <row r="98" spans="1:37" x14ac:dyDescent="0.25">
      <c r="A98"/>
      <c r="AK98"/>
    </row>
    <row r="99" spans="1:37" x14ac:dyDescent="0.25">
      <c r="A99"/>
      <c r="AK99"/>
    </row>
    <row r="100" spans="1:37" x14ac:dyDescent="0.25">
      <c r="A100"/>
      <c r="AK100"/>
    </row>
    <row r="101" spans="1:37" x14ac:dyDescent="0.25">
      <c r="A101"/>
      <c r="AK101"/>
    </row>
    <row r="102" spans="1:37" x14ac:dyDescent="0.25">
      <c r="A102"/>
      <c r="AK102"/>
    </row>
    <row r="103" spans="1:37" x14ac:dyDescent="0.25">
      <c r="A103"/>
      <c r="AK103"/>
    </row>
    <row r="104" spans="1:37" x14ac:dyDescent="0.25">
      <c r="A104"/>
      <c r="AK104"/>
    </row>
    <row r="105" spans="1:37" x14ac:dyDescent="0.25">
      <c r="A105"/>
      <c r="AK105"/>
    </row>
    <row r="106" spans="1:37" x14ac:dyDescent="0.25">
      <c r="A106"/>
      <c r="AK106"/>
    </row>
    <row r="107" spans="1:37" x14ac:dyDescent="0.25">
      <c r="A107"/>
      <c r="AK107"/>
    </row>
  </sheetData>
  <autoFilter ref="A6:AQ106" xr:uid="{00000000-0009-0000-0000-000000000000}"/>
  <mergeCells count="6">
    <mergeCell ref="Z2:AB2"/>
    <mergeCell ref="G2:I2"/>
    <mergeCell ref="K2:M2"/>
    <mergeCell ref="O2:P2"/>
    <mergeCell ref="R2:T2"/>
    <mergeCell ref="V2:X2"/>
  </mergeCells>
  <conditionalFormatting sqref="Y2">
    <cfRule type="expression" priority="35" stopIfTrue="1">
      <formula>Y2=""</formula>
    </cfRule>
    <cfRule type="expression" dxfId="49" priority="36" stopIfTrue="1">
      <formula>Y2=KeyEkonsult</formula>
    </cfRule>
    <cfRule type="expression" dxfId="48" priority="37" stopIfTrue="1">
      <formula>Y2=keyKoolitused</formula>
    </cfRule>
    <cfRule type="expression" dxfId="47" priority="38" stopIfTrue="1">
      <formula>Y2=KeyHaigusleht</formula>
    </cfRule>
    <cfRule type="expression" dxfId="46" priority="39" stopIfTrue="1">
      <formula>Y2=KeyTallinn</formula>
    </cfRule>
    <cfRule type="expression" dxfId="45" priority="40" stopIfTrue="1">
      <formula>Y2=KeyPuhkus</formula>
    </cfRule>
  </conditionalFormatting>
  <conditionalFormatting sqref="AC2">
    <cfRule type="expression" priority="29" stopIfTrue="1">
      <formula>AC2=""</formula>
    </cfRule>
    <cfRule type="expression" dxfId="44" priority="30" stopIfTrue="1">
      <formula>AC2=KeyEkonsult</formula>
    </cfRule>
    <cfRule type="expression" dxfId="43" priority="31" stopIfTrue="1">
      <formula>AC2=keyKoolitused</formula>
    </cfRule>
    <cfRule type="expression" dxfId="42" priority="32" stopIfTrue="1">
      <formula>AC2=KeyHaigusleht</formula>
    </cfRule>
    <cfRule type="expression" dxfId="41" priority="33" stopIfTrue="1">
      <formula>AC2=KeyTallinn</formula>
    </cfRule>
    <cfRule type="expression" dxfId="40" priority="34" stopIfTrue="1">
      <formula>AC2=KeyPuhkus</formula>
    </cfRule>
  </conditionalFormatting>
  <conditionalFormatting sqref="A10:B13 D10:E13 C10:C14 A7:E9">
    <cfRule type="containsText" dxfId="39" priority="28" stopIfTrue="1" operator="containsText" text="0">
      <formula>NOT(ISERROR(SEARCH("0",A7)))</formula>
    </cfRule>
  </conditionalFormatting>
  <conditionalFormatting sqref="F7:AJ13">
    <cfRule type="expression" dxfId="38" priority="9" stopIfTrue="1">
      <formula>F7=keyTeadmiseks</formula>
    </cfRule>
    <cfRule type="expression" dxfId="37" priority="10" stopIfTrue="1">
      <formula>F7=keyRiigipüha</formula>
    </cfRule>
    <cfRule type="expression" priority="22" stopIfTrue="1">
      <formula>F7=""</formula>
    </cfRule>
    <cfRule type="expression" dxfId="36" priority="23" stopIfTrue="1">
      <formula>F7=KeyEkonsult</formula>
    </cfRule>
    <cfRule type="expression" dxfId="35" priority="24" stopIfTrue="1">
      <formula>F7=keyKoolitused</formula>
    </cfRule>
    <cfRule type="expression" dxfId="34" priority="25" stopIfTrue="1">
      <formula>F7=KeyHaigusleht</formula>
    </cfRule>
    <cfRule type="expression" dxfId="33" priority="26" stopIfTrue="1">
      <formula>F7=KeyTallinn</formula>
    </cfRule>
    <cfRule type="expression" dxfId="32" priority="27" stopIfTrue="1">
      <formula>F7=KeyPuhkus</formula>
    </cfRule>
  </conditionalFormatting>
  <conditionalFormatting sqref="AM5:AQ5">
    <cfRule type="expression" priority="12" stopIfTrue="1">
      <formula>AM5=""</formula>
    </cfRule>
    <cfRule type="expression" dxfId="31" priority="13" stopIfTrue="1">
      <formula>AM5=KeyEkonsult</formula>
    </cfRule>
    <cfRule type="expression" dxfId="30" priority="14" stopIfTrue="1">
      <formula>AM5=keyKoolitused</formula>
    </cfRule>
    <cfRule type="expression" dxfId="29" priority="15" stopIfTrue="1">
      <formula>AM5=KeyHaigusleht</formula>
    </cfRule>
    <cfRule type="expression" dxfId="28" priority="16" stopIfTrue="1">
      <formula>AM5=KeyTallinn</formula>
    </cfRule>
    <cfRule type="expression" dxfId="27" priority="17" stopIfTrue="1">
      <formula>AM5=KeyPuhkus</formula>
    </cfRule>
  </conditionalFormatting>
  <conditionalFormatting sqref="AM7:AQ13">
    <cfRule type="cellIs" dxfId="26" priority="11" operator="equal">
      <formula>0</formula>
    </cfRule>
  </conditionalFormatting>
  <conditionalFormatting sqref="AK7:AK13">
    <cfRule type="dataBar" priority="41">
      <dataBar>
        <cfvo type="min"/>
        <cfvo type="max"/>
        <color theme="7" tint="0.79998168889431442"/>
      </dataBar>
      <extLst>
        <ext xmlns:x14="http://schemas.microsoft.com/office/spreadsheetml/2009/9/main" uri="{B025F937-C7B1-47D3-B67F-A62EFF666E3E}">
          <x14:id>{54D299F2-D612-4582-8510-D689AD7BBC0D}</x14:id>
        </ext>
      </extLst>
    </cfRule>
    <cfRule type="cellIs" dxfId="25" priority="42" operator="equal">
      <formula>0</formula>
    </cfRule>
  </conditionalFormatting>
  <dataValidations xWindow="286" yWindow="453" count="6">
    <dataValidation allowBlank="1" showInputMessage="1" showErrorMessage="1" prompt="Sisestage vasakul paikneva kohandatud võtme kirjeldamiseks silt." sqref="R2:T2 V2:X2" xr:uid="{00000000-0002-0000-0000-000000000000}"/>
    <dataValidation allowBlank="1" showInputMessage="1" showErrorMessage="1" prompt="Sisestage täht ja kohandage muu võtmeüksuse lisamiseks paremal olevat silti." sqref="Q2 U2" xr:uid="{00000000-0002-0000-0000-000001000000}"/>
    <dataValidation allowBlank="1" showInputMessage="1" showErrorMessage="1" prompt="Täht H tähistab puudumist tervislikel põhjustel." sqref="N2" xr:uid="{00000000-0002-0000-0000-000002000000}"/>
    <dataValidation allowBlank="1" showInputMessage="1" showErrorMessage="1" prompt="Täht I tähistab puudumist isiklikel põhjustel." sqref="J2" xr:uid="{00000000-0002-0000-0000-000003000000}"/>
    <dataValidation allowBlank="1" showInputMessage="1" showErrorMessage="1" prompt="Täht P tähistab puhkust." sqref="F2" xr:uid="{00000000-0002-0000-0000-000004000000}"/>
    <dataValidation type="list" allowBlank="1" showInputMessage="1" prompt="palun tee valik_x000a_" sqref="F7:AJ13" xr:uid="{00000000-0002-0000-0000-000005000000}">
      <formula1>$AM$5:$AQ$5</formula1>
    </dataValidation>
  </dataValidations>
  <pageMargins left="0.7" right="0.7" top="0.75" bottom="0.75" header="0.3" footer="0.3"/>
  <pageSetup paperSize="9" orientation="portrait" horizontalDpi="4294967294" verticalDpi="4294967294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4D299F2-D612-4582-8510-D689AD7BBC0D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AK7:AK13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Q107"/>
  <sheetViews>
    <sheetView showGridLines="0" workbookViewId="0">
      <selection activeCell="I8" sqref="I8"/>
    </sheetView>
  </sheetViews>
  <sheetFormatPr defaultRowHeight="15" x14ac:dyDescent="0.25"/>
  <cols>
    <col min="1" max="1" width="2.5703125" style="4" customWidth="1"/>
    <col min="2" max="3" width="2.42578125" customWidth="1"/>
    <col min="4" max="4" width="12" customWidth="1"/>
    <col min="5" max="5" width="16.140625" customWidth="1"/>
    <col min="6" max="6" width="4.5703125" customWidth="1"/>
    <col min="7" max="33" width="4.42578125" customWidth="1"/>
    <col min="34" max="36" width="4.42578125" hidden="1" customWidth="1"/>
    <col min="37" max="37" width="10.28515625" style="8" customWidth="1"/>
    <col min="39" max="43" width="3.5703125" customWidth="1"/>
  </cols>
  <sheetData>
    <row r="1" spans="1:43" s="1" customFormat="1" ht="46.5" customHeight="1" x14ac:dyDescent="0.45">
      <c r="A1" s="5"/>
      <c r="B1" s="49"/>
      <c r="C1" s="51"/>
      <c r="D1" s="50" t="s">
        <v>0</v>
      </c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2"/>
    </row>
    <row r="2" spans="1:43" x14ac:dyDescent="0.25">
      <c r="B2" s="27"/>
      <c r="C2" s="28"/>
      <c r="D2" s="28"/>
      <c r="E2" s="28"/>
      <c r="F2" s="29" t="s">
        <v>1</v>
      </c>
      <c r="G2" s="84" t="s">
        <v>2</v>
      </c>
      <c r="H2" s="85"/>
      <c r="I2" s="85"/>
      <c r="J2" s="30" t="s">
        <v>3</v>
      </c>
      <c r="K2" s="84" t="s">
        <v>4</v>
      </c>
      <c r="L2" s="85"/>
      <c r="M2" s="85"/>
      <c r="N2" s="31" t="s">
        <v>5</v>
      </c>
      <c r="O2" s="85" t="s">
        <v>6</v>
      </c>
      <c r="P2" s="85"/>
      <c r="Q2" s="32" t="s">
        <v>7</v>
      </c>
      <c r="R2" s="84" t="s">
        <v>16</v>
      </c>
      <c r="S2" s="85"/>
      <c r="T2" s="85"/>
      <c r="U2" s="33" t="s">
        <v>21</v>
      </c>
      <c r="V2" s="84" t="s">
        <v>22</v>
      </c>
      <c r="W2" s="85"/>
      <c r="X2" s="85"/>
      <c r="Y2" s="59" t="s">
        <v>23</v>
      </c>
      <c r="Z2" s="84" t="s">
        <v>8</v>
      </c>
      <c r="AA2" s="85"/>
      <c r="AB2" s="85"/>
      <c r="AC2" s="60" t="s">
        <v>9</v>
      </c>
      <c r="AD2" s="39" t="s">
        <v>10</v>
      </c>
      <c r="AE2" s="40"/>
      <c r="AF2" s="40"/>
      <c r="AG2" s="41"/>
      <c r="AH2" s="38"/>
      <c r="AI2" s="28"/>
      <c r="AJ2" s="28"/>
      <c r="AK2" s="34"/>
    </row>
    <row r="3" spans="1:43" s="48" customFormat="1" x14ac:dyDescent="0.25">
      <c r="A3" s="46"/>
      <c r="B3" s="44"/>
      <c r="C3" s="45"/>
      <c r="D3" s="45"/>
      <c r="E3" s="45"/>
      <c r="F3" s="82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7"/>
    </row>
    <row r="4" spans="1:43" ht="28.5" x14ac:dyDescent="0.45">
      <c r="B4" s="27"/>
      <c r="C4" s="28"/>
      <c r="D4" s="35" t="s">
        <v>29</v>
      </c>
      <c r="E4" s="28"/>
      <c r="F4" s="36">
        <f t="shared" ref="F4:AG4" si="0">DATE(kalendriAasta,2,F$5)</f>
        <v>44228</v>
      </c>
      <c r="G4" s="36">
        <f t="shared" si="0"/>
        <v>44229</v>
      </c>
      <c r="H4" s="36">
        <f t="shared" si="0"/>
        <v>44230</v>
      </c>
      <c r="I4" s="36">
        <f t="shared" si="0"/>
        <v>44231</v>
      </c>
      <c r="J4" s="36">
        <f t="shared" si="0"/>
        <v>44232</v>
      </c>
      <c r="K4" s="36">
        <f t="shared" si="0"/>
        <v>44233</v>
      </c>
      <c r="L4" s="36">
        <f t="shared" si="0"/>
        <v>44234</v>
      </c>
      <c r="M4" s="36">
        <f t="shared" si="0"/>
        <v>44235</v>
      </c>
      <c r="N4" s="36">
        <f t="shared" si="0"/>
        <v>44236</v>
      </c>
      <c r="O4" s="36">
        <f t="shared" si="0"/>
        <v>44237</v>
      </c>
      <c r="P4" s="36">
        <f t="shared" si="0"/>
        <v>44238</v>
      </c>
      <c r="Q4" s="36">
        <f t="shared" si="0"/>
        <v>44239</v>
      </c>
      <c r="R4" s="36">
        <f t="shared" si="0"/>
        <v>44240</v>
      </c>
      <c r="S4" s="36">
        <f t="shared" si="0"/>
        <v>44241</v>
      </c>
      <c r="T4" s="36">
        <f t="shared" si="0"/>
        <v>44242</v>
      </c>
      <c r="U4" s="36">
        <f t="shared" si="0"/>
        <v>44243</v>
      </c>
      <c r="V4" s="36">
        <f t="shared" si="0"/>
        <v>44244</v>
      </c>
      <c r="W4" s="36">
        <f t="shared" si="0"/>
        <v>44245</v>
      </c>
      <c r="X4" s="36">
        <f t="shared" si="0"/>
        <v>44246</v>
      </c>
      <c r="Y4" s="36">
        <f t="shared" si="0"/>
        <v>44247</v>
      </c>
      <c r="Z4" s="36">
        <f t="shared" si="0"/>
        <v>44248</v>
      </c>
      <c r="AA4" s="36">
        <f t="shared" si="0"/>
        <v>44249</v>
      </c>
      <c r="AB4" s="36">
        <f t="shared" si="0"/>
        <v>44250</v>
      </c>
      <c r="AC4" s="36">
        <f t="shared" si="0"/>
        <v>44251</v>
      </c>
      <c r="AD4" s="36">
        <f t="shared" si="0"/>
        <v>44252</v>
      </c>
      <c r="AE4" s="36">
        <f t="shared" si="0"/>
        <v>44253</v>
      </c>
      <c r="AF4" s="36">
        <f t="shared" si="0"/>
        <v>44254</v>
      </c>
      <c r="AG4" s="36">
        <f t="shared" si="0"/>
        <v>44255</v>
      </c>
      <c r="AH4" s="36"/>
      <c r="AI4" s="36"/>
      <c r="AJ4" s="36"/>
      <c r="AK4" s="35">
        <v>2021</v>
      </c>
    </row>
    <row r="5" spans="1:43" x14ac:dyDescent="0.25">
      <c r="B5" s="44"/>
      <c r="C5" s="45"/>
      <c r="D5" s="45"/>
      <c r="E5" s="45"/>
      <c r="F5" s="37">
        <v>1</v>
      </c>
      <c r="G5" s="37">
        <v>2</v>
      </c>
      <c r="H5" s="37">
        <v>3</v>
      </c>
      <c r="I5" s="37">
        <v>4</v>
      </c>
      <c r="J5" s="37">
        <v>5</v>
      </c>
      <c r="K5" s="37">
        <v>6</v>
      </c>
      <c r="L5" s="37">
        <v>7</v>
      </c>
      <c r="M5" s="37">
        <v>8</v>
      </c>
      <c r="N5" s="37">
        <v>9</v>
      </c>
      <c r="O5" s="37">
        <v>10</v>
      </c>
      <c r="P5" s="37">
        <v>11</v>
      </c>
      <c r="Q5" s="37">
        <v>12</v>
      </c>
      <c r="R5" s="37">
        <v>13</v>
      </c>
      <c r="S5" s="37">
        <v>14</v>
      </c>
      <c r="T5" s="37">
        <v>15</v>
      </c>
      <c r="U5" s="37">
        <v>16</v>
      </c>
      <c r="V5" s="37">
        <v>17</v>
      </c>
      <c r="W5" s="37">
        <v>18</v>
      </c>
      <c r="X5" s="37">
        <v>19</v>
      </c>
      <c r="Y5" s="37">
        <v>20</v>
      </c>
      <c r="Z5" s="37">
        <v>21</v>
      </c>
      <c r="AA5" s="37">
        <v>22</v>
      </c>
      <c r="AB5" s="37">
        <v>23</v>
      </c>
      <c r="AC5" s="37">
        <v>24</v>
      </c>
      <c r="AD5" s="37">
        <v>25</v>
      </c>
      <c r="AE5" s="37">
        <v>26</v>
      </c>
      <c r="AF5" s="37">
        <v>27</v>
      </c>
      <c r="AG5" s="37">
        <v>28</v>
      </c>
      <c r="AH5" s="37"/>
      <c r="AI5" s="37"/>
      <c r="AJ5" s="37"/>
      <c r="AK5" s="16"/>
      <c r="AM5" s="6" t="str">
        <f>KeyPuhkus</f>
        <v>P</v>
      </c>
      <c r="AN5" s="6" t="str">
        <f>KeyTallinn</f>
        <v>T</v>
      </c>
      <c r="AO5" s="6" t="str">
        <f>KeyHaigusleht</f>
        <v>H</v>
      </c>
      <c r="AP5" s="6" t="str">
        <f>keyKoolitused</f>
        <v>K</v>
      </c>
      <c r="AQ5" s="6" t="str">
        <f>KeyEkonsult</f>
        <v>E</v>
      </c>
    </row>
    <row r="6" spans="1:43" x14ac:dyDescent="0.25">
      <c r="B6" s="23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17"/>
    </row>
    <row r="7" spans="1:43" x14ac:dyDescent="0.25">
      <c r="A7" s="4">
        <f>Employees!A3</f>
        <v>1</v>
      </c>
      <c r="B7" s="18"/>
      <c r="C7" s="19"/>
      <c r="D7" s="19"/>
      <c r="E7" s="20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14"/>
      <c r="AK7" s="17">
        <f>COUNTA(F7:AJ7)</f>
        <v>0</v>
      </c>
      <c r="AM7">
        <f t="shared" ref="AM7:AM13" si="1">COUNTIF(F7:AJ7,KeyPuhkus)</f>
        <v>0</v>
      </c>
      <c r="AN7">
        <f t="shared" ref="AN7:AN13" si="2">COUNTIF(G7:AK7,KeyTallinn)</f>
        <v>0</v>
      </c>
      <c r="AO7">
        <f t="shared" ref="AO7:AO13" si="3">COUNTIF(H7:AL7,KeyHaigusleht)</f>
        <v>0</v>
      </c>
      <c r="AP7">
        <f t="shared" ref="AP7:AP13" si="4">COUNTIF(I7:AM7,keyKoolitused)</f>
        <v>0</v>
      </c>
      <c r="AQ7">
        <f t="shared" ref="AQ7:AQ13" si="5">COUNTIF(J7:AN7,KeyEkonsult)</f>
        <v>0</v>
      </c>
    </row>
    <row r="8" spans="1:43" x14ac:dyDescent="0.25">
      <c r="A8" s="4">
        <f>Employees!A4</f>
        <v>2</v>
      </c>
      <c r="B8" s="21"/>
      <c r="C8" s="57"/>
      <c r="D8" s="9"/>
      <c r="E8" s="22"/>
      <c r="F8" s="61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15"/>
      <c r="AK8" s="17">
        <f t="shared" ref="AK8:AK13" si="6">COUNTA(F8:AJ8)</f>
        <v>0</v>
      </c>
      <c r="AM8">
        <f t="shared" si="1"/>
        <v>0</v>
      </c>
      <c r="AN8">
        <f t="shared" si="2"/>
        <v>0</v>
      </c>
      <c r="AO8">
        <f t="shared" si="3"/>
        <v>0</v>
      </c>
      <c r="AP8">
        <f t="shared" si="4"/>
        <v>0</v>
      </c>
      <c r="AQ8">
        <f t="shared" si="5"/>
        <v>0</v>
      </c>
    </row>
    <row r="9" spans="1:43" x14ac:dyDescent="0.25">
      <c r="A9" s="4">
        <f>Employees!A5</f>
        <v>3</v>
      </c>
      <c r="B9" s="23">
        <f>Employees!B5</f>
        <v>0</v>
      </c>
      <c r="C9" s="58" t="str">
        <f>CONCATENATE(E9," ",D9)</f>
        <v>0 Katrin</v>
      </c>
      <c r="D9" s="24" t="str">
        <f>Employees!C5</f>
        <v>Katrin</v>
      </c>
      <c r="E9" s="25">
        <f>Employees!D5</f>
        <v>0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14"/>
      <c r="AK9" s="17">
        <f>COUNTA(F9:AJ9)</f>
        <v>0</v>
      </c>
      <c r="AM9">
        <f>COUNTIF(F9:AJ9,KeyPuhkus)</f>
        <v>0</v>
      </c>
      <c r="AN9">
        <f t="shared" si="2"/>
        <v>0</v>
      </c>
      <c r="AO9">
        <f t="shared" si="3"/>
        <v>0</v>
      </c>
      <c r="AP9">
        <f t="shared" si="4"/>
        <v>0</v>
      </c>
      <c r="AQ9">
        <f t="shared" si="5"/>
        <v>0</v>
      </c>
    </row>
    <row r="10" spans="1:43" x14ac:dyDescent="0.25">
      <c r="A10" s="4">
        <f>Employees!A6</f>
        <v>4</v>
      </c>
      <c r="B10" s="23">
        <f>Employees!B6</f>
        <v>0</v>
      </c>
      <c r="C10" s="58" t="str">
        <f t="shared" ref="C10:C13" si="7">CONCATENATE(E10," ",D10)</f>
        <v>0 Külli</v>
      </c>
      <c r="D10" s="13" t="str">
        <f>Employees!C6</f>
        <v>Külli</v>
      </c>
      <c r="E10" s="11">
        <f>Employees!D6</f>
        <v>0</v>
      </c>
      <c r="F10" s="12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15"/>
      <c r="AK10" s="17">
        <f t="shared" si="6"/>
        <v>0</v>
      </c>
      <c r="AM10">
        <f t="shared" si="1"/>
        <v>0</v>
      </c>
      <c r="AN10">
        <f t="shared" si="2"/>
        <v>0</v>
      </c>
      <c r="AO10">
        <f t="shared" si="3"/>
        <v>0</v>
      </c>
      <c r="AP10">
        <f t="shared" si="4"/>
        <v>0</v>
      </c>
      <c r="AQ10">
        <f t="shared" si="5"/>
        <v>0</v>
      </c>
    </row>
    <row r="11" spans="1:43" x14ac:dyDescent="0.25">
      <c r="A11" s="4">
        <f>Employees!A7</f>
        <v>5</v>
      </c>
      <c r="B11" s="23">
        <f>Employees!B7</f>
        <v>0</v>
      </c>
      <c r="C11" s="58" t="str">
        <f t="shared" si="7"/>
        <v>0 Sirje</v>
      </c>
      <c r="D11" s="13" t="str">
        <f>Employees!C7</f>
        <v>Sirje</v>
      </c>
      <c r="E11" s="11">
        <f>Employees!D7</f>
        <v>0</v>
      </c>
      <c r="F11" s="10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14"/>
      <c r="AK11" s="17">
        <f t="shared" si="6"/>
        <v>0</v>
      </c>
      <c r="AM11">
        <f t="shared" si="1"/>
        <v>0</v>
      </c>
      <c r="AN11">
        <f t="shared" si="2"/>
        <v>0</v>
      </c>
      <c r="AO11">
        <f t="shared" si="3"/>
        <v>0</v>
      </c>
      <c r="AP11">
        <f t="shared" si="4"/>
        <v>0</v>
      </c>
      <c r="AQ11">
        <f t="shared" si="5"/>
        <v>0</v>
      </c>
    </row>
    <row r="12" spans="1:43" x14ac:dyDescent="0.25">
      <c r="A12" s="4">
        <f>Employees!A8</f>
        <v>6</v>
      </c>
      <c r="B12" s="23">
        <f>Employees!B8</f>
        <v>0</v>
      </c>
      <c r="C12" s="58" t="str">
        <f t="shared" si="7"/>
        <v>0 Irina</v>
      </c>
      <c r="D12" s="13" t="str">
        <f>Employees!C8</f>
        <v>Irina</v>
      </c>
      <c r="E12" s="11">
        <f>Employees!D8</f>
        <v>0</v>
      </c>
      <c r="F12" s="12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15"/>
      <c r="AK12" s="17">
        <f t="shared" si="6"/>
        <v>0</v>
      </c>
      <c r="AM12">
        <f t="shared" si="1"/>
        <v>0</v>
      </c>
      <c r="AN12">
        <f t="shared" si="2"/>
        <v>0</v>
      </c>
      <c r="AO12">
        <f t="shared" si="3"/>
        <v>0</v>
      </c>
      <c r="AP12">
        <f t="shared" si="4"/>
        <v>0</v>
      </c>
      <c r="AQ12">
        <f t="shared" si="5"/>
        <v>0</v>
      </c>
    </row>
    <row r="13" spans="1:43" x14ac:dyDescent="0.25">
      <c r="A13" s="4">
        <f>Employees!A9</f>
        <v>7</v>
      </c>
      <c r="B13" s="23">
        <f>Employees!B9</f>
        <v>0</v>
      </c>
      <c r="C13" s="58" t="str">
        <f t="shared" si="7"/>
        <v>0 Annika</v>
      </c>
      <c r="D13" s="13" t="str">
        <f>Employees!C9</f>
        <v>Annika</v>
      </c>
      <c r="E13" s="11">
        <f>Employees!D9</f>
        <v>0</v>
      </c>
      <c r="F13" s="10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14"/>
      <c r="AK13" s="17">
        <f t="shared" si="6"/>
        <v>0</v>
      </c>
      <c r="AM13">
        <f t="shared" si="1"/>
        <v>0</v>
      </c>
      <c r="AN13">
        <f t="shared" si="2"/>
        <v>0</v>
      </c>
      <c r="AO13">
        <f t="shared" si="3"/>
        <v>0</v>
      </c>
      <c r="AP13">
        <f t="shared" si="4"/>
        <v>0</v>
      </c>
      <c r="AQ13">
        <f t="shared" si="5"/>
        <v>0</v>
      </c>
    </row>
    <row r="14" spans="1:43" x14ac:dyDescent="0.25">
      <c r="A14"/>
      <c r="AK14"/>
    </row>
    <row r="15" spans="1:43" x14ac:dyDescent="0.25">
      <c r="A15"/>
      <c r="AK15"/>
    </row>
    <row r="16" spans="1:43" x14ac:dyDescent="0.25">
      <c r="A16"/>
      <c r="AK16"/>
    </row>
    <row r="17" spans="1:37" x14ac:dyDescent="0.25">
      <c r="A17"/>
      <c r="AK17"/>
    </row>
    <row r="18" spans="1:37" x14ac:dyDescent="0.25">
      <c r="A18"/>
      <c r="AK18"/>
    </row>
    <row r="19" spans="1:37" x14ac:dyDescent="0.25">
      <c r="A19"/>
      <c r="AK19"/>
    </row>
    <row r="20" spans="1:37" x14ac:dyDescent="0.25">
      <c r="A20"/>
      <c r="AK20"/>
    </row>
    <row r="21" spans="1:37" x14ac:dyDescent="0.25">
      <c r="A21"/>
      <c r="AK21"/>
    </row>
    <row r="22" spans="1:37" x14ac:dyDescent="0.25">
      <c r="A22"/>
      <c r="AK22"/>
    </row>
    <row r="23" spans="1:37" x14ac:dyDescent="0.25">
      <c r="A23"/>
      <c r="AK23"/>
    </row>
    <row r="24" spans="1:37" x14ac:dyDescent="0.25">
      <c r="A24"/>
      <c r="AK24"/>
    </row>
    <row r="25" spans="1:37" x14ac:dyDescent="0.25">
      <c r="A25"/>
      <c r="AK25"/>
    </row>
    <row r="26" spans="1:37" x14ac:dyDescent="0.25">
      <c r="A26"/>
      <c r="AK26"/>
    </row>
    <row r="27" spans="1:37" x14ac:dyDescent="0.25">
      <c r="A27"/>
      <c r="AK27"/>
    </row>
    <row r="28" spans="1:37" x14ac:dyDescent="0.25">
      <c r="A28"/>
      <c r="AK28"/>
    </row>
    <row r="29" spans="1:37" x14ac:dyDescent="0.25">
      <c r="A29"/>
      <c r="AK29"/>
    </row>
    <row r="30" spans="1:37" x14ac:dyDescent="0.25">
      <c r="A30"/>
      <c r="AK30"/>
    </row>
    <row r="31" spans="1:37" x14ac:dyDescent="0.25">
      <c r="A31"/>
      <c r="AK31"/>
    </row>
    <row r="32" spans="1:37" x14ac:dyDescent="0.25">
      <c r="A32"/>
      <c r="AK32"/>
    </row>
    <row r="33" spans="1:37" x14ac:dyDescent="0.25">
      <c r="A33"/>
      <c r="AK33"/>
    </row>
    <row r="34" spans="1:37" x14ac:dyDescent="0.25">
      <c r="A34"/>
      <c r="AK34"/>
    </row>
    <row r="35" spans="1:37" x14ac:dyDescent="0.25">
      <c r="A35"/>
      <c r="AK35"/>
    </row>
    <row r="36" spans="1:37" x14ac:dyDescent="0.25">
      <c r="A36"/>
      <c r="AK36"/>
    </row>
    <row r="37" spans="1:37" x14ac:dyDescent="0.25">
      <c r="A37"/>
      <c r="AK37"/>
    </row>
    <row r="38" spans="1:37" x14ac:dyDescent="0.25">
      <c r="A38"/>
      <c r="AK38"/>
    </row>
    <row r="39" spans="1:37" x14ac:dyDescent="0.25">
      <c r="A39"/>
      <c r="AK39"/>
    </row>
    <row r="40" spans="1:37" x14ac:dyDescent="0.25">
      <c r="A40"/>
      <c r="AK40"/>
    </row>
    <row r="41" spans="1:37" x14ac:dyDescent="0.25">
      <c r="A41"/>
      <c r="AK41"/>
    </row>
    <row r="42" spans="1:37" x14ac:dyDescent="0.25">
      <c r="A42"/>
      <c r="AK42"/>
    </row>
    <row r="43" spans="1:37" x14ac:dyDescent="0.25">
      <c r="A43"/>
      <c r="AK43"/>
    </row>
    <row r="44" spans="1:37" x14ac:dyDescent="0.25">
      <c r="A44"/>
      <c r="AK44"/>
    </row>
    <row r="45" spans="1:37" x14ac:dyDescent="0.25">
      <c r="A45"/>
      <c r="AK45"/>
    </row>
    <row r="46" spans="1:37" x14ac:dyDescent="0.25">
      <c r="A46"/>
      <c r="AK46"/>
    </row>
    <row r="47" spans="1:37" x14ac:dyDescent="0.25">
      <c r="A47"/>
      <c r="AK47"/>
    </row>
    <row r="48" spans="1:37" x14ac:dyDescent="0.25">
      <c r="A48"/>
      <c r="AK48"/>
    </row>
    <row r="49" spans="1:37" x14ac:dyDescent="0.25">
      <c r="A49"/>
      <c r="AK49"/>
    </row>
    <row r="50" spans="1:37" x14ac:dyDescent="0.25">
      <c r="A50"/>
      <c r="AK50"/>
    </row>
    <row r="51" spans="1:37" x14ac:dyDescent="0.25">
      <c r="A51"/>
      <c r="AK51"/>
    </row>
    <row r="52" spans="1:37" x14ac:dyDescent="0.25">
      <c r="A52"/>
      <c r="AK52"/>
    </row>
    <row r="53" spans="1:37" x14ac:dyDescent="0.25">
      <c r="A53"/>
      <c r="AK53"/>
    </row>
    <row r="54" spans="1:37" x14ac:dyDescent="0.25">
      <c r="A54"/>
      <c r="AK54"/>
    </row>
    <row r="55" spans="1:37" x14ac:dyDescent="0.25">
      <c r="A55"/>
      <c r="AK55"/>
    </row>
    <row r="56" spans="1:37" x14ac:dyDescent="0.25">
      <c r="A56"/>
      <c r="AK56"/>
    </row>
    <row r="57" spans="1:37" x14ac:dyDescent="0.25">
      <c r="A57"/>
      <c r="AK57"/>
    </row>
    <row r="58" spans="1:37" x14ac:dyDescent="0.25">
      <c r="A58"/>
      <c r="AK58"/>
    </row>
    <row r="59" spans="1:37" x14ac:dyDescent="0.25">
      <c r="A59"/>
      <c r="AK59"/>
    </row>
    <row r="60" spans="1:37" x14ac:dyDescent="0.25">
      <c r="A60"/>
      <c r="AK60"/>
    </row>
    <row r="61" spans="1:37" x14ac:dyDescent="0.25">
      <c r="A61"/>
      <c r="AK61"/>
    </row>
    <row r="62" spans="1:37" x14ac:dyDescent="0.25">
      <c r="A62"/>
      <c r="AK62"/>
    </row>
    <row r="63" spans="1:37" x14ac:dyDescent="0.25">
      <c r="A63"/>
      <c r="AK63"/>
    </row>
    <row r="64" spans="1:37" x14ac:dyDescent="0.25">
      <c r="A64"/>
      <c r="AK64"/>
    </row>
    <row r="65" spans="1:37" x14ac:dyDescent="0.25">
      <c r="A65"/>
      <c r="AK65"/>
    </row>
    <row r="66" spans="1:37" x14ac:dyDescent="0.25">
      <c r="A66"/>
      <c r="AK66"/>
    </row>
    <row r="67" spans="1:37" x14ac:dyDescent="0.25">
      <c r="A67"/>
      <c r="AK67"/>
    </row>
    <row r="68" spans="1:37" x14ac:dyDescent="0.25">
      <c r="A68"/>
      <c r="AK68"/>
    </row>
    <row r="69" spans="1:37" x14ac:dyDescent="0.25">
      <c r="A69"/>
      <c r="AK69"/>
    </row>
    <row r="70" spans="1:37" x14ac:dyDescent="0.25">
      <c r="A70"/>
      <c r="AK70"/>
    </row>
    <row r="71" spans="1:37" x14ac:dyDescent="0.25">
      <c r="A71"/>
      <c r="AK71"/>
    </row>
    <row r="72" spans="1:37" x14ac:dyDescent="0.25">
      <c r="A72"/>
      <c r="AK72"/>
    </row>
    <row r="73" spans="1:37" x14ac:dyDescent="0.25">
      <c r="A73"/>
      <c r="AK73"/>
    </row>
    <row r="74" spans="1:37" x14ac:dyDescent="0.25">
      <c r="A74"/>
      <c r="AK74"/>
    </row>
    <row r="75" spans="1:37" x14ac:dyDescent="0.25">
      <c r="A75"/>
      <c r="AK75"/>
    </row>
    <row r="76" spans="1:37" x14ac:dyDescent="0.25">
      <c r="A76"/>
      <c r="AK76"/>
    </row>
    <row r="77" spans="1:37" x14ac:dyDescent="0.25">
      <c r="A77"/>
      <c r="AK77"/>
    </row>
    <row r="78" spans="1:37" x14ac:dyDescent="0.25">
      <c r="A78"/>
      <c r="AK78"/>
    </row>
    <row r="79" spans="1:37" x14ac:dyDescent="0.25">
      <c r="A79"/>
      <c r="AK79"/>
    </row>
    <row r="80" spans="1:37" x14ac:dyDescent="0.25">
      <c r="A80"/>
      <c r="AK80"/>
    </row>
    <row r="81" spans="1:37" x14ac:dyDescent="0.25">
      <c r="A81"/>
      <c r="AK81"/>
    </row>
    <row r="82" spans="1:37" x14ac:dyDescent="0.25">
      <c r="A82"/>
      <c r="AK82"/>
    </row>
    <row r="83" spans="1:37" x14ac:dyDescent="0.25">
      <c r="A83"/>
      <c r="AK83"/>
    </row>
    <row r="84" spans="1:37" x14ac:dyDescent="0.25">
      <c r="A84"/>
      <c r="AK84"/>
    </row>
    <row r="85" spans="1:37" x14ac:dyDescent="0.25">
      <c r="A85"/>
      <c r="AK85"/>
    </row>
    <row r="86" spans="1:37" x14ac:dyDescent="0.25">
      <c r="A86"/>
      <c r="AK86"/>
    </row>
    <row r="87" spans="1:37" x14ac:dyDescent="0.25">
      <c r="A87"/>
      <c r="AK87"/>
    </row>
    <row r="88" spans="1:37" x14ac:dyDescent="0.25">
      <c r="A88"/>
      <c r="AK88"/>
    </row>
    <row r="89" spans="1:37" x14ac:dyDescent="0.25">
      <c r="A89"/>
      <c r="AK89"/>
    </row>
    <row r="90" spans="1:37" x14ac:dyDescent="0.25">
      <c r="A90"/>
      <c r="AK90"/>
    </row>
    <row r="91" spans="1:37" x14ac:dyDescent="0.25">
      <c r="A91"/>
      <c r="AK91"/>
    </row>
    <row r="92" spans="1:37" x14ac:dyDescent="0.25">
      <c r="A92"/>
      <c r="AK92"/>
    </row>
    <row r="93" spans="1:37" x14ac:dyDescent="0.25">
      <c r="A93"/>
      <c r="AK93"/>
    </row>
    <row r="94" spans="1:37" x14ac:dyDescent="0.25">
      <c r="A94"/>
      <c r="AK94"/>
    </row>
    <row r="95" spans="1:37" x14ac:dyDescent="0.25">
      <c r="A95"/>
      <c r="AK95"/>
    </row>
    <row r="96" spans="1:37" x14ac:dyDescent="0.25">
      <c r="A96"/>
      <c r="AK96"/>
    </row>
    <row r="97" spans="1:37" x14ac:dyDescent="0.25">
      <c r="A97"/>
      <c r="AK97"/>
    </row>
    <row r="98" spans="1:37" x14ac:dyDescent="0.25">
      <c r="A98"/>
      <c r="AK98"/>
    </row>
    <row r="99" spans="1:37" x14ac:dyDescent="0.25">
      <c r="A99"/>
      <c r="AK99"/>
    </row>
    <row r="100" spans="1:37" x14ac:dyDescent="0.25">
      <c r="A100"/>
      <c r="AK100"/>
    </row>
    <row r="101" spans="1:37" x14ac:dyDescent="0.25">
      <c r="A101"/>
      <c r="AK101"/>
    </row>
    <row r="102" spans="1:37" x14ac:dyDescent="0.25">
      <c r="A102"/>
      <c r="AK102"/>
    </row>
    <row r="103" spans="1:37" x14ac:dyDescent="0.25">
      <c r="A103"/>
      <c r="AK103"/>
    </row>
    <row r="104" spans="1:37" x14ac:dyDescent="0.25">
      <c r="A104"/>
      <c r="AK104"/>
    </row>
    <row r="105" spans="1:37" x14ac:dyDescent="0.25">
      <c r="A105"/>
      <c r="AK105"/>
    </row>
    <row r="106" spans="1:37" x14ac:dyDescent="0.25">
      <c r="A106"/>
      <c r="AK106"/>
    </row>
    <row r="107" spans="1:37" x14ac:dyDescent="0.25">
      <c r="A107"/>
      <c r="AK107"/>
    </row>
  </sheetData>
  <autoFilter ref="A6:AQ106" xr:uid="{00000000-0009-0000-0000-000001000000}"/>
  <mergeCells count="6">
    <mergeCell ref="Z2:AB2"/>
    <mergeCell ref="G2:I2"/>
    <mergeCell ref="K2:M2"/>
    <mergeCell ref="O2:P2"/>
    <mergeCell ref="R2:T2"/>
    <mergeCell ref="V2:X2"/>
  </mergeCells>
  <conditionalFormatting sqref="Y2">
    <cfRule type="expression" priority="23" stopIfTrue="1">
      <formula>Y2=""</formula>
    </cfRule>
    <cfRule type="expression" dxfId="24" priority="24" stopIfTrue="1">
      <formula>Y2=KeyEkonsult</formula>
    </cfRule>
    <cfRule type="expression" dxfId="23" priority="25" stopIfTrue="1">
      <formula>Y2=keyKoolitused</formula>
    </cfRule>
    <cfRule type="expression" dxfId="22" priority="26" stopIfTrue="1">
      <formula>Y2=KeyHaigusleht</formula>
    </cfRule>
    <cfRule type="expression" dxfId="21" priority="27" stopIfTrue="1">
      <formula>Y2=KeyTallinn</formula>
    </cfRule>
    <cfRule type="expression" dxfId="20" priority="28" stopIfTrue="1">
      <formula>Y2=KeyPuhkus</formula>
    </cfRule>
  </conditionalFormatting>
  <conditionalFormatting sqref="AC2">
    <cfRule type="expression" priority="17" stopIfTrue="1">
      <formula>AC2=""</formula>
    </cfRule>
    <cfRule type="expression" dxfId="19" priority="18" stopIfTrue="1">
      <formula>AC2=KeyEkonsult</formula>
    </cfRule>
    <cfRule type="expression" dxfId="18" priority="19" stopIfTrue="1">
      <formula>AC2=keyKoolitused</formula>
    </cfRule>
    <cfRule type="expression" dxfId="17" priority="20" stopIfTrue="1">
      <formula>AC2=KeyHaigusleht</formula>
    </cfRule>
    <cfRule type="expression" dxfId="16" priority="21" stopIfTrue="1">
      <formula>AC2=KeyTallinn</formula>
    </cfRule>
    <cfRule type="expression" dxfId="15" priority="22" stopIfTrue="1">
      <formula>AC2=KeyPuhkus</formula>
    </cfRule>
  </conditionalFormatting>
  <conditionalFormatting sqref="A7:E13">
    <cfRule type="containsText" dxfId="14" priority="16" stopIfTrue="1" operator="containsText" text="0">
      <formula>NOT(ISERROR(SEARCH("0",A7)))</formula>
    </cfRule>
  </conditionalFormatting>
  <conditionalFormatting sqref="F7:AJ13">
    <cfRule type="expression" dxfId="13" priority="1" stopIfTrue="1">
      <formula>F7=keyTeadmiseks</formula>
    </cfRule>
    <cfRule type="expression" dxfId="12" priority="2" stopIfTrue="1">
      <formula>F7=keyRiigipüha</formula>
    </cfRule>
    <cfRule type="expression" priority="10" stopIfTrue="1">
      <formula>F7=""</formula>
    </cfRule>
    <cfRule type="expression" dxfId="11" priority="11" stopIfTrue="1">
      <formula>F7=KeyEkonsult</formula>
    </cfRule>
    <cfRule type="expression" dxfId="10" priority="12" stopIfTrue="1">
      <formula>F7=keyKoolitused</formula>
    </cfRule>
    <cfRule type="expression" dxfId="9" priority="13" stopIfTrue="1">
      <formula>F7=KeyHaigusleht</formula>
    </cfRule>
    <cfRule type="expression" dxfId="8" priority="14" stopIfTrue="1">
      <formula>F7=KeyTallinn</formula>
    </cfRule>
    <cfRule type="expression" dxfId="7" priority="15" stopIfTrue="1">
      <formula>F7=KeyPuhkus</formula>
    </cfRule>
  </conditionalFormatting>
  <conditionalFormatting sqref="AM5:AQ5">
    <cfRule type="expression" priority="4" stopIfTrue="1">
      <formula>AM5=""</formula>
    </cfRule>
    <cfRule type="expression" dxfId="6" priority="5" stopIfTrue="1">
      <formula>AM5=KeyEkonsult</formula>
    </cfRule>
    <cfRule type="expression" dxfId="5" priority="6" stopIfTrue="1">
      <formula>AM5=keyKoolitused</formula>
    </cfRule>
    <cfRule type="expression" dxfId="4" priority="7" stopIfTrue="1">
      <formula>AM5=KeyHaigusleht</formula>
    </cfRule>
    <cfRule type="expression" dxfId="3" priority="8" stopIfTrue="1">
      <formula>AM5=KeyTallinn</formula>
    </cfRule>
    <cfRule type="expression" dxfId="2" priority="9" stopIfTrue="1">
      <formula>AM5=KeyPuhkus</formula>
    </cfRule>
  </conditionalFormatting>
  <conditionalFormatting sqref="AM7:AQ13">
    <cfRule type="cellIs" dxfId="1" priority="3" operator="equal">
      <formula>0</formula>
    </cfRule>
  </conditionalFormatting>
  <conditionalFormatting sqref="AK7:AK13">
    <cfRule type="dataBar" priority="29">
      <dataBar>
        <cfvo type="min"/>
        <cfvo type="max"/>
        <color theme="7" tint="0.79998168889431442"/>
      </dataBar>
      <extLst>
        <ext xmlns:x14="http://schemas.microsoft.com/office/spreadsheetml/2009/9/main" uri="{B025F937-C7B1-47D3-B67F-A62EFF666E3E}">
          <x14:id>{E864CE46-9A98-4126-9F28-0BE4DC8981DD}</x14:id>
        </ext>
      </extLst>
    </cfRule>
    <cfRule type="cellIs" dxfId="0" priority="30" operator="equal">
      <formula>0</formula>
    </cfRule>
  </conditionalFormatting>
  <dataValidations count="6">
    <dataValidation type="list" allowBlank="1" showInputMessage="1" prompt="palun tee valik_x000a_" sqref="F7:AJ13" xr:uid="{00000000-0002-0000-0100-000000000000}">
      <formula1>$AM$5:$AQ$5</formula1>
    </dataValidation>
    <dataValidation allowBlank="1" showInputMessage="1" showErrorMessage="1" prompt="Täht P tähistab puhkust." sqref="F2" xr:uid="{00000000-0002-0000-0100-000001000000}"/>
    <dataValidation allowBlank="1" showInputMessage="1" showErrorMessage="1" prompt="Täht I tähistab puudumist isiklikel põhjustel." sqref="J2" xr:uid="{00000000-0002-0000-0100-000002000000}"/>
    <dataValidation allowBlank="1" showInputMessage="1" showErrorMessage="1" prompt="Täht H tähistab puudumist tervislikel põhjustel." sqref="N2" xr:uid="{00000000-0002-0000-0100-000003000000}"/>
    <dataValidation allowBlank="1" showInputMessage="1" showErrorMessage="1" prompt="Sisestage täht ja kohandage muu võtmeüksuse lisamiseks paremal olevat silti." sqref="Q2 U2" xr:uid="{00000000-0002-0000-0100-000004000000}"/>
    <dataValidation allowBlank="1" showInputMessage="1" showErrorMessage="1" prompt="Sisestage vasakul paikneva kohandatud võtme kirjeldamiseks silt." sqref="R2:T2 V2:X2" xr:uid="{00000000-0002-0000-0100-000005000000}"/>
  </dataValidations>
  <pageMargins left="0.7" right="0.7" top="0.75" bottom="0.75" header="0.3" footer="0.3"/>
  <pageSetup paperSize="9" orientation="portrait" horizontalDpi="4294967294" verticalDpi="4294967294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864CE46-9A98-4126-9F28-0BE4DC8981DD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AK7:AK13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eht2"/>
  <dimension ref="A3:F18"/>
  <sheetViews>
    <sheetView workbookViewId="0">
      <selection activeCell="C18" sqref="C18"/>
    </sheetView>
  </sheetViews>
  <sheetFormatPr defaultRowHeight="15" x14ac:dyDescent="0.25"/>
  <cols>
    <col min="1" max="1" width="5.42578125" customWidth="1"/>
    <col min="3" max="3" width="12.85546875" customWidth="1"/>
    <col min="4" max="4" width="15" customWidth="1"/>
    <col min="5" max="5" width="18.7109375" customWidth="1"/>
    <col min="7" max="7" width="19.85546875" customWidth="1"/>
  </cols>
  <sheetData>
    <row r="3" spans="1:6" x14ac:dyDescent="0.25">
      <c r="A3">
        <v>1</v>
      </c>
      <c r="B3" s="2"/>
      <c r="C3" s="2"/>
      <c r="D3" s="2"/>
    </row>
    <row r="4" spans="1:6" x14ac:dyDescent="0.25">
      <c r="A4">
        <v>2</v>
      </c>
      <c r="B4" s="2"/>
      <c r="C4" s="2"/>
      <c r="D4" s="2"/>
    </row>
    <row r="5" spans="1:6" x14ac:dyDescent="0.25">
      <c r="A5">
        <v>3</v>
      </c>
      <c r="B5" s="80"/>
      <c r="C5" s="3" t="s">
        <v>11</v>
      </c>
      <c r="D5" s="3"/>
      <c r="E5" t="str">
        <f>CONCATENATE(C5," ",D5)</f>
        <v xml:space="preserve">Katrin </v>
      </c>
    </row>
    <row r="6" spans="1:6" x14ac:dyDescent="0.25">
      <c r="A6">
        <v>4</v>
      </c>
      <c r="B6" s="80"/>
      <c r="C6" s="3" t="s">
        <v>12</v>
      </c>
      <c r="D6" s="3"/>
      <c r="E6" t="str">
        <f t="shared" ref="E6:E9" si="0">CONCATENATE(C6," ",D6)</f>
        <v xml:space="preserve">Külli </v>
      </c>
    </row>
    <row r="7" spans="1:6" x14ac:dyDescent="0.25">
      <c r="A7">
        <v>5</v>
      </c>
      <c r="B7" s="80"/>
      <c r="C7" s="3" t="s">
        <v>13</v>
      </c>
      <c r="D7" s="3"/>
      <c r="E7" t="str">
        <f t="shared" si="0"/>
        <v xml:space="preserve">Sirje </v>
      </c>
    </row>
    <row r="8" spans="1:6" x14ac:dyDescent="0.25">
      <c r="A8">
        <v>6</v>
      </c>
      <c r="B8" s="80"/>
      <c r="C8" s="3" t="s">
        <v>14</v>
      </c>
      <c r="D8" s="3"/>
      <c r="E8" t="str">
        <f t="shared" si="0"/>
        <v xml:space="preserve">Irina </v>
      </c>
    </row>
    <row r="9" spans="1:6" x14ac:dyDescent="0.25">
      <c r="A9">
        <v>7</v>
      </c>
      <c r="B9" s="80"/>
      <c r="C9" s="3" t="s">
        <v>15</v>
      </c>
      <c r="D9" s="3"/>
      <c r="E9" t="str">
        <f t="shared" si="0"/>
        <v xml:space="preserve">Annika </v>
      </c>
    </row>
    <row r="10" spans="1:6" x14ac:dyDescent="0.25">
      <c r="D10" s="63" t="s">
        <v>20</v>
      </c>
      <c r="E10" s="63">
        <f>COUNTA(C5:C9)</f>
        <v>5</v>
      </c>
      <c r="F10" s="63">
        <f>COUNTA(F4:F9)</f>
        <v>0</v>
      </c>
    </row>
    <row r="12" spans="1:6" ht="15.75" thickBot="1" x14ac:dyDescent="0.3"/>
    <row r="13" spans="1:6" ht="15.75" thickBot="1" x14ac:dyDescent="0.3">
      <c r="B13" s="42" t="s">
        <v>19</v>
      </c>
    </row>
    <row r="14" spans="1:6" ht="15.75" thickBot="1" x14ac:dyDescent="0.3">
      <c r="B14" s="43" t="s">
        <v>18</v>
      </c>
    </row>
    <row r="18" spans="3:3" x14ac:dyDescent="0.25">
      <c r="C18" t="b">
        <f>C5=P!C3</f>
        <v>1</v>
      </c>
    </row>
  </sheetData>
  <autoFilter ref="A3:G3" xr:uid="{00000000-0009-0000-0000-000002000000}"/>
  <pageMargins left="0.7" right="0.7" top="0.75" bottom="0.75" header="0.3" footer="0.3"/>
  <pageSetup paperSize="9"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eht3"/>
  <dimension ref="A1:I17"/>
  <sheetViews>
    <sheetView workbookViewId="0">
      <selection activeCell="E3" sqref="E3"/>
    </sheetView>
  </sheetViews>
  <sheetFormatPr defaultRowHeight="15" x14ac:dyDescent="0.25"/>
  <cols>
    <col min="2" max="2" width="8.140625" customWidth="1"/>
    <col min="3" max="3" width="10.85546875" customWidth="1"/>
    <col min="4" max="4" width="20.5703125" customWidth="1"/>
    <col min="5" max="5" width="11.5703125" customWidth="1"/>
    <col min="6" max="6" width="11.28515625" customWidth="1"/>
  </cols>
  <sheetData>
    <row r="1" spans="1:9" x14ac:dyDescent="0.25">
      <c r="A1" s="66" t="s">
        <v>26</v>
      </c>
      <c r="B1" s="66">
        <f>kalendriAasta</f>
        <v>2021</v>
      </c>
      <c r="C1" s="54"/>
      <c r="D1" s="54"/>
      <c r="I1" t="s">
        <v>19</v>
      </c>
    </row>
    <row r="2" spans="1:9" s="69" customFormat="1" ht="15.75" thickBot="1" x14ac:dyDescent="0.3">
      <c r="A2" s="70"/>
      <c r="B2" s="71"/>
      <c r="C2" s="71"/>
      <c r="D2" s="71"/>
      <c r="E2" s="72" t="s">
        <v>31</v>
      </c>
      <c r="F2" s="73" t="s">
        <v>32</v>
      </c>
    </row>
    <row r="3" spans="1:9" ht="15.75" thickTop="1" x14ac:dyDescent="0.25">
      <c r="A3" s="53">
        <f>Employees!$A$5</f>
        <v>3</v>
      </c>
      <c r="B3" s="55"/>
      <c r="C3" s="55" t="s">
        <v>11</v>
      </c>
      <c r="D3" s="55" t="str">
        <f t="shared" ref="D3:D14" si="0">CONCATENATE(C3," ",B3)</f>
        <v xml:space="preserve">Katrin </v>
      </c>
      <c r="E3" s="77">
        <v>44198</v>
      </c>
      <c r="F3" s="77">
        <v>44201</v>
      </c>
    </row>
    <row r="4" spans="1:9" x14ac:dyDescent="0.25">
      <c r="A4" s="53">
        <f>Employees!$A$5</f>
        <v>3</v>
      </c>
      <c r="B4" s="55"/>
      <c r="C4" s="55" t="s">
        <v>11</v>
      </c>
      <c r="D4" s="55" t="str">
        <f t="shared" si="0"/>
        <v xml:space="preserve">Katrin </v>
      </c>
      <c r="E4" s="77">
        <v>44217</v>
      </c>
      <c r="F4" s="77">
        <v>44220</v>
      </c>
    </row>
    <row r="5" spans="1:9" x14ac:dyDescent="0.25">
      <c r="A5" s="53">
        <f>Employees!$A$6</f>
        <v>4</v>
      </c>
      <c r="B5" s="55"/>
      <c r="C5" s="55" t="s">
        <v>12</v>
      </c>
      <c r="D5" s="55" t="str">
        <f t="shared" si="0"/>
        <v xml:space="preserve">Külli </v>
      </c>
      <c r="E5" s="77">
        <v>44209</v>
      </c>
      <c r="F5" s="77">
        <v>44212</v>
      </c>
    </row>
    <row r="6" spans="1:9" x14ac:dyDescent="0.25">
      <c r="A6" s="53">
        <f>Employees!$A$6</f>
        <v>4</v>
      </c>
      <c r="B6" s="55"/>
      <c r="C6" s="55" t="s">
        <v>12</v>
      </c>
      <c r="D6" s="55" t="str">
        <f t="shared" si="0"/>
        <v xml:space="preserve">Külli </v>
      </c>
      <c r="E6" s="77">
        <v>44225</v>
      </c>
      <c r="F6" s="77">
        <v>44227</v>
      </c>
    </row>
    <row r="7" spans="1:9" x14ac:dyDescent="0.25">
      <c r="A7" s="53">
        <f>Employees!$A$6</f>
        <v>4</v>
      </c>
      <c r="B7" s="55"/>
      <c r="C7" s="55" t="s">
        <v>12</v>
      </c>
      <c r="D7" s="55" t="str">
        <f t="shared" si="0"/>
        <v xml:space="preserve">Külli </v>
      </c>
      <c r="E7" s="77">
        <v>44247</v>
      </c>
      <c r="F7" s="77">
        <v>44253</v>
      </c>
    </row>
    <row r="8" spans="1:9" x14ac:dyDescent="0.25">
      <c r="A8" s="53">
        <f>Employees!$A$7</f>
        <v>5</v>
      </c>
      <c r="B8" s="55"/>
      <c r="C8" s="55" t="s">
        <v>13</v>
      </c>
      <c r="D8" s="55" t="str">
        <f t="shared" si="0"/>
        <v xml:space="preserve">Sirje </v>
      </c>
      <c r="E8" s="77">
        <v>44238</v>
      </c>
      <c r="F8" s="77">
        <v>44243</v>
      </c>
    </row>
    <row r="9" spans="1:9" x14ac:dyDescent="0.25">
      <c r="A9" s="53">
        <f>Employees!$A$7</f>
        <v>5</v>
      </c>
      <c r="B9" s="55"/>
      <c r="C9" s="55" t="s">
        <v>13</v>
      </c>
      <c r="D9" s="55" t="str">
        <f t="shared" si="0"/>
        <v xml:space="preserve">Sirje </v>
      </c>
      <c r="E9" s="77">
        <v>44228</v>
      </c>
      <c r="F9" s="77">
        <v>44229</v>
      </c>
    </row>
    <row r="10" spans="1:9" x14ac:dyDescent="0.25">
      <c r="A10" s="53">
        <f>Employees!$A$8</f>
        <v>6</v>
      </c>
      <c r="B10" s="55"/>
      <c r="C10" s="55" t="s">
        <v>14</v>
      </c>
      <c r="D10" s="55" t="str">
        <f t="shared" si="0"/>
        <v xml:space="preserve">Irina </v>
      </c>
      <c r="E10" s="77">
        <v>44244</v>
      </c>
      <c r="F10" s="77">
        <v>44246</v>
      </c>
    </row>
    <row r="11" spans="1:9" x14ac:dyDescent="0.25">
      <c r="A11" s="53">
        <f>Employees!$A$8</f>
        <v>6</v>
      </c>
      <c r="B11" s="55"/>
      <c r="C11" s="55" t="s">
        <v>14</v>
      </c>
      <c r="D11" s="55" t="str">
        <f t="shared" si="0"/>
        <v xml:space="preserve">Irina </v>
      </c>
      <c r="E11" s="77">
        <v>44254</v>
      </c>
      <c r="F11" s="77">
        <v>44255</v>
      </c>
    </row>
    <row r="12" spans="1:9" x14ac:dyDescent="0.25">
      <c r="A12" s="53">
        <f>Employees!$A$9</f>
        <v>7</v>
      </c>
      <c r="B12" s="55"/>
      <c r="C12" s="55" t="s">
        <v>15</v>
      </c>
      <c r="D12" s="55" t="str">
        <f t="shared" si="0"/>
        <v xml:space="preserve">Annika </v>
      </c>
      <c r="E12" s="77">
        <v>44203</v>
      </c>
      <c r="F12" s="77">
        <v>44206</v>
      </c>
    </row>
    <row r="13" spans="1:9" x14ac:dyDescent="0.25">
      <c r="A13" s="53">
        <f>Employees!$A$9</f>
        <v>7</v>
      </c>
      <c r="B13" s="55"/>
      <c r="C13" s="55" t="s">
        <v>15</v>
      </c>
      <c r="D13" s="55" t="str">
        <f t="shared" si="0"/>
        <v xml:space="preserve">Annika </v>
      </c>
      <c r="E13" s="77">
        <v>44221</v>
      </c>
      <c r="F13" s="77">
        <v>44224</v>
      </c>
    </row>
    <row r="14" spans="1:9" x14ac:dyDescent="0.25">
      <c r="A14" s="53">
        <f>Employees!$A$9</f>
        <v>7</v>
      </c>
      <c r="B14" s="55"/>
      <c r="C14" s="55" t="s">
        <v>15</v>
      </c>
      <c r="D14" s="55" t="str">
        <f t="shared" si="0"/>
        <v xml:space="preserve">Annika </v>
      </c>
      <c r="E14" s="77">
        <v>44232</v>
      </c>
      <c r="F14" s="77">
        <v>44236</v>
      </c>
    </row>
    <row r="15" spans="1:9" x14ac:dyDescent="0.25">
      <c r="E15" s="56"/>
      <c r="F15" s="56"/>
    </row>
    <row r="17" spans="3:4" x14ac:dyDescent="0.25">
      <c r="C17">
        <f>LEN(C3)</f>
        <v>6</v>
      </c>
      <c r="D17">
        <f>LEN(D3)</f>
        <v>7</v>
      </c>
    </row>
  </sheetData>
  <autoFilter ref="A2:F2" xr:uid="{00000000-0009-0000-0000-000003000000}">
    <sortState xmlns:xlrd2="http://schemas.microsoft.com/office/spreadsheetml/2017/richdata2" ref="A3:I193">
      <sortCondition ref="A2"/>
    </sortState>
  </autoFilter>
  <dataValidations count="1">
    <dataValidation type="list" allowBlank="1" showInputMessage="1" prompt="palun tee valik_x000a_" sqref="I2" xr:uid="{00000000-0002-0000-0300-000000000000}">
      <formula1>#REF!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eht5"/>
  <dimension ref="A1:F7"/>
  <sheetViews>
    <sheetView workbookViewId="0">
      <selection activeCell="A3" sqref="A3"/>
    </sheetView>
  </sheetViews>
  <sheetFormatPr defaultRowHeight="15" x14ac:dyDescent="0.25"/>
  <cols>
    <col min="1" max="1" width="21.85546875" customWidth="1"/>
    <col min="2" max="2" width="13.7109375" customWidth="1"/>
    <col min="3" max="3" width="15.140625" customWidth="1"/>
  </cols>
  <sheetData>
    <row r="1" spans="1:6" x14ac:dyDescent="0.25">
      <c r="A1" s="64" t="s">
        <v>27</v>
      </c>
      <c r="B1" s="65">
        <f>kalendriAasta</f>
        <v>2021</v>
      </c>
    </row>
    <row r="2" spans="1:6" s="74" customFormat="1" x14ac:dyDescent="0.25">
      <c r="A2" s="69" t="s">
        <v>35</v>
      </c>
      <c r="B2" s="69" t="s">
        <v>31</v>
      </c>
      <c r="C2" s="69" t="s">
        <v>32</v>
      </c>
      <c r="F2" s="75"/>
    </row>
    <row r="3" spans="1:6" x14ac:dyDescent="0.25">
      <c r="A3" t="s">
        <v>11</v>
      </c>
      <c r="B3" s="68">
        <v>44213</v>
      </c>
      <c r="C3" s="68">
        <v>44213</v>
      </c>
    </row>
    <row r="4" spans="1:6" x14ac:dyDescent="0.25">
      <c r="A4" t="s">
        <v>12</v>
      </c>
      <c r="B4" s="68">
        <v>44216</v>
      </c>
      <c r="C4" s="68">
        <v>44217</v>
      </c>
    </row>
    <row r="5" spans="1:6" x14ac:dyDescent="0.25">
      <c r="A5" t="s">
        <v>13</v>
      </c>
      <c r="B5" s="68">
        <v>44217</v>
      </c>
      <c r="C5" s="68">
        <v>44228</v>
      </c>
    </row>
    <row r="6" spans="1:6" x14ac:dyDescent="0.25">
      <c r="A6" t="s">
        <v>14</v>
      </c>
      <c r="B6" s="68">
        <v>44230</v>
      </c>
      <c r="C6" s="68">
        <v>44230</v>
      </c>
    </row>
    <row r="7" spans="1:6" x14ac:dyDescent="0.25">
      <c r="A7" t="s">
        <v>15</v>
      </c>
      <c r="B7" s="68">
        <v>44237</v>
      </c>
      <c r="C7" s="68">
        <v>44237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eht6"/>
  <dimension ref="A1:C8"/>
  <sheetViews>
    <sheetView workbookViewId="0">
      <selection activeCell="A3" sqref="A3"/>
    </sheetView>
  </sheetViews>
  <sheetFormatPr defaultRowHeight="15" x14ac:dyDescent="0.25"/>
  <cols>
    <col min="1" max="1" width="18.5703125" customWidth="1"/>
    <col min="2" max="2" width="13.5703125" customWidth="1"/>
    <col min="3" max="3" width="14.5703125" customWidth="1"/>
  </cols>
  <sheetData>
    <row r="1" spans="1:3" x14ac:dyDescent="0.25">
      <c r="A1" s="64" t="s">
        <v>33</v>
      </c>
      <c r="B1" s="65">
        <f>kalendriAasta</f>
        <v>2021</v>
      </c>
    </row>
    <row r="2" spans="1:3" s="69" customFormat="1" x14ac:dyDescent="0.25">
      <c r="A2" s="69" t="s">
        <v>35</v>
      </c>
      <c r="B2" s="69" t="s">
        <v>31</v>
      </c>
      <c r="C2" s="69" t="s">
        <v>32</v>
      </c>
    </row>
    <row r="3" spans="1:3" x14ac:dyDescent="0.25">
      <c r="A3" t="s">
        <v>11</v>
      </c>
      <c r="B3" s="76">
        <v>44205</v>
      </c>
      <c r="C3" s="76">
        <v>44206</v>
      </c>
    </row>
    <row r="4" spans="1:3" x14ac:dyDescent="0.25">
      <c r="A4" t="s">
        <v>11</v>
      </c>
      <c r="B4" s="68">
        <v>44242</v>
      </c>
      <c r="C4" s="68">
        <v>44243</v>
      </c>
    </row>
    <row r="5" spans="1:3" x14ac:dyDescent="0.25">
      <c r="A5" t="s">
        <v>12</v>
      </c>
      <c r="B5" s="68"/>
      <c r="C5" s="68"/>
    </row>
    <row r="6" spans="1:3" x14ac:dyDescent="0.25">
      <c r="A6" t="s">
        <v>13</v>
      </c>
      <c r="B6" s="68"/>
      <c r="C6" s="68"/>
    </row>
    <row r="7" spans="1:3" x14ac:dyDescent="0.25">
      <c r="A7" t="s">
        <v>14</v>
      </c>
      <c r="B7" s="68"/>
      <c r="C7" s="68"/>
    </row>
    <row r="8" spans="1:3" x14ac:dyDescent="0.25">
      <c r="A8" t="s">
        <v>15</v>
      </c>
      <c r="B8" s="68">
        <v>44226</v>
      </c>
      <c r="C8" s="68">
        <v>44230</v>
      </c>
    </row>
  </sheetData>
  <pageMargins left="0.7" right="0.7" top="0.75" bottom="0.75" header="0.3" footer="0.3"/>
  <pageSetup paperSize="9" orientation="portrait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eht7"/>
  <dimension ref="A1:C7"/>
  <sheetViews>
    <sheetView workbookViewId="0">
      <selection activeCell="A3" sqref="A3"/>
    </sheetView>
  </sheetViews>
  <sheetFormatPr defaultRowHeight="15" x14ac:dyDescent="0.25"/>
  <cols>
    <col min="1" max="1" width="14.28515625" customWidth="1"/>
    <col min="2" max="2" width="15.28515625" customWidth="1"/>
    <col min="3" max="4" width="15.140625" customWidth="1"/>
  </cols>
  <sheetData>
    <row r="1" spans="1:3" x14ac:dyDescent="0.25">
      <c r="A1" s="64" t="s">
        <v>24</v>
      </c>
      <c r="B1" s="65">
        <f>kalendriAasta</f>
        <v>2021</v>
      </c>
    </row>
    <row r="2" spans="1:3" s="69" customFormat="1" x14ac:dyDescent="0.25">
      <c r="A2" s="69" t="s">
        <v>35</v>
      </c>
      <c r="B2" s="69" t="s">
        <v>31</v>
      </c>
      <c r="C2" s="69" t="s">
        <v>32</v>
      </c>
    </row>
    <row r="3" spans="1:3" x14ac:dyDescent="0.25">
      <c r="A3" t="s">
        <v>11</v>
      </c>
      <c r="B3" s="68"/>
      <c r="C3" s="68"/>
    </row>
    <row r="4" spans="1:3" x14ac:dyDescent="0.25">
      <c r="A4" t="s">
        <v>12</v>
      </c>
      <c r="B4" s="68"/>
      <c r="C4" s="68"/>
    </row>
    <row r="5" spans="1:3" x14ac:dyDescent="0.25">
      <c r="A5" t="s">
        <v>13</v>
      </c>
    </row>
    <row r="6" spans="1:3" x14ac:dyDescent="0.25">
      <c r="A6" t="s">
        <v>14</v>
      </c>
      <c r="B6" s="68">
        <v>44245</v>
      </c>
      <c r="C6" s="68">
        <v>44248</v>
      </c>
    </row>
    <row r="7" spans="1:3" x14ac:dyDescent="0.25">
      <c r="A7" t="s">
        <v>15</v>
      </c>
      <c r="B7" s="68">
        <v>44253</v>
      </c>
      <c r="C7" s="68">
        <v>44254</v>
      </c>
    </row>
  </sheetData>
  <pageMargins left="0.7" right="0.7" top="0.75" bottom="0.75" header="0.3" footer="0.3"/>
  <pageSetup paperSize="9" orientation="portrait" horizontalDpi="4294967294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eht8"/>
  <dimension ref="A1:C7"/>
  <sheetViews>
    <sheetView workbookViewId="0">
      <selection activeCell="A2" sqref="A2"/>
    </sheetView>
  </sheetViews>
  <sheetFormatPr defaultRowHeight="15" x14ac:dyDescent="0.25"/>
  <cols>
    <col min="1" max="1" width="17.42578125" customWidth="1"/>
    <col min="2" max="2" width="14.5703125" customWidth="1"/>
    <col min="3" max="3" width="13.85546875" customWidth="1"/>
  </cols>
  <sheetData>
    <row r="1" spans="1:3" x14ac:dyDescent="0.25">
      <c r="A1" s="64" t="s">
        <v>25</v>
      </c>
      <c r="B1" s="65">
        <f>kalendriAasta</f>
        <v>2021</v>
      </c>
    </row>
    <row r="2" spans="1:3" s="69" customFormat="1" x14ac:dyDescent="0.25">
      <c r="A2" s="69" t="s">
        <v>35</v>
      </c>
      <c r="B2" s="69" t="s">
        <v>31</v>
      </c>
      <c r="C2" s="69" t="s">
        <v>32</v>
      </c>
    </row>
    <row r="3" spans="1:3" x14ac:dyDescent="0.25">
      <c r="A3" t="s">
        <v>11</v>
      </c>
      <c r="B3" s="68"/>
      <c r="C3" s="68"/>
    </row>
    <row r="4" spans="1:3" x14ac:dyDescent="0.25">
      <c r="A4" t="s">
        <v>12</v>
      </c>
      <c r="B4" s="68">
        <v>44202</v>
      </c>
      <c r="C4" s="68">
        <v>44208</v>
      </c>
    </row>
    <row r="5" spans="1:3" x14ac:dyDescent="0.25">
      <c r="A5" t="s">
        <v>13</v>
      </c>
      <c r="B5" s="68">
        <v>44231</v>
      </c>
      <c r="C5" s="68">
        <v>44235</v>
      </c>
    </row>
    <row r="6" spans="1:3" x14ac:dyDescent="0.25">
      <c r="A6" t="s">
        <v>14</v>
      </c>
      <c r="B6" s="68"/>
      <c r="C6" s="68"/>
    </row>
    <row r="7" spans="1:3" x14ac:dyDescent="0.25">
      <c r="A7" t="s">
        <v>15</v>
      </c>
      <c r="B7" s="68"/>
      <c r="C7" s="68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eht9"/>
  <dimension ref="A1:B14"/>
  <sheetViews>
    <sheetView workbookViewId="0">
      <selection activeCell="E26" sqref="E26"/>
    </sheetView>
  </sheetViews>
  <sheetFormatPr defaultRowHeight="15" x14ac:dyDescent="0.25"/>
  <cols>
    <col min="1" max="1" width="32.140625" customWidth="1"/>
    <col min="2" max="2" width="14.140625" customWidth="1"/>
  </cols>
  <sheetData>
    <row r="1" spans="1:2" x14ac:dyDescent="0.25">
      <c r="A1" s="64" t="str">
        <f>CONCATENATE("Riigipühad ",kalendriAasta)</f>
        <v>Riigipühad 2021</v>
      </c>
      <c r="B1" s="65"/>
    </row>
    <row r="2" spans="1:2" x14ac:dyDescent="0.25">
      <c r="A2" s="62">
        <v>44197</v>
      </c>
    </row>
    <row r="3" spans="1:2" x14ac:dyDescent="0.25">
      <c r="A3" s="62">
        <v>44251</v>
      </c>
    </row>
    <row r="4" spans="1:2" x14ac:dyDescent="0.25">
      <c r="A4" s="62"/>
    </row>
    <row r="5" spans="1:2" x14ac:dyDescent="0.25">
      <c r="A5" s="67" t="s">
        <v>28</v>
      </c>
    </row>
    <row r="6" spans="1:2" x14ac:dyDescent="0.25">
      <c r="A6" s="62"/>
    </row>
    <row r="7" spans="1:2" x14ac:dyDescent="0.25">
      <c r="A7" s="62"/>
    </row>
    <row r="8" spans="1:2" x14ac:dyDescent="0.25">
      <c r="A8" s="62"/>
    </row>
    <row r="9" spans="1:2" x14ac:dyDescent="0.25">
      <c r="A9" s="62"/>
    </row>
    <row r="10" spans="1:2" x14ac:dyDescent="0.25">
      <c r="A10" s="62"/>
    </row>
    <row r="11" spans="1:2" x14ac:dyDescent="0.25">
      <c r="A11" s="62"/>
    </row>
    <row r="12" spans="1:2" x14ac:dyDescent="0.25">
      <c r="A12" s="62"/>
    </row>
    <row r="13" spans="1:2" x14ac:dyDescent="0.25">
      <c r="A13" s="62"/>
    </row>
    <row r="14" spans="1:2" x14ac:dyDescent="0.25">
      <c r="A14" s="62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7" ma:contentTypeDescription="Create a new document." ma:contentTypeScope="" ma:versionID="d17e25369407f1be6d95764a881587a7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48f9992f6defefbc2039cb4defd51e5b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2AEF51E8-A4ED-4D45-83E1-22B9122A75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BEDA523-45EF-46E9-9979-AC626FF7080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56EA877-9439-40D8-BE18-30E9075E8C51}">
  <ds:schemaRefs>
    <ds:schemaRef ds:uri="http://purl.org/dc/terms/"/>
    <ds:schemaRef ds:uri="http://purl.org/dc/dcmitype/"/>
    <ds:schemaRef ds:uri="http://schemas.microsoft.com/office/2006/documentManagement/types"/>
    <ds:schemaRef ds:uri="a8621861-08f3-42d0-8628-08ee1100e2b2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b2f96050-2494-4256-984e-e729bda111f0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35</vt:i4>
      </vt:variant>
    </vt:vector>
  </HeadingPairs>
  <TitlesOfParts>
    <vt:vector size="44" baseType="lpstr">
      <vt:lpstr>January</vt:lpstr>
      <vt:lpstr>Ferbuary</vt:lpstr>
      <vt:lpstr>Employees</vt:lpstr>
      <vt:lpstr>P</vt:lpstr>
      <vt:lpstr>T</vt:lpstr>
      <vt:lpstr>H</vt:lpstr>
      <vt:lpstr>K</vt:lpstr>
      <vt:lpstr>E</vt:lpstr>
      <vt:lpstr>A</vt:lpstr>
      <vt:lpstr>Algus_E</vt:lpstr>
      <vt:lpstr>Algus_H</vt:lpstr>
      <vt:lpstr>Algus_K</vt:lpstr>
      <vt:lpstr>Algus_P</vt:lpstr>
      <vt:lpstr>Algus_T</vt:lpstr>
      <vt:lpstr>Ferbuary!kalendriAasta</vt:lpstr>
      <vt:lpstr>kalendriAasta</vt:lpstr>
      <vt:lpstr>Ferbuary!KeyEkonsult</vt:lpstr>
      <vt:lpstr>KeyEkonsult</vt:lpstr>
      <vt:lpstr>Ferbuary!KeyHaigusleht</vt:lpstr>
      <vt:lpstr>KeyHaigusleht</vt:lpstr>
      <vt:lpstr>Ferbuary!keyKoolitused</vt:lpstr>
      <vt:lpstr>keyKoolitused</vt:lpstr>
      <vt:lpstr>Ferbuary!KeyPuhkus</vt:lpstr>
      <vt:lpstr>KeyPuhkus</vt:lpstr>
      <vt:lpstr>Ferbuary!keyRiigipüha</vt:lpstr>
      <vt:lpstr>keyRiigipüha</vt:lpstr>
      <vt:lpstr>Ferbuary!KeyTallinn</vt:lpstr>
      <vt:lpstr>KeyTallinn</vt:lpstr>
      <vt:lpstr>Ferbuary!keyTeadmiseks</vt:lpstr>
      <vt:lpstr>keyTeadmiseks</vt:lpstr>
      <vt:lpstr>Kuu_jaanuar</vt:lpstr>
      <vt:lpstr>Kuu_veebruar</vt:lpstr>
      <vt:lpstr>Lõpp_E</vt:lpstr>
      <vt:lpstr>Lõpp_H</vt:lpstr>
      <vt:lpstr>Lõpp_K</vt:lpstr>
      <vt:lpstr>Lõpp_P</vt:lpstr>
      <vt:lpstr>Lõpp_T</vt:lpstr>
      <vt:lpstr>Nimed_E</vt:lpstr>
      <vt:lpstr>Nimed_H</vt:lpstr>
      <vt:lpstr>Nimed_K</vt:lpstr>
      <vt:lpstr>Nimed_P</vt:lpstr>
      <vt:lpstr>Nimed_T</vt:lpstr>
      <vt:lpstr>Nimed_töötajad</vt:lpstr>
      <vt:lpstr>Riigipühad_2021</vt:lpstr>
    </vt:vector>
  </TitlesOfParts>
  <Company>SA TY Kliinikum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Külli Kevväi</dc:creator>
  <cp:lastModifiedBy>Baklan, Sergei</cp:lastModifiedBy>
  <dcterms:created xsi:type="dcterms:W3CDTF">2020-06-01T12:05:55Z</dcterms:created>
  <dcterms:modified xsi:type="dcterms:W3CDTF">2020-07-21T15:15:31Z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</Properties>
</file>