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3640D5B4-3872-4E3F-BD24-EDEAFBFB63B5}" xr6:coauthVersionLast="45" xr6:coauthVersionMax="45" xr10:uidLastSave="{00000000-0000-0000-0000-000000000000}"/>
  <bookViews>
    <workbookView xWindow="-120" yWindow="-120" windowWidth="29040" windowHeight="17790" xr2:uid="{00000000-000D-0000-FFFF-FFFF00000000}"/>
  </bookViews>
  <sheets>
    <sheet name="All Sales 2019" sheetId="1" r:id="rId1"/>
    <sheet name="Gift Certificates" sheetId="2" r:id="rId2"/>
  </sheets>
  <definedNames>
    <definedName name="Data_Set">'Gift Certificates'!$A$11:$H$34</definedName>
    <definedName name="Gift_Certificate_sales">'Gift Certificates'!$B$1:$P$33</definedName>
    <definedName name="Gift_Certificate_sales_summary_2019_01_01_2019_12_31" localSheetId="1">'Gift Certificates'!$B$1:$P$33</definedName>
    <definedName name="Gift_Data">'Gift Certificates'!$A$1:$P$35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1" l="1"/>
  <c r="G2" i="1"/>
  <c r="G3" i="1"/>
  <c r="G4" i="1"/>
  <c r="G5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6" i="1"/>
  <c r="H34" i="2" l="1"/>
  <c r="H27" i="2"/>
  <c r="H21" i="2"/>
  <c r="H17" i="2"/>
  <c r="H15" i="2"/>
  <c r="H11" i="2"/>
  <c r="M39" i="1"/>
  <c r="F39" i="1"/>
  <c r="C39" i="1"/>
  <c r="M37" i="1"/>
  <c r="F37" i="1"/>
  <c r="C37" i="1"/>
  <c r="M34" i="1"/>
  <c r="F34" i="1"/>
  <c r="C34" i="1"/>
  <c r="M30" i="1"/>
  <c r="F30" i="1"/>
  <c r="C30" i="1"/>
  <c r="M28" i="1"/>
  <c r="F28" i="1"/>
  <c r="C28" i="1"/>
  <c r="M24" i="1"/>
  <c r="F24" i="1"/>
  <c r="C24" i="1"/>
  <c r="M22" i="1"/>
  <c r="F22" i="1"/>
  <c r="C22" i="1"/>
  <c r="M20" i="1"/>
  <c r="F20" i="1"/>
  <c r="C20" i="1"/>
  <c r="M18" i="1"/>
  <c r="F18" i="1"/>
  <c r="C18" i="1"/>
  <c r="M13" i="1"/>
  <c r="F13" i="1"/>
  <c r="C13" i="1"/>
  <c r="M11" i="1"/>
  <c r="F11" i="1"/>
  <c r="C11" i="1"/>
  <c r="M9" i="1"/>
  <c r="F9" i="1"/>
  <c r="C9" i="1"/>
  <c r="M7" i="1"/>
  <c r="F7" i="1"/>
  <c r="C7" i="1"/>
  <c r="M5" i="1"/>
  <c r="F5" i="1"/>
  <c r="C5" i="1"/>
  <c r="G42" i="1" l="1"/>
  <c r="H35" i="2"/>
  <c r="C40" i="1"/>
  <c r="F40" i="1"/>
  <c r="M40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Gift Certificate-sales-summary-2019-01-01-2019-12-31" type="6" refreshedVersion="6" background="1" saveData="1">
    <textPr sourceFile="/Volumes/LaCie-DB/Dropbox/2 - Mark Jolesch Enterprises/Accounting/Reports/2020/Gift Certificate-sales-summary-2019-01-01-2019-12-31.csv" tab="0" comma="1">
      <textFields count="1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<sst xmlns="http://schemas.openxmlformats.org/spreadsheetml/2006/main" count="262" uniqueCount="59">
  <si>
    <t>Sales Summary Displayed by Location</t>
  </si>
  <si>
    <t>Gross Sales</t>
  </si>
  <si>
    <t>Refunds</t>
  </si>
  <si>
    <t>Discounts &amp; Comps</t>
  </si>
  <si>
    <t>Net Sales</t>
  </si>
  <si>
    <t>Gift Card Sales</t>
  </si>
  <si>
    <t>Tax</t>
  </si>
  <si>
    <t>Tip</t>
  </si>
  <si>
    <t>Partial Refunds</t>
  </si>
  <si>
    <t>Total Collected</t>
  </si>
  <si>
    <t>Fees</t>
  </si>
  <si>
    <t>Net Total</t>
  </si>
  <si>
    <t>State</t>
  </si>
  <si>
    <t>NY</t>
  </si>
  <si>
    <t>OH</t>
  </si>
  <si>
    <t>TX</t>
  </si>
  <si>
    <t>PA</t>
  </si>
  <si>
    <t>CO</t>
  </si>
  <si>
    <t>IN</t>
  </si>
  <si>
    <t>AZ</t>
  </si>
  <si>
    <t>WI</t>
  </si>
  <si>
    <t>NJ</t>
  </si>
  <si>
    <t>MO</t>
  </si>
  <si>
    <t>ID</t>
  </si>
  <si>
    <t>IL</t>
  </si>
  <si>
    <t>UT</t>
  </si>
  <si>
    <t>CA</t>
  </si>
  <si>
    <t>AZ Total</t>
  </si>
  <si>
    <t>CA Total</t>
  </si>
  <si>
    <t>CO Total</t>
  </si>
  <si>
    <t>ID Total</t>
  </si>
  <si>
    <t>IL Total</t>
  </si>
  <si>
    <t>IN Total</t>
  </si>
  <si>
    <t>MO Total</t>
  </si>
  <si>
    <t>NJ Total</t>
  </si>
  <si>
    <t>NY Total</t>
  </si>
  <si>
    <t>OH Total</t>
  </si>
  <si>
    <t>PA Total</t>
  </si>
  <si>
    <t>TX Total</t>
  </si>
  <si>
    <t>UT Total</t>
  </si>
  <si>
    <t>WI Total</t>
  </si>
  <si>
    <t>Grand Total</t>
  </si>
  <si>
    <t>Location</t>
  </si>
  <si>
    <t>Item Name</t>
  </si>
  <si>
    <t>Item Variation</t>
  </si>
  <si>
    <t>SKU</t>
  </si>
  <si>
    <t>Category</t>
  </si>
  <si>
    <t>Items Sold</t>
  </si>
  <si>
    <t>Items Refunded</t>
  </si>
  <si>
    <t>Unit</t>
  </si>
  <si>
    <t>Units Sold</t>
  </si>
  <si>
    <t>Units Refunded</t>
  </si>
  <si>
    <t>$100 Gift Certificate ($80)</t>
  </si>
  <si>
    <t>Regular</t>
  </si>
  <si>
    <t>Gift Certificates</t>
  </si>
  <si>
    <t>ea</t>
  </si>
  <si>
    <t>$25 Gift Certificate ($20)</t>
  </si>
  <si>
    <t>$50 Gift Certificate ($40)</t>
  </si>
  <si>
    <t>Should be---&gt;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</si>
</sst>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[Red]\(&quot;$&quot;#,##0.00\)"/>
    <numFmt numFmtId="165" formatCode="&quot;$&quot;#,##0.00"/>
  </numFmts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6" fillId="0" borderId="0" xfId="0" applyFont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164" fontId="0" fillId="0" borderId="11" xfId="0" applyNumberFormat="1" applyBorder="1"/>
    <xf numFmtId="164" fontId="16" fillId="0" borderId="11" xfId="0" applyNumberFormat="1" applyFont="1" applyBorder="1"/>
    <xf numFmtId="0" fontId="16" fillId="0" borderId="0" xfId="0" applyFont="1" applyAlignment="1">
      <alignment horizontal="center"/>
    </xf>
    <xf numFmtId="49" fontId="0" fillId="0" borderId="0" xfId="0" applyNumberFormat="1"/>
    <xf numFmtId="0" fontId="0" fillId="0" borderId="0" xfId="0" applyNumberFormat="1"/>
    <xf numFmtId="165" fontId="0" fillId="0" borderId="0" xfId="0" applyNumberFormat="1"/>
    <xf numFmtId="164" fontId="11" fillId="6" borderId="4" xfId="11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Gift Certificate-sales-summary-2019-01-01-2019-12-31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3"/>
  <sheetViews>
    <sheetView tabSelected="1" workbookViewId="0">
      <selection activeCell="G40" sqref="G40"/>
    </sheetView>
  </sheetViews>
  <sheetFormatPr defaultColWidth="11" defaultRowHeight="15.75" outlineLevelRow="2" x14ac:dyDescent="0.25"/>
  <cols>
    <col min="1" max="1" width="10.875" style="2"/>
    <col min="2" max="2" width="32.875" bestFit="1" customWidth="1"/>
    <col min="3" max="3" width="11.875" bestFit="1" customWidth="1"/>
    <col min="4" max="4" width="9" bestFit="1" customWidth="1"/>
    <col min="5" max="5" width="17" bestFit="1" customWidth="1"/>
    <col min="6" max="6" width="11.875" bestFit="1" customWidth="1"/>
    <col min="7" max="7" width="13.375" bestFit="1" customWidth="1"/>
    <col min="8" max="8" width="10.875" bestFit="1" customWidth="1"/>
    <col min="9" max="9" width="6.375" bestFit="1" customWidth="1"/>
    <col min="10" max="10" width="13.625" bestFit="1" customWidth="1"/>
    <col min="11" max="11" width="13.375" bestFit="1" customWidth="1"/>
    <col min="12" max="12" width="10.5" bestFit="1" customWidth="1"/>
    <col min="13" max="13" width="11.875" bestFit="1" customWidth="1"/>
  </cols>
  <sheetData>
    <row r="1" spans="1:13" ht="16.5" thickBot="1" x14ac:dyDescent="0.3">
      <c r="A1" s="4" t="s">
        <v>12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</row>
    <row r="2" spans="1:13" hidden="1" outlineLevel="2" x14ac:dyDescent="0.25">
      <c r="A2" s="2" t="s">
        <v>19</v>
      </c>
      <c r="B2" t="s">
        <v>42</v>
      </c>
      <c r="C2" s="1">
        <v>14110.08</v>
      </c>
      <c r="D2" s="1">
        <v>-129</v>
      </c>
      <c r="E2" s="1">
        <v>0</v>
      </c>
      <c r="F2" s="1">
        <v>13981.08</v>
      </c>
      <c r="G2" s="10">
        <f>_xlfn.IFNA(VLOOKUP(A2,Data_Set,8,FALSE),0)</f>
        <v>0</v>
      </c>
      <c r="H2" s="1">
        <v>1099.19</v>
      </c>
      <c r="I2" s="1">
        <v>0</v>
      </c>
      <c r="J2" s="1">
        <v>0</v>
      </c>
      <c r="K2" s="1">
        <v>15080.27</v>
      </c>
      <c r="L2" s="1">
        <v>-210.08</v>
      </c>
      <c r="M2" s="1">
        <v>14870.19</v>
      </c>
    </row>
    <row r="3" spans="1:13" hidden="1" outlineLevel="2" x14ac:dyDescent="0.25">
      <c r="A3" s="2" t="s">
        <v>19</v>
      </c>
      <c r="B3" t="s">
        <v>42</v>
      </c>
      <c r="C3" s="1">
        <v>37004.6</v>
      </c>
      <c r="D3" s="1">
        <v>-280</v>
      </c>
      <c r="E3" s="1">
        <v>0</v>
      </c>
      <c r="F3" s="1">
        <v>36724.6</v>
      </c>
      <c r="G3" s="10">
        <f>_xlfn.IFNA(VLOOKUP(A3,Data_Set,8,FALSE),0)</f>
        <v>0</v>
      </c>
      <c r="H3" s="1">
        <v>0</v>
      </c>
      <c r="I3" s="1">
        <v>0</v>
      </c>
      <c r="J3" s="1">
        <v>0</v>
      </c>
      <c r="K3" s="1">
        <v>36724.6</v>
      </c>
      <c r="L3" s="1">
        <v>-1288.67</v>
      </c>
      <c r="M3" s="1">
        <v>35435.93</v>
      </c>
    </row>
    <row r="4" spans="1:13" hidden="1" outlineLevel="2" x14ac:dyDescent="0.25">
      <c r="A4" s="2" t="s">
        <v>19</v>
      </c>
      <c r="B4" t="s">
        <v>42</v>
      </c>
      <c r="C4" s="1">
        <v>10610</v>
      </c>
      <c r="D4" s="1">
        <v>-110</v>
      </c>
      <c r="E4" s="1">
        <v>0</v>
      </c>
      <c r="F4" s="1">
        <v>10500</v>
      </c>
      <c r="G4" s="10">
        <f>_xlfn.IFNA(VLOOKUP(A4,Data_Set,8,FALSE),0)</f>
        <v>0</v>
      </c>
      <c r="H4" s="1">
        <v>0</v>
      </c>
      <c r="I4" s="1">
        <v>0</v>
      </c>
      <c r="J4" s="1">
        <v>0</v>
      </c>
      <c r="K4" s="1">
        <v>10500</v>
      </c>
      <c r="L4" s="1">
        <v>-297.51</v>
      </c>
      <c r="M4" s="1">
        <v>10202.49</v>
      </c>
    </row>
    <row r="5" spans="1:13" outlineLevel="1" collapsed="1" x14ac:dyDescent="0.25">
      <c r="A5" s="7" t="s">
        <v>27</v>
      </c>
      <c r="C5" s="1">
        <f>SUBTOTAL(9,C2:C4)</f>
        <v>61724.68</v>
      </c>
      <c r="D5" s="1"/>
      <c r="E5" s="1"/>
      <c r="F5" s="1">
        <f>SUBTOTAL(9,F2:F4)</f>
        <v>61205.68</v>
      </c>
      <c r="G5" s="10">
        <f>_xlfn.IFNA(VLOOKUP(A5,Data_Set,8,FALSE),0)</f>
        <v>0</v>
      </c>
      <c r="H5" s="9"/>
      <c r="I5" s="1"/>
      <c r="J5" s="1"/>
      <c r="K5" s="1"/>
      <c r="L5" s="1"/>
      <c r="M5" s="1">
        <f>SUBTOTAL(9,M2:M4)</f>
        <v>60508.61</v>
      </c>
    </row>
    <row r="6" spans="1:13" hidden="1" outlineLevel="2" x14ac:dyDescent="0.25">
      <c r="A6" s="2" t="s">
        <v>26</v>
      </c>
      <c r="B6" t="s">
        <v>42</v>
      </c>
      <c r="C6" s="1">
        <v>3100</v>
      </c>
      <c r="D6" s="1">
        <v>0</v>
      </c>
      <c r="E6" s="1">
        <v>0</v>
      </c>
      <c r="F6" s="1">
        <v>3100</v>
      </c>
      <c r="G6" s="10">
        <f>_xlfn.IFNA(VLOOKUP(A6,Data_Set,8,FALSE),0)</f>
        <v>0</v>
      </c>
      <c r="H6" s="9"/>
      <c r="I6" s="1">
        <v>0</v>
      </c>
      <c r="J6" s="1">
        <v>-50</v>
      </c>
      <c r="K6" s="1">
        <v>3050</v>
      </c>
      <c r="L6" s="1">
        <v>-106.1</v>
      </c>
      <c r="M6" s="1">
        <v>2943.9</v>
      </c>
    </row>
    <row r="7" spans="1:13" outlineLevel="1" collapsed="1" x14ac:dyDescent="0.25">
      <c r="A7" s="7" t="s">
        <v>28</v>
      </c>
      <c r="C7" s="1">
        <f>SUBTOTAL(9,C6:C6)</f>
        <v>3100</v>
      </c>
      <c r="D7" s="1"/>
      <c r="E7" s="1"/>
      <c r="F7" s="1">
        <f>SUBTOTAL(9,F6:F6)</f>
        <v>3100</v>
      </c>
      <c r="G7" s="10">
        <f>_xlfn.IFNA(VLOOKUP(A7,Data_Set,8,FALSE),0)</f>
        <v>0</v>
      </c>
      <c r="H7" s="9"/>
      <c r="I7" s="1"/>
      <c r="J7" s="1"/>
      <c r="K7" s="1"/>
      <c r="L7" s="1"/>
      <c r="M7" s="1">
        <f>SUBTOTAL(9,M6:M6)</f>
        <v>2943.9</v>
      </c>
    </row>
    <row r="8" spans="1:13" hidden="1" outlineLevel="2" x14ac:dyDescent="0.25">
      <c r="A8" s="2" t="s">
        <v>17</v>
      </c>
      <c r="B8" t="s">
        <v>42</v>
      </c>
      <c r="C8" s="1">
        <v>9570</v>
      </c>
      <c r="D8" s="1">
        <v>-560</v>
      </c>
      <c r="E8" s="1">
        <v>0</v>
      </c>
      <c r="F8" s="1">
        <v>9010</v>
      </c>
      <c r="G8" s="10">
        <f>_xlfn.IFNA(VLOOKUP(A8,Data_Set,8,FALSE),0)</f>
        <v>0</v>
      </c>
      <c r="H8" s="9"/>
      <c r="I8" s="1">
        <v>0</v>
      </c>
      <c r="J8" s="1">
        <v>0</v>
      </c>
      <c r="K8" s="1">
        <v>9010</v>
      </c>
      <c r="L8" s="1">
        <v>-247.09</v>
      </c>
      <c r="M8" s="1">
        <v>8762.91</v>
      </c>
    </row>
    <row r="9" spans="1:13" outlineLevel="1" collapsed="1" x14ac:dyDescent="0.25">
      <c r="A9" s="7" t="s">
        <v>29</v>
      </c>
      <c r="C9" s="1">
        <f>SUBTOTAL(9,C8:C8)</f>
        <v>9570</v>
      </c>
      <c r="D9" s="1"/>
      <c r="E9" s="1"/>
      <c r="F9" s="1">
        <f>SUBTOTAL(9,F8:F8)</f>
        <v>9010</v>
      </c>
      <c r="G9" s="10">
        <f>_xlfn.IFNA(VLOOKUP(A9,Data_Set,8,FALSE),0)</f>
        <v>0</v>
      </c>
      <c r="H9" s="9"/>
      <c r="I9" s="1"/>
      <c r="J9" s="1"/>
      <c r="K9" s="1"/>
      <c r="L9" s="1"/>
      <c r="M9" s="1">
        <f>SUBTOTAL(9,M8:M8)</f>
        <v>8762.91</v>
      </c>
    </row>
    <row r="10" spans="1:13" hidden="1" outlineLevel="2" x14ac:dyDescent="0.25">
      <c r="A10" s="2" t="s">
        <v>23</v>
      </c>
      <c r="B10" t="s">
        <v>42</v>
      </c>
      <c r="C10" s="1">
        <v>800</v>
      </c>
      <c r="D10" s="1">
        <v>0</v>
      </c>
      <c r="E10" s="1">
        <v>0</v>
      </c>
      <c r="F10" s="1">
        <v>800</v>
      </c>
      <c r="G10" s="10">
        <f>_xlfn.IFNA(VLOOKUP(A10,Data_Set,8,FALSE),0)</f>
        <v>0</v>
      </c>
      <c r="H10" s="9"/>
      <c r="I10" s="1">
        <v>0</v>
      </c>
      <c r="J10" s="1">
        <v>0</v>
      </c>
      <c r="K10" s="1">
        <v>800</v>
      </c>
      <c r="L10" s="1">
        <v>-20.9</v>
      </c>
      <c r="M10" s="1">
        <v>779.1</v>
      </c>
    </row>
    <row r="11" spans="1:13" outlineLevel="1" collapsed="1" x14ac:dyDescent="0.25">
      <c r="A11" s="7" t="s">
        <v>30</v>
      </c>
      <c r="C11" s="1">
        <f>SUBTOTAL(9,C10:C10)</f>
        <v>800</v>
      </c>
      <c r="D11" s="1"/>
      <c r="E11" s="1"/>
      <c r="F11" s="1">
        <f>SUBTOTAL(9,F10:F10)</f>
        <v>800</v>
      </c>
      <c r="G11" s="10">
        <f>_xlfn.IFNA(VLOOKUP(A11,Data_Set,8,FALSE),0)</f>
        <v>0</v>
      </c>
      <c r="H11" s="9"/>
      <c r="I11" s="1"/>
      <c r="J11" s="1"/>
      <c r="K11" s="1"/>
      <c r="L11" s="1"/>
      <c r="M11" s="1">
        <f>SUBTOTAL(9,M10:M10)</f>
        <v>779.1</v>
      </c>
    </row>
    <row r="12" spans="1:13" hidden="1" outlineLevel="2" x14ac:dyDescent="0.25">
      <c r="A12" s="2" t="s">
        <v>24</v>
      </c>
      <c r="B12" t="s">
        <v>42</v>
      </c>
      <c r="C12" s="1">
        <v>6510</v>
      </c>
      <c r="D12" s="1">
        <v>-60</v>
      </c>
      <c r="E12" s="1">
        <v>0</v>
      </c>
      <c r="F12" s="1">
        <v>6450</v>
      </c>
      <c r="G12" s="10">
        <f>_xlfn.IFNA(VLOOKUP(A12,Data_Set,8,FALSE),0)</f>
        <v>0</v>
      </c>
      <c r="H12" s="9"/>
      <c r="I12" s="1">
        <v>0</v>
      </c>
      <c r="J12" s="1">
        <v>0</v>
      </c>
      <c r="K12" s="1">
        <v>6450</v>
      </c>
      <c r="L12" s="1">
        <v>-162.61000000000001</v>
      </c>
      <c r="M12" s="1">
        <v>6287.39</v>
      </c>
    </row>
    <row r="13" spans="1:13" outlineLevel="1" collapsed="1" x14ac:dyDescent="0.25">
      <c r="A13" s="7" t="s">
        <v>31</v>
      </c>
      <c r="C13" s="1">
        <f>SUBTOTAL(9,C12:C12)</f>
        <v>6510</v>
      </c>
      <c r="D13" s="1"/>
      <c r="E13" s="1"/>
      <c r="F13" s="1">
        <f>SUBTOTAL(9,F12:F12)</f>
        <v>6450</v>
      </c>
      <c r="G13" s="10">
        <f>_xlfn.IFNA(VLOOKUP(A13,Data_Set,8,FALSE),0)</f>
        <v>0</v>
      </c>
      <c r="H13" s="9"/>
      <c r="I13" s="1"/>
      <c r="J13" s="1"/>
      <c r="K13" s="1"/>
      <c r="L13" s="1"/>
      <c r="M13" s="1">
        <f>SUBTOTAL(9,M12:M12)</f>
        <v>6287.39</v>
      </c>
    </row>
    <row r="14" spans="1:13" hidden="1" outlineLevel="2" x14ac:dyDescent="0.25">
      <c r="A14" s="2" t="s">
        <v>18</v>
      </c>
      <c r="B14" t="s">
        <v>42</v>
      </c>
      <c r="C14" s="1">
        <v>36072.1</v>
      </c>
      <c r="D14" s="1">
        <v>-30</v>
      </c>
      <c r="E14" s="1">
        <v>0</v>
      </c>
      <c r="F14" s="1">
        <v>36042.1</v>
      </c>
      <c r="G14" s="10">
        <f>_xlfn.IFNA(VLOOKUP(A14,Data_Set,8,FALSE),0)</f>
        <v>0</v>
      </c>
      <c r="H14" s="1"/>
      <c r="I14" s="1">
        <v>0</v>
      </c>
      <c r="J14" s="1">
        <v>0</v>
      </c>
      <c r="K14" s="1">
        <v>37873.589999999997</v>
      </c>
      <c r="L14" s="1">
        <v>-915.51</v>
      </c>
      <c r="M14" s="1">
        <v>36958.080000000002</v>
      </c>
    </row>
    <row r="15" spans="1:13" hidden="1" outlineLevel="2" x14ac:dyDescent="0.25">
      <c r="A15" s="2" t="s">
        <v>18</v>
      </c>
      <c r="B15" t="s">
        <v>42</v>
      </c>
      <c r="C15" s="1">
        <v>11125</v>
      </c>
      <c r="D15" s="1">
        <v>-20</v>
      </c>
      <c r="E15" s="1">
        <v>0</v>
      </c>
      <c r="F15" s="1">
        <v>11105</v>
      </c>
      <c r="G15" s="10">
        <f>_xlfn.IFNA(VLOOKUP(A15,Data_Set,8,FALSE),0)</f>
        <v>0</v>
      </c>
      <c r="H15" s="1"/>
      <c r="I15" s="1">
        <v>0</v>
      </c>
      <c r="J15" s="1">
        <v>0</v>
      </c>
      <c r="K15" s="1">
        <v>11854.7</v>
      </c>
      <c r="L15" s="1">
        <v>-274.93</v>
      </c>
      <c r="M15" s="1">
        <v>11579.77</v>
      </c>
    </row>
    <row r="16" spans="1:13" hidden="1" outlineLevel="2" x14ac:dyDescent="0.25">
      <c r="A16" s="2" t="s">
        <v>18</v>
      </c>
      <c r="B16" t="s">
        <v>42</v>
      </c>
      <c r="C16" s="1">
        <v>31360</v>
      </c>
      <c r="D16" s="1">
        <v>-130</v>
      </c>
      <c r="E16" s="1">
        <v>0</v>
      </c>
      <c r="F16" s="1">
        <v>31230</v>
      </c>
      <c r="G16" s="10">
        <f>_xlfn.IFNA(VLOOKUP(A16,Data_Set,8,FALSE),0)</f>
        <v>0</v>
      </c>
      <c r="H16" s="1"/>
      <c r="I16" s="1">
        <v>0</v>
      </c>
      <c r="J16" s="1">
        <v>0</v>
      </c>
      <c r="K16" s="1">
        <v>33257.199999999997</v>
      </c>
      <c r="L16" s="1">
        <v>-810.17</v>
      </c>
      <c r="M16" s="1">
        <v>32447.03</v>
      </c>
    </row>
    <row r="17" spans="1:13" hidden="1" outlineLevel="2" x14ac:dyDescent="0.25">
      <c r="A17" s="2" t="s">
        <v>18</v>
      </c>
      <c r="B17" t="s">
        <v>42</v>
      </c>
      <c r="C17" s="1">
        <v>1970</v>
      </c>
      <c r="D17" s="1">
        <v>0</v>
      </c>
      <c r="E17" s="1">
        <v>0</v>
      </c>
      <c r="F17" s="1">
        <v>1970</v>
      </c>
      <c r="G17" s="10">
        <f>_xlfn.IFNA(VLOOKUP(A17,Data_Set,8,FALSE),0)</f>
        <v>0</v>
      </c>
      <c r="H17" s="1"/>
      <c r="I17" s="1">
        <v>0</v>
      </c>
      <c r="J17" s="1">
        <v>0</v>
      </c>
      <c r="K17" s="1">
        <v>1970</v>
      </c>
      <c r="L17" s="1">
        <v>-41.34</v>
      </c>
      <c r="M17" s="1">
        <v>1928.66</v>
      </c>
    </row>
    <row r="18" spans="1:13" outlineLevel="1" collapsed="1" x14ac:dyDescent="0.25">
      <c r="A18" s="7" t="s">
        <v>32</v>
      </c>
      <c r="C18" s="1">
        <f>SUBTOTAL(9,C14:C17)</f>
        <v>80527.100000000006</v>
      </c>
      <c r="D18" s="1"/>
      <c r="E18" s="1"/>
      <c r="F18" s="1">
        <f>SUBTOTAL(9,F14:F17)</f>
        <v>80347.100000000006</v>
      </c>
      <c r="G18" s="10">
        <f>_xlfn.IFNA(VLOOKUP(A18,Data_Set,8,FALSE),0)</f>
        <v>6320</v>
      </c>
      <c r="H18" s="1"/>
      <c r="I18" s="1"/>
      <c r="J18" s="1"/>
      <c r="K18" s="1"/>
      <c r="L18" s="1"/>
      <c r="M18" s="1">
        <f>SUBTOTAL(9,M14:M17)</f>
        <v>82913.540000000008</v>
      </c>
    </row>
    <row r="19" spans="1:13" hidden="1" outlineLevel="2" x14ac:dyDescent="0.25">
      <c r="A19" s="2" t="s">
        <v>22</v>
      </c>
      <c r="B19" t="s">
        <v>42</v>
      </c>
      <c r="C19" s="1">
        <v>16172</v>
      </c>
      <c r="D19" s="1">
        <v>-70</v>
      </c>
      <c r="E19" s="1">
        <v>0</v>
      </c>
      <c r="F19" s="1">
        <v>16102</v>
      </c>
      <c r="G19" s="10">
        <f>_xlfn.IFNA(VLOOKUP(A19,Data_Set,8,FALSE),0)</f>
        <v>560</v>
      </c>
      <c r="H19" s="1"/>
      <c r="I19" s="1">
        <v>0</v>
      </c>
      <c r="J19" s="1">
        <v>0</v>
      </c>
      <c r="K19" s="1">
        <v>16102</v>
      </c>
      <c r="L19" s="1">
        <v>-381.55</v>
      </c>
      <c r="M19" s="1">
        <v>15720.45</v>
      </c>
    </row>
    <row r="20" spans="1:13" outlineLevel="1" collapsed="1" x14ac:dyDescent="0.25">
      <c r="A20" s="7" t="s">
        <v>33</v>
      </c>
      <c r="C20" s="1">
        <f>SUBTOTAL(9,C19:C19)</f>
        <v>16172</v>
      </c>
      <c r="D20" s="1"/>
      <c r="E20" s="1"/>
      <c r="F20" s="1">
        <f>SUBTOTAL(9,F19:F19)</f>
        <v>16102</v>
      </c>
      <c r="G20" s="10">
        <f>_xlfn.IFNA(VLOOKUP(A20,Data_Set,8,FALSE),0)</f>
        <v>1140</v>
      </c>
      <c r="H20" s="1"/>
      <c r="I20" s="1"/>
      <c r="J20" s="1"/>
      <c r="K20" s="1"/>
      <c r="L20" s="1"/>
      <c r="M20" s="1">
        <f>SUBTOTAL(9,M19:M19)</f>
        <v>15720.45</v>
      </c>
    </row>
    <row r="21" spans="1:13" hidden="1" outlineLevel="2" x14ac:dyDescent="0.25">
      <c r="A21" s="2" t="s">
        <v>21</v>
      </c>
      <c r="B21" t="s">
        <v>42</v>
      </c>
      <c r="C21" s="1">
        <v>6830</v>
      </c>
      <c r="D21" s="1">
        <v>-20</v>
      </c>
      <c r="E21" s="1">
        <v>0</v>
      </c>
      <c r="F21" s="1">
        <v>6810</v>
      </c>
      <c r="G21" s="10">
        <f>_xlfn.IFNA(VLOOKUP(A21,Data_Set,8,FALSE),0)</f>
        <v>20</v>
      </c>
      <c r="H21" s="1"/>
      <c r="I21" s="1">
        <v>0</v>
      </c>
      <c r="J21" s="1">
        <v>0</v>
      </c>
      <c r="K21" s="1">
        <v>6810</v>
      </c>
      <c r="L21" s="1">
        <v>-141.13999999999999</v>
      </c>
      <c r="M21" s="1">
        <v>6668.86</v>
      </c>
    </row>
    <row r="22" spans="1:13" outlineLevel="1" collapsed="1" x14ac:dyDescent="0.25">
      <c r="A22" s="7" t="s">
        <v>34</v>
      </c>
      <c r="C22" s="1">
        <f>SUBTOTAL(9,C21:C21)</f>
        <v>6830</v>
      </c>
      <c r="D22" s="1"/>
      <c r="E22" s="1"/>
      <c r="F22" s="1">
        <f>SUBTOTAL(9,F21:F21)</f>
        <v>6810</v>
      </c>
      <c r="G22" s="10">
        <f>_xlfn.IFNA(VLOOKUP(A22,Data_Set,8,FALSE),0)</f>
        <v>20</v>
      </c>
      <c r="H22" s="1"/>
      <c r="I22" s="1"/>
      <c r="J22" s="1"/>
      <c r="K22" s="1"/>
      <c r="L22" s="1"/>
      <c r="M22" s="1">
        <f>SUBTOTAL(9,M21:M21)</f>
        <v>6668.86</v>
      </c>
    </row>
    <row r="23" spans="1:13" hidden="1" outlineLevel="2" x14ac:dyDescent="0.25">
      <c r="A23" s="2" t="s">
        <v>13</v>
      </c>
      <c r="B23" t="s">
        <v>42</v>
      </c>
      <c r="C23" s="1">
        <v>8155</v>
      </c>
      <c r="D23" s="1">
        <v>0</v>
      </c>
      <c r="E23" s="1">
        <v>0</v>
      </c>
      <c r="F23" s="1">
        <v>8155</v>
      </c>
      <c r="G23" s="10">
        <f>_xlfn.IFNA(VLOOKUP(A23,Data_Set,8,FALSE),0)</f>
        <v>880</v>
      </c>
      <c r="H23" s="1"/>
      <c r="I23" s="1">
        <v>0</v>
      </c>
      <c r="J23" s="1">
        <v>-20</v>
      </c>
      <c r="K23" s="1">
        <v>8135</v>
      </c>
      <c r="L23" s="1">
        <v>-183.07</v>
      </c>
      <c r="M23" s="1">
        <v>7951.93</v>
      </c>
    </row>
    <row r="24" spans="1:13" outlineLevel="1" collapsed="1" x14ac:dyDescent="0.25">
      <c r="A24" s="7" t="s">
        <v>35</v>
      </c>
      <c r="C24" s="1">
        <f>SUBTOTAL(9,C23:C23)</f>
        <v>8155</v>
      </c>
      <c r="D24" s="1"/>
      <c r="E24" s="1"/>
      <c r="F24" s="1">
        <f>SUBTOTAL(9,F23:F23)</f>
        <v>8155</v>
      </c>
      <c r="G24" s="10">
        <f>_xlfn.IFNA(VLOOKUP(A24,Data_Set,8,FALSE),0)</f>
        <v>1220</v>
      </c>
      <c r="H24" s="1"/>
      <c r="I24" s="1"/>
      <c r="J24" s="1"/>
      <c r="K24" s="1"/>
      <c r="L24" s="1"/>
      <c r="M24" s="1">
        <f>SUBTOTAL(9,M23:M23)</f>
        <v>7951.93</v>
      </c>
    </row>
    <row r="25" spans="1:13" hidden="1" outlineLevel="2" x14ac:dyDescent="0.25">
      <c r="A25" s="2" t="s">
        <v>14</v>
      </c>
      <c r="B25" t="s">
        <v>42</v>
      </c>
      <c r="C25" s="1">
        <v>22330</v>
      </c>
      <c r="D25" s="1">
        <v>-20</v>
      </c>
      <c r="E25" s="1">
        <v>0</v>
      </c>
      <c r="F25" s="1">
        <v>22310</v>
      </c>
      <c r="G25" s="10">
        <f>_xlfn.IFNA(VLOOKUP(A25,Data_Set,8,FALSE),0)</f>
        <v>480</v>
      </c>
      <c r="H25" s="1"/>
      <c r="I25" s="1">
        <v>0</v>
      </c>
      <c r="J25" s="1">
        <v>0</v>
      </c>
      <c r="K25" s="1">
        <v>22310</v>
      </c>
      <c r="L25" s="1">
        <v>-517.6</v>
      </c>
      <c r="M25" s="1">
        <v>21792.400000000001</v>
      </c>
    </row>
    <row r="26" spans="1:13" hidden="1" outlineLevel="2" x14ac:dyDescent="0.25">
      <c r="A26" s="2" t="s">
        <v>14</v>
      </c>
      <c r="B26" t="s">
        <v>42</v>
      </c>
      <c r="C26" s="1">
        <v>18115</v>
      </c>
      <c r="D26" s="1">
        <v>0</v>
      </c>
      <c r="E26" s="1">
        <v>0</v>
      </c>
      <c r="F26" s="1">
        <v>18115</v>
      </c>
      <c r="G26" s="10">
        <f>_xlfn.IFNA(VLOOKUP(A26,Data_Set,8,FALSE),0)</f>
        <v>480</v>
      </c>
      <c r="H26" s="1"/>
      <c r="I26" s="1">
        <v>0</v>
      </c>
      <c r="J26" s="1">
        <v>0</v>
      </c>
      <c r="K26" s="1">
        <v>18115</v>
      </c>
      <c r="L26" s="1">
        <v>-520.77</v>
      </c>
      <c r="M26" s="1">
        <v>17594.23</v>
      </c>
    </row>
    <row r="27" spans="1:13" hidden="1" outlineLevel="2" x14ac:dyDescent="0.25">
      <c r="A27" s="2" t="s">
        <v>14</v>
      </c>
      <c r="B27" t="s">
        <v>42</v>
      </c>
      <c r="C27" s="1">
        <v>12105</v>
      </c>
      <c r="D27" s="1">
        <v>0</v>
      </c>
      <c r="E27" s="1">
        <v>0</v>
      </c>
      <c r="F27" s="1">
        <v>12105</v>
      </c>
      <c r="G27" s="10">
        <f>_xlfn.IFNA(VLOOKUP(A27,Data_Set,8,FALSE),0)</f>
        <v>480</v>
      </c>
      <c r="H27" s="1"/>
      <c r="I27" s="1">
        <v>0</v>
      </c>
      <c r="J27" s="1">
        <v>0</v>
      </c>
      <c r="K27" s="1">
        <v>12105</v>
      </c>
      <c r="L27" s="1">
        <v>-261.37</v>
      </c>
      <c r="M27" s="1">
        <v>11843.63</v>
      </c>
    </row>
    <row r="28" spans="1:13" outlineLevel="1" collapsed="1" x14ac:dyDescent="0.25">
      <c r="A28" s="7" t="s">
        <v>36</v>
      </c>
      <c r="C28" s="1">
        <f>SUBTOTAL(9,C25:C27)</f>
        <v>52550</v>
      </c>
      <c r="D28" s="1"/>
      <c r="E28" s="1"/>
      <c r="F28" s="1">
        <f>SUBTOTAL(9,F25:F27)</f>
        <v>52530</v>
      </c>
      <c r="G28" s="10">
        <f>_xlfn.IFNA(VLOOKUP(A28,Data_Set,8,FALSE),0)</f>
        <v>1080</v>
      </c>
      <c r="H28" s="1"/>
      <c r="I28" s="1"/>
      <c r="J28" s="1"/>
      <c r="K28" s="1"/>
      <c r="L28" s="1"/>
      <c r="M28" s="1">
        <f>SUBTOTAL(9,M25:M27)</f>
        <v>51230.26</v>
      </c>
    </row>
    <row r="29" spans="1:13" hidden="1" outlineLevel="2" x14ac:dyDescent="0.25">
      <c r="A29" s="2" t="s">
        <v>16</v>
      </c>
      <c r="B29" t="s">
        <v>42</v>
      </c>
      <c r="C29" s="1">
        <v>5280</v>
      </c>
      <c r="D29" s="1">
        <v>0</v>
      </c>
      <c r="E29" s="1">
        <v>0</v>
      </c>
      <c r="F29" s="1">
        <v>5280</v>
      </c>
      <c r="G29" s="10">
        <f>_xlfn.IFNA(VLOOKUP(A29,Data_Set,8,FALSE),0)</f>
        <v>0</v>
      </c>
      <c r="H29" s="1"/>
      <c r="I29" s="1">
        <v>0</v>
      </c>
      <c r="J29" s="1">
        <v>0</v>
      </c>
      <c r="K29" s="1">
        <v>5280</v>
      </c>
      <c r="L29" s="1">
        <v>-122.74</v>
      </c>
      <c r="M29" s="1">
        <v>5157.26</v>
      </c>
    </row>
    <row r="30" spans="1:13" outlineLevel="1" collapsed="1" x14ac:dyDescent="0.25">
      <c r="A30" s="7" t="s">
        <v>37</v>
      </c>
      <c r="C30" s="1">
        <f>SUBTOTAL(9,C29:C29)</f>
        <v>5280</v>
      </c>
      <c r="D30" s="1"/>
      <c r="E30" s="1"/>
      <c r="F30" s="1">
        <f>SUBTOTAL(9,F29:F29)</f>
        <v>5280</v>
      </c>
      <c r="G30" s="10">
        <f>_xlfn.IFNA(VLOOKUP(A30,Data_Set,8,FALSE),0)</f>
        <v>0</v>
      </c>
      <c r="H30" s="9"/>
      <c r="I30" s="1"/>
      <c r="J30" s="1"/>
      <c r="K30" s="1"/>
      <c r="L30" s="1"/>
      <c r="M30" s="1">
        <f>SUBTOTAL(9,M29:M29)</f>
        <v>5157.26</v>
      </c>
    </row>
    <row r="31" spans="1:13" hidden="1" outlineLevel="2" x14ac:dyDescent="0.25">
      <c r="A31" s="2" t="s">
        <v>15</v>
      </c>
      <c r="B31" t="s">
        <v>42</v>
      </c>
      <c r="C31" s="1">
        <v>6450</v>
      </c>
      <c r="D31" s="1">
        <v>-80</v>
      </c>
      <c r="E31" s="1">
        <v>0</v>
      </c>
      <c r="F31" s="1">
        <v>6370</v>
      </c>
      <c r="G31" s="10">
        <f>_xlfn.IFNA(VLOOKUP(A31,Data_Set,8,FALSE),0)</f>
        <v>960</v>
      </c>
      <c r="H31" s="1"/>
      <c r="I31" s="1">
        <v>0</v>
      </c>
      <c r="J31" s="1">
        <v>0</v>
      </c>
      <c r="K31" s="1">
        <v>6874.91</v>
      </c>
      <c r="L31" s="1">
        <v>-126.44</v>
      </c>
      <c r="M31" s="1">
        <v>6748.47</v>
      </c>
    </row>
    <row r="32" spans="1:13" hidden="1" outlineLevel="2" x14ac:dyDescent="0.25">
      <c r="A32" s="2" t="s">
        <v>15</v>
      </c>
      <c r="B32" t="s">
        <v>42</v>
      </c>
      <c r="C32" s="1">
        <v>49537</v>
      </c>
      <c r="D32" s="1">
        <v>-25</v>
      </c>
      <c r="E32" s="1">
        <v>0</v>
      </c>
      <c r="F32" s="1">
        <v>49512</v>
      </c>
      <c r="G32" s="10">
        <f>_xlfn.IFNA(VLOOKUP(A32,Data_Set,8,FALSE),0)</f>
        <v>960</v>
      </c>
      <c r="H32" s="1"/>
      <c r="I32" s="1">
        <v>0</v>
      </c>
      <c r="J32" s="1">
        <v>0</v>
      </c>
      <c r="K32" s="1">
        <v>53410.51</v>
      </c>
      <c r="L32" s="1">
        <v>-1228.3800000000001</v>
      </c>
      <c r="M32" s="1">
        <v>52182.13</v>
      </c>
    </row>
    <row r="33" spans="1:13" hidden="1" outlineLevel="2" x14ac:dyDescent="0.25">
      <c r="A33" s="2" t="s">
        <v>15</v>
      </c>
      <c r="B33" t="s">
        <v>42</v>
      </c>
      <c r="C33" s="1">
        <v>19863.650000000001</v>
      </c>
      <c r="D33" s="1">
        <v>-50</v>
      </c>
      <c r="E33" s="1">
        <v>0</v>
      </c>
      <c r="F33" s="1">
        <v>19813.650000000001</v>
      </c>
      <c r="G33" s="10">
        <f>_xlfn.IFNA(VLOOKUP(A33,Data_Set,8,FALSE),0)</f>
        <v>960</v>
      </c>
      <c r="H33" s="1"/>
      <c r="I33" s="1">
        <v>0</v>
      </c>
      <c r="J33" s="1">
        <v>0</v>
      </c>
      <c r="K33" s="1">
        <v>21345.84</v>
      </c>
      <c r="L33" s="1">
        <v>-515.62</v>
      </c>
      <c r="M33" s="1">
        <v>20830.22</v>
      </c>
    </row>
    <row r="34" spans="1:13" outlineLevel="1" collapsed="1" x14ac:dyDescent="0.25">
      <c r="A34" s="7" t="s">
        <v>38</v>
      </c>
      <c r="C34" s="1">
        <f>SUBTOTAL(9,C31:C33)</f>
        <v>75850.649999999994</v>
      </c>
      <c r="D34" s="1"/>
      <c r="E34" s="1"/>
      <c r="F34" s="1">
        <f>SUBTOTAL(9,F31:F33)</f>
        <v>75695.649999999994</v>
      </c>
      <c r="G34" s="10">
        <f>_xlfn.IFNA(VLOOKUP(A34,Data_Set,8,FALSE),0)</f>
        <v>2600</v>
      </c>
      <c r="H34" s="1"/>
      <c r="I34" s="1"/>
      <c r="J34" s="1"/>
      <c r="K34" s="1"/>
      <c r="L34" s="1"/>
      <c r="M34" s="1">
        <f>SUBTOTAL(9,M31:M33)</f>
        <v>79760.820000000007</v>
      </c>
    </row>
    <row r="35" spans="1:13" hidden="1" outlineLevel="2" x14ac:dyDescent="0.25">
      <c r="A35" s="2" t="s">
        <v>25</v>
      </c>
      <c r="B35" t="s">
        <v>42</v>
      </c>
      <c r="C35" s="1">
        <v>2150</v>
      </c>
      <c r="D35" s="1">
        <v>-20</v>
      </c>
      <c r="E35" s="1">
        <v>0</v>
      </c>
      <c r="F35" s="1">
        <v>2130</v>
      </c>
      <c r="G35" s="10">
        <f>_xlfn.IFNA(VLOOKUP(A35,Data_Set,8,FALSE),0)</f>
        <v>0</v>
      </c>
      <c r="H35" s="1"/>
      <c r="I35" s="1">
        <v>0</v>
      </c>
      <c r="J35" s="1">
        <v>0</v>
      </c>
      <c r="K35" s="1">
        <v>2130</v>
      </c>
      <c r="L35" s="1">
        <v>-42.52</v>
      </c>
      <c r="M35" s="1">
        <v>2087.48</v>
      </c>
    </row>
    <row r="36" spans="1:13" hidden="1" outlineLevel="2" x14ac:dyDescent="0.25">
      <c r="A36" s="2" t="s">
        <v>25</v>
      </c>
      <c r="B36" t="s">
        <v>42</v>
      </c>
      <c r="C36" s="1">
        <v>700</v>
      </c>
      <c r="D36" s="1">
        <v>0</v>
      </c>
      <c r="E36" s="1">
        <v>0</v>
      </c>
      <c r="F36" s="1">
        <v>700</v>
      </c>
      <c r="G36" s="10">
        <f>_xlfn.IFNA(VLOOKUP(A36,Data_Set,8,FALSE),0)</f>
        <v>0</v>
      </c>
      <c r="H36" s="1"/>
      <c r="I36" s="1">
        <v>0</v>
      </c>
      <c r="J36" s="1">
        <v>0</v>
      </c>
      <c r="K36" s="1">
        <v>700</v>
      </c>
      <c r="L36" s="1">
        <v>-12.38</v>
      </c>
      <c r="M36" s="1">
        <v>687.62</v>
      </c>
    </row>
    <row r="37" spans="1:13" outlineLevel="1" collapsed="1" x14ac:dyDescent="0.25">
      <c r="A37" s="7" t="s">
        <v>39</v>
      </c>
      <c r="C37" s="1">
        <f>SUBTOTAL(9,C35:C36)</f>
        <v>2850</v>
      </c>
      <c r="D37" s="1"/>
      <c r="E37" s="1"/>
      <c r="F37" s="1">
        <f>SUBTOTAL(9,F35:F36)</f>
        <v>2830</v>
      </c>
      <c r="G37" s="10">
        <f>_xlfn.IFNA(VLOOKUP(A37,Data_Set,8,FALSE),0)</f>
        <v>0</v>
      </c>
      <c r="H37" s="9"/>
      <c r="I37" s="1"/>
      <c r="J37" s="1"/>
      <c r="K37" s="1"/>
      <c r="L37" s="1"/>
      <c r="M37" s="1">
        <f>SUBTOTAL(9,M35:M36)</f>
        <v>2775.1</v>
      </c>
    </row>
    <row r="38" spans="1:13" hidden="1" outlineLevel="2" x14ac:dyDescent="0.25">
      <c r="A38" s="2" t="s">
        <v>20</v>
      </c>
      <c r="B38" t="s">
        <v>42</v>
      </c>
      <c r="C38" s="1">
        <v>880</v>
      </c>
      <c r="D38" s="1">
        <v>0</v>
      </c>
      <c r="E38" s="1">
        <v>0</v>
      </c>
      <c r="F38" s="1">
        <v>880</v>
      </c>
      <c r="G38" s="10">
        <f>_xlfn.IFNA(VLOOKUP(A38,Data_Set,8,FALSE),0)</f>
        <v>0</v>
      </c>
      <c r="H38" s="8"/>
      <c r="I38" s="1">
        <v>0</v>
      </c>
      <c r="J38" s="1">
        <v>0</v>
      </c>
      <c r="K38" s="1">
        <v>880</v>
      </c>
      <c r="L38" s="1">
        <v>-18.739999999999998</v>
      </c>
      <c r="M38" s="1">
        <v>861.26</v>
      </c>
    </row>
    <row r="39" spans="1:13" outlineLevel="1" collapsed="1" x14ac:dyDescent="0.25">
      <c r="A39" s="7" t="s">
        <v>40</v>
      </c>
      <c r="C39" s="1">
        <f>SUBTOTAL(9,C38:C38)</f>
        <v>880</v>
      </c>
      <c r="D39" s="1"/>
      <c r="E39" s="1"/>
      <c r="F39" s="1">
        <f>SUBTOTAL(9,F38:F38)</f>
        <v>880</v>
      </c>
      <c r="G39" s="10">
        <f>_xlfn.IFNA(VLOOKUP(A39,Data_Set,8,FALSE),0)</f>
        <v>0</v>
      </c>
      <c r="H39" s="9"/>
      <c r="I39" s="1"/>
      <c r="J39" s="1"/>
      <c r="K39" s="1"/>
      <c r="L39" s="1"/>
      <c r="M39" s="1">
        <f>SUBTOTAL(9,M38:M38)</f>
        <v>861.26</v>
      </c>
    </row>
    <row r="40" spans="1:13" ht="16.5" thickBot="1" x14ac:dyDescent="0.3">
      <c r="A40" s="7" t="s">
        <v>41</v>
      </c>
      <c r="C40" s="6">
        <f>SUBTOTAL(9,C2:C38)</f>
        <v>330799.43000000005</v>
      </c>
      <c r="D40" s="1"/>
      <c r="E40" s="1"/>
      <c r="F40" s="6">
        <f>SUBTOTAL(9,F2:F38)</f>
        <v>329195.43000000005</v>
      </c>
      <c r="G40" s="11">
        <f>SUMIFS($G$2:$G$39,$A$2:$A$39,"*Total")</f>
        <v>12380</v>
      </c>
      <c r="H40" s="1"/>
      <c r="I40" s="1"/>
      <c r="J40" s="1"/>
      <c r="K40" s="1"/>
      <c r="L40" s="1"/>
      <c r="M40" s="6">
        <f>SUBTOTAL(9,M2:M38)</f>
        <v>332321.39</v>
      </c>
    </row>
    <row r="41" spans="1:13" ht="16.5" thickTop="1" x14ac:dyDescent="0.25">
      <c r="G41" s="1"/>
    </row>
    <row r="42" spans="1:13" x14ac:dyDescent="0.25">
      <c r="F42" t="s">
        <v>58</v>
      </c>
      <c r="G42" s="1">
        <f>G18+G20+G22+G24+G28+G34</f>
        <v>12380</v>
      </c>
      <c r="H42" s="1"/>
    </row>
    <row r="43" spans="1:13" x14ac:dyDescent="0.25">
      <c r="G43" s="1"/>
      <c r="H43" s="1"/>
    </row>
  </sheetData>
  <sortState xmlns:xlrd2="http://schemas.microsoft.com/office/spreadsheetml/2017/richdata2" ref="A2:M38">
    <sortCondition ref="A2:A38"/>
  </sortState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6"/>
  <sheetViews>
    <sheetView workbookViewId="0">
      <selection activeCell="H34" sqref="H34"/>
    </sheetView>
  </sheetViews>
  <sheetFormatPr defaultColWidth="11" defaultRowHeight="15.75" outlineLevelRow="2" x14ac:dyDescent="0.25"/>
  <cols>
    <col min="1" max="1" width="10.875" style="2"/>
    <col min="2" max="2" width="31.125" bestFit="1" customWidth="1"/>
    <col min="3" max="3" width="23" bestFit="1" customWidth="1"/>
    <col min="4" max="4" width="13" bestFit="1" customWidth="1"/>
    <col min="5" max="5" width="4.5" bestFit="1" customWidth="1"/>
    <col min="6" max="6" width="14.125" bestFit="1" customWidth="1"/>
    <col min="7" max="7" width="9.875" bestFit="1" customWidth="1"/>
    <col min="8" max="8" width="10.625" bestFit="1" customWidth="1"/>
    <col min="9" max="9" width="14.125" bestFit="1" customWidth="1"/>
    <col min="10" max="10" width="8" bestFit="1" customWidth="1"/>
    <col min="11" max="11" width="17" bestFit="1" customWidth="1"/>
    <col min="12" max="12" width="9.875" bestFit="1" customWidth="1"/>
    <col min="13" max="13" width="6.375" bestFit="1" customWidth="1"/>
    <col min="14" max="14" width="4.625" bestFit="1" customWidth="1"/>
    <col min="15" max="15" width="9.5" bestFit="1" customWidth="1"/>
    <col min="16" max="16" width="13.875" bestFit="1" customWidth="1"/>
  </cols>
  <sheetData>
    <row r="1" spans="1:16" x14ac:dyDescent="0.25">
      <c r="A1" s="3" t="s">
        <v>12</v>
      </c>
      <c r="B1" s="3" t="s">
        <v>42</v>
      </c>
      <c r="C1" s="3" t="s">
        <v>43</v>
      </c>
      <c r="D1" s="3" t="s">
        <v>44</v>
      </c>
      <c r="E1" s="3" t="s">
        <v>45</v>
      </c>
      <c r="F1" s="3" t="s">
        <v>46</v>
      </c>
      <c r="G1" s="3" t="s">
        <v>47</v>
      </c>
      <c r="H1" s="3" t="s">
        <v>1</v>
      </c>
      <c r="I1" s="3" t="s">
        <v>48</v>
      </c>
      <c r="J1" s="3" t="s">
        <v>2</v>
      </c>
      <c r="K1" s="3" t="s">
        <v>3</v>
      </c>
      <c r="L1" s="3" t="s">
        <v>4</v>
      </c>
      <c r="M1" s="3" t="s">
        <v>6</v>
      </c>
      <c r="N1" s="3" t="s">
        <v>49</v>
      </c>
      <c r="O1" s="3" t="s">
        <v>50</v>
      </c>
      <c r="P1" s="3" t="s">
        <v>51</v>
      </c>
    </row>
    <row r="2" spans="1:16" hidden="1" outlineLevel="2" x14ac:dyDescent="0.25">
      <c r="A2" s="2" t="s">
        <v>18</v>
      </c>
      <c r="B2" t="s">
        <v>42</v>
      </c>
      <c r="C2" t="s">
        <v>52</v>
      </c>
      <c r="D2" t="s">
        <v>53</v>
      </c>
      <c r="F2" t="s">
        <v>54</v>
      </c>
      <c r="G2">
        <v>40</v>
      </c>
      <c r="H2" s="1">
        <v>3200</v>
      </c>
      <c r="I2">
        <v>0</v>
      </c>
      <c r="J2" s="1">
        <v>0</v>
      </c>
      <c r="K2" s="1">
        <v>0</v>
      </c>
      <c r="L2" s="1">
        <v>3200</v>
      </c>
      <c r="M2" s="1">
        <v>0</v>
      </c>
      <c r="N2" t="s">
        <v>55</v>
      </c>
      <c r="O2">
        <v>40</v>
      </c>
      <c r="P2">
        <v>0</v>
      </c>
    </row>
    <row r="3" spans="1:16" hidden="1" outlineLevel="2" x14ac:dyDescent="0.25">
      <c r="A3" s="2" t="s">
        <v>18</v>
      </c>
      <c r="B3" t="s">
        <v>42</v>
      </c>
      <c r="C3" t="s">
        <v>56</v>
      </c>
      <c r="D3" t="s">
        <v>53</v>
      </c>
      <c r="F3" t="s">
        <v>54</v>
      </c>
      <c r="G3">
        <v>6</v>
      </c>
      <c r="H3" s="1">
        <v>120</v>
      </c>
      <c r="I3">
        <v>0</v>
      </c>
      <c r="J3" s="1">
        <v>0</v>
      </c>
      <c r="K3" s="1">
        <v>0</v>
      </c>
      <c r="L3" s="1">
        <v>120</v>
      </c>
      <c r="M3" s="1">
        <v>0</v>
      </c>
      <c r="N3" t="s">
        <v>55</v>
      </c>
      <c r="O3">
        <v>6</v>
      </c>
      <c r="P3">
        <v>0</v>
      </c>
    </row>
    <row r="4" spans="1:16" hidden="1" outlineLevel="2" x14ac:dyDescent="0.25">
      <c r="A4" s="2" t="s">
        <v>18</v>
      </c>
      <c r="B4" t="s">
        <v>42</v>
      </c>
      <c r="C4" t="s">
        <v>57</v>
      </c>
      <c r="D4" t="s">
        <v>53</v>
      </c>
      <c r="F4" t="s">
        <v>54</v>
      </c>
      <c r="G4">
        <v>18</v>
      </c>
      <c r="H4" s="1">
        <v>720</v>
      </c>
      <c r="I4">
        <v>0</v>
      </c>
      <c r="J4" s="1">
        <v>0</v>
      </c>
      <c r="K4" s="1">
        <v>0</v>
      </c>
      <c r="L4" s="1">
        <v>720</v>
      </c>
      <c r="M4" s="1">
        <v>0</v>
      </c>
      <c r="N4" t="s">
        <v>55</v>
      </c>
      <c r="O4">
        <v>18</v>
      </c>
      <c r="P4">
        <v>0</v>
      </c>
    </row>
    <row r="5" spans="1:16" hidden="1" outlineLevel="2" x14ac:dyDescent="0.25">
      <c r="A5" s="2" t="s">
        <v>18</v>
      </c>
      <c r="B5" t="s">
        <v>42</v>
      </c>
      <c r="C5" t="s">
        <v>52</v>
      </c>
      <c r="D5" t="s">
        <v>53</v>
      </c>
      <c r="F5" t="s">
        <v>54</v>
      </c>
      <c r="G5">
        <v>2</v>
      </c>
      <c r="H5" s="1">
        <v>160</v>
      </c>
      <c r="I5">
        <v>0</v>
      </c>
      <c r="J5" s="1">
        <v>0</v>
      </c>
      <c r="K5" s="1">
        <v>0</v>
      </c>
      <c r="L5" s="1">
        <v>160</v>
      </c>
      <c r="M5" s="1">
        <v>0</v>
      </c>
      <c r="N5" t="s">
        <v>55</v>
      </c>
      <c r="O5">
        <v>2</v>
      </c>
      <c r="P5">
        <v>0</v>
      </c>
    </row>
    <row r="6" spans="1:16" hidden="1" outlineLevel="2" x14ac:dyDescent="0.25">
      <c r="A6" s="2" t="s">
        <v>18</v>
      </c>
      <c r="B6" t="s">
        <v>42</v>
      </c>
      <c r="C6" t="s">
        <v>56</v>
      </c>
      <c r="D6" t="s">
        <v>53</v>
      </c>
      <c r="F6" t="s">
        <v>54</v>
      </c>
      <c r="G6">
        <v>3</v>
      </c>
      <c r="H6" s="1">
        <v>60</v>
      </c>
      <c r="I6">
        <v>0</v>
      </c>
      <c r="J6" s="1">
        <v>0</v>
      </c>
      <c r="K6" s="1">
        <v>0</v>
      </c>
      <c r="L6" s="1">
        <v>60</v>
      </c>
      <c r="M6" s="1">
        <v>0</v>
      </c>
      <c r="N6" t="s">
        <v>55</v>
      </c>
      <c r="O6">
        <v>3</v>
      </c>
      <c r="P6">
        <v>0</v>
      </c>
    </row>
    <row r="7" spans="1:16" hidden="1" outlineLevel="2" x14ac:dyDescent="0.25">
      <c r="A7" s="2" t="s">
        <v>18</v>
      </c>
      <c r="B7" t="s">
        <v>42</v>
      </c>
      <c r="C7" t="s">
        <v>57</v>
      </c>
      <c r="D7" t="s">
        <v>53</v>
      </c>
      <c r="F7" t="s">
        <v>54</v>
      </c>
      <c r="G7">
        <v>4</v>
      </c>
      <c r="H7" s="1">
        <v>160</v>
      </c>
      <c r="I7">
        <v>0</v>
      </c>
      <c r="J7" s="1">
        <v>0</v>
      </c>
      <c r="K7" s="1">
        <v>0</v>
      </c>
      <c r="L7" s="1">
        <v>160</v>
      </c>
      <c r="M7" s="1">
        <v>0</v>
      </c>
      <c r="N7" t="s">
        <v>55</v>
      </c>
      <c r="O7">
        <v>4</v>
      </c>
      <c r="P7">
        <v>0</v>
      </c>
    </row>
    <row r="8" spans="1:16" hidden="1" outlineLevel="2" x14ac:dyDescent="0.25">
      <c r="A8" s="2" t="s">
        <v>18</v>
      </c>
      <c r="B8" t="s">
        <v>42</v>
      </c>
      <c r="C8" t="s">
        <v>52</v>
      </c>
      <c r="D8" t="s">
        <v>53</v>
      </c>
      <c r="F8" t="s">
        <v>54</v>
      </c>
      <c r="G8">
        <v>15</v>
      </c>
      <c r="H8" s="1">
        <v>1200</v>
      </c>
      <c r="I8">
        <v>0</v>
      </c>
      <c r="J8" s="1">
        <v>0</v>
      </c>
      <c r="K8" s="1">
        <v>0</v>
      </c>
      <c r="L8" s="1">
        <v>1200</v>
      </c>
      <c r="M8" s="1">
        <v>0</v>
      </c>
      <c r="N8" t="s">
        <v>55</v>
      </c>
      <c r="O8">
        <v>15</v>
      </c>
      <c r="P8">
        <v>0</v>
      </c>
    </row>
    <row r="9" spans="1:16" hidden="1" outlineLevel="2" x14ac:dyDescent="0.25">
      <c r="A9" s="2" t="s">
        <v>18</v>
      </c>
      <c r="B9" t="s">
        <v>42</v>
      </c>
      <c r="C9" t="s">
        <v>56</v>
      </c>
      <c r="D9" t="s">
        <v>53</v>
      </c>
      <c r="F9" t="s">
        <v>54</v>
      </c>
      <c r="G9">
        <v>7</v>
      </c>
      <c r="H9" s="1">
        <v>140</v>
      </c>
      <c r="I9">
        <v>0</v>
      </c>
      <c r="J9" s="1">
        <v>0</v>
      </c>
      <c r="K9" s="1">
        <v>0</v>
      </c>
      <c r="L9" s="1">
        <v>140</v>
      </c>
      <c r="M9" s="1">
        <v>0</v>
      </c>
      <c r="N9" t="s">
        <v>55</v>
      </c>
      <c r="O9">
        <v>7</v>
      </c>
      <c r="P9">
        <v>0</v>
      </c>
    </row>
    <row r="10" spans="1:16" hidden="1" outlineLevel="2" x14ac:dyDescent="0.25">
      <c r="A10" s="2" t="s">
        <v>18</v>
      </c>
      <c r="B10" t="s">
        <v>42</v>
      </c>
      <c r="C10" t="s">
        <v>57</v>
      </c>
      <c r="D10" t="s">
        <v>53</v>
      </c>
      <c r="F10" t="s">
        <v>54</v>
      </c>
      <c r="G10">
        <v>14</v>
      </c>
      <c r="H10" s="1">
        <v>560</v>
      </c>
      <c r="I10">
        <v>-1</v>
      </c>
      <c r="J10" s="1">
        <v>-40</v>
      </c>
      <c r="K10" s="1">
        <v>0</v>
      </c>
      <c r="L10" s="1">
        <v>520</v>
      </c>
      <c r="M10" s="1">
        <v>0</v>
      </c>
      <c r="N10" t="s">
        <v>55</v>
      </c>
      <c r="O10">
        <v>14</v>
      </c>
      <c r="P10">
        <v>-1</v>
      </c>
    </row>
    <row r="11" spans="1:16" outlineLevel="1" collapsed="1" x14ac:dyDescent="0.25">
      <c r="A11" s="7" t="s">
        <v>32</v>
      </c>
      <c r="H11" s="1">
        <f>SUBTOTAL(9,H2:H10)</f>
        <v>6320</v>
      </c>
      <c r="J11" s="1"/>
      <c r="K11" s="1"/>
      <c r="L11" s="1"/>
      <c r="M11" s="1"/>
    </row>
    <row r="12" spans="1:16" hidden="1" outlineLevel="2" x14ac:dyDescent="0.25">
      <c r="A12" s="2" t="s">
        <v>22</v>
      </c>
      <c r="B12" t="s">
        <v>42</v>
      </c>
      <c r="C12" t="s">
        <v>52</v>
      </c>
      <c r="D12" t="s">
        <v>53</v>
      </c>
      <c r="F12" t="s">
        <v>54</v>
      </c>
      <c r="G12">
        <v>7</v>
      </c>
      <c r="H12" s="1">
        <v>560</v>
      </c>
      <c r="I12">
        <v>0</v>
      </c>
      <c r="J12" s="1">
        <v>0</v>
      </c>
      <c r="K12" s="1">
        <v>0</v>
      </c>
      <c r="L12" s="1">
        <v>560</v>
      </c>
      <c r="M12" s="1">
        <v>0</v>
      </c>
      <c r="N12" t="s">
        <v>55</v>
      </c>
      <c r="O12">
        <v>7</v>
      </c>
      <c r="P12">
        <v>0</v>
      </c>
    </row>
    <row r="13" spans="1:16" hidden="1" outlineLevel="2" x14ac:dyDescent="0.25">
      <c r="A13" s="2" t="s">
        <v>22</v>
      </c>
      <c r="B13" t="s">
        <v>42</v>
      </c>
      <c r="C13" t="s">
        <v>56</v>
      </c>
      <c r="D13" t="s">
        <v>53</v>
      </c>
      <c r="F13" t="s">
        <v>54</v>
      </c>
      <c r="G13">
        <v>1</v>
      </c>
      <c r="H13" s="1">
        <v>20</v>
      </c>
      <c r="I13">
        <v>0</v>
      </c>
      <c r="J13" s="1">
        <v>0</v>
      </c>
      <c r="K13" s="1">
        <v>0</v>
      </c>
      <c r="L13" s="1">
        <v>20</v>
      </c>
      <c r="M13" s="1">
        <v>0</v>
      </c>
      <c r="N13" t="s">
        <v>55</v>
      </c>
      <c r="O13">
        <v>1</v>
      </c>
      <c r="P13">
        <v>0</v>
      </c>
    </row>
    <row r="14" spans="1:16" hidden="1" outlineLevel="2" x14ac:dyDescent="0.25">
      <c r="A14" s="2" t="s">
        <v>22</v>
      </c>
      <c r="B14" t="s">
        <v>42</v>
      </c>
      <c r="C14" t="s">
        <v>57</v>
      </c>
      <c r="D14" t="s">
        <v>53</v>
      </c>
      <c r="F14" t="s">
        <v>54</v>
      </c>
      <c r="G14">
        <v>14</v>
      </c>
      <c r="H14" s="1">
        <v>560</v>
      </c>
      <c r="I14">
        <v>0</v>
      </c>
      <c r="J14" s="1">
        <v>0</v>
      </c>
      <c r="K14" s="1">
        <v>0</v>
      </c>
      <c r="L14" s="1">
        <v>560</v>
      </c>
      <c r="M14" s="1">
        <v>0</v>
      </c>
      <c r="N14" t="s">
        <v>55</v>
      </c>
      <c r="O14">
        <v>14</v>
      </c>
      <c r="P14">
        <v>0</v>
      </c>
    </row>
    <row r="15" spans="1:16" outlineLevel="1" collapsed="1" x14ac:dyDescent="0.25">
      <c r="A15" s="7" t="s">
        <v>33</v>
      </c>
      <c r="H15" s="1">
        <f>SUBTOTAL(9,H12:H14)</f>
        <v>1140</v>
      </c>
      <c r="J15" s="1"/>
      <c r="K15" s="1"/>
      <c r="L15" s="1"/>
      <c r="M15" s="1"/>
    </row>
    <row r="16" spans="1:16" hidden="1" outlineLevel="2" x14ac:dyDescent="0.25">
      <c r="A16" s="2" t="s">
        <v>21</v>
      </c>
      <c r="B16" t="s">
        <v>42</v>
      </c>
      <c r="C16" t="s">
        <v>56</v>
      </c>
      <c r="D16" t="s">
        <v>53</v>
      </c>
      <c r="F16" t="s">
        <v>54</v>
      </c>
      <c r="G16">
        <v>1</v>
      </c>
      <c r="H16" s="1">
        <v>20</v>
      </c>
      <c r="I16">
        <v>0</v>
      </c>
      <c r="J16" s="1">
        <v>0</v>
      </c>
      <c r="K16" s="1">
        <v>0</v>
      </c>
      <c r="L16" s="1">
        <v>20</v>
      </c>
      <c r="M16" s="1">
        <v>0</v>
      </c>
      <c r="N16" t="s">
        <v>55</v>
      </c>
      <c r="O16">
        <v>1</v>
      </c>
      <c r="P16">
        <v>0</v>
      </c>
    </row>
    <row r="17" spans="1:16" outlineLevel="1" collapsed="1" x14ac:dyDescent="0.25">
      <c r="A17" s="7" t="s">
        <v>34</v>
      </c>
      <c r="H17" s="1">
        <f>SUBTOTAL(9,H16:H16)</f>
        <v>20</v>
      </c>
      <c r="J17" s="1"/>
      <c r="K17" s="1"/>
      <c r="L17" s="1"/>
      <c r="M17" s="1"/>
    </row>
    <row r="18" spans="1:16" hidden="1" outlineLevel="2" x14ac:dyDescent="0.25">
      <c r="A18" s="2" t="s">
        <v>13</v>
      </c>
      <c r="B18" t="s">
        <v>42</v>
      </c>
      <c r="C18" t="s">
        <v>52</v>
      </c>
      <c r="D18" t="s">
        <v>53</v>
      </c>
      <c r="F18" t="s">
        <v>54</v>
      </c>
      <c r="G18">
        <v>11</v>
      </c>
      <c r="H18" s="1">
        <v>880</v>
      </c>
      <c r="I18">
        <v>0</v>
      </c>
      <c r="J18" s="1">
        <v>0</v>
      </c>
      <c r="K18" s="1">
        <v>0</v>
      </c>
      <c r="L18" s="1">
        <v>880</v>
      </c>
      <c r="M18" s="1">
        <v>0</v>
      </c>
      <c r="N18" t="s">
        <v>55</v>
      </c>
      <c r="O18">
        <v>11</v>
      </c>
      <c r="P18">
        <v>0</v>
      </c>
    </row>
    <row r="19" spans="1:16" hidden="1" outlineLevel="2" x14ac:dyDescent="0.25">
      <c r="A19" s="2" t="s">
        <v>13</v>
      </c>
      <c r="B19" t="s">
        <v>42</v>
      </c>
      <c r="C19" t="s">
        <v>56</v>
      </c>
      <c r="D19" t="s">
        <v>53</v>
      </c>
      <c r="F19" t="s">
        <v>54</v>
      </c>
      <c r="G19">
        <v>3</v>
      </c>
      <c r="H19" s="1">
        <v>60</v>
      </c>
      <c r="I19">
        <v>0</v>
      </c>
      <c r="J19" s="1">
        <v>0</v>
      </c>
      <c r="K19" s="1">
        <v>0</v>
      </c>
      <c r="L19" s="1">
        <v>60</v>
      </c>
      <c r="M19" s="1">
        <v>0</v>
      </c>
      <c r="N19" t="s">
        <v>55</v>
      </c>
      <c r="O19">
        <v>3</v>
      </c>
      <c r="P19">
        <v>0</v>
      </c>
    </row>
    <row r="20" spans="1:16" hidden="1" outlineLevel="2" x14ac:dyDescent="0.25">
      <c r="A20" s="2" t="s">
        <v>13</v>
      </c>
      <c r="B20" t="s">
        <v>42</v>
      </c>
      <c r="C20" t="s">
        <v>57</v>
      </c>
      <c r="D20" t="s">
        <v>53</v>
      </c>
      <c r="F20" t="s">
        <v>54</v>
      </c>
      <c r="G20">
        <v>7</v>
      </c>
      <c r="H20" s="1">
        <v>280</v>
      </c>
      <c r="I20">
        <v>0</v>
      </c>
      <c r="J20" s="1">
        <v>0</v>
      </c>
      <c r="K20" s="1">
        <v>0</v>
      </c>
      <c r="L20" s="1">
        <v>280</v>
      </c>
      <c r="M20" s="1">
        <v>0</v>
      </c>
      <c r="N20" t="s">
        <v>55</v>
      </c>
      <c r="O20">
        <v>7</v>
      </c>
      <c r="P20">
        <v>0</v>
      </c>
    </row>
    <row r="21" spans="1:16" outlineLevel="1" collapsed="1" x14ac:dyDescent="0.25">
      <c r="A21" s="7" t="s">
        <v>35</v>
      </c>
      <c r="H21" s="1">
        <f>SUBTOTAL(9,H18:H20)</f>
        <v>1220</v>
      </c>
      <c r="J21" s="1"/>
      <c r="K21" s="1"/>
      <c r="L21" s="1"/>
      <c r="M21" s="1"/>
    </row>
    <row r="22" spans="1:16" outlineLevel="2" x14ac:dyDescent="0.25">
      <c r="A22" s="2" t="s">
        <v>14</v>
      </c>
      <c r="B22" t="s">
        <v>42</v>
      </c>
      <c r="C22" t="s">
        <v>52</v>
      </c>
      <c r="D22" t="s">
        <v>53</v>
      </c>
      <c r="F22" t="s">
        <v>54</v>
      </c>
      <c r="G22">
        <v>6</v>
      </c>
      <c r="H22" s="1">
        <v>480</v>
      </c>
      <c r="I22">
        <v>0</v>
      </c>
      <c r="J22" s="1">
        <v>0</v>
      </c>
      <c r="K22" s="1">
        <v>0</v>
      </c>
      <c r="L22" s="1">
        <v>480</v>
      </c>
      <c r="M22" s="1">
        <v>0</v>
      </c>
      <c r="N22" t="s">
        <v>55</v>
      </c>
      <c r="O22">
        <v>6</v>
      </c>
      <c r="P22">
        <v>0</v>
      </c>
    </row>
    <row r="23" spans="1:16" outlineLevel="2" x14ac:dyDescent="0.25">
      <c r="A23" s="2" t="s">
        <v>14</v>
      </c>
      <c r="B23" t="s">
        <v>42</v>
      </c>
      <c r="C23" t="s">
        <v>56</v>
      </c>
      <c r="D23" t="s">
        <v>53</v>
      </c>
      <c r="F23" t="s">
        <v>54</v>
      </c>
      <c r="G23">
        <v>1</v>
      </c>
      <c r="H23" s="1">
        <v>20</v>
      </c>
      <c r="I23">
        <v>0</v>
      </c>
      <c r="J23" s="1">
        <v>0</v>
      </c>
      <c r="K23" s="1">
        <v>0</v>
      </c>
      <c r="L23" s="1">
        <v>20</v>
      </c>
      <c r="M23" s="1">
        <v>0</v>
      </c>
      <c r="N23" t="s">
        <v>55</v>
      </c>
      <c r="O23">
        <v>1</v>
      </c>
      <c r="P23">
        <v>0</v>
      </c>
    </row>
    <row r="24" spans="1:16" outlineLevel="2" x14ac:dyDescent="0.25">
      <c r="A24" s="2" t="s">
        <v>14</v>
      </c>
      <c r="B24" t="s">
        <v>42</v>
      </c>
      <c r="C24" t="s">
        <v>57</v>
      </c>
      <c r="D24" t="s">
        <v>53</v>
      </c>
      <c r="F24" t="s">
        <v>54</v>
      </c>
      <c r="G24">
        <v>6</v>
      </c>
      <c r="H24" s="1">
        <v>240</v>
      </c>
      <c r="I24">
        <v>0</v>
      </c>
      <c r="J24" s="1">
        <v>0</v>
      </c>
      <c r="K24" s="1">
        <v>0</v>
      </c>
      <c r="L24" s="1">
        <v>240</v>
      </c>
      <c r="M24" s="1">
        <v>0</v>
      </c>
      <c r="N24" t="s">
        <v>55</v>
      </c>
      <c r="O24">
        <v>6</v>
      </c>
      <c r="P24">
        <v>0</v>
      </c>
    </row>
    <row r="25" spans="1:16" outlineLevel="2" x14ac:dyDescent="0.25">
      <c r="A25" s="2" t="s">
        <v>14</v>
      </c>
      <c r="B25" t="s">
        <v>42</v>
      </c>
      <c r="C25" t="s">
        <v>56</v>
      </c>
      <c r="D25" t="s">
        <v>53</v>
      </c>
      <c r="F25" t="s">
        <v>54</v>
      </c>
      <c r="G25">
        <v>1</v>
      </c>
      <c r="H25" s="1">
        <v>20</v>
      </c>
      <c r="I25">
        <v>0</v>
      </c>
      <c r="J25" s="1">
        <v>0</v>
      </c>
      <c r="K25" s="1">
        <v>0</v>
      </c>
      <c r="L25" s="1">
        <v>20</v>
      </c>
      <c r="M25" s="1">
        <v>0</v>
      </c>
      <c r="N25" t="s">
        <v>55</v>
      </c>
      <c r="O25">
        <v>1</v>
      </c>
      <c r="P25">
        <v>0</v>
      </c>
    </row>
    <row r="26" spans="1:16" outlineLevel="2" x14ac:dyDescent="0.25">
      <c r="A26" s="2" t="s">
        <v>14</v>
      </c>
      <c r="B26" t="s">
        <v>42</v>
      </c>
      <c r="C26" t="s">
        <v>57</v>
      </c>
      <c r="D26" t="s">
        <v>53</v>
      </c>
      <c r="F26" t="s">
        <v>54</v>
      </c>
      <c r="G26">
        <v>8</v>
      </c>
      <c r="H26" s="1">
        <v>320</v>
      </c>
      <c r="I26">
        <v>0</v>
      </c>
      <c r="J26" s="1">
        <v>0</v>
      </c>
      <c r="K26" s="1">
        <v>0</v>
      </c>
      <c r="L26" s="1">
        <v>320</v>
      </c>
      <c r="M26" s="1">
        <v>0</v>
      </c>
      <c r="N26" t="s">
        <v>55</v>
      </c>
      <c r="O26">
        <v>8</v>
      </c>
      <c r="P26">
        <v>0</v>
      </c>
    </row>
    <row r="27" spans="1:16" outlineLevel="1" x14ac:dyDescent="0.25">
      <c r="A27" s="7" t="s">
        <v>36</v>
      </c>
      <c r="H27" s="1">
        <f>SUBTOTAL(9,H22:H26)</f>
        <v>1080</v>
      </c>
      <c r="J27" s="1"/>
      <c r="K27" s="1"/>
      <c r="L27" s="1"/>
      <c r="M27" s="1"/>
    </row>
    <row r="28" spans="1:16" outlineLevel="2" x14ac:dyDescent="0.25">
      <c r="A28" s="2" t="s">
        <v>15</v>
      </c>
      <c r="B28" t="s">
        <v>42</v>
      </c>
      <c r="C28" t="s">
        <v>52</v>
      </c>
      <c r="D28" t="s">
        <v>53</v>
      </c>
      <c r="F28" t="s">
        <v>54</v>
      </c>
      <c r="G28">
        <v>12</v>
      </c>
      <c r="H28" s="1">
        <v>960</v>
      </c>
      <c r="I28">
        <v>0</v>
      </c>
      <c r="J28" s="1">
        <v>0</v>
      </c>
      <c r="K28" s="1">
        <v>0</v>
      </c>
      <c r="L28" s="1">
        <v>960</v>
      </c>
      <c r="M28" s="1">
        <v>0</v>
      </c>
      <c r="N28" t="s">
        <v>55</v>
      </c>
      <c r="O28">
        <v>12</v>
      </c>
      <c r="P28">
        <v>0</v>
      </c>
    </row>
    <row r="29" spans="1:16" outlineLevel="2" x14ac:dyDescent="0.25">
      <c r="A29" s="2" t="s">
        <v>15</v>
      </c>
      <c r="B29" t="s">
        <v>42</v>
      </c>
      <c r="C29" t="s">
        <v>56</v>
      </c>
      <c r="D29" t="s">
        <v>53</v>
      </c>
      <c r="F29" t="s">
        <v>54</v>
      </c>
      <c r="G29">
        <v>3</v>
      </c>
      <c r="H29" s="1">
        <v>60</v>
      </c>
      <c r="I29">
        <v>0</v>
      </c>
      <c r="J29" s="1">
        <v>0</v>
      </c>
      <c r="K29" s="1">
        <v>0</v>
      </c>
      <c r="L29" s="1">
        <v>60</v>
      </c>
      <c r="M29" s="1">
        <v>0</v>
      </c>
      <c r="N29" t="s">
        <v>55</v>
      </c>
      <c r="O29">
        <v>3</v>
      </c>
      <c r="P29">
        <v>0</v>
      </c>
    </row>
    <row r="30" spans="1:16" outlineLevel="2" x14ac:dyDescent="0.25">
      <c r="A30" s="2" t="s">
        <v>15</v>
      </c>
      <c r="B30" t="s">
        <v>42</v>
      </c>
      <c r="C30" t="s">
        <v>57</v>
      </c>
      <c r="D30" t="s">
        <v>53</v>
      </c>
      <c r="F30" t="s">
        <v>54</v>
      </c>
      <c r="G30">
        <v>12</v>
      </c>
      <c r="H30" s="1">
        <v>480</v>
      </c>
      <c r="I30">
        <v>0</v>
      </c>
      <c r="J30" s="1">
        <v>0</v>
      </c>
      <c r="K30" s="1">
        <v>0</v>
      </c>
      <c r="L30" s="1">
        <v>480</v>
      </c>
      <c r="M30" s="1">
        <v>0</v>
      </c>
      <c r="N30" t="s">
        <v>55</v>
      </c>
      <c r="O30">
        <v>12</v>
      </c>
      <c r="P30">
        <v>0</v>
      </c>
    </row>
    <row r="31" spans="1:16" outlineLevel="2" x14ac:dyDescent="0.25">
      <c r="A31" s="2" t="s">
        <v>15</v>
      </c>
      <c r="B31" t="s">
        <v>42</v>
      </c>
      <c r="C31" t="s">
        <v>52</v>
      </c>
      <c r="D31" t="s">
        <v>53</v>
      </c>
      <c r="F31" t="s">
        <v>54</v>
      </c>
      <c r="G31">
        <v>9</v>
      </c>
      <c r="H31" s="1">
        <v>720</v>
      </c>
      <c r="I31">
        <v>0</v>
      </c>
      <c r="J31" s="1">
        <v>0</v>
      </c>
      <c r="K31" s="1">
        <v>0</v>
      </c>
      <c r="L31" s="1">
        <v>720</v>
      </c>
      <c r="M31" s="1">
        <v>0</v>
      </c>
      <c r="N31" t="s">
        <v>55</v>
      </c>
      <c r="O31">
        <v>9</v>
      </c>
      <c r="P31">
        <v>0</v>
      </c>
    </row>
    <row r="32" spans="1:16" outlineLevel="2" x14ac:dyDescent="0.25">
      <c r="A32" s="2" t="s">
        <v>15</v>
      </c>
      <c r="B32" t="s">
        <v>42</v>
      </c>
      <c r="C32" t="s">
        <v>56</v>
      </c>
      <c r="D32" t="s">
        <v>53</v>
      </c>
      <c r="F32" t="s">
        <v>54</v>
      </c>
      <c r="G32">
        <v>5</v>
      </c>
      <c r="H32" s="1">
        <v>100</v>
      </c>
      <c r="I32">
        <v>0</v>
      </c>
      <c r="J32" s="1">
        <v>0</v>
      </c>
      <c r="K32" s="1">
        <v>0</v>
      </c>
      <c r="L32" s="1">
        <v>100</v>
      </c>
      <c r="M32" s="1">
        <v>0</v>
      </c>
      <c r="N32" t="s">
        <v>55</v>
      </c>
      <c r="O32">
        <v>5</v>
      </c>
      <c r="P32">
        <v>0</v>
      </c>
    </row>
    <row r="33" spans="1:16" outlineLevel="2" x14ac:dyDescent="0.25">
      <c r="A33" s="2" t="s">
        <v>15</v>
      </c>
      <c r="B33" t="s">
        <v>42</v>
      </c>
      <c r="C33" t="s">
        <v>57</v>
      </c>
      <c r="D33" t="s">
        <v>53</v>
      </c>
      <c r="F33" t="s">
        <v>54</v>
      </c>
      <c r="G33">
        <v>7</v>
      </c>
      <c r="H33" s="1">
        <v>280</v>
      </c>
      <c r="I33">
        <v>0</v>
      </c>
      <c r="J33" s="1">
        <v>0</v>
      </c>
      <c r="K33" s="1">
        <v>0</v>
      </c>
      <c r="L33" s="1">
        <v>280</v>
      </c>
      <c r="M33" s="1">
        <v>0</v>
      </c>
      <c r="N33" t="s">
        <v>55</v>
      </c>
      <c r="O33">
        <v>7</v>
      </c>
      <c r="P33">
        <v>0</v>
      </c>
    </row>
    <row r="34" spans="1:16" outlineLevel="1" x14ac:dyDescent="0.25">
      <c r="A34" s="7" t="s">
        <v>38</v>
      </c>
      <c r="H34" s="1">
        <f>SUBTOTAL(9,H28:H33)</f>
        <v>2600</v>
      </c>
      <c r="J34" s="1"/>
      <c r="K34" s="1"/>
      <c r="L34" s="1"/>
      <c r="M34" s="1"/>
    </row>
    <row r="35" spans="1:16" ht="16.5" thickBot="1" x14ac:dyDescent="0.3">
      <c r="A35" s="7" t="s">
        <v>41</v>
      </c>
      <c r="H35" s="5">
        <f>SUBTOTAL(9,H2:H33)</f>
        <v>12380</v>
      </c>
      <c r="J35" s="1"/>
      <c r="K35" s="1"/>
      <c r="L35" s="1"/>
      <c r="M35" s="1"/>
    </row>
    <row r="36" spans="1:16" ht="16.5" thickTop="1" x14ac:dyDescent="0.25"/>
  </sheetData>
  <sortState xmlns:xlrd2="http://schemas.microsoft.com/office/spreadsheetml/2017/richdata2" ref="A2:P33">
    <sortCondition ref="A2:A33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6C90CF8-F36F-4234-A1C5-4D6361FDB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836506-2251-445A-A8C5-FEF0E38139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BA4779-AC1C-4D67-B0F0-A9397B18F9C7}">
  <ds:schemaRefs>
    <ds:schemaRef ds:uri="http://purl.org/dc/elements/1.1/"/>
    <ds:schemaRef ds:uri="http://purl.org/dc/dcmitype/"/>
    <ds:schemaRef ds:uri="http://purl.org/dc/terms/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a8621861-08f3-42d0-8628-08ee1100e2b2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All Sales 2019</vt:lpstr>
      <vt:lpstr>Gift Certificates</vt:lpstr>
      <vt:lpstr>Data_Set</vt:lpstr>
      <vt:lpstr>Gift_Certificate_sales</vt:lpstr>
      <vt:lpstr>'Gift Certificates'!Gift_Certificate_sales_summary_2019_01_01_2019_12_31</vt:lpstr>
      <vt:lpstr>Gift_Data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Elliot Jolesch</dc:creator>
  <cp:lastModifiedBy>Baklan, Sergei</cp:lastModifiedBy>
  <dcterms:created xsi:type="dcterms:W3CDTF">2020-07-14T20:12:48Z</dcterms:created>
  <dcterms:modified xsi:type="dcterms:W3CDTF">2020-07-15T11:13:18Z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