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05" yWindow="465" windowWidth="28695" windowHeight="12540"/>
  </bookViews>
  <sheets>
    <sheet name="Sheet1" sheetId="1" r:id="rId1"/>
    <sheet name="Sheet2" sheetId="2" r:id="rId2"/>
    <sheet name="Sheet3" sheetId="3" r:id="rId3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44" i="1"/>
  <c r="G43"/>
  <c r="G42"/>
  <c r="G41"/>
  <c r="G40"/>
  <c r="G39"/>
  <c r="G38"/>
  <c r="P35"/>
  <c r="Y35" s="1"/>
  <c r="P36" s="1"/>
  <c r="Y36" s="1"/>
  <c r="P37" s="1"/>
  <c r="Y37" s="1"/>
  <c r="P38" s="1"/>
  <c r="Y38" s="1"/>
  <c r="P39" s="1"/>
  <c r="Y39" s="1"/>
  <c r="P40" s="1"/>
  <c r="Y40" s="1"/>
  <c r="P41" s="1"/>
  <c r="Y41" s="1"/>
  <c r="P42" s="1"/>
  <c r="Y42" s="1"/>
  <c r="P43" s="1"/>
  <c r="Y43" s="1"/>
  <c r="P44" s="1"/>
  <c r="Y44" s="1"/>
  <c r="Y34"/>
  <c r="P34"/>
  <c r="Y33"/>
  <c r="L33"/>
  <c r="C34" s="1"/>
  <c r="L34" s="1"/>
  <c r="C35" s="1"/>
  <c r="L35" s="1"/>
  <c r="C36" s="1"/>
  <c r="L36" s="1"/>
  <c r="C37" s="1"/>
  <c r="P20"/>
  <c r="C21"/>
  <c r="C20"/>
  <c r="L20" s="1"/>
  <c r="L21"/>
  <c r="C22" s="1"/>
  <c r="L22" s="1"/>
  <c r="C23" s="1"/>
  <c r="L19"/>
  <c r="Y20"/>
  <c r="P21" s="1"/>
  <c r="Y21" s="1"/>
  <c r="P22" s="1"/>
  <c r="Y22" s="1"/>
  <c r="P23" s="1"/>
  <c r="Y23" s="1"/>
  <c r="P24" s="1"/>
  <c r="Y24" s="1"/>
  <c r="P25" s="1"/>
  <c r="Y25" s="1"/>
  <c r="P26" s="1"/>
  <c r="Y26" s="1"/>
  <c r="P27" s="1"/>
  <c r="Y27" s="1"/>
  <c r="P28" s="1"/>
  <c r="Y28" s="1"/>
  <c r="P29" s="1"/>
  <c r="Y29" s="1"/>
  <c r="P30" s="1"/>
  <c r="Y30" s="1"/>
  <c r="Y19"/>
  <c r="G37" l="1"/>
  <c r="L37" s="1"/>
  <c r="C38" s="1"/>
  <c r="G23"/>
  <c r="L23" s="1"/>
  <c r="C24" s="1"/>
  <c r="L38" l="1"/>
  <c r="C39" s="1"/>
  <c r="G24"/>
  <c r="L24"/>
  <c r="C25" s="1"/>
  <c r="L39" l="1"/>
  <c r="C40" s="1"/>
  <c r="G25"/>
  <c r="L25" s="1"/>
  <c r="C26" s="1"/>
  <c r="L40" l="1"/>
  <c r="C41" s="1"/>
  <c r="G26"/>
  <c r="L26"/>
  <c r="C27" s="1"/>
  <c r="L41" l="1"/>
  <c r="C42" s="1"/>
  <c r="G27"/>
  <c r="L27"/>
  <c r="C28" s="1"/>
  <c r="L42" l="1"/>
  <c r="C43" s="1"/>
  <c r="G28"/>
  <c r="L28" s="1"/>
  <c r="C29" s="1"/>
  <c r="G29" s="1"/>
  <c r="L29" s="1"/>
  <c r="C30" s="1"/>
  <c r="G30" s="1"/>
  <c r="L30" s="1"/>
  <c r="L43" l="1"/>
  <c r="C44" s="1"/>
  <c r="L44" l="1"/>
  <c r="G11" l="1"/>
  <c r="G10"/>
  <c r="G2"/>
  <c r="S16"/>
  <c r="S15"/>
  <c r="S14"/>
  <c r="S13"/>
  <c r="S12"/>
  <c r="S11"/>
  <c r="S10"/>
  <c r="S9"/>
  <c r="S8"/>
  <c r="S7"/>
  <c r="S6"/>
  <c r="S5"/>
  <c r="Y5" s="1"/>
  <c r="P6" s="1"/>
  <c r="Y6" s="1"/>
  <c r="P7" s="1"/>
  <c r="Y7" s="1"/>
  <c r="P8" s="1"/>
  <c r="Y8" s="1"/>
  <c r="P9" s="1"/>
  <c r="F16"/>
  <c r="F15"/>
  <c r="F14"/>
  <c r="F13"/>
  <c r="F12"/>
  <c r="F11"/>
  <c r="F10"/>
  <c r="F9"/>
  <c r="F8"/>
  <c r="F7"/>
  <c r="F6"/>
  <c r="F5"/>
  <c r="L5" s="1"/>
  <c r="C6" s="1"/>
  <c r="L6" s="1"/>
  <c r="C7" s="1"/>
  <c r="L7" s="1"/>
  <c r="C8" s="1"/>
  <c r="L8" s="1"/>
  <c r="C9" s="1"/>
  <c r="G9" s="1"/>
  <c r="Y9" l="1"/>
  <c r="P10" s="1"/>
  <c r="L9"/>
  <c r="C10" s="1"/>
  <c r="Y10" l="1"/>
  <c r="P11" s="1"/>
  <c r="L10"/>
  <c r="C11" s="1"/>
  <c r="Y11" l="1"/>
  <c r="P12" s="1"/>
  <c r="L11"/>
  <c r="C12" s="1"/>
  <c r="G12" s="1"/>
  <c r="Y12" l="1"/>
  <c r="P13" s="1"/>
  <c r="L12"/>
  <c r="C13" s="1"/>
  <c r="G13" s="1"/>
  <c r="Y13" l="1"/>
  <c r="P14" s="1"/>
  <c r="L13"/>
  <c r="C14" s="1"/>
  <c r="G14" s="1"/>
  <c r="Y14" l="1"/>
  <c r="P15" s="1"/>
  <c r="L14"/>
  <c r="C15" s="1"/>
  <c r="G15" s="1"/>
  <c r="Y15" l="1"/>
  <c r="P16" s="1"/>
  <c r="L15"/>
  <c r="C16" s="1"/>
  <c r="G16" s="1"/>
  <c r="Y16" l="1"/>
  <c r="L16"/>
</calcChain>
</file>

<file path=xl/sharedStrings.xml><?xml version="1.0" encoding="utf-8"?>
<sst xmlns="http://schemas.openxmlformats.org/spreadsheetml/2006/main" count="237" uniqueCount="20">
  <si>
    <t>Members Name</t>
  </si>
  <si>
    <t>Month</t>
  </si>
  <si>
    <t>Arrears</t>
  </si>
  <si>
    <t>Maintenance</t>
  </si>
  <si>
    <t>Rent</t>
  </si>
  <si>
    <t>NOC</t>
  </si>
  <si>
    <t>Interest</t>
  </si>
  <si>
    <t>Ch. Bouce</t>
  </si>
  <si>
    <t>Payment</t>
  </si>
  <si>
    <t>Cheque No.</t>
  </si>
  <si>
    <t>Date</t>
  </si>
  <si>
    <t>Balance</t>
  </si>
  <si>
    <t>No</t>
  </si>
  <si>
    <t>PayU</t>
  </si>
  <si>
    <t>Interest:</t>
  </si>
  <si>
    <t>Year</t>
  </si>
  <si>
    <t>6A-303</t>
  </si>
  <si>
    <t>6B-204</t>
  </si>
  <si>
    <t>7B-201</t>
  </si>
  <si>
    <t>PayTM</t>
  </si>
</sst>
</file>

<file path=xl/styles.xml><?xml version="1.0" encoding="utf-8"?>
<styleSheet xmlns="http://schemas.openxmlformats.org/spreadsheetml/2006/main">
  <numFmts count="1">
    <numFmt numFmtId="164" formatCode="[$-409]d\-mmm\-yyyy;@"/>
  </numFmts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0000"/>
      <name val="Calibri"/>
      <family val="2"/>
    </font>
    <font>
      <sz val="10"/>
      <color theme="1"/>
      <name val="Calibri"/>
      <family val="2"/>
      <scheme val="minor"/>
    </font>
    <font>
      <sz val="11"/>
      <color rgb="FF00B0F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49" fontId="3" fillId="2" borderId="1" xfId="2" applyNumberFormat="1" applyFont="1" applyFill="1" applyBorder="1" applyAlignment="1">
      <alignment horizontal="center" vertical="center"/>
    </xf>
    <xf numFmtId="0" fontId="3" fillId="2" borderId="1" xfId="2" applyFont="1" applyFill="1" applyBorder="1" applyAlignment="1">
      <alignment horizontal="center" vertical="center"/>
    </xf>
    <xf numFmtId="0" fontId="2" fillId="2" borderId="1" xfId="2" applyFont="1" applyFill="1" applyBorder="1" applyAlignment="1">
      <alignment horizontal="center" vertical="center"/>
    </xf>
    <xf numFmtId="164" fontId="3" fillId="2" borderId="1" xfId="2" applyNumberFormat="1" applyFont="1" applyFill="1" applyBorder="1" applyAlignment="1">
      <alignment horizontal="center" vertical="center"/>
    </xf>
    <xf numFmtId="17" fontId="5" fillId="0" borderId="1" xfId="2" applyNumberFormat="1" applyFont="1" applyBorder="1" applyAlignment="1">
      <alignment horizontal="center" vertical="center"/>
    </xf>
    <xf numFmtId="0" fontId="5" fillId="3" borderId="1" xfId="0" applyFont="1" applyFill="1" applyBorder="1" applyAlignment="1">
      <alignment horizontal="right" vertical="center"/>
    </xf>
    <xf numFmtId="0" fontId="5" fillId="3" borderId="1" xfId="2" applyFont="1" applyFill="1" applyBorder="1" applyAlignment="1">
      <alignment horizontal="right" vertical="center"/>
    </xf>
    <xf numFmtId="0" fontId="5" fillId="3" borderId="1" xfId="2" applyFont="1" applyFill="1" applyBorder="1" applyAlignment="1">
      <alignment horizontal="center" vertical="center"/>
    </xf>
    <xf numFmtId="0" fontId="5" fillId="0" borderId="1" xfId="2" applyFont="1" applyBorder="1" applyAlignment="1">
      <alignment horizontal="right" vertical="center"/>
    </xf>
    <xf numFmtId="0" fontId="5" fillId="0" borderId="1" xfId="2" applyFont="1" applyBorder="1" applyAlignment="1">
      <alignment horizontal="center" vertical="center"/>
    </xf>
    <xf numFmtId="164" fontId="5" fillId="0" borderId="1" xfId="2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2" borderId="1" xfId="2" applyFont="1" applyFill="1" applyBorder="1" applyAlignment="1">
      <alignment horizontal="right" vertical="center"/>
    </xf>
    <xf numFmtId="10" fontId="6" fillId="0" borderId="0" xfId="1" applyNumberFormat="1" applyFont="1"/>
    <xf numFmtId="10" fontId="0" fillId="0" borderId="0" xfId="1" applyNumberFormat="1" applyFont="1"/>
  </cellXfs>
  <cellStyles count="3">
    <cellStyle name="Normal" xfId="0" builtinId="0"/>
    <cellStyle name="Normal 2" xfId="2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Y44"/>
  <sheetViews>
    <sheetView tabSelected="1" topLeftCell="A7" workbookViewId="0">
      <selection activeCell="Z39" sqref="Z39"/>
    </sheetView>
  </sheetViews>
  <sheetFormatPr defaultColWidth="8.85546875" defaultRowHeight="15"/>
  <cols>
    <col min="1" max="1" width="13.85546875" bestFit="1" customWidth="1"/>
    <col min="2" max="2" width="7" bestFit="1" customWidth="1"/>
    <col min="3" max="3" width="6.85546875" bestFit="1" customWidth="1"/>
    <col min="4" max="4" width="11.140625" bestFit="1" customWidth="1"/>
    <col min="5" max="5" width="7.85546875" bestFit="1" customWidth="1"/>
    <col min="6" max="6" width="7.140625" bestFit="1" customWidth="1"/>
    <col min="7" max="7" width="7.28515625" bestFit="1" customWidth="1"/>
    <col min="8" max="8" width="8.42578125" bestFit="1" customWidth="1"/>
    <col min="9" max="9" width="8" bestFit="1" customWidth="1"/>
    <col min="10" max="10" width="10.140625" bestFit="1" customWidth="1"/>
    <col min="11" max="11" width="10.85546875" bestFit="1" customWidth="1"/>
    <col min="12" max="12" width="6.85546875" bestFit="1" customWidth="1"/>
    <col min="14" max="14" width="13.85546875" bestFit="1" customWidth="1"/>
    <col min="15" max="15" width="7" bestFit="1" customWidth="1"/>
    <col min="16" max="16" width="6.85546875" bestFit="1" customWidth="1"/>
    <col min="17" max="17" width="11.140625" bestFit="1" customWidth="1"/>
    <col min="18" max="18" width="4.7109375" bestFit="1" customWidth="1"/>
    <col min="19" max="19" width="4.42578125" bestFit="1" customWidth="1"/>
    <col min="20" max="20" width="7.28515625" bestFit="1" customWidth="1"/>
    <col min="21" max="21" width="8.42578125" bestFit="1" customWidth="1"/>
    <col min="22" max="22" width="8" bestFit="1" customWidth="1"/>
    <col min="23" max="23" width="10.140625" bestFit="1" customWidth="1"/>
    <col min="24" max="24" width="10.85546875" bestFit="1" customWidth="1"/>
    <col min="25" max="25" width="6.85546875" bestFit="1" customWidth="1"/>
  </cols>
  <sheetData>
    <row r="1" spans="1:25">
      <c r="D1" s="3"/>
      <c r="E1" s="13" t="s">
        <v>14</v>
      </c>
      <c r="F1" s="3" t="s">
        <v>15</v>
      </c>
      <c r="G1" s="3" t="s">
        <v>1</v>
      </c>
    </row>
    <row r="2" spans="1:25">
      <c r="F2" s="14">
        <v>0.21</v>
      </c>
      <c r="G2" s="15">
        <f>F2/12</f>
        <v>1.7499999999999998E-2</v>
      </c>
    </row>
    <row r="3" spans="1:25">
      <c r="F3" s="14"/>
      <c r="G3" s="15"/>
    </row>
    <row r="4" spans="1:25">
      <c r="A4" s="3" t="s">
        <v>0</v>
      </c>
      <c r="B4" s="1" t="s">
        <v>1</v>
      </c>
      <c r="C4" s="2" t="s">
        <v>2</v>
      </c>
      <c r="D4" s="2" t="s">
        <v>3</v>
      </c>
      <c r="E4" s="3" t="s">
        <v>4</v>
      </c>
      <c r="F4" s="3" t="s">
        <v>5</v>
      </c>
      <c r="G4" s="3" t="s">
        <v>6</v>
      </c>
      <c r="H4" s="3" t="s">
        <v>7</v>
      </c>
      <c r="I4" s="2" t="s">
        <v>8</v>
      </c>
      <c r="J4" s="2" t="s">
        <v>9</v>
      </c>
      <c r="K4" s="4" t="s">
        <v>10</v>
      </c>
      <c r="L4" s="2" t="s">
        <v>11</v>
      </c>
      <c r="N4" s="3" t="s">
        <v>0</v>
      </c>
      <c r="O4" s="1" t="s">
        <v>1</v>
      </c>
      <c r="P4" s="2" t="s">
        <v>2</v>
      </c>
      <c r="Q4" s="2" t="s">
        <v>3</v>
      </c>
      <c r="R4" s="3" t="s">
        <v>4</v>
      </c>
      <c r="S4" s="3" t="s">
        <v>5</v>
      </c>
      <c r="T4" s="3" t="s">
        <v>6</v>
      </c>
      <c r="U4" s="3" t="s">
        <v>7</v>
      </c>
      <c r="V4" s="2" t="s">
        <v>8</v>
      </c>
      <c r="W4" s="2" t="s">
        <v>9</v>
      </c>
      <c r="X4" s="4" t="s">
        <v>10</v>
      </c>
      <c r="Y4" s="2" t="s">
        <v>11</v>
      </c>
    </row>
    <row r="5" spans="1:25">
      <c r="A5" s="12" t="s">
        <v>16</v>
      </c>
      <c r="B5" s="5">
        <v>43617</v>
      </c>
      <c r="C5" s="6">
        <v>32848</v>
      </c>
      <c r="D5" s="7">
        <v>1738</v>
      </c>
      <c r="E5" s="8" t="s">
        <v>12</v>
      </c>
      <c r="F5" s="7">
        <f t="shared" ref="F5:F16" si="0">ROUND(IF(E5="No",0,D5*0.1),0)</f>
        <v>0</v>
      </c>
      <c r="G5" s="7"/>
      <c r="H5" s="7">
        <v>0</v>
      </c>
      <c r="I5" s="9"/>
      <c r="J5" s="10"/>
      <c r="K5" s="11"/>
      <c r="L5" s="9">
        <f t="shared" ref="L5:L16" si="1">(C5+D5+F5+G5+H5)-I5</f>
        <v>34586</v>
      </c>
      <c r="N5" s="12" t="s">
        <v>16</v>
      </c>
      <c r="O5" s="5">
        <v>43617</v>
      </c>
      <c r="P5" s="6">
        <v>32848</v>
      </c>
      <c r="Q5" s="7">
        <v>1738</v>
      </c>
      <c r="R5" s="8" t="s">
        <v>12</v>
      </c>
      <c r="S5" s="7">
        <f t="shared" ref="S5:S16" si="2">ROUND(IF(R5="No",0,Q5*0.1),0)</f>
        <v>0</v>
      </c>
      <c r="T5" s="7"/>
      <c r="U5" s="7">
        <v>0</v>
      </c>
      <c r="V5" s="9"/>
      <c r="W5" s="10"/>
      <c r="X5" s="11"/>
      <c r="Y5" s="9">
        <f t="shared" ref="Y5:Y16" si="3">(P5+Q5+S5+T5+U5)-V5</f>
        <v>34586</v>
      </c>
    </row>
    <row r="6" spans="1:25">
      <c r="A6" s="12" t="s">
        <v>16</v>
      </c>
      <c r="B6" s="5">
        <v>43647</v>
      </c>
      <c r="C6" s="9">
        <f t="shared" ref="C6:C16" si="4">L5</f>
        <v>34586</v>
      </c>
      <c r="D6" s="7">
        <v>1738</v>
      </c>
      <c r="E6" s="8" t="s">
        <v>12</v>
      </c>
      <c r="F6" s="7">
        <f t="shared" si="0"/>
        <v>0</v>
      </c>
      <c r="G6" s="7"/>
      <c r="H6" s="7">
        <v>0</v>
      </c>
      <c r="I6" s="9"/>
      <c r="J6" s="10"/>
      <c r="K6" s="11"/>
      <c r="L6" s="9">
        <f t="shared" si="1"/>
        <v>36324</v>
      </c>
      <c r="N6" s="12" t="s">
        <v>16</v>
      </c>
      <c r="O6" s="5">
        <v>43647</v>
      </c>
      <c r="P6" s="9">
        <f t="shared" ref="P6:P16" si="5">Y5</f>
        <v>34586</v>
      </c>
      <c r="Q6" s="7">
        <v>1738</v>
      </c>
      <c r="R6" s="8" t="s">
        <v>12</v>
      </c>
      <c r="S6" s="7">
        <f t="shared" si="2"/>
        <v>0</v>
      </c>
      <c r="T6" s="7"/>
      <c r="U6" s="7">
        <v>0</v>
      </c>
      <c r="V6" s="9"/>
      <c r="W6" s="10"/>
      <c r="X6" s="11"/>
      <c r="Y6" s="9">
        <f t="shared" si="3"/>
        <v>36324</v>
      </c>
    </row>
    <row r="7" spans="1:25">
      <c r="A7" s="12" t="s">
        <v>16</v>
      </c>
      <c r="B7" s="5">
        <v>43678</v>
      </c>
      <c r="C7" s="9">
        <f t="shared" si="4"/>
        <v>36324</v>
      </c>
      <c r="D7" s="7">
        <v>1738</v>
      </c>
      <c r="E7" s="8" t="s">
        <v>12</v>
      </c>
      <c r="F7" s="7">
        <f t="shared" si="0"/>
        <v>0</v>
      </c>
      <c r="G7" s="7"/>
      <c r="H7" s="7">
        <v>0</v>
      </c>
      <c r="I7" s="9"/>
      <c r="J7" s="10"/>
      <c r="K7" s="11"/>
      <c r="L7" s="9">
        <f t="shared" si="1"/>
        <v>38062</v>
      </c>
      <c r="N7" s="12" t="s">
        <v>16</v>
      </c>
      <c r="O7" s="5">
        <v>43678</v>
      </c>
      <c r="P7" s="9">
        <f t="shared" si="5"/>
        <v>36324</v>
      </c>
      <c r="Q7" s="7">
        <v>1738</v>
      </c>
      <c r="R7" s="8" t="s">
        <v>12</v>
      </c>
      <c r="S7" s="7">
        <f t="shared" si="2"/>
        <v>0</v>
      </c>
      <c r="T7" s="7"/>
      <c r="U7" s="7">
        <v>0</v>
      </c>
      <c r="V7" s="9"/>
      <c r="W7" s="10"/>
      <c r="X7" s="11"/>
      <c r="Y7" s="9">
        <f t="shared" si="3"/>
        <v>38062</v>
      </c>
    </row>
    <row r="8" spans="1:25">
      <c r="A8" s="12" t="s">
        <v>16</v>
      </c>
      <c r="B8" s="5">
        <v>43709</v>
      </c>
      <c r="C8" s="9">
        <f t="shared" si="4"/>
        <v>38062</v>
      </c>
      <c r="D8" s="7">
        <v>1738</v>
      </c>
      <c r="E8" s="8" t="s">
        <v>12</v>
      </c>
      <c r="F8" s="7">
        <f t="shared" si="0"/>
        <v>0</v>
      </c>
      <c r="G8" s="7"/>
      <c r="H8" s="7">
        <v>0</v>
      </c>
      <c r="I8" s="9"/>
      <c r="J8" s="10"/>
      <c r="K8" s="11"/>
      <c r="L8" s="9">
        <f t="shared" si="1"/>
        <v>39800</v>
      </c>
      <c r="N8" s="12" t="s">
        <v>16</v>
      </c>
      <c r="O8" s="5">
        <v>43709</v>
      </c>
      <c r="P8" s="9">
        <f t="shared" si="5"/>
        <v>38062</v>
      </c>
      <c r="Q8" s="7">
        <v>1738</v>
      </c>
      <c r="R8" s="8" t="s">
        <v>12</v>
      </c>
      <c r="S8" s="7">
        <f t="shared" si="2"/>
        <v>0</v>
      </c>
      <c r="T8" s="7"/>
      <c r="U8" s="7">
        <v>0</v>
      </c>
      <c r="V8" s="9"/>
      <c r="W8" s="10"/>
      <c r="X8" s="11"/>
      <c r="Y8" s="9">
        <f t="shared" si="3"/>
        <v>39800</v>
      </c>
    </row>
    <row r="9" spans="1:25">
      <c r="A9" s="12" t="s">
        <v>16</v>
      </c>
      <c r="B9" s="5">
        <v>43739</v>
      </c>
      <c r="C9" s="9">
        <f t="shared" si="4"/>
        <v>39800</v>
      </c>
      <c r="D9" s="7">
        <v>1738</v>
      </c>
      <c r="E9" s="8" t="s">
        <v>12</v>
      </c>
      <c r="F9" s="7">
        <f t="shared" si="0"/>
        <v>0</v>
      </c>
      <c r="G9" s="7">
        <f>MAX(0,ROUND((C9-G8)*$G$2,0))</f>
        <v>697</v>
      </c>
      <c r="H9" s="7">
        <v>0</v>
      </c>
      <c r="I9" s="9">
        <v>22235</v>
      </c>
      <c r="J9" s="10" t="s">
        <v>13</v>
      </c>
      <c r="K9" s="11">
        <v>43761</v>
      </c>
      <c r="L9" s="9">
        <f t="shared" si="1"/>
        <v>20000</v>
      </c>
      <c r="N9" s="12" t="s">
        <v>16</v>
      </c>
      <c r="O9" s="5">
        <v>43739</v>
      </c>
      <c r="P9" s="9">
        <f t="shared" si="5"/>
        <v>39800</v>
      </c>
      <c r="Q9" s="7">
        <v>1738</v>
      </c>
      <c r="R9" s="8" t="s">
        <v>12</v>
      </c>
      <c r="S9" s="7">
        <f t="shared" si="2"/>
        <v>0</v>
      </c>
      <c r="T9" s="7">
        <v>697</v>
      </c>
      <c r="U9" s="7">
        <v>0</v>
      </c>
      <c r="V9" s="9">
        <v>22235</v>
      </c>
      <c r="W9" s="10" t="s">
        <v>13</v>
      </c>
      <c r="X9" s="11">
        <v>43761</v>
      </c>
      <c r="Y9" s="9">
        <f t="shared" si="3"/>
        <v>20000</v>
      </c>
    </row>
    <row r="10" spans="1:25">
      <c r="A10" s="12" t="s">
        <v>16</v>
      </c>
      <c r="B10" s="5">
        <v>43770</v>
      </c>
      <c r="C10" s="9">
        <f t="shared" si="4"/>
        <v>20000</v>
      </c>
      <c r="D10" s="7">
        <v>1738</v>
      </c>
      <c r="E10" s="8" t="s">
        <v>12</v>
      </c>
      <c r="F10" s="7">
        <f t="shared" si="0"/>
        <v>0</v>
      </c>
      <c r="G10" s="7">
        <f>MAX(0,ROUND((C10-SUM($G$9:G9))*$G$2,0))</f>
        <v>338</v>
      </c>
      <c r="H10" s="7">
        <v>0</v>
      </c>
      <c r="I10" s="9"/>
      <c r="J10" s="10"/>
      <c r="K10" s="11"/>
      <c r="L10" s="9">
        <f t="shared" si="1"/>
        <v>22076</v>
      </c>
      <c r="N10" s="12" t="s">
        <v>16</v>
      </c>
      <c r="O10" s="5">
        <v>43770</v>
      </c>
      <c r="P10" s="9">
        <f t="shared" si="5"/>
        <v>20000</v>
      </c>
      <c r="Q10" s="7">
        <v>1738</v>
      </c>
      <c r="R10" s="8" t="s">
        <v>12</v>
      </c>
      <c r="S10" s="7">
        <f t="shared" si="2"/>
        <v>0</v>
      </c>
      <c r="T10" s="7">
        <v>338</v>
      </c>
      <c r="U10" s="7">
        <v>0</v>
      </c>
      <c r="V10" s="9"/>
      <c r="W10" s="10"/>
      <c r="X10" s="11"/>
      <c r="Y10" s="9">
        <f t="shared" si="3"/>
        <v>22076</v>
      </c>
    </row>
    <row r="11" spans="1:25">
      <c r="A11" s="12" t="s">
        <v>16</v>
      </c>
      <c r="B11" s="5">
        <v>43800</v>
      </c>
      <c r="C11" s="9">
        <f t="shared" si="4"/>
        <v>22076</v>
      </c>
      <c r="D11" s="7">
        <v>1738</v>
      </c>
      <c r="E11" s="8" t="s">
        <v>12</v>
      </c>
      <c r="F11" s="7">
        <f t="shared" si="0"/>
        <v>0</v>
      </c>
      <c r="G11" s="7">
        <f>MAX(0,ROUND((C11-SUM($G$9:G10))*$G$2,0))</f>
        <v>368</v>
      </c>
      <c r="H11" s="7">
        <v>0</v>
      </c>
      <c r="I11" s="9"/>
      <c r="J11" s="10"/>
      <c r="K11" s="11"/>
      <c r="L11" s="9">
        <f t="shared" si="1"/>
        <v>24182</v>
      </c>
      <c r="N11" s="12" t="s">
        <v>16</v>
      </c>
      <c r="O11" s="5">
        <v>43800</v>
      </c>
      <c r="P11" s="9">
        <f t="shared" si="5"/>
        <v>22076</v>
      </c>
      <c r="Q11" s="7">
        <v>1738</v>
      </c>
      <c r="R11" s="8" t="s">
        <v>12</v>
      </c>
      <c r="S11" s="7">
        <f t="shared" si="2"/>
        <v>0</v>
      </c>
      <c r="T11" s="7">
        <v>368</v>
      </c>
      <c r="U11" s="7">
        <v>0</v>
      </c>
      <c r="V11" s="9"/>
      <c r="W11" s="10"/>
      <c r="X11" s="11"/>
      <c r="Y11" s="9">
        <f t="shared" si="3"/>
        <v>24182</v>
      </c>
    </row>
    <row r="12" spans="1:25">
      <c r="A12" s="12" t="s">
        <v>16</v>
      </c>
      <c r="B12" s="5">
        <v>43831</v>
      </c>
      <c r="C12" s="9">
        <f t="shared" si="4"/>
        <v>24182</v>
      </c>
      <c r="D12" s="7">
        <v>1738</v>
      </c>
      <c r="E12" s="8" t="s">
        <v>12</v>
      </c>
      <c r="F12" s="7">
        <f t="shared" si="0"/>
        <v>0</v>
      </c>
      <c r="G12" s="7">
        <f>MAX(0,ROUND((C12-SUM($G$9:G11))*$G$2,0))</f>
        <v>399</v>
      </c>
      <c r="H12" s="7">
        <v>0</v>
      </c>
      <c r="I12" s="9"/>
      <c r="J12" s="10"/>
      <c r="K12" s="11"/>
      <c r="L12" s="9">
        <f t="shared" si="1"/>
        <v>26319</v>
      </c>
      <c r="N12" s="12" t="s">
        <v>16</v>
      </c>
      <c r="O12" s="5">
        <v>43831</v>
      </c>
      <c r="P12" s="9">
        <f t="shared" si="5"/>
        <v>24182</v>
      </c>
      <c r="Q12" s="7">
        <v>1738</v>
      </c>
      <c r="R12" s="8" t="s">
        <v>12</v>
      </c>
      <c r="S12" s="7">
        <f t="shared" si="2"/>
        <v>0</v>
      </c>
      <c r="T12" s="7">
        <v>399</v>
      </c>
      <c r="U12" s="7">
        <v>0</v>
      </c>
      <c r="V12" s="9"/>
      <c r="W12" s="10"/>
      <c r="X12" s="11"/>
      <c r="Y12" s="9">
        <f t="shared" si="3"/>
        <v>26319</v>
      </c>
    </row>
    <row r="13" spans="1:25">
      <c r="A13" s="12" t="s">
        <v>16</v>
      </c>
      <c r="B13" s="5">
        <v>43862</v>
      </c>
      <c r="C13" s="9">
        <f t="shared" si="4"/>
        <v>26319</v>
      </c>
      <c r="D13" s="7">
        <v>1738</v>
      </c>
      <c r="E13" s="8" t="s">
        <v>12</v>
      </c>
      <c r="F13" s="7">
        <f t="shared" si="0"/>
        <v>0</v>
      </c>
      <c r="G13" s="7">
        <f>MAX(0,ROUND((C13-SUM($G$9:G12))*$G$2,0))</f>
        <v>429</v>
      </c>
      <c r="H13" s="7">
        <v>0</v>
      </c>
      <c r="I13" s="9"/>
      <c r="J13" s="10"/>
      <c r="K13" s="11"/>
      <c r="L13" s="9">
        <f t="shared" si="1"/>
        <v>28486</v>
      </c>
      <c r="N13" s="12" t="s">
        <v>16</v>
      </c>
      <c r="O13" s="5">
        <v>43862</v>
      </c>
      <c r="P13" s="9">
        <f t="shared" si="5"/>
        <v>26319</v>
      </c>
      <c r="Q13" s="7">
        <v>1738</v>
      </c>
      <c r="R13" s="8" t="s">
        <v>12</v>
      </c>
      <c r="S13" s="7">
        <f t="shared" si="2"/>
        <v>0</v>
      </c>
      <c r="T13" s="7">
        <v>429</v>
      </c>
      <c r="U13" s="7">
        <v>0</v>
      </c>
      <c r="V13" s="9"/>
      <c r="W13" s="10"/>
      <c r="X13" s="11"/>
      <c r="Y13" s="9">
        <f t="shared" si="3"/>
        <v>28486</v>
      </c>
    </row>
    <row r="14" spans="1:25">
      <c r="A14" s="12" t="s">
        <v>16</v>
      </c>
      <c r="B14" s="5">
        <v>43891</v>
      </c>
      <c r="C14" s="9">
        <f t="shared" si="4"/>
        <v>28486</v>
      </c>
      <c r="D14" s="7">
        <v>1738</v>
      </c>
      <c r="E14" s="8" t="s">
        <v>12</v>
      </c>
      <c r="F14" s="7">
        <f t="shared" si="0"/>
        <v>0</v>
      </c>
      <c r="G14" s="7">
        <f>MAX(0,ROUND((C14-SUM($G$9:G13))*$G$2,0))</f>
        <v>459</v>
      </c>
      <c r="H14" s="7">
        <v>0</v>
      </c>
      <c r="I14" s="9"/>
      <c r="J14" s="10"/>
      <c r="K14" s="11"/>
      <c r="L14" s="9">
        <f t="shared" si="1"/>
        <v>30683</v>
      </c>
      <c r="N14" s="12" t="s">
        <v>16</v>
      </c>
      <c r="O14" s="5">
        <v>43891</v>
      </c>
      <c r="P14" s="9">
        <f t="shared" si="5"/>
        <v>28486</v>
      </c>
      <c r="Q14" s="7">
        <v>1738</v>
      </c>
      <c r="R14" s="8" t="s">
        <v>12</v>
      </c>
      <c r="S14" s="7">
        <f t="shared" si="2"/>
        <v>0</v>
      </c>
      <c r="T14" s="7">
        <v>459</v>
      </c>
      <c r="U14" s="7">
        <v>0</v>
      </c>
      <c r="V14" s="9"/>
      <c r="W14" s="10"/>
      <c r="X14" s="11"/>
      <c r="Y14" s="9">
        <f t="shared" si="3"/>
        <v>30683</v>
      </c>
    </row>
    <row r="15" spans="1:25">
      <c r="A15" s="12" t="s">
        <v>16</v>
      </c>
      <c r="B15" s="5">
        <v>43922</v>
      </c>
      <c r="C15" s="9">
        <f t="shared" si="4"/>
        <v>30683</v>
      </c>
      <c r="D15" s="7">
        <v>1738</v>
      </c>
      <c r="E15" s="8" t="s">
        <v>12</v>
      </c>
      <c r="F15" s="7">
        <f t="shared" si="0"/>
        <v>0</v>
      </c>
      <c r="G15" s="7">
        <f>MAX(0,ROUND((C15-SUM($G$9:G14))*$G$2,0))</f>
        <v>490</v>
      </c>
      <c r="H15" s="7">
        <v>0</v>
      </c>
      <c r="I15" s="9"/>
      <c r="J15" s="10"/>
      <c r="K15" s="11"/>
      <c r="L15" s="9">
        <f t="shared" si="1"/>
        <v>32911</v>
      </c>
      <c r="N15" s="12" t="s">
        <v>16</v>
      </c>
      <c r="O15" s="5">
        <v>43922</v>
      </c>
      <c r="P15" s="9">
        <f t="shared" si="5"/>
        <v>30683</v>
      </c>
      <c r="Q15" s="7">
        <v>1738</v>
      </c>
      <c r="R15" s="8" t="s">
        <v>12</v>
      </c>
      <c r="S15" s="7">
        <f t="shared" si="2"/>
        <v>0</v>
      </c>
      <c r="T15" s="7">
        <v>490</v>
      </c>
      <c r="U15" s="7">
        <v>0</v>
      </c>
      <c r="V15" s="9"/>
      <c r="W15" s="10"/>
      <c r="X15" s="11"/>
      <c r="Y15" s="9">
        <f t="shared" si="3"/>
        <v>32911</v>
      </c>
    </row>
    <row r="16" spans="1:25">
      <c r="A16" s="12" t="s">
        <v>16</v>
      </c>
      <c r="B16" s="5">
        <v>43952</v>
      </c>
      <c r="C16" s="9">
        <f t="shared" si="4"/>
        <v>32911</v>
      </c>
      <c r="D16" s="7">
        <v>1738</v>
      </c>
      <c r="E16" s="8" t="s">
        <v>12</v>
      </c>
      <c r="F16" s="7">
        <f t="shared" si="0"/>
        <v>0</v>
      </c>
      <c r="G16" s="7">
        <f>MAX(0,ROUND((C16-SUM($G$9:G15))*$G$2,0))</f>
        <v>520</v>
      </c>
      <c r="H16" s="7">
        <v>0</v>
      </c>
      <c r="I16" s="9"/>
      <c r="J16" s="10"/>
      <c r="K16" s="11"/>
      <c r="L16" s="9">
        <f t="shared" si="1"/>
        <v>35169</v>
      </c>
      <c r="N16" s="12" t="s">
        <v>16</v>
      </c>
      <c r="O16" s="5">
        <v>43952</v>
      </c>
      <c r="P16" s="9">
        <f t="shared" si="5"/>
        <v>32911</v>
      </c>
      <c r="Q16" s="7">
        <v>1738</v>
      </c>
      <c r="R16" s="8" t="s">
        <v>12</v>
      </c>
      <c r="S16" s="7">
        <f t="shared" si="2"/>
        <v>0</v>
      </c>
      <c r="T16" s="7">
        <v>520</v>
      </c>
      <c r="U16" s="7">
        <v>0</v>
      </c>
      <c r="V16" s="9"/>
      <c r="W16" s="10"/>
      <c r="X16" s="11"/>
      <c r="Y16" s="9">
        <f t="shared" si="3"/>
        <v>35169</v>
      </c>
    </row>
    <row r="18" spans="1:25">
      <c r="A18" s="3" t="s">
        <v>0</v>
      </c>
      <c r="B18" s="1" t="s">
        <v>1</v>
      </c>
      <c r="C18" s="2" t="s">
        <v>2</v>
      </c>
      <c r="D18" s="2" t="s">
        <v>3</v>
      </c>
      <c r="E18" s="3" t="s">
        <v>4</v>
      </c>
      <c r="F18" s="3" t="s">
        <v>5</v>
      </c>
      <c r="G18" s="3" t="s">
        <v>6</v>
      </c>
      <c r="H18" s="3" t="s">
        <v>7</v>
      </c>
      <c r="I18" s="2" t="s">
        <v>8</v>
      </c>
      <c r="J18" s="2" t="s">
        <v>9</v>
      </c>
      <c r="K18" s="4" t="s">
        <v>10</v>
      </c>
      <c r="L18" s="2" t="s">
        <v>11</v>
      </c>
      <c r="N18" s="3" t="s">
        <v>0</v>
      </c>
      <c r="O18" s="1" t="s">
        <v>1</v>
      </c>
      <c r="P18" s="2" t="s">
        <v>2</v>
      </c>
      <c r="Q18" s="2" t="s">
        <v>3</v>
      </c>
      <c r="R18" s="3" t="s">
        <v>4</v>
      </c>
      <c r="S18" s="3" t="s">
        <v>5</v>
      </c>
      <c r="T18" s="3" t="s">
        <v>6</v>
      </c>
      <c r="U18" s="3" t="s">
        <v>7</v>
      </c>
      <c r="V18" s="2" t="s">
        <v>8</v>
      </c>
      <c r="W18" s="2" t="s">
        <v>9</v>
      </c>
      <c r="X18" s="4" t="s">
        <v>10</v>
      </c>
      <c r="Y18" s="2" t="s">
        <v>11</v>
      </c>
    </row>
    <row r="19" spans="1:25">
      <c r="A19" s="12" t="s">
        <v>17</v>
      </c>
      <c r="B19" s="5">
        <v>43617</v>
      </c>
      <c r="C19" s="6">
        <v>4170</v>
      </c>
      <c r="D19" s="7">
        <v>1390</v>
      </c>
      <c r="E19" s="8" t="s">
        <v>12</v>
      </c>
      <c r="F19" s="7">
        <v>0</v>
      </c>
      <c r="G19" s="7"/>
      <c r="H19" s="7">
        <v>0</v>
      </c>
      <c r="I19" s="9">
        <v>2780</v>
      </c>
      <c r="J19" s="10" t="s">
        <v>19</v>
      </c>
      <c r="K19" s="11">
        <v>43623</v>
      </c>
      <c r="L19" s="9">
        <f>C19+D19+G19+H19-I19</f>
        <v>2780</v>
      </c>
      <c r="N19" s="12" t="s">
        <v>17</v>
      </c>
      <c r="O19" s="5">
        <v>43617</v>
      </c>
      <c r="P19" s="6">
        <v>4170</v>
      </c>
      <c r="Q19" s="7">
        <v>1390</v>
      </c>
      <c r="R19" s="8" t="s">
        <v>12</v>
      </c>
      <c r="S19" s="7">
        <v>0</v>
      </c>
      <c r="T19" s="7"/>
      <c r="U19" s="7">
        <v>0</v>
      </c>
      <c r="V19" s="9">
        <v>2780</v>
      </c>
      <c r="W19" s="10" t="s">
        <v>19</v>
      </c>
      <c r="X19" s="11">
        <v>43623</v>
      </c>
      <c r="Y19" s="9">
        <f>P19+Q19+T19+U19-V19</f>
        <v>2780</v>
      </c>
    </row>
    <row r="20" spans="1:25">
      <c r="A20" s="12" t="s">
        <v>17</v>
      </c>
      <c r="B20" s="5">
        <v>43647</v>
      </c>
      <c r="C20" s="9">
        <f>L19</f>
        <v>2780</v>
      </c>
      <c r="D20" s="7">
        <v>1390</v>
      </c>
      <c r="E20" s="8" t="s">
        <v>12</v>
      </c>
      <c r="F20" s="7">
        <v>0</v>
      </c>
      <c r="G20" s="7"/>
      <c r="H20" s="7">
        <v>0</v>
      </c>
      <c r="I20" s="9"/>
      <c r="J20" s="10"/>
      <c r="K20" s="11"/>
      <c r="L20" s="9">
        <f t="shared" ref="L20:L30" si="6">C20+D20+G20+H20-I20</f>
        <v>4170</v>
      </c>
      <c r="N20" s="12" t="s">
        <v>17</v>
      </c>
      <c r="O20" s="5">
        <v>43647</v>
      </c>
      <c r="P20" s="9">
        <f>Y19</f>
        <v>2780</v>
      </c>
      <c r="Q20" s="7">
        <v>1390</v>
      </c>
      <c r="R20" s="8" t="s">
        <v>12</v>
      </c>
      <c r="S20" s="7">
        <v>0</v>
      </c>
      <c r="T20" s="7"/>
      <c r="U20" s="7">
        <v>0</v>
      </c>
      <c r="V20" s="9"/>
      <c r="W20" s="10"/>
      <c r="X20" s="11"/>
      <c r="Y20" s="9">
        <f t="shared" ref="Y20:Y30" si="7">P20+Q20+T20+U20-V20</f>
        <v>4170</v>
      </c>
    </row>
    <row r="21" spans="1:25">
      <c r="A21" s="12" t="s">
        <v>17</v>
      </c>
      <c r="B21" s="5">
        <v>43678</v>
      </c>
      <c r="C21" s="9">
        <f t="shared" ref="C21:C30" si="8">L20</f>
        <v>4170</v>
      </c>
      <c r="D21" s="7">
        <v>1390</v>
      </c>
      <c r="E21" s="8" t="s">
        <v>12</v>
      </c>
      <c r="F21" s="7">
        <v>0</v>
      </c>
      <c r="G21" s="7"/>
      <c r="H21" s="7">
        <v>0</v>
      </c>
      <c r="I21" s="9"/>
      <c r="J21" s="10"/>
      <c r="K21" s="11"/>
      <c r="L21" s="9">
        <f t="shared" si="6"/>
        <v>5560</v>
      </c>
      <c r="N21" s="12" t="s">
        <v>17</v>
      </c>
      <c r="O21" s="5">
        <v>43678</v>
      </c>
      <c r="P21" s="9">
        <f t="shared" ref="P21:P30" si="9">Y20</f>
        <v>4170</v>
      </c>
      <c r="Q21" s="7">
        <v>1390</v>
      </c>
      <c r="R21" s="8" t="s">
        <v>12</v>
      </c>
      <c r="S21" s="7">
        <v>0</v>
      </c>
      <c r="T21" s="7"/>
      <c r="U21" s="7">
        <v>0</v>
      </c>
      <c r="V21" s="9"/>
      <c r="W21" s="10"/>
      <c r="X21" s="11"/>
      <c r="Y21" s="9">
        <f t="shared" si="7"/>
        <v>5560</v>
      </c>
    </row>
    <row r="22" spans="1:25">
      <c r="A22" s="12" t="s">
        <v>17</v>
      </c>
      <c r="B22" s="5">
        <v>43709</v>
      </c>
      <c r="C22" s="9">
        <f t="shared" si="8"/>
        <v>5560</v>
      </c>
      <c r="D22" s="7">
        <v>1390</v>
      </c>
      <c r="E22" s="8" t="s">
        <v>12</v>
      </c>
      <c r="F22" s="7">
        <v>0</v>
      </c>
      <c r="G22" s="7"/>
      <c r="H22" s="7">
        <v>0</v>
      </c>
      <c r="I22" s="9"/>
      <c r="J22" s="10"/>
      <c r="K22" s="11"/>
      <c r="L22" s="9">
        <f t="shared" si="6"/>
        <v>6950</v>
      </c>
      <c r="N22" s="12" t="s">
        <v>17</v>
      </c>
      <c r="O22" s="5">
        <v>43709</v>
      </c>
      <c r="P22" s="9">
        <f t="shared" si="9"/>
        <v>5560</v>
      </c>
      <c r="Q22" s="7">
        <v>1390</v>
      </c>
      <c r="R22" s="8" t="s">
        <v>12</v>
      </c>
      <c r="S22" s="7">
        <v>0</v>
      </c>
      <c r="T22" s="7"/>
      <c r="U22" s="7">
        <v>0</v>
      </c>
      <c r="V22" s="9"/>
      <c r="W22" s="10"/>
      <c r="X22" s="11"/>
      <c r="Y22" s="9">
        <f t="shared" si="7"/>
        <v>6950</v>
      </c>
    </row>
    <row r="23" spans="1:25">
      <c r="A23" s="12" t="s">
        <v>17</v>
      </c>
      <c r="B23" s="5">
        <v>43739</v>
      </c>
      <c r="C23" s="9">
        <f t="shared" si="8"/>
        <v>6950</v>
      </c>
      <c r="D23" s="7">
        <v>1390</v>
      </c>
      <c r="E23" s="8" t="s">
        <v>12</v>
      </c>
      <c r="F23" s="7">
        <v>0</v>
      </c>
      <c r="G23" s="7">
        <f>MAX(0,ROUND((C23-G22)*$G$2,0))</f>
        <v>122</v>
      </c>
      <c r="H23" s="7">
        <v>0</v>
      </c>
      <c r="I23" s="9"/>
      <c r="J23" s="10"/>
      <c r="K23" s="11"/>
      <c r="L23" s="9">
        <f t="shared" si="6"/>
        <v>8462</v>
      </c>
      <c r="N23" s="12" t="s">
        <v>17</v>
      </c>
      <c r="O23" s="5">
        <v>43739</v>
      </c>
      <c r="P23" s="9">
        <f t="shared" si="9"/>
        <v>6950</v>
      </c>
      <c r="Q23" s="7">
        <v>1390</v>
      </c>
      <c r="R23" s="8" t="s">
        <v>12</v>
      </c>
      <c r="S23" s="7">
        <v>0</v>
      </c>
      <c r="T23" s="7">
        <v>122</v>
      </c>
      <c r="U23" s="7">
        <v>0</v>
      </c>
      <c r="V23" s="9"/>
      <c r="W23" s="10"/>
      <c r="X23" s="11"/>
      <c r="Y23" s="9">
        <f t="shared" si="7"/>
        <v>8462</v>
      </c>
    </row>
    <row r="24" spans="1:25">
      <c r="A24" s="12" t="s">
        <v>17</v>
      </c>
      <c r="B24" s="5">
        <v>43770</v>
      </c>
      <c r="C24" s="9">
        <f t="shared" si="8"/>
        <v>8462</v>
      </c>
      <c r="D24" s="7">
        <v>1390</v>
      </c>
      <c r="E24" s="8" t="s">
        <v>12</v>
      </c>
      <c r="F24" s="7">
        <v>0</v>
      </c>
      <c r="G24" s="7">
        <f>MAX(0,ROUND((C24-SUM($G$23:G23))*$G$2,0))</f>
        <v>146</v>
      </c>
      <c r="H24" s="7">
        <v>0</v>
      </c>
      <c r="I24" s="9">
        <v>9998</v>
      </c>
      <c r="J24" s="10" t="s">
        <v>19</v>
      </c>
      <c r="K24" s="11">
        <v>43779</v>
      </c>
      <c r="L24" s="9">
        <f t="shared" si="6"/>
        <v>0</v>
      </c>
      <c r="N24" s="12" t="s">
        <v>17</v>
      </c>
      <c r="O24" s="5">
        <v>43770</v>
      </c>
      <c r="P24" s="9">
        <f t="shared" si="9"/>
        <v>8462</v>
      </c>
      <c r="Q24" s="7">
        <v>1390</v>
      </c>
      <c r="R24" s="8" t="s">
        <v>12</v>
      </c>
      <c r="S24" s="7">
        <v>0</v>
      </c>
      <c r="T24" s="7">
        <v>146</v>
      </c>
      <c r="U24" s="7">
        <v>0</v>
      </c>
      <c r="V24" s="9">
        <v>9998</v>
      </c>
      <c r="W24" s="10" t="s">
        <v>19</v>
      </c>
      <c r="X24" s="11">
        <v>43779</v>
      </c>
      <c r="Y24" s="9">
        <f t="shared" si="7"/>
        <v>0</v>
      </c>
    </row>
    <row r="25" spans="1:25">
      <c r="A25" s="12" t="s">
        <v>17</v>
      </c>
      <c r="B25" s="5">
        <v>43800</v>
      </c>
      <c r="C25" s="9">
        <f t="shared" si="8"/>
        <v>0</v>
      </c>
      <c r="D25" s="7">
        <v>1390</v>
      </c>
      <c r="E25" s="8" t="s">
        <v>12</v>
      </c>
      <c r="F25" s="7">
        <v>0</v>
      </c>
      <c r="G25" s="7">
        <f>MAX(0,ROUND((C25-SUM($G$23:G24))*$G$2,0))</f>
        <v>0</v>
      </c>
      <c r="H25" s="7">
        <v>0</v>
      </c>
      <c r="I25" s="9"/>
      <c r="J25" s="10"/>
      <c r="K25" s="11"/>
      <c r="L25" s="9">
        <f t="shared" si="6"/>
        <v>1390</v>
      </c>
      <c r="N25" s="12" t="s">
        <v>17</v>
      </c>
      <c r="O25" s="5">
        <v>43800</v>
      </c>
      <c r="P25" s="9">
        <f t="shared" si="9"/>
        <v>0</v>
      </c>
      <c r="Q25" s="7">
        <v>1390</v>
      </c>
      <c r="R25" s="8" t="s">
        <v>12</v>
      </c>
      <c r="S25" s="7">
        <v>0</v>
      </c>
      <c r="T25" s="7">
        <v>0</v>
      </c>
      <c r="U25" s="7">
        <v>0</v>
      </c>
      <c r="V25" s="9"/>
      <c r="W25" s="10"/>
      <c r="X25" s="11"/>
      <c r="Y25" s="9">
        <f t="shared" si="7"/>
        <v>1390</v>
      </c>
    </row>
    <row r="26" spans="1:25">
      <c r="A26" s="12" t="s">
        <v>17</v>
      </c>
      <c r="B26" s="5">
        <v>43831</v>
      </c>
      <c r="C26" s="9">
        <f t="shared" si="8"/>
        <v>1390</v>
      </c>
      <c r="D26" s="7">
        <v>1390</v>
      </c>
      <c r="E26" s="8" t="s">
        <v>12</v>
      </c>
      <c r="F26" s="7">
        <v>0</v>
      </c>
      <c r="G26" s="7">
        <f>MAX(0,ROUND((C26-SUM($G$23:G25))*$G$2,0))</f>
        <v>20</v>
      </c>
      <c r="H26" s="7">
        <v>0</v>
      </c>
      <c r="I26" s="9">
        <v>1390</v>
      </c>
      <c r="J26" s="10" t="s">
        <v>19</v>
      </c>
      <c r="K26" s="11">
        <v>43835</v>
      </c>
      <c r="L26" s="9">
        <f t="shared" si="6"/>
        <v>1410</v>
      </c>
      <c r="N26" s="12" t="s">
        <v>17</v>
      </c>
      <c r="O26" s="5">
        <v>43831</v>
      </c>
      <c r="P26" s="9">
        <f t="shared" si="9"/>
        <v>1390</v>
      </c>
      <c r="Q26" s="7">
        <v>1390</v>
      </c>
      <c r="R26" s="8" t="s">
        <v>12</v>
      </c>
      <c r="S26" s="7">
        <v>0</v>
      </c>
      <c r="T26" s="7">
        <v>24</v>
      </c>
      <c r="U26" s="7">
        <v>0</v>
      </c>
      <c r="V26" s="9">
        <v>1390</v>
      </c>
      <c r="W26" s="10" t="s">
        <v>19</v>
      </c>
      <c r="X26" s="11">
        <v>43835</v>
      </c>
      <c r="Y26" s="9">
        <f t="shared" si="7"/>
        <v>1414</v>
      </c>
    </row>
    <row r="27" spans="1:25">
      <c r="A27" s="12" t="s">
        <v>17</v>
      </c>
      <c r="B27" s="5">
        <v>43862</v>
      </c>
      <c r="C27" s="9">
        <f t="shared" si="8"/>
        <v>1410</v>
      </c>
      <c r="D27" s="7">
        <v>1390</v>
      </c>
      <c r="E27" s="8" t="s">
        <v>12</v>
      </c>
      <c r="F27" s="7">
        <v>0</v>
      </c>
      <c r="G27" s="7">
        <f>MAX(0,ROUND((C27-SUM($G$23:G26))*$G$2,0))</f>
        <v>20</v>
      </c>
      <c r="H27" s="7">
        <v>500</v>
      </c>
      <c r="I27" s="9"/>
      <c r="J27" s="10"/>
      <c r="K27" s="11"/>
      <c r="L27" s="9">
        <f t="shared" si="6"/>
        <v>3320</v>
      </c>
      <c r="N27" s="12" t="s">
        <v>17</v>
      </c>
      <c r="O27" s="5">
        <v>43862</v>
      </c>
      <c r="P27" s="9">
        <f t="shared" si="9"/>
        <v>1414</v>
      </c>
      <c r="Q27" s="7">
        <v>1390</v>
      </c>
      <c r="R27" s="8" t="s">
        <v>12</v>
      </c>
      <c r="S27" s="7">
        <v>0</v>
      </c>
      <c r="T27" s="7">
        <v>24</v>
      </c>
      <c r="U27" s="7">
        <v>500</v>
      </c>
      <c r="V27" s="9"/>
      <c r="W27" s="10"/>
      <c r="X27" s="11"/>
      <c r="Y27" s="9">
        <f t="shared" si="7"/>
        <v>3328</v>
      </c>
    </row>
    <row r="28" spans="1:25">
      <c r="A28" s="12" t="s">
        <v>17</v>
      </c>
      <c r="B28" s="5">
        <v>43891</v>
      </c>
      <c r="C28" s="9">
        <f t="shared" si="8"/>
        <v>3320</v>
      </c>
      <c r="D28" s="7">
        <v>1390</v>
      </c>
      <c r="E28" s="8" t="s">
        <v>12</v>
      </c>
      <c r="F28" s="7">
        <v>0</v>
      </c>
      <c r="G28" s="7">
        <f>MAX(0,ROUND((C28-SUM($G$23:G27))*$G$2,0))</f>
        <v>53</v>
      </c>
      <c r="H28" s="7">
        <v>0</v>
      </c>
      <c r="I28" s="9"/>
      <c r="J28" s="10"/>
      <c r="K28" s="11"/>
      <c r="L28" s="9">
        <f t="shared" si="6"/>
        <v>4763</v>
      </c>
      <c r="N28" s="12" t="s">
        <v>17</v>
      </c>
      <c r="O28" s="5">
        <v>43891</v>
      </c>
      <c r="P28" s="9">
        <f t="shared" si="9"/>
        <v>3328</v>
      </c>
      <c r="Q28" s="7">
        <v>1390</v>
      </c>
      <c r="R28" s="8" t="s">
        <v>12</v>
      </c>
      <c r="S28" s="7">
        <v>0</v>
      </c>
      <c r="T28" s="7">
        <v>57</v>
      </c>
      <c r="U28" s="7">
        <v>0</v>
      </c>
      <c r="V28" s="9"/>
      <c r="W28" s="10"/>
      <c r="X28" s="11"/>
      <c r="Y28" s="9">
        <f t="shared" si="7"/>
        <v>4775</v>
      </c>
    </row>
    <row r="29" spans="1:25">
      <c r="A29" s="12" t="s">
        <v>17</v>
      </c>
      <c r="B29" s="5">
        <v>43922</v>
      </c>
      <c r="C29" s="9">
        <f t="shared" si="8"/>
        <v>4763</v>
      </c>
      <c r="D29" s="7">
        <v>1390</v>
      </c>
      <c r="E29" s="8" t="s">
        <v>12</v>
      </c>
      <c r="F29" s="7">
        <v>0</v>
      </c>
      <c r="G29" s="7">
        <f>MAX(0,ROUND((C29-SUM($G$23:G28))*$G$2,0))</f>
        <v>77</v>
      </c>
      <c r="H29" s="7">
        <v>0</v>
      </c>
      <c r="I29" s="9"/>
      <c r="J29" s="10"/>
      <c r="K29" s="11"/>
      <c r="L29" s="9">
        <f t="shared" si="6"/>
        <v>6230</v>
      </c>
      <c r="N29" s="12" t="s">
        <v>17</v>
      </c>
      <c r="O29" s="5">
        <v>43922</v>
      </c>
      <c r="P29" s="9">
        <f t="shared" si="9"/>
        <v>4775</v>
      </c>
      <c r="Q29" s="7">
        <v>1390</v>
      </c>
      <c r="R29" s="8" t="s">
        <v>12</v>
      </c>
      <c r="S29" s="7">
        <v>0</v>
      </c>
      <c r="T29" s="7">
        <v>82</v>
      </c>
      <c r="U29" s="7">
        <v>0</v>
      </c>
      <c r="V29" s="9"/>
      <c r="W29" s="10"/>
      <c r="X29" s="11"/>
      <c r="Y29" s="9">
        <f t="shared" si="7"/>
        <v>6247</v>
      </c>
    </row>
    <row r="30" spans="1:25">
      <c r="A30" s="12" t="s">
        <v>17</v>
      </c>
      <c r="B30" s="5">
        <v>43952</v>
      </c>
      <c r="C30" s="9">
        <f t="shared" si="8"/>
        <v>6230</v>
      </c>
      <c r="D30" s="7">
        <v>1390</v>
      </c>
      <c r="E30" s="8" t="s">
        <v>12</v>
      </c>
      <c r="F30" s="7">
        <v>0</v>
      </c>
      <c r="G30" s="7">
        <f>MAX(0,ROUND((C30-SUM($G$23:G29))*$G$2,0))</f>
        <v>101</v>
      </c>
      <c r="H30" s="7">
        <v>0</v>
      </c>
      <c r="I30" s="9"/>
      <c r="J30" s="10"/>
      <c r="K30" s="11"/>
      <c r="L30" s="9">
        <f t="shared" si="6"/>
        <v>7721</v>
      </c>
      <c r="N30" s="12" t="s">
        <v>17</v>
      </c>
      <c r="O30" s="5">
        <v>43952</v>
      </c>
      <c r="P30" s="9">
        <f t="shared" si="9"/>
        <v>6247</v>
      </c>
      <c r="Q30" s="7">
        <v>1390</v>
      </c>
      <c r="R30" s="8" t="s">
        <v>12</v>
      </c>
      <c r="S30" s="7">
        <v>0</v>
      </c>
      <c r="T30" s="7">
        <v>106</v>
      </c>
      <c r="U30" s="7">
        <v>0</v>
      </c>
      <c r="V30" s="9"/>
      <c r="W30" s="10"/>
      <c r="X30" s="11"/>
      <c r="Y30" s="9">
        <f t="shared" si="7"/>
        <v>7743</v>
      </c>
    </row>
    <row r="32" spans="1:25">
      <c r="A32" s="3" t="s">
        <v>0</v>
      </c>
      <c r="B32" s="1" t="s">
        <v>1</v>
      </c>
      <c r="C32" s="2" t="s">
        <v>2</v>
      </c>
      <c r="D32" s="2" t="s">
        <v>3</v>
      </c>
      <c r="E32" s="3" t="s">
        <v>4</v>
      </c>
      <c r="F32" s="3" t="s">
        <v>5</v>
      </c>
      <c r="G32" s="3" t="s">
        <v>6</v>
      </c>
      <c r="H32" s="3" t="s">
        <v>7</v>
      </c>
      <c r="I32" s="2" t="s">
        <v>8</v>
      </c>
      <c r="J32" s="2" t="s">
        <v>9</v>
      </c>
      <c r="K32" s="4" t="s">
        <v>10</v>
      </c>
      <c r="L32" s="2" t="s">
        <v>11</v>
      </c>
      <c r="N32" s="3" t="s">
        <v>0</v>
      </c>
      <c r="O32" s="1" t="s">
        <v>1</v>
      </c>
      <c r="P32" s="2" t="s">
        <v>2</v>
      </c>
      <c r="Q32" s="2" t="s">
        <v>3</v>
      </c>
      <c r="R32" s="3" t="s">
        <v>4</v>
      </c>
      <c r="S32" s="3" t="s">
        <v>5</v>
      </c>
      <c r="T32" s="3" t="s">
        <v>6</v>
      </c>
      <c r="U32" s="3" t="s">
        <v>7</v>
      </c>
      <c r="V32" s="2" t="s">
        <v>8</v>
      </c>
      <c r="W32" s="2" t="s">
        <v>9</v>
      </c>
      <c r="X32" s="4" t="s">
        <v>10</v>
      </c>
      <c r="Y32" s="2" t="s">
        <v>11</v>
      </c>
    </row>
    <row r="33" spans="1:25">
      <c r="A33" s="12" t="s">
        <v>18</v>
      </c>
      <c r="B33" s="5">
        <v>43617</v>
      </c>
      <c r="C33" s="6">
        <v>3253</v>
      </c>
      <c r="D33" s="7">
        <v>1084</v>
      </c>
      <c r="E33" s="8" t="s">
        <v>12</v>
      </c>
      <c r="F33" s="7">
        <v>0</v>
      </c>
      <c r="G33" s="7"/>
      <c r="H33" s="7">
        <v>0</v>
      </c>
      <c r="I33" s="9"/>
      <c r="J33" s="10"/>
      <c r="K33" s="11"/>
      <c r="L33" s="9">
        <f>C33+D33+G33+H33-I33</f>
        <v>4337</v>
      </c>
      <c r="N33" s="12" t="s">
        <v>18</v>
      </c>
      <c r="O33" s="5">
        <v>43617</v>
      </c>
      <c r="P33" s="6">
        <v>3253</v>
      </c>
      <c r="Q33" s="7">
        <v>1084</v>
      </c>
      <c r="R33" s="8" t="s">
        <v>12</v>
      </c>
      <c r="S33" s="7">
        <v>0</v>
      </c>
      <c r="T33" s="7"/>
      <c r="U33" s="7">
        <v>0</v>
      </c>
      <c r="V33" s="9"/>
      <c r="W33" s="10"/>
      <c r="X33" s="11"/>
      <c r="Y33" s="9">
        <f>P33+Q33+T33+U33-V33</f>
        <v>4337</v>
      </c>
    </row>
    <row r="34" spans="1:25">
      <c r="A34" s="12" t="s">
        <v>18</v>
      </c>
      <c r="B34" s="5">
        <v>43647</v>
      </c>
      <c r="C34" s="9">
        <f>L33</f>
        <v>4337</v>
      </c>
      <c r="D34" s="7">
        <v>1084</v>
      </c>
      <c r="E34" s="8" t="s">
        <v>12</v>
      </c>
      <c r="F34" s="7">
        <v>0</v>
      </c>
      <c r="G34" s="7"/>
      <c r="H34" s="7">
        <v>0</v>
      </c>
      <c r="I34" s="9"/>
      <c r="J34" s="10"/>
      <c r="K34" s="11"/>
      <c r="L34" s="9">
        <f t="shared" ref="L34:L44" si="10">C34+D34+G34+H34-I34</f>
        <v>5421</v>
      </c>
      <c r="N34" s="12" t="s">
        <v>18</v>
      </c>
      <c r="O34" s="5">
        <v>43647</v>
      </c>
      <c r="P34" s="9">
        <f>Y33</f>
        <v>4337</v>
      </c>
      <c r="Q34" s="7">
        <v>1084</v>
      </c>
      <c r="R34" s="8" t="s">
        <v>12</v>
      </c>
      <c r="S34" s="7">
        <v>0</v>
      </c>
      <c r="T34" s="7"/>
      <c r="U34" s="7">
        <v>0</v>
      </c>
      <c r="V34" s="9"/>
      <c r="W34" s="10"/>
      <c r="X34" s="11"/>
      <c r="Y34" s="9">
        <f t="shared" ref="Y34:Y44" si="11">P34+Q34+T34+U34-V34</f>
        <v>5421</v>
      </c>
    </row>
    <row r="35" spans="1:25">
      <c r="A35" s="12" t="s">
        <v>18</v>
      </c>
      <c r="B35" s="5">
        <v>43678</v>
      </c>
      <c r="C35" s="9">
        <f t="shared" ref="C35:C44" si="12">L34</f>
        <v>5421</v>
      </c>
      <c r="D35" s="7">
        <v>1084</v>
      </c>
      <c r="E35" s="8" t="s">
        <v>12</v>
      </c>
      <c r="F35" s="7">
        <v>0</v>
      </c>
      <c r="G35" s="7"/>
      <c r="H35" s="7">
        <v>0</v>
      </c>
      <c r="I35" s="9">
        <v>6505</v>
      </c>
      <c r="J35" s="10" t="s">
        <v>19</v>
      </c>
      <c r="K35" s="11">
        <v>43696</v>
      </c>
      <c r="L35" s="9">
        <f t="shared" si="10"/>
        <v>0</v>
      </c>
      <c r="N35" s="12" t="s">
        <v>18</v>
      </c>
      <c r="O35" s="5">
        <v>43678</v>
      </c>
      <c r="P35" s="9">
        <f t="shared" ref="P35:P44" si="13">Y34</f>
        <v>5421</v>
      </c>
      <c r="Q35" s="7">
        <v>1084</v>
      </c>
      <c r="R35" s="8" t="s">
        <v>12</v>
      </c>
      <c r="S35" s="7">
        <v>0</v>
      </c>
      <c r="T35" s="7"/>
      <c r="U35" s="7">
        <v>0</v>
      </c>
      <c r="V35" s="9">
        <v>6505</v>
      </c>
      <c r="W35" s="10" t="s">
        <v>19</v>
      </c>
      <c r="X35" s="11">
        <v>43696</v>
      </c>
      <c r="Y35" s="9">
        <f t="shared" si="11"/>
        <v>0</v>
      </c>
    </row>
    <row r="36" spans="1:25">
      <c r="A36" s="12" t="s">
        <v>18</v>
      </c>
      <c r="B36" s="5">
        <v>43709</v>
      </c>
      <c r="C36" s="9">
        <f t="shared" si="12"/>
        <v>0</v>
      </c>
      <c r="D36" s="7">
        <v>1084</v>
      </c>
      <c r="E36" s="8" t="s">
        <v>12</v>
      </c>
      <c r="F36" s="7">
        <v>0</v>
      </c>
      <c r="G36" s="7"/>
      <c r="H36" s="7">
        <v>0</v>
      </c>
      <c r="I36" s="9"/>
      <c r="J36" s="10"/>
      <c r="K36" s="11"/>
      <c r="L36" s="9">
        <f t="shared" si="10"/>
        <v>1084</v>
      </c>
      <c r="N36" s="12" t="s">
        <v>18</v>
      </c>
      <c r="O36" s="5">
        <v>43709</v>
      </c>
      <c r="P36" s="9">
        <f t="shared" si="13"/>
        <v>0</v>
      </c>
      <c r="Q36" s="7">
        <v>1084</v>
      </c>
      <c r="R36" s="8" t="s">
        <v>12</v>
      </c>
      <c r="S36" s="7">
        <v>0</v>
      </c>
      <c r="T36" s="7"/>
      <c r="U36" s="7">
        <v>0</v>
      </c>
      <c r="V36" s="9"/>
      <c r="W36" s="10"/>
      <c r="X36" s="11"/>
      <c r="Y36" s="9">
        <f t="shared" si="11"/>
        <v>1084</v>
      </c>
    </row>
    <row r="37" spans="1:25">
      <c r="A37" s="12" t="s">
        <v>18</v>
      </c>
      <c r="B37" s="5">
        <v>43739</v>
      </c>
      <c r="C37" s="9">
        <f t="shared" si="12"/>
        <v>1084</v>
      </c>
      <c r="D37" s="7">
        <v>1084</v>
      </c>
      <c r="E37" s="8" t="s">
        <v>12</v>
      </c>
      <c r="F37" s="7">
        <v>0</v>
      </c>
      <c r="G37" s="7">
        <f>MAX(0,ROUND((C37-G36)*$G$2,0))</f>
        <v>19</v>
      </c>
      <c r="H37" s="7">
        <v>0</v>
      </c>
      <c r="I37" s="9">
        <v>2187</v>
      </c>
      <c r="J37" s="10" t="s">
        <v>19</v>
      </c>
      <c r="K37" s="11">
        <v>43769</v>
      </c>
      <c r="L37" s="9">
        <f t="shared" si="10"/>
        <v>0</v>
      </c>
      <c r="N37" s="12" t="s">
        <v>18</v>
      </c>
      <c r="O37" s="5">
        <v>43739</v>
      </c>
      <c r="P37" s="9">
        <f t="shared" si="13"/>
        <v>1084</v>
      </c>
      <c r="Q37" s="7">
        <v>1084</v>
      </c>
      <c r="R37" s="8" t="s">
        <v>12</v>
      </c>
      <c r="S37" s="7">
        <v>0</v>
      </c>
      <c r="T37" s="7">
        <v>19</v>
      </c>
      <c r="U37" s="7">
        <v>0</v>
      </c>
      <c r="V37" s="9">
        <v>2187</v>
      </c>
      <c r="W37" s="10" t="s">
        <v>19</v>
      </c>
      <c r="X37" s="11">
        <v>43769</v>
      </c>
      <c r="Y37" s="9">
        <f t="shared" si="11"/>
        <v>0</v>
      </c>
    </row>
    <row r="38" spans="1:25">
      <c r="A38" s="12" t="s">
        <v>18</v>
      </c>
      <c r="B38" s="5">
        <v>43770</v>
      </c>
      <c r="C38" s="9">
        <f t="shared" si="12"/>
        <v>0</v>
      </c>
      <c r="D38" s="7">
        <v>1084</v>
      </c>
      <c r="E38" s="8" t="s">
        <v>12</v>
      </c>
      <c r="F38" s="7">
        <v>0</v>
      </c>
      <c r="G38" s="7">
        <f>MAX(0,ROUND((C38-SUM($G$37:G37))*$G$2,0))</f>
        <v>0</v>
      </c>
      <c r="H38" s="7">
        <v>0</v>
      </c>
      <c r="I38" s="9">
        <v>1084</v>
      </c>
      <c r="J38" s="10" t="s">
        <v>19</v>
      </c>
      <c r="K38" s="11">
        <v>43799</v>
      </c>
      <c r="L38" s="9">
        <f t="shared" si="10"/>
        <v>0</v>
      </c>
      <c r="N38" s="12" t="s">
        <v>18</v>
      </c>
      <c r="O38" s="5">
        <v>43770</v>
      </c>
      <c r="P38" s="9">
        <f t="shared" si="13"/>
        <v>0</v>
      </c>
      <c r="Q38" s="7">
        <v>1084</v>
      </c>
      <c r="R38" s="8" t="s">
        <v>12</v>
      </c>
      <c r="S38" s="7">
        <v>0</v>
      </c>
      <c r="T38" s="7">
        <v>0</v>
      </c>
      <c r="U38" s="7">
        <v>0</v>
      </c>
      <c r="V38" s="9">
        <v>1084</v>
      </c>
      <c r="W38" s="10" t="s">
        <v>19</v>
      </c>
      <c r="X38" s="11">
        <v>43799</v>
      </c>
      <c r="Y38" s="9">
        <f t="shared" si="11"/>
        <v>0</v>
      </c>
    </row>
    <row r="39" spans="1:25">
      <c r="A39" s="12" t="s">
        <v>18</v>
      </c>
      <c r="B39" s="5">
        <v>43800</v>
      </c>
      <c r="C39" s="9">
        <f t="shared" si="12"/>
        <v>0</v>
      </c>
      <c r="D39" s="7">
        <v>1084</v>
      </c>
      <c r="E39" s="8" t="s">
        <v>12</v>
      </c>
      <c r="F39" s="7">
        <v>0</v>
      </c>
      <c r="G39" s="7">
        <f>MAX(0,ROUND((C39-SUM($G$37:G38))*$G$2,0))</f>
        <v>0</v>
      </c>
      <c r="H39" s="7">
        <v>0</v>
      </c>
      <c r="I39" s="9"/>
      <c r="J39" s="10"/>
      <c r="K39" s="11"/>
      <c r="L39" s="9">
        <f t="shared" si="10"/>
        <v>1084</v>
      </c>
      <c r="N39" s="12" t="s">
        <v>18</v>
      </c>
      <c r="O39" s="5">
        <v>43800</v>
      </c>
      <c r="P39" s="9">
        <f t="shared" si="13"/>
        <v>0</v>
      </c>
      <c r="Q39" s="7">
        <v>1084</v>
      </c>
      <c r="R39" s="8" t="s">
        <v>12</v>
      </c>
      <c r="S39" s="7">
        <v>0</v>
      </c>
      <c r="T39" s="7">
        <v>0</v>
      </c>
      <c r="U39" s="7">
        <v>0</v>
      </c>
      <c r="V39" s="9"/>
      <c r="W39" s="10"/>
      <c r="X39" s="11"/>
      <c r="Y39" s="9">
        <f t="shared" si="11"/>
        <v>1084</v>
      </c>
    </row>
    <row r="40" spans="1:25">
      <c r="A40" s="12" t="s">
        <v>18</v>
      </c>
      <c r="B40" s="5">
        <v>43831</v>
      </c>
      <c r="C40" s="9">
        <f t="shared" si="12"/>
        <v>1084</v>
      </c>
      <c r="D40" s="7">
        <v>1084</v>
      </c>
      <c r="E40" s="8" t="s">
        <v>12</v>
      </c>
      <c r="F40" s="7">
        <v>0</v>
      </c>
      <c r="G40" s="7">
        <f>MAX(0,ROUND((C40-SUM($G$37:G39))*$G$2,0))</f>
        <v>19</v>
      </c>
      <c r="H40" s="7">
        <v>0</v>
      </c>
      <c r="I40" s="9">
        <v>2168</v>
      </c>
      <c r="J40" s="10" t="s">
        <v>19</v>
      </c>
      <c r="K40" s="11">
        <v>43833</v>
      </c>
      <c r="L40" s="9">
        <f t="shared" si="10"/>
        <v>19</v>
      </c>
      <c r="N40" s="12" t="s">
        <v>18</v>
      </c>
      <c r="O40" s="5">
        <v>43831</v>
      </c>
      <c r="P40" s="9">
        <f t="shared" si="13"/>
        <v>1084</v>
      </c>
      <c r="Q40" s="7">
        <v>1084</v>
      </c>
      <c r="R40" s="8" t="s">
        <v>12</v>
      </c>
      <c r="S40" s="7">
        <v>0</v>
      </c>
      <c r="T40" s="7">
        <v>19</v>
      </c>
      <c r="U40" s="7">
        <v>0</v>
      </c>
      <c r="V40" s="9">
        <v>2168</v>
      </c>
      <c r="W40" s="10" t="s">
        <v>19</v>
      </c>
      <c r="X40" s="11">
        <v>43833</v>
      </c>
      <c r="Y40" s="9">
        <f t="shared" si="11"/>
        <v>19</v>
      </c>
    </row>
    <row r="41" spans="1:25">
      <c r="A41" s="12" t="s">
        <v>18</v>
      </c>
      <c r="B41" s="5">
        <v>43862</v>
      </c>
      <c r="C41" s="9">
        <f t="shared" si="12"/>
        <v>19</v>
      </c>
      <c r="D41" s="7">
        <v>1084</v>
      </c>
      <c r="E41" s="8" t="s">
        <v>12</v>
      </c>
      <c r="F41" s="7">
        <v>0</v>
      </c>
      <c r="G41" s="7">
        <f>MAX(0,ROUND((C41-SUM($G$37:G40))*$G$2,0))</f>
        <v>0</v>
      </c>
      <c r="H41" s="7">
        <v>500</v>
      </c>
      <c r="I41" s="9">
        <v>1084</v>
      </c>
      <c r="J41" s="10" t="s">
        <v>19</v>
      </c>
      <c r="K41" s="11">
        <v>43887</v>
      </c>
      <c r="L41" s="9">
        <f t="shared" si="10"/>
        <v>519</v>
      </c>
      <c r="N41" s="12" t="s">
        <v>18</v>
      </c>
      <c r="O41" s="5">
        <v>43862</v>
      </c>
      <c r="P41" s="9">
        <f t="shared" si="13"/>
        <v>19</v>
      </c>
      <c r="Q41" s="7">
        <v>1084</v>
      </c>
      <c r="R41" s="8" t="s">
        <v>12</v>
      </c>
      <c r="S41" s="7">
        <v>0</v>
      </c>
      <c r="T41" s="7">
        <v>0</v>
      </c>
      <c r="U41" s="7">
        <v>500</v>
      </c>
      <c r="V41" s="9">
        <v>1084</v>
      </c>
      <c r="W41" s="10" t="s">
        <v>19</v>
      </c>
      <c r="X41" s="11">
        <v>43887</v>
      </c>
      <c r="Y41" s="9">
        <f t="shared" si="11"/>
        <v>519</v>
      </c>
    </row>
    <row r="42" spans="1:25">
      <c r="A42" s="12" t="s">
        <v>18</v>
      </c>
      <c r="B42" s="5">
        <v>43891</v>
      </c>
      <c r="C42" s="9">
        <f t="shared" si="12"/>
        <v>519</v>
      </c>
      <c r="D42" s="7">
        <v>1084</v>
      </c>
      <c r="E42" s="8" t="s">
        <v>12</v>
      </c>
      <c r="F42" s="7">
        <v>0</v>
      </c>
      <c r="G42" s="7">
        <f>MAX(0,ROUND((C42-SUM($G$37:G41))*$G$2,0))</f>
        <v>8</v>
      </c>
      <c r="H42" s="7">
        <v>0</v>
      </c>
      <c r="I42" s="9"/>
      <c r="J42" s="10"/>
      <c r="K42" s="11"/>
      <c r="L42" s="9">
        <f t="shared" si="10"/>
        <v>1611</v>
      </c>
      <c r="N42" s="12" t="s">
        <v>18</v>
      </c>
      <c r="O42" s="5">
        <v>43891</v>
      </c>
      <c r="P42" s="9">
        <f t="shared" si="13"/>
        <v>519</v>
      </c>
      <c r="Q42" s="7">
        <v>1084</v>
      </c>
      <c r="R42" s="8" t="s">
        <v>12</v>
      </c>
      <c r="S42" s="7">
        <v>0</v>
      </c>
      <c r="T42" s="7">
        <v>9</v>
      </c>
      <c r="U42" s="7">
        <v>0</v>
      </c>
      <c r="V42" s="9"/>
      <c r="W42" s="10"/>
      <c r="X42" s="11"/>
      <c r="Y42" s="9">
        <f t="shared" si="11"/>
        <v>1612</v>
      </c>
    </row>
    <row r="43" spans="1:25">
      <c r="A43" s="12" t="s">
        <v>18</v>
      </c>
      <c r="B43" s="5">
        <v>43922</v>
      </c>
      <c r="C43" s="9">
        <f t="shared" si="12"/>
        <v>1611</v>
      </c>
      <c r="D43" s="7">
        <v>1084</v>
      </c>
      <c r="E43" s="8" t="s">
        <v>12</v>
      </c>
      <c r="F43" s="7">
        <v>0</v>
      </c>
      <c r="G43" s="7">
        <f>MAX(0,ROUND((C43-SUM($G$37:G42))*$G$2,0))</f>
        <v>27</v>
      </c>
      <c r="H43" s="7">
        <v>0</v>
      </c>
      <c r="I43" s="9"/>
      <c r="J43" s="10"/>
      <c r="K43" s="11"/>
      <c r="L43" s="9">
        <f t="shared" si="10"/>
        <v>2722</v>
      </c>
      <c r="N43" s="12" t="s">
        <v>18</v>
      </c>
      <c r="O43" s="5">
        <v>43922</v>
      </c>
      <c r="P43" s="9">
        <f t="shared" si="13"/>
        <v>1612</v>
      </c>
      <c r="Q43" s="7">
        <v>1084</v>
      </c>
      <c r="R43" s="8" t="s">
        <v>12</v>
      </c>
      <c r="S43" s="7">
        <v>0</v>
      </c>
      <c r="T43" s="7">
        <v>28</v>
      </c>
      <c r="U43" s="7">
        <v>0</v>
      </c>
      <c r="V43" s="9"/>
      <c r="W43" s="10"/>
      <c r="X43" s="11"/>
      <c r="Y43" s="9">
        <f t="shared" si="11"/>
        <v>2724</v>
      </c>
    </row>
    <row r="44" spans="1:25">
      <c r="A44" s="12" t="s">
        <v>18</v>
      </c>
      <c r="B44" s="5">
        <v>43952</v>
      </c>
      <c r="C44" s="9">
        <f t="shared" si="12"/>
        <v>2722</v>
      </c>
      <c r="D44" s="7">
        <v>1084</v>
      </c>
      <c r="E44" s="8" t="s">
        <v>12</v>
      </c>
      <c r="F44" s="7">
        <v>0</v>
      </c>
      <c r="G44" s="7">
        <f>MAX(0,ROUND((C44-SUM($G$37:G43))*$G$2,0))</f>
        <v>46</v>
      </c>
      <c r="H44" s="7">
        <v>0</v>
      </c>
      <c r="I44" s="9"/>
      <c r="J44" s="10"/>
      <c r="K44" s="11"/>
      <c r="L44" s="9">
        <f t="shared" si="10"/>
        <v>3852</v>
      </c>
      <c r="N44" s="12" t="s">
        <v>18</v>
      </c>
      <c r="O44" s="5">
        <v>43952</v>
      </c>
      <c r="P44" s="9">
        <f t="shared" si="13"/>
        <v>2724</v>
      </c>
      <c r="Q44" s="7">
        <v>1084</v>
      </c>
      <c r="R44" s="8" t="s">
        <v>12</v>
      </c>
      <c r="S44" s="7">
        <v>0</v>
      </c>
      <c r="T44" s="7">
        <v>47</v>
      </c>
      <c r="U44" s="7">
        <v>0</v>
      </c>
      <c r="V44" s="9"/>
      <c r="W44" s="10"/>
      <c r="X44" s="11"/>
      <c r="Y44" s="9">
        <f t="shared" si="11"/>
        <v>3855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8.85546875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8.85546875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2020-03-10T17:44:53Z</dcterms:created>
  <dcterms:modified xsi:type="dcterms:W3CDTF">2020-03-16T14:51:38Z</dcterms:modified>
</cp:coreProperties>
</file>