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riso\Desktop\"/>
    </mc:Choice>
  </mc:AlternateContent>
  <xr:revisionPtr revIDLastSave="0" documentId="13_ncr:1_{CA9B3C3E-0094-4AF5-9BC2-908B1D5B9C20}" xr6:coauthVersionLast="45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WF1" sheetId="1" r:id="rId1"/>
  </sheets>
  <definedNames>
    <definedName name="_xlnm.Print_Titles" localSheetId="0">'WF1'!$1:$7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52" i="1" l="1"/>
  <c r="AQ52" i="1"/>
  <c r="AP52" i="1"/>
  <c r="AO52" i="1"/>
  <c r="AN52" i="1"/>
  <c r="AM52" i="1"/>
  <c r="AL52" i="1"/>
  <c r="AK52" i="1"/>
  <c r="AJ52" i="1"/>
  <c r="AR51" i="1"/>
  <c r="AQ51" i="1"/>
  <c r="AP51" i="1"/>
  <c r="AO51" i="1"/>
  <c r="AN51" i="1"/>
  <c r="AM51" i="1"/>
  <c r="AL51" i="1"/>
  <c r="AK51" i="1"/>
  <c r="AJ51" i="1"/>
  <c r="AR50" i="1"/>
  <c r="AQ50" i="1"/>
  <c r="AP50" i="1"/>
  <c r="AO50" i="1"/>
  <c r="AN50" i="1"/>
  <c r="AM50" i="1"/>
  <c r="AL50" i="1"/>
  <c r="AK50" i="1"/>
  <c r="AJ50" i="1"/>
  <c r="AR49" i="1"/>
  <c r="AQ49" i="1"/>
  <c r="AP49" i="1"/>
  <c r="AO49" i="1"/>
  <c r="AN49" i="1"/>
  <c r="AM49" i="1"/>
  <c r="AL49" i="1"/>
  <c r="AK49" i="1"/>
  <c r="AJ49" i="1"/>
  <c r="AR43" i="1"/>
  <c r="AQ43" i="1"/>
  <c r="AP43" i="1"/>
  <c r="AO43" i="1"/>
  <c r="AN43" i="1"/>
  <c r="AM43" i="1"/>
  <c r="AL43" i="1"/>
  <c r="AK43" i="1"/>
  <c r="AJ43" i="1"/>
  <c r="AR42" i="1"/>
  <c r="AQ42" i="1"/>
  <c r="AP42" i="1"/>
  <c r="AO42" i="1"/>
  <c r="AN42" i="1"/>
  <c r="AM42" i="1"/>
  <c r="AL42" i="1"/>
  <c r="AK42" i="1"/>
  <c r="AJ42" i="1"/>
  <c r="AR41" i="1"/>
  <c r="AQ41" i="1"/>
  <c r="AP41" i="1"/>
  <c r="AO41" i="1"/>
  <c r="AN41" i="1"/>
  <c r="AM41" i="1"/>
  <c r="AL41" i="1"/>
  <c r="AK41" i="1"/>
  <c r="AJ41" i="1"/>
  <c r="AR40" i="1"/>
  <c r="AQ40" i="1"/>
  <c r="AP40" i="1"/>
  <c r="AO40" i="1"/>
  <c r="AN40" i="1"/>
  <c r="AM40" i="1"/>
  <c r="AL40" i="1"/>
  <c r="AK40" i="1"/>
  <c r="AJ40" i="1"/>
  <c r="AR39" i="1"/>
  <c r="AQ39" i="1"/>
  <c r="AP39" i="1"/>
  <c r="AO39" i="1"/>
  <c r="AN39" i="1"/>
  <c r="AM39" i="1"/>
  <c r="AL39" i="1"/>
  <c r="AK39" i="1"/>
  <c r="AJ39" i="1"/>
  <c r="AR38" i="1"/>
  <c r="AQ38" i="1"/>
  <c r="AP38" i="1"/>
  <c r="AO38" i="1"/>
  <c r="AN38" i="1"/>
  <c r="AM38" i="1"/>
  <c r="AL38" i="1"/>
  <c r="AK38" i="1"/>
  <c r="AJ38" i="1"/>
  <c r="AR37" i="1"/>
  <c r="AQ37" i="1"/>
  <c r="AP37" i="1"/>
  <c r="AO37" i="1"/>
  <c r="AN37" i="1"/>
  <c r="AM37" i="1"/>
  <c r="AL37" i="1"/>
  <c r="AK37" i="1"/>
  <c r="AJ37" i="1"/>
  <c r="AR36" i="1"/>
  <c r="AQ36" i="1"/>
  <c r="AP36" i="1"/>
  <c r="AO36" i="1"/>
  <c r="AN36" i="1"/>
  <c r="AM36" i="1"/>
  <c r="AL36" i="1"/>
  <c r="AK36" i="1"/>
  <c r="AJ36" i="1"/>
  <c r="AK9" i="1"/>
  <c r="AL9" i="1"/>
  <c r="AM9" i="1"/>
  <c r="AN9" i="1"/>
  <c r="AO9" i="1"/>
  <c r="AP9" i="1"/>
  <c r="AQ9" i="1"/>
  <c r="AR9" i="1"/>
  <c r="AK10" i="1"/>
  <c r="AL10" i="1"/>
  <c r="AM10" i="1"/>
  <c r="AN10" i="1"/>
  <c r="AO10" i="1"/>
  <c r="AP10" i="1"/>
  <c r="AQ10" i="1"/>
  <c r="AR10" i="1"/>
  <c r="AJ13" i="1" l="1"/>
  <c r="AK13" i="1"/>
  <c r="AL13" i="1"/>
  <c r="AM13" i="1"/>
  <c r="AN13" i="1"/>
  <c r="AO13" i="1"/>
  <c r="AP13" i="1"/>
  <c r="AQ13" i="1"/>
  <c r="AR13" i="1"/>
  <c r="AJ14" i="1"/>
  <c r="AK14" i="1"/>
  <c r="AL14" i="1"/>
  <c r="AM14" i="1"/>
  <c r="AN14" i="1"/>
  <c r="AO14" i="1"/>
  <c r="AP14" i="1"/>
  <c r="AQ14" i="1"/>
  <c r="AR14" i="1"/>
  <c r="AJ15" i="1"/>
  <c r="AK15" i="1"/>
  <c r="AL15" i="1"/>
  <c r="AM15" i="1"/>
  <c r="AN15" i="1"/>
  <c r="AO15" i="1"/>
  <c r="AP15" i="1"/>
  <c r="AQ15" i="1"/>
  <c r="AR15" i="1"/>
  <c r="AJ16" i="1"/>
  <c r="AK16" i="1"/>
  <c r="AL16" i="1"/>
  <c r="AM16" i="1"/>
  <c r="AN16" i="1"/>
  <c r="AO16" i="1"/>
  <c r="AP16" i="1"/>
  <c r="AQ16" i="1"/>
  <c r="AR16" i="1"/>
  <c r="AJ17" i="1"/>
  <c r="AK17" i="1"/>
  <c r="AL17" i="1"/>
  <c r="AM17" i="1"/>
  <c r="AN17" i="1"/>
  <c r="AO17" i="1"/>
  <c r="AP17" i="1"/>
  <c r="AQ17" i="1"/>
  <c r="AR17" i="1"/>
  <c r="AJ18" i="1"/>
  <c r="AK18" i="1"/>
  <c r="AL18" i="1"/>
  <c r="AM18" i="1"/>
  <c r="AN18" i="1"/>
  <c r="AO18" i="1"/>
  <c r="AP18" i="1"/>
  <c r="AQ18" i="1"/>
  <c r="AR18" i="1"/>
  <c r="AJ19" i="1"/>
  <c r="AK19" i="1"/>
  <c r="AL19" i="1"/>
  <c r="AM19" i="1"/>
  <c r="AN19" i="1"/>
  <c r="AO19" i="1"/>
  <c r="AP19" i="1"/>
  <c r="AQ19" i="1"/>
  <c r="AR19" i="1"/>
  <c r="AJ20" i="1"/>
  <c r="AK20" i="1"/>
  <c r="AL20" i="1"/>
  <c r="AM20" i="1"/>
  <c r="AN20" i="1"/>
  <c r="AO20" i="1"/>
  <c r="AP20" i="1"/>
  <c r="AQ20" i="1"/>
  <c r="AR20" i="1"/>
  <c r="AJ21" i="1"/>
  <c r="AK21" i="1"/>
  <c r="AL21" i="1"/>
  <c r="AM21" i="1"/>
  <c r="AN21" i="1"/>
  <c r="AO21" i="1"/>
  <c r="AP21" i="1"/>
  <c r="AQ21" i="1"/>
  <c r="AR21" i="1"/>
  <c r="AJ22" i="1"/>
  <c r="AK22" i="1"/>
  <c r="AL22" i="1"/>
  <c r="AM22" i="1"/>
  <c r="AN22" i="1"/>
  <c r="AO22" i="1"/>
  <c r="AP22" i="1"/>
  <c r="AQ22" i="1"/>
  <c r="AR22" i="1"/>
  <c r="AJ23" i="1"/>
  <c r="AK23" i="1"/>
  <c r="AL23" i="1"/>
  <c r="AM23" i="1"/>
  <c r="AN23" i="1"/>
  <c r="AO23" i="1"/>
  <c r="AP23" i="1"/>
  <c r="AQ23" i="1"/>
  <c r="AR23" i="1"/>
  <c r="AJ24" i="1"/>
  <c r="AK24" i="1"/>
  <c r="AL24" i="1"/>
  <c r="AM24" i="1"/>
  <c r="AN24" i="1"/>
  <c r="AO24" i="1"/>
  <c r="AP24" i="1"/>
  <c r="AQ24" i="1"/>
  <c r="AR24" i="1"/>
  <c r="AJ25" i="1"/>
  <c r="AK25" i="1"/>
  <c r="AL25" i="1"/>
  <c r="AM25" i="1"/>
  <c r="AN25" i="1"/>
  <c r="AO25" i="1"/>
  <c r="AP25" i="1"/>
  <c r="AQ25" i="1"/>
  <c r="AR25" i="1"/>
  <c r="AJ26" i="1"/>
  <c r="AK26" i="1"/>
  <c r="AL26" i="1"/>
  <c r="AM26" i="1"/>
  <c r="AN26" i="1"/>
  <c r="AO26" i="1"/>
  <c r="AP26" i="1"/>
  <c r="AQ26" i="1"/>
  <c r="AR26" i="1"/>
  <c r="AJ27" i="1"/>
  <c r="AK27" i="1"/>
  <c r="AL27" i="1"/>
  <c r="AM27" i="1"/>
  <c r="AN27" i="1"/>
  <c r="AO27" i="1"/>
  <c r="AP27" i="1"/>
  <c r="AQ27" i="1"/>
  <c r="AR27" i="1"/>
  <c r="AJ28" i="1"/>
  <c r="AK28" i="1"/>
  <c r="AL28" i="1"/>
  <c r="AM28" i="1"/>
  <c r="AN28" i="1"/>
  <c r="AO28" i="1"/>
  <c r="AP28" i="1"/>
  <c r="AQ28" i="1"/>
  <c r="AR28" i="1"/>
  <c r="AJ29" i="1"/>
  <c r="AK29" i="1"/>
  <c r="AL29" i="1"/>
  <c r="AM29" i="1"/>
  <c r="AN29" i="1"/>
  <c r="AO29" i="1"/>
  <c r="AP29" i="1"/>
  <c r="AQ29" i="1"/>
  <c r="AR29" i="1"/>
  <c r="AJ30" i="1"/>
  <c r="AK30" i="1"/>
  <c r="AL30" i="1"/>
  <c r="AM30" i="1"/>
  <c r="AN30" i="1"/>
  <c r="AO30" i="1"/>
  <c r="AP30" i="1"/>
  <c r="AQ30" i="1"/>
  <c r="AR30" i="1"/>
  <c r="AJ31" i="1"/>
  <c r="AK31" i="1"/>
  <c r="AL31" i="1"/>
  <c r="AM31" i="1"/>
  <c r="AN31" i="1"/>
  <c r="AO31" i="1"/>
  <c r="AP31" i="1"/>
  <c r="AQ31" i="1"/>
  <c r="AR31" i="1"/>
  <c r="AJ32" i="1"/>
  <c r="AK32" i="1"/>
  <c r="AL32" i="1"/>
  <c r="AM32" i="1"/>
  <c r="AN32" i="1"/>
  <c r="AO32" i="1"/>
  <c r="AP32" i="1"/>
  <c r="AQ32" i="1"/>
  <c r="AR32" i="1"/>
  <c r="AJ33" i="1"/>
  <c r="AK33" i="1"/>
  <c r="AL33" i="1"/>
  <c r="AM33" i="1"/>
  <c r="AN33" i="1"/>
  <c r="AO33" i="1"/>
  <c r="AP33" i="1"/>
  <c r="AQ33" i="1"/>
  <c r="AR33" i="1"/>
  <c r="AJ34" i="1"/>
  <c r="AK34" i="1"/>
  <c r="AL34" i="1"/>
  <c r="AM34" i="1"/>
  <c r="AN34" i="1"/>
  <c r="AO34" i="1"/>
  <c r="AP34" i="1"/>
  <c r="AQ34" i="1"/>
  <c r="AR34" i="1"/>
  <c r="AJ35" i="1"/>
  <c r="AK35" i="1"/>
  <c r="AL35" i="1"/>
  <c r="AM35" i="1"/>
  <c r="AN35" i="1"/>
  <c r="AO35" i="1"/>
  <c r="AP35" i="1"/>
  <c r="AQ35" i="1"/>
  <c r="AR35" i="1"/>
  <c r="AJ44" i="1"/>
  <c r="AK44" i="1"/>
  <c r="AL44" i="1"/>
  <c r="AM44" i="1"/>
  <c r="AN44" i="1"/>
  <c r="AO44" i="1"/>
  <c r="AP44" i="1"/>
  <c r="AQ44" i="1"/>
  <c r="AR44" i="1"/>
  <c r="AJ45" i="1"/>
  <c r="AK45" i="1"/>
  <c r="AL45" i="1"/>
  <c r="AM45" i="1"/>
  <c r="AN45" i="1"/>
  <c r="AO45" i="1"/>
  <c r="AP45" i="1"/>
  <c r="AQ45" i="1"/>
  <c r="AR45" i="1"/>
  <c r="AJ46" i="1"/>
  <c r="AK46" i="1"/>
  <c r="AL46" i="1"/>
  <c r="AM46" i="1"/>
  <c r="AN46" i="1"/>
  <c r="AO46" i="1"/>
  <c r="AP46" i="1"/>
  <c r="AQ46" i="1"/>
  <c r="AR46" i="1"/>
  <c r="AJ47" i="1"/>
  <c r="AK47" i="1"/>
  <c r="AL47" i="1"/>
  <c r="AM47" i="1"/>
  <c r="AN47" i="1"/>
  <c r="AO47" i="1"/>
  <c r="AP47" i="1"/>
  <c r="AQ47" i="1"/>
  <c r="AR47" i="1"/>
  <c r="AJ48" i="1"/>
  <c r="AK48" i="1"/>
  <c r="AL48" i="1"/>
  <c r="AM48" i="1"/>
  <c r="AN48" i="1"/>
  <c r="AO48" i="1"/>
  <c r="AP48" i="1"/>
  <c r="AQ48" i="1"/>
  <c r="AR48" i="1"/>
  <c r="AJ12" i="1" l="1"/>
  <c r="AJ11" i="1"/>
  <c r="AR12" i="1"/>
  <c r="AQ12" i="1"/>
  <c r="AP12" i="1"/>
  <c r="AO12" i="1"/>
  <c r="AN12" i="1"/>
  <c r="AM12" i="1"/>
  <c r="AL12" i="1"/>
  <c r="AK12" i="1"/>
  <c r="AR11" i="1"/>
  <c r="AQ11" i="1"/>
  <c r="AP11" i="1"/>
  <c r="AO11" i="1"/>
  <c r="AN11" i="1"/>
  <c r="AM11" i="1"/>
  <c r="AL11" i="1"/>
  <c r="AK11" i="1"/>
  <c r="AR8" i="1" l="1"/>
  <c r="AR54" i="1" s="1"/>
  <c r="AQ8" i="1"/>
  <c r="AQ54" i="1" s="1"/>
  <c r="AP8" i="1"/>
  <c r="AP54" i="1" s="1"/>
  <c r="AO8" i="1"/>
  <c r="AO54" i="1" s="1"/>
  <c r="AN8" i="1"/>
  <c r="AN54" i="1" s="1"/>
  <c r="AM8" i="1"/>
  <c r="AM54" i="1" s="1"/>
  <c r="AL8" i="1"/>
  <c r="AL54" i="1" s="1"/>
  <c r="AK8" i="1"/>
  <c r="AK54" i="1" s="1"/>
  <c r="Q57" i="1" l="1"/>
  <c r="Q58" i="1"/>
  <c r="R57" i="1"/>
  <c r="R58" i="1"/>
  <c r="S57" i="1"/>
  <c r="S58" i="1"/>
  <c r="T57" i="1"/>
  <c r="T58" i="1"/>
  <c r="S59" i="1" l="1"/>
  <c r="S60" i="1" s="1"/>
  <c r="T59" i="1"/>
  <c r="T60" i="1" s="1"/>
  <c r="Q59" i="1"/>
  <c r="Q60" i="1" s="1"/>
  <c r="R59" i="1"/>
  <c r="R60" i="1" s="1"/>
</calcChain>
</file>

<file path=xl/sharedStrings.xml><?xml version="1.0" encoding="utf-8"?>
<sst xmlns="http://schemas.openxmlformats.org/spreadsheetml/2006/main" count="382" uniqueCount="103">
  <si>
    <t>PLC Input /Output Point Listing</t>
  </si>
  <si>
    <t>I/O Group</t>
  </si>
  <si>
    <t>Signal Voltage</t>
  </si>
  <si>
    <t>New</t>
  </si>
  <si>
    <t>DO</t>
  </si>
  <si>
    <t>24VDC</t>
  </si>
  <si>
    <t>DI</t>
  </si>
  <si>
    <t>AI</t>
  </si>
  <si>
    <t>4-20mA</t>
  </si>
  <si>
    <t>AO</t>
  </si>
  <si>
    <t>Connected</t>
  </si>
  <si>
    <t>Spares</t>
  </si>
  <si>
    <t>Total</t>
  </si>
  <si>
    <t>Pass / Fail</t>
  </si>
  <si>
    <t>DI/AC</t>
  </si>
  <si>
    <t>% Spares</t>
  </si>
  <si>
    <t>RACK</t>
  </si>
  <si>
    <t>SLOT</t>
  </si>
  <si>
    <t>POINT</t>
  </si>
  <si>
    <t>SPARE</t>
  </si>
  <si>
    <t>Signal Tag</t>
  </si>
  <si>
    <t>Factory Test Date</t>
  </si>
  <si>
    <t>Pre-FAT Date</t>
  </si>
  <si>
    <t>P&amp;ID Sht #</t>
  </si>
  <si>
    <t>P&amp;ID Sht Rev #</t>
  </si>
  <si>
    <t>I/O Status (New or Existing)</t>
  </si>
  <si>
    <t>Device Loop #</t>
  </si>
  <si>
    <t>Service Description</t>
  </si>
  <si>
    <t>Serialized Key</t>
  </si>
  <si>
    <t>I/O Type</t>
  </si>
  <si>
    <t>I/O or Register Address</t>
  </si>
  <si>
    <t>Eng Units</t>
  </si>
  <si>
    <t>Eng Units (Low/0%)</t>
  </si>
  <si>
    <t>Eng Units (High/100%)</t>
  </si>
  <si>
    <t>N/A</t>
  </si>
  <si>
    <t>Alarm Setpoint</t>
  </si>
  <si>
    <t>Alarm Priority</t>
  </si>
  <si>
    <t>Pre-FAT Contractor</t>
  </si>
  <si>
    <t>FAT Contractor</t>
  </si>
  <si>
    <t>FAT Engineer</t>
  </si>
  <si>
    <t>FAT Programmer</t>
  </si>
  <si>
    <t>Pre-Startup Contractor</t>
  </si>
  <si>
    <t>Startup Programmer</t>
  </si>
  <si>
    <t>Startup Engineer</t>
  </si>
  <si>
    <t>Pre-Startup Test Date</t>
  </si>
  <si>
    <t>Startup Test Date</t>
  </si>
  <si>
    <t>Notes/Comments</t>
  </si>
  <si>
    <t>--</t>
  </si>
  <si>
    <t>Signal/ Contact Config (N.O. / N.C. / 4-20mA, etc.)</t>
  </si>
  <si>
    <t>N.O.</t>
  </si>
  <si>
    <t>Signal Origin (Source or Sink)</t>
  </si>
  <si>
    <t>CONNECTED DI</t>
  </si>
  <si>
    <t>CONNECTED DO</t>
  </si>
  <si>
    <t>CONNECTED AI</t>
  </si>
  <si>
    <t>CONNECTED AO</t>
  </si>
  <si>
    <t>SPARE DI</t>
  </si>
  <si>
    <t>SPARE DO</t>
  </si>
  <si>
    <t>SPARE AI</t>
  </si>
  <si>
    <t>SPARE AO</t>
  </si>
  <si>
    <t>%</t>
  </si>
  <si>
    <t>&lt;SPARE&gt;</t>
  </si>
  <si>
    <t>Terminal Block Designation #2</t>
  </si>
  <si>
    <t>Terminal Block Designation #1</t>
  </si>
  <si>
    <t>Rockwell CompactLogix Platform</t>
  </si>
  <si>
    <t>I2</t>
  </si>
  <si>
    <t>°F</t>
  </si>
  <si>
    <t>ZI-100</t>
  </si>
  <si>
    <t>YI-100</t>
  </si>
  <si>
    <t>UA-100</t>
  </si>
  <si>
    <t>PAH-100</t>
  </si>
  <si>
    <t>JAL-135</t>
  </si>
  <si>
    <t>JAL-140</t>
  </si>
  <si>
    <t>UA-145</t>
  </si>
  <si>
    <t>EAL-150</t>
  </si>
  <si>
    <t>YI-152</t>
  </si>
  <si>
    <t>VIR-140</t>
  </si>
  <si>
    <t xml:space="preserve">DO </t>
  </si>
  <si>
    <t>I/O Module Type ( CPU ) = 1769-L24ER-QBFC1B</t>
  </si>
  <si>
    <t>Well In Auto</t>
  </si>
  <si>
    <t>Well Running</t>
  </si>
  <si>
    <t>Well Failure Alarm</t>
  </si>
  <si>
    <t>High Pressure Alarm</t>
  </si>
  <si>
    <t>RTU/Control Section Power Supply Failure</t>
  </si>
  <si>
    <t>RTU/Control Section UPS Alarm</t>
  </si>
  <si>
    <t>SPD Failure</t>
  </si>
  <si>
    <t>RTU Section 120VAC Power Failure</t>
  </si>
  <si>
    <t>MCC Intrusion Alarm</t>
  </si>
  <si>
    <t>I/O Type (Embeded Digital Input)</t>
  </si>
  <si>
    <t>YI-153</t>
  </si>
  <si>
    <t>Gate Intrusion Alarm</t>
  </si>
  <si>
    <t>N.C.</t>
  </si>
  <si>
    <t>I/O Type (Embeded Digital Output)</t>
  </si>
  <si>
    <t>Well Remote Reset</t>
  </si>
  <si>
    <t>HS-100A</t>
  </si>
  <si>
    <t>Well Start/Stop Command</t>
  </si>
  <si>
    <t>HS-100B</t>
  </si>
  <si>
    <t>LIR-101</t>
  </si>
  <si>
    <t>Well Level (Submersible)</t>
  </si>
  <si>
    <t>I/O Type (Embeded Analog Input)</t>
  </si>
  <si>
    <t>RTU/Control Section Battery Voltage</t>
  </si>
  <si>
    <t>Feet</t>
  </si>
  <si>
    <t>I/O Type (End Cap) = ECR</t>
  </si>
  <si>
    <t>Water Site 2.2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</si>
</sst>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00"/>
    <numFmt numFmtId="165" formatCode="0.0%"/>
    <numFmt numFmtId="166" formatCode="00000"/>
  </numFmts>
  <fonts count="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1">
    <xf numFmtId="0" fontId="0" fillId="0" borderId="0" xfId="0"/>
    <xf numFmtId="0" fontId="1" fillId="0" borderId="1" xfId="0" applyFont="1" applyBorder="1" applyAlignment="1">
      <alignment horizontal="center"/>
    </xf>
    <xf numFmtId="0" fontId="4" fillId="0" borderId="0" xfId="0" applyFont="1"/>
    <xf numFmtId="164" fontId="4" fillId="0" borderId="0" xfId="0" applyNumberFormat="1" applyFont="1"/>
    <xf numFmtId="49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/>
    <xf numFmtId="164" fontId="4" fillId="0" borderId="1" xfId="0" applyNumberFormat="1" applyFont="1" applyBorder="1"/>
    <xf numFmtId="0" fontId="5" fillId="0" borderId="1" xfId="0" applyFont="1" applyBorder="1"/>
    <xf numFmtId="49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5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166" fontId="4" fillId="0" borderId="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4" fillId="0" borderId="3" xfId="0" applyNumberFormat="1" applyFont="1" applyBorder="1"/>
    <xf numFmtId="164" fontId="4" fillId="0" borderId="3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3" borderId="1" xfId="0" quotePrefix="1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4" fillId="0" borderId="9" xfId="0" applyFont="1" applyBorder="1"/>
    <xf numFmtId="49" fontId="4" fillId="0" borderId="1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0" borderId="10" xfId="0" applyNumberFormat="1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2" borderId="5" xfId="0" applyFont="1" applyFill="1" applyBorder="1" applyAlignment="1">
      <alignment horizontal="left"/>
    </xf>
    <xf numFmtId="49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/>
    <xf numFmtId="165" fontId="4" fillId="2" borderId="2" xfId="0" applyNumberFormat="1" applyFont="1" applyFill="1" applyBorder="1" applyAlignment="1">
      <alignment horizontal="center"/>
    </xf>
    <xf numFmtId="9" fontId="4" fillId="2" borderId="2" xfId="0" applyNumberFormat="1" applyFont="1" applyFill="1" applyBorder="1" applyAlignment="1">
      <alignment horizontal="center"/>
    </xf>
    <xf numFmtId="9" fontId="4" fillId="2" borderId="7" xfId="0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10" fontId="5" fillId="0" borderId="0" xfId="1" applyNumberFormat="1" applyFont="1" applyAlignment="1">
      <alignment horizontal="left"/>
    </xf>
    <xf numFmtId="10" fontId="4" fillId="0" borderId="0" xfId="1" applyNumberFormat="1" applyFont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0" fillId="0" borderId="10" xfId="0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4" fillId="0" borderId="11" xfId="0" applyFont="1" applyBorder="1"/>
    <xf numFmtId="0" fontId="4" fillId="0" borderId="0" xfId="0" applyFont="1" applyBorder="1"/>
    <xf numFmtId="164" fontId="4" fillId="0" borderId="0" xfId="0" applyNumberFormat="1" applyFont="1" applyBorder="1"/>
    <xf numFmtId="49" fontId="4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13" xfId="0" applyFont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7" xfId="0" applyFont="1" applyBorder="1"/>
    <xf numFmtId="0" fontId="4" fillId="0" borderId="14" xfId="0" applyFont="1" applyBorder="1"/>
    <xf numFmtId="0" fontId="4" fillId="0" borderId="3" xfId="0" applyFont="1" applyBorder="1"/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64" fontId="4" fillId="0" borderId="19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 wrapText="1"/>
    </xf>
    <xf numFmtId="164" fontId="6" fillId="0" borderId="19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textRotation="90"/>
    </xf>
    <xf numFmtId="0" fontId="4" fillId="0" borderId="18" xfId="0" applyFont="1" applyBorder="1"/>
    <xf numFmtId="164" fontId="4" fillId="0" borderId="18" xfId="0" applyNumberFormat="1" applyFont="1" applyBorder="1"/>
    <xf numFmtId="49" fontId="4" fillId="0" borderId="18" xfId="0" applyNumberFormat="1" applyFont="1" applyBorder="1" applyAlignment="1">
      <alignment horizontal="center"/>
    </xf>
    <xf numFmtId="164" fontId="4" fillId="0" borderId="18" xfId="0" applyNumberFormat="1" applyFont="1" applyBorder="1" applyAlignment="1">
      <alignment horizontal="center"/>
    </xf>
    <xf numFmtId="0" fontId="4" fillId="0" borderId="18" xfId="0" applyFont="1" applyBorder="1" applyAlignment="1">
      <alignment horizontal="left"/>
    </xf>
    <xf numFmtId="164" fontId="0" fillId="0" borderId="3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71"/>
  <sheetViews>
    <sheetView tabSelected="1" zoomScale="115" zoomScaleNormal="115" workbookViewId="0">
      <pane ySplit="7" topLeftCell="A8" activePane="bottomLeft" state="frozenSplit"/>
      <selection activeCell="J1" sqref="J1"/>
      <selection pane="bottomLeft" activeCell="AU1" sqref="AU1:AU1048576"/>
    </sheetView>
  </sheetViews>
  <sheetFormatPr defaultRowHeight="12.75" x14ac:dyDescent="0.2"/>
  <cols>
    <col min="1" max="1" width="10.5703125" style="2" customWidth="1"/>
    <col min="2" max="2" width="6.140625" style="2" customWidth="1"/>
    <col min="3" max="3" width="8.140625" style="2" customWidth="1"/>
    <col min="4" max="6" width="4.7109375" style="2" customWidth="1"/>
    <col min="7" max="7" width="10.28515625" style="2" customWidth="1"/>
    <col min="8" max="8" width="13.28515625" style="2" hidden="1" customWidth="1"/>
    <col min="9" max="9" width="2.5703125" style="3" hidden="1" customWidth="1"/>
    <col min="10" max="10" width="59.42578125" style="2" customWidth="1"/>
    <col min="11" max="11" width="5.28515625" style="2" customWidth="1"/>
    <col min="12" max="13" width="12" style="4" hidden="1" customWidth="1"/>
    <col min="14" max="14" width="12" style="5" hidden="1" customWidth="1"/>
    <col min="15" max="15" width="9.85546875" style="3" hidden="1" customWidth="1"/>
    <col min="16" max="16" width="10.5703125" style="5" customWidth="1"/>
    <col min="17" max="17" width="7.140625" style="2" customWidth="1"/>
    <col min="18" max="18" width="5.85546875" style="2" customWidth="1"/>
    <col min="19" max="19" width="6.28515625" style="2" customWidth="1"/>
    <col min="20" max="20" width="9.140625" style="2" customWidth="1"/>
    <col min="21" max="22" width="9.140625" style="2" hidden="1" customWidth="1"/>
    <col min="23" max="23" width="4.28515625" style="2" hidden="1" customWidth="1"/>
    <col min="24" max="25" width="4.5703125" style="2" hidden="1" customWidth="1"/>
    <col min="26" max="27" width="4.42578125" style="2" hidden="1" customWidth="1"/>
    <col min="28" max="28" width="4" style="2" hidden="1" customWidth="1"/>
    <col min="29" max="29" width="4.85546875" style="2" hidden="1" customWidth="1"/>
    <col min="30" max="34" width="9.140625" style="2" hidden="1" customWidth="1"/>
    <col min="35" max="35" width="40.85546875" style="6" customWidth="1"/>
    <col min="36" max="36" width="42.5703125" style="2" hidden="1" customWidth="1"/>
    <col min="37" max="46" width="0" style="2" hidden="1" customWidth="1"/>
    <col min="47" max="16384" width="9.140625" style="2"/>
  </cols>
  <sheetData>
    <row r="1" spans="1:44" ht="18" x14ac:dyDescent="0.25">
      <c r="A1" s="98" t="s">
        <v>102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67"/>
    </row>
    <row r="2" spans="1:44" ht="6" customHeight="1" x14ac:dyDescent="0.2">
      <c r="A2" s="68"/>
      <c r="B2" s="68"/>
      <c r="C2" s="68"/>
      <c r="D2" s="68"/>
      <c r="E2" s="68"/>
      <c r="F2" s="68"/>
      <c r="G2" s="68"/>
      <c r="H2" s="68"/>
      <c r="I2" s="69"/>
      <c r="J2" s="68"/>
      <c r="K2" s="68"/>
      <c r="L2" s="70"/>
      <c r="M2" s="70"/>
      <c r="N2" s="71"/>
      <c r="O2" s="69"/>
      <c r="P2" s="71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72"/>
      <c r="AJ2" s="73"/>
    </row>
    <row r="3" spans="1:44" x14ac:dyDescent="0.2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73"/>
    </row>
    <row r="4" spans="1:44" ht="6" customHeight="1" x14ac:dyDescent="0.2">
      <c r="A4" s="68"/>
      <c r="B4" s="68"/>
      <c r="C4" s="68"/>
      <c r="D4" s="68"/>
      <c r="E4" s="68"/>
      <c r="F4" s="68"/>
      <c r="G4" s="68"/>
      <c r="H4" s="68"/>
      <c r="I4" s="69"/>
      <c r="J4" s="68"/>
      <c r="K4" s="68"/>
      <c r="L4" s="70"/>
      <c r="M4" s="70"/>
      <c r="N4" s="71"/>
      <c r="O4" s="69"/>
      <c r="P4" s="71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72"/>
      <c r="AJ4" s="73"/>
    </row>
    <row r="5" spans="1:44" x14ac:dyDescent="0.2">
      <c r="A5" s="100" t="s">
        <v>63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73"/>
    </row>
    <row r="6" spans="1:44" ht="6" customHeight="1" thickBot="1" x14ac:dyDescent="0.25">
      <c r="A6" s="87"/>
      <c r="B6" s="87"/>
      <c r="C6" s="87"/>
      <c r="D6" s="87"/>
      <c r="E6" s="87"/>
      <c r="F6" s="87"/>
      <c r="G6" s="87"/>
      <c r="H6" s="87"/>
      <c r="I6" s="88"/>
      <c r="J6" s="87"/>
      <c r="K6" s="87"/>
      <c r="L6" s="89"/>
      <c r="M6" s="89"/>
      <c r="N6" s="90"/>
      <c r="O6" s="88"/>
      <c r="P6" s="90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91"/>
      <c r="AJ6" s="73"/>
    </row>
    <row r="7" spans="1:44" ht="85.5" customHeight="1" thickTop="1" thickBot="1" x14ac:dyDescent="0.25">
      <c r="A7" s="80" t="s">
        <v>23</v>
      </c>
      <c r="B7" s="81" t="s">
        <v>24</v>
      </c>
      <c r="C7" s="81" t="s">
        <v>25</v>
      </c>
      <c r="D7" s="95" t="s">
        <v>1</v>
      </c>
      <c r="E7" s="96"/>
      <c r="F7" s="97"/>
      <c r="G7" s="82" t="s">
        <v>20</v>
      </c>
      <c r="H7" s="82" t="s">
        <v>26</v>
      </c>
      <c r="I7" s="83" t="s">
        <v>28</v>
      </c>
      <c r="J7" s="81" t="s">
        <v>27</v>
      </c>
      <c r="K7" s="81" t="s">
        <v>29</v>
      </c>
      <c r="L7" s="84" t="s">
        <v>62</v>
      </c>
      <c r="M7" s="84" t="s">
        <v>61</v>
      </c>
      <c r="N7" s="83" t="s">
        <v>30</v>
      </c>
      <c r="O7" s="83" t="s">
        <v>50</v>
      </c>
      <c r="P7" s="85" t="s">
        <v>48</v>
      </c>
      <c r="Q7" s="81" t="s">
        <v>2</v>
      </c>
      <c r="R7" s="81" t="s">
        <v>32</v>
      </c>
      <c r="S7" s="81" t="s">
        <v>33</v>
      </c>
      <c r="T7" s="81" t="s">
        <v>31</v>
      </c>
      <c r="U7" s="81" t="s">
        <v>35</v>
      </c>
      <c r="V7" s="81" t="s">
        <v>36</v>
      </c>
      <c r="W7" s="86" t="s">
        <v>37</v>
      </c>
      <c r="X7" s="86" t="s">
        <v>40</v>
      </c>
      <c r="Y7" s="86" t="s">
        <v>39</v>
      </c>
      <c r="Z7" s="86" t="s">
        <v>38</v>
      </c>
      <c r="AA7" s="86" t="s">
        <v>41</v>
      </c>
      <c r="AB7" s="86" t="s">
        <v>42</v>
      </c>
      <c r="AC7" s="86" t="s">
        <v>43</v>
      </c>
      <c r="AD7" s="81" t="s">
        <v>22</v>
      </c>
      <c r="AE7" s="81" t="s">
        <v>21</v>
      </c>
      <c r="AF7" s="81" t="s">
        <v>44</v>
      </c>
      <c r="AG7" s="81" t="s">
        <v>45</v>
      </c>
      <c r="AH7" s="81" t="s">
        <v>13</v>
      </c>
      <c r="AI7" s="81" t="s">
        <v>46</v>
      </c>
      <c r="AJ7" s="78"/>
      <c r="AK7" s="66" t="s">
        <v>51</v>
      </c>
      <c r="AL7" s="7" t="s">
        <v>52</v>
      </c>
      <c r="AM7" s="7" t="s">
        <v>53</v>
      </c>
      <c r="AN7" s="7" t="s">
        <v>54</v>
      </c>
      <c r="AO7" s="7" t="s">
        <v>55</v>
      </c>
      <c r="AP7" s="7" t="s">
        <v>56</v>
      </c>
      <c r="AQ7" s="7" t="s">
        <v>57</v>
      </c>
      <c r="AR7" s="7" t="s">
        <v>58</v>
      </c>
    </row>
    <row r="8" spans="1:44" ht="13.5" thickTop="1" x14ac:dyDescent="0.2">
      <c r="A8" s="8"/>
      <c r="B8" s="8"/>
      <c r="C8" s="8"/>
      <c r="D8" s="9" t="s">
        <v>16</v>
      </c>
      <c r="E8" s="9" t="s">
        <v>17</v>
      </c>
      <c r="F8" s="9" t="s">
        <v>18</v>
      </c>
      <c r="G8" s="10"/>
      <c r="H8" s="10"/>
      <c r="I8" s="11"/>
      <c r="J8" s="12" t="s">
        <v>77</v>
      </c>
      <c r="K8" s="13"/>
      <c r="L8" s="14"/>
      <c r="M8" s="14"/>
      <c r="N8" s="15"/>
      <c r="O8" s="15"/>
      <c r="P8" s="15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16"/>
      <c r="AJ8" s="73"/>
      <c r="AK8" s="2">
        <f t="shared" ref="AK8:AK10" si="0">IF(AND($K8="DI", $G8&lt;&gt;"SPARE"),1,0)</f>
        <v>0</v>
      </c>
      <c r="AL8" s="2">
        <f t="shared" ref="AL8:AL10" si="1">IF(AND($K8="DO", $G8&lt;&gt;"SPARE"),1,0)</f>
        <v>0</v>
      </c>
      <c r="AM8" s="2">
        <f t="shared" ref="AM8:AM10" si="2">IF(AND($K8="AI", $G8&lt;&gt;"SPARE"),1,0)</f>
        <v>0</v>
      </c>
      <c r="AN8" s="2">
        <f t="shared" ref="AN8:AN10" si="3">IF(AND($K8="AO", $G8&lt;&gt;"SPARE"),1,0)</f>
        <v>0</v>
      </c>
      <c r="AO8" s="2">
        <f t="shared" ref="AO8:AO10" si="4">IF(AND($K8="DI", $G8="SPARE"),1,0)</f>
        <v>0</v>
      </c>
      <c r="AP8" s="2">
        <f t="shared" ref="AP8:AP10" si="5">IF(AND($K8="DO", $G8="SPARE"),1,0)</f>
        <v>0</v>
      </c>
      <c r="AQ8" s="2">
        <f t="shared" ref="AQ8:AQ10" si="6">IF(AND($K8="AI", $G8="SPARE"),1,0)</f>
        <v>0</v>
      </c>
      <c r="AR8" s="2">
        <f t="shared" ref="AR8:AR10" si="7">IF(AND($K8="AO", $G8="SPARE"),1,0)</f>
        <v>0</v>
      </c>
    </row>
    <row r="9" spans="1:44" x14ac:dyDescent="0.2">
      <c r="A9" s="17"/>
      <c r="B9" s="18">
        <v>0</v>
      </c>
      <c r="C9" s="18" t="s">
        <v>3</v>
      </c>
      <c r="D9" s="19">
        <v>1</v>
      </c>
      <c r="E9" s="19">
        <v>0</v>
      </c>
      <c r="F9" s="19" t="s">
        <v>34</v>
      </c>
      <c r="G9" s="20"/>
      <c r="H9" s="21"/>
      <c r="I9" s="22"/>
      <c r="J9" s="23"/>
      <c r="K9" s="18"/>
      <c r="L9" s="24"/>
      <c r="M9" s="24"/>
      <c r="N9" s="25"/>
      <c r="O9" s="22"/>
      <c r="P9" s="25"/>
      <c r="Q9" s="18"/>
      <c r="R9" s="18"/>
      <c r="S9" s="18"/>
      <c r="T9" s="17"/>
      <c r="U9" s="18"/>
      <c r="V9" s="18"/>
      <c r="W9" s="18"/>
      <c r="X9" s="18"/>
      <c r="Y9" s="18"/>
      <c r="Z9" s="18"/>
      <c r="AA9" s="18"/>
      <c r="AB9" s="18"/>
      <c r="AC9" s="18"/>
      <c r="AD9" s="26"/>
      <c r="AE9" s="26"/>
      <c r="AF9" s="26"/>
      <c r="AG9" s="26"/>
      <c r="AH9" s="18"/>
      <c r="AI9" s="27"/>
      <c r="AJ9" s="73"/>
      <c r="AK9" s="2">
        <f t="shared" si="0"/>
        <v>0</v>
      </c>
      <c r="AL9" s="2">
        <f t="shared" si="1"/>
        <v>0</v>
      </c>
      <c r="AM9" s="2">
        <f t="shared" si="2"/>
        <v>0</v>
      </c>
      <c r="AN9" s="2">
        <f t="shared" si="3"/>
        <v>0</v>
      </c>
      <c r="AO9" s="2">
        <f t="shared" si="4"/>
        <v>0</v>
      </c>
      <c r="AP9" s="2">
        <f t="shared" si="5"/>
        <v>0</v>
      </c>
      <c r="AQ9" s="2">
        <f t="shared" si="6"/>
        <v>0</v>
      </c>
      <c r="AR9" s="2">
        <f t="shared" si="7"/>
        <v>0</v>
      </c>
    </row>
    <row r="10" spans="1:44" x14ac:dyDescent="0.2">
      <c r="A10" s="8"/>
      <c r="B10" s="8"/>
      <c r="C10" s="8"/>
      <c r="D10" s="9" t="s">
        <v>16</v>
      </c>
      <c r="E10" s="9" t="s">
        <v>17</v>
      </c>
      <c r="F10" s="9" t="s">
        <v>18</v>
      </c>
      <c r="G10" s="8"/>
      <c r="H10" s="8"/>
      <c r="I10" s="15"/>
      <c r="J10" s="28" t="s">
        <v>87</v>
      </c>
      <c r="K10" s="8"/>
      <c r="L10" s="14"/>
      <c r="M10" s="14"/>
      <c r="N10" s="15"/>
      <c r="O10" s="15"/>
      <c r="P10" s="15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16"/>
      <c r="AJ10" s="73"/>
      <c r="AK10" s="2">
        <f t="shared" si="0"/>
        <v>0</v>
      </c>
      <c r="AL10" s="2">
        <f t="shared" si="1"/>
        <v>0</v>
      </c>
      <c r="AM10" s="2">
        <f t="shared" si="2"/>
        <v>0</v>
      </c>
      <c r="AN10" s="2">
        <f t="shared" si="3"/>
        <v>0</v>
      </c>
      <c r="AO10" s="2">
        <f t="shared" si="4"/>
        <v>0</v>
      </c>
      <c r="AP10" s="2">
        <f t="shared" si="5"/>
        <v>0</v>
      </c>
      <c r="AQ10" s="2">
        <f t="shared" si="6"/>
        <v>0</v>
      </c>
      <c r="AR10" s="2">
        <f t="shared" si="7"/>
        <v>0</v>
      </c>
    </row>
    <row r="11" spans="1:44" x14ac:dyDescent="0.2">
      <c r="A11" s="17" t="s">
        <v>64</v>
      </c>
      <c r="B11" s="18">
        <v>0</v>
      </c>
      <c r="C11" s="18" t="s">
        <v>3</v>
      </c>
      <c r="D11" s="19">
        <v>1</v>
      </c>
      <c r="E11" s="29">
        <v>1</v>
      </c>
      <c r="F11" s="30">
        <v>0</v>
      </c>
      <c r="G11" s="1" t="s">
        <v>70</v>
      </c>
      <c r="H11" s="21"/>
      <c r="I11" s="22"/>
      <c r="J11" s="64" t="s">
        <v>82</v>
      </c>
      <c r="K11" s="31" t="s">
        <v>6</v>
      </c>
      <c r="L11" s="32"/>
      <c r="M11" s="33"/>
      <c r="N11" s="34"/>
      <c r="O11" s="35"/>
      <c r="P11" s="36" t="s">
        <v>49</v>
      </c>
      <c r="Q11" s="18" t="s">
        <v>5</v>
      </c>
      <c r="R11" s="18">
        <v>0</v>
      </c>
      <c r="S11" s="18">
        <v>1</v>
      </c>
      <c r="T11" s="18" t="s">
        <v>34</v>
      </c>
      <c r="U11" s="17"/>
      <c r="V11" s="18"/>
      <c r="W11" s="18"/>
      <c r="X11" s="18"/>
      <c r="Y11" s="18"/>
      <c r="Z11" s="18"/>
      <c r="AA11" s="18"/>
      <c r="AB11" s="18"/>
      <c r="AC11" s="18"/>
      <c r="AD11" s="26"/>
      <c r="AE11" s="26"/>
      <c r="AF11" s="26"/>
      <c r="AG11" s="26"/>
      <c r="AH11" s="18"/>
      <c r="AI11" s="27"/>
      <c r="AJ11" s="73" t="str">
        <f>J11&amp;" ("&amp;G11&amp;")"</f>
        <v>RTU/Control Section Power Supply Failure (JAL-135)</v>
      </c>
      <c r="AK11" s="2">
        <f>IF(AND($K11="DI", $G11&lt;&gt;"SPARE"),1,0)</f>
        <v>1</v>
      </c>
      <c r="AL11" s="2">
        <f>IF(AND($K11="DO", $G11&lt;&gt;"SPARE"),1,0)</f>
        <v>0</v>
      </c>
      <c r="AM11" s="2">
        <f>IF(AND($K11="AI", $G11&lt;&gt;"SPARE"),1,0)</f>
        <v>0</v>
      </c>
      <c r="AN11" s="2">
        <f>IF(AND($K11="AO", $G11&lt;&gt;"SPARE"),1,0)</f>
        <v>0</v>
      </c>
      <c r="AO11" s="2">
        <f>IF(AND($K11="DI", $G11="SPARE"),1,0)</f>
        <v>0</v>
      </c>
      <c r="AP11" s="2">
        <f>IF(AND($K11="DO", $G11="SPARE"),1,0)</f>
        <v>0</v>
      </c>
      <c r="AQ11" s="2">
        <f>IF(AND($K11="AI", $G11="SPARE"),1,0)</f>
        <v>0</v>
      </c>
      <c r="AR11" s="2">
        <f>IF(AND($K11="AO", $G11="SPARE"),1,0)</f>
        <v>0</v>
      </c>
    </row>
    <row r="12" spans="1:44" x14ac:dyDescent="0.2">
      <c r="A12" s="17" t="s">
        <v>64</v>
      </c>
      <c r="B12" s="18">
        <v>0</v>
      </c>
      <c r="C12" s="18" t="s">
        <v>3</v>
      </c>
      <c r="D12" s="19">
        <v>1</v>
      </c>
      <c r="E12" s="19">
        <v>1</v>
      </c>
      <c r="F12" s="37">
        <v>1</v>
      </c>
      <c r="G12" s="1" t="s">
        <v>71</v>
      </c>
      <c r="H12" s="21"/>
      <c r="I12" s="22"/>
      <c r="J12" s="64" t="s">
        <v>83</v>
      </c>
      <c r="K12" s="31" t="s">
        <v>6</v>
      </c>
      <c r="L12" s="32"/>
      <c r="M12" s="33"/>
      <c r="N12" s="34"/>
      <c r="O12" s="35"/>
      <c r="P12" s="36" t="s">
        <v>49</v>
      </c>
      <c r="Q12" s="18" t="s">
        <v>5</v>
      </c>
      <c r="R12" s="18">
        <v>0</v>
      </c>
      <c r="S12" s="18">
        <v>1</v>
      </c>
      <c r="T12" s="18" t="s">
        <v>34</v>
      </c>
      <c r="U12" s="17"/>
      <c r="V12" s="18"/>
      <c r="W12" s="18"/>
      <c r="X12" s="18"/>
      <c r="Y12" s="18"/>
      <c r="Z12" s="18"/>
      <c r="AA12" s="18"/>
      <c r="AB12" s="18"/>
      <c r="AC12" s="18"/>
      <c r="AD12" s="26"/>
      <c r="AE12" s="26"/>
      <c r="AF12" s="26"/>
      <c r="AG12" s="26"/>
      <c r="AH12" s="18"/>
      <c r="AI12" s="27"/>
      <c r="AJ12" s="73" t="str">
        <f t="shared" ref="AJ12:AJ13" si="8">J12&amp;" ("&amp;G12&amp;")"</f>
        <v>RTU/Control Section UPS Alarm (JAL-140)</v>
      </c>
      <c r="AK12" s="2">
        <f t="shared" ref="AK12:AK52" si="9">IF(AND($K12="DI", $G12&lt;&gt;"SPARE"),1,0)</f>
        <v>1</v>
      </c>
      <c r="AL12" s="2">
        <f t="shared" ref="AL12:AL52" si="10">IF(AND($K12="DO", $G12&lt;&gt;"SPARE"),1,0)</f>
        <v>0</v>
      </c>
      <c r="AM12" s="2">
        <f t="shared" ref="AM12:AM52" si="11">IF(AND($K12="AI", $G12&lt;&gt;"SPARE"),1,0)</f>
        <v>0</v>
      </c>
      <c r="AN12" s="2">
        <f t="shared" ref="AN12:AN52" si="12">IF(AND($K12="AO", $G12&lt;&gt;"SPARE"),1,0)</f>
        <v>0</v>
      </c>
      <c r="AO12" s="2">
        <f t="shared" ref="AO12:AO52" si="13">IF(AND($K12="DI", $G12="SPARE"),1,0)</f>
        <v>0</v>
      </c>
      <c r="AP12" s="2">
        <f t="shared" ref="AP12:AP52" si="14">IF(AND($K12="DO", $G12="SPARE"),1,0)</f>
        <v>0</v>
      </c>
      <c r="AQ12" s="2">
        <f t="shared" ref="AQ12:AQ52" si="15">IF(AND($K12="AI", $G12="SPARE"),1,0)</f>
        <v>0</v>
      </c>
      <c r="AR12" s="2">
        <f t="shared" ref="AR12:AR52" si="16">IF(AND($K12="AO", $G12="SPARE"),1,0)</f>
        <v>0</v>
      </c>
    </row>
    <row r="13" spans="1:44" x14ac:dyDescent="0.2">
      <c r="A13" s="17" t="s">
        <v>64</v>
      </c>
      <c r="B13" s="18">
        <v>0</v>
      </c>
      <c r="C13" s="18" t="s">
        <v>3</v>
      </c>
      <c r="D13" s="19">
        <v>1</v>
      </c>
      <c r="E13" s="29">
        <v>1</v>
      </c>
      <c r="F13" s="37">
        <v>2</v>
      </c>
      <c r="G13" s="1" t="s">
        <v>73</v>
      </c>
      <c r="H13" s="21"/>
      <c r="I13" s="22"/>
      <c r="J13" s="64" t="s">
        <v>85</v>
      </c>
      <c r="K13" s="31" t="s">
        <v>6</v>
      </c>
      <c r="L13" s="32"/>
      <c r="M13" s="33"/>
      <c r="N13" s="34"/>
      <c r="O13" s="35"/>
      <c r="P13" s="36" t="s">
        <v>49</v>
      </c>
      <c r="Q13" s="18" t="s">
        <v>5</v>
      </c>
      <c r="R13" s="18">
        <v>0</v>
      </c>
      <c r="S13" s="18">
        <v>1</v>
      </c>
      <c r="T13" s="18" t="s">
        <v>34</v>
      </c>
      <c r="U13" s="17"/>
      <c r="V13" s="18"/>
      <c r="W13" s="18"/>
      <c r="X13" s="18"/>
      <c r="Y13" s="18"/>
      <c r="Z13" s="18"/>
      <c r="AA13" s="18"/>
      <c r="AB13" s="18"/>
      <c r="AC13" s="18"/>
      <c r="AD13" s="26"/>
      <c r="AE13" s="26"/>
      <c r="AF13" s="26"/>
      <c r="AG13" s="26"/>
      <c r="AH13" s="18"/>
      <c r="AI13" s="27"/>
      <c r="AJ13" s="73" t="str">
        <f t="shared" si="8"/>
        <v>RTU Section 120VAC Power Failure (EAL-150)</v>
      </c>
      <c r="AK13" s="2">
        <f t="shared" si="9"/>
        <v>1</v>
      </c>
      <c r="AL13" s="2">
        <f t="shared" si="10"/>
        <v>0</v>
      </c>
      <c r="AM13" s="2">
        <f t="shared" si="11"/>
        <v>0</v>
      </c>
      <c r="AN13" s="2">
        <f t="shared" si="12"/>
        <v>0</v>
      </c>
      <c r="AO13" s="2">
        <f t="shared" si="13"/>
        <v>0</v>
      </c>
      <c r="AP13" s="2">
        <f t="shared" si="14"/>
        <v>0</v>
      </c>
      <c r="AQ13" s="2">
        <f t="shared" si="15"/>
        <v>0</v>
      </c>
      <c r="AR13" s="2">
        <f t="shared" si="16"/>
        <v>0</v>
      </c>
    </row>
    <row r="14" spans="1:44" x14ac:dyDescent="0.2">
      <c r="A14" s="17" t="s">
        <v>64</v>
      </c>
      <c r="B14" s="18">
        <v>0</v>
      </c>
      <c r="C14" s="18" t="s">
        <v>3</v>
      </c>
      <c r="D14" s="19">
        <v>1</v>
      </c>
      <c r="E14" s="19">
        <v>1</v>
      </c>
      <c r="F14" s="37">
        <v>3</v>
      </c>
      <c r="G14" s="1" t="s">
        <v>66</v>
      </c>
      <c r="H14" s="21"/>
      <c r="I14" s="22"/>
      <c r="J14" s="64" t="s">
        <v>78</v>
      </c>
      <c r="K14" s="31" t="s">
        <v>6</v>
      </c>
      <c r="L14" s="32"/>
      <c r="M14" s="33"/>
      <c r="N14" s="34"/>
      <c r="O14" s="35"/>
      <c r="P14" s="36" t="s">
        <v>49</v>
      </c>
      <c r="Q14" s="18" t="s">
        <v>5</v>
      </c>
      <c r="R14" s="18">
        <v>0</v>
      </c>
      <c r="S14" s="18">
        <v>1</v>
      </c>
      <c r="T14" s="18" t="s">
        <v>34</v>
      </c>
      <c r="U14" s="17"/>
      <c r="V14" s="18"/>
      <c r="W14" s="18"/>
      <c r="X14" s="18"/>
      <c r="Y14" s="18"/>
      <c r="Z14" s="18"/>
      <c r="AA14" s="18"/>
      <c r="AB14" s="18"/>
      <c r="AC14" s="18"/>
      <c r="AD14" s="26"/>
      <c r="AE14" s="26"/>
      <c r="AF14" s="26"/>
      <c r="AG14" s="26"/>
      <c r="AH14" s="18"/>
      <c r="AI14" s="27"/>
      <c r="AJ14" s="73" t="str">
        <f t="shared" ref="AJ14:AJ48" si="17">J14&amp;" ("&amp;G14&amp;")"</f>
        <v>Well In Auto (ZI-100)</v>
      </c>
      <c r="AK14" s="2">
        <f t="shared" si="9"/>
        <v>1</v>
      </c>
      <c r="AL14" s="2">
        <f t="shared" si="10"/>
        <v>0</v>
      </c>
      <c r="AM14" s="2">
        <f t="shared" si="11"/>
        <v>0</v>
      </c>
      <c r="AN14" s="2">
        <f t="shared" si="12"/>
        <v>0</v>
      </c>
      <c r="AO14" s="2">
        <f t="shared" si="13"/>
        <v>0</v>
      </c>
      <c r="AP14" s="2">
        <f t="shared" si="14"/>
        <v>0</v>
      </c>
      <c r="AQ14" s="2">
        <f t="shared" si="15"/>
        <v>0</v>
      </c>
      <c r="AR14" s="2">
        <f t="shared" si="16"/>
        <v>0</v>
      </c>
    </row>
    <row r="15" spans="1:44" ht="12.75" customHeight="1" x14ac:dyDescent="0.2">
      <c r="A15" s="17" t="s">
        <v>64</v>
      </c>
      <c r="B15" s="18">
        <v>0</v>
      </c>
      <c r="C15" s="18" t="s">
        <v>3</v>
      </c>
      <c r="D15" s="19">
        <v>1</v>
      </c>
      <c r="E15" s="29">
        <v>1</v>
      </c>
      <c r="F15" s="37">
        <v>4</v>
      </c>
      <c r="G15" s="1" t="s">
        <v>67</v>
      </c>
      <c r="H15" s="21"/>
      <c r="I15" s="22"/>
      <c r="J15" s="64" t="s">
        <v>79</v>
      </c>
      <c r="K15" s="31" t="s">
        <v>6</v>
      </c>
      <c r="L15" s="32"/>
      <c r="M15" s="33"/>
      <c r="N15" s="34"/>
      <c r="O15" s="35"/>
      <c r="P15" s="36" t="s">
        <v>49</v>
      </c>
      <c r="Q15" s="18" t="s">
        <v>5</v>
      </c>
      <c r="R15" s="18">
        <v>0</v>
      </c>
      <c r="S15" s="18">
        <v>1</v>
      </c>
      <c r="T15" s="18" t="s">
        <v>34</v>
      </c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27"/>
      <c r="AJ15" s="73" t="str">
        <f t="shared" si="17"/>
        <v>Well Running (YI-100)</v>
      </c>
      <c r="AK15" s="2">
        <f t="shared" si="9"/>
        <v>1</v>
      </c>
      <c r="AL15" s="2">
        <f t="shared" si="10"/>
        <v>0</v>
      </c>
      <c r="AM15" s="2">
        <f t="shared" si="11"/>
        <v>0</v>
      </c>
      <c r="AN15" s="2">
        <f t="shared" si="12"/>
        <v>0</v>
      </c>
      <c r="AO15" s="2">
        <f t="shared" si="13"/>
        <v>0</v>
      </c>
      <c r="AP15" s="2">
        <f t="shared" si="14"/>
        <v>0</v>
      </c>
      <c r="AQ15" s="2">
        <f t="shared" si="15"/>
        <v>0</v>
      </c>
      <c r="AR15" s="2">
        <f t="shared" si="16"/>
        <v>0</v>
      </c>
    </row>
    <row r="16" spans="1:44" ht="12.75" customHeight="1" x14ac:dyDescent="0.2">
      <c r="A16" s="17" t="s">
        <v>64</v>
      </c>
      <c r="B16" s="18">
        <v>0</v>
      </c>
      <c r="C16" s="18" t="s">
        <v>3</v>
      </c>
      <c r="D16" s="19">
        <v>1</v>
      </c>
      <c r="E16" s="19">
        <v>1</v>
      </c>
      <c r="F16" s="37">
        <v>5</v>
      </c>
      <c r="G16" s="1" t="s">
        <v>68</v>
      </c>
      <c r="H16" s="21"/>
      <c r="I16" s="22"/>
      <c r="J16" s="64" t="s">
        <v>80</v>
      </c>
      <c r="K16" s="31" t="s">
        <v>6</v>
      </c>
      <c r="L16" s="32"/>
      <c r="M16" s="33"/>
      <c r="N16" s="34"/>
      <c r="O16" s="35"/>
      <c r="P16" s="36" t="s">
        <v>49</v>
      </c>
      <c r="Q16" s="18" t="s">
        <v>5</v>
      </c>
      <c r="R16" s="18">
        <v>0</v>
      </c>
      <c r="S16" s="18">
        <v>1</v>
      </c>
      <c r="T16" s="18" t="s">
        <v>34</v>
      </c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27"/>
      <c r="AJ16" s="73" t="str">
        <f t="shared" si="17"/>
        <v>Well Failure Alarm (UA-100)</v>
      </c>
      <c r="AK16" s="2">
        <f t="shared" si="9"/>
        <v>1</v>
      </c>
      <c r="AL16" s="2">
        <f t="shared" si="10"/>
        <v>0</v>
      </c>
      <c r="AM16" s="2">
        <f t="shared" si="11"/>
        <v>0</v>
      </c>
      <c r="AN16" s="2">
        <f t="shared" si="12"/>
        <v>0</v>
      </c>
      <c r="AO16" s="2">
        <f t="shared" si="13"/>
        <v>0</v>
      </c>
      <c r="AP16" s="2">
        <f t="shared" si="14"/>
        <v>0</v>
      </c>
      <c r="AQ16" s="2">
        <f t="shared" si="15"/>
        <v>0</v>
      </c>
      <c r="AR16" s="2">
        <f t="shared" si="16"/>
        <v>0</v>
      </c>
    </row>
    <row r="17" spans="1:44" ht="12.75" customHeight="1" x14ac:dyDescent="0.2">
      <c r="A17" s="17" t="s">
        <v>64</v>
      </c>
      <c r="B17" s="18">
        <v>0</v>
      </c>
      <c r="C17" s="18" t="s">
        <v>3</v>
      </c>
      <c r="D17" s="19">
        <v>1</v>
      </c>
      <c r="E17" s="29">
        <v>1</v>
      </c>
      <c r="F17" s="37">
        <v>6</v>
      </c>
      <c r="G17" s="1" t="s">
        <v>69</v>
      </c>
      <c r="H17" s="21"/>
      <c r="I17" s="22"/>
      <c r="J17" s="64" t="s">
        <v>81</v>
      </c>
      <c r="K17" s="31" t="s">
        <v>6</v>
      </c>
      <c r="L17" s="32"/>
      <c r="M17" s="33"/>
      <c r="N17" s="34"/>
      <c r="O17" s="35"/>
      <c r="P17" s="36" t="s">
        <v>49</v>
      </c>
      <c r="Q17" s="18" t="s">
        <v>5</v>
      </c>
      <c r="R17" s="18">
        <v>0</v>
      </c>
      <c r="S17" s="18">
        <v>1</v>
      </c>
      <c r="T17" s="18" t="s">
        <v>34</v>
      </c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27"/>
      <c r="AJ17" s="73" t="str">
        <f t="shared" si="17"/>
        <v>High Pressure Alarm (PAH-100)</v>
      </c>
      <c r="AK17" s="2">
        <f t="shared" si="9"/>
        <v>1</v>
      </c>
      <c r="AL17" s="2">
        <f t="shared" si="10"/>
        <v>0</v>
      </c>
      <c r="AM17" s="2">
        <f t="shared" si="11"/>
        <v>0</v>
      </c>
      <c r="AN17" s="2">
        <f t="shared" si="12"/>
        <v>0</v>
      </c>
      <c r="AO17" s="2">
        <f t="shared" si="13"/>
        <v>0</v>
      </c>
      <c r="AP17" s="2">
        <f t="shared" si="14"/>
        <v>0</v>
      </c>
      <c r="AQ17" s="2">
        <f t="shared" si="15"/>
        <v>0</v>
      </c>
      <c r="AR17" s="2">
        <f t="shared" si="16"/>
        <v>0</v>
      </c>
    </row>
    <row r="18" spans="1:44" ht="12.75" customHeight="1" x14ac:dyDescent="0.2">
      <c r="A18" s="17" t="s">
        <v>64</v>
      </c>
      <c r="B18" s="18">
        <v>0</v>
      </c>
      <c r="C18" s="18" t="s">
        <v>3</v>
      </c>
      <c r="D18" s="19">
        <v>1</v>
      </c>
      <c r="E18" s="19">
        <v>1</v>
      </c>
      <c r="F18" s="37">
        <v>7</v>
      </c>
      <c r="G18" s="1" t="s">
        <v>72</v>
      </c>
      <c r="H18" s="21"/>
      <c r="I18" s="22"/>
      <c r="J18" s="64" t="s">
        <v>84</v>
      </c>
      <c r="K18" s="31" t="s">
        <v>6</v>
      </c>
      <c r="L18" s="32"/>
      <c r="M18" s="33"/>
      <c r="N18" s="34"/>
      <c r="O18" s="35"/>
      <c r="P18" s="36" t="s">
        <v>49</v>
      </c>
      <c r="Q18" s="18" t="s">
        <v>5</v>
      </c>
      <c r="R18" s="18">
        <v>0</v>
      </c>
      <c r="S18" s="18">
        <v>1</v>
      </c>
      <c r="T18" s="18" t="s">
        <v>34</v>
      </c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27"/>
      <c r="AJ18" s="73" t="str">
        <f t="shared" si="17"/>
        <v>SPD Failure (UA-145)</v>
      </c>
      <c r="AK18" s="2">
        <f t="shared" si="9"/>
        <v>1</v>
      </c>
      <c r="AL18" s="2">
        <f t="shared" si="10"/>
        <v>0</v>
      </c>
      <c r="AM18" s="2">
        <f t="shared" si="11"/>
        <v>0</v>
      </c>
      <c r="AN18" s="2">
        <f t="shared" si="12"/>
        <v>0</v>
      </c>
      <c r="AO18" s="2">
        <f t="shared" si="13"/>
        <v>0</v>
      </c>
      <c r="AP18" s="2">
        <f t="shared" si="14"/>
        <v>0</v>
      </c>
      <c r="AQ18" s="2">
        <f t="shared" si="15"/>
        <v>0</v>
      </c>
      <c r="AR18" s="2">
        <f t="shared" si="16"/>
        <v>0</v>
      </c>
    </row>
    <row r="19" spans="1:44" x14ac:dyDescent="0.2">
      <c r="A19" s="17" t="s">
        <v>64</v>
      </c>
      <c r="B19" s="18">
        <v>0</v>
      </c>
      <c r="C19" s="18" t="s">
        <v>3</v>
      </c>
      <c r="D19" s="19">
        <v>1</v>
      </c>
      <c r="E19" s="29">
        <v>1</v>
      </c>
      <c r="F19" s="37">
        <v>8</v>
      </c>
      <c r="G19" s="1" t="s">
        <v>74</v>
      </c>
      <c r="H19" s="21"/>
      <c r="I19" s="22"/>
      <c r="J19" s="64" t="s">
        <v>86</v>
      </c>
      <c r="K19" s="31" t="s">
        <v>6</v>
      </c>
      <c r="L19" s="24"/>
      <c r="M19" s="33"/>
      <c r="N19" s="34"/>
      <c r="O19" s="22"/>
      <c r="P19" s="92" t="s">
        <v>90</v>
      </c>
      <c r="Q19" s="18" t="s">
        <v>5</v>
      </c>
      <c r="R19" s="18">
        <v>0</v>
      </c>
      <c r="S19" s="18">
        <v>1</v>
      </c>
      <c r="T19" s="18" t="s">
        <v>34</v>
      </c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27"/>
      <c r="AJ19" s="73" t="str">
        <f t="shared" si="17"/>
        <v>MCC Intrusion Alarm (YI-152)</v>
      </c>
      <c r="AK19" s="2">
        <f t="shared" si="9"/>
        <v>1</v>
      </c>
      <c r="AL19" s="2">
        <f t="shared" si="10"/>
        <v>0</v>
      </c>
      <c r="AM19" s="2">
        <f t="shared" si="11"/>
        <v>0</v>
      </c>
      <c r="AN19" s="2">
        <f t="shared" si="12"/>
        <v>0</v>
      </c>
      <c r="AO19" s="2">
        <f t="shared" si="13"/>
        <v>0</v>
      </c>
      <c r="AP19" s="2">
        <f t="shared" si="14"/>
        <v>0</v>
      </c>
      <c r="AQ19" s="2">
        <f t="shared" si="15"/>
        <v>0</v>
      </c>
      <c r="AR19" s="2">
        <f t="shared" si="16"/>
        <v>0</v>
      </c>
    </row>
    <row r="20" spans="1:44" x14ac:dyDescent="0.2">
      <c r="A20" s="17" t="s">
        <v>64</v>
      </c>
      <c r="B20" s="18">
        <v>0</v>
      </c>
      <c r="C20" s="18" t="s">
        <v>3</v>
      </c>
      <c r="D20" s="19">
        <v>1</v>
      </c>
      <c r="E20" s="19">
        <v>1</v>
      </c>
      <c r="F20" s="37">
        <v>9</v>
      </c>
      <c r="G20" s="1" t="s">
        <v>88</v>
      </c>
      <c r="H20" s="21"/>
      <c r="I20" s="22"/>
      <c r="J20" s="64" t="s">
        <v>89</v>
      </c>
      <c r="K20" s="31" t="s">
        <v>6</v>
      </c>
      <c r="L20" s="24"/>
      <c r="M20" s="33"/>
      <c r="N20" s="34"/>
      <c r="O20" s="22"/>
      <c r="P20" s="92" t="s">
        <v>90</v>
      </c>
      <c r="Q20" s="18" t="s">
        <v>5</v>
      </c>
      <c r="R20" s="18">
        <v>0</v>
      </c>
      <c r="S20" s="18">
        <v>1</v>
      </c>
      <c r="T20" s="18" t="s">
        <v>34</v>
      </c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27"/>
      <c r="AJ20" s="73" t="str">
        <f t="shared" si="17"/>
        <v>Gate Intrusion Alarm (YI-153)</v>
      </c>
      <c r="AK20" s="2">
        <f t="shared" si="9"/>
        <v>1</v>
      </c>
      <c r="AL20" s="2">
        <f t="shared" si="10"/>
        <v>0</v>
      </c>
      <c r="AM20" s="2">
        <f t="shared" si="11"/>
        <v>0</v>
      </c>
      <c r="AN20" s="2">
        <f t="shared" si="12"/>
        <v>0</v>
      </c>
      <c r="AO20" s="2">
        <f t="shared" si="13"/>
        <v>0</v>
      </c>
      <c r="AP20" s="2">
        <f t="shared" si="14"/>
        <v>0</v>
      </c>
      <c r="AQ20" s="2">
        <f t="shared" si="15"/>
        <v>0</v>
      </c>
      <c r="AR20" s="2">
        <f t="shared" si="16"/>
        <v>0</v>
      </c>
    </row>
    <row r="21" spans="1:44" x14ac:dyDescent="0.2">
      <c r="A21" s="38" t="s">
        <v>47</v>
      </c>
      <c r="B21" s="18">
        <v>0</v>
      </c>
      <c r="C21" s="18" t="s">
        <v>3</v>
      </c>
      <c r="D21" s="19">
        <v>1</v>
      </c>
      <c r="E21" s="29">
        <v>1</v>
      </c>
      <c r="F21" s="37">
        <v>10</v>
      </c>
      <c r="G21" s="20" t="s">
        <v>19</v>
      </c>
      <c r="H21" s="21"/>
      <c r="I21" s="22"/>
      <c r="J21" s="23" t="s">
        <v>60</v>
      </c>
      <c r="K21" s="31" t="s">
        <v>6</v>
      </c>
      <c r="L21" s="24"/>
      <c r="M21" s="33"/>
      <c r="N21" s="34"/>
      <c r="O21" s="22"/>
      <c r="P21" s="36" t="s">
        <v>49</v>
      </c>
      <c r="Q21" s="18" t="s">
        <v>5</v>
      </c>
      <c r="R21" s="18">
        <v>0</v>
      </c>
      <c r="S21" s="18">
        <v>1</v>
      </c>
      <c r="T21" s="18" t="s">
        <v>34</v>
      </c>
      <c r="U21" s="17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7"/>
      <c r="AJ21" s="73" t="str">
        <f t="shared" si="17"/>
        <v>&lt;SPARE&gt; (SPARE)</v>
      </c>
      <c r="AK21" s="2">
        <f t="shared" si="9"/>
        <v>0</v>
      </c>
      <c r="AL21" s="2">
        <f t="shared" si="10"/>
        <v>0</v>
      </c>
      <c r="AM21" s="2">
        <f t="shared" si="11"/>
        <v>0</v>
      </c>
      <c r="AN21" s="2">
        <f t="shared" si="12"/>
        <v>0</v>
      </c>
      <c r="AO21" s="2">
        <f t="shared" si="13"/>
        <v>1</v>
      </c>
      <c r="AP21" s="2">
        <f t="shared" si="14"/>
        <v>0</v>
      </c>
      <c r="AQ21" s="2">
        <f t="shared" si="15"/>
        <v>0</v>
      </c>
      <c r="AR21" s="2">
        <f t="shared" si="16"/>
        <v>0</v>
      </c>
    </row>
    <row r="22" spans="1:44" x14ac:dyDescent="0.2">
      <c r="A22" s="38" t="s">
        <v>47</v>
      </c>
      <c r="B22" s="18">
        <v>0</v>
      </c>
      <c r="C22" s="18" t="s">
        <v>3</v>
      </c>
      <c r="D22" s="19">
        <v>1</v>
      </c>
      <c r="E22" s="19">
        <v>1</v>
      </c>
      <c r="F22" s="37">
        <v>11</v>
      </c>
      <c r="G22" s="20" t="s">
        <v>19</v>
      </c>
      <c r="H22" s="21"/>
      <c r="I22" s="22"/>
      <c r="J22" s="23" t="s">
        <v>60</v>
      </c>
      <c r="K22" s="31" t="s">
        <v>6</v>
      </c>
      <c r="L22" s="24"/>
      <c r="M22" s="33"/>
      <c r="N22" s="34"/>
      <c r="O22" s="22"/>
      <c r="P22" s="36" t="s">
        <v>49</v>
      </c>
      <c r="Q22" s="18" t="s">
        <v>5</v>
      </c>
      <c r="R22" s="18">
        <v>0</v>
      </c>
      <c r="S22" s="18">
        <v>1</v>
      </c>
      <c r="T22" s="18" t="s">
        <v>34</v>
      </c>
      <c r="U22" s="17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7"/>
      <c r="AJ22" s="73" t="str">
        <f t="shared" si="17"/>
        <v>&lt;SPARE&gt; (SPARE)</v>
      </c>
      <c r="AK22" s="2">
        <f t="shared" si="9"/>
        <v>0</v>
      </c>
      <c r="AL22" s="2">
        <f t="shared" si="10"/>
        <v>0</v>
      </c>
      <c r="AM22" s="2">
        <f t="shared" si="11"/>
        <v>0</v>
      </c>
      <c r="AN22" s="2">
        <f t="shared" si="12"/>
        <v>0</v>
      </c>
      <c r="AO22" s="2">
        <f t="shared" si="13"/>
        <v>1</v>
      </c>
      <c r="AP22" s="2">
        <f t="shared" si="14"/>
        <v>0</v>
      </c>
      <c r="AQ22" s="2">
        <f t="shared" si="15"/>
        <v>0</v>
      </c>
      <c r="AR22" s="2">
        <f t="shared" si="16"/>
        <v>0</v>
      </c>
    </row>
    <row r="23" spans="1:44" x14ac:dyDescent="0.2">
      <c r="A23" s="38" t="s">
        <v>47</v>
      </c>
      <c r="B23" s="18">
        <v>0</v>
      </c>
      <c r="C23" s="18" t="s">
        <v>3</v>
      </c>
      <c r="D23" s="19">
        <v>1</v>
      </c>
      <c r="E23" s="29">
        <v>1</v>
      </c>
      <c r="F23" s="37">
        <v>12</v>
      </c>
      <c r="G23" s="20" t="s">
        <v>19</v>
      </c>
      <c r="H23" s="21"/>
      <c r="I23" s="22"/>
      <c r="J23" s="23" t="s">
        <v>60</v>
      </c>
      <c r="K23" s="31" t="s">
        <v>6</v>
      </c>
      <c r="L23" s="24"/>
      <c r="M23" s="33"/>
      <c r="N23" s="34"/>
      <c r="O23" s="22"/>
      <c r="P23" s="36" t="s">
        <v>49</v>
      </c>
      <c r="Q23" s="18" t="s">
        <v>5</v>
      </c>
      <c r="R23" s="18">
        <v>0</v>
      </c>
      <c r="S23" s="18">
        <v>1</v>
      </c>
      <c r="T23" s="18" t="s">
        <v>34</v>
      </c>
      <c r="U23" s="17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27"/>
      <c r="AJ23" s="73" t="str">
        <f t="shared" si="17"/>
        <v>&lt;SPARE&gt; (SPARE)</v>
      </c>
      <c r="AK23" s="2">
        <f t="shared" si="9"/>
        <v>0</v>
      </c>
      <c r="AL23" s="2">
        <f t="shared" si="10"/>
        <v>0</v>
      </c>
      <c r="AM23" s="2">
        <f t="shared" si="11"/>
        <v>0</v>
      </c>
      <c r="AN23" s="2">
        <f t="shared" si="12"/>
        <v>0</v>
      </c>
      <c r="AO23" s="2">
        <f t="shared" si="13"/>
        <v>1</v>
      </c>
      <c r="AP23" s="2">
        <f t="shared" si="14"/>
        <v>0</v>
      </c>
      <c r="AQ23" s="2">
        <f t="shared" si="15"/>
        <v>0</v>
      </c>
      <c r="AR23" s="2">
        <f t="shared" si="16"/>
        <v>0</v>
      </c>
    </row>
    <row r="24" spans="1:44" x14ac:dyDescent="0.2">
      <c r="A24" s="38" t="s">
        <v>47</v>
      </c>
      <c r="B24" s="18">
        <v>0</v>
      </c>
      <c r="C24" s="18" t="s">
        <v>3</v>
      </c>
      <c r="D24" s="19">
        <v>1</v>
      </c>
      <c r="E24" s="19">
        <v>1</v>
      </c>
      <c r="F24" s="37">
        <v>13</v>
      </c>
      <c r="G24" s="20" t="s">
        <v>19</v>
      </c>
      <c r="H24" s="21"/>
      <c r="I24" s="22"/>
      <c r="J24" s="23" t="s">
        <v>60</v>
      </c>
      <c r="K24" s="31" t="s">
        <v>6</v>
      </c>
      <c r="L24" s="24"/>
      <c r="M24" s="33"/>
      <c r="N24" s="34"/>
      <c r="O24" s="22"/>
      <c r="P24" s="36" t="s">
        <v>49</v>
      </c>
      <c r="Q24" s="18" t="s">
        <v>5</v>
      </c>
      <c r="R24" s="18">
        <v>0</v>
      </c>
      <c r="S24" s="18">
        <v>1</v>
      </c>
      <c r="T24" s="18" t="s">
        <v>34</v>
      </c>
      <c r="U24" s="17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27"/>
      <c r="AJ24" s="73" t="str">
        <f t="shared" si="17"/>
        <v>&lt;SPARE&gt; (SPARE)</v>
      </c>
      <c r="AK24" s="2">
        <f t="shared" si="9"/>
        <v>0</v>
      </c>
      <c r="AL24" s="2">
        <f t="shared" si="10"/>
        <v>0</v>
      </c>
      <c r="AM24" s="2">
        <f t="shared" si="11"/>
        <v>0</v>
      </c>
      <c r="AN24" s="2">
        <f t="shared" si="12"/>
        <v>0</v>
      </c>
      <c r="AO24" s="2">
        <f t="shared" si="13"/>
        <v>1</v>
      </c>
      <c r="AP24" s="2">
        <f t="shared" si="14"/>
        <v>0</v>
      </c>
      <c r="AQ24" s="2">
        <f t="shared" si="15"/>
        <v>0</v>
      </c>
      <c r="AR24" s="2">
        <f t="shared" si="16"/>
        <v>0</v>
      </c>
    </row>
    <row r="25" spans="1:44" x14ac:dyDescent="0.2">
      <c r="A25" s="38" t="s">
        <v>47</v>
      </c>
      <c r="B25" s="18">
        <v>0</v>
      </c>
      <c r="C25" s="18" t="s">
        <v>3</v>
      </c>
      <c r="D25" s="19">
        <v>1</v>
      </c>
      <c r="E25" s="29">
        <v>1</v>
      </c>
      <c r="F25" s="37">
        <v>14</v>
      </c>
      <c r="G25" s="20" t="s">
        <v>19</v>
      </c>
      <c r="H25" s="21"/>
      <c r="I25" s="22"/>
      <c r="J25" s="23" t="s">
        <v>60</v>
      </c>
      <c r="K25" s="31" t="s">
        <v>6</v>
      </c>
      <c r="L25" s="24"/>
      <c r="M25" s="33"/>
      <c r="N25" s="34"/>
      <c r="O25" s="22"/>
      <c r="P25" s="36" t="s">
        <v>49</v>
      </c>
      <c r="Q25" s="18" t="s">
        <v>5</v>
      </c>
      <c r="R25" s="18">
        <v>0</v>
      </c>
      <c r="S25" s="18">
        <v>1</v>
      </c>
      <c r="T25" s="18" t="s">
        <v>34</v>
      </c>
      <c r="U25" s="17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27"/>
      <c r="AJ25" s="73" t="str">
        <f t="shared" si="17"/>
        <v>&lt;SPARE&gt; (SPARE)</v>
      </c>
      <c r="AK25" s="2">
        <f t="shared" si="9"/>
        <v>0</v>
      </c>
      <c r="AL25" s="2">
        <f t="shared" si="10"/>
        <v>0</v>
      </c>
      <c r="AM25" s="2">
        <f t="shared" si="11"/>
        <v>0</v>
      </c>
      <c r="AN25" s="2">
        <f t="shared" si="12"/>
        <v>0</v>
      </c>
      <c r="AO25" s="2">
        <f t="shared" si="13"/>
        <v>1</v>
      </c>
      <c r="AP25" s="2">
        <f t="shared" si="14"/>
        <v>0</v>
      </c>
      <c r="AQ25" s="2">
        <f t="shared" si="15"/>
        <v>0</v>
      </c>
      <c r="AR25" s="2">
        <f t="shared" si="16"/>
        <v>0</v>
      </c>
    </row>
    <row r="26" spans="1:44" x14ac:dyDescent="0.2">
      <c r="A26" s="38" t="s">
        <v>47</v>
      </c>
      <c r="B26" s="18">
        <v>0</v>
      </c>
      <c r="C26" s="18" t="s">
        <v>3</v>
      </c>
      <c r="D26" s="19">
        <v>1</v>
      </c>
      <c r="E26" s="19">
        <v>1</v>
      </c>
      <c r="F26" s="37">
        <v>15</v>
      </c>
      <c r="G26" s="20" t="s">
        <v>19</v>
      </c>
      <c r="H26" s="21"/>
      <c r="I26" s="22"/>
      <c r="J26" s="23" t="s">
        <v>60</v>
      </c>
      <c r="K26" s="31" t="s">
        <v>6</v>
      </c>
      <c r="L26" s="24"/>
      <c r="M26" s="33"/>
      <c r="N26" s="34"/>
      <c r="O26" s="22"/>
      <c r="P26" s="36" t="s">
        <v>49</v>
      </c>
      <c r="Q26" s="18" t="s">
        <v>5</v>
      </c>
      <c r="R26" s="18">
        <v>0</v>
      </c>
      <c r="S26" s="18">
        <v>1</v>
      </c>
      <c r="T26" s="18" t="s">
        <v>34</v>
      </c>
      <c r="U26" s="17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27"/>
      <c r="AJ26" s="73" t="str">
        <f t="shared" si="17"/>
        <v>&lt;SPARE&gt; (SPARE)</v>
      </c>
      <c r="AK26" s="2">
        <f t="shared" si="9"/>
        <v>0</v>
      </c>
      <c r="AL26" s="2">
        <f t="shared" si="10"/>
        <v>0</v>
      </c>
      <c r="AM26" s="2">
        <f t="shared" si="11"/>
        <v>0</v>
      </c>
      <c r="AN26" s="2">
        <f t="shared" si="12"/>
        <v>0</v>
      </c>
      <c r="AO26" s="2">
        <f t="shared" si="13"/>
        <v>1</v>
      </c>
      <c r="AP26" s="2">
        <f t="shared" si="14"/>
        <v>0</v>
      </c>
      <c r="AQ26" s="2">
        <f t="shared" si="15"/>
        <v>0</v>
      </c>
      <c r="AR26" s="2">
        <f t="shared" si="16"/>
        <v>0</v>
      </c>
    </row>
    <row r="27" spans="1:44" x14ac:dyDescent="0.2">
      <c r="A27" s="8"/>
      <c r="B27" s="8"/>
      <c r="C27" s="8"/>
      <c r="D27" s="9" t="s">
        <v>16</v>
      </c>
      <c r="E27" s="9" t="s">
        <v>17</v>
      </c>
      <c r="F27" s="39" t="s">
        <v>18</v>
      </c>
      <c r="G27" s="8"/>
      <c r="H27" s="8"/>
      <c r="I27" s="15"/>
      <c r="J27" s="28" t="s">
        <v>91</v>
      </c>
      <c r="K27" s="13"/>
      <c r="L27" s="40"/>
      <c r="M27" s="40"/>
      <c r="N27" s="11"/>
      <c r="O27" s="11"/>
      <c r="P27" s="11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16"/>
      <c r="AJ27" s="73" t="str">
        <f t="shared" si="17"/>
        <v>I/O Type (Embeded Digital Output) ()</v>
      </c>
      <c r="AK27" s="2">
        <f t="shared" si="9"/>
        <v>0</v>
      </c>
      <c r="AL27" s="2">
        <f t="shared" si="10"/>
        <v>0</v>
      </c>
      <c r="AM27" s="2">
        <f t="shared" si="11"/>
        <v>0</v>
      </c>
      <c r="AN27" s="2">
        <f t="shared" si="12"/>
        <v>0</v>
      </c>
      <c r="AO27" s="2">
        <f t="shared" si="13"/>
        <v>0</v>
      </c>
      <c r="AP27" s="2">
        <f t="shared" si="14"/>
        <v>0</v>
      </c>
      <c r="AQ27" s="2">
        <f t="shared" si="15"/>
        <v>0</v>
      </c>
      <c r="AR27" s="2">
        <f t="shared" si="16"/>
        <v>0</v>
      </c>
    </row>
    <row r="28" spans="1:44" x14ac:dyDescent="0.2">
      <c r="A28" s="17" t="s">
        <v>64</v>
      </c>
      <c r="B28" s="18">
        <v>0</v>
      </c>
      <c r="C28" s="18" t="s">
        <v>3</v>
      </c>
      <c r="D28" s="19">
        <v>1</v>
      </c>
      <c r="E28" s="19">
        <v>1</v>
      </c>
      <c r="F28" s="30">
        <v>0</v>
      </c>
      <c r="G28" s="1" t="s">
        <v>93</v>
      </c>
      <c r="H28" s="21"/>
      <c r="I28" s="22"/>
      <c r="J28" s="63" t="s">
        <v>94</v>
      </c>
      <c r="K28" s="31" t="s">
        <v>4</v>
      </c>
      <c r="L28" s="41"/>
      <c r="M28" s="41"/>
      <c r="N28" s="34"/>
      <c r="O28" s="35"/>
      <c r="P28" s="36" t="s">
        <v>49</v>
      </c>
      <c r="Q28" s="38" t="s">
        <v>47</v>
      </c>
      <c r="R28" s="18">
        <v>0</v>
      </c>
      <c r="S28" s="18">
        <v>1</v>
      </c>
      <c r="T28" s="18" t="s">
        <v>34</v>
      </c>
      <c r="U28" s="18"/>
      <c r="V28" s="18"/>
      <c r="W28" s="18"/>
      <c r="X28" s="18"/>
      <c r="Y28" s="18"/>
      <c r="Z28" s="18"/>
      <c r="AA28" s="18"/>
      <c r="AB28" s="18"/>
      <c r="AC28" s="18"/>
      <c r="AD28" s="26"/>
      <c r="AE28" s="26"/>
      <c r="AF28" s="26"/>
      <c r="AG28" s="26"/>
      <c r="AH28" s="18"/>
      <c r="AI28" s="27"/>
      <c r="AJ28" s="73" t="str">
        <f t="shared" si="17"/>
        <v>Well Start/Stop Command (HS-100A)</v>
      </c>
      <c r="AK28" s="2">
        <f t="shared" si="9"/>
        <v>0</v>
      </c>
      <c r="AL28" s="2">
        <f t="shared" si="10"/>
        <v>1</v>
      </c>
      <c r="AM28" s="2">
        <f t="shared" si="11"/>
        <v>0</v>
      </c>
      <c r="AN28" s="2">
        <f t="shared" si="12"/>
        <v>0</v>
      </c>
      <c r="AO28" s="2">
        <f t="shared" si="13"/>
        <v>0</v>
      </c>
      <c r="AP28" s="2">
        <f t="shared" si="14"/>
        <v>0</v>
      </c>
      <c r="AQ28" s="2">
        <f t="shared" si="15"/>
        <v>0</v>
      </c>
      <c r="AR28" s="2">
        <f t="shared" si="16"/>
        <v>0</v>
      </c>
    </row>
    <row r="29" spans="1:44" x14ac:dyDescent="0.2">
      <c r="A29" s="17" t="s">
        <v>64</v>
      </c>
      <c r="B29" s="18">
        <v>0</v>
      </c>
      <c r="C29" s="18" t="s">
        <v>3</v>
      </c>
      <c r="D29" s="19">
        <v>1</v>
      </c>
      <c r="E29" s="19">
        <v>1</v>
      </c>
      <c r="F29" s="37">
        <v>1</v>
      </c>
      <c r="G29" s="1" t="s">
        <v>95</v>
      </c>
      <c r="H29" s="21"/>
      <c r="I29" s="22"/>
      <c r="J29" s="63" t="s">
        <v>92</v>
      </c>
      <c r="K29" s="31" t="s">
        <v>4</v>
      </c>
      <c r="L29" s="41"/>
      <c r="M29" s="41"/>
      <c r="N29" s="34"/>
      <c r="O29" s="35"/>
      <c r="P29" s="36" t="s">
        <v>49</v>
      </c>
      <c r="Q29" s="38" t="s">
        <v>47</v>
      </c>
      <c r="R29" s="18">
        <v>0</v>
      </c>
      <c r="S29" s="18">
        <v>1</v>
      </c>
      <c r="T29" s="18" t="s">
        <v>34</v>
      </c>
      <c r="U29" s="18"/>
      <c r="V29" s="18"/>
      <c r="W29" s="18"/>
      <c r="X29" s="18"/>
      <c r="Y29" s="18"/>
      <c r="Z29" s="18"/>
      <c r="AA29" s="18"/>
      <c r="AB29" s="18"/>
      <c r="AC29" s="18"/>
      <c r="AD29" s="26"/>
      <c r="AE29" s="26"/>
      <c r="AF29" s="26"/>
      <c r="AG29" s="26"/>
      <c r="AH29" s="18"/>
      <c r="AI29" s="27"/>
      <c r="AJ29" s="73" t="str">
        <f t="shared" si="17"/>
        <v>Well Remote Reset (HS-100B)</v>
      </c>
      <c r="AK29" s="2">
        <f t="shared" si="9"/>
        <v>0</v>
      </c>
      <c r="AL29" s="2">
        <f t="shared" si="10"/>
        <v>1</v>
      </c>
      <c r="AM29" s="2">
        <f t="shared" si="11"/>
        <v>0</v>
      </c>
      <c r="AN29" s="2">
        <f t="shared" si="12"/>
        <v>0</v>
      </c>
      <c r="AO29" s="2">
        <f t="shared" si="13"/>
        <v>0</v>
      </c>
      <c r="AP29" s="2">
        <f t="shared" si="14"/>
        <v>0</v>
      </c>
      <c r="AQ29" s="2">
        <f t="shared" si="15"/>
        <v>0</v>
      </c>
      <c r="AR29" s="2">
        <f t="shared" si="16"/>
        <v>0</v>
      </c>
    </row>
    <row r="30" spans="1:44" x14ac:dyDescent="0.2">
      <c r="A30" s="38" t="s">
        <v>47</v>
      </c>
      <c r="B30" s="18">
        <v>0</v>
      </c>
      <c r="C30" s="18" t="s">
        <v>3</v>
      </c>
      <c r="D30" s="19">
        <v>1</v>
      </c>
      <c r="E30" s="19">
        <v>1</v>
      </c>
      <c r="F30" s="37">
        <v>2</v>
      </c>
      <c r="G30" s="20" t="s">
        <v>19</v>
      </c>
      <c r="H30" s="21"/>
      <c r="I30" s="22"/>
      <c r="J30" s="23" t="s">
        <v>60</v>
      </c>
      <c r="K30" s="31" t="s">
        <v>4</v>
      </c>
      <c r="L30" s="41"/>
      <c r="M30" s="41"/>
      <c r="N30" s="34"/>
      <c r="O30" s="35"/>
      <c r="P30" s="36" t="s">
        <v>49</v>
      </c>
      <c r="Q30" s="38" t="s">
        <v>47</v>
      </c>
      <c r="R30" s="18">
        <v>0</v>
      </c>
      <c r="S30" s="18">
        <v>1</v>
      </c>
      <c r="T30" s="18" t="s">
        <v>34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27"/>
      <c r="AJ30" s="73" t="str">
        <f t="shared" si="17"/>
        <v>&lt;SPARE&gt; (SPARE)</v>
      </c>
      <c r="AK30" s="2">
        <f t="shared" si="9"/>
        <v>0</v>
      </c>
      <c r="AL30" s="2">
        <f t="shared" si="10"/>
        <v>0</v>
      </c>
      <c r="AM30" s="2">
        <f t="shared" si="11"/>
        <v>0</v>
      </c>
      <c r="AN30" s="2">
        <f t="shared" si="12"/>
        <v>0</v>
      </c>
      <c r="AO30" s="2">
        <f t="shared" si="13"/>
        <v>0</v>
      </c>
      <c r="AP30" s="2">
        <f t="shared" si="14"/>
        <v>1</v>
      </c>
      <c r="AQ30" s="2">
        <f t="shared" si="15"/>
        <v>0</v>
      </c>
      <c r="AR30" s="2">
        <f t="shared" si="16"/>
        <v>0</v>
      </c>
    </row>
    <row r="31" spans="1:44" x14ac:dyDescent="0.2">
      <c r="A31" s="38" t="s">
        <v>47</v>
      </c>
      <c r="B31" s="18">
        <v>0</v>
      </c>
      <c r="C31" s="18" t="s">
        <v>3</v>
      </c>
      <c r="D31" s="19">
        <v>1</v>
      </c>
      <c r="E31" s="19">
        <v>1</v>
      </c>
      <c r="F31" s="37">
        <v>3</v>
      </c>
      <c r="G31" s="20" t="s">
        <v>19</v>
      </c>
      <c r="H31" s="21"/>
      <c r="I31" s="22"/>
      <c r="J31" s="23" t="s">
        <v>60</v>
      </c>
      <c r="K31" s="31" t="s">
        <v>4</v>
      </c>
      <c r="L31" s="41"/>
      <c r="M31" s="41"/>
      <c r="N31" s="34"/>
      <c r="O31" s="35"/>
      <c r="P31" s="36" t="s">
        <v>49</v>
      </c>
      <c r="Q31" s="38" t="s">
        <v>47</v>
      </c>
      <c r="R31" s="18">
        <v>0</v>
      </c>
      <c r="S31" s="18">
        <v>1</v>
      </c>
      <c r="T31" s="18" t="s">
        <v>34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27"/>
      <c r="AJ31" s="73" t="str">
        <f t="shared" si="17"/>
        <v>&lt;SPARE&gt; (SPARE)</v>
      </c>
      <c r="AK31" s="2">
        <f t="shared" si="9"/>
        <v>0</v>
      </c>
      <c r="AL31" s="2">
        <f t="shared" si="10"/>
        <v>0</v>
      </c>
      <c r="AM31" s="2">
        <f t="shared" si="11"/>
        <v>0</v>
      </c>
      <c r="AN31" s="2">
        <f t="shared" si="12"/>
        <v>0</v>
      </c>
      <c r="AO31" s="2">
        <f t="shared" si="13"/>
        <v>0</v>
      </c>
      <c r="AP31" s="2">
        <f t="shared" si="14"/>
        <v>1</v>
      </c>
      <c r="AQ31" s="2">
        <f t="shared" si="15"/>
        <v>0</v>
      </c>
      <c r="AR31" s="2">
        <f t="shared" si="16"/>
        <v>0</v>
      </c>
    </row>
    <row r="32" spans="1:44" ht="12.75" customHeight="1" x14ac:dyDescent="0.2">
      <c r="A32" s="38" t="s">
        <v>47</v>
      </c>
      <c r="B32" s="18">
        <v>0</v>
      </c>
      <c r="C32" s="18" t="s">
        <v>3</v>
      </c>
      <c r="D32" s="19">
        <v>1</v>
      </c>
      <c r="E32" s="19">
        <v>1</v>
      </c>
      <c r="F32" s="37">
        <v>4</v>
      </c>
      <c r="G32" s="20" t="s">
        <v>19</v>
      </c>
      <c r="H32" s="21"/>
      <c r="I32" s="22"/>
      <c r="J32" s="23" t="s">
        <v>60</v>
      </c>
      <c r="K32" s="31" t="s">
        <v>4</v>
      </c>
      <c r="L32" s="41"/>
      <c r="M32" s="41"/>
      <c r="N32" s="34"/>
      <c r="O32" s="35"/>
      <c r="P32" s="36" t="s">
        <v>49</v>
      </c>
      <c r="Q32" s="38" t="s">
        <v>47</v>
      </c>
      <c r="R32" s="18">
        <v>0</v>
      </c>
      <c r="S32" s="18">
        <v>1</v>
      </c>
      <c r="T32" s="18" t="s">
        <v>34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27"/>
      <c r="AJ32" s="73" t="str">
        <f t="shared" si="17"/>
        <v>&lt;SPARE&gt; (SPARE)</v>
      </c>
      <c r="AK32" s="2">
        <f t="shared" si="9"/>
        <v>0</v>
      </c>
      <c r="AL32" s="2">
        <f t="shared" si="10"/>
        <v>0</v>
      </c>
      <c r="AM32" s="2">
        <f t="shared" si="11"/>
        <v>0</v>
      </c>
      <c r="AN32" s="2">
        <f t="shared" si="12"/>
        <v>0</v>
      </c>
      <c r="AO32" s="2">
        <f t="shared" si="13"/>
        <v>0</v>
      </c>
      <c r="AP32" s="2">
        <f t="shared" si="14"/>
        <v>1</v>
      </c>
      <c r="AQ32" s="2">
        <f t="shared" si="15"/>
        <v>0</v>
      </c>
      <c r="AR32" s="2">
        <f t="shared" si="16"/>
        <v>0</v>
      </c>
    </row>
    <row r="33" spans="1:44" ht="12.75" customHeight="1" x14ac:dyDescent="0.2">
      <c r="A33" s="38" t="s">
        <v>47</v>
      </c>
      <c r="B33" s="18">
        <v>0</v>
      </c>
      <c r="C33" s="18" t="s">
        <v>3</v>
      </c>
      <c r="D33" s="19">
        <v>1</v>
      </c>
      <c r="E33" s="19">
        <v>1</v>
      </c>
      <c r="F33" s="37">
        <v>5</v>
      </c>
      <c r="G33" s="20" t="s">
        <v>19</v>
      </c>
      <c r="H33" s="21"/>
      <c r="I33" s="22"/>
      <c r="J33" s="23" t="s">
        <v>60</v>
      </c>
      <c r="K33" s="31" t="s">
        <v>4</v>
      </c>
      <c r="L33" s="41"/>
      <c r="M33" s="41"/>
      <c r="N33" s="34"/>
      <c r="O33" s="35"/>
      <c r="P33" s="36" t="s">
        <v>49</v>
      </c>
      <c r="Q33" s="38" t="s">
        <v>47</v>
      </c>
      <c r="R33" s="18">
        <v>0</v>
      </c>
      <c r="S33" s="18">
        <v>1</v>
      </c>
      <c r="T33" s="18" t="s">
        <v>34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27"/>
      <c r="AJ33" s="73" t="str">
        <f t="shared" si="17"/>
        <v>&lt;SPARE&gt; (SPARE)</v>
      </c>
      <c r="AK33" s="2">
        <f t="shared" si="9"/>
        <v>0</v>
      </c>
      <c r="AL33" s="2">
        <f t="shared" si="10"/>
        <v>0</v>
      </c>
      <c r="AM33" s="2">
        <f t="shared" si="11"/>
        <v>0</v>
      </c>
      <c r="AN33" s="2">
        <f t="shared" si="12"/>
        <v>0</v>
      </c>
      <c r="AO33" s="2">
        <f t="shared" si="13"/>
        <v>0</v>
      </c>
      <c r="AP33" s="2">
        <f t="shared" si="14"/>
        <v>1</v>
      </c>
      <c r="AQ33" s="2">
        <f t="shared" si="15"/>
        <v>0</v>
      </c>
      <c r="AR33" s="2">
        <f t="shared" si="16"/>
        <v>0</v>
      </c>
    </row>
    <row r="34" spans="1:44" ht="12.75" customHeight="1" x14ac:dyDescent="0.2">
      <c r="A34" s="38" t="s">
        <v>47</v>
      </c>
      <c r="B34" s="18">
        <v>0</v>
      </c>
      <c r="C34" s="18" t="s">
        <v>3</v>
      </c>
      <c r="D34" s="19">
        <v>1</v>
      </c>
      <c r="E34" s="19">
        <v>1</v>
      </c>
      <c r="F34" s="37">
        <v>6</v>
      </c>
      <c r="G34" s="20" t="s">
        <v>19</v>
      </c>
      <c r="H34" s="21"/>
      <c r="I34" s="22"/>
      <c r="J34" s="23" t="s">
        <v>60</v>
      </c>
      <c r="K34" s="31" t="s">
        <v>4</v>
      </c>
      <c r="L34" s="41"/>
      <c r="M34" s="41"/>
      <c r="N34" s="34"/>
      <c r="O34" s="22"/>
      <c r="P34" s="36" t="s">
        <v>49</v>
      </c>
      <c r="Q34" s="38" t="s">
        <v>47</v>
      </c>
      <c r="R34" s="18">
        <v>0</v>
      </c>
      <c r="S34" s="18">
        <v>1</v>
      </c>
      <c r="T34" s="18" t="s">
        <v>34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27"/>
      <c r="AJ34" s="73" t="str">
        <f t="shared" si="17"/>
        <v>&lt;SPARE&gt; (SPARE)</v>
      </c>
      <c r="AK34" s="2">
        <f t="shared" si="9"/>
        <v>0</v>
      </c>
      <c r="AL34" s="2">
        <f t="shared" si="10"/>
        <v>0</v>
      </c>
      <c r="AM34" s="2">
        <f t="shared" si="11"/>
        <v>0</v>
      </c>
      <c r="AN34" s="2">
        <f t="shared" si="12"/>
        <v>0</v>
      </c>
      <c r="AO34" s="2">
        <f t="shared" si="13"/>
        <v>0</v>
      </c>
      <c r="AP34" s="2">
        <f t="shared" si="14"/>
        <v>1</v>
      </c>
      <c r="AQ34" s="2">
        <f t="shared" si="15"/>
        <v>0</v>
      </c>
      <c r="AR34" s="2">
        <f t="shared" si="16"/>
        <v>0</v>
      </c>
    </row>
    <row r="35" spans="1:44" ht="12.75" customHeight="1" x14ac:dyDescent="0.2">
      <c r="A35" s="38" t="s">
        <v>47</v>
      </c>
      <c r="B35" s="18">
        <v>0</v>
      </c>
      <c r="C35" s="18" t="s">
        <v>3</v>
      </c>
      <c r="D35" s="19">
        <v>1</v>
      </c>
      <c r="E35" s="19">
        <v>1</v>
      </c>
      <c r="F35" s="37">
        <v>7</v>
      </c>
      <c r="G35" s="20" t="s">
        <v>19</v>
      </c>
      <c r="H35" s="21"/>
      <c r="I35" s="22"/>
      <c r="J35" s="23" t="s">
        <v>60</v>
      </c>
      <c r="K35" s="31" t="s">
        <v>4</v>
      </c>
      <c r="L35" s="41"/>
      <c r="M35" s="41"/>
      <c r="N35" s="34"/>
      <c r="O35" s="22"/>
      <c r="P35" s="36" t="s">
        <v>49</v>
      </c>
      <c r="Q35" s="38" t="s">
        <v>47</v>
      </c>
      <c r="R35" s="18">
        <v>0</v>
      </c>
      <c r="S35" s="18">
        <v>1</v>
      </c>
      <c r="T35" s="18" t="s">
        <v>34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27"/>
      <c r="AJ35" s="73" t="str">
        <f t="shared" si="17"/>
        <v>&lt;SPARE&gt; (SPARE)</v>
      </c>
      <c r="AK35" s="2">
        <f t="shared" si="9"/>
        <v>0</v>
      </c>
      <c r="AL35" s="2">
        <f t="shared" si="10"/>
        <v>0</v>
      </c>
      <c r="AM35" s="2">
        <f t="shared" si="11"/>
        <v>0</v>
      </c>
      <c r="AN35" s="2">
        <f t="shared" si="12"/>
        <v>0</v>
      </c>
      <c r="AO35" s="2">
        <f t="shared" si="13"/>
        <v>0</v>
      </c>
      <c r="AP35" s="2">
        <f t="shared" si="14"/>
        <v>1</v>
      </c>
      <c r="AQ35" s="2">
        <f t="shared" si="15"/>
        <v>0</v>
      </c>
      <c r="AR35" s="2">
        <f t="shared" si="16"/>
        <v>0</v>
      </c>
    </row>
    <row r="36" spans="1:44" x14ac:dyDescent="0.2">
      <c r="A36" s="38" t="s">
        <v>47</v>
      </c>
      <c r="B36" s="18">
        <v>0</v>
      </c>
      <c r="C36" s="18" t="s">
        <v>3</v>
      </c>
      <c r="D36" s="19">
        <v>1</v>
      </c>
      <c r="E36" s="19">
        <v>1</v>
      </c>
      <c r="F36" s="30">
        <v>8</v>
      </c>
      <c r="G36" s="20" t="s">
        <v>19</v>
      </c>
      <c r="H36" s="21"/>
      <c r="I36" s="22"/>
      <c r="J36" s="23" t="s">
        <v>60</v>
      </c>
      <c r="K36" s="31" t="s">
        <v>4</v>
      </c>
      <c r="L36" s="41"/>
      <c r="M36" s="41"/>
      <c r="N36" s="34"/>
      <c r="O36" s="35"/>
      <c r="P36" s="36" t="s">
        <v>49</v>
      </c>
      <c r="Q36" s="38" t="s">
        <v>47</v>
      </c>
      <c r="R36" s="18">
        <v>0</v>
      </c>
      <c r="S36" s="18">
        <v>1</v>
      </c>
      <c r="T36" s="18" t="s">
        <v>34</v>
      </c>
      <c r="U36" s="18"/>
      <c r="V36" s="18"/>
      <c r="W36" s="18"/>
      <c r="X36" s="18"/>
      <c r="Y36" s="18"/>
      <c r="Z36" s="18"/>
      <c r="AA36" s="18"/>
      <c r="AB36" s="18"/>
      <c r="AC36" s="18"/>
      <c r="AD36" s="26"/>
      <c r="AE36" s="26"/>
      <c r="AF36" s="26"/>
      <c r="AG36" s="26"/>
      <c r="AH36" s="18"/>
      <c r="AI36" s="27"/>
      <c r="AJ36" s="73" t="str">
        <f t="shared" ref="AJ36:AJ43" si="18">J36&amp;" ("&amp;G36&amp;")"</f>
        <v>&lt;SPARE&gt; (SPARE)</v>
      </c>
      <c r="AK36" s="2">
        <f t="shared" si="9"/>
        <v>0</v>
      </c>
      <c r="AL36" s="2">
        <f t="shared" si="10"/>
        <v>0</v>
      </c>
      <c r="AM36" s="2">
        <f t="shared" si="11"/>
        <v>0</v>
      </c>
      <c r="AN36" s="2">
        <f t="shared" si="12"/>
        <v>0</v>
      </c>
      <c r="AO36" s="2">
        <f t="shared" si="13"/>
        <v>0</v>
      </c>
      <c r="AP36" s="2">
        <f t="shared" si="14"/>
        <v>1</v>
      </c>
      <c r="AQ36" s="2">
        <f t="shared" si="15"/>
        <v>0</v>
      </c>
      <c r="AR36" s="2">
        <f t="shared" si="16"/>
        <v>0</v>
      </c>
    </row>
    <row r="37" spans="1:44" x14ac:dyDescent="0.2">
      <c r="A37" s="38" t="s">
        <v>47</v>
      </c>
      <c r="B37" s="18">
        <v>0</v>
      </c>
      <c r="C37" s="18" t="s">
        <v>3</v>
      </c>
      <c r="D37" s="19">
        <v>1</v>
      </c>
      <c r="E37" s="19">
        <v>1</v>
      </c>
      <c r="F37" s="37">
        <v>9</v>
      </c>
      <c r="G37" s="20" t="s">
        <v>19</v>
      </c>
      <c r="H37" s="21"/>
      <c r="I37" s="22"/>
      <c r="J37" s="23" t="s">
        <v>60</v>
      </c>
      <c r="K37" s="31" t="s">
        <v>4</v>
      </c>
      <c r="L37" s="41"/>
      <c r="M37" s="41"/>
      <c r="N37" s="34"/>
      <c r="O37" s="35"/>
      <c r="P37" s="36" t="s">
        <v>49</v>
      </c>
      <c r="Q37" s="38" t="s">
        <v>47</v>
      </c>
      <c r="R37" s="18">
        <v>0</v>
      </c>
      <c r="S37" s="18">
        <v>1</v>
      </c>
      <c r="T37" s="18" t="s">
        <v>34</v>
      </c>
      <c r="U37" s="18"/>
      <c r="V37" s="18"/>
      <c r="W37" s="18"/>
      <c r="X37" s="18"/>
      <c r="Y37" s="18"/>
      <c r="Z37" s="18"/>
      <c r="AA37" s="18"/>
      <c r="AB37" s="18"/>
      <c r="AC37" s="18"/>
      <c r="AD37" s="26"/>
      <c r="AE37" s="26"/>
      <c r="AF37" s="26"/>
      <c r="AG37" s="26"/>
      <c r="AH37" s="18"/>
      <c r="AI37" s="27"/>
      <c r="AJ37" s="73" t="str">
        <f t="shared" si="18"/>
        <v>&lt;SPARE&gt; (SPARE)</v>
      </c>
      <c r="AK37" s="2">
        <f t="shared" si="9"/>
        <v>0</v>
      </c>
      <c r="AL37" s="2">
        <f t="shared" si="10"/>
        <v>0</v>
      </c>
      <c r="AM37" s="2">
        <f t="shared" si="11"/>
        <v>0</v>
      </c>
      <c r="AN37" s="2">
        <f t="shared" si="12"/>
        <v>0</v>
      </c>
      <c r="AO37" s="2">
        <f t="shared" si="13"/>
        <v>0</v>
      </c>
      <c r="AP37" s="2">
        <f t="shared" si="14"/>
        <v>1</v>
      </c>
      <c r="AQ37" s="2">
        <f t="shared" si="15"/>
        <v>0</v>
      </c>
      <c r="AR37" s="2">
        <f t="shared" si="16"/>
        <v>0</v>
      </c>
    </row>
    <row r="38" spans="1:44" x14ac:dyDescent="0.2">
      <c r="A38" s="38" t="s">
        <v>47</v>
      </c>
      <c r="B38" s="18">
        <v>0</v>
      </c>
      <c r="C38" s="18" t="s">
        <v>3</v>
      </c>
      <c r="D38" s="19">
        <v>1</v>
      </c>
      <c r="E38" s="19">
        <v>1</v>
      </c>
      <c r="F38" s="37">
        <v>10</v>
      </c>
      <c r="G38" s="20" t="s">
        <v>19</v>
      </c>
      <c r="H38" s="21"/>
      <c r="I38" s="22"/>
      <c r="J38" s="23" t="s">
        <v>60</v>
      </c>
      <c r="K38" s="31" t="s">
        <v>4</v>
      </c>
      <c r="L38" s="41"/>
      <c r="M38" s="41"/>
      <c r="N38" s="34"/>
      <c r="O38" s="35"/>
      <c r="P38" s="36" t="s">
        <v>49</v>
      </c>
      <c r="Q38" s="38" t="s">
        <v>47</v>
      </c>
      <c r="R38" s="18">
        <v>0</v>
      </c>
      <c r="S38" s="18">
        <v>1</v>
      </c>
      <c r="T38" s="18" t="s">
        <v>34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27"/>
      <c r="AJ38" s="73" t="str">
        <f t="shared" si="18"/>
        <v>&lt;SPARE&gt; (SPARE)</v>
      </c>
      <c r="AK38" s="2">
        <f t="shared" si="9"/>
        <v>0</v>
      </c>
      <c r="AL38" s="2">
        <f t="shared" si="10"/>
        <v>0</v>
      </c>
      <c r="AM38" s="2">
        <f t="shared" si="11"/>
        <v>0</v>
      </c>
      <c r="AN38" s="2">
        <f t="shared" si="12"/>
        <v>0</v>
      </c>
      <c r="AO38" s="2">
        <f t="shared" si="13"/>
        <v>0</v>
      </c>
      <c r="AP38" s="2">
        <f t="shared" si="14"/>
        <v>1</v>
      </c>
      <c r="AQ38" s="2">
        <f t="shared" si="15"/>
        <v>0</v>
      </c>
      <c r="AR38" s="2">
        <f t="shared" si="16"/>
        <v>0</v>
      </c>
    </row>
    <row r="39" spans="1:44" x14ac:dyDescent="0.2">
      <c r="A39" s="38" t="s">
        <v>47</v>
      </c>
      <c r="B39" s="18">
        <v>0</v>
      </c>
      <c r="C39" s="18" t="s">
        <v>3</v>
      </c>
      <c r="D39" s="19">
        <v>1</v>
      </c>
      <c r="E39" s="19">
        <v>1</v>
      </c>
      <c r="F39" s="37">
        <v>11</v>
      </c>
      <c r="G39" s="20" t="s">
        <v>19</v>
      </c>
      <c r="H39" s="21"/>
      <c r="I39" s="22"/>
      <c r="J39" s="23" t="s">
        <v>60</v>
      </c>
      <c r="K39" s="31" t="s">
        <v>4</v>
      </c>
      <c r="L39" s="41"/>
      <c r="M39" s="41"/>
      <c r="N39" s="34"/>
      <c r="O39" s="35"/>
      <c r="P39" s="36" t="s">
        <v>49</v>
      </c>
      <c r="Q39" s="38" t="s">
        <v>47</v>
      </c>
      <c r="R39" s="18">
        <v>0</v>
      </c>
      <c r="S39" s="18">
        <v>1</v>
      </c>
      <c r="T39" s="18" t="s">
        <v>34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27"/>
      <c r="AJ39" s="73" t="str">
        <f t="shared" si="18"/>
        <v>&lt;SPARE&gt; (SPARE)</v>
      </c>
      <c r="AK39" s="2">
        <f t="shared" si="9"/>
        <v>0</v>
      </c>
      <c r="AL39" s="2">
        <f t="shared" si="10"/>
        <v>0</v>
      </c>
      <c r="AM39" s="2">
        <f t="shared" si="11"/>
        <v>0</v>
      </c>
      <c r="AN39" s="2">
        <f t="shared" si="12"/>
        <v>0</v>
      </c>
      <c r="AO39" s="2">
        <f t="shared" si="13"/>
        <v>0</v>
      </c>
      <c r="AP39" s="2">
        <f t="shared" si="14"/>
        <v>1</v>
      </c>
      <c r="AQ39" s="2">
        <f t="shared" si="15"/>
        <v>0</v>
      </c>
      <c r="AR39" s="2">
        <f t="shared" si="16"/>
        <v>0</v>
      </c>
    </row>
    <row r="40" spans="1:44" ht="12.75" customHeight="1" x14ac:dyDescent="0.2">
      <c r="A40" s="38" t="s">
        <v>47</v>
      </c>
      <c r="B40" s="18">
        <v>0</v>
      </c>
      <c r="C40" s="18" t="s">
        <v>3</v>
      </c>
      <c r="D40" s="19">
        <v>1</v>
      </c>
      <c r="E40" s="19">
        <v>1</v>
      </c>
      <c r="F40" s="37">
        <v>12</v>
      </c>
      <c r="G40" s="20" t="s">
        <v>19</v>
      </c>
      <c r="H40" s="21"/>
      <c r="I40" s="22"/>
      <c r="J40" s="23" t="s">
        <v>60</v>
      </c>
      <c r="K40" s="31" t="s">
        <v>4</v>
      </c>
      <c r="L40" s="41"/>
      <c r="M40" s="41"/>
      <c r="N40" s="34"/>
      <c r="O40" s="35"/>
      <c r="P40" s="36" t="s">
        <v>49</v>
      </c>
      <c r="Q40" s="38" t="s">
        <v>47</v>
      </c>
      <c r="R40" s="18">
        <v>0</v>
      </c>
      <c r="S40" s="18">
        <v>1</v>
      </c>
      <c r="T40" s="18" t="s">
        <v>34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27"/>
      <c r="AJ40" s="73" t="str">
        <f t="shared" si="18"/>
        <v>&lt;SPARE&gt; (SPARE)</v>
      </c>
      <c r="AK40" s="2">
        <f t="shared" si="9"/>
        <v>0</v>
      </c>
      <c r="AL40" s="2">
        <f t="shared" si="10"/>
        <v>0</v>
      </c>
      <c r="AM40" s="2">
        <f t="shared" si="11"/>
        <v>0</v>
      </c>
      <c r="AN40" s="2">
        <f t="shared" si="12"/>
        <v>0</v>
      </c>
      <c r="AO40" s="2">
        <f t="shared" si="13"/>
        <v>0</v>
      </c>
      <c r="AP40" s="2">
        <f t="shared" si="14"/>
        <v>1</v>
      </c>
      <c r="AQ40" s="2">
        <f t="shared" si="15"/>
        <v>0</v>
      </c>
      <c r="AR40" s="2">
        <f t="shared" si="16"/>
        <v>0</v>
      </c>
    </row>
    <row r="41" spans="1:44" ht="12.75" customHeight="1" x14ac:dyDescent="0.2">
      <c r="A41" s="38" t="s">
        <v>47</v>
      </c>
      <c r="B41" s="18">
        <v>0</v>
      </c>
      <c r="C41" s="18" t="s">
        <v>3</v>
      </c>
      <c r="D41" s="19">
        <v>1</v>
      </c>
      <c r="E41" s="19">
        <v>1</v>
      </c>
      <c r="F41" s="37">
        <v>13</v>
      </c>
      <c r="G41" s="20" t="s">
        <v>19</v>
      </c>
      <c r="H41" s="21"/>
      <c r="I41" s="22"/>
      <c r="J41" s="23" t="s">
        <v>60</v>
      </c>
      <c r="K41" s="31" t="s">
        <v>4</v>
      </c>
      <c r="L41" s="41"/>
      <c r="M41" s="41"/>
      <c r="N41" s="34"/>
      <c r="O41" s="35"/>
      <c r="P41" s="36" t="s">
        <v>49</v>
      </c>
      <c r="Q41" s="38" t="s">
        <v>47</v>
      </c>
      <c r="R41" s="18">
        <v>0</v>
      </c>
      <c r="S41" s="18">
        <v>1</v>
      </c>
      <c r="T41" s="18" t="s">
        <v>34</v>
      </c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27"/>
      <c r="AJ41" s="73" t="str">
        <f t="shared" si="18"/>
        <v>&lt;SPARE&gt; (SPARE)</v>
      </c>
      <c r="AK41" s="2">
        <f t="shared" si="9"/>
        <v>0</v>
      </c>
      <c r="AL41" s="2">
        <f t="shared" si="10"/>
        <v>0</v>
      </c>
      <c r="AM41" s="2">
        <f t="shared" si="11"/>
        <v>0</v>
      </c>
      <c r="AN41" s="2">
        <f t="shared" si="12"/>
        <v>0</v>
      </c>
      <c r="AO41" s="2">
        <f t="shared" si="13"/>
        <v>0</v>
      </c>
      <c r="AP41" s="2">
        <f t="shared" si="14"/>
        <v>1</v>
      </c>
      <c r="AQ41" s="2">
        <f t="shared" si="15"/>
        <v>0</v>
      </c>
      <c r="AR41" s="2">
        <f t="shared" si="16"/>
        <v>0</v>
      </c>
    </row>
    <row r="42" spans="1:44" ht="12.75" customHeight="1" x14ac:dyDescent="0.2">
      <c r="A42" s="38" t="s">
        <v>47</v>
      </c>
      <c r="B42" s="18">
        <v>0</v>
      </c>
      <c r="C42" s="18" t="s">
        <v>3</v>
      </c>
      <c r="D42" s="19">
        <v>1</v>
      </c>
      <c r="E42" s="19">
        <v>1</v>
      </c>
      <c r="F42" s="37">
        <v>14</v>
      </c>
      <c r="G42" s="20" t="s">
        <v>19</v>
      </c>
      <c r="H42" s="21"/>
      <c r="I42" s="22"/>
      <c r="J42" s="23" t="s">
        <v>60</v>
      </c>
      <c r="K42" s="31" t="s">
        <v>4</v>
      </c>
      <c r="L42" s="41"/>
      <c r="M42" s="41"/>
      <c r="N42" s="34"/>
      <c r="O42" s="22"/>
      <c r="P42" s="36" t="s">
        <v>49</v>
      </c>
      <c r="Q42" s="38" t="s">
        <v>47</v>
      </c>
      <c r="R42" s="18">
        <v>0</v>
      </c>
      <c r="S42" s="18">
        <v>1</v>
      </c>
      <c r="T42" s="18" t="s">
        <v>34</v>
      </c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27"/>
      <c r="AJ42" s="73" t="str">
        <f t="shared" si="18"/>
        <v>&lt;SPARE&gt; (SPARE)</v>
      </c>
      <c r="AK42" s="2">
        <f t="shared" si="9"/>
        <v>0</v>
      </c>
      <c r="AL42" s="2">
        <f t="shared" si="10"/>
        <v>0</v>
      </c>
      <c r="AM42" s="2">
        <f t="shared" si="11"/>
        <v>0</v>
      </c>
      <c r="AN42" s="2">
        <f t="shared" si="12"/>
        <v>0</v>
      </c>
      <c r="AO42" s="2">
        <f t="shared" si="13"/>
        <v>0</v>
      </c>
      <c r="AP42" s="2">
        <f t="shared" si="14"/>
        <v>1</v>
      </c>
      <c r="AQ42" s="2">
        <f t="shared" si="15"/>
        <v>0</v>
      </c>
      <c r="AR42" s="2">
        <f t="shared" si="16"/>
        <v>0</v>
      </c>
    </row>
    <row r="43" spans="1:44" ht="12.75" customHeight="1" x14ac:dyDescent="0.2">
      <c r="A43" s="38" t="s">
        <v>47</v>
      </c>
      <c r="B43" s="18">
        <v>0</v>
      </c>
      <c r="C43" s="18" t="s">
        <v>3</v>
      </c>
      <c r="D43" s="19">
        <v>1</v>
      </c>
      <c r="E43" s="19">
        <v>1</v>
      </c>
      <c r="F43" s="37">
        <v>15</v>
      </c>
      <c r="G43" s="20" t="s">
        <v>19</v>
      </c>
      <c r="H43" s="21"/>
      <c r="I43" s="22"/>
      <c r="J43" s="23" t="s">
        <v>60</v>
      </c>
      <c r="K43" s="31" t="s">
        <v>4</v>
      </c>
      <c r="L43" s="41"/>
      <c r="M43" s="41"/>
      <c r="N43" s="34"/>
      <c r="O43" s="22"/>
      <c r="P43" s="36" t="s">
        <v>49</v>
      </c>
      <c r="Q43" s="38" t="s">
        <v>47</v>
      </c>
      <c r="R43" s="18">
        <v>0</v>
      </c>
      <c r="S43" s="18">
        <v>1</v>
      </c>
      <c r="T43" s="18" t="s">
        <v>34</v>
      </c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27"/>
      <c r="AJ43" s="73" t="str">
        <f t="shared" si="18"/>
        <v>&lt;SPARE&gt; (SPARE)</v>
      </c>
      <c r="AK43" s="2">
        <f t="shared" si="9"/>
        <v>0</v>
      </c>
      <c r="AL43" s="2">
        <f t="shared" si="10"/>
        <v>0</v>
      </c>
      <c r="AM43" s="2">
        <f t="shared" si="11"/>
        <v>0</v>
      </c>
      <c r="AN43" s="2">
        <f t="shared" si="12"/>
        <v>0</v>
      </c>
      <c r="AO43" s="2">
        <f t="shared" si="13"/>
        <v>0</v>
      </c>
      <c r="AP43" s="2">
        <f t="shared" si="14"/>
        <v>1</v>
      </c>
      <c r="AQ43" s="2">
        <f t="shared" si="15"/>
        <v>0</v>
      </c>
      <c r="AR43" s="2">
        <f t="shared" si="16"/>
        <v>0</v>
      </c>
    </row>
    <row r="44" spans="1:44" x14ac:dyDescent="0.2">
      <c r="A44" s="8"/>
      <c r="B44" s="8"/>
      <c r="C44" s="8"/>
      <c r="D44" s="9" t="s">
        <v>16</v>
      </c>
      <c r="E44" s="9" t="s">
        <v>17</v>
      </c>
      <c r="F44" s="9" t="s">
        <v>18</v>
      </c>
      <c r="G44" s="10"/>
      <c r="H44" s="10"/>
      <c r="I44" s="11"/>
      <c r="J44" s="28" t="s">
        <v>98</v>
      </c>
      <c r="K44" s="13"/>
      <c r="L44" s="14"/>
      <c r="M44" s="14"/>
      <c r="N44" s="15"/>
      <c r="O44" s="15"/>
      <c r="P44" s="15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16"/>
      <c r="AJ44" s="73" t="str">
        <f t="shared" si="17"/>
        <v>I/O Type (Embeded Analog Input) ()</v>
      </c>
      <c r="AK44" s="2">
        <f t="shared" si="9"/>
        <v>0</v>
      </c>
      <c r="AL44" s="2">
        <f t="shared" si="10"/>
        <v>0</v>
      </c>
      <c r="AM44" s="2">
        <f t="shared" si="11"/>
        <v>0</v>
      </c>
      <c r="AN44" s="2">
        <f t="shared" si="12"/>
        <v>0</v>
      </c>
      <c r="AO44" s="2">
        <f t="shared" si="13"/>
        <v>0</v>
      </c>
      <c r="AP44" s="2">
        <f t="shared" si="14"/>
        <v>0</v>
      </c>
      <c r="AQ44" s="2">
        <f t="shared" si="15"/>
        <v>0</v>
      </c>
      <c r="AR44" s="2">
        <f t="shared" si="16"/>
        <v>0</v>
      </c>
    </row>
    <row r="45" spans="1:44" x14ac:dyDescent="0.2">
      <c r="A45" s="17" t="s">
        <v>64</v>
      </c>
      <c r="B45" s="18">
        <v>0</v>
      </c>
      <c r="C45" s="18" t="s">
        <v>3</v>
      </c>
      <c r="D45" s="19">
        <v>1</v>
      </c>
      <c r="E45" s="19">
        <v>2</v>
      </c>
      <c r="F45" s="19">
        <v>0</v>
      </c>
      <c r="G45" s="1" t="s">
        <v>75</v>
      </c>
      <c r="H45" s="21"/>
      <c r="I45" s="22"/>
      <c r="J45" s="63" t="s">
        <v>99</v>
      </c>
      <c r="K45" s="18" t="s">
        <v>7</v>
      </c>
      <c r="L45" s="24"/>
      <c r="M45" s="24"/>
      <c r="N45" s="25"/>
      <c r="O45" s="22"/>
      <c r="P45" s="25" t="s">
        <v>8</v>
      </c>
      <c r="Q45" s="18" t="s">
        <v>5</v>
      </c>
      <c r="R45" s="18">
        <v>0</v>
      </c>
      <c r="S45" s="18">
        <v>200</v>
      </c>
      <c r="T45" s="17" t="s">
        <v>65</v>
      </c>
      <c r="U45" s="18"/>
      <c r="V45" s="18"/>
      <c r="W45" s="18"/>
      <c r="X45" s="18"/>
      <c r="Y45" s="18"/>
      <c r="Z45" s="18"/>
      <c r="AA45" s="18"/>
      <c r="AB45" s="18"/>
      <c r="AC45" s="18"/>
      <c r="AD45" s="26"/>
      <c r="AE45" s="26"/>
      <c r="AF45" s="26"/>
      <c r="AG45" s="26"/>
      <c r="AH45" s="18"/>
      <c r="AI45" s="27"/>
      <c r="AJ45" s="73" t="str">
        <f t="shared" si="17"/>
        <v>RTU/Control Section Battery Voltage (VIR-140)</v>
      </c>
      <c r="AK45" s="2">
        <f t="shared" si="9"/>
        <v>0</v>
      </c>
      <c r="AL45" s="2">
        <f t="shared" si="10"/>
        <v>0</v>
      </c>
      <c r="AM45" s="2">
        <f t="shared" si="11"/>
        <v>1</v>
      </c>
      <c r="AN45" s="2">
        <f t="shared" si="12"/>
        <v>0</v>
      </c>
      <c r="AO45" s="2">
        <f t="shared" si="13"/>
        <v>0</v>
      </c>
      <c r="AP45" s="2">
        <f t="shared" si="14"/>
        <v>0</v>
      </c>
      <c r="AQ45" s="2">
        <f t="shared" si="15"/>
        <v>0</v>
      </c>
      <c r="AR45" s="2">
        <f t="shared" si="16"/>
        <v>0</v>
      </c>
    </row>
    <row r="46" spans="1:44" x14ac:dyDescent="0.2">
      <c r="A46" s="17" t="s">
        <v>64</v>
      </c>
      <c r="B46" s="18">
        <v>0</v>
      </c>
      <c r="C46" s="18" t="s">
        <v>3</v>
      </c>
      <c r="D46" s="19">
        <v>1</v>
      </c>
      <c r="E46" s="19">
        <v>2</v>
      </c>
      <c r="F46" s="19">
        <v>1</v>
      </c>
      <c r="G46" s="1" t="s">
        <v>96</v>
      </c>
      <c r="H46" s="21"/>
      <c r="I46" s="22"/>
      <c r="J46" s="63" t="s">
        <v>97</v>
      </c>
      <c r="K46" s="18" t="s">
        <v>7</v>
      </c>
      <c r="L46" s="24"/>
      <c r="M46" s="24"/>
      <c r="N46" s="25"/>
      <c r="O46" s="22"/>
      <c r="P46" s="25" t="s">
        <v>8</v>
      </c>
      <c r="Q46" s="18" t="s">
        <v>5</v>
      </c>
      <c r="R46" s="18">
        <v>0</v>
      </c>
      <c r="S46" s="18">
        <v>500</v>
      </c>
      <c r="T46" s="93" t="s">
        <v>100</v>
      </c>
      <c r="U46" s="18"/>
      <c r="V46" s="18"/>
      <c r="W46" s="18"/>
      <c r="X46" s="18"/>
      <c r="Y46" s="18"/>
      <c r="Z46" s="18"/>
      <c r="AA46" s="18"/>
      <c r="AB46" s="18"/>
      <c r="AC46" s="18"/>
      <c r="AD46" s="26"/>
      <c r="AE46" s="26"/>
      <c r="AF46" s="26"/>
      <c r="AG46" s="26"/>
      <c r="AH46" s="18"/>
      <c r="AI46" s="27"/>
      <c r="AJ46" s="73" t="str">
        <f t="shared" si="17"/>
        <v>Well Level (Submersible) (LIR-101)</v>
      </c>
      <c r="AK46" s="2">
        <f t="shared" si="9"/>
        <v>0</v>
      </c>
      <c r="AL46" s="2">
        <f t="shared" si="10"/>
        <v>0</v>
      </c>
      <c r="AM46" s="2">
        <f t="shared" si="11"/>
        <v>1</v>
      </c>
      <c r="AN46" s="2">
        <f t="shared" si="12"/>
        <v>0</v>
      </c>
      <c r="AO46" s="2">
        <f t="shared" si="13"/>
        <v>0</v>
      </c>
      <c r="AP46" s="2">
        <f t="shared" si="14"/>
        <v>0</v>
      </c>
      <c r="AQ46" s="2">
        <f t="shared" si="15"/>
        <v>0</v>
      </c>
      <c r="AR46" s="2">
        <f t="shared" si="16"/>
        <v>0</v>
      </c>
    </row>
    <row r="47" spans="1:44" x14ac:dyDescent="0.2">
      <c r="A47" s="38" t="s">
        <v>47</v>
      </c>
      <c r="B47" s="18">
        <v>0</v>
      </c>
      <c r="C47" s="18" t="s">
        <v>3</v>
      </c>
      <c r="D47" s="19">
        <v>1</v>
      </c>
      <c r="E47" s="19">
        <v>2</v>
      </c>
      <c r="F47" s="19">
        <v>2</v>
      </c>
      <c r="G47" s="20" t="s">
        <v>19</v>
      </c>
      <c r="H47" s="21"/>
      <c r="I47" s="22"/>
      <c r="J47" s="23" t="s">
        <v>60</v>
      </c>
      <c r="K47" s="18" t="s">
        <v>7</v>
      </c>
      <c r="L47" s="24"/>
      <c r="M47" s="24"/>
      <c r="N47" s="25"/>
      <c r="O47" s="22"/>
      <c r="P47" s="25" t="s">
        <v>8</v>
      </c>
      <c r="Q47" s="18" t="s">
        <v>5</v>
      </c>
      <c r="R47" s="18">
        <v>0</v>
      </c>
      <c r="S47" s="18">
        <v>150</v>
      </c>
      <c r="T47" s="17" t="s">
        <v>59</v>
      </c>
      <c r="U47" s="18"/>
      <c r="V47" s="18"/>
      <c r="W47" s="18"/>
      <c r="X47" s="18"/>
      <c r="Y47" s="18"/>
      <c r="Z47" s="18"/>
      <c r="AA47" s="18"/>
      <c r="AB47" s="18"/>
      <c r="AC47" s="18"/>
      <c r="AD47" s="26"/>
      <c r="AE47" s="26"/>
      <c r="AF47" s="26"/>
      <c r="AG47" s="26"/>
      <c r="AH47" s="18"/>
      <c r="AI47" s="42"/>
      <c r="AJ47" s="79" t="str">
        <f t="shared" si="17"/>
        <v>&lt;SPARE&gt; (SPARE)</v>
      </c>
      <c r="AK47" s="2">
        <f t="shared" si="9"/>
        <v>0</v>
      </c>
      <c r="AL47" s="2">
        <f t="shared" si="10"/>
        <v>0</v>
      </c>
      <c r="AM47" s="2">
        <f t="shared" si="11"/>
        <v>0</v>
      </c>
      <c r="AN47" s="2">
        <f t="shared" si="12"/>
        <v>0</v>
      </c>
      <c r="AO47" s="2">
        <f t="shared" si="13"/>
        <v>0</v>
      </c>
      <c r="AP47" s="2">
        <f t="shared" si="14"/>
        <v>0</v>
      </c>
      <c r="AQ47" s="2">
        <f t="shared" si="15"/>
        <v>1</v>
      </c>
      <c r="AR47" s="2">
        <f t="shared" si="16"/>
        <v>0</v>
      </c>
    </row>
    <row r="48" spans="1:44" x14ac:dyDescent="0.2">
      <c r="A48" s="38" t="s">
        <v>47</v>
      </c>
      <c r="B48" s="18">
        <v>0</v>
      </c>
      <c r="C48" s="18" t="s">
        <v>3</v>
      </c>
      <c r="D48" s="19">
        <v>1</v>
      </c>
      <c r="E48" s="19">
        <v>2</v>
      </c>
      <c r="F48" s="19">
        <v>3</v>
      </c>
      <c r="G48" s="20" t="s">
        <v>19</v>
      </c>
      <c r="H48" s="21"/>
      <c r="I48" s="22"/>
      <c r="J48" s="23" t="s">
        <v>60</v>
      </c>
      <c r="K48" s="18" t="s">
        <v>7</v>
      </c>
      <c r="L48" s="24"/>
      <c r="M48" s="24"/>
      <c r="N48" s="25"/>
      <c r="O48" s="22"/>
      <c r="P48" s="25" t="s">
        <v>8</v>
      </c>
      <c r="Q48" s="18" t="s">
        <v>5</v>
      </c>
      <c r="R48" s="18">
        <v>0</v>
      </c>
      <c r="S48" s="18">
        <v>100</v>
      </c>
      <c r="T48" s="17" t="s">
        <v>59</v>
      </c>
      <c r="U48" s="18"/>
      <c r="V48" s="18"/>
      <c r="W48" s="18"/>
      <c r="X48" s="18"/>
      <c r="Y48" s="18"/>
      <c r="Z48" s="18"/>
      <c r="AA48" s="18"/>
      <c r="AB48" s="18"/>
      <c r="AC48" s="18"/>
      <c r="AD48" s="26"/>
      <c r="AE48" s="26"/>
      <c r="AF48" s="26"/>
      <c r="AG48" s="26"/>
      <c r="AH48" s="18"/>
      <c r="AI48" s="27"/>
      <c r="AJ48" s="73" t="str">
        <f t="shared" si="17"/>
        <v>&lt;SPARE&gt; (SPARE)</v>
      </c>
      <c r="AK48" s="2">
        <f t="shared" si="9"/>
        <v>0</v>
      </c>
      <c r="AL48" s="2">
        <f t="shared" si="10"/>
        <v>0</v>
      </c>
      <c r="AM48" s="2">
        <f t="shared" si="11"/>
        <v>0</v>
      </c>
      <c r="AN48" s="2">
        <f t="shared" si="12"/>
        <v>0</v>
      </c>
      <c r="AO48" s="2">
        <f t="shared" si="13"/>
        <v>0</v>
      </c>
      <c r="AP48" s="2">
        <f t="shared" si="14"/>
        <v>0</v>
      </c>
      <c r="AQ48" s="2">
        <f t="shared" si="15"/>
        <v>1</v>
      </c>
      <c r="AR48" s="2">
        <f t="shared" si="16"/>
        <v>0</v>
      </c>
    </row>
    <row r="49" spans="1:44" x14ac:dyDescent="0.2">
      <c r="A49" s="8"/>
      <c r="B49" s="8"/>
      <c r="C49" s="8"/>
      <c r="D49" s="9" t="s">
        <v>16</v>
      </c>
      <c r="E49" s="9" t="s">
        <v>17</v>
      </c>
      <c r="F49" s="9" t="s">
        <v>18</v>
      </c>
      <c r="G49" s="10"/>
      <c r="H49" s="10"/>
      <c r="I49" s="11"/>
      <c r="J49" s="28" t="s">
        <v>98</v>
      </c>
      <c r="K49" s="13"/>
      <c r="L49" s="14"/>
      <c r="M49" s="14"/>
      <c r="N49" s="15"/>
      <c r="O49" s="15"/>
      <c r="P49" s="15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16"/>
      <c r="AJ49" s="73" t="str">
        <f t="shared" ref="AJ49:AJ51" si="19">J49&amp;" ("&amp;G49&amp;")"</f>
        <v>I/O Type (Embeded Analog Input) ()</v>
      </c>
      <c r="AK49" s="2">
        <f t="shared" si="9"/>
        <v>0</v>
      </c>
      <c r="AL49" s="2">
        <f t="shared" si="10"/>
        <v>0</v>
      </c>
      <c r="AM49" s="2">
        <f t="shared" si="11"/>
        <v>0</v>
      </c>
      <c r="AN49" s="2">
        <f t="shared" si="12"/>
        <v>0</v>
      </c>
      <c r="AO49" s="2">
        <f t="shared" si="13"/>
        <v>0</v>
      </c>
      <c r="AP49" s="2">
        <f t="shared" si="14"/>
        <v>0</v>
      </c>
      <c r="AQ49" s="2">
        <f t="shared" si="15"/>
        <v>0</v>
      </c>
      <c r="AR49" s="2">
        <f t="shared" si="16"/>
        <v>0</v>
      </c>
    </row>
    <row r="50" spans="1:44" x14ac:dyDescent="0.2">
      <c r="A50" s="17" t="s">
        <v>64</v>
      </c>
      <c r="B50" s="18">
        <v>0</v>
      </c>
      <c r="C50" s="18" t="s">
        <v>3</v>
      </c>
      <c r="D50" s="19">
        <v>1</v>
      </c>
      <c r="E50" s="19">
        <v>2</v>
      </c>
      <c r="F50" s="19">
        <v>0</v>
      </c>
      <c r="G50" s="20" t="s">
        <v>19</v>
      </c>
      <c r="H50" s="21"/>
      <c r="I50" s="22"/>
      <c r="J50" s="23" t="s">
        <v>60</v>
      </c>
      <c r="K50" s="94" t="s">
        <v>9</v>
      </c>
      <c r="L50" s="24"/>
      <c r="M50" s="24"/>
      <c r="N50" s="25"/>
      <c r="O50" s="22"/>
      <c r="P50" s="25" t="s">
        <v>8</v>
      </c>
      <c r="Q50" s="18" t="s">
        <v>5</v>
      </c>
      <c r="R50" s="18">
        <v>0</v>
      </c>
      <c r="S50" s="18">
        <v>100</v>
      </c>
      <c r="T50" s="17" t="s">
        <v>59</v>
      </c>
      <c r="U50" s="18"/>
      <c r="V50" s="18"/>
      <c r="W50" s="18"/>
      <c r="X50" s="18"/>
      <c r="Y50" s="18"/>
      <c r="Z50" s="18"/>
      <c r="AA50" s="18"/>
      <c r="AB50" s="18"/>
      <c r="AC50" s="18"/>
      <c r="AD50" s="26"/>
      <c r="AE50" s="26"/>
      <c r="AF50" s="26"/>
      <c r="AG50" s="26"/>
      <c r="AH50" s="18"/>
      <c r="AI50" s="27"/>
      <c r="AJ50" s="73" t="str">
        <f t="shared" si="19"/>
        <v>&lt;SPARE&gt; (SPARE)</v>
      </c>
      <c r="AK50" s="2">
        <f t="shared" si="9"/>
        <v>0</v>
      </c>
      <c r="AL50" s="2">
        <f t="shared" si="10"/>
        <v>0</v>
      </c>
      <c r="AM50" s="2">
        <f t="shared" si="11"/>
        <v>0</v>
      </c>
      <c r="AN50" s="2">
        <f t="shared" si="12"/>
        <v>0</v>
      </c>
      <c r="AO50" s="2">
        <f t="shared" si="13"/>
        <v>0</v>
      </c>
      <c r="AP50" s="2">
        <f t="shared" si="14"/>
        <v>0</v>
      </c>
      <c r="AQ50" s="2">
        <f t="shared" si="15"/>
        <v>0</v>
      </c>
      <c r="AR50" s="2">
        <f t="shared" si="16"/>
        <v>1</v>
      </c>
    </row>
    <row r="51" spans="1:44" x14ac:dyDescent="0.2">
      <c r="A51" s="17" t="s">
        <v>64</v>
      </c>
      <c r="B51" s="18">
        <v>0</v>
      </c>
      <c r="C51" s="18" t="s">
        <v>3</v>
      </c>
      <c r="D51" s="19">
        <v>1</v>
      </c>
      <c r="E51" s="19">
        <v>2</v>
      </c>
      <c r="F51" s="19">
        <v>1</v>
      </c>
      <c r="G51" s="20" t="s">
        <v>19</v>
      </c>
      <c r="H51" s="21"/>
      <c r="I51" s="22"/>
      <c r="J51" s="23" t="s">
        <v>60</v>
      </c>
      <c r="K51" s="94" t="s">
        <v>9</v>
      </c>
      <c r="L51" s="24"/>
      <c r="M51" s="24"/>
      <c r="N51" s="25"/>
      <c r="O51" s="22"/>
      <c r="P51" s="25" t="s">
        <v>8</v>
      </c>
      <c r="Q51" s="18" t="s">
        <v>5</v>
      </c>
      <c r="R51" s="18">
        <v>0</v>
      </c>
      <c r="S51" s="18">
        <v>100</v>
      </c>
      <c r="T51" s="17" t="s">
        <v>59</v>
      </c>
      <c r="U51" s="18"/>
      <c r="V51" s="18"/>
      <c r="W51" s="18"/>
      <c r="X51" s="18"/>
      <c r="Y51" s="18"/>
      <c r="Z51" s="18"/>
      <c r="AA51" s="18"/>
      <c r="AB51" s="18"/>
      <c r="AC51" s="18"/>
      <c r="AD51" s="26"/>
      <c r="AE51" s="26"/>
      <c r="AF51" s="26"/>
      <c r="AG51" s="26"/>
      <c r="AH51" s="18"/>
      <c r="AI51" s="27"/>
      <c r="AJ51" s="73" t="str">
        <f t="shared" si="19"/>
        <v>&lt;SPARE&gt; (SPARE)</v>
      </c>
      <c r="AK51" s="2">
        <f t="shared" si="9"/>
        <v>0</v>
      </c>
      <c r="AL51" s="2">
        <f t="shared" si="10"/>
        <v>0</v>
      </c>
      <c r="AM51" s="2">
        <f t="shared" si="11"/>
        <v>0</v>
      </c>
      <c r="AN51" s="2">
        <f t="shared" si="12"/>
        <v>0</v>
      </c>
      <c r="AO51" s="2">
        <f t="shared" si="13"/>
        <v>0</v>
      </c>
      <c r="AP51" s="2">
        <f t="shared" si="14"/>
        <v>0</v>
      </c>
      <c r="AQ51" s="2">
        <f t="shared" si="15"/>
        <v>0</v>
      </c>
      <c r="AR51" s="2">
        <f t="shared" si="16"/>
        <v>1</v>
      </c>
    </row>
    <row r="52" spans="1:44" x14ac:dyDescent="0.2">
      <c r="A52" s="8"/>
      <c r="B52" s="8"/>
      <c r="C52" s="8"/>
      <c r="D52" s="9" t="s">
        <v>16</v>
      </c>
      <c r="E52" s="9" t="s">
        <v>17</v>
      </c>
      <c r="F52" s="9" t="s">
        <v>18</v>
      </c>
      <c r="G52" s="10"/>
      <c r="H52" s="10"/>
      <c r="I52" s="11"/>
      <c r="J52" s="28" t="s">
        <v>101</v>
      </c>
      <c r="K52" s="13"/>
      <c r="L52" s="14"/>
      <c r="M52" s="14"/>
      <c r="N52" s="15"/>
      <c r="O52" s="15"/>
      <c r="P52" s="15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16"/>
      <c r="AJ52" s="73" t="str">
        <f t="shared" ref="AJ52" si="20">J52&amp;" ("&amp;G52&amp;")"</f>
        <v>I/O Type (End Cap) = ECR ()</v>
      </c>
      <c r="AK52" s="2">
        <f t="shared" si="9"/>
        <v>0</v>
      </c>
      <c r="AL52" s="2">
        <f t="shared" si="10"/>
        <v>0</v>
      </c>
      <c r="AM52" s="2">
        <f t="shared" si="11"/>
        <v>0</v>
      </c>
      <c r="AN52" s="2">
        <f t="shared" si="12"/>
        <v>0</v>
      </c>
      <c r="AO52" s="2">
        <f t="shared" si="13"/>
        <v>0</v>
      </c>
      <c r="AP52" s="2">
        <f t="shared" si="14"/>
        <v>0</v>
      </c>
      <c r="AQ52" s="2">
        <f t="shared" si="15"/>
        <v>0</v>
      </c>
      <c r="AR52" s="2">
        <f t="shared" si="16"/>
        <v>0</v>
      </c>
    </row>
    <row r="53" spans="1:44" x14ac:dyDescent="0.2">
      <c r="A53" s="68"/>
      <c r="B53" s="68"/>
      <c r="C53" s="68"/>
      <c r="D53" s="74"/>
      <c r="E53" s="74"/>
      <c r="F53" s="74"/>
      <c r="G53" s="75"/>
      <c r="H53" s="68"/>
      <c r="I53" s="69"/>
      <c r="J53" s="76"/>
      <c r="K53" s="68"/>
      <c r="L53" s="70"/>
      <c r="M53" s="70"/>
      <c r="N53" s="71"/>
      <c r="O53" s="69"/>
      <c r="P53" s="71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72"/>
      <c r="AJ53" s="73"/>
    </row>
    <row r="54" spans="1:44" x14ac:dyDescent="0.2">
      <c r="A54" s="68"/>
      <c r="B54" s="68"/>
      <c r="C54" s="68"/>
      <c r="D54" s="68"/>
      <c r="E54" s="68"/>
      <c r="F54" s="68"/>
      <c r="G54" s="68"/>
      <c r="H54" s="68"/>
      <c r="I54" s="69"/>
      <c r="J54" s="68"/>
      <c r="K54" s="68"/>
      <c r="L54" s="70"/>
      <c r="M54" s="70"/>
      <c r="N54" s="71"/>
      <c r="O54" s="69"/>
      <c r="P54" s="71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72"/>
      <c r="AJ54" s="73"/>
      <c r="AK54" s="2">
        <f t="shared" ref="AK54:AR54" si="21">SUM(AK8:AK52)</f>
        <v>10</v>
      </c>
      <c r="AL54" s="2">
        <f t="shared" si="21"/>
        <v>2</v>
      </c>
      <c r="AM54" s="2">
        <f t="shared" si="21"/>
        <v>2</v>
      </c>
      <c r="AN54" s="2">
        <f t="shared" si="21"/>
        <v>0</v>
      </c>
      <c r="AO54" s="2">
        <f t="shared" si="21"/>
        <v>6</v>
      </c>
      <c r="AP54" s="2">
        <f t="shared" si="21"/>
        <v>14</v>
      </c>
      <c r="AQ54" s="2">
        <f t="shared" si="21"/>
        <v>2</v>
      </c>
      <c r="AR54" s="2">
        <f t="shared" si="21"/>
        <v>2</v>
      </c>
    </row>
    <row r="55" spans="1:44" x14ac:dyDescent="0.2">
      <c r="A55" s="68"/>
      <c r="B55" s="68"/>
      <c r="C55" s="68"/>
      <c r="D55" s="68"/>
      <c r="E55" s="68"/>
      <c r="F55" s="68"/>
      <c r="G55" s="68"/>
      <c r="H55" s="68"/>
      <c r="I55" s="69"/>
      <c r="J55" s="68"/>
      <c r="K55" s="68"/>
      <c r="L55" s="70"/>
      <c r="M55" s="70"/>
      <c r="N55" s="71"/>
      <c r="O55" s="69"/>
      <c r="P55" s="71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72"/>
      <c r="AJ55" s="73"/>
    </row>
    <row r="56" spans="1:44" x14ac:dyDescent="0.2">
      <c r="A56" s="68"/>
      <c r="B56" s="68"/>
      <c r="C56" s="68"/>
      <c r="D56" s="68"/>
      <c r="E56" s="68"/>
      <c r="F56" s="68"/>
      <c r="G56" s="68"/>
      <c r="H56" s="68"/>
      <c r="I56" s="69"/>
      <c r="J56" s="68"/>
      <c r="K56" s="43"/>
      <c r="L56" s="44"/>
      <c r="M56" s="44"/>
      <c r="N56" s="45"/>
      <c r="O56" s="46"/>
      <c r="P56" s="45"/>
      <c r="Q56" s="47" t="s">
        <v>14</v>
      </c>
      <c r="R56" s="65" t="s">
        <v>76</v>
      </c>
      <c r="S56" s="47" t="s">
        <v>7</v>
      </c>
      <c r="T56" s="48" t="s">
        <v>9</v>
      </c>
      <c r="U56" s="74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72"/>
      <c r="AJ56" s="73"/>
    </row>
    <row r="57" spans="1:44" x14ac:dyDescent="0.2">
      <c r="A57" s="68"/>
      <c r="B57" s="68"/>
      <c r="C57" s="68"/>
      <c r="D57" s="68"/>
      <c r="E57" s="68"/>
      <c r="F57" s="68"/>
      <c r="G57" s="68"/>
      <c r="H57" s="68"/>
      <c r="I57" s="69"/>
      <c r="J57" s="68"/>
      <c r="K57" s="49" t="s">
        <v>10</v>
      </c>
      <c r="L57" s="70"/>
      <c r="M57" s="70"/>
      <c r="N57" s="71"/>
      <c r="O57" s="69"/>
      <c r="P57" s="71"/>
      <c r="Q57" s="74">
        <f>AK54</f>
        <v>10</v>
      </c>
      <c r="R57" s="74">
        <f>AL54</f>
        <v>2</v>
      </c>
      <c r="S57" s="74">
        <f>AM54</f>
        <v>2</v>
      </c>
      <c r="T57" s="50">
        <f>AN54</f>
        <v>0</v>
      </c>
      <c r="U57" s="74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72"/>
      <c r="AJ57" s="73"/>
    </row>
    <row r="58" spans="1:44" x14ac:dyDescent="0.2">
      <c r="A58" s="68"/>
      <c r="B58" s="68"/>
      <c r="C58" s="68"/>
      <c r="D58" s="68"/>
      <c r="E58" s="68"/>
      <c r="F58" s="68"/>
      <c r="G58" s="68"/>
      <c r="H58" s="68"/>
      <c r="I58" s="69"/>
      <c r="J58" s="68"/>
      <c r="K58" s="49" t="s">
        <v>11</v>
      </c>
      <c r="L58" s="70"/>
      <c r="M58" s="70"/>
      <c r="N58" s="71"/>
      <c r="O58" s="69"/>
      <c r="P58" s="71"/>
      <c r="Q58" s="51">
        <f>AO54</f>
        <v>6</v>
      </c>
      <c r="R58" s="51">
        <f t="shared" ref="R58:T58" si="22">AP54</f>
        <v>14</v>
      </c>
      <c r="S58" s="51">
        <f t="shared" si="22"/>
        <v>2</v>
      </c>
      <c r="T58" s="52">
        <f t="shared" si="22"/>
        <v>2</v>
      </c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72"/>
      <c r="AJ58" s="73"/>
    </row>
    <row r="59" spans="1:44" x14ac:dyDescent="0.2">
      <c r="A59" s="68"/>
      <c r="B59" s="68"/>
      <c r="C59" s="68"/>
      <c r="D59" s="68"/>
      <c r="E59" s="68"/>
      <c r="F59" s="68"/>
      <c r="G59" s="68"/>
      <c r="H59" s="68"/>
      <c r="I59" s="69"/>
      <c r="J59" s="68"/>
      <c r="K59" s="49" t="s">
        <v>12</v>
      </c>
      <c r="L59" s="70"/>
      <c r="M59" s="70"/>
      <c r="N59" s="71"/>
      <c r="O59" s="69"/>
      <c r="P59" s="71"/>
      <c r="Q59" s="74">
        <f>SUM(Q57:Q58)</f>
        <v>16</v>
      </c>
      <c r="R59" s="74">
        <f>SUM(R57:R58)</f>
        <v>16</v>
      </c>
      <c r="S59" s="74">
        <f>SUM(S57:S58)</f>
        <v>4</v>
      </c>
      <c r="T59" s="50">
        <f>T57+T58</f>
        <v>2</v>
      </c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72"/>
      <c r="AJ59" s="73"/>
    </row>
    <row r="60" spans="1:44" x14ac:dyDescent="0.2">
      <c r="A60" s="68"/>
      <c r="B60" s="68"/>
      <c r="C60" s="68"/>
      <c r="D60" s="68"/>
      <c r="E60" s="68"/>
      <c r="F60" s="68"/>
      <c r="G60" s="68"/>
      <c r="H60" s="68"/>
      <c r="I60" s="69"/>
      <c r="J60" s="68"/>
      <c r="K60" s="53" t="s">
        <v>15</v>
      </c>
      <c r="L60" s="54"/>
      <c r="M60" s="54"/>
      <c r="N60" s="55"/>
      <c r="O60" s="56"/>
      <c r="P60" s="55"/>
      <c r="Q60" s="57">
        <f>ROUNDUP(Q58/Q59,2)</f>
        <v>0.38</v>
      </c>
      <c r="R60" s="58">
        <f>R58/R59</f>
        <v>0.875</v>
      </c>
      <c r="S60" s="58">
        <f t="shared" ref="S60:T60" si="23">S58/S59</f>
        <v>0.5</v>
      </c>
      <c r="T60" s="59">
        <f t="shared" si="23"/>
        <v>1</v>
      </c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72"/>
      <c r="AJ60" s="73"/>
    </row>
    <row r="61" spans="1:44" x14ac:dyDescent="0.2">
      <c r="A61" s="68"/>
      <c r="B61" s="68"/>
      <c r="C61" s="68"/>
      <c r="D61" s="68"/>
      <c r="E61" s="68"/>
      <c r="F61" s="68"/>
      <c r="G61" s="68"/>
      <c r="H61" s="68"/>
      <c r="I61" s="69"/>
      <c r="J61" s="68"/>
      <c r="K61" s="68"/>
      <c r="L61" s="70"/>
      <c r="M61" s="70"/>
      <c r="N61" s="71"/>
      <c r="O61" s="69"/>
      <c r="P61" s="71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72"/>
      <c r="AJ61" s="77"/>
    </row>
    <row r="62" spans="1:44" x14ac:dyDescent="0.2">
      <c r="A62" s="68"/>
      <c r="B62" s="68"/>
      <c r="C62" s="68"/>
      <c r="D62" s="68"/>
      <c r="E62" s="68"/>
      <c r="F62" s="68"/>
      <c r="G62" s="68"/>
      <c r="H62" s="68"/>
      <c r="I62" s="69"/>
      <c r="J62" s="68"/>
      <c r="K62" s="68"/>
      <c r="L62" s="70"/>
      <c r="M62" s="70"/>
      <c r="N62" s="71"/>
      <c r="O62" s="69"/>
      <c r="P62" s="71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72"/>
    </row>
    <row r="63" spans="1:44" x14ac:dyDescent="0.2">
      <c r="A63" s="68"/>
      <c r="B63" s="68"/>
      <c r="C63" s="68"/>
      <c r="D63" s="68"/>
      <c r="E63" s="68"/>
      <c r="F63" s="68"/>
      <c r="G63" s="68"/>
      <c r="H63" s="68"/>
      <c r="I63" s="69"/>
      <c r="J63" s="68"/>
      <c r="K63" s="68"/>
      <c r="L63" s="70"/>
      <c r="M63" s="70"/>
      <c r="N63" s="71"/>
      <c r="O63" s="69"/>
      <c r="P63" s="71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72"/>
    </row>
    <row r="64" spans="1:44" x14ac:dyDescent="0.2">
      <c r="A64" s="68"/>
    </row>
    <row r="65" spans="1:35" x14ac:dyDescent="0.2">
      <c r="A65" s="68"/>
    </row>
    <row r="66" spans="1:35" x14ac:dyDescent="0.2">
      <c r="A66" s="68"/>
    </row>
    <row r="67" spans="1:35" x14ac:dyDescent="0.2">
      <c r="A67" s="68"/>
    </row>
    <row r="68" spans="1:35" x14ac:dyDescent="0.2">
      <c r="AI68" s="60"/>
    </row>
    <row r="69" spans="1:35" x14ac:dyDescent="0.2">
      <c r="AI69" s="61"/>
    </row>
    <row r="71" spans="1:35" x14ac:dyDescent="0.2">
      <c r="AI71" s="62"/>
    </row>
  </sheetData>
  <mergeCells count="4">
    <mergeCell ref="D7:F7"/>
    <mergeCell ref="A1:AI1"/>
    <mergeCell ref="A3:AI3"/>
    <mergeCell ref="A5:AI5"/>
  </mergeCells>
  <phoneticPr fontId="0" type="noConversion"/>
  <printOptions horizontalCentered="1"/>
  <pageMargins left="0.25" right="0.25" top="0.75" bottom="0.75" header="0.3" footer="0.3"/>
  <pageSetup paperSize="17" fitToHeight="10" orientation="landscape" r:id="rId1"/>
  <headerFooter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WF1</vt:lpstr>
      <vt:lpstr>'WF1'!Print_Titles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zanew</dc:creator>
  <cp:lastModifiedBy>Chris O'Rear</cp:lastModifiedBy>
  <cp:lastPrinted>2019-05-02T17:48:57Z</cp:lastPrinted>
  <dcterms:created xsi:type="dcterms:W3CDTF">2004-07-27T13:07:30Z</dcterms:created>
  <dcterms:modified xsi:type="dcterms:W3CDTF">2020-01-09T17:36:33Z</dcterms:modified>
</cp:coreProperties>
</file>