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Fundraising Data/GN_JAPAN/"/>
    </mc:Choice>
  </mc:AlternateContent>
  <xr:revisionPtr revIDLastSave="0" documentId="13_ncr:1_{28F12D2C-3E85-E74E-9E28-7A74C7C7074F}" xr6:coauthVersionLast="43" xr6:coauthVersionMax="43" xr10:uidLastSave="{00000000-0000-0000-0000-000000000000}"/>
  <bookViews>
    <workbookView xWindow="-34460" yWindow="2100" windowWidth="27240" windowHeight="16040" xr2:uid="{E81B6723-0211-BC46-B22E-B83337FFE95A}"/>
  </bookViews>
  <sheets>
    <sheet name="2019JUN" sheetId="2" r:id="rId1"/>
    <sheet name="Data frame" sheetId="1" r:id="rId2"/>
  </sheets>
  <externalReferences>
    <externalReference r:id="rId3"/>
  </externalReferences>
  <definedNames>
    <definedName name="_xlnm.Print_Area" localSheetId="0">'2019JUN'!$A$1:$M$168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55" i="2" l="1"/>
  <c r="G23" i="2"/>
  <c r="D27" i="2"/>
  <c r="D155" i="2"/>
  <c r="F123" i="2"/>
  <c r="E123" i="2"/>
  <c r="D123" i="2"/>
  <c r="E122" i="2"/>
  <c r="F122" i="2" s="1"/>
  <c r="D122" i="2"/>
  <c r="D124" i="2" s="1"/>
  <c r="F121" i="2"/>
  <c r="E121" i="2"/>
  <c r="D121" i="2"/>
  <c r="H120" i="2"/>
  <c r="I120" i="2" s="1"/>
  <c r="G120" i="2"/>
  <c r="F120" i="2"/>
  <c r="H119" i="2"/>
  <c r="H121" i="2" s="1"/>
  <c r="G119" i="2"/>
  <c r="G121" i="2" s="1"/>
  <c r="F119" i="2"/>
  <c r="H118" i="2"/>
  <c r="I118" i="2" s="1"/>
  <c r="G118" i="2"/>
  <c r="E118" i="2"/>
  <c r="D118" i="2"/>
  <c r="F118" i="2" s="1"/>
  <c r="I117" i="2"/>
  <c r="H117" i="2"/>
  <c r="H123" i="2" s="1"/>
  <c r="G117" i="2"/>
  <c r="G123" i="2" s="1"/>
  <c r="F117" i="2"/>
  <c r="I116" i="2"/>
  <c r="H116" i="2"/>
  <c r="H122" i="2" s="1"/>
  <c r="G116" i="2"/>
  <c r="G122" i="2" s="1"/>
  <c r="F116" i="2"/>
  <c r="E114" i="2"/>
  <c r="F114" i="2" s="1"/>
  <c r="D114" i="2"/>
  <c r="D126" i="2" s="1"/>
  <c r="F113" i="2"/>
  <c r="E113" i="2"/>
  <c r="E125" i="2" s="1"/>
  <c r="D113" i="2"/>
  <c r="D125" i="2" s="1"/>
  <c r="H112" i="2"/>
  <c r="I112" i="2" s="1"/>
  <c r="G112" i="2"/>
  <c r="E112" i="2"/>
  <c r="F112" i="2" s="1"/>
  <c r="D112" i="2"/>
  <c r="I111" i="2"/>
  <c r="H111" i="2"/>
  <c r="G111" i="2"/>
  <c r="F111" i="2"/>
  <c r="I110" i="2"/>
  <c r="H110" i="2"/>
  <c r="G110" i="2"/>
  <c r="F110" i="2"/>
  <c r="F109" i="2"/>
  <c r="E109" i="2"/>
  <c r="D109" i="2"/>
  <c r="H108" i="2"/>
  <c r="I108" i="2" s="1"/>
  <c r="G108" i="2"/>
  <c r="F108" i="2"/>
  <c r="H107" i="2"/>
  <c r="H109" i="2" s="1"/>
  <c r="I109" i="2" s="1"/>
  <c r="G107" i="2"/>
  <c r="G109" i="2" s="1"/>
  <c r="F107" i="2"/>
  <c r="H106" i="2"/>
  <c r="I106" i="2" s="1"/>
  <c r="G106" i="2"/>
  <c r="E106" i="2"/>
  <c r="D106" i="2"/>
  <c r="F106" i="2" s="1"/>
  <c r="I105" i="2"/>
  <c r="H105" i="2"/>
  <c r="G105" i="2"/>
  <c r="F105" i="2"/>
  <c r="I104" i="2"/>
  <c r="H104" i="2"/>
  <c r="G104" i="2"/>
  <c r="F104" i="2"/>
  <c r="F103" i="2"/>
  <c r="E103" i="2"/>
  <c r="D103" i="2"/>
  <c r="H102" i="2"/>
  <c r="H114" i="2" s="1"/>
  <c r="G102" i="2"/>
  <c r="F102" i="2"/>
  <c r="H101" i="2"/>
  <c r="H103" i="2" s="1"/>
  <c r="G101" i="2"/>
  <c r="G103" i="2" s="1"/>
  <c r="F101" i="2"/>
  <c r="H100" i="2"/>
  <c r="I100" i="2" s="1"/>
  <c r="E100" i="2"/>
  <c r="D100" i="2"/>
  <c r="F100" i="2" s="1"/>
  <c r="H99" i="2"/>
  <c r="I99" i="2" s="1"/>
  <c r="G99" i="2"/>
  <c r="G114" i="2" s="1"/>
  <c r="G126" i="2" s="1"/>
  <c r="F99" i="2"/>
  <c r="H98" i="2"/>
  <c r="I98" i="2" s="1"/>
  <c r="G98" i="2"/>
  <c r="G100" i="2" s="1"/>
  <c r="F98" i="2"/>
  <c r="F92" i="2"/>
  <c r="G91" i="2"/>
  <c r="F91" i="2"/>
  <c r="E91" i="2"/>
  <c r="F90" i="2"/>
  <c r="G90" i="2" s="1"/>
  <c r="E90" i="2"/>
  <c r="F89" i="2"/>
  <c r="E89" i="2"/>
  <c r="F88" i="2"/>
  <c r="F87" i="2"/>
  <c r="G89" i="2" s="1"/>
  <c r="D78" i="2"/>
  <c r="E77" i="2"/>
  <c r="D77" i="2"/>
  <c r="H76" i="2"/>
  <c r="E76" i="2"/>
  <c r="D76" i="2"/>
  <c r="H75" i="2"/>
  <c r="G75" i="2"/>
  <c r="F75" i="2"/>
  <c r="E75" i="2"/>
  <c r="H74" i="2"/>
  <c r="G74" i="2"/>
  <c r="F74" i="2"/>
  <c r="D73" i="2"/>
  <c r="G72" i="2"/>
  <c r="E72" i="2"/>
  <c r="H72" i="2" s="1"/>
  <c r="H71" i="2"/>
  <c r="G71" i="2"/>
  <c r="F71" i="2"/>
  <c r="D69" i="2"/>
  <c r="D68" i="2"/>
  <c r="D67" i="2"/>
  <c r="H66" i="2"/>
  <c r="G66" i="2"/>
  <c r="E66" i="2"/>
  <c r="F66" i="2" s="1"/>
  <c r="G65" i="2"/>
  <c r="E65" i="2"/>
  <c r="F65" i="2" s="1"/>
  <c r="D64" i="2"/>
  <c r="G63" i="2"/>
  <c r="H62" i="2"/>
  <c r="G62" i="2"/>
  <c r="E62" i="2"/>
  <c r="E68" i="2" s="1"/>
  <c r="E60" i="2"/>
  <c r="D60" i="2"/>
  <c r="E59" i="2"/>
  <c r="D59" i="2"/>
  <c r="E58" i="2"/>
  <c r="D58" i="2"/>
  <c r="F58" i="2" s="1"/>
  <c r="H57" i="2"/>
  <c r="G57" i="2"/>
  <c r="F57" i="2"/>
  <c r="H56" i="2"/>
  <c r="H58" i="2" s="1"/>
  <c r="G56" i="2"/>
  <c r="F56" i="2"/>
  <c r="E55" i="2"/>
  <c r="D55" i="2"/>
  <c r="H54" i="2"/>
  <c r="H60" i="2" s="1"/>
  <c r="G54" i="2"/>
  <c r="G60" i="2" s="1"/>
  <c r="F54" i="2"/>
  <c r="I53" i="2"/>
  <c r="H53" i="2"/>
  <c r="G53" i="2"/>
  <c r="F53" i="2"/>
  <c r="H44" i="2"/>
  <c r="I44" i="2" s="1"/>
  <c r="G44" i="2"/>
  <c r="F44" i="2"/>
  <c r="H43" i="2"/>
  <c r="I43" i="2" s="1"/>
  <c r="G43" i="2"/>
  <c r="F43" i="2"/>
  <c r="H42" i="2"/>
  <c r="I42" i="2" s="1"/>
  <c r="G42" i="2"/>
  <c r="E42" i="2"/>
  <c r="F42" i="2" s="1"/>
  <c r="E41" i="2"/>
  <c r="F41" i="2" s="1"/>
  <c r="F40" i="2"/>
  <c r="E40" i="2"/>
  <c r="D40" i="2"/>
  <c r="I39" i="2"/>
  <c r="F39" i="2"/>
  <c r="H38" i="2"/>
  <c r="I38" i="2" s="1"/>
  <c r="G38" i="2"/>
  <c r="G40" i="2" s="1"/>
  <c r="F38" i="2"/>
  <c r="E37" i="2"/>
  <c r="D37" i="2"/>
  <c r="D41" i="2" s="1"/>
  <c r="I36" i="2"/>
  <c r="F36" i="2"/>
  <c r="H35" i="2"/>
  <c r="I35" i="2" s="1"/>
  <c r="G35" i="2"/>
  <c r="G37" i="2" s="1"/>
  <c r="F35" i="2"/>
  <c r="D34" i="2"/>
  <c r="I33" i="2"/>
  <c r="H33" i="2"/>
  <c r="G33" i="2"/>
  <c r="F33" i="2"/>
  <c r="E32" i="2"/>
  <c r="E34" i="2" s="1"/>
  <c r="D32" i="2"/>
  <c r="H31" i="2"/>
  <c r="I31" i="2" s="1"/>
  <c r="G31" i="2"/>
  <c r="F31" i="2"/>
  <c r="H30" i="2"/>
  <c r="H32" i="2" s="1"/>
  <c r="G30" i="2"/>
  <c r="G32" i="2" s="1"/>
  <c r="G34" i="2" s="1"/>
  <c r="F30" i="2"/>
  <c r="E27" i="2"/>
  <c r="H26" i="2"/>
  <c r="I26" i="2" s="1"/>
  <c r="G26" i="2"/>
  <c r="F26" i="2"/>
  <c r="H25" i="2"/>
  <c r="H27" i="2" s="1"/>
  <c r="G25" i="2"/>
  <c r="G27" i="2" s="1"/>
  <c r="F25" i="2"/>
  <c r="E24" i="2"/>
  <c r="D24" i="2"/>
  <c r="H23" i="2"/>
  <c r="H24" i="2" s="1"/>
  <c r="F23" i="2"/>
  <c r="D16" i="2"/>
  <c r="C16" i="2"/>
  <c r="G78" i="2" l="1"/>
  <c r="I75" i="2"/>
  <c r="G76" i="2"/>
  <c r="G77" i="2"/>
  <c r="D79" i="2"/>
  <c r="I71" i="2"/>
  <c r="G73" i="2"/>
  <c r="F77" i="2"/>
  <c r="G67" i="2"/>
  <c r="G69" i="2"/>
  <c r="I66" i="2"/>
  <c r="D70" i="2"/>
  <c r="G64" i="2"/>
  <c r="F60" i="2"/>
  <c r="D61" i="2"/>
  <c r="I60" i="2"/>
  <c r="G58" i="2"/>
  <c r="I58" i="2" s="1"/>
  <c r="I57" i="2"/>
  <c r="G59" i="2"/>
  <c r="G61" i="2" s="1"/>
  <c r="I54" i="2"/>
  <c r="H55" i="2"/>
  <c r="F59" i="2"/>
  <c r="F55" i="2"/>
  <c r="F76" i="2"/>
  <c r="I23" i="2"/>
  <c r="F34" i="2"/>
  <c r="D28" i="2"/>
  <c r="D45" i="2" s="1"/>
  <c r="D46" i="2" s="1"/>
  <c r="D47" i="2" s="1"/>
  <c r="F27" i="2"/>
  <c r="F24" i="2"/>
  <c r="G24" i="2"/>
  <c r="I24" i="2"/>
  <c r="H78" i="2"/>
  <c r="I78" i="2" s="1"/>
  <c r="I72" i="2"/>
  <c r="G124" i="2"/>
  <c r="G28" i="2"/>
  <c r="G45" i="2" s="1"/>
  <c r="G46" i="2" s="1"/>
  <c r="G47" i="2" s="1"/>
  <c r="I32" i="2"/>
  <c r="H34" i="2"/>
  <c r="I34" i="2" s="1"/>
  <c r="G41" i="2"/>
  <c r="G79" i="2"/>
  <c r="I114" i="2"/>
  <c r="H126" i="2"/>
  <c r="I126" i="2" s="1"/>
  <c r="I122" i="2"/>
  <c r="H124" i="2"/>
  <c r="I124" i="2" s="1"/>
  <c r="I123" i="2"/>
  <c r="I121" i="2"/>
  <c r="E127" i="2"/>
  <c r="F127" i="2" s="1"/>
  <c r="F125" i="2"/>
  <c r="I76" i="2"/>
  <c r="I27" i="2"/>
  <c r="F68" i="2"/>
  <c r="I103" i="2"/>
  <c r="D127" i="2"/>
  <c r="H28" i="2"/>
  <c r="F32" i="2"/>
  <c r="H37" i="2"/>
  <c r="H40" i="2"/>
  <c r="I40" i="2" s="1"/>
  <c r="I56" i="2"/>
  <c r="E61" i="2"/>
  <c r="F61" i="2" s="1"/>
  <c r="H65" i="2"/>
  <c r="E67" i="2"/>
  <c r="F67" i="2" s="1"/>
  <c r="G68" i="2"/>
  <c r="F72" i="2"/>
  <c r="H73" i="2"/>
  <c r="I73" i="2" s="1"/>
  <c r="E78" i="2"/>
  <c r="F78" i="2" s="1"/>
  <c r="I101" i="2"/>
  <c r="I102" i="2"/>
  <c r="I107" i="2"/>
  <c r="G113" i="2"/>
  <c r="I119" i="2"/>
  <c r="E124" i="2"/>
  <c r="F124" i="2" s="1"/>
  <c r="E126" i="2"/>
  <c r="F126" i="2" s="1"/>
  <c r="H59" i="2"/>
  <c r="I25" i="2"/>
  <c r="E28" i="2"/>
  <c r="I30" i="2"/>
  <c r="I62" i="2"/>
  <c r="E73" i="2"/>
  <c r="F73" i="2" s="1"/>
  <c r="I74" i="2"/>
  <c r="H77" i="2"/>
  <c r="H113" i="2"/>
  <c r="D115" i="2"/>
  <c r="F37" i="2"/>
  <c r="G55" i="2"/>
  <c r="I55" i="2" s="1"/>
  <c r="F62" i="2"/>
  <c r="E63" i="2"/>
  <c r="E115" i="2"/>
  <c r="G70" i="2" l="1"/>
  <c r="E79" i="2"/>
  <c r="F79" i="2" s="1"/>
  <c r="H63" i="2"/>
  <c r="F63" i="2"/>
  <c r="E69" i="2"/>
  <c r="I113" i="2"/>
  <c r="H125" i="2"/>
  <c r="H115" i="2"/>
  <c r="H61" i="2"/>
  <c r="I61" i="2" s="1"/>
  <c r="I59" i="2"/>
  <c r="G125" i="2"/>
  <c r="G127" i="2" s="1"/>
  <c r="G115" i="2"/>
  <c r="H45" i="2"/>
  <c r="I28" i="2"/>
  <c r="I77" i="2"/>
  <c r="H79" i="2"/>
  <c r="I79" i="2" s="1"/>
  <c r="I65" i="2"/>
  <c r="H67" i="2"/>
  <c r="I67" i="2" s="1"/>
  <c r="H68" i="2"/>
  <c r="F115" i="2"/>
  <c r="E45" i="2"/>
  <c r="F28" i="2"/>
  <c r="E64" i="2"/>
  <c r="F64" i="2" s="1"/>
  <c r="H41" i="2"/>
  <c r="I41" i="2" s="1"/>
  <c r="I37" i="2"/>
  <c r="F45" i="2" l="1"/>
  <c r="C155" i="2"/>
  <c r="H155" i="2" s="1"/>
  <c r="E46" i="2"/>
  <c r="I45" i="2"/>
  <c r="H46" i="2"/>
  <c r="F69" i="2"/>
  <c r="E70" i="2"/>
  <c r="F70" i="2" s="1"/>
  <c r="I115" i="2"/>
  <c r="I68" i="2"/>
  <c r="I125" i="2"/>
  <c r="H127" i="2"/>
  <c r="I127" i="2" s="1"/>
  <c r="I63" i="2"/>
  <c r="H69" i="2"/>
  <c r="I69" i="2" s="1"/>
  <c r="H64" i="2"/>
  <c r="I64" i="2" s="1"/>
  <c r="E47" i="2" l="1"/>
  <c r="F47" i="2" s="1"/>
  <c r="F46" i="2"/>
  <c r="H70" i="2"/>
  <c r="I70" i="2" s="1"/>
  <c r="H47" i="2"/>
  <c r="I47" i="2" s="1"/>
  <c r="I4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GiminKim</author>
    <author>細川もなみ</author>
    <author>GNI-양소영</author>
    <author>Monami　Hosokawa</author>
  </authors>
  <commentList>
    <comment ref="E23" authorId="0" shapeId="0" xr:uid="{258CC055-3963-D448-9C68-F159CAF75018}">
      <text>
        <r>
          <rPr>
            <sz val="9"/>
            <color rgb="FF000000"/>
            <rFont val="ＭＳ Ｐゴシック"/>
            <family val="3"/>
            <charset val="128"/>
          </rPr>
          <t>ひとりコース金額合計；</t>
        </r>
        <r>
          <rPr>
            <sz val="9"/>
            <color rgb="FF000000"/>
            <rFont val="ＭＳ Ｐゴシック"/>
            <family val="3"/>
            <charset val="128"/>
          </rPr>
          <t>H106</t>
        </r>
        <r>
          <rPr>
            <sz val="9"/>
            <color rgb="FF000000"/>
            <rFont val="ＭＳ Ｐゴシック"/>
            <family val="3"/>
            <charset val="128"/>
          </rPr>
          <t>÷</t>
        </r>
        <r>
          <rPr>
            <sz val="9"/>
            <color rgb="FF000000"/>
            <rFont val="ＭＳ Ｐゴシック"/>
            <family val="3"/>
            <charset val="128"/>
          </rPr>
          <t>115</t>
        </r>
      </text>
    </comment>
    <comment ref="E25" authorId="0" shapeId="0" xr:uid="{139D74EC-0B6C-1440-987E-A795C26B5FC4}">
      <text>
        <r>
          <rPr>
            <sz val="9"/>
            <color rgb="FF000000"/>
            <rFont val="ＭＳ Ｐゴシック"/>
            <family val="3"/>
            <charset val="128"/>
          </rPr>
          <t>(H113+H115+H117)</t>
        </r>
        <r>
          <rPr>
            <sz val="9"/>
            <color rgb="FF000000"/>
            <rFont val="ＭＳ Ｐゴシック"/>
            <family val="3"/>
            <charset val="128"/>
          </rPr>
          <t>÷</t>
        </r>
        <r>
          <rPr>
            <sz val="9"/>
            <color rgb="FF000000"/>
            <rFont val="ＭＳ Ｐゴシック"/>
            <family val="3"/>
            <charset val="128"/>
          </rPr>
          <t>115</t>
        </r>
      </text>
    </comment>
    <comment ref="E30" authorId="0" shapeId="0" xr:uid="{AAC2B4EB-B9CC-F24B-AFC2-6A330C0548AF}">
      <text>
        <r>
          <rPr>
            <sz val="9"/>
            <color rgb="FF000000"/>
            <rFont val="ＭＳ Ｐゴシック"/>
            <family val="3"/>
            <charset val="128"/>
          </rPr>
          <t>一般金額</t>
        </r>
        <r>
          <rPr>
            <sz val="9"/>
            <color rgb="FF000000"/>
            <rFont val="Tahoma"/>
            <family val="2"/>
          </rPr>
          <t>(E111</t>
        </r>
        <r>
          <rPr>
            <sz val="9"/>
            <color rgb="FF000000"/>
            <rFont val="ＭＳ Ｐゴシック"/>
            <family val="3"/>
            <charset val="128"/>
          </rPr>
          <t>）－（グッドごはん</t>
        </r>
        <r>
          <rPr>
            <sz val="9"/>
            <color rgb="FF000000"/>
            <rFont val="ＭＳ Ｐゴシック"/>
            <family val="3"/>
            <charset val="128"/>
          </rPr>
          <t>E92</t>
        </r>
        <r>
          <rPr>
            <sz val="9"/>
            <color rgb="FF000000"/>
            <rFont val="ＭＳ Ｐゴシック"/>
            <family val="3"/>
            <charset val="128"/>
          </rPr>
          <t>＋一般金額</t>
        </r>
        <r>
          <rPr>
            <sz val="9"/>
            <color rgb="FF000000"/>
            <rFont val="ＭＳ Ｐゴシック"/>
            <family val="3"/>
            <charset val="128"/>
          </rPr>
          <t>E88+</t>
        </r>
        <r>
          <rPr>
            <sz val="9"/>
            <color rgb="FF000000"/>
            <rFont val="ＭＳ Ｐゴシック"/>
            <family val="3"/>
            <charset val="128"/>
          </rPr>
          <t>国内緊急支援）</t>
        </r>
      </text>
    </comment>
    <comment ref="E31" authorId="1" shapeId="0" xr:uid="{DE8CCFEA-502C-E44D-8FBC-EEFAB9BDDB3A}">
      <text>
        <r>
          <rPr>
            <b/>
            <sz val="9"/>
            <color rgb="FF000000"/>
            <rFont val="MS P ゴシック"/>
            <family val="3"/>
            <charset val="128"/>
          </rPr>
          <t>細川もなみ</t>
        </r>
        <r>
          <rPr>
            <b/>
            <sz val="9"/>
            <color rgb="FF000000"/>
            <rFont val="Calibri"/>
            <family val="3"/>
            <charset val="128"/>
            <scheme val="minor"/>
          </rPr>
          <t>:</t>
        </r>
        <r>
          <rPr>
            <sz val="9"/>
            <color rgb="FF000000"/>
            <rFont val="Calibri"/>
            <family val="3"/>
            <charset val="128"/>
            <scheme val="minor"/>
          </rPr>
          <t xml:space="preserve">
</t>
        </r>
        <r>
          <rPr>
            <sz val="9"/>
            <color rgb="FF000000"/>
            <rFont val="MS P ゴシック"/>
            <family val="3"/>
            <charset val="128"/>
          </rPr>
          <t>グッドごはん</t>
        </r>
        <r>
          <rPr>
            <sz val="9"/>
            <color rgb="FF000000"/>
            <rFont val="Calibri"/>
            <family val="3"/>
            <charset val="128"/>
            <scheme val="minor"/>
          </rPr>
          <t>E92+</t>
        </r>
        <r>
          <rPr>
            <sz val="9"/>
            <color rgb="FF000000"/>
            <rFont val="MS P ゴシック"/>
            <family val="3"/>
            <charset val="128"/>
          </rPr>
          <t>国内緊急支援</t>
        </r>
        <r>
          <rPr>
            <sz val="9"/>
            <color rgb="FF000000"/>
            <rFont val="Calibri"/>
            <family val="3"/>
            <charset val="128"/>
            <scheme val="minor"/>
          </rPr>
          <t xml:space="preserve">
</t>
        </r>
      </text>
    </comment>
    <comment ref="E33" authorId="0" shapeId="0" xr:uid="{E73E0AC0-B906-5246-9916-673BCDFAF32B}">
      <text>
        <r>
          <rPr>
            <sz val="10"/>
            <color rgb="FF000000"/>
            <rFont val="ＭＳ Ｐゴシック"/>
            <family val="3"/>
            <charset val="128"/>
          </rPr>
          <t>一般金額</t>
        </r>
        <r>
          <rPr>
            <sz val="10"/>
            <color rgb="FF000000"/>
            <rFont val="Tahoma"/>
            <family val="2"/>
          </rPr>
          <t>E88</t>
        </r>
      </text>
    </comment>
    <comment ref="D38" authorId="1" shapeId="0" xr:uid="{ACE57943-C39A-B748-BF1A-6E93F12A21D3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Corporations &amp; Foundations+Other Organization</t>
        </r>
      </text>
    </comment>
    <comment ref="E53" authorId="1" shapeId="0" xr:uid="{6D17E477-59FD-CD47-9343-EFEDE8EBB0B7}">
      <text>
        <r>
          <rPr>
            <b/>
            <sz val="9"/>
            <color rgb="FF000000"/>
            <rFont val="MS P ゴシック"/>
            <family val="3"/>
            <charset val="128"/>
          </rPr>
          <t>細川もなみ</t>
        </r>
        <r>
          <rPr>
            <b/>
            <sz val="9"/>
            <color rgb="FF000000"/>
            <rFont val="Calibri"/>
            <family val="3"/>
            <charset val="128"/>
            <scheme val="minor"/>
          </rPr>
          <t>:</t>
        </r>
        <r>
          <rPr>
            <sz val="9"/>
            <color rgb="FF000000"/>
            <rFont val="Calibri"/>
            <family val="3"/>
            <charset val="128"/>
            <scheme val="minor"/>
          </rPr>
          <t xml:space="preserve">
</t>
        </r>
        <r>
          <rPr>
            <sz val="9"/>
            <color rgb="FF000000"/>
            <rFont val="Calibri"/>
            <family val="3"/>
            <charset val="128"/>
            <scheme val="minor"/>
          </rPr>
          <t xml:space="preserve">E105
</t>
        </r>
      </text>
    </comment>
    <comment ref="E54" authorId="1" shapeId="0" xr:uid="{3911D388-F60C-9E4B-BE08-C8438D663FE2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H105-E105</t>
        </r>
      </text>
    </comment>
    <comment ref="E56" authorId="1" shapeId="0" xr:uid="{D151DE37-71B9-E84F-82AB-6B934EC075FC}">
      <text>
        <r>
          <rPr>
            <b/>
            <sz val="9"/>
            <color rgb="FF000000"/>
            <rFont val="MS P ゴシック"/>
            <family val="3"/>
            <charset val="128"/>
          </rPr>
          <t>細川もなみ</t>
        </r>
        <r>
          <rPr>
            <b/>
            <sz val="9"/>
            <color rgb="FF000000"/>
            <rFont val="Calibri"/>
            <family val="3"/>
            <charset val="128"/>
            <scheme val="minor"/>
          </rPr>
          <t>:</t>
        </r>
        <r>
          <rPr>
            <sz val="9"/>
            <color rgb="FF000000"/>
            <rFont val="Calibri"/>
            <family val="3"/>
            <charset val="128"/>
            <scheme val="minor"/>
          </rPr>
          <t xml:space="preserve">
</t>
        </r>
        <r>
          <rPr>
            <sz val="9"/>
            <color rgb="FF000000"/>
            <rFont val="Calibri"/>
            <family val="3"/>
            <charset val="128"/>
            <scheme val="minor"/>
          </rPr>
          <t>E112+E114+E116</t>
        </r>
      </text>
    </comment>
    <comment ref="E57" authorId="1" shapeId="0" xr:uid="{2E8896E0-EB82-314C-B72F-FE19509F3FB2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>(H112+E114+E116)-(E112+E114+E116)</t>
        </r>
      </text>
    </comment>
    <comment ref="E71" authorId="1" shapeId="0" xr:uid="{3C5BA62C-6F24-E642-909E-633D22CF5149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マンスリーE106÷115</t>
        </r>
      </text>
    </comment>
    <comment ref="E74" authorId="1" shapeId="0" xr:uid="{72B29DA3-4073-4847-A3EF-0FE4AA92FBBA}">
      <text>
        <r>
          <rPr>
            <b/>
            <sz val="9"/>
            <color rgb="FF000000"/>
            <rFont val="MS P ゴシック"/>
            <family val="3"/>
            <charset val="128"/>
          </rPr>
          <t>細川もなみ</t>
        </r>
        <r>
          <rPr>
            <b/>
            <sz val="9"/>
            <color rgb="FF000000"/>
            <rFont val="Calibri"/>
            <family val="3"/>
            <charset val="128"/>
            <scheme val="minor"/>
          </rPr>
          <t>:</t>
        </r>
        <r>
          <rPr>
            <sz val="9"/>
            <color rgb="FF000000"/>
            <rFont val="Calibri"/>
            <family val="3"/>
            <charset val="128"/>
            <scheme val="minor"/>
          </rPr>
          <t xml:space="preserve">
</t>
        </r>
        <r>
          <rPr>
            <sz val="9"/>
            <color rgb="FF000000"/>
            <rFont val="MS P ゴシック"/>
            <family val="3"/>
            <charset val="128"/>
          </rPr>
          <t>マンスリー</t>
        </r>
        <r>
          <rPr>
            <sz val="9"/>
            <color rgb="FF000000"/>
            <rFont val="Calibri"/>
            <family val="3"/>
            <charset val="128"/>
            <scheme val="minor"/>
          </rPr>
          <t>(E113+E115+E117)</t>
        </r>
        <r>
          <rPr>
            <sz val="9"/>
            <color rgb="FF000000"/>
            <rFont val="MS P ゴシック"/>
            <family val="3"/>
            <charset val="128"/>
          </rPr>
          <t>÷</t>
        </r>
        <r>
          <rPr>
            <sz val="9"/>
            <color rgb="FF000000"/>
            <rFont val="Calibri"/>
            <family val="3"/>
            <charset val="128"/>
            <scheme val="minor"/>
          </rPr>
          <t>115</t>
        </r>
      </text>
    </comment>
    <comment ref="B87" authorId="1" shapeId="0" xr:uid="{D147C565-4C0A-A749-80D8-25BD98FE3E2B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先月のサポのついている子ども数=H105</t>
        </r>
      </text>
    </comment>
    <comment ref="B88" authorId="1" shapeId="0" xr:uid="{624AE9D0-643F-0D45-BC8D-1A7DEC498E22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先月サポが付いた子ども数=E105</t>
        </r>
      </text>
    </comment>
    <comment ref="B89" authorId="1" shapeId="0" xr:uid="{1C64E871-D1C2-1D44-8B94-7A05B422013D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DOした子ども数=F107</t>
        </r>
      </text>
    </comment>
    <comment ref="B90" authorId="1" shapeId="0" xr:uid="{10537449-A981-2F45-AC9F-7DA2823B6386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先月サポが退会した子ども＝F105+新CIFの数E107
</t>
        </r>
      </text>
    </comment>
    <comment ref="B91" authorId="1" shapeId="0" xr:uid="{58CF2328-24AA-AC48-B713-6B853A467CB9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先月シートのD92をコピペ</t>
        </r>
      </text>
    </comment>
    <comment ref="B92" authorId="1" shapeId="0" xr:uid="{5CF29601-A1E6-2F42-B065-EE0329A372CB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サポのついていない子ども全部
D91+D90-D88(-D89)
(Children ListのSponsorship statusが"N"の子ども数と一致)</t>
        </r>
      </text>
    </comment>
    <comment ref="J96" authorId="2" shapeId="0" xr:uid="{2440A5C4-4596-5E4D-820A-2F12CAFCEECF}">
      <text>
        <r>
          <rPr>
            <b/>
            <sz val="9"/>
            <color rgb="FF000000"/>
            <rFont val="Tahoma"/>
            <family val="2"/>
          </rPr>
          <t>GNI-GPC: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If it is necessary to explain the achievements more in detail, please use the remarks.
</t>
        </r>
      </text>
    </comment>
    <comment ref="E127" authorId="1" shapeId="0" xr:uid="{DEDBD3D7-60EC-C34D-9A55-684A7FB4B909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D87と一致することを確認</t>
        </r>
      </text>
    </comment>
    <comment ref="C135" authorId="1" shapeId="0" xr:uid="{DC896EDA-D555-FD48-B1A2-2530BD87F625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先月の参加者+企業数</t>
        </r>
      </text>
    </comment>
    <comment ref="G135" authorId="3" shapeId="0" xr:uid="{5C58877D-1043-E04C-ADD9-6C4FA70FF724}">
      <text>
        <r>
          <rPr>
            <b/>
            <sz val="9"/>
            <color indexed="81"/>
            <rFont val="MS P ゴシック"/>
            <family val="3"/>
            <charset val="128"/>
          </rPr>
          <t>Monami　Hosokawa:</t>
        </r>
        <r>
          <rPr>
            <sz val="9"/>
            <color indexed="81"/>
            <rFont val="MS P ゴシック"/>
            <family val="3"/>
            <charset val="128"/>
          </rPr>
          <t xml:space="preserve">
前月中旬報告分</t>
        </r>
      </text>
    </comment>
    <comment ref="C140" authorId="1" shapeId="0" xr:uid="{97436BDE-6D52-8749-AF31-A609B54CB318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先月寄付分</t>
        </r>
      </text>
    </comment>
    <comment ref="I140" authorId="1" shapeId="0" xr:uid="{970D5517-4D34-6542-A5C7-41C42C55C1F8}">
      <text>
        <r>
          <rPr>
            <b/>
            <sz val="9"/>
            <color indexed="81"/>
            <rFont val="MS P ゴシック"/>
            <family val="3"/>
            <charset val="128"/>
          </rPr>
          <t>細川もなみ:</t>
        </r>
        <r>
          <rPr>
            <sz val="9"/>
            <color indexed="81"/>
            <rFont val="MS P ゴシック"/>
            <family val="3"/>
            <charset val="128"/>
          </rPr>
          <t xml:space="preserve">
武鑓さんにデータもらう</t>
        </r>
      </text>
    </comment>
  </commentList>
</comments>
</file>

<file path=xl/sharedStrings.xml><?xml version="1.0" encoding="utf-8"?>
<sst xmlns="http://schemas.openxmlformats.org/spreadsheetml/2006/main" count="281" uniqueCount="176">
  <si>
    <t xml:space="preserve">Monthly Report </t>
    <phoneticPr fontId="0" type="noConversion"/>
  </si>
  <si>
    <t>Good Neighbors</t>
    <phoneticPr fontId="0" type="noConversion"/>
  </si>
  <si>
    <t>JAPAN</t>
  </si>
  <si>
    <t xml:space="preserve">Authorized by </t>
    <phoneticPr fontId="0" type="noConversion"/>
  </si>
  <si>
    <t>Prepared by</t>
    <phoneticPr fontId="0" type="noConversion"/>
  </si>
  <si>
    <t xml:space="preserve">Date of Submission </t>
    <phoneticPr fontId="0" type="noConversion"/>
  </si>
  <si>
    <t xml:space="preserve">1. HR / Organization </t>
    <phoneticPr fontId="0" type="noConversion"/>
  </si>
  <si>
    <t>Category</t>
  </si>
  <si>
    <t>2018 Goal</t>
    <phoneticPr fontId="0" type="noConversion"/>
  </si>
  <si>
    <t>Current 
Condition</t>
    <phoneticPr fontId="0" type="noConversion"/>
  </si>
  <si>
    <t>Remarks</t>
    <phoneticPr fontId="0" type="noConversion"/>
  </si>
  <si>
    <t>Tokyo Office</t>
    <phoneticPr fontId="0" type="noConversion"/>
  </si>
  <si>
    <t>Regular-Full time</t>
    <phoneticPr fontId="0"/>
  </si>
  <si>
    <t>Regular-part time</t>
    <phoneticPr fontId="0"/>
  </si>
  <si>
    <t>contract-full time</t>
    <phoneticPr fontId="0" type="noConversion"/>
  </si>
  <si>
    <t>contract-part time</t>
    <phoneticPr fontId="0"/>
  </si>
  <si>
    <t>Dispatched</t>
    <phoneticPr fontId="0" type="noConversion"/>
  </si>
  <si>
    <t>Intern</t>
  </si>
  <si>
    <t>Total (Person)</t>
  </si>
  <si>
    <t>-</t>
    <phoneticPr fontId="0" type="noConversion"/>
  </si>
  <si>
    <t xml:space="preserve">2. Fundraising Activities &amp; Achievement </t>
    <phoneticPr fontId="0" type="noConversion"/>
  </si>
  <si>
    <t>USD1=JPY115</t>
    <phoneticPr fontId="0" type="noConversion"/>
  </si>
  <si>
    <t xml:space="preserve">Main Category </t>
    <phoneticPr fontId="0" type="noConversion"/>
  </si>
  <si>
    <t xml:space="preserve">Sub-Category </t>
    <phoneticPr fontId="0" type="noConversion"/>
  </si>
  <si>
    <t xml:space="preserve">Monthly Achievement </t>
    <phoneticPr fontId="0" type="noConversion"/>
  </si>
  <si>
    <t>Accumulated</t>
    <phoneticPr fontId="0" type="noConversion"/>
  </si>
  <si>
    <t xml:space="preserve">Describe Main Activities </t>
    <phoneticPr fontId="0" type="noConversion"/>
  </si>
  <si>
    <t>Goal(POA)</t>
    <phoneticPr fontId="0" type="noConversion"/>
  </si>
  <si>
    <t>Achievement</t>
    <phoneticPr fontId="0" type="noConversion"/>
  </si>
  <si>
    <t>%</t>
    <phoneticPr fontId="0" type="noConversion"/>
  </si>
  <si>
    <t>Regular Sponsorhip / Donor Development</t>
    <phoneticPr fontId="0" type="noConversion"/>
  </si>
  <si>
    <t xml:space="preserve">Sponsorship </t>
    <phoneticPr fontId="0" type="noConversion"/>
  </si>
  <si>
    <t>Child Sponsorship</t>
    <phoneticPr fontId="0" type="noConversion"/>
  </si>
  <si>
    <t>Overseas</t>
    <phoneticPr fontId="0" type="noConversion"/>
  </si>
  <si>
    <t>Sub-total</t>
    <phoneticPr fontId="0" type="noConversion"/>
  </si>
  <si>
    <t xml:space="preserve">Project Sponsorship </t>
    <phoneticPr fontId="0" type="noConversion"/>
  </si>
  <si>
    <t>Domestic</t>
    <phoneticPr fontId="0" type="noConversion"/>
  </si>
  <si>
    <t xml:space="preserve">Fund/Resource Development </t>
    <phoneticPr fontId="0" type="noConversion"/>
  </si>
  <si>
    <t>Donation
(One-time)</t>
    <phoneticPr fontId="0" type="noConversion"/>
  </si>
  <si>
    <t>Designated
/Special</t>
    <phoneticPr fontId="0" type="noConversion"/>
  </si>
  <si>
    <t>Non-Designated
/General</t>
    <phoneticPr fontId="0" type="noConversion"/>
  </si>
  <si>
    <t>Grant</t>
    <phoneticPr fontId="0" type="noConversion"/>
  </si>
  <si>
    <t>Government</t>
    <phoneticPr fontId="0" type="noConversion"/>
  </si>
  <si>
    <t>JPF</t>
    <phoneticPr fontId="0" type="noConversion"/>
  </si>
  <si>
    <t>24Apr 170,351 for Mozambique
26 Jun 394,782 for Indonesia</t>
    <phoneticPr fontId="0"/>
  </si>
  <si>
    <t>MOFA</t>
    <phoneticPr fontId="0" type="noConversion"/>
  </si>
  <si>
    <t>Foundation
&amp;Other Organization</t>
    <phoneticPr fontId="0" type="noConversion"/>
  </si>
  <si>
    <t>Kyodobokin</t>
    <phoneticPr fontId="0" type="noConversion"/>
  </si>
  <si>
    <t>15Feb 3,739 for west Japan flood</t>
    <phoneticPr fontId="0"/>
  </si>
  <si>
    <t>(Name)</t>
    <phoneticPr fontId="0" type="noConversion"/>
  </si>
  <si>
    <t>Gift-in-Kind</t>
    <phoneticPr fontId="0" type="noConversion"/>
  </si>
  <si>
    <t>Others</t>
    <phoneticPr fontId="0" type="noConversion"/>
  </si>
  <si>
    <t>GNI Grant for Fundraising</t>
    <phoneticPr fontId="0" type="noConversion"/>
  </si>
  <si>
    <t>12Feb 120,000, 8 Apr 120,000</t>
    <phoneticPr fontId="0"/>
  </si>
  <si>
    <t>Total</t>
    <phoneticPr fontId="0" type="noConversion"/>
  </si>
  <si>
    <t>Total (Excluding Gift-in-Kind)</t>
    <phoneticPr fontId="0" type="noConversion"/>
  </si>
  <si>
    <t>Total (Excluding Gift-in-Kind, GNI Grant)</t>
    <phoneticPr fontId="0" type="noConversion"/>
  </si>
  <si>
    <t xml:space="preserve">3. Details of Membership </t>
    <phoneticPr fontId="0" type="noConversion"/>
  </si>
  <si>
    <t>Category</t>
    <phoneticPr fontId="0" type="noConversion"/>
  </si>
  <si>
    <t xml:space="preserve">Child Sponsorship No. </t>
    <phoneticPr fontId="0" type="noConversion"/>
  </si>
  <si>
    <t>of New Sponsors</t>
    <phoneticPr fontId="0" type="noConversion"/>
  </si>
  <si>
    <t>of Existing Sponsors</t>
    <phoneticPr fontId="0" type="noConversion"/>
  </si>
  <si>
    <t>Sub-Total</t>
    <phoneticPr fontId="0" type="noConversion"/>
  </si>
  <si>
    <t xml:space="preserve">Project 
Sponsorship No. </t>
    <phoneticPr fontId="0" type="noConversion"/>
  </si>
  <si>
    <t>Total (Person)</t>
    <phoneticPr fontId="0" type="noConversion"/>
  </si>
  <si>
    <t xml:space="preserve">Child 
Sponsorship Case
(1Case=$10) </t>
    <phoneticPr fontId="0" type="noConversion"/>
  </si>
  <si>
    <t xml:space="preserve">Project 
Sponsorship Case
(1Case=$10) </t>
    <phoneticPr fontId="0" type="noConversion"/>
  </si>
  <si>
    <t>Total (Case)</t>
    <phoneticPr fontId="0" type="noConversion"/>
  </si>
  <si>
    <t>Child 
Sponsorship Due($)</t>
    <phoneticPr fontId="0" type="noConversion"/>
  </si>
  <si>
    <t>Project 
Sponsorship Due($)</t>
    <phoneticPr fontId="0" type="noConversion"/>
  </si>
  <si>
    <t>Total ($)</t>
    <phoneticPr fontId="0" type="noConversion"/>
  </si>
  <si>
    <t xml:space="preserve">**The total should be same with the sub-total of sponsorship in part 2. </t>
    <phoneticPr fontId="0" type="noConversion"/>
  </si>
  <si>
    <t>4. Details of Sponsored Children</t>
    <phoneticPr fontId="0" type="noConversion"/>
  </si>
  <si>
    <t>1) Overall statistics of sponsored children</t>
  </si>
  <si>
    <t>Statistics</t>
  </si>
  <si>
    <t>Mar.</t>
    <phoneticPr fontId="0"/>
  </si>
  <si>
    <t>Cumulative total</t>
  </si>
  <si>
    <t>Remark</t>
  </si>
  <si>
    <t>No.</t>
  </si>
  <si>
    <t>%</t>
  </si>
  <si>
    <t>Sponsored</t>
  </si>
  <si>
    <t>No.of Sponsored children at the beginning of this year</t>
  </si>
  <si>
    <t>Fixed number</t>
  </si>
  <si>
    <t>No.of Sponsored children in this month</t>
  </si>
  <si>
    <t>No.of Newly Sponsored children in this month</t>
  </si>
  <si>
    <t>No. of Drop-out children in this Month</t>
  </si>
  <si>
    <t>Non-sponsored</t>
  </si>
  <si>
    <t>No.of Non-Sponsored children in this month</t>
  </si>
  <si>
    <t>No.of Non-Sponsored children up to previous month</t>
  </si>
  <si>
    <t>Sum of No.of Non-Sponsored Children</t>
  </si>
  <si>
    <t>Total No. of children</t>
    <phoneticPr fontId="0"/>
  </si>
  <si>
    <t>* Please attached Entire children list as of Feberaury 1st this year( Mark sponsorhip status on each child code)</t>
    <phoneticPr fontId="0"/>
  </si>
  <si>
    <t xml:space="preserve">Region </t>
    <phoneticPr fontId="0" type="noConversion"/>
  </si>
  <si>
    <t xml:space="preserve">Country </t>
    <phoneticPr fontId="0" type="noConversion"/>
  </si>
  <si>
    <t>Asia</t>
    <phoneticPr fontId="0" type="noConversion"/>
  </si>
  <si>
    <t>Indonesia</t>
    <phoneticPr fontId="0" type="noConversion"/>
  </si>
  <si>
    <t>No. of New Sponsored Children</t>
    <phoneticPr fontId="0" type="noConversion"/>
  </si>
  <si>
    <t xml:space="preserve">No. of Exsting Sponosred Children </t>
    <phoneticPr fontId="0" type="noConversion"/>
  </si>
  <si>
    <t>Sub Total</t>
    <phoneticPr fontId="0" type="noConversion"/>
  </si>
  <si>
    <t>India</t>
    <phoneticPr fontId="0" type="noConversion"/>
  </si>
  <si>
    <t>Bangladesh</t>
    <phoneticPr fontId="0" type="noConversion"/>
  </si>
  <si>
    <t>Nepal</t>
    <phoneticPr fontId="0" type="noConversion"/>
  </si>
  <si>
    <t>Cambodia</t>
    <phoneticPr fontId="0"/>
  </si>
  <si>
    <t>Sub Total</t>
    <phoneticPr fontId="0"/>
  </si>
  <si>
    <t>Africa</t>
    <phoneticPr fontId="0" type="noConversion"/>
  </si>
  <si>
    <t>Ethiopia</t>
    <phoneticPr fontId="0" type="noConversion"/>
  </si>
  <si>
    <t>Chad</t>
    <phoneticPr fontId="0" type="noConversion"/>
  </si>
  <si>
    <t>5. Major fundraising activities and campaign</t>
    <phoneticPr fontId="0" type="noConversion"/>
  </si>
  <si>
    <t>Name of event</t>
    <phoneticPr fontId="0" type="noConversion"/>
  </si>
  <si>
    <t>Recyfuku</t>
    <phoneticPr fontId="0"/>
  </si>
  <si>
    <t>GOODBOOKS</t>
    <phoneticPr fontId="0" type="noConversion"/>
  </si>
  <si>
    <t>Otakara Aid</t>
    <phoneticPr fontId="0" type="noConversion"/>
  </si>
  <si>
    <t>Good Gohan</t>
    <phoneticPr fontId="0" type="noConversion"/>
  </si>
  <si>
    <t>Period</t>
    <phoneticPr fontId="0" type="noConversion"/>
  </si>
  <si>
    <t>through out the year</t>
    <phoneticPr fontId="0" type="noConversion"/>
  </si>
  <si>
    <t>through out the year</t>
    <phoneticPr fontId="0"/>
  </si>
  <si>
    <t>Method</t>
    <phoneticPr fontId="0" type="noConversion"/>
  </si>
  <si>
    <t>online and offline</t>
    <phoneticPr fontId="0" type="noConversion"/>
  </si>
  <si>
    <t>online (webpage, SNS)</t>
    <phoneticPr fontId="0" type="noConversion"/>
  </si>
  <si>
    <t>Cooperating organizations</t>
    <phoneticPr fontId="0" type="noConversion"/>
  </si>
  <si>
    <t>Vector</t>
    <phoneticPr fontId="0" type="noConversion"/>
  </si>
  <si>
    <t>Bookoff online Corp,</t>
    <phoneticPr fontId="0" type="noConversion"/>
  </si>
  <si>
    <t>TM communication</t>
    <phoneticPr fontId="0" type="noConversion"/>
  </si>
  <si>
    <t>N/A</t>
    <phoneticPr fontId="0"/>
  </si>
  <si>
    <t>No. of participant</t>
    <phoneticPr fontId="0" type="noConversion"/>
  </si>
  <si>
    <t>No. of participating organization</t>
    <phoneticPr fontId="0" type="noConversion"/>
  </si>
  <si>
    <t>NA</t>
    <phoneticPr fontId="0"/>
  </si>
  <si>
    <t>NA</t>
    <phoneticPr fontId="0" type="noConversion"/>
  </si>
  <si>
    <r>
      <t>Fundraising</t>
    </r>
    <r>
      <rPr>
        <b/>
        <sz val="8"/>
        <color theme="1"/>
        <rFont val="Calibri"/>
        <family val="3"/>
        <charset val="129"/>
        <scheme val="minor"/>
      </rPr>
      <t xml:space="preserve">
($Goal/$Achievement)</t>
    </r>
  </si>
  <si>
    <t>Child sponsorship</t>
    <phoneticPr fontId="0" type="noConversion"/>
  </si>
  <si>
    <t>Project support</t>
    <phoneticPr fontId="0" type="noConversion"/>
  </si>
  <si>
    <t>One time donation</t>
    <phoneticPr fontId="0" type="noConversion"/>
  </si>
  <si>
    <t>Gift in kind</t>
    <phoneticPr fontId="0" type="noConversion"/>
  </si>
  <si>
    <t>6. Progress of this month and plan for next month</t>
  </si>
  <si>
    <t xml:space="preserve">Category </t>
    <phoneticPr fontId="0" type="noConversion"/>
  </si>
  <si>
    <t>June</t>
    <phoneticPr fontId="0"/>
  </si>
  <si>
    <t>July</t>
    <phoneticPr fontId="0" type="noConversion"/>
  </si>
  <si>
    <t>Aug</t>
    <phoneticPr fontId="0" type="noConversion"/>
  </si>
  <si>
    <t>Business Trip</t>
    <phoneticPr fontId="0" type="noConversion"/>
  </si>
  <si>
    <t xml:space="preserve">Network &amp; Partnership </t>
    <phoneticPr fontId="0" type="noConversion"/>
  </si>
  <si>
    <t xml:space="preserve">Fundraising </t>
    <phoneticPr fontId="0" type="noConversion"/>
  </si>
  <si>
    <t xml:space="preserve">Others </t>
    <phoneticPr fontId="0" type="noConversion"/>
  </si>
  <si>
    <t xml:space="preserve">7. Expenditure &amp; Request of GNI Grant </t>
    <phoneticPr fontId="0" type="noConversion"/>
  </si>
  <si>
    <t xml:space="preserve"> 1) Budget </t>
    <phoneticPr fontId="0" type="noConversion"/>
  </si>
  <si>
    <t xml:space="preserve">GNI Grant </t>
    <phoneticPr fontId="0" type="noConversion"/>
  </si>
  <si>
    <t xml:space="preserve">Carry over from last month </t>
    <phoneticPr fontId="0" type="noConversion"/>
  </si>
  <si>
    <t>Raised fund</t>
    <phoneticPr fontId="0" type="noConversion"/>
  </si>
  <si>
    <t>Expenditure</t>
    <phoneticPr fontId="0" type="noConversion"/>
  </si>
  <si>
    <t>Details of Expenditure</t>
    <phoneticPr fontId="0" type="noConversion"/>
  </si>
  <si>
    <t>Balance</t>
    <phoneticPr fontId="0" type="noConversion"/>
  </si>
  <si>
    <t>salary, rent, office supply, etc</t>
    <phoneticPr fontId="0" type="noConversion"/>
  </si>
  <si>
    <t xml:space="preserve"> 2) Request &amp; Plan </t>
    <phoneticPr fontId="0" type="noConversion"/>
  </si>
  <si>
    <t>.</t>
    <phoneticPr fontId="0" type="noConversion"/>
  </si>
  <si>
    <t xml:space="preserve">Grant Request </t>
    <phoneticPr fontId="0" type="noConversion"/>
  </si>
  <si>
    <t xml:space="preserve">Expenditure Plan </t>
    <phoneticPr fontId="0" type="noConversion"/>
  </si>
  <si>
    <t>8. Others_Webpage Update</t>
    <phoneticPr fontId="0" type="noConversion"/>
  </si>
  <si>
    <t>#</t>
    <phoneticPr fontId="0" type="noConversion"/>
  </si>
  <si>
    <t>Webpage</t>
    <phoneticPr fontId="0" type="noConversion"/>
  </si>
  <si>
    <t>Times of Webpage Update (Related to Fundraising)</t>
    <phoneticPr fontId="0" type="noConversion"/>
  </si>
  <si>
    <t xml:space="preserve">No. of Visits to Webpage </t>
    <phoneticPr fontId="0" type="noConversion"/>
  </si>
  <si>
    <t>Facebook</t>
    <phoneticPr fontId="0" type="noConversion"/>
  </si>
  <si>
    <t>Times of Facebook Update (Related to Fundraising)</t>
    <phoneticPr fontId="0" type="noConversion"/>
  </si>
  <si>
    <t xml:space="preserve">No. of Facebook followers </t>
    <phoneticPr fontId="0" type="noConversion"/>
  </si>
  <si>
    <t>Twitter</t>
    <phoneticPr fontId="0" type="noConversion"/>
  </si>
  <si>
    <t>No. of Twitter followers</t>
    <phoneticPr fontId="0" type="noConversion"/>
  </si>
  <si>
    <t>AD</t>
    <phoneticPr fontId="0" type="noConversion"/>
  </si>
  <si>
    <t>Scale of Advertising (No.of people that saw or participated your publications)</t>
  </si>
  <si>
    <t>Country</t>
  </si>
  <si>
    <t>Number of Staff</t>
  </si>
  <si>
    <t>Total Expense</t>
  </si>
  <si>
    <t>Total Sponsorship</t>
  </si>
  <si>
    <t>Total Fundraised</t>
  </si>
  <si>
    <t>Total Grants</t>
  </si>
  <si>
    <t>Total Sponsorship Fund</t>
  </si>
  <si>
    <t>etc…</t>
  </si>
  <si>
    <t>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</si>
</sst>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_ "/>
    <numFmt numFmtId="165" formatCode="\$#,##0.00"/>
    <numFmt numFmtId="166" formatCode="#,##0_ "/>
    <numFmt numFmtId="167" formatCode="\$#,##0.00;\-\$#,##0.00"/>
  </numFmts>
  <fonts count="37"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29"/>
      <scheme val="minor"/>
    </font>
    <font>
      <b/>
      <sz val="16"/>
      <color theme="1"/>
      <name val="Arial"/>
      <family val="2"/>
    </font>
    <font>
      <b/>
      <sz val="16"/>
      <color theme="0"/>
      <name val="Arial"/>
      <family val="2"/>
    </font>
    <font>
      <sz val="16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Calibri"/>
      <family val="3"/>
      <charset val="129"/>
      <scheme val="minor"/>
    </font>
    <font>
      <sz val="9"/>
      <name val="Calibri"/>
      <family val="3"/>
      <charset val="129"/>
      <scheme val="minor"/>
    </font>
    <font>
      <sz val="9"/>
      <name val="Calibri"/>
      <family val="3"/>
      <charset val="128"/>
      <scheme val="minor"/>
    </font>
    <font>
      <sz val="9"/>
      <name val="Calibri"/>
      <family val="3"/>
      <scheme val="minor"/>
    </font>
    <font>
      <sz val="9"/>
      <color theme="8" tint="-0.249977111117893"/>
      <name val="Calibri"/>
      <family val="3"/>
      <charset val="129"/>
      <scheme val="minor"/>
    </font>
    <font>
      <b/>
      <sz val="8"/>
      <color theme="1"/>
      <name val="Calibri"/>
      <family val="3"/>
      <charset val="129"/>
      <scheme val="minor"/>
    </font>
    <font>
      <sz val="9"/>
      <color theme="1"/>
      <name val="Calibri"/>
      <family val="3"/>
      <charset val="129"/>
      <scheme val="minor"/>
    </font>
    <font>
      <b/>
      <sz val="10"/>
      <color theme="1"/>
      <name val="."/>
    </font>
    <font>
      <b/>
      <sz val="10"/>
      <color theme="1"/>
      <name val="."/>
      <family val="2"/>
    </font>
    <font>
      <sz val="10"/>
      <color theme="1"/>
      <name val="."/>
      <family val="2"/>
    </font>
    <font>
      <sz val="10"/>
      <color theme="4"/>
      <name val="Arial"/>
      <family val="2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10"/>
      <color rgb="FF000000"/>
      <name val="ＭＳ Ｐゴシック"/>
      <family val="3"/>
      <charset val="128"/>
    </font>
    <font>
      <sz val="10"/>
      <color rgb="FF000000"/>
      <name val="Tahoma"/>
      <family val="2"/>
    </font>
    <font>
      <b/>
      <sz val="9"/>
      <color rgb="FF000000"/>
      <name val="MS P ゴシック"/>
      <family val="3"/>
      <charset val="128"/>
    </font>
    <font>
      <b/>
      <sz val="9"/>
      <color rgb="FF000000"/>
      <name val="Calibri"/>
      <family val="3"/>
      <charset val="128"/>
      <scheme val="minor"/>
    </font>
    <font>
      <sz val="9"/>
      <color rgb="FF000000"/>
      <name val="Calibri"/>
      <family val="3"/>
      <charset val="128"/>
      <scheme val="minor"/>
    </font>
    <font>
      <sz val="9"/>
      <color rgb="FF000000"/>
      <name val="MS P ゴシック"/>
      <family val="3"/>
      <charset val="128"/>
    </font>
    <font>
      <sz val="9"/>
      <color rgb="FF000000"/>
      <name val="ＭＳ Ｐゴシック"/>
      <family val="3"/>
      <charset val="128"/>
    </font>
    <font>
      <sz val="9"/>
      <color rgb="FF000000"/>
      <name val="Tahoma"/>
      <family val="2"/>
    </font>
    <font>
      <b/>
      <sz val="9"/>
      <color rgb="FF000000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313">
    <xf numFmtId="0" fontId="0" fillId="0" borderId="0" xfId="0"/>
    <xf numFmtId="0" fontId="2" fillId="0" borderId="0" xfId="1" applyFont="1" applyAlignment="1">
      <alignment horizontal="right" vertical="center"/>
    </xf>
    <xf numFmtId="0" fontId="3" fillId="2" borderId="0" xfId="1" applyFont="1" applyFill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0" xfId="1" applyFont="1">
      <alignment vertical="center"/>
    </xf>
    <xf numFmtId="0" fontId="5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16" fontId="5" fillId="4" borderId="1" xfId="1" applyNumberFormat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7" fillId="0" borderId="0" xfId="1" applyFont="1">
      <alignment vertical="center"/>
    </xf>
    <xf numFmtId="0" fontId="8" fillId="5" borderId="2" xfId="1" applyFont="1" applyFill="1" applyBorder="1" applyAlignment="1">
      <alignment horizontal="center" vertical="center"/>
    </xf>
    <xf numFmtId="0" fontId="8" fillId="5" borderId="3" xfId="1" applyFont="1" applyFill="1" applyBorder="1" applyAlignment="1">
      <alignment horizontal="center" vertical="center"/>
    </xf>
    <xf numFmtId="0" fontId="8" fillId="5" borderId="3" xfId="1" applyFont="1" applyFill="1" applyBorder="1" applyAlignment="1">
      <alignment horizontal="center" vertical="center"/>
    </xf>
    <xf numFmtId="0" fontId="8" fillId="5" borderId="3" xfId="1" applyFont="1" applyFill="1" applyBorder="1" applyAlignment="1">
      <alignment horizontal="center" vertical="center" wrapText="1"/>
    </xf>
    <xf numFmtId="0" fontId="8" fillId="5" borderId="4" xfId="1" applyFont="1" applyFill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6" borderId="1" xfId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5" fillId="4" borderId="6" xfId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horizontal="center" vertical="center"/>
    </xf>
    <xf numFmtId="0" fontId="5" fillId="4" borderId="8" xfId="1" applyFont="1" applyFill="1" applyBorder="1" applyAlignment="1">
      <alignment horizontal="center" vertical="center"/>
    </xf>
    <xf numFmtId="0" fontId="5" fillId="4" borderId="9" xfId="1" applyFont="1" applyFill="1" applyBorder="1" applyAlignment="1">
      <alignment horizontal="center" vertical="center"/>
    </xf>
    <xf numFmtId="0" fontId="5" fillId="4" borderId="1" xfId="1" quotePrefix="1" applyFont="1" applyFill="1" applyBorder="1" applyAlignment="1">
      <alignment horizontal="center" vertical="center"/>
    </xf>
    <xf numFmtId="0" fontId="5" fillId="4" borderId="7" xfId="1" applyFont="1" applyFill="1" applyBorder="1" applyAlignment="1">
      <alignment horizontal="center" vertical="center"/>
    </xf>
    <xf numFmtId="0" fontId="8" fillId="7" borderId="10" xfId="1" applyFont="1" applyFill="1" applyBorder="1" applyAlignment="1">
      <alignment horizontal="center" vertical="center"/>
    </xf>
    <xf numFmtId="0" fontId="8" fillId="7" borderId="11" xfId="1" applyFont="1" applyFill="1" applyBorder="1" applyAlignment="1">
      <alignment horizontal="center" vertical="center"/>
    </xf>
    <xf numFmtId="0" fontId="8" fillId="7" borderId="12" xfId="1" applyFont="1" applyFill="1" applyBorder="1" applyAlignment="1">
      <alignment horizontal="center" vertical="center"/>
    </xf>
    <xf numFmtId="0" fontId="8" fillId="7" borderId="13" xfId="1" quotePrefix="1" applyFont="1" applyFill="1" applyBorder="1" applyAlignment="1">
      <alignment horizontal="center" vertical="center"/>
    </xf>
    <xf numFmtId="0" fontId="8" fillId="7" borderId="13" xfId="1" applyFont="1" applyFill="1" applyBorder="1" applyAlignment="1">
      <alignment horizontal="center" vertical="center"/>
    </xf>
    <xf numFmtId="0" fontId="8" fillId="7" borderId="14" xfId="1" applyFont="1" applyFill="1" applyBorder="1" applyAlignment="1">
      <alignment horizontal="center"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center" vertical="center"/>
    </xf>
    <xf numFmtId="0" fontId="8" fillId="0" borderId="0" xfId="1" quotePrefix="1" applyFont="1" applyAlignment="1">
      <alignment horizontal="center" vertical="center"/>
    </xf>
    <xf numFmtId="0" fontId="10" fillId="0" borderId="0" xfId="1" applyFont="1">
      <alignment vertical="center"/>
    </xf>
    <xf numFmtId="0" fontId="8" fillId="5" borderId="5" xfId="1" applyFont="1" applyFill="1" applyBorder="1" applyAlignment="1">
      <alignment horizontal="center" vertical="center"/>
    </xf>
    <xf numFmtId="0" fontId="8" fillId="5" borderId="1" xfId="1" applyFont="1" applyFill="1" applyBorder="1" applyAlignment="1">
      <alignment horizontal="center" vertical="center"/>
    </xf>
    <xf numFmtId="0" fontId="8" fillId="5" borderId="1" xfId="1" applyFont="1" applyFill="1" applyBorder="1" applyAlignment="1">
      <alignment horizontal="center" vertical="center"/>
    </xf>
    <xf numFmtId="0" fontId="8" fillId="5" borderId="6" xfId="1" applyFont="1" applyFill="1" applyBorder="1" applyAlignment="1">
      <alignment horizontal="center" vertical="center"/>
    </xf>
    <xf numFmtId="0" fontId="8" fillId="7" borderId="5" xfId="1" applyFont="1" applyFill="1" applyBorder="1" applyAlignment="1">
      <alignment horizontal="left" vertical="center"/>
    </xf>
    <xf numFmtId="0" fontId="8" fillId="7" borderId="1" xfId="1" applyFont="1" applyFill="1" applyBorder="1" applyAlignment="1">
      <alignment horizontal="left" vertical="center"/>
    </xf>
    <xf numFmtId="0" fontId="8" fillId="7" borderId="6" xfId="1" applyFont="1" applyFill="1" applyBorder="1" applyAlignment="1">
      <alignment horizontal="left" vertical="center"/>
    </xf>
    <xf numFmtId="0" fontId="8" fillId="0" borderId="15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5" fillId="0" borderId="1" xfId="1" applyFont="1" applyBorder="1">
      <alignment vertical="center"/>
    </xf>
    <xf numFmtId="38" fontId="5" fillId="8" borderId="1" xfId="1" applyNumberFormat="1" applyFont="1" applyFill="1" applyBorder="1" applyAlignment="1">
      <alignment horizontal="center" vertical="center"/>
    </xf>
    <xf numFmtId="38" fontId="5" fillId="4" borderId="1" xfId="1" applyNumberFormat="1" applyFont="1" applyFill="1" applyBorder="1" applyAlignment="1">
      <alignment horizontal="center" vertical="center"/>
    </xf>
    <xf numFmtId="9" fontId="5" fillId="0" borderId="1" xfId="2" applyFont="1" applyBorder="1" applyAlignment="1">
      <alignment horizontal="center" vertical="center"/>
    </xf>
    <xf numFmtId="38" fontId="5" fillId="9" borderId="1" xfId="1" applyNumberFormat="1" applyFont="1" applyFill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8" fillId="10" borderId="1" xfId="1" applyFont="1" applyFill="1" applyBorder="1">
      <alignment vertical="center"/>
    </xf>
    <xf numFmtId="38" fontId="5" fillId="10" borderId="1" xfId="1" applyNumberFormat="1" applyFont="1" applyFill="1" applyBorder="1" applyAlignment="1">
      <alignment horizontal="center" vertical="center"/>
    </xf>
    <xf numFmtId="9" fontId="5" fillId="10" borderId="1" xfId="2" applyFont="1" applyFill="1" applyBorder="1" applyAlignment="1">
      <alignment horizontal="center" vertical="center"/>
    </xf>
    <xf numFmtId="0" fontId="5" fillId="10" borderId="1" xfId="1" applyFont="1" applyFill="1" applyBorder="1" applyAlignment="1">
      <alignment horizontal="center" vertical="center"/>
    </xf>
    <xf numFmtId="0" fontId="5" fillId="10" borderId="6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38" fontId="5" fillId="0" borderId="1" xfId="1" applyNumberFormat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/>
    </xf>
    <xf numFmtId="0" fontId="8" fillId="5" borderId="13" xfId="1" applyFont="1" applyFill="1" applyBorder="1" applyAlignment="1">
      <alignment horizontal="center" vertical="center"/>
    </xf>
    <xf numFmtId="38" fontId="8" fillId="5" borderId="13" xfId="1" applyNumberFormat="1" applyFont="1" applyFill="1" applyBorder="1" applyAlignment="1">
      <alignment horizontal="center" vertical="center"/>
    </xf>
    <xf numFmtId="9" fontId="8" fillId="5" borderId="13" xfId="2" applyFont="1" applyFill="1" applyBorder="1" applyAlignment="1">
      <alignment horizontal="center" vertical="center"/>
    </xf>
    <xf numFmtId="0" fontId="8" fillId="5" borderId="14" xfId="1" applyFont="1" applyFill="1" applyBorder="1" applyAlignment="1">
      <alignment horizontal="center" vertical="center"/>
    </xf>
    <xf numFmtId="0" fontId="8" fillId="7" borderId="2" xfId="1" applyFont="1" applyFill="1" applyBorder="1" applyAlignment="1">
      <alignment horizontal="left" vertical="center"/>
    </xf>
    <xf numFmtId="0" fontId="8" fillId="7" borderId="3" xfId="1" applyFont="1" applyFill="1" applyBorder="1" applyAlignment="1">
      <alignment horizontal="left" vertical="center"/>
    </xf>
    <xf numFmtId="0" fontId="8" fillId="7" borderId="4" xfId="1" applyFont="1" applyFill="1" applyBorder="1" applyAlignment="1">
      <alignment horizontal="left" vertical="center"/>
    </xf>
    <xf numFmtId="0" fontId="8" fillId="0" borderId="15" xfId="1" applyFont="1" applyBorder="1" applyAlignment="1">
      <alignment horizontal="center" vertical="center" wrapText="1"/>
    </xf>
    <xf numFmtId="0" fontId="8" fillId="0" borderId="1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20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21" xfId="1" applyFont="1" applyBorder="1" applyAlignment="1">
      <alignment horizontal="center" vertical="center" wrapText="1"/>
    </xf>
    <xf numFmtId="0" fontId="8" fillId="0" borderId="22" xfId="1" applyFont="1" applyBorder="1" applyAlignment="1">
      <alignment horizontal="center" vertical="center" wrapText="1"/>
    </xf>
    <xf numFmtId="38" fontId="8" fillId="5" borderId="1" xfId="1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9" fontId="8" fillId="5" borderId="1" xfId="2" applyFont="1" applyFill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horizontal="center" vertical="center"/>
    </xf>
    <xf numFmtId="38" fontId="8" fillId="8" borderId="1" xfId="1" applyNumberFormat="1" applyFont="1" applyFill="1" applyBorder="1" applyAlignment="1">
      <alignment horizontal="center" vertical="center"/>
    </xf>
    <xf numFmtId="38" fontId="11" fillId="0" borderId="1" xfId="1" applyNumberFormat="1" applyFont="1" applyBorder="1" applyAlignment="1">
      <alignment horizontal="center" vertical="center"/>
    </xf>
    <xf numFmtId="9" fontId="8" fillId="3" borderId="1" xfId="2" applyFont="1" applyFill="1" applyBorder="1" applyAlignment="1">
      <alignment horizontal="center" vertical="center"/>
    </xf>
    <xf numFmtId="38" fontId="8" fillId="9" borderId="1" xfId="1" applyNumberFormat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38" fontId="8" fillId="8" borderId="1" xfId="3" applyFont="1" applyFill="1" applyBorder="1" applyAlignment="1">
      <alignment horizontal="center" vertical="center"/>
    </xf>
    <xf numFmtId="38" fontId="8" fillId="4" borderId="1" xfId="1" applyNumberFormat="1" applyFont="1" applyFill="1" applyBorder="1" applyAlignment="1">
      <alignment horizontal="center" vertical="center"/>
    </xf>
    <xf numFmtId="0" fontId="8" fillId="3" borderId="1" xfId="1" quotePrefix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12" fillId="11" borderId="23" xfId="1" applyFont="1" applyFill="1" applyBorder="1" applyAlignment="1">
      <alignment horizontal="center" vertical="center"/>
    </xf>
    <xf numFmtId="0" fontId="12" fillId="11" borderId="8" xfId="1" applyFont="1" applyFill="1" applyBorder="1" applyAlignment="1">
      <alignment horizontal="center" vertical="center"/>
    </xf>
    <xf numFmtId="0" fontId="12" fillId="11" borderId="21" xfId="1" applyFont="1" applyFill="1" applyBorder="1" applyAlignment="1">
      <alignment horizontal="center" vertical="center"/>
    </xf>
    <xf numFmtId="38" fontId="12" fillId="11" borderId="1" xfId="1" applyNumberFormat="1" applyFont="1" applyFill="1" applyBorder="1" applyAlignment="1">
      <alignment horizontal="center" vertical="center"/>
    </xf>
    <xf numFmtId="9" fontId="12" fillId="11" borderId="1" xfId="2" applyFont="1" applyFill="1" applyBorder="1" applyAlignment="1">
      <alignment horizontal="center" vertical="center"/>
    </xf>
    <xf numFmtId="0" fontId="12" fillId="11" borderId="1" xfId="1" quotePrefix="1" applyFont="1" applyFill="1" applyBorder="1" applyAlignment="1">
      <alignment horizontal="center" vertical="center"/>
    </xf>
    <xf numFmtId="0" fontId="12" fillId="11" borderId="1" xfId="1" applyFont="1" applyFill="1" applyBorder="1" applyAlignment="1">
      <alignment horizontal="center" vertical="center"/>
    </xf>
    <xf numFmtId="0" fontId="12" fillId="11" borderId="6" xfId="1" applyFont="1" applyFill="1" applyBorder="1" applyAlignment="1">
      <alignment horizontal="center" vertical="center"/>
    </xf>
    <xf numFmtId="0" fontId="12" fillId="11" borderId="10" xfId="1" applyFont="1" applyFill="1" applyBorder="1" applyAlignment="1">
      <alignment horizontal="center" vertical="center"/>
    </xf>
    <xf numFmtId="0" fontId="12" fillId="11" borderId="11" xfId="1" applyFont="1" applyFill="1" applyBorder="1" applyAlignment="1">
      <alignment horizontal="center" vertical="center"/>
    </xf>
    <xf numFmtId="0" fontId="12" fillId="11" borderId="12" xfId="1" applyFont="1" applyFill="1" applyBorder="1" applyAlignment="1">
      <alignment horizontal="center" vertical="center"/>
    </xf>
    <xf numFmtId="38" fontId="12" fillId="11" borderId="13" xfId="1" applyNumberFormat="1" applyFont="1" applyFill="1" applyBorder="1" applyAlignment="1">
      <alignment horizontal="center" vertical="center"/>
    </xf>
    <xf numFmtId="9" fontId="12" fillId="11" borderId="13" xfId="2" applyFont="1" applyFill="1" applyBorder="1" applyAlignment="1">
      <alignment horizontal="center" vertical="center"/>
    </xf>
    <xf numFmtId="0" fontId="12" fillId="11" borderId="13" xfId="1" quotePrefix="1" applyFont="1" applyFill="1" applyBorder="1" applyAlignment="1">
      <alignment horizontal="center" vertical="center"/>
    </xf>
    <xf numFmtId="0" fontId="12" fillId="11" borderId="13" xfId="1" applyFont="1" applyFill="1" applyBorder="1" applyAlignment="1">
      <alignment horizontal="center" vertical="center"/>
    </xf>
    <xf numFmtId="0" fontId="12" fillId="11" borderId="14" xfId="1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9" fontId="12" fillId="0" borderId="0" xfId="2" applyFont="1" applyAlignment="1">
      <alignment horizontal="center" vertical="center"/>
    </xf>
    <xf numFmtId="0" fontId="12" fillId="0" borderId="0" xfId="1" quotePrefix="1" applyFont="1" applyAlignment="1">
      <alignment horizontal="center" vertical="center"/>
    </xf>
    <xf numFmtId="0" fontId="8" fillId="12" borderId="2" xfId="1" applyFont="1" applyFill="1" applyBorder="1" applyAlignment="1">
      <alignment horizontal="center" vertical="center"/>
    </xf>
    <xf numFmtId="0" fontId="8" fillId="12" borderId="3" xfId="1" applyFont="1" applyFill="1" applyBorder="1" applyAlignment="1">
      <alignment horizontal="center" vertical="center"/>
    </xf>
    <xf numFmtId="0" fontId="8" fillId="12" borderId="4" xfId="1" applyFont="1" applyFill="1" applyBorder="1" applyAlignment="1">
      <alignment horizontal="center" vertical="center"/>
    </xf>
    <xf numFmtId="0" fontId="8" fillId="12" borderId="5" xfId="1" applyFont="1" applyFill="1" applyBorder="1" applyAlignment="1">
      <alignment horizontal="center" vertical="center"/>
    </xf>
    <xf numFmtId="0" fontId="8" fillId="12" borderId="1" xfId="1" applyFont="1" applyFill="1" applyBorder="1" applyAlignment="1">
      <alignment horizontal="center" vertical="center"/>
    </xf>
    <xf numFmtId="0" fontId="8" fillId="12" borderId="1" xfId="1" applyFont="1" applyFill="1" applyBorder="1" applyAlignment="1">
      <alignment horizontal="center" vertical="center"/>
    </xf>
    <xf numFmtId="0" fontId="8" fillId="12" borderId="6" xfId="1" applyFont="1" applyFill="1" applyBorder="1" applyAlignment="1">
      <alignment horizontal="center" vertical="center"/>
    </xf>
    <xf numFmtId="0" fontId="5" fillId="0" borderId="15" xfId="1" applyFont="1" applyBorder="1" applyAlignment="1">
      <alignment horizontal="center" vertical="center" wrapText="1"/>
    </xf>
    <xf numFmtId="0" fontId="5" fillId="0" borderId="1" xfId="1" applyFont="1" applyBorder="1" applyAlignment="1">
      <alignment vertical="center" shrinkToFit="1"/>
    </xf>
    <xf numFmtId="0" fontId="5" fillId="8" borderId="1" xfId="1" applyFont="1" applyFill="1" applyBorder="1" applyAlignment="1">
      <alignment horizontal="center" vertical="center"/>
    </xf>
    <xf numFmtId="9" fontId="5" fillId="0" borderId="1" xfId="1" applyNumberFormat="1" applyFont="1" applyBorder="1">
      <alignment vertical="center"/>
    </xf>
    <xf numFmtId="0" fontId="5" fillId="9" borderId="1" xfId="1" applyFont="1" applyFill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 wrapText="1"/>
    </xf>
    <xf numFmtId="0" fontId="5" fillId="10" borderId="1" xfId="1" applyFont="1" applyFill="1" applyBorder="1" applyAlignment="1">
      <alignment vertical="center" shrinkToFit="1"/>
    </xf>
    <xf numFmtId="0" fontId="5" fillId="10" borderId="1" xfId="1" applyFont="1" applyFill="1" applyBorder="1" applyAlignment="1">
      <alignment horizontal="center" vertical="center"/>
    </xf>
    <xf numFmtId="9" fontId="5" fillId="10" borderId="1" xfId="1" applyNumberFormat="1" applyFont="1" applyFill="1" applyBorder="1">
      <alignment vertical="center"/>
    </xf>
    <xf numFmtId="0" fontId="5" fillId="10" borderId="7" xfId="1" applyFont="1" applyFill="1" applyBorder="1" applyAlignment="1">
      <alignment horizontal="center" vertical="center"/>
    </xf>
    <xf numFmtId="0" fontId="5" fillId="10" borderId="8" xfId="1" applyFont="1" applyFill="1" applyBorder="1" applyAlignment="1">
      <alignment horizontal="center" vertical="center"/>
    </xf>
    <xf numFmtId="0" fontId="5" fillId="10" borderId="9" xfId="1" applyFont="1" applyFill="1" applyBorder="1" applyAlignment="1">
      <alignment horizontal="center" vertical="center"/>
    </xf>
    <xf numFmtId="0" fontId="5" fillId="0" borderId="5" xfId="1" applyFont="1" applyBorder="1" applyAlignment="1">
      <alignment horizontal="center" vertical="center" wrapText="1"/>
    </xf>
    <xf numFmtId="0" fontId="5" fillId="12" borderId="1" xfId="1" applyFont="1" applyFill="1" applyBorder="1" applyAlignment="1">
      <alignment horizontal="center" vertical="center"/>
    </xf>
    <xf numFmtId="0" fontId="5" fillId="12" borderId="1" xfId="1" applyFont="1" applyFill="1" applyBorder="1" applyAlignment="1">
      <alignment horizontal="center" vertical="center"/>
    </xf>
    <xf numFmtId="9" fontId="5" fillId="12" borderId="1" xfId="1" applyNumberFormat="1" applyFont="1" applyFill="1" applyBorder="1">
      <alignment vertical="center"/>
    </xf>
    <xf numFmtId="0" fontId="5" fillId="12" borderId="7" xfId="1" applyFont="1" applyFill="1" applyBorder="1" applyAlignment="1">
      <alignment horizontal="center" vertical="center"/>
    </xf>
    <xf numFmtId="0" fontId="5" fillId="12" borderId="8" xfId="1" applyFont="1" applyFill="1" applyBorder="1" applyAlignment="1">
      <alignment horizontal="center" vertical="center"/>
    </xf>
    <xf numFmtId="0" fontId="5" fillId="12" borderId="9" xfId="1" applyFont="1" applyFill="1" applyBorder="1" applyAlignment="1">
      <alignment horizontal="center" vertical="center"/>
    </xf>
    <xf numFmtId="0" fontId="8" fillId="13" borderId="5" xfId="1" applyFont="1" applyFill="1" applyBorder="1" applyAlignment="1">
      <alignment horizontal="center" vertical="center" wrapText="1"/>
    </xf>
    <xf numFmtId="0" fontId="8" fillId="13" borderId="1" xfId="1" applyFont="1" applyFill="1" applyBorder="1" applyAlignment="1">
      <alignment horizontal="center" vertical="center"/>
    </xf>
    <xf numFmtId="0" fontId="8" fillId="13" borderId="1" xfId="1" applyFont="1" applyFill="1" applyBorder="1" applyAlignment="1">
      <alignment horizontal="center" vertical="center"/>
    </xf>
    <xf numFmtId="9" fontId="5" fillId="13" borderId="1" xfId="1" applyNumberFormat="1" applyFont="1" applyFill="1" applyBorder="1">
      <alignment vertical="center"/>
    </xf>
    <xf numFmtId="0" fontId="8" fillId="13" borderId="7" xfId="1" applyFont="1" applyFill="1" applyBorder="1" applyAlignment="1">
      <alignment horizontal="center" vertical="center"/>
    </xf>
    <xf numFmtId="0" fontId="8" fillId="13" borderId="8" xfId="1" applyFont="1" applyFill="1" applyBorder="1" applyAlignment="1">
      <alignment horizontal="center" vertical="center"/>
    </xf>
    <xf numFmtId="0" fontId="8" fillId="13" borderId="9" xfId="1" applyFont="1" applyFill="1" applyBorder="1" applyAlignment="1">
      <alignment horizontal="center" vertical="center"/>
    </xf>
    <xf numFmtId="0" fontId="8" fillId="13" borderId="24" xfId="1" applyFont="1" applyFill="1" applyBorder="1" applyAlignment="1">
      <alignment horizontal="center" vertical="center" wrapText="1"/>
    </xf>
    <xf numFmtId="0" fontId="8" fillId="13" borderId="13" xfId="1" applyFont="1" applyFill="1" applyBorder="1" applyAlignment="1">
      <alignment horizontal="center" vertical="center"/>
    </xf>
    <xf numFmtId="0" fontId="8" fillId="13" borderId="13" xfId="1" applyFont="1" applyFill="1" applyBorder="1" applyAlignment="1">
      <alignment horizontal="center" vertical="center"/>
    </xf>
    <xf numFmtId="9" fontId="5" fillId="13" borderId="13" xfId="1" applyNumberFormat="1" applyFont="1" applyFill="1" applyBorder="1">
      <alignment vertical="center"/>
    </xf>
    <xf numFmtId="0" fontId="8" fillId="13" borderId="25" xfId="1" applyFont="1" applyFill="1" applyBorder="1" applyAlignment="1">
      <alignment horizontal="center" vertical="center"/>
    </xf>
    <xf numFmtId="0" fontId="8" fillId="13" borderId="11" xfId="1" applyFont="1" applyFill="1" applyBorder="1" applyAlignment="1">
      <alignment horizontal="center" vertical="center"/>
    </xf>
    <xf numFmtId="0" fontId="8" fillId="13" borderId="26" xfId="1" applyFont="1" applyFill="1" applyBorder="1" applyAlignment="1">
      <alignment horizontal="center" vertical="center"/>
    </xf>
    <xf numFmtId="38" fontId="5" fillId="8" borderId="1" xfId="3" applyFont="1" applyFill="1" applyBorder="1" applyAlignment="1">
      <alignment horizontal="center" vertical="center"/>
    </xf>
    <xf numFmtId="9" fontId="8" fillId="13" borderId="13" xfId="1" applyNumberFormat="1" applyFont="1" applyFill="1" applyBorder="1">
      <alignment vertical="center"/>
    </xf>
    <xf numFmtId="3" fontId="5" fillId="8" borderId="1" xfId="1" applyNumberFormat="1" applyFont="1" applyFill="1" applyBorder="1" applyAlignment="1">
      <alignment horizontal="center" vertical="center"/>
    </xf>
    <xf numFmtId="3" fontId="5" fillId="9" borderId="1" xfId="1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0" fontId="13" fillId="0" borderId="0" xfId="1" applyFont="1">
      <alignment vertical="center"/>
    </xf>
    <xf numFmtId="0" fontId="7" fillId="0" borderId="1" xfId="1" applyFont="1" applyBorder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0" fontId="5" fillId="14" borderId="1" xfId="1" applyFont="1" applyFill="1" applyBorder="1">
      <alignment vertical="center"/>
    </xf>
    <xf numFmtId="0" fontId="5" fillId="0" borderId="27" xfId="1" applyFont="1" applyBorder="1">
      <alignment vertical="center"/>
    </xf>
    <xf numFmtId="0" fontId="5" fillId="4" borderId="1" xfId="1" applyFont="1" applyFill="1" applyBorder="1">
      <alignment vertical="center"/>
    </xf>
    <xf numFmtId="0" fontId="5" fillId="9" borderId="1" xfId="1" applyFont="1" applyFill="1" applyBorder="1">
      <alignment vertical="center"/>
    </xf>
    <xf numFmtId="0" fontId="5" fillId="4" borderId="0" xfId="1" applyFont="1" applyFill="1">
      <alignment vertical="center"/>
    </xf>
    <xf numFmtId="0" fontId="14" fillId="0" borderId="0" xfId="1" applyFont="1">
      <alignment vertical="center"/>
    </xf>
    <xf numFmtId="9" fontId="5" fillId="0" borderId="1" xfId="2" applyFont="1" applyBorder="1">
      <alignment vertical="center"/>
    </xf>
    <xf numFmtId="0" fontId="5" fillId="10" borderId="1" xfId="1" applyFont="1" applyFill="1" applyBorder="1">
      <alignment vertical="center"/>
    </xf>
    <xf numFmtId="0" fontId="5" fillId="0" borderId="16" xfId="1" applyFont="1" applyBorder="1" applyAlignment="1">
      <alignment horizontal="center" vertical="center"/>
    </xf>
    <xf numFmtId="0" fontId="5" fillId="10" borderId="7" xfId="1" applyFont="1" applyFill="1" applyBorder="1" applyAlignment="1">
      <alignment horizontal="center" vertical="center"/>
    </xf>
    <xf numFmtId="0" fontId="5" fillId="10" borderId="8" xfId="1" applyFont="1" applyFill="1" applyBorder="1" applyAlignment="1">
      <alignment horizontal="center" vertical="center"/>
    </xf>
    <xf numFmtId="0" fontId="5" fillId="10" borderId="9" xfId="1" applyFont="1" applyFill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5" fillId="12" borderId="1" xfId="1" applyFont="1" applyFill="1" applyBorder="1" applyAlignment="1">
      <alignment vertical="center" shrinkToFit="1"/>
    </xf>
    <xf numFmtId="0" fontId="8" fillId="0" borderId="24" xfId="1" applyFont="1" applyBorder="1" applyAlignment="1">
      <alignment horizontal="center" vertical="center"/>
    </xf>
    <xf numFmtId="0" fontId="5" fillId="12" borderId="13" xfId="1" applyFont="1" applyFill="1" applyBorder="1" applyAlignment="1">
      <alignment horizontal="center" vertical="center"/>
    </xf>
    <xf numFmtId="0" fontId="5" fillId="12" borderId="13" xfId="1" applyFont="1" applyFill="1" applyBorder="1">
      <alignment vertical="center"/>
    </xf>
    <xf numFmtId="0" fontId="5" fillId="12" borderId="13" xfId="1" applyFont="1" applyFill="1" applyBorder="1" applyAlignment="1">
      <alignment horizontal="center" vertical="center"/>
    </xf>
    <xf numFmtId="9" fontId="5" fillId="12" borderId="13" xfId="1" applyNumberFormat="1" applyFont="1" applyFill="1" applyBorder="1">
      <alignment vertical="center"/>
    </xf>
    <xf numFmtId="0" fontId="5" fillId="12" borderId="25" xfId="1" applyFont="1" applyFill="1" applyBorder="1" applyAlignment="1">
      <alignment horizontal="center" vertical="center"/>
    </xf>
    <xf numFmtId="0" fontId="5" fillId="12" borderId="11" xfId="1" applyFont="1" applyFill="1" applyBorder="1" applyAlignment="1">
      <alignment horizontal="center" vertical="center"/>
    </xf>
    <xf numFmtId="0" fontId="5" fillId="12" borderId="26" xfId="1" applyFont="1" applyFill="1" applyBorder="1" applyAlignment="1">
      <alignment horizontal="center" vertical="center"/>
    </xf>
    <xf numFmtId="0" fontId="8" fillId="0" borderId="28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/>
    </xf>
    <xf numFmtId="0" fontId="5" fillId="0" borderId="3" xfId="1" applyFont="1" applyBorder="1" applyAlignment="1">
      <alignment vertical="center" shrinkToFit="1"/>
    </xf>
    <xf numFmtId="0" fontId="5" fillId="8" borderId="3" xfId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/>
    </xf>
    <xf numFmtId="9" fontId="5" fillId="0" borderId="3" xfId="2" applyFont="1" applyBorder="1">
      <alignment vertical="center"/>
    </xf>
    <xf numFmtId="0" fontId="5" fillId="9" borderId="3" xfId="1" applyFont="1" applyFill="1" applyBorder="1" applyAlignment="1">
      <alignment horizontal="center" vertical="center"/>
    </xf>
    <xf numFmtId="0" fontId="5" fillId="0" borderId="29" xfId="1" applyFont="1" applyBorder="1" applyAlignment="1">
      <alignment horizontal="center" vertical="center"/>
    </xf>
    <xf numFmtId="0" fontId="5" fillId="0" borderId="30" xfId="1" applyFont="1" applyBorder="1" applyAlignment="1">
      <alignment horizontal="center" vertical="center"/>
    </xf>
    <xf numFmtId="0" fontId="5" fillId="0" borderId="31" xfId="1" applyFont="1" applyBorder="1" applyAlignment="1">
      <alignment horizontal="center" vertical="center"/>
    </xf>
    <xf numFmtId="0" fontId="5" fillId="9" borderId="18" xfId="1" applyFont="1" applyFill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0" fontId="8" fillId="13" borderId="18" xfId="1" applyFont="1" applyFill="1" applyBorder="1" applyAlignment="1">
      <alignment horizontal="center" vertical="center"/>
    </xf>
    <xf numFmtId="0" fontId="8" fillId="13" borderId="18" xfId="1" applyFont="1" applyFill="1" applyBorder="1" applyAlignment="1">
      <alignment vertical="center" shrinkToFit="1"/>
    </xf>
    <xf numFmtId="0" fontId="8" fillId="13" borderId="18" xfId="1" applyFont="1" applyFill="1" applyBorder="1" applyAlignment="1">
      <alignment horizontal="center" vertical="center"/>
    </xf>
    <xf numFmtId="9" fontId="5" fillId="13" borderId="16" xfId="1" applyNumberFormat="1" applyFont="1" applyFill="1" applyBorder="1">
      <alignment vertical="center"/>
    </xf>
    <xf numFmtId="0" fontId="8" fillId="13" borderId="20" xfId="1" applyFont="1" applyFill="1" applyBorder="1" applyAlignment="1">
      <alignment horizontal="center" vertical="center"/>
    </xf>
    <xf numFmtId="0" fontId="5" fillId="13" borderId="32" xfId="1" applyFont="1" applyFill="1" applyBorder="1" applyAlignment="1">
      <alignment horizontal="center" vertical="center"/>
    </xf>
    <xf numFmtId="0" fontId="5" fillId="13" borderId="33" xfId="1" applyFont="1" applyFill="1" applyBorder="1" applyAlignment="1">
      <alignment horizontal="center" vertical="center"/>
    </xf>
    <xf numFmtId="0" fontId="5" fillId="13" borderId="34" xfId="1" applyFont="1" applyFill="1" applyBorder="1" applyAlignment="1">
      <alignment horizontal="center" vertical="center"/>
    </xf>
    <xf numFmtId="0" fontId="8" fillId="13" borderId="1" xfId="1" applyFont="1" applyFill="1" applyBorder="1" applyAlignment="1">
      <alignment vertical="center" shrinkToFit="1"/>
    </xf>
    <xf numFmtId="0" fontId="5" fillId="13" borderId="7" xfId="1" applyFont="1" applyFill="1" applyBorder="1" applyAlignment="1">
      <alignment horizontal="center" vertical="center"/>
    </xf>
    <xf numFmtId="0" fontId="5" fillId="13" borderId="8" xfId="1" applyFont="1" applyFill="1" applyBorder="1" applyAlignment="1">
      <alignment horizontal="center" vertical="center"/>
    </xf>
    <xf numFmtId="0" fontId="5" fillId="13" borderId="21" xfId="1" applyFont="1" applyFill="1" applyBorder="1" applyAlignment="1">
      <alignment horizontal="center" vertical="center"/>
    </xf>
    <xf numFmtId="0" fontId="8" fillId="13" borderId="1" xfId="1" applyFont="1" applyFill="1" applyBorder="1">
      <alignment vertical="center"/>
    </xf>
    <xf numFmtId="9" fontId="8" fillId="13" borderId="18" xfId="1" applyNumberFormat="1" applyFont="1" applyFill="1" applyBorder="1">
      <alignment vertical="center"/>
    </xf>
    <xf numFmtId="0" fontId="15" fillId="5" borderId="2" xfId="1" applyFont="1" applyFill="1" applyBorder="1" applyAlignment="1">
      <alignment horizontal="center" vertical="center" wrapText="1"/>
    </xf>
    <xf numFmtId="0" fontId="15" fillId="5" borderId="3" xfId="1" applyFont="1" applyFill="1" applyBorder="1" applyAlignment="1">
      <alignment horizontal="center" vertical="center" wrapText="1"/>
    </xf>
    <xf numFmtId="0" fontId="16" fillId="5" borderId="29" xfId="1" applyFont="1" applyFill="1" applyBorder="1" applyAlignment="1">
      <alignment horizontal="center" vertical="center" wrapText="1"/>
    </xf>
    <xf numFmtId="0" fontId="17" fillId="5" borderId="35" xfId="1" applyFont="1" applyFill="1" applyBorder="1" applyAlignment="1">
      <alignment horizontal="center" vertical="center" wrapText="1"/>
    </xf>
    <xf numFmtId="0" fontId="16" fillId="5" borderId="35" xfId="1" applyFont="1" applyFill="1" applyBorder="1" applyAlignment="1">
      <alignment horizontal="center" vertical="center" wrapText="1"/>
    </xf>
    <xf numFmtId="0" fontId="18" fillId="5" borderId="29" xfId="1" applyFont="1" applyFill="1" applyBorder="1" applyAlignment="1">
      <alignment horizontal="center" vertical="center" wrapText="1"/>
    </xf>
    <xf numFmtId="0" fontId="19" fillId="5" borderId="29" xfId="1" applyFont="1" applyFill="1" applyBorder="1" applyAlignment="1">
      <alignment horizontal="center" vertical="center" wrapText="1"/>
    </xf>
    <xf numFmtId="0" fontId="19" fillId="5" borderId="31" xfId="1" applyFont="1" applyFill="1" applyBorder="1" applyAlignment="1">
      <alignment horizontal="center" vertical="center" wrapText="1"/>
    </xf>
    <xf numFmtId="0" fontId="15" fillId="0" borderId="5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7" fillId="0" borderId="7" xfId="1" applyFont="1" applyBorder="1" applyAlignment="1">
      <alignment horizontal="center" vertical="center" wrapText="1"/>
    </xf>
    <xf numFmtId="0" fontId="17" fillId="0" borderId="21" xfId="1" applyFont="1" applyBorder="1" applyAlignment="1">
      <alignment horizontal="center" vertical="center" wrapText="1"/>
    </xf>
    <xf numFmtId="0" fontId="19" fillId="0" borderId="7" xfId="1" applyFont="1" applyBorder="1" applyAlignment="1">
      <alignment horizontal="center" vertical="center" wrapText="1"/>
    </xf>
    <xf numFmtId="0" fontId="19" fillId="0" borderId="9" xfId="1" applyFont="1" applyBorder="1" applyAlignment="1">
      <alignment horizontal="center" vertical="center" wrapText="1"/>
    </xf>
    <xf numFmtId="0" fontId="17" fillId="4" borderId="7" xfId="1" applyFont="1" applyFill="1" applyBorder="1" applyAlignment="1">
      <alignment horizontal="center" vertical="center" wrapText="1"/>
    </xf>
    <xf numFmtId="0" fontId="17" fillId="4" borderId="21" xfId="1" applyFont="1" applyFill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164" fontId="17" fillId="0" borderId="36" xfId="1" applyNumberFormat="1" applyFont="1" applyBorder="1" applyAlignment="1">
      <alignment horizontal="center" vertical="center" wrapText="1"/>
    </xf>
    <xf numFmtId="164" fontId="17" fillId="0" borderId="37" xfId="1" applyNumberFormat="1" applyFont="1" applyBorder="1" applyAlignment="1">
      <alignment horizontal="center" vertical="center" wrapText="1"/>
    </xf>
    <xf numFmtId="165" fontId="19" fillId="0" borderId="7" xfId="1" applyNumberFormat="1" applyFont="1" applyBorder="1" applyAlignment="1">
      <alignment horizontal="center" vertical="center" wrapText="1"/>
    </xf>
    <xf numFmtId="165" fontId="19" fillId="0" borderId="9" xfId="1" applyNumberFormat="1" applyFont="1" applyBorder="1" applyAlignment="1">
      <alignment horizontal="center" vertical="center" wrapText="1"/>
    </xf>
    <xf numFmtId="166" fontId="17" fillId="4" borderId="1" xfId="1" applyNumberFormat="1" applyFont="1" applyFill="1" applyBorder="1" applyAlignment="1">
      <alignment horizontal="center" vertical="center" wrapText="1"/>
    </xf>
    <xf numFmtId="166" fontId="17" fillId="4" borderId="7" xfId="1" applyNumberFormat="1" applyFont="1" applyFill="1" applyBorder="1" applyAlignment="1">
      <alignment horizontal="center" vertical="center" wrapText="1"/>
    </xf>
    <xf numFmtId="166" fontId="17" fillId="4" borderId="21" xfId="1" applyNumberFormat="1" applyFont="1" applyFill="1" applyBorder="1" applyAlignment="1">
      <alignment horizontal="center" vertical="center" wrapText="1"/>
    </xf>
    <xf numFmtId="0" fontId="15" fillId="0" borderId="24" xfId="1" applyFont="1" applyBorder="1" applyAlignment="1">
      <alignment horizontal="center" vertical="center" wrapText="1"/>
    </xf>
    <xf numFmtId="0" fontId="15" fillId="0" borderId="13" xfId="1" applyFont="1" applyBorder="1" applyAlignment="1">
      <alignment horizontal="center" vertical="center" wrapText="1"/>
    </xf>
    <xf numFmtId="0" fontId="17" fillId="0" borderId="38" xfId="1" applyFont="1" applyBorder="1" applyAlignment="1">
      <alignment horizontal="center" vertical="center" wrapText="1"/>
    </xf>
    <xf numFmtId="0" fontId="17" fillId="0" borderId="39" xfId="1" applyFont="1" applyBorder="1" applyAlignment="1">
      <alignment horizontal="center" vertical="center" wrapText="1"/>
    </xf>
    <xf numFmtId="0" fontId="19" fillId="0" borderId="25" xfId="1" applyFont="1" applyBorder="1" applyAlignment="1">
      <alignment horizontal="center" vertical="center" wrapText="1"/>
    </xf>
    <xf numFmtId="0" fontId="19" fillId="0" borderId="12" xfId="1" applyFont="1" applyBorder="1" applyAlignment="1">
      <alignment horizontal="center" vertical="center" wrapText="1"/>
    </xf>
    <xf numFmtId="0" fontId="19" fillId="0" borderId="26" xfId="1" applyFont="1" applyBorder="1" applyAlignment="1">
      <alignment horizontal="center" vertical="center" wrapText="1"/>
    </xf>
    <xf numFmtId="0" fontId="15" fillId="0" borderId="0" xfId="1" applyFont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8" fillId="5" borderId="29" xfId="1" applyFont="1" applyFill="1" applyBorder="1" applyAlignment="1">
      <alignment horizontal="center" vertical="center"/>
    </xf>
    <xf numFmtId="0" fontId="8" fillId="5" borderId="30" xfId="1" applyFont="1" applyFill="1" applyBorder="1" applyAlignment="1">
      <alignment horizontal="center" vertical="center"/>
    </xf>
    <xf numFmtId="0" fontId="8" fillId="5" borderId="35" xfId="1" applyFont="1" applyFill="1" applyBorder="1" applyAlignment="1">
      <alignment horizontal="center" vertical="center"/>
    </xf>
    <xf numFmtId="0" fontId="8" fillId="5" borderId="31" xfId="1" applyFont="1" applyFill="1" applyBorder="1" applyAlignment="1">
      <alignment horizontal="center" vertical="center"/>
    </xf>
    <xf numFmtId="0" fontId="22" fillId="0" borderId="5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4" fillId="0" borderId="7" xfId="1" quotePrefix="1" applyFont="1" applyBorder="1" applyAlignment="1">
      <alignment horizontal="center" vertical="center" wrapText="1"/>
    </xf>
    <xf numFmtId="0" fontId="24" fillId="0" borderId="8" xfId="1" applyFont="1" applyBorder="1" applyAlignment="1">
      <alignment horizontal="center" vertical="center"/>
    </xf>
    <xf numFmtId="0" fontId="24" fillId="0" borderId="21" xfId="1" applyFont="1" applyBorder="1" applyAlignment="1">
      <alignment horizontal="center" vertical="center"/>
    </xf>
    <xf numFmtId="0" fontId="24" fillId="6" borderId="7" xfId="1" quotePrefix="1" applyFont="1" applyFill="1" applyBorder="1" applyAlignment="1">
      <alignment horizontal="center" vertical="center" wrapText="1"/>
    </xf>
    <xf numFmtId="0" fontId="24" fillId="6" borderId="8" xfId="1" applyFont="1" applyFill="1" applyBorder="1" applyAlignment="1">
      <alignment horizontal="center" vertical="center" wrapText="1"/>
    </xf>
    <xf numFmtId="0" fontId="24" fillId="6" borderId="21" xfId="1" applyFont="1" applyFill="1" applyBorder="1" applyAlignment="1">
      <alignment horizontal="center" vertical="center" wrapText="1"/>
    </xf>
    <xf numFmtId="0" fontId="24" fillId="6" borderId="8" xfId="1" quotePrefix="1" applyFont="1" applyFill="1" applyBorder="1" applyAlignment="1">
      <alignment horizontal="center" vertical="center" wrapText="1"/>
    </xf>
    <xf numFmtId="0" fontId="24" fillId="6" borderId="9" xfId="1" applyFont="1" applyFill="1" applyBorder="1" applyAlignment="1">
      <alignment horizontal="center" vertical="center" wrapText="1"/>
    </xf>
    <xf numFmtId="0" fontId="24" fillId="0" borderId="7" xfId="1" quotePrefix="1" applyFont="1" applyBorder="1" applyAlignment="1">
      <alignment horizontal="center" vertical="center"/>
    </xf>
    <xf numFmtId="0" fontId="24" fillId="0" borderId="33" xfId="1" quotePrefix="1" applyFont="1" applyBorder="1" applyAlignment="1">
      <alignment horizontal="center" vertical="center"/>
    </xf>
    <xf numFmtId="0" fontId="24" fillId="0" borderId="33" xfId="1" applyFont="1" applyBorder="1" applyAlignment="1">
      <alignment horizontal="center" vertical="center"/>
    </xf>
    <xf numFmtId="0" fontId="24" fillId="0" borderId="40" xfId="1" applyFont="1" applyBorder="1" applyAlignment="1">
      <alignment horizontal="center" vertical="center"/>
    </xf>
    <xf numFmtId="0" fontId="24" fillId="0" borderId="8" xfId="1" quotePrefix="1" applyFont="1" applyBorder="1" applyAlignment="1">
      <alignment horizontal="center" vertical="center" wrapText="1"/>
    </xf>
    <xf numFmtId="0" fontId="24" fillId="0" borderId="21" xfId="1" quotePrefix="1" applyFont="1" applyBorder="1" applyAlignment="1">
      <alignment horizontal="center" vertical="center" wrapText="1"/>
    </xf>
    <xf numFmtId="0" fontId="24" fillId="6" borderId="21" xfId="1" quotePrefix="1" applyFont="1" applyFill="1" applyBorder="1" applyAlignment="1">
      <alignment horizontal="center" vertical="center" wrapText="1"/>
    </xf>
    <xf numFmtId="0" fontId="24" fillId="6" borderId="9" xfId="1" quotePrefix="1" applyFont="1" applyFill="1" applyBorder="1" applyAlignment="1">
      <alignment horizontal="center" vertical="center" wrapText="1"/>
    </xf>
    <xf numFmtId="0" fontId="23" fillId="0" borderId="24" xfId="1" applyFont="1" applyBorder="1" applyAlignment="1">
      <alignment horizontal="center" vertical="center"/>
    </xf>
    <xf numFmtId="0" fontId="23" fillId="0" borderId="13" xfId="1" applyFont="1" applyBorder="1" applyAlignment="1">
      <alignment horizontal="center" vertical="center"/>
    </xf>
    <xf numFmtId="0" fontId="24" fillId="0" borderId="25" xfId="1" quotePrefix="1" applyFont="1" applyBorder="1" applyAlignment="1">
      <alignment horizontal="center" vertical="center" wrapText="1"/>
    </xf>
    <xf numFmtId="0" fontId="24" fillId="0" borderId="11" xfId="1" applyFont="1" applyBorder="1" applyAlignment="1">
      <alignment horizontal="center" vertical="center"/>
    </xf>
    <xf numFmtId="0" fontId="24" fillId="0" borderId="12" xfId="1" applyFont="1" applyBorder="1" applyAlignment="1">
      <alignment horizontal="center" vertical="center"/>
    </xf>
    <xf numFmtId="0" fontId="24" fillId="6" borderId="25" xfId="1" quotePrefix="1" applyFont="1" applyFill="1" applyBorder="1" applyAlignment="1">
      <alignment horizontal="center" vertical="center" wrapText="1"/>
    </xf>
    <xf numFmtId="0" fontId="24" fillId="6" borderId="11" xfId="1" applyFont="1" applyFill="1" applyBorder="1" applyAlignment="1">
      <alignment horizontal="center" vertical="center" wrapText="1"/>
    </xf>
    <xf numFmtId="0" fontId="24" fillId="6" borderId="12" xfId="1" applyFont="1" applyFill="1" applyBorder="1" applyAlignment="1">
      <alignment horizontal="center" vertical="center" wrapText="1"/>
    </xf>
    <xf numFmtId="0" fontId="24" fillId="6" borderId="11" xfId="1" quotePrefix="1" applyFont="1" applyFill="1" applyBorder="1" applyAlignment="1">
      <alignment horizontal="center" vertical="center" wrapText="1"/>
    </xf>
    <xf numFmtId="0" fontId="24" fillId="6" borderId="26" xfId="1" applyFont="1" applyFill="1" applyBorder="1" applyAlignment="1">
      <alignment horizontal="center" vertical="center" wrapText="1"/>
    </xf>
    <xf numFmtId="0" fontId="8" fillId="10" borderId="2" xfId="1" applyFont="1" applyFill="1" applyBorder="1" applyAlignment="1">
      <alignment horizontal="center" vertical="center" wrapText="1"/>
    </xf>
    <xf numFmtId="0" fontId="8" fillId="10" borderId="3" xfId="1" applyFont="1" applyFill="1" applyBorder="1" applyAlignment="1">
      <alignment horizontal="center" vertical="center" wrapText="1"/>
    </xf>
    <xf numFmtId="0" fontId="8" fillId="10" borderId="3" xfId="1" applyFont="1" applyFill="1" applyBorder="1" applyAlignment="1">
      <alignment horizontal="center" vertical="center" wrapText="1"/>
    </xf>
    <xf numFmtId="0" fontId="8" fillId="10" borderId="4" xfId="1" applyFont="1" applyFill="1" applyBorder="1" applyAlignment="1">
      <alignment horizontal="center" vertical="center" wrapText="1"/>
    </xf>
    <xf numFmtId="165" fontId="5" fillId="6" borderId="24" xfId="1" applyNumberFormat="1" applyFont="1" applyFill="1" applyBorder="1">
      <alignment vertical="center"/>
    </xf>
    <xf numFmtId="167" fontId="5" fillId="0" borderId="13" xfId="1" applyNumberFormat="1" applyFont="1" applyBorder="1" applyAlignment="1">
      <alignment horizontal="right" vertical="center"/>
    </xf>
    <xf numFmtId="165" fontId="5" fillId="6" borderId="13" xfId="1" applyNumberFormat="1" applyFont="1" applyFill="1" applyBorder="1">
      <alignment vertical="center"/>
    </xf>
    <xf numFmtId="165" fontId="5" fillId="0" borderId="13" xfId="1" applyNumberFormat="1" applyFont="1" applyBorder="1">
      <alignment vertical="center"/>
    </xf>
    <xf numFmtId="0" fontId="5" fillId="0" borderId="13" xfId="1" applyFont="1" applyBorder="1" applyAlignment="1">
      <alignment horizontal="center" vertical="center"/>
    </xf>
    <xf numFmtId="165" fontId="5" fillId="0" borderId="14" xfId="1" applyNumberFormat="1" applyFont="1" applyBorder="1">
      <alignment vertical="center"/>
    </xf>
    <xf numFmtId="0" fontId="8" fillId="10" borderId="2" xfId="1" applyFont="1" applyFill="1" applyBorder="1" applyAlignment="1">
      <alignment horizontal="center" vertical="center"/>
    </xf>
    <xf numFmtId="0" fontId="8" fillId="10" borderId="3" xfId="1" applyFont="1" applyFill="1" applyBorder="1" applyAlignment="1">
      <alignment horizontal="center" vertical="center"/>
    </xf>
    <xf numFmtId="0" fontId="8" fillId="10" borderId="4" xfId="1" applyFont="1" applyFill="1" applyBorder="1" applyAlignment="1">
      <alignment horizontal="center" vertical="center"/>
    </xf>
    <xf numFmtId="166" fontId="5" fillId="0" borderId="24" xfId="1" applyNumberFormat="1" applyFont="1" applyBorder="1">
      <alignment vertical="center"/>
    </xf>
    <xf numFmtId="0" fontId="5" fillId="0" borderId="14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25" fillId="0" borderId="36" xfId="1" applyFont="1" applyBorder="1" applyAlignment="1">
      <alignment horizontal="center" vertical="center" wrapText="1"/>
    </xf>
    <xf numFmtId="0" fontId="25" fillId="0" borderId="41" xfId="1" applyFont="1" applyBorder="1" applyAlignment="1">
      <alignment horizontal="center" vertical="center" wrapText="1"/>
    </xf>
    <xf numFmtId="0" fontId="25" fillId="0" borderId="37" xfId="1" applyFont="1" applyBorder="1" applyAlignment="1">
      <alignment horizontal="center" vertical="center" wrapText="1"/>
    </xf>
    <xf numFmtId="3" fontId="9" fillId="4" borderId="1" xfId="1" applyNumberFormat="1" applyFont="1" applyFill="1" applyBorder="1" applyAlignment="1">
      <alignment horizontal="center" vertical="center"/>
    </xf>
    <xf numFmtId="0" fontId="25" fillId="0" borderId="32" xfId="1" applyFont="1" applyBorder="1" applyAlignment="1">
      <alignment horizontal="center" vertical="center" wrapText="1"/>
    </xf>
    <xf numFmtId="0" fontId="25" fillId="0" borderId="33" xfId="1" applyFont="1" applyBorder="1" applyAlignment="1">
      <alignment horizontal="center" vertical="center" wrapText="1"/>
    </xf>
    <xf numFmtId="0" fontId="25" fillId="0" borderId="34" xfId="1" applyFont="1" applyBorder="1" applyAlignment="1">
      <alignment horizontal="center" vertical="center" wrapText="1"/>
    </xf>
    <xf numFmtId="0" fontId="5" fillId="0" borderId="21" xfId="1" applyFont="1" applyBorder="1" applyAlignment="1">
      <alignment horizontal="center" vertical="center" wrapText="1"/>
    </xf>
    <xf numFmtId="3" fontId="5" fillId="4" borderId="1" xfId="1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</cellXfs>
  <cellStyles count="4">
    <cellStyle name="Comma [0] 2" xfId="3" xr:uid="{2E33382C-47EA-E44F-AD54-92BB4089FEE6}"/>
    <cellStyle name="Normal" xfId="0" builtinId="0"/>
    <cellStyle name="Normal 2" xfId="1" xr:uid="{5CCC36B9-910F-934A-9EA3-E101C5716CF2}"/>
    <cellStyle name="Percent 2" xfId="2" xr:uid="{4984B63F-B28C-3E49-89F1-C57C507138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Japan%20Financial%20Report%20Master%20File%20(Playgroun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pan Database"/>
      <sheetName val="2017JAN"/>
      <sheetName val="2017FEB"/>
      <sheetName val="2017MAR"/>
      <sheetName val="2017APR"/>
      <sheetName val="2017MAY"/>
      <sheetName val="2017JUN"/>
      <sheetName val="2017JUL"/>
      <sheetName val="2017AUG"/>
      <sheetName val="2017SEP"/>
      <sheetName val="2017OCT"/>
      <sheetName val="2017NOV"/>
      <sheetName val="2017DEC"/>
      <sheetName val="2018JAN"/>
      <sheetName val="2018FEB"/>
      <sheetName val="2018MAR"/>
      <sheetName val="2018APR"/>
      <sheetName val="2018MAY"/>
      <sheetName val="2018JUN"/>
      <sheetName val="2018JUL"/>
      <sheetName val="2018AUG"/>
      <sheetName val="2018SEP"/>
      <sheetName val="2018OCT"/>
      <sheetName val="2018NOV"/>
      <sheetName val="2018DEC"/>
      <sheetName val="2019JAN"/>
      <sheetName val="2019FEB"/>
      <sheetName val="2019MAR"/>
      <sheetName val="2019APR"/>
      <sheetName val="2019MAY"/>
      <sheetName val="2019JU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55">
          <cell r="H155">
            <v>80993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23">
          <cell r="G23">
            <v>89634</v>
          </cell>
          <cell r="H23">
            <v>84522</v>
          </cell>
        </row>
        <row r="25">
          <cell r="G25">
            <v>104368</v>
          </cell>
          <cell r="H25">
            <v>97182</v>
          </cell>
        </row>
        <row r="30">
          <cell r="G30">
            <v>14500</v>
          </cell>
          <cell r="H30">
            <v>14541</v>
          </cell>
        </row>
        <row r="31">
          <cell r="G31">
            <v>0</v>
          </cell>
          <cell r="H31">
            <v>8478</v>
          </cell>
        </row>
        <row r="33">
          <cell r="G33">
            <v>0</v>
          </cell>
          <cell r="H33">
            <v>8105</v>
          </cell>
        </row>
        <row r="35">
          <cell r="G35">
            <v>181160</v>
          </cell>
          <cell r="H35">
            <v>170351</v>
          </cell>
        </row>
        <row r="38">
          <cell r="G38">
            <v>0</v>
          </cell>
          <cell r="H38">
            <v>15217</v>
          </cell>
        </row>
        <row r="42">
          <cell r="G42">
            <v>63500</v>
          </cell>
          <cell r="H42">
            <v>83752</v>
          </cell>
        </row>
        <row r="43">
          <cell r="G43">
            <v>10000</v>
          </cell>
          <cell r="H43">
            <v>451</v>
          </cell>
        </row>
        <row r="44">
          <cell r="G44">
            <v>200000</v>
          </cell>
          <cell r="H44">
            <v>240000</v>
          </cell>
        </row>
        <row r="53">
          <cell r="G53">
            <v>100</v>
          </cell>
          <cell r="H53">
            <v>96</v>
          </cell>
        </row>
        <row r="54">
          <cell r="G54">
            <v>2275</v>
          </cell>
          <cell r="H54">
            <v>2334</v>
          </cell>
        </row>
        <row r="56">
          <cell r="G56">
            <v>415</v>
          </cell>
          <cell r="H56">
            <v>297</v>
          </cell>
        </row>
        <row r="57">
          <cell r="G57">
            <v>5759</v>
          </cell>
          <cell r="H57">
            <v>6407</v>
          </cell>
        </row>
        <row r="62">
          <cell r="G62">
            <v>350</v>
          </cell>
          <cell r="H62">
            <v>333.9</v>
          </cell>
        </row>
        <row r="63">
          <cell r="G63">
            <v>7920</v>
          </cell>
          <cell r="H63">
            <v>8118.3000000000011</v>
          </cell>
        </row>
        <row r="65">
          <cell r="G65">
            <v>620</v>
          </cell>
          <cell r="H65">
            <v>406.4</v>
          </cell>
        </row>
        <row r="66">
          <cell r="G66">
            <v>8582</v>
          </cell>
          <cell r="H66">
            <v>9311.7999999999993</v>
          </cell>
        </row>
        <row r="71">
          <cell r="G71">
            <v>10440</v>
          </cell>
          <cell r="H71">
            <v>3339</v>
          </cell>
        </row>
        <row r="72">
          <cell r="G72">
            <v>79194</v>
          </cell>
          <cell r="H72">
            <v>81183</v>
          </cell>
        </row>
        <row r="74">
          <cell r="G74">
            <v>18551</v>
          </cell>
          <cell r="H74">
            <v>4064</v>
          </cell>
        </row>
        <row r="75">
          <cell r="G75">
            <v>85818</v>
          </cell>
          <cell r="H75">
            <v>93118</v>
          </cell>
        </row>
        <row r="87">
          <cell r="F87">
            <v>2430</v>
          </cell>
        </row>
        <row r="88">
          <cell r="F88">
            <v>96</v>
          </cell>
        </row>
        <row r="89">
          <cell r="F89">
            <v>11</v>
          </cell>
        </row>
        <row r="90">
          <cell r="F90">
            <v>229</v>
          </cell>
        </row>
        <row r="91">
          <cell r="F91">
            <v>1077</v>
          </cell>
        </row>
        <row r="92">
          <cell r="F92">
            <v>1200</v>
          </cell>
        </row>
        <row r="98">
          <cell r="G98">
            <v>0</v>
          </cell>
          <cell r="H98">
            <v>1</v>
          </cell>
        </row>
        <row r="99">
          <cell r="G99">
            <v>195</v>
          </cell>
          <cell r="H99">
            <v>101</v>
          </cell>
        </row>
        <row r="101">
          <cell r="G101">
            <v>0</v>
          </cell>
          <cell r="H101">
            <v>1</v>
          </cell>
        </row>
        <row r="102">
          <cell r="G102">
            <v>45</v>
          </cell>
          <cell r="H102">
            <v>45</v>
          </cell>
        </row>
        <row r="104">
          <cell r="G104">
            <v>43</v>
          </cell>
          <cell r="H104">
            <v>42</v>
          </cell>
        </row>
        <row r="105">
          <cell r="G105">
            <v>446</v>
          </cell>
          <cell r="H105">
            <v>386</v>
          </cell>
        </row>
        <row r="107">
          <cell r="G107">
            <v>6</v>
          </cell>
          <cell r="H107">
            <v>5</v>
          </cell>
        </row>
        <row r="108">
          <cell r="G108">
            <v>705</v>
          </cell>
          <cell r="H108">
            <v>688</v>
          </cell>
        </row>
        <row r="110">
          <cell r="G110">
            <v>46</v>
          </cell>
          <cell r="H110">
            <v>40</v>
          </cell>
        </row>
        <row r="111">
          <cell r="G111">
            <v>504</v>
          </cell>
          <cell r="H111">
            <v>490</v>
          </cell>
        </row>
        <row r="116">
          <cell r="G116">
            <v>3</v>
          </cell>
          <cell r="H116">
            <v>3</v>
          </cell>
        </row>
        <row r="117">
          <cell r="G117">
            <v>388</v>
          </cell>
          <cell r="H117">
            <v>393</v>
          </cell>
        </row>
        <row r="119">
          <cell r="G119">
            <v>2</v>
          </cell>
          <cell r="H119">
            <v>4</v>
          </cell>
        </row>
        <row r="120">
          <cell r="G120">
            <v>262</v>
          </cell>
          <cell r="H120">
            <v>231</v>
          </cell>
        </row>
      </sheetData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BF517-7D80-DE4C-AA55-84478B075C2C}">
  <sheetPr>
    <pageSetUpPr fitToPage="1"/>
  </sheetPr>
  <dimension ref="A1:N167"/>
  <sheetViews>
    <sheetView tabSelected="1" topLeftCell="A38" zoomScale="90" zoomScaleNormal="90" zoomScaleSheetLayoutView="85" workbookViewId="0">
      <selection activeCell="G167" sqref="G167"/>
    </sheetView>
  </sheetViews>
  <sheetFormatPr baseColWidth="10" defaultColWidth="9" defaultRowHeight="13"/>
  <cols>
    <col min="1" max="1" width="15.83203125" style="5" customWidth="1"/>
    <col min="2" max="2" width="17.6640625" style="5" customWidth="1"/>
    <col min="3" max="3" width="27.6640625" style="5" customWidth="1"/>
    <col min="4" max="4" width="11.83203125" style="5" customWidth="1"/>
    <col min="5" max="5" width="12" style="5" customWidth="1"/>
    <col min="6" max="6" width="9" style="5"/>
    <col min="7" max="7" width="11" style="5" customWidth="1"/>
    <col min="8" max="8" width="12" style="5" customWidth="1"/>
    <col min="9" max="11" width="9" style="5"/>
    <col min="12" max="12" width="10.5" style="5" customWidth="1"/>
    <col min="13" max="16384" width="9" style="5"/>
  </cols>
  <sheetData>
    <row r="1" spans="1:13" ht="20">
      <c r="A1" s="1" t="s">
        <v>0</v>
      </c>
      <c r="B1" s="1"/>
      <c r="C1" s="1"/>
      <c r="D1" s="1"/>
      <c r="E1" s="1"/>
      <c r="F1" s="1"/>
      <c r="G1" s="2" t="s">
        <v>175</v>
      </c>
      <c r="H1" s="3">
        <v>2018</v>
      </c>
      <c r="I1" s="4"/>
      <c r="J1" s="4"/>
      <c r="K1" s="4"/>
      <c r="L1" s="4"/>
      <c r="M1" s="4"/>
    </row>
    <row r="3" spans="1:13" ht="16">
      <c r="J3" s="6" t="s">
        <v>1</v>
      </c>
      <c r="K3" s="6"/>
      <c r="L3" s="7" t="s">
        <v>2</v>
      </c>
      <c r="M3" s="7"/>
    </row>
    <row r="5" spans="1:13">
      <c r="J5" s="8" t="s">
        <v>3</v>
      </c>
      <c r="K5" s="8"/>
      <c r="L5" s="8"/>
      <c r="M5" s="8"/>
    </row>
    <row r="6" spans="1:13">
      <c r="J6" s="8" t="s">
        <v>4</v>
      </c>
      <c r="K6" s="8"/>
      <c r="L6" s="8"/>
      <c r="M6" s="8"/>
    </row>
    <row r="7" spans="1:13">
      <c r="J7" s="8" t="s">
        <v>5</v>
      </c>
      <c r="K7" s="8"/>
      <c r="L7" s="9">
        <v>43656</v>
      </c>
      <c r="M7" s="10"/>
    </row>
    <row r="8" spans="1:13" ht="15" thickBot="1">
      <c r="A8" s="11" t="s">
        <v>6</v>
      </c>
    </row>
    <row r="9" spans="1:13" ht="28">
      <c r="A9" s="12" t="s">
        <v>7</v>
      </c>
      <c r="B9" s="13"/>
      <c r="C9" s="14" t="s">
        <v>8</v>
      </c>
      <c r="D9" s="15" t="s">
        <v>9</v>
      </c>
      <c r="E9" s="13" t="s">
        <v>10</v>
      </c>
      <c r="F9" s="13"/>
      <c r="G9" s="13"/>
      <c r="H9" s="13"/>
      <c r="I9" s="16"/>
    </row>
    <row r="10" spans="1:13">
      <c r="A10" s="17" t="s">
        <v>11</v>
      </c>
      <c r="B10" s="18" t="s">
        <v>12</v>
      </c>
      <c r="C10" s="19">
        <v>10</v>
      </c>
      <c r="D10" s="20">
        <v>5</v>
      </c>
      <c r="E10" s="10"/>
      <c r="F10" s="10"/>
      <c r="G10" s="10"/>
      <c r="H10" s="10"/>
      <c r="I10" s="21"/>
    </row>
    <row r="11" spans="1:13">
      <c r="A11" s="17"/>
      <c r="B11" s="18" t="s">
        <v>13</v>
      </c>
      <c r="C11" s="19">
        <v>12</v>
      </c>
      <c r="D11" s="20">
        <v>5</v>
      </c>
      <c r="E11" s="22"/>
      <c r="F11" s="23"/>
      <c r="G11" s="23"/>
      <c r="H11" s="23"/>
      <c r="I11" s="24"/>
    </row>
    <row r="12" spans="1:13">
      <c r="A12" s="17"/>
      <c r="B12" s="18" t="s">
        <v>14</v>
      </c>
      <c r="C12" s="19">
        <v>5</v>
      </c>
      <c r="D12" s="20">
        <v>3</v>
      </c>
      <c r="E12" s="25"/>
      <c r="F12" s="10"/>
      <c r="G12" s="10"/>
      <c r="H12" s="10"/>
      <c r="I12" s="21"/>
    </row>
    <row r="13" spans="1:13">
      <c r="A13" s="17"/>
      <c r="B13" s="18" t="s">
        <v>15</v>
      </c>
      <c r="C13" s="19">
        <v>2</v>
      </c>
      <c r="D13" s="20">
        <v>2</v>
      </c>
      <c r="E13" s="10"/>
      <c r="F13" s="10"/>
      <c r="G13" s="10"/>
      <c r="H13" s="10"/>
      <c r="I13" s="21"/>
    </row>
    <row r="14" spans="1:13">
      <c r="A14" s="17"/>
      <c r="B14" s="18" t="s">
        <v>16</v>
      </c>
      <c r="C14" s="19">
        <v>0</v>
      </c>
      <c r="D14" s="20">
        <v>0</v>
      </c>
      <c r="E14" s="26"/>
      <c r="F14" s="23"/>
      <c r="G14" s="23"/>
      <c r="H14" s="23"/>
      <c r="I14" s="24"/>
    </row>
    <row r="15" spans="1:13">
      <c r="A15" s="17"/>
      <c r="B15" s="18" t="s">
        <v>17</v>
      </c>
      <c r="C15" s="19">
        <v>10</v>
      </c>
      <c r="D15" s="20">
        <v>5</v>
      </c>
      <c r="E15" s="25"/>
      <c r="F15" s="10"/>
      <c r="G15" s="10"/>
      <c r="H15" s="10"/>
      <c r="I15" s="21"/>
    </row>
    <row r="16" spans="1:13" s="33" customFormat="1" ht="14" thickBot="1">
      <c r="A16" s="27" t="s">
        <v>18</v>
      </c>
      <c r="B16" s="28"/>
      <c r="C16" s="29">
        <f>SUM(C10:C15)</f>
        <v>39</v>
      </c>
      <c r="D16" s="29">
        <f>SUM(D10:D15)</f>
        <v>20</v>
      </c>
      <c r="E16" s="30" t="s">
        <v>19</v>
      </c>
      <c r="F16" s="31"/>
      <c r="G16" s="31"/>
      <c r="H16" s="31"/>
      <c r="I16" s="32"/>
    </row>
    <row r="17" spans="1:13" s="33" customFormat="1">
      <c r="A17" s="34"/>
      <c r="B17" s="34"/>
      <c r="C17" s="34"/>
      <c r="D17" s="34"/>
      <c r="E17" s="35"/>
      <c r="F17" s="34"/>
      <c r="G17" s="34"/>
      <c r="H17" s="34"/>
      <c r="I17" s="34"/>
    </row>
    <row r="19" spans="1:13" ht="15" thickBot="1">
      <c r="A19" s="11" t="s">
        <v>20</v>
      </c>
      <c r="D19" s="36" t="s">
        <v>21</v>
      </c>
    </row>
    <row r="20" spans="1:13">
      <c r="A20" s="12" t="s">
        <v>22</v>
      </c>
      <c r="B20" s="13" t="s">
        <v>23</v>
      </c>
      <c r="C20" s="13"/>
      <c r="D20" s="13" t="s">
        <v>24</v>
      </c>
      <c r="E20" s="13"/>
      <c r="F20" s="13"/>
      <c r="G20" s="13" t="s">
        <v>25</v>
      </c>
      <c r="H20" s="13"/>
      <c r="I20" s="13"/>
      <c r="J20" s="13" t="s">
        <v>26</v>
      </c>
      <c r="K20" s="13"/>
      <c r="L20" s="13"/>
      <c r="M20" s="16"/>
    </row>
    <row r="21" spans="1:13">
      <c r="A21" s="37"/>
      <c r="B21" s="38"/>
      <c r="C21" s="38"/>
      <c r="D21" s="39" t="s">
        <v>27</v>
      </c>
      <c r="E21" s="39" t="s">
        <v>28</v>
      </c>
      <c r="F21" s="39" t="s">
        <v>29</v>
      </c>
      <c r="G21" s="39" t="s">
        <v>27</v>
      </c>
      <c r="H21" s="39" t="s">
        <v>28</v>
      </c>
      <c r="I21" s="39" t="s">
        <v>29</v>
      </c>
      <c r="J21" s="38"/>
      <c r="K21" s="38"/>
      <c r="L21" s="38"/>
      <c r="M21" s="40"/>
    </row>
    <row r="22" spans="1:13">
      <c r="A22" s="41" t="s">
        <v>30</v>
      </c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3"/>
    </row>
    <row r="23" spans="1:13">
      <c r="A23" s="44" t="s">
        <v>31</v>
      </c>
      <c r="B23" s="45" t="s">
        <v>32</v>
      </c>
      <c r="C23" s="46" t="s">
        <v>33</v>
      </c>
      <c r="D23" s="47">
        <v>20000</v>
      </c>
      <c r="E23" s="48">
        <v>24000</v>
      </c>
      <c r="F23" s="49">
        <f t="shared" ref="F23:F28" si="0">E23/D23</f>
        <v>1.2</v>
      </c>
      <c r="G23" s="50">
        <f>D23+'[1]2019MAY'!G23</f>
        <v>109634</v>
      </c>
      <c r="H23" s="50">
        <f>E23+'[1]2019MAY'!H23</f>
        <v>108522</v>
      </c>
      <c r="I23" s="49">
        <f t="shared" ref="I23:I28" si="1">H23/G23</f>
        <v>0.98985716109965882</v>
      </c>
      <c r="J23" s="8"/>
      <c r="K23" s="8"/>
      <c r="L23" s="8"/>
      <c r="M23" s="51"/>
    </row>
    <row r="24" spans="1:13" ht="13.5" customHeight="1">
      <c r="A24" s="52"/>
      <c r="B24" s="53"/>
      <c r="C24" s="54" t="s">
        <v>34</v>
      </c>
      <c r="D24" s="55">
        <f>SUM(D23:D23)</f>
        <v>20000</v>
      </c>
      <c r="E24" s="55">
        <f>SUM(E23:E23)</f>
        <v>24000</v>
      </c>
      <c r="F24" s="56">
        <f t="shared" si="0"/>
        <v>1.2</v>
      </c>
      <c r="G24" s="55">
        <f>SUM(G23:G23)</f>
        <v>109634</v>
      </c>
      <c r="H24" s="55">
        <f>SUM(H23:H23)</f>
        <v>108522</v>
      </c>
      <c r="I24" s="56">
        <f t="shared" si="1"/>
        <v>0.98985716109965882</v>
      </c>
      <c r="J24" s="57"/>
      <c r="K24" s="57"/>
      <c r="L24" s="57"/>
      <c r="M24" s="58"/>
    </row>
    <row r="25" spans="1:13" ht="13.5" customHeight="1">
      <c r="A25" s="52"/>
      <c r="B25" s="59" t="s">
        <v>35</v>
      </c>
      <c r="C25" s="46" t="s">
        <v>33</v>
      </c>
      <c r="D25" s="47">
        <v>42030</v>
      </c>
      <c r="E25" s="48">
        <v>380912</v>
      </c>
      <c r="F25" s="49">
        <f t="shared" si="0"/>
        <v>9.0628598620033305</v>
      </c>
      <c r="G25" s="50">
        <f>D25+'[1]2019MAY'!G25</f>
        <v>146398</v>
      </c>
      <c r="H25" s="50">
        <f>E25+'[1]2019MAY'!H25</f>
        <v>478094</v>
      </c>
      <c r="I25" s="49">
        <f t="shared" si="1"/>
        <v>3.2657140124865092</v>
      </c>
      <c r="J25" s="8"/>
      <c r="K25" s="8"/>
      <c r="L25" s="8"/>
      <c r="M25" s="51"/>
    </row>
    <row r="26" spans="1:13" ht="13.5" customHeight="1">
      <c r="A26" s="52"/>
      <c r="B26" s="59"/>
      <c r="C26" s="46" t="s">
        <v>36</v>
      </c>
      <c r="D26" s="47">
        <v>0</v>
      </c>
      <c r="E26" s="48">
        <v>0</v>
      </c>
      <c r="F26" s="49" t="e">
        <f t="shared" si="0"/>
        <v>#DIV/0!</v>
      </c>
      <c r="G26" s="60">
        <f>D26</f>
        <v>0</v>
      </c>
      <c r="H26" s="60">
        <f>E26</f>
        <v>0</v>
      </c>
      <c r="I26" s="49" t="e">
        <f t="shared" si="1"/>
        <v>#DIV/0!</v>
      </c>
      <c r="J26" s="8"/>
      <c r="K26" s="8"/>
      <c r="L26" s="8"/>
      <c r="M26" s="51"/>
    </row>
    <row r="27" spans="1:13" ht="13.5" customHeight="1">
      <c r="A27" s="52"/>
      <c r="B27" s="59"/>
      <c r="C27" s="54" t="s">
        <v>34</v>
      </c>
      <c r="D27" s="55">
        <f>SUM(D25:D26)</f>
        <v>42030</v>
      </c>
      <c r="E27" s="55">
        <f>SUM(E25:E26)</f>
        <v>380912</v>
      </c>
      <c r="F27" s="56">
        <f t="shared" si="0"/>
        <v>9.0628598620033305</v>
      </c>
      <c r="G27" s="55">
        <f>SUM(G25:G26)</f>
        <v>146398</v>
      </c>
      <c r="H27" s="55">
        <f>SUM(H25:H26)</f>
        <v>478094</v>
      </c>
      <c r="I27" s="56">
        <f t="shared" si="1"/>
        <v>3.2657140124865092</v>
      </c>
      <c r="J27" s="57"/>
      <c r="K27" s="57"/>
      <c r="L27" s="57"/>
      <c r="M27" s="58"/>
    </row>
    <row r="28" spans="1:13" s="33" customFormat="1" ht="14.25" customHeight="1" thickBot="1">
      <c r="A28" s="61"/>
      <c r="B28" s="62" t="s">
        <v>34</v>
      </c>
      <c r="C28" s="62"/>
      <c r="D28" s="63">
        <f>SUM(D24,D27)</f>
        <v>62030</v>
      </c>
      <c r="E28" s="63">
        <f>SUM(E24,E27)</f>
        <v>404912</v>
      </c>
      <c r="F28" s="64">
        <f t="shared" si="0"/>
        <v>6.5276801547638241</v>
      </c>
      <c r="G28" s="63">
        <f>SUM(G24,G27)</f>
        <v>256032</v>
      </c>
      <c r="H28" s="63">
        <f>SUM(H24,H27)</f>
        <v>586616</v>
      </c>
      <c r="I28" s="64">
        <f t="shared" si="1"/>
        <v>2.2911823522059742</v>
      </c>
      <c r="J28" s="62"/>
      <c r="K28" s="62"/>
      <c r="L28" s="62"/>
      <c r="M28" s="65"/>
    </row>
    <row r="29" spans="1:13">
      <c r="A29" s="66" t="s">
        <v>37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8"/>
    </row>
    <row r="30" spans="1:13" ht="12.75" customHeight="1">
      <c r="A30" s="69" t="s">
        <v>38</v>
      </c>
      <c r="B30" s="70" t="s">
        <v>39</v>
      </c>
      <c r="C30" s="46" t="s">
        <v>33</v>
      </c>
      <c r="D30" s="47">
        <v>4300</v>
      </c>
      <c r="E30" s="48">
        <v>4000</v>
      </c>
      <c r="F30" s="49">
        <f>E30/D30</f>
        <v>0.93023255813953487</v>
      </c>
      <c r="G30" s="50">
        <f>D30+'[1]2019MAY'!G30</f>
        <v>18800</v>
      </c>
      <c r="H30" s="50">
        <f>E30+'[1]2019MAY'!H30</f>
        <v>18541</v>
      </c>
      <c r="I30" s="49">
        <f>H30/G30</f>
        <v>0.98622340425531918</v>
      </c>
      <c r="J30" s="8"/>
      <c r="K30" s="8"/>
      <c r="L30" s="8"/>
      <c r="M30" s="51"/>
    </row>
    <row r="31" spans="1:13">
      <c r="A31" s="71"/>
      <c r="B31" s="72"/>
      <c r="C31" s="46" t="s">
        <v>36</v>
      </c>
      <c r="D31" s="47">
        <v>0</v>
      </c>
      <c r="E31" s="48">
        <v>2055</v>
      </c>
      <c r="F31" s="49" t="e">
        <f t="shared" ref="F31:F47" si="2">E31/D31</f>
        <v>#DIV/0!</v>
      </c>
      <c r="G31" s="50">
        <f>D31+'[1]2019MAY'!G31</f>
        <v>0</v>
      </c>
      <c r="H31" s="50">
        <f>E31+'[1]2019MAY'!H31</f>
        <v>10533</v>
      </c>
      <c r="I31" s="49" t="e">
        <f t="shared" ref="I31:I47" si="3">H31/G31</f>
        <v>#DIV/0!</v>
      </c>
      <c r="J31" s="8"/>
      <c r="K31" s="8"/>
      <c r="L31" s="8"/>
      <c r="M31" s="51"/>
    </row>
    <row r="32" spans="1:13">
      <c r="A32" s="71"/>
      <c r="B32" s="73"/>
      <c r="C32" s="54" t="s">
        <v>34</v>
      </c>
      <c r="D32" s="55">
        <f>SUM(D30:D31)</f>
        <v>4300</v>
      </c>
      <c r="E32" s="55">
        <f>SUM(E30:E31)</f>
        <v>6055</v>
      </c>
      <c r="F32" s="49">
        <f t="shared" si="2"/>
        <v>1.4081395348837209</v>
      </c>
      <c r="G32" s="55">
        <f>SUM(G30:G31)</f>
        <v>18800</v>
      </c>
      <c r="H32" s="55">
        <f>SUM(H30:H31)</f>
        <v>29074</v>
      </c>
      <c r="I32" s="49">
        <f t="shared" si="3"/>
        <v>1.5464893617021276</v>
      </c>
      <c r="J32" s="57"/>
      <c r="K32" s="57"/>
      <c r="L32" s="57"/>
      <c r="M32" s="58"/>
    </row>
    <row r="33" spans="1:13" ht="12.75" customHeight="1">
      <c r="A33" s="71"/>
      <c r="B33" s="74" t="s">
        <v>40</v>
      </c>
      <c r="C33" s="75"/>
      <c r="D33" s="47">
        <v>0</v>
      </c>
      <c r="E33" s="48">
        <v>1247</v>
      </c>
      <c r="F33" s="49" t="e">
        <f t="shared" si="2"/>
        <v>#DIV/0!</v>
      </c>
      <c r="G33" s="50">
        <f>D33+'[1]2019MAY'!G33</f>
        <v>0</v>
      </c>
      <c r="H33" s="50">
        <f>E33+'[1]2019MAY'!H33</f>
        <v>9352</v>
      </c>
      <c r="I33" s="49" t="e">
        <f t="shared" si="3"/>
        <v>#DIV/0!</v>
      </c>
      <c r="J33" s="8"/>
      <c r="K33" s="8"/>
      <c r="L33" s="8"/>
      <c r="M33" s="51"/>
    </row>
    <row r="34" spans="1:13" s="33" customFormat="1">
      <c r="A34" s="76"/>
      <c r="B34" s="38" t="s">
        <v>34</v>
      </c>
      <c r="C34" s="38"/>
      <c r="D34" s="77">
        <f>SUM(D32,D33)</f>
        <v>4300</v>
      </c>
      <c r="E34" s="77">
        <f>SUM(E32,E33)</f>
        <v>7302</v>
      </c>
      <c r="F34" s="49">
        <f t="shared" si="2"/>
        <v>1.6981395348837209</v>
      </c>
      <c r="G34" s="77">
        <f>SUM(G32,G33)</f>
        <v>18800</v>
      </c>
      <c r="H34" s="77">
        <f>SUM(H32,H33)</f>
        <v>38426</v>
      </c>
      <c r="I34" s="49">
        <f t="shared" si="3"/>
        <v>2.0439361702127661</v>
      </c>
      <c r="J34" s="38"/>
      <c r="K34" s="38"/>
      <c r="L34" s="38"/>
      <c r="M34" s="40"/>
    </row>
    <row r="35" spans="1:13" ht="24.75" customHeight="1">
      <c r="A35" s="78" t="s">
        <v>41</v>
      </c>
      <c r="B35" s="59" t="s">
        <v>42</v>
      </c>
      <c r="C35" s="46" t="s">
        <v>43</v>
      </c>
      <c r="D35" s="47">
        <v>36232</v>
      </c>
      <c r="E35" s="60">
        <v>394782</v>
      </c>
      <c r="F35" s="49">
        <f t="shared" si="2"/>
        <v>10.895948332965334</v>
      </c>
      <c r="G35" s="50">
        <f>D35+'[1]2019MAY'!G35</f>
        <v>217392</v>
      </c>
      <c r="H35" s="50">
        <f>E35+'[1]2019MAY'!H35</f>
        <v>565133</v>
      </c>
      <c r="I35" s="49">
        <f t="shared" si="3"/>
        <v>2.59960348126886</v>
      </c>
      <c r="J35" s="79" t="s">
        <v>44</v>
      </c>
      <c r="K35" s="80"/>
      <c r="L35" s="80"/>
      <c r="M35" s="81"/>
    </row>
    <row r="36" spans="1:13">
      <c r="A36" s="78"/>
      <c r="B36" s="59"/>
      <c r="C36" s="46" t="s">
        <v>45</v>
      </c>
      <c r="D36" s="60"/>
      <c r="E36" s="60"/>
      <c r="F36" s="49" t="e">
        <f t="shared" si="2"/>
        <v>#DIV/0!</v>
      </c>
      <c r="G36" s="60"/>
      <c r="H36" s="60"/>
      <c r="I36" s="49" t="e">
        <f t="shared" si="3"/>
        <v>#DIV/0!</v>
      </c>
      <c r="J36" s="8"/>
      <c r="K36" s="8"/>
      <c r="L36" s="8"/>
      <c r="M36" s="51"/>
    </row>
    <row r="37" spans="1:13">
      <c r="A37" s="78"/>
      <c r="B37" s="59"/>
      <c r="C37" s="54" t="s">
        <v>34</v>
      </c>
      <c r="D37" s="55">
        <f>SUM(D35:D36)</f>
        <v>36232</v>
      </c>
      <c r="E37" s="55">
        <f>SUM(E35:E36)</f>
        <v>394782</v>
      </c>
      <c r="F37" s="56">
        <f t="shared" si="2"/>
        <v>10.895948332965334</v>
      </c>
      <c r="G37" s="60">
        <f>SUM(G35:G36)</f>
        <v>217392</v>
      </c>
      <c r="H37" s="60">
        <f>SUM(H35:H36)</f>
        <v>565133</v>
      </c>
      <c r="I37" s="56">
        <f t="shared" si="3"/>
        <v>2.59960348126886</v>
      </c>
      <c r="J37" s="57"/>
      <c r="K37" s="57"/>
      <c r="L37" s="57"/>
      <c r="M37" s="58"/>
    </row>
    <row r="38" spans="1:13" ht="12" customHeight="1">
      <c r="A38" s="78"/>
      <c r="B38" s="82" t="s">
        <v>46</v>
      </c>
      <c r="C38" s="46" t="s">
        <v>47</v>
      </c>
      <c r="D38" s="47">
        <v>0</v>
      </c>
      <c r="E38" s="48">
        <v>0</v>
      </c>
      <c r="F38" s="49" t="e">
        <f t="shared" si="2"/>
        <v>#DIV/0!</v>
      </c>
      <c r="G38" s="50">
        <f>D38+'[1]2019MAY'!G38</f>
        <v>0</v>
      </c>
      <c r="H38" s="50">
        <f>E38+'[1]2019MAY'!H38</f>
        <v>15217</v>
      </c>
      <c r="I38" s="49" t="e">
        <f t="shared" si="3"/>
        <v>#DIV/0!</v>
      </c>
      <c r="J38" s="8" t="s">
        <v>48</v>
      </c>
      <c r="K38" s="8"/>
      <c r="L38" s="8"/>
      <c r="M38" s="51"/>
    </row>
    <row r="39" spans="1:13" ht="12" customHeight="1">
      <c r="A39" s="78"/>
      <c r="B39" s="82"/>
      <c r="C39" s="46" t="s">
        <v>49</v>
      </c>
      <c r="D39" s="60"/>
      <c r="E39" s="60"/>
      <c r="F39" s="49" t="e">
        <f t="shared" si="2"/>
        <v>#DIV/0!</v>
      </c>
      <c r="G39" s="60"/>
      <c r="H39" s="60"/>
      <c r="I39" s="49" t="e">
        <f t="shared" si="3"/>
        <v>#DIV/0!</v>
      </c>
      <c r="J39" s="8"/>
      <c r="K39" s="8"/>
      <c r="L39" s="8"/>
      <c r="M39" s="51"/>
    </row>
    <row r="40" spans="1:13" ht="12" customHeight="1">
      <c r="A40" s="78"/>
      <c r="B40" s="82"/>
      <c r="C40" s="54" t="s">
        <v>34</v>
      </c>
      <c r="D40" s="55">
        <f>SUM(D38:D39)</f>
        <v>0</v>
      </c>
      <c r="E40" s="55">
        <f>SUM(E38:E39)</f>
        <v>0</v>
      </c>
      <c r="F40" s="56" t="e">
        <f t="shared" si="2"/>
        <v>#DIV/0!</v>
      </c>
      <c r="G40" s="55">
        <f>SUM(G38:G39)</f>
        <v>0</v>
      </c>
      <c r="H40" s="55">
        <f>SUM(H38:H39)</f>
        <v>15217</v>
      </c>
      <c r="I40" s="56" t="e">
        <f t="shared" si="3"/>
        <v>#DIV/0!</v>
      </c>
      <c r="J40" s="57"/>
      <c r="K40" s="57"/>
      <c r="L40" s="57"/>
      <c r="M40" s="58"/>
    </row>
    <row r="41" spans="1:13" s="33" customFormat="1" ht="12" customHeight="1">
      <c r="A41" s="78"/>
      <c r="B41" s="38" t="s">
        <v>34</v>
      </c>
      <c r="C41" s="38"/>
      <c r="D41" s="77">
        <f>SUM(D37,D40)</f>
        <v>36232</v>
      </c>
      <c r="E41" s="77">
        <f>SUM(E37,E40)</f>
        <v>394782</v>
      </c>
      <c r="F41" s="83">
        <f t="shared" si="2"/>
        <v>10.895948332965334</v>
      </c>
      <c r="G41" s="77">
        <f>SUM(G37,G40)</f>
        <v>217392</v>
      </c>
      <c r="H41" s="77">
        <f>SUM(H37,H40)</f>
        <v>580350</v>
      </c>
      <c r="I41" s="83">
        <f t="shared" si="3"/>
        <v>2.6696014572753368</v>
      </c>
      <c r="J41" s="38"/>
      <c r="K41" s="38"/>
      <c r="L41" s="38"/>
      <c r="M41" s="40"/>
    </row>
    <row r="42" spans="1:13" s="33" customFormat="1">
      <c r="A42" s="84" t="s">
        <v>50</v>
      </c>
      <c r="B42" s="85"/>
      <c r="C42" s="85"/>
      <c r="D42" s="86">
        <v>13000</v>
      </c>
      <c r="E42" s="87">
        <f>C140+E140+G140+I140</f>
        <v>5104</v>
      </c>
      <c r="F42" s="88">
        <f t="shared" si="2"/>
        <v>0.39261538461538459</v>
      </c>
      <c r="G42" s="89">
        <f>D42+'[1]2019MAY'!G42</f>
        <v>76500</v>
      </c>
      <c r="H42" s="89">
        <f>E42+'[1]2019MAY'!H42</f>
        <v>88856</v>
      </c>
      <c r="I42" s="88">
        <f t="shared" si="3"/>
        <v>1.1615163398692812</v>
      </c>
      <c r="J42" s="85"/>
      <c r="K42" s="85"/>
      <c r="L42" s="85"/>
      <c r="M42" s="90"/>
    </row>
    <row r="43" spans="1:13" s="33" customFormat="1">
      <c r="A43" s="84" t="s">
        <v>51</v>
      </c>
      <c r="B43" s="85"/>
      <c r="C43" s="85"/>
      <c r="D43" s="91">
        <v>2000</v>
      </c>
      <c r="E43" s="92">
        <v>0</v>
      </c>
      <c r="F43" s="88">
        <f t="shared" si="2"/>
        <v>0</v>
      </c>
      <c r="G43" s="89">
        <f>D43+'[1]2019MAY'!G43</f>
        <v>12000</v>
      </c>
      <c r="H43" s="89">
        <f>E43+'[1]2019MAY'!H43</f>
        <v>451</v>
      </c>
      <c r="I43" s="88">
        <f t="shared" si="3"/>
        <v>3.7583333333333337E-2</v>
      </c>
      <c r="J43" s="93"/>
      <c r="K43" s="85"/>
      <c r="L43" s="85"/>
      <c r="M43" s="90"/>
    </row>
    <row r="44" spans="1:13" s="33" customFormat="1" ht="13.5" customHeight="1">
      <c r="A44" s="84" t="s">
        <v>52</v>
      </c>
      <c r="B44" s="85"/>
      <c r="C44" s="85"/>
      <c r="D44" s="91">
        <v>40000</v>
      </c>
      <c r="E44" s="92">
        <v>0</v>
      </c>
      <c r="F44" s="88">
        <f t="shared" si="2"/>
        <v>0</v>
      </c>
      <c r="G44" s="89">
        <f>D44+'[1]2019MAY'!G44</f>
        <v>240000</v>
      </c>
      <c r="H44" s="89">
        <f>E44+'[1]2019MAY'!H44</f>
        <v>240000</v>
      </c>
      <c r="I44" s="88">
        <f t="shared" si="3"/>
        <v>1</v>
      </c>
      <c r="J44" s="94" t="s">
        <v>53</v>
      </c>
      <c r="K44" s="94"/>
      <c r="L44" s="94"/>
      <c r="M44" s="95"/>
    </row>
    <row r="45" spans="1:13" s="33" customFormat="1">
      <c r="A45" s="96" t="s">
        <v>54</v>
      </c>
      <c r="B45" s="97"/>
      <c r="C45" s="98"/>
      <c r="D45" s="99">
        <f>SUM(D28,D34,D41,D42:D44)</f>
        <v>157562</v>
      </c>
      <c r="E45" s="99">
        <f>SUM(E28,E34,E41,E42:E44)</f>
        <v>812100</v>
      </c>
      <c r="F45" s="100">
        <f t="shared" si="2"/>
        <v>5.1541615364110633</v>
      </c>
      <c r="G45" s="99">
        <f>SUM(G28,G34,G41,G42:G44)</f>
        <v>820724</v>
      </c>
      <c r="H45" s="99">
        <f>SUM(H28,H34,H41,H42:H44)</f>
        <v>1534699</v>
      </c>
      <c r="I45" s="100">
        <f t="shared" si="3"/>
        <v>1.8699331322100974</v>
      </c>
      <c r="J45" s="101" t="s">
        <v>19</v>
      </c>
      <c r="K45" s="102"/>
      <c r="L45" s="102"/>
      <c r="M45" s="103"/>
    </row>
    <row r="46" spans="1:13" s="33" customFormat="1">
      <c r="A46" s="96" t="s">
        <v>55</v>
      </c>
      <c r="B46" s="97"/>
      <c r="C46" s="98"/>
      <c r="D46" s="99">
        <f>D45-D42</f>
        <v>144562</v>
      </c>
      <c r="E46" s="99">
        <f>E45-E42</f>
        <v>806996</v>
      </c>
      <c r="F46" s="100">
        <f t="shared" si="2"/>
        <v>5.5823522087408861</v>
      </c>
      <c r="G46" s="99">
        <f>G45-G42</f>
        <v>744224</v>
      </c>
      <c r="H46" s="99">
        <f>H45-H42</f>
        <v>1445843</v>
      </c>
      <c r="I46" s="100">
        <f t="shared" si="3"/>
        <v>1.9427524508750054</v>
      </c>
      <c r="J46" s="101" t="s">
        <v>19</v>
      </c>
      <c r="K46" s="102"/>
      <c r="L46" s="102"/>
      <c r="M46" s="103"/>
    </row>
    <row r="47" spans="1:13" s="33" customFormat="1" ht="14" thickBot="1">
      <c r="A47" s="104" t="s">
        <v>56</v>
      </c>
      <c r="B47" s="105"/>
      <c r="C47" s="106"/>
      <c r="D47" s="107">
        <f>D46-D44</f>
        <v>104562</v>
      </c>
      <c r="E47" s="107">
        <f>E46-E44</f>
        <v>806996</v>
      </c>
      <c r="F47" s="108">
        <f t="shared" si="2"/>
        <v>7.7178707369790169</v>
      </c>
      <c r="G47" s="107">
        <f>G46-G44</f>
        <v>504224</v>
      </c>
      <c r="H47" s="107">
        <f>H46-H44</f>
        <v>1205843</v>
      </c>
      <c r="I47" s="108">
        <f t="shared" si="3"/>
        <v>2.3914827536967698</v>
      </c>
      <c r="J47" s="109" t="s">
        <v>19</v>
      </c>
      <c r="K47" s="110"/>
      <c r="L47" s="110"/>
      <c r="M47" s="111"/>
    </row>
    <row r="48" spans="1:13" s="33" customFormat="1">
      <c r="A48" s="112"/>
      <c r="B48" s="112"/>
      <c r="C48" s="112"/>
      <c r="D48" s="112"/>
      <c r="E48" s="112"/>
      <c r="F48" s="113"/>
      <c r="G48" s="112"/>
      <c r="H48" s="112"/>
      <c r="I48" s="113"/>
      <c r="J48" s="114"/>
      <c r="K48" s="112"/>
      <c r="L48" s="112"/>
      <c r="M48" s="112"/>
    </row>
    <row r="50" spans="1:13" ht="15" thickBot="1">
      <c r="A50" s="11" t="s">
        <v>57</v>
      </c>
    </row>
    <row r="51" spans="1:13" ht="16.5" customHeight="1">
      <c r="A51" s="115" t="s">
        <v>58</v>
      </c>
      <c r="B51" s="116"/>
      <c r="C51" s="116"/>
      <c r="D51" s="116" t="s">
        <v>24</v>
      </c>
      <c r="E51" s="116"/>
      <c r="F51" s="116"/>
      <c r="G51" s="116" t="s">
        <v>25</v>
      </c>
      <c r="H51" s="116"/>
      <c r="I51" s="116"/>
      <c r="J51" s="116" t="s">
        <v>10</v>
      </c>
      <c r="K51" s="116"/>
      <c r="L51" s="116"/>
      <c r="M51" s="117"/>
    </row>
    <row r="52" spans="1:13">
      <c r="A52" s="118"/>
      <c r="B52" s="119"/>
      <c r="C52" s="119"/>
      <c r="D52" s="120" t="s">
        <v>27</v>
      </c>
      <c r="E52" s="120" t="s">
        <v>28</v>
      </c>
      <c r="F52" s="120" t="s">
        <v>29</v>
      </c>
      <c r="G52" s="120" t="s">
        <v>27</v>
      </c>
      <c r="H52" s="120" t="s">
        <v>28</v>
      </c>
      <c r="I52" s="120" t="s">
        <v>29</v>
      </c>
      <c r="J52" s="119"/>
      <c r="K52" s="119"/>
      <c r="L52" s="119"/>
      <c r="M52" s="121"/>
    </row>
    <row r="53" spans="1:13" ht="13.5" customHeight="1">
      <c r="A53" s="122" t="s">
        <v>59</v>
      </c>
      <c r="B53" s="8" t="s">
        <v>33</v>
      </c>
      <c r="C53" s="123" t="s">
        <v>60</v>
      </c>
      <c r="D53" s="124">
        <v>40</v>
      </c>
      <c r="E53" s="20">
        <v>30</v>
      </c>
      <c r="F53" s="125">
        <f t="shared" ref="F53:F79" si="4">E53/D53</f>
        <v>0.75</v>
      </c>
      <c r="G53" s="126">
        <f>D53+'[1]2019MAY'!G53</f>
        <v>140</v>
      </c>
      <c r="H53" s="126">
        <f>E53+'[1]2019MAY'!H53</f>
        <v>126</v>
      </c>
      <c r="I53" s="125">
        <f t="shared" ref="I53:I79" si="5">H53/G53</f>
        <v>0.9</v>
      </c>
      <c r="J53" s="127"/>
      <c r="K53" s="128"/>
      <c r="L53" s="128"/>
      <c r="M53" s="129"/>
    </row>
    <row r="54" spans="1:13">
      <c r="A54" s="130"/>
      <c r="B54" s="8"/>
      <c r="C54" s="123" t="s">
        <v>61</v>
      </c>
      <c r="D54" s="124">
        <v>600</v>
      </c>
      <c r="E54" s="20">
        <v>530</v>
      </c>
      <c r="F54" s="125">
        <f t="shared" si="4"/>
        <v>0.8833333333333333</v>
      </c>
      <c r="G54" s="126">
        <f>D54+'[1]2019MAY'!G54</f>
        <v>2875</v>
      </c>
      <c r="H54" s="126">
        <f>E54+'[1]2019MAY'!H54</f>
        <v>2864</v>
      </c>
      <c r="I54" s="125">
        <f t="shared" si="5"/>
        <v>0.99617391304347824</v>
      </c>
      <c r="J54" s="127"/>
      <c r="K54" s="128"/>
      <c r="L54" s="128"/>
      <c r="M54" s="129"/>
    </row>
    <row r="55" spans="1:13">
      <c r="A55" s="131"/>
      <c r="B55" s="8"/>
      <c r="C55" s="132" t="s">
        <v>62</v>
      </c>
      <c r="D55" s="133">
        <f>SUM(D53:D54)</f>
        <v>640</v>
      </c>
      <c r="E55" s="133">
        <f>SUM(E53:E54)</f>
        <v>560</v>
      </c>
      <c r="F55" s="134">
        <f t="shared" si="4"/>
        <v>0.875</v>
      </c>
      <c r="G55" s="133">
        <f>SUM(G53:G54)</f>
        <v>3015</v>
      </c>
      <c r="H55" s="133">
        <f>SUM(H53:H54)</f>
        <v>2990</v>
      </c>
      <c r="I55" s="134">
        <f t="shared" si="5"/>
        <v>0.99170812603648428</v>
      </c>
      <c r="J55" s="135"/>
      <c r="K55" s="136"/>
      <c r="L55" s="136"/>
      <c r="M55" s="137"/>
    </row>
    <row r="56" spans="1:13">
      <c r="A56" s="138" t="s">
        <v>63</v>
      </c>
      <c r="B56" s="8" t="s">
        <v>60</v>
      </c>
      <c r="C56" s="8"/>
      <c r="D56" s="124">
        <v>90</v>
      </c>
      <c r="E56" s="20">
        <v>60</v>
      </c>
      <c r="F56" s="125">
        <f t="shared" si="4"/>
        <v>0.66666666666666663</v>
      </c>
      <c r="G56" s="126">
        <f>D56+'[1]2019MAY'!G56</f>
        <v>505</v>
      </c>
      <c r="H56" s="126">
        <f>E56+'[1]2019MAY'!H56</f>
        <v>357</v>
      </c>
      <c r="I56" s="125">
        <f t="shared" si="5"/>
        <v>0.70693069306930689</v>
      </c>
      <c r="J56" s="127"/>
      <c r="K56" s="128"/>
      <c r="L56" s="128"/>
      <c r="M56" s="129"/>
    </row>
    <row r="57" spans="1:13">
      <c r="A57" s="138"/>
      <c r="B57" s="8" t="s">
        <v>61</v>
      </c>
      <c r="C57" s="8"/>
      <c r="D57" s="124">
        <v>1300</v>
      </c>
      <c r="E57" s="20">
        <v>1400</v>
      </c>
      <c r="F57" s="125">
        <f t="shared" si="4"/>
        <v>1.0769230769230769</v>
      </c>
      <c r="G57" s="126">
        <f>D57+'[1]2019MAY'!G57</f>
        <v>7059</v>
      </c>
      <c r="H57" s="126">
        <f>E57+'[1]2019MAY'!H57</f>
        <v>7807</v>
      </c>
      <c r="I57" s="125">
        <f t="shared" si="5"/>
        <v>1.1059640175662275</v>
      </c>
      <c r="J57" s="127"/>
      <c r="K57" s="128"/>
      <c r="L57" s="128"/>
      <c r="M57" s="129"/>
    </row>
    <row r="58" spans="1:13">
      <c r="A58" s="138"/>
      <c r="B58" s="139" t="s">
        <v>34</v>
      </c>
      <c r="C58" s="139"/>
      <c r="D58" s="140">
        <f>SUM(D56:D57)</f>
        <v>1390</v>
      </c>
      <c r="E58" s="140">
        <f>SUM(E56:E57)</f>
        <v>1460</v>
      </c>
      <c r="F58" s="125">
        <f t="shared" si="4"/>
        <v>1.0503597122302157</v>
      </c>
      <c r="G58" s="140">
        <f>SUM(G56:G57)</f>
        <v>7564</v>
      </c>
      <c r="H58" s="140">
        <f>SUM(H56:H57)</f>
        <v>8164</v>
      </c>
      <c r="I58" s="141">
        <f t="shared" si="5"/>
        <v>1.0793231094658911</v>
      </c>
      <c r="J58" s="142"/>
      <c r="K58" s="143"/>
      <c r="L58" s="143"/>
      <c r="M58" s="144"/>
    </row>
    <row r="59" spans="1:13" s="33" customFormat="1">
      <c r="A59" s="145" t="s">
        <v>54</v>
      </c>
      <c r="B59" s="146" t="s">
        <v>60</v>
      </c>
      <c r="C59" s="146"/>
      <c r="D59" s="147">
        <f>SUM(D53,D56)</f>
        <v>130</v>
      </c>
      <c r="E59" s="147">
        <f>SUM(E53,E56)</f>
        <v>90</v>
      </c>
      <c r="F59" s="148">
        <f t="shared" si="4"/>
        <v>0.69230769230769229</v>
      </c>
      <c r="G59" s="147">
        <f>SUM(G53,G56)</f>
        <v>645</v>
      </c>
      <c r="H59" s="147">
        <f>SUM(H53,H56)</f>
        <v>483</v>
      </c>
      <c r="I59" s="148">
        <f t="shared" si="5"/>
        <v>0.74883720930232556</v>
      </c>
      <c r="J59" s="149"/>
      <c r="K59" s="150"/>
      <c r="L59" s="150"/>
      <c r="M59" s="151"/>
    </row>
    <row r="60" spans="1:13" s="33" customFormat="1">
      <c r="A60" s="145"/>
      <c r="B60" s="146" t="s">
        <v>61</v>
      </c>
      <c r="C60" s="146"/>
      <c r="D60" s="147">
        <f>SUM(D54,D57)</f>
        <v>1900</v>
      </c>
      <c r="E60" s="147">
        <f>SUM(E54,E57)</f>
        <v>1930</v>
      </c>
      <c r="F60" s="148">
        <f t="shared" si="4"/>
        <v>1.0157894736842106</v>
      </c>
      <c r="G60" s="147">
        <f>SUM(G54,G57)</f>
        <v>9934</v>
      </c>
      <c r="H60" s="147">
        <f>SUM(H54,H57)</f>
        <v>10671</v>
      </c>
      <c r="I60" s="148">
        <f t="shared" si="5"/>
        <v>1.0741896517012282</v>
      </c>
      <c r="J60" s="149"/>
      <c r="K60" s="150"/>
      <c r="L60" s="150"/>
      <c r="M60" s="151"/>
    </row>
    <row r="61" spans="1:13" s="33" customFormat="1" ht="17.25" customHeight="1" thickBot="1">
      <c r="A61" s="152"/>
      <c r="B61" s="153" t="s">
        <v>64</v>
      </c>
      <c r="C61" s="153"/>
      <c r="D61" s="154">
        <f>SUM(D59:D60)</f>
        <v>2030</v>
      </c>
      <c r="E61" s="154">
        <f>SUM(E59:E60)</f>
        <v>2020</v>
      </c>
      <c r="F61" s="155">
        <f t="shared" si="4"/>
        <v>0.99507389162561577</v>
      </c>
      <c r="G61" s="154">
        <f>SUM(G59:G60)</f>
        <v>10579</v>
      </c>
      <c r="H61" s="154">
        <f>SUM(H59:H60)</f>
        <v>11154</v>
      </c>
      <c r="I61" s="155">
        <f t="shared" si="5"/>
        <v>1.0543529634180924</v>
      </c>
      <c r="J61" s="156"/>
      <c r="K61" s="157"/>
      <c r="L61" s="157"/>
      <c r="M61" s="158"/>
    </row>
    <row r="62" spans="1:13">
      <c r="A62" s="122" t="s">
        <v>65</v>
      </c>
      <c r="B62" s="8" t="s">
        <v>33</v>
      </c>
      <c r="C62" s="123" t="s">
        <v>60</v>
      </c>
      <c r="D62" s="124">
        <v>80</v>
      </c>
      <c r="E62" s="18">
        <f>E71/10</f>
        <v>48.7</v>
      </c>
      <c r="F62" s="125">
        <f t="shared" si="4"/>
        <v>0.60875000000000001</v>
      </c>
      <c r="G62" s="126">
        <f>D62+'[1]2019MAY'!G62</f>
        <v>430</v>
      </c>
      <c r="H62" s="126">
        <f>E62+'[1]2019MAY'!H62</f>
        <v>382.59999999999997</v>
      </c>
      <c r="I62" s="125">
        <f t="shared" si="5"/>
        <v>0.88976744186046508</v>
      </c>
      <c r="J62" s="127"/>
      <c r="K62" s="128"/>
      <c r="L62" s="128"/>
      <c r="M62" s="129"/>
    </row>
    <row r="63" spans="1:13">
      <c r="A63" s="130"/>
      <c r="B63" s="8"/>
      <c r="C63" s="123" t="s">
        <v>61</v>
      </c>
      <c r="D63" s="159">
        <v>1600</v>
      </c>
      <c r="E63" s="18">
        <f>E72/10</f>
        <v>2351.3000000000002</v>
      </c>
      <c r="F63" s="125">
        <f t="shared" si="4"/>
        <v>1.4695625000000001</v>
      </c>
      <c r="G63" s="50">
        <f>D63+'[1]2019MAY'!G63</f>
        <v>9520</v>
      </c>
      <c r="H63" s="126">
        <f>E63+'[1]2019MAY'!H63</f>
        <v>10469.600000000002</v>
      </c>
      <c r="I63" s="125">
        <f t="shared" si="5"/>
        <v>1.0997478991596641</v>
      </c>
      <c r="J63" s="127"/>
      <c r="K63" s="128"/>
      <c r="L63" s="128"/>
      <c r="M63" s="129"/>
    </row>
    <row r="64" spans="1:13">
      <c r="A64" s="131"/>
      <c r="B64" s="8"/>
      <c r="C64" s="132" t="s">
        <v>62</v>
      </c>
      <c r="D64" s="19">
        <f>SUM(D62:D63)</f>
        <v>1680</v>
      </c>
      <c r="E64" s="133">
        <f>SUM(E62:E63)</f>
        <v>2400</v>
      </c>
      <c r="F64" s="134">
        <f t="shared" si="4"/>
        <v>1.4285714285714286</v>
      </c>
      <c r="G64" s="133">
        <f>SUM(G62:G63)</f>
        <v>9950</v>
      </c>
      <c r="H64" s="133">
        <f>SUM(H62:H63)</f>
        <v>10852.200000000003</v>
      </c>
      <c r="I64" s="134">
        <f t="shared" si="5"/>
        <v>1.090673366834171</v>
      </c>
      <c r="J64" s="135"/>
      <c r="K64" s="136"/>
      <c r="L64" s="136"/>
      <c r="M64" s="137"/>
    </row>
    <row r="65" spans="1:14">
      <c r="A65" s="138" t="s">
        <v>66</v>
      </c>
      <c r="B65" s="8" t="s">
        <v>60</v>
      </c>
      <c r="C65" s="8"/>
      <c r="D65" s="124">
        <v>149</v>
      </c>
      <c r="E65" s="18">
        <f>E74/10</f>
        <v>56.5</v>
      </c>
      <c r="F65" s="125">
        <f t="shared" si="4"/>
        <v>0.37919463087248323</v>
      </c>
      <c r="G65" s="126">
        <f>D65+'[1]2019MAY'!G65</f>
        <v>769</v>
      </c>
      <c r="H65" s="126">
        <f>E65+'[1]2019MAY'!H65</f>
        <v>462.9</v>
      </c>
      <c r="I65" s="125">
        <f t="shared" si="5"/>
        <v>0.60195058517555267</v>
      </c>
      <c r="J65" s="127"/>
      <c r="K65" s="128"/>
      <c r="L65" s="128"/>
      <c r="M65" s="129"/>
    </row>
    <row r="66" spans="1:14">
      <c r="A66" s="138"/>
      <c r="B66" s="8" t="s">
        <v>61</v>
      </c>
      <c r="C66" s="8"/>
      <c r="D66" s="124">
        <v>1800</v>
      </c>
      <c r="E66" s="18">
        <f>E75/10</f>
        <v>38034.699999999997</v>
      </c>
      <c r="F66" s="125">
        <f t="shared" si="4"/>
        <v>21.130388888888888</v>
      </c>
      <c r="G66" s="126">
        <f>D66+'[1]2019MAY'!G66</f>
        <v>10382</v>
      </c>
      <c r="H66" s="126">
        <f>E66+'[1]2019MAY'!H66</f>
        <v>47346.5</v>
      </c>
      <c r="I66" s="125">
        <f t="shared" si="5"/>
        <v>4.5604411481410132</v>
      </c>
      <c r="J66" s="127"/>
      <c r="K66" s="128"/>
      <c r="L66" s="128"/>
      <c r="M66" s="129"/>
    </row>
    <row r="67" spans="1:14">
      <c r="A67" s="138"/>
      <c r="B67" s="139" t="s">
        <v>34</v>
      </c>
      <c r="C67" s="139"/>
      <c r="D67" s="140">
        <f>SUM(D65:D66)</f>
        <v>1949</v>
      </c>
      <c r="E67" s="140">
        <f>SUM(E65:E66)</f>
        <v>38091.199999999997</v>
      </c>
      <c r="F67" s="141">
        <f t="shared" si="4"/>
        <v>19.543971267316572</v>
      </c>
      <c r="G67" s="140">
        <f>SUM(G65:G66)</f>
        <v>11151</v>
      </c>
      <c r="H67" s="140">
        <f>SUM(H65:H66)</f>
        <v>47809.4</v>
      </c>
      <c r="I67" s="141">
        <f t="shared" si="5"/>
        <v>4.2874540399964127</v>
      </c>
      <c r="J67" s="142"/>
      <c r="K67" s="143"/>
      <c r="L67" s="143"/>
      <c r="M67" s="144"/>
    </row>
    <row r="68" spans="1:14" s="33" customFormat="1">
      <c r="A68" s="145" t="s">
        <v>54</v>
      </c>
      <c r="B68" s="146" t="s">
        <v>60</v>
      </c>
      <c r="C68" s="146"/>
      <c r="D68" s="147">
        <f>SUM(D62,D65)</f>
        <v>229</v>
      </c>
      <c r="E68" s="147">
        <f>SUM(E62,E65)</f>
        <v>105.2</v>
      </c>
      <c r="F68" s="148">
        <f t="shared" si="4"/>
        <v>0.45938864628820963</v>
      </c>
      <c r="G68" s="147">
        <f>SUM(G62,G65)</f>
        <v>1199</v>
      </c>
      <c r="H68" s="147">
        <f>SUM(H62,H65)</f>
        <v>845.5</v>
      </c>
      <c r="I68" s="148">
        <f t="shared" si="5"/>
        <v>0.70517097581317767</v>
      </c>
      <c r="J68" s="149"/>
      <c r="K68" s="150"/>
      <c r="L68" s="150"/>
      <c r="M68" s="151"/>
    </row>
    <row r="69" spans="1:14" s="33" customFormat="1">
      <c r="A69" s="145"/>
      <c r="B69" s="146" t="s">
        <v>61</v>
      </c>
      <c r="C69" s="146"/>
      <c r="D69" s="147">
        <f>SUM(D63,D66)</f>
        <v>3400</v>
      </c>
      <c r="E69" s="147">
        <f>SUM(E63,E66)</f>
        <v>40386</v>
      </c>
      <c r="F69" s="148">
        <f t="shared" si="4"/>
        <v>11.878235294117648</v>
      </c>
      <c r="G69" s="147">
        <f>SUM(G63,G66)</f>
        <v>19902</v>
      </c>
      <c r="H69" s="147">
        <f>SUM(H63,H66)</f>
        <v>57816.100000000006</v>
      </c>
      <c r="I69" s="148">
        <f t="shared" si="5"/>
        <v>2.9050396945030652</v>
      </c>
      <c r="J69" s="149"/>
      <c r="K69" s="150"/>
      <c r="L69" s="150"/>
      <c r="M69" s="151"/>
    </row>
    <row r="70" spans="1:14" s="33" customFormat="1" ht="14" thickBot="1">
      <c r="A70" s="152"/>
      <c r="B70" s="153" t="s">
        <v>67</v>
      </c>
      <c r="C70" s="153"/>
      <c r="D70" s="154">
        <f>SUM(D68:D69)</f>
        <v>3629</v>
      </c>
      <c r="E70" s="154">
        <f>SUM(E68:E69)</f>
        <v>40491.199999999997</v>
      </c>
      <c r="F70" s="160">
        <f t="shared" si="4"/>
        <v>11.157674290438136</v>
      </c>
      <c r="G70" s="154">
        <f>SUM(G68:G69)</f>
        <v>21101</v>
      </c>
      <c r="H70" s="154">
        <f>SUM(H68:H69)</f>
        <v>58661.600000000006</v>
      </c>
      <c r="I70" s="160">
        <f t="shared" si="5"/>
        <v>2.7800388607175019</v>
      </c>
      <c r="J70" s="156"/>
      <c r="K70" s="157"/>
      <c r="L70" s="157"/>
      <c r="M70" s="158"/>
    </row>
    <row r="71" spans="1:14">
      <c r="A71" s="122" t="s">
        <v>68</v>
      </c>
      <c r="B71" s="8" t="s">
        <v>33</v>
      </c>
      <c r="C71" s="123" t="s">
        <v>60</v>
      </c>
      <c r="D71" s="161">
        <v>5093</v>
      </c>
      <c r="E71" s="20">
        <v>487</v>
      </c>
      <c r="F71" s="125">
        <f t="shared" si="4"/>
        <v>9.5621441193795412E-2</v>
      </c>
      <c r="G71" s="162">
        <f>D71+'[1]2019MAY'!G71</f>
        <v>15533</v>
      </c>
      <c r="H71" s="126">
        <f>E71+'[1]2019MAY'!H71</f>
        <v>3826</v>
      </c>
      <c r="I71" s="125">
        <f t="shared" si="5"/>
        <v>0.24631429859009851</v>
      </c>
      <c r="J71" s="127"/>
      <c r="K71" s="128"/>
      <c r="L71" s="128"/>
      <c r="M71" s="129"/>
    </row>
    <row r="72" spans="1:14">
      <c r="A72" s="130"/>
      <c r="B72" s="8"/>
      <c r="C72" s="123" t="s">
        <v>61</v>
      </c>
      <c r="D72" s="159">
        <v>19883</v>
      </c>
      <c r="E72" s="60">
        <f>E23-E71</f>
        <v>23513</v>
      </c>
      <c r="F72" s="125">
        <f t="shared" si="4"/>
        <v>1.1825680229341649</v>
      </c>
      <c r="G72" s="50">
        <f>D72+'[1]2019MAY'!G72</f>
        <v>99077</v>
      </c>
      <c r="H72" s="50">
        <f>E72+'[1]2019MAY'!H72</f>
        <v>104696</v>
      </c>
      <c r="I72" s="125">
        <f t="shared" si="5"/>
        <v>1.0567134652845767</v>
      </c>
      <c r="J72" s="127"/>
      <c r="K72" s="128"/>
      <c r="L72" s="128"/>
      <c r="M72" s="129"/>
    </row>
    <row r="73" spans="1:14">
      <c r="A73" s="131"/>
      <c r="B73" s="8"/>
      <c r="C73" s="132" t="s">
        <v>62</v>
      </c>
      <c r="D73" s="133">
        <f>SUM(D71:D72)</f>
        <v>24976</v>
      </c>
      <c r="E73" s="133">
        <f>SUM(E71:E72)</f>
        <v>24000</v>
      </c>
      <c r="F73" s="134">
        <f t="shared" si="4"/>
        <v>0.96092248558616267</v>
      </c>
      <c r="G73" s="133">
        <f>SUM(G71:G72)</f>
        <v>114610</v>
      </c>
      <c r="H73" s="133">
        <f>SUM(H71:H72)</f>
        <v>108522</v>
      </c>
      <c r="I73" s="134">
        <f t="shared" si="5"/>
        <v>0.94688072594014483</v>
      </c>
      <c r="J73" s="135"/>
      <c r="K73" s="136"/>
      <c r="L73" s="136"/>
      <c r="M73" s="137"/>
    </row>
    <row r="74" spans="1:14">
      <c r="A74" s="138" t="s">
        <v>69</v>
      </c>
      <c r="B74" s="8" t="s">
        <v>60</v>
      </c>
      <c r="C74" s="8"/>
      <c r="D74" s="161">
        <v>8400</v>
      </c>
      <c r="E74" s="20">
        <v>565</v>
      </c>
      <c r="F74" s="125">
        <f t="shared" si="4"/>
        <v>6.7261904761904759E-2</v>
      </c>
      <c r="G74" s="162">
        <f>D74+'[1]2019MAY'!G74</f>
        <v>26951</v>
      </c>
      <c r="H74" s="126">
        <f>E74+'[1]2019MAY'!H74</f>
        <v>4629</v>
      </c>
      <c r="I74" s="125">
        <f t="shared" si="5"/>
        <v>0.1717561500500909</v>
      </c>
      <c r="J74" s="127"/>
      <c r="K74" s="128"/>
      <c r="L74" s="128"/>
      <c r="M74" s="129"/>
    </row>
    <row r="75" spans="1:14">
      <c r="A75" s="138"/>
      <c r="B75" s="8" t="s">
        <v>61</v>
      </c>
      <c r="C75" s="8"/>
      <c r="D75" s="159">
        <v>39099</v>
      </c>
      <c r="E75" s="18">
        <f>E25-E74</f>
        <v>380347</v>
      </c>
      <c r="F75" s="125">
        <f t="shared" si="4"/>
        <v>9.7277935497071528</v>
      </c>
      <c r="G75" s="50">
        <f>D75+'[1]2019MAY'!G75</f>
        <v>124917</v>
      </c>
      <c r="H75" s="126">
        <f>E75+'[1]2019MAY'!H75</f>
        <v>473465</v>
      </c>
      <c r="I75" s="125">
        <f t="shared" si="5"/>
        <v>3.7902367171802078</v>
      </c>
      <c r="J75" s="127"/>
      <c r="K75" s="128"/>
      <c r="L75" s="128"/>
      <c r="M75" s="129"/>
    </row>
    <row r="76" spans="1:14">
      <c r="A76" s="138"/>
      <c r="B76" s="139" t="s">
        <v>34</v>
      </c>
      <c r="C76" s="139"/>
      <c r="D76" s="140">
        <f>SUM(D74:D75)</f>
        <v>47499</v>
      </c>
      <c r="E76" s="140">
        <f>SUM(E74:E75)</f>
        <v>380912</v>
      </c>
      <c r="F76" s="141">
        <f t="shared" si="4"/>
        <v>8.0193688288174485</v>
      </c>
      <c r="G76" s="140">
        <f>SUM(G74:G75)</f>
        <v>151868</v>
      </c>
      <c r="H76" s="140">
        <f>SUM(H74:H75)</f>
        <v>478094</v>
      </c>
      <c r="I76" s="141">
        <f t="shared" si="5"/>
        <v>3.1480891300339771</v>
      </c>
      <c r="J76" s="142"/>
      <c r="K76" s="143"/>
      <c r="L76" s="143"/>
      <c r="M76" s="144"/>
    </row>
    <row r="77" spans="1:14" s="33" customFormat="1">
      <c r="A77" s="145" t="s">
        <v>54</v>
      </c>
      <c r="B77" s="146" t="s">
        <v>60</v>
      </c>
      <c r="C77" s="146"/>
      <c r="D77" s="147">
        <f>SUM(D71,D74)</f>
        <v>13493</v>
      </c>
      <c r="E77" s="147">
        <f>SUM(E71,E74)</f>
        <v>1052</v>
      </c>
      <c r="F77" s="148">
        <f t="shared" si="4"/>
        <v>7.7966352923738241E-2</v>
      </c>
      <c r="G77" s="147">
        <f>SUM(G71,G74)</f>
        <v>42484</v>
      </c>
      <c r="H77" s="147">
        <f>SUM(H71,H74)</f>
        <v>8455</v>
      </c>
      <c r="I77" s="148">
        <f t="shared" si="5"/>
        <v>0.19901610017889088</v>
      </c>
      <c r="J77" s="149"/>
      <c r="K77" s="150"/>
      <c r="L77" s="150"/>
      <c r="M77" s="151"/>
    </row>
    <row r="78" spans="1:14" s="33" customFormat="1">
      <c r="A78" s="145"/>
      <c r="B78" s="146" t="s">
        <v>61</v>
      </c>
      <c r="C78" s="146"/>
      <c r="D78" s="147">
        <f>SUM(D72,D75)</f>
        <v>58982</v>
      </c>
      <c r="E78" s="147">
        <f>SUM(E72,E75)</f>
        <v>403860</v>
      </c>
      <c r="F78" s="148">
        <f t="shared" si="4"/>
        <v>6.8471737140144455</v>
      </c>
      <c r="G78" s="147">
        <f>SUM(G72,G75)</f>
        <v>223994</v>
      </c>
      <c r="H78" s="147">
        <f>SUM(H72,H75)</f>
        <v>578161</v>
      </c>
      <c r="I78" s="148">
        <f t="shared" si="5"/>
        <v>2.5811450306704642</v>
      </c>
      <c r="J78" s="149"/>
      <c r="K78" s="150"/>
      <c r="L78" s="150"/>
      <c r="M78" s="151"/>
    </row>
    <row r="79" spans="1:14" s="33" customFormat="1" ht="14" thickBot="1">
      <c r="A79" s="152"/>
      <c r="B79" s="153" t="s">
        <v>70</v>
      </c>
      <c r="C79" s="153"/>
      <c r="D79" s="154">
        <f>SUM(D77:D78)</f>
        <v>72475</v>
      </c>
      <c r="E79" s="154">
        <f>SUM(E77:E78)</f>
        <v>404912</v>
      </c>
      <c r="F79" s="160">
        <f t="shared" si="4"/>
        <v>5.5869196274577444</v>
      </c>
      <c r="G79" s="154">
        <f>SUM(G77:G78)</f>
        <v>266478</v>
      </c>
      <c r="H79" s="154">
        <f>SUM(H77:H78)</f>
        <v>586616</v>
      </c>
      <c r="I79" s="160">
        <f t="shared" si="5"/>
        <v>2.2013674674832444</v>
      </c>
      <c r="J79" s="156"/>
      <c r="K79" s="157"/>
      <c r="L79" s="157"/>
      <c r="M79" s="158"/>
      <c r="N79" s="36" t="s">
        <v>71</v>
      </c>
    </row>
    <row r="80" spans="1:14" s="33" customFormat="1">
      <c r="A80" s="163"/>
      <c r="B80" s="34"/>
      <c r="C80" s="34"/>
      <c r="J80" s="34"/>
      <c r="K80" s="34"/>
      <c r="L80" s="34"/>
      <c r="M80" s="34"/>
    </row>
    <row r="82" spans="1:13" ht="14">
      <c r="A82" s="11" t="s">
        <v>72</v>
      </c>
    </row>
    <row r="83" spans="1:13" ht="14">
      <c r="A83" s="164" t="s">
        <v>73</v>
      </c>
    </row>
    <row r="84" spans="1:13" ht="15" customHeight="1">
      <c r="A84" s="165" t="s">
        <v>74</v>
      </c>
      <c r="B84" s="165"/>
      <c r="C84" s="165"/>
      <c r="D84" s="166" t="s">
        <v>75</v>
      </c>
      <c r="E84" s="166"/>
      <c r="F84" s="166" t="s">
        <v>76</v>
      </c>
      <c r="G84" s="166"/>
      <c r="H84" s="166" t="s">
        <v>77</v>
      </c>
    </row>
    <row r="85" spans="1:13" ht="15" customHeight="1">
      <c r="A85" s="165"/>
      <c r="B85" s="165"/>
      <c r="C85" s="165"/>
      <c r="D85" s="46" t="s">
        <v>78</v>
      </c>
      <c r="E85" s="46" t="s">
        <v>79</v>
      </c>
      <c r="F85" s="46" t="s">
        <v>78</v>
      </c>
      <c r="G85" s="46" t="s">
        <v>79</v>
      </c>
      <c r="H85" s="166"/>
    </row>
    <row r="86" spans="1:13" ht="15" customHeight="1">
      <c r="A86" s="165" t="s">
        <v>80</v>
      </c>
      <c r="B86" s="166" t="s">
        <v>81</v>
      </c>
      <c r="C86" s="166"/>
      <c r="D86" s="167">
        <v>311</v>
      </c>
      <c r="E86" s="168"/>
      <c r="F86" s="167">
        <v>311</v>
      </c>
      <c r="G86" s="168"/>
      <c r="H86" s="46" t="s">
        <v>82</v>
      </c>
    </row>
    <row r="87" spans="1:13" ht="15" customHeight="1">
      <c r="A87" s="165"/>
      <c r="B87" s="166" t="s">
        <v>83</v>
      </c>
      <c r="C87" s="166"/>
      <c r="D87" s="169">
        <v>526</v>
      </c>
      <c r="E87" s="168"/>
      <c r="F87" s="170">
        <f>D87+'[1]2019MAY'!F87</f>
        <v>2956</v>
      </c>
      <c r="G87" s="168"/>
      <c r="H87" s="46"/>
    </row>
    <row r="88" spans="1:13" ht="15" customHeight="1">
      <c r="A88" s="165"/>
      <c r="B88" s="166" t="s">
        <v>84</v>
      </c>
      <c r="C88" s="166"/>
      <c r="D88" s="169">
        <v>14</v>
      </c>
      <c r="E88" s="46"/>
      <c r="F88" s="170">
        <f>D88+'[1]2019MAY'!F88</f>
        <v>110</v>
      </c>
      <c r="G88" s="46"/>
      <c r="H88" s="46"/>
    </row>
    <row r="89" spans="1:13" ht="15" customHeight="1">
      <c r="A89" s="165"/>
      <c r="B89" s="166" t="s">
        <v>85</v>
      </c>
      <c r="C89" s="166"/>
      <c r="D89" s="169">
        <v>4</v>
      </c>
      <c r="E89" s="46">
        <f>D89/D87</f>
        <v>7.6045627376425855E-3</v>
      </c>
      <c r="F89" s="170">
        <f>D89+'[1]2019MAY'!F89</f>
        <v>15</v>
      </c>
      <c r="G89" s="46">
        <f>F89/F87</f>
        <v>5.0744248985115023E-3</v>
      </c>
      <c r="H89" s="46"/>
    </row>
    <row r="90" spans="1:13" ht="15" customHeight="1">
      <c r="A90" s="165" t="s">
        <v>86</v>
      </c>
      <c r="B90" s="166" t="s">
        <v>87</v>
      </c>
      <c r="C90" s="166"/>
      <c r="D90" s="169">
        <v>9</v>
      </c>
      <c r="E90" s="46">
        <f>D90/D92</f>
        <v>3.9130434782608699E-2</v>
      </c>
      <c r="F90" s="170">
        <f>D90+'[1]2019MAY'!F90</f>
        <v>238</v>
      </c>
      <c r="G90" s="46">
        <f>F90/F92</f>
        <v>0.16643356643356644</v>
      </c>
      <c r="H90" s="46"/>
    </row>
    <row r="91" spans="1:13" ht="15" customHeight="1">
      <c r="A91" s="165"/>
      <c r="B91" s="166" t="s">
        <v>88</v>
      </c>
      <c r="C91" s="166"/>
      <c r="D91" s="169">
        <v>239</v>
      </c>
      <c r="E91" s="46">
        <f>D91/D92</f>
        <v>1.0391304347826087</v>
      </c>
      <c r="F91" s="170">
        <f>D91+'[1]2019MAY'!F91</f>
        <v>1316</v>
      </c>
      <c r="G91" s="46">
        <f>F91/F92</f>
        <v>0.92027972027972027</v>
      </c>
      <c r="H91" s="46"/>
    </row>
    <row r="92" spans="1:13" ht="15" customHeight="1">
      <c r="A92" s="165"/>
      <c r="B92" s="166" t="s">
        <v>89</v>
      </c>
      <c r="C92" s="166"/>
      <c r="D92" s="169">
        <v>230</v>
      </c>
      <c r="E92" s="168"/>
      <c r="F92" s="170">
        <f>D92+'[1]2019MAY'!F92</f>
        <v>1430</v>
      </c>
      <c r="G92" s="168"/>
      <c r="H92" s="46"/>
    </row>
    <row r="93" spans="1:13">
      <c r="C93" s="5" t="s">
        <v>90</v>
      </c>
      <c r="D93" s="171">
        <v>756</v>
      </c>
    </row>
    <row r="94" spans="1:13" ht="14">
      <c r="A94" s="172" t="s">
        <v>91</v>
      </c>
    </row>
    <row r="95" spans="1:13" ht="14" thickBot="1"/>
    <row r="96" spans="1:13" ht="16.5" customHeight="1">
      <c r="A96" s="115" t="s">
        <v>92</v>
      </c>
      <c r="B96" s="116" t="s">
        <v>93</v>
      </c>
      <c r="C96" s="116" t="s">
        <v>58</v>
      </c>
      <c r="D96" s="116" t="s">
        <v>24</v>
      </c>
      <c r="E96" s="116"/>
      <c r="F96" s="116"/>
      <c r="G96" s="116" t="s">
        <v>25</v>
      </c>
      <c r="H96" s="116"/>
      <c r="I96" s="116"/>
      <c r="J96" s="116" t="s">
        <v>10</v>
      </c>
      <c r="K96" s="116"/>
      <c r="L96" s="116"/>
      <c r="M96" s="117"/>
    </row>
    <row r="97" spans="1:13">
      <c r="A97" s="118"/>
      <c r="B97" s="119"/>
      <c r="C97" s="119"/>
      <c r="D97" s="120" t="s">
        <v>27</v>
      </c>
      <c r="E97" s="120" t="s">
        <v>28</v>
      </c>
      <c r="F97" s="120" t="s">
        <v>29</v>
      </c>
      <c r="G97" s="120" t="s">
        <v>27</v>
      </c>
      <c r="H97" s="120" t="s">
        <v>28</v>
      </c>
      <c r="I97" s="120" t="s">
        <v>29</v>
      </c>
      <c r="J97" s="119"/>
      <c r="K97" s="119"/>
      <c r="L97" s="119"/>
      <c r="M97" s="121"/>
    </row>
    <row r="98" spans="1:13">
      <c r="A98" s="78" t="s">
        <v>94</v>
      </c>
      <c r="B98" s="8" t="s">
        <v>95</v>
      </c>
      <c r="C98" s="123" t="s">
        <v>96</v>
      </c>
      <c r="D98" s="124">
        <v>0</v>
      </c>
      <c r="E98" s="20">
        <v>0</v>
      </c>
      <c r="F98" s="173" t="e">
        <f>E98/D98</f>
        <v>#DIV/0!</v>
      </c>
      <c r="G98" s="126">
        <f>D98+'[1]2019MAY'!G98</f>
        <v>0</v>
      </c>
      <c r="H98" s="126">
        <f>E98+'[1]2019MAY'!H98</f>
        <v>1</v>
      </c>
      <c r="I98" s="173" t="e">
        <f>H98/G98</f>
        <v>#DIV/0!</v>
      </c>
      <c r="J98" s="127"/>
      <c r="K98" s="128"/>
      <c r="L98" s="128"/>
      <c r="M98" s="129"/>
    </row>
    <row r="99" spans="1:13">
      <c r="A99" s="78"/>
      <c r="B99" s="8"/>
      <c r="C99" s="123" t="s">
        <v>97</v>
      </c>
      <c r="D99" s="124">
        <v>39</v>
      </c>
      <c r="E99" s="20">
        <v>19</v>
      </c>
      <c r="F99" s="125">
        <f t="shared" ref="F99:F115" si="6">E99/D99</f>
        <v>0.48717948717948717</v>
      </c>
      <c r="G99" s="126">
        <f>D99+'[1]2019MAY'!G99</f>
        <v>234</v>
      </c>
      <c r="H99" s="126">
        <f>E99+'[1]2019MAY'!H99</f>
        <v>120</v>
      </c>
      <c r="I99" s="125">
        <f t="shared" ref="I99:I115" si="7">H99/G99</f>
        <v>0.51282051282051277</v>
      </c>
      <c r="J99" s="127"/>
      <c r="K99" s="128"/>
      <c r="L99" s="128"/>
      <c r="M99" s="129"/>
    </row>
    <row r="100" spans="1:13">
      <c r="A100" s="78"/>
      <c r="B100" s="8"/>
      <c r="C100" s="174" t="s">
        <v>98</v>
      </c>
      <c r="D100" s="133">
        <f>SUM(D98:D99)</f>
        <v>39</v>
      </c>
      <c r="E100" s="133">
        <f>SUM(E98:E99)</f>
        <v>19</v>
      </c>
      <c r="F100" s="134">
        <f t="shared" si="6"/>
        <v>0.48717948717948717</v>
      </c>
      <c r="G100" s="133">
        <f>SUM(G98:G99)</f>
        <v>234</v>
      </c>
      <c r="H100" s="133">
        <f>SUM(H98:H99)</f>
        <v>121</v>
      </c>
      <c r="I100" s="134">
        <f t="shared" si="7"/>
        <v>0.51709401709401714</v>
      </c>
      <c r="J100" s="135"/>
      <c r="K100" s="136"/>
      <c r="L100" s="136"/>
      <c r="M100" s="137"/>
    </row>
    <row r="101" spans="1:13">
      <c r="A101" s="78"/>
      <c r="B101" s="8" t="s">
        <v>99</v>
      </c>
      <c r="C101" s="123" t="s">
        <v>96</v>
      </c>
      <c r="D101" s="124">
        <v>0</v>
      </c>
      <c r="E101" s="20">
        <v>0</v>
      </c>
      <c r="F101" s="125" t="e">
        <f t="shared" si="6"/>
        <v>#DIV/0!</v>
      </c>
      <c r="G101" s="126">
        <f>D101+'[1]2019MAY'!G101</f>
        <v>0</v>
      </c>
      <c r="H101" s="126">
        <f>E101+'[1]2019MAY'!H101</f>
        <v>1</v>
      </c>
      <c r="I101" s="125" t="e">
        <f t="shared" si="7"/>
        <v>#DIV/0!</v>
      </c>
      <c r="J101" s="127"/>
      <c r="K101" s="128"/>
      <c r="L101" s="128"/>
      <c r="M101" s="129"/>
    </row>
    <row r="102" spans="1:13">
      <c r="A102" s="78"/>
      <c r="B102" s="8"/>
      <c r="C102" s="123" t="s">
        <v>97</v>
      </c>
      <c r="D102" s="124">
        <v>9</v>
      </c>
      <c r="E102" s="20">
        <v>8</v>
      </c>
      <c r="F102" s="125">
        <f t="shared" si="6"/>
        <v>0.88888888888888884</v>
      </c>
      <c r="G102" s="126">
        <f>D102+'[1]2019MAY'!G102</f>
        <v>54</v>
      </c>
      <c r="H102" s="126">
        <f>E102+'[1]2019MAY'!H102</f>
        <v>53</v>
      </c>
      <c r="I102" s="125">
        <f t="shared" si="7"/>
        <v>0.98148148148148151</v>
      </c>
      <c r="J102" s="127"/>
      <c r="K102" s="128"/>
      <c r="L102" s="128"/>
      <c r="M102" s="129"/>
    </row>
    <row r="103" spans="1:13">
      <c r="A103" s="78"/>
      <c r="B103" s="8"/>
      <c r="C103" s="174" t="s">
        <v>98</v>
      </c>
      <c r="D103" s="133">
        <f>SUM(D101:D102)</f>
        <v>9</v>
      </c>
      <c r="E103" s="133">
        <f>SUM(E101:E102)</f>
        <v>8</v>
      </c>
      <c r="F103" s="134">
        <f t="shared" si="6"/>
        <v>0.88888888888888884</v>
      </c>
      <c r="G103" s="133">
        <f>SUM(G101:G102)</f>
        <v>54</v>
      </c>
      <c r="H103" s="133">
        <f>SUM(H101:H102)</f>
        <v>54</v>
      </c>
      <c r="I103" s="134">
        <f t="shared" si="7"/>
        <v>1</v>
      </c>
      <c r="J103" s="135"/>
      <c r="K103" s="136"/>
      <c r="L103" s="136"/>
      <c r="M103" s="137"/>
    </row>
    <row r="104" spans="1:13">
      <c r="A104" s="78"/>
      <c r="B104" s="8" t="s">
        <v>100</v>
      </c>
      <c r="C104" s="123" t="s">
        <v>96</v>
      </c>
      <c r="D104" s="124">
        <v>8</v>
      </c>
      <c r="E104" s="20">
        <v>11</v>
      </c>
      <c r="F104" s="125">
        <f t="shared" si="6"/>
        <v>1.375</v>
      </c>
      <c r="G104" s="126">
        <f>D104+'[1]2019MAY'!G104</f>
        <v>51</v>
      </c>
      <c r="H104" s="126">
        <f>E104+'[1]2019MAY'!H104</f>
        <v>53</v>
      </c>
      <c r="I104" s="125">
        <f t="shared" si="7"/>
        <v>1.0392156862745099</v>
      </c>
      <c r="J104" s="127"/>
      <c r="K104" s="128"/>
      <c r="L104" s="128"/>
      <c r="M104" s="129"/>
    </row>
    <row r="105" spans="1:13">
      <c r="A105" s="78"/>
      <c r="B105" s="8"/>
      <c r="C105" s="123" t="s">
        <v>97</v>
      </c>
      <c r="D105" s="124">
        <v>114</v>
      </c>
      <c r="E105" s="20">
        <v>110</v>
      </c>
      <c r="F105" s="125">
        <f t="shared" si="6"/>
        <v>0.96491228070175439</v>
      </c>
      <c r="G105" s="126">
        <f>D105+'[1]2019MAY'!G105</f>
        <v>560</v>
      </c>
      <c r="H105" s="126">
        <f>E105+'[1]2019MAY'!H105</f>
        <v>496</v>
      </c>
      <c r="I105" s="125">
        <f t="shared" si="7"/>
        <v>0.88571428571428568</v>
      </c>
      <c r="J105" s="127"/>
      <c r="K105" s="128"/>
      <c r="L105" s="128"/>
      <c r="M105" s="129"/>
    </row>
    <row r="106" spans="1:13">
      <c r="A106" s="78"/>
      <c r="B106" s="8"/>
      <c r="C106" s="174" t="s">
        <v>98</v>
      </c>
      <c r="D106" s="133">
        <f>SUM(D104:D105)</f>
        <v>122</v>
      </c>
      <c r="E106" s="133">
        <f>SUM(E104:E105)</f>
        <v>121</v>
      </c>
      <c r="F106" s="134">
        <f t="shared" si="6"/>
        <v>0.99180327868852458</v>
      </c>
      <c r="G106" s="133">
        <f>SUM(G104:G105)</f>
        <v>611</v>
      </c>
      <c r="H106" s="133">
        <f>SUM(H104:H105)</f>
        <v>549</v>
      </c>
      <c r="I106" s="134">
        <f t="shared" si="7"/>
        <v>0.89852700490998361</v>
      </c>
      <c r="J106" s="135"/>
      <c r="K106" s="136"/>
      <c r="L106" s="136"/>
      <c r="M106" s="137"/>
    </row>
    <row r="107" spans="1:13">
      <c r="A107" s="78"/>
      <c r="B107" s="8" t="s">
        <v>101</v>
      </c>
      <c r="C107" s="123" t="s">
        <v>96</v>
      </c>
      <c r="D107" s="124">
        <v>2</v>
      </c>
      <c r="E107" s="20">
        <v>0</v>
      </c>
      <c r="F107" s="125">
        <f>E107/D107</f>
        <v>0</v>
      </c>
      <c r="G107" s="126">
        <f>D107+'[1]2019MAY'!G107</f>
        <v>8</v>
      </c>
      <c r="H107" s="126">
        <f>E107+'[1]2019MAY'!H107</f>
        <v>5</v>
      </c>
      <c r="I107" s="125">
        <f>H107/G107</f>
        <v>0.625</v>
      </c>
      <c r="J107" s="127"/>
      <c r="K107" s="128"/>
      <c r="L107" s="128"/>
      <c r="M107" s="129"/>
    </row>
    <row r="108" spans="1:13">
      <c r="A108" s="78"/>
      <c r="B108" s="8"/>
      <c r="C108" s="123" t="s">
        <v>97</v>
      </c>
      <c r="D108" s="124">
        <v>145</v>
      </c>
      <c r="E108" s="20">
        <v>140</v>
      </c>
      <c r="F108" s="125">
        <f>E108/D108</f>
        <v>0.96551724137931039</v>
      </c>
      <c r="G108" s="126">
        <f>D108+'[1]2019MAY'!G108</f>
        <v>850</v>
      </c>
      <c r="H108" s="126">
        <f>E108+'[1]2019MAY'!H108</f>
        <v>828</v>
      </c>
      <c r="I108" s="125">
        <f t="shared" si="7"/>
        <v>0.97411764705882353</v>
      </c>
      <c r="J108" s="127"/>
      <c r="K108" s="128"/>
      <c r="L108" s="128"/>
      <c r="M108" s="129"/>
    </row>
    <row r="109" spans="1:13">
      <c r="A109" s="78"/>
      <c r="B109" s="8"/>
      <c r="C109" s="174" t="s">
        <v>98</v>
      </c>
      <c r="D109" s="133">
        <f>SUM(D107:D108)</f>
        <v>147</v>
      </c>
      <c r="E109" s="133">
        <f>SUM(E107:E108)</f>
        <v>140</v>
      </c>
      <c r="F109" s="134">
        <f t="shared" si="6"/>
        <v>0.95238095238095233</v>
      </c>
      <c r="G109" s="133">
        <f>SUM(G107:G108)</f>
        <v>858</v>
      </c>
      <c r="H109" s="133">
        <f>SUM(H107:H108)</f>
        <v>833</v>
      </c>
      <c r="I109" s="134">
        <f t="shared" si="7"/>
        <v>0.97086247086247091</v>
      </c>
      <c r="J109" s="135"/>
      <c r="K109" s="136"/>
      <c r="L109" s="136"/>
      <c r="M109" s="137"/>
    </row>
    <row r="110" spans="1:13">
      <c r="A110" s="78"/>
      <c r="B110" s="175" t="s">
        <v>102</v>
      </c>
      <c r="C110" s="123" t="s">
        <v>96</v>
      </c>
      <c r="D110" s="124">
        <v>8</v>
      </c>
      <c r="E110" s="20">
        <v>3</v>
      </c>
      <c r="F110" s="134">
        <f>E110/D110</f>
        <v>0.375</v>
      </c>
      <c r="G110" s="126">
        <f>D110+'[1]2019MAY'!G110</f>
        <v>54</v>
      </c>
      <c r="H110" s="126">
        <f>E110+'[1]2019MAY'!H110</f>
        <v>43</v>
      </c>
      <c r="I110" s="134">
        <f>H110/G110</f>
        <v>0.79629629629629628</v>
      </c>
      <c r="J110" s="176"/>
      <c r="K110" s="177"/>
      <c r="L110" s="177"/>
      <c r="M110" s="178"/>
    </row>
    <row r="111" spans="1:13">
      <c r="A111" s="78"/>
      <c r="B111" s="179"/>
      <c r="C111" s="123" t="s">
        <v>97</v>
      </c>
      <c r="D111" s="124">
        <v>128</v>
      </c>
      <c r="E111" s="20">
        <v>109</v>
      </c>
      <c r="F111" s="134">
        <f t="shared" ref="F111:F112" si="8">E111/D111</f>
        <v>0.8515625</v>
      </c>
      <c r="G111" s="126">
        <f>D111+'[1]2019MAY'!G111</f>
        <v>632</v>
      </c>
      <c r="H111" s="126">
        <f>E111+'[1]2019MAY'!H111</f>
        <v>599</v>
      </c>
      <c r="I111" s="134">
        <f t="shared" ref="I111:I112" si="9">H111/G111</f>
        <v>0.94778481012658233</v>
      </c>
      <c r="J111" s="176"/>
      <c r="K111" s="177"/>
      <c r="L111" s="177"/>
      <c r="M111" s="178"/>
    </row>
    <row r="112" spans="1:13">
      <c r="A112" s="78"/>
      <c r="B112" s="180"/>
      <c r="C112" s="174" t="s">
        <v>103</v>
      </c>
      <c r="D112" s="133">
        <f>SUM(D110:D111)</f>
        <v>136</v>
      </c>
      <c r="E112" s="133">
        <f>SUM(E110:E111)</f>
        <v>112</v>
      </c>
      <c r="F112" s="134">
        <f t="shared" si="8"/>
        <v>0.82352941176470584</v>
      </c>
      <c r="G112" s="133">
        <f>SUM(G110:G111)</f>
        <v>686</v>
      </c>
      <c r="H112" s="133">
        <f>SUM(H110:H111)</f>
        <v>642</v>
      </c>
      <c r="I112" s="134">
        <f t="shared" si="9"/>
        <v>0.93586005830903785</v>
      </c>
      <c r="J112" s="176"/>
      <c r="K112" s="177"/>
      <c r="L112" s="177"/>
      <c r="M112" s="178"/>
    </row>
    <row r="113" spans="1:13">
      <c r="A113" s="78"/>
      <c r="B113" s="139" t="s">
        <v>54</v>
      </c>
      <c r="C113" s="181" t="s">
        <v>96</v>
      </c>
      <c r="D113" s="140">
        <f>SUM(D98,D101,D104,D107,D110)</f>
        <v>18</v>
      </c>
      <c r="E113" s="140">
        <f>SUM(E98,E101,E104,E107,E110)</f>
        <v>14</v>
      </c>
      <c r="F113" s="141">
        <f t="shared" si="6"/>
        <v>0.77777777777777779</v>
      </c>
      <c r="G113" s="140">
        <f>SUM(G98,G101,G104,G107,G110)</f>
        <v>113</v>
      </c>
      <c r="H113" s="140">
        <f>SUM(H98,H101,H104,H107,H110)</f>
        <v>103</v>
      </c>
      <c r="I113" s="141">
        <f t="shared" si="7"/>
        <v>0.91150442477876104</v>
      </c>
      <c r="J113" s="142"/>
      <c r="K113" s="143"/>
      <c r="L113" s="143"/>
      <c r="M113" s="144"/>
    </row>
    <row r="114" spans="1:13">
      <c r="A114" s="78"/>
      <c r="B114" s="139"/>
      <c r="C114" s="181" t="s">
        <v>97</v>
      </c>
      <c r="D114" s="140">
        <f>SUM(D99,D102,D105,D108,D111)</f>
        <v>435</v>
      </c>
      <c r="E114" s="140">
        <f>SUM(E99,E102,E105,E108,E111)</f>
        <v>386</v>
      </c>
      <c r="F114" s="141">
        <f t="shared" si="6"/>
        <v>0.88735632183908042</v>
      </c>
      <c r="G114" s="140">
        <f>SUM(G99,G102,G105,G108,G111)</f>
        <v>2330</v>
      </c>
      <c r="H114" s="140">
        <f>SUM(H99,H102,H105,H108,H111)</f>
        <v>2096</v>
      </c>
      <c r="I114" s="141">
        <f t="shared" si="7"/>
        <v>0.89957081545064377</v>
      </c>
      <c r="J114" s="142"/>
      <c r="K114" s="143"/>
      <c r="L114" s="143"/>
      <c r="M114" s="144"/>
    </row>
    <row r="115" spans="1:13" ht="14" thickBot="1">
      <c r="A115" s="182"/>
      <c r="B115" s="183"/>
      <c r="C115" s="184" t="s">
        <v>54</v>
      </c>
      <c r="D115" s="185">
        <f>SUM(D113:D114)</f>
        <v>453</v>
      </c>
      <c r="E115" s="185">
        <f>SUM(E113:E114)</f>
        <v>400</v>
      </c>
      <c r="F115" s="186">
        <f t="shared" si="6"/>
        <v>0.88300220750551872</v>
      </c>
      <c r="G115" s="185">
        <f>SUM(G113:G114)</f>
        <v>2443</v>
      </c>
      <c r="H115" s="185">
        <f>SUM(H113:H114)</f>
        <v>2199</v>
      </c>
      <c r="I115" s="186">
        <f t="shared" si="7"/>
        <v>0.90012279983626686</v>
      </c>
      <c r="J115" s="187"/>
      <c r="K115" s="188"/>
      <c r="L115" s="188"/>
      <c r="M115" s="189"/>
    </row>
    <row r="116" spans="1:13">
      <c r="A116" s="190" t="s">
        <v>104</v>
      </c>
      <c r="B116" s="191" t="s">
        <v>105</v>
      </c>
      <c r="C116" s="192" t="s">
        <v>96</v>
      </c>
      <c r="D116" s="193">
        <v>1</v>
      </c>
      <c r="E116" s="194">
        <v>0</v>
      </c>
      <c r="F116" s="195">
        <f>E116/D116</f>
        <v>0</v>
      </c>
      <c r="G116" s="196">
        <f>D116+'[1]2019MAY'!G116</f>
        <v>4</v>
      </c>
      <c r="H116" s="196">
        <f>E116+'[1]2019MAY'!H116</f>
        <v>3</v>
      </c>
      <c r="I116" s="195">
        <f>H116/G116</f>
        <v>0.75</v>
      </c>
      <c r="J116" s="197"/>
      <c r="K116" s="198"/>
      <c r="L116" s="198"/>
      <c r="M116" s="199"/>
    </row>
    <row r="117" spans="1:13" ht="13.5" customHeight="1">
      <c r="A117" s="71"/>
      <c r="B117" s="8"/>
      <c r="C117" s="123" t="s">
        <v>97</v>
      </c>
      <c r="D117" s="124">
        <v>80</v>
      </c>
      <c r="E117" s="20">
        <v>79</v>
      </c>
      <c r="F117" s="125">
        <f t="shared" ref="F117:F126" si="10">E117/D117</f>
        <v>0.98750000000000004</v>
      </c>
      <c r="G117" s="200">
        <f>D117+'[1]2019MAY'!G117</f>
        <v>468</v>
      </c>
      <c r="H117" s="200">
        <f>E117+'[1]2019MAY'!H117</f>
        <v>472</v>
      </c>
      <c r="I117" s="125">
        <f t="shared" ref="I117:I126" si="11">H117/G117</f>
        <v>1.0085470085470085</v>
      </c>
      <c r="J117" s="127"/>
      <c r="K117" s="128"/>
      <c r="L117" s="128"/>
      <c r="M117" s="129"/>
    </row>
    <row r="118" spans="1:13" ht="13.5" customHeight="1">
      <c r="A118" s="71"/>
      <c r="B118" s="8"/>
      <c r="C118" s="174" t="s">
        <v>98</v>
      </c>
      <c r="D118" s="133">
        <f>SUM(D116:D117)</f>
        <v>81</v>
      </c>
      <c r="E118" s="133">
        <f>SUM(E116:E117)</f>
        <v>79</v>
      </c>
      <c r="F118" s="134">
        <f t="shared" si="10"/>
        <v>0.97530864197530864</v>
      </c>
      <c r="G118" s="133">
        <f>SUM(G116:G117)</f>
        <v>472</v>
      </c>
      <c r="H118" s="133">
        <f>SUM(H116:H117)</f>
        <v>475</v>
      </c>
      <c r="I118" s="134">
        <f t="shared" si="11"/>
        <v>1.0063559322033899</v>
      </c>
      <c r="J118" s="135"/>
      <c r="K118" s="136"/>
      <c r="L118" s="136"/>
      <c r="M118" s="137"/>
    </row>
    <row r="119" spans="1:13" ht="13.5" customHeight="1">
      <c r="A119" s="71"/>
      <c r="B119" s="8" t="s">
        <v>106</v>
      </c>
      <c r="C119" s="123" t="s">
        <v>96</v>
      </c>
      <c r="D119" s="124">
        <v>1</v>
      </c>
      <c r="E119" s="20">
        <v>0</v>
      </c>
      <c r="F119" s="125">
        <f t="shared" si="10"/>
        <v>0</v>
      </c>
      <c r="G119" s="126">
        <f>D119+'[1]2019MAY'!G119</f>
        <v>3</v>
      </c>
      <c r="H119" s="126">
        <f>E119+'[1]2019MAY'!H119</f>
        <v>4</v>
      </c>
      <c r="I119" s="125">
        <f t="shared" si="11"/>
        <v>1.3333333333333333</v>
      </c>
      <c r="J119" s="127"/>
      <c r="K119" s="128"/>
      <c r="L119" s="128"/>
      <c r="M119" s="129"/>
    </row>
    <row r="120" spans="1:13" ht="13.5" customHeight="1">
      <c r="A120" s="71"/>
      <c r="B120" s="8"/>
      <c r="C120" s="123" t="s">
        <v>97</v>
      </c>
      <c r="D120" s="124">
        <v>54</v>
      </c>
      <c r="E120" s="20">
        <v>47</v>
      </c>
      <c r="F120" s="125">
        <f t="shared" si="10"/>
        <v>0.87037037037037035</v>
      </c>
      <c r="G120" s="126">
        <f>D120+'[1]2019MAY'!G120</f>
        <v>316</v>
      </c>
      <c r="H120" s="126">
        <f>E120+'[1]2019MAY'!H120</f>
        <v>278</v>
      </c>
      <c r="I120" s="125">
        <f t="shared" si="11"/>
        <v>0.879746835443038</v>
      </c>
      <c r="J120" s="127"/>
      <c r="K120" s="128"/>
      <c r="L120" s="128"/>
      <c r="M120" s="129"/>
    </row>
    <row r="121" spans="1:13" ht="13.5" customHeight="1">
      <c r="A121" s="71"/>
      <c r="B121" s="8"/>
      <c r="C121" s="174" t="s">
        <v>98</v>
      </c>
      <c r="D121" s="133">
        <f>SUM(D119:D120)</f>
        <v>55</v>
      </c>
      <c r="E121" s="133">
        <f>SUM(E119:E120)</f>
        <v>47</v>
      </c>
      <c r="F121" s="134">
        <f t="shared" si="10"/>
        <v>0.8545454545454545</v>
      </c>
      <c r="G121" s="133">
        <f>SUM(G119:G120)</f>
        <v>319</v>
      </c>
      <c r="H121" s="133">
        <f>SUM(H119:H120)</f>
        <v>282</v>
      </c>
      <c r="I121" s="134">
        <f t="shared" si="11"/>
        <v>0.88401253918495293</v>
      </c>
      <c r="J121" s="135"/>
      <c r="K121" s="136"/>
      <c r="L121" s="136"/>
      <c r="M121" s="137"/>
    </row>
    <row r="122" spans="1:13" ht="13.5" customHeight="1">
      <c r="A122" s="71"/>
      <c r="B122" s="139" t="s">
        <v>54</v>
      </c>
      <c r="C122" s="181" t="s">
        <v>96</v>
      </c>
      <c r="D122" s="140">
        <f>SUM(D116,D119)</f>
        <v>2</v>
      </c>
      <c r="E122" s="140">
        <f>SUM(E116,E119)</f>
        <v>0</v>
      </c>
      <c r="F122" s="134">
        <f t="shared" si="10"/>
        <v>0</v>
      </c>
      <c r="G122" s="140">
        <f>SUM(G116,G119)</f>
        <v>7</v>
      </c>
      <c r="H122" s="140">
        <f>SUM(H116,H119)</f>
        <v>7</v>
      </c>
      <c r="I122" s="134">
        <f t="shared" si="11"/>
        <v>1</v>
      </c>
      <c r="J122" s="142"/>
      <c r="K122" s="143"/>
      <c r="L122" s="143"/>
      <c r="M122" s="144"/>
    </row>
    <row r="123" spans="1:13" ht="13.5" customHeight="1">
      <c r="A123" s="71"/>
      <c r="B123" s="139"/>
      <c r="C123" s="181" t="s">
        <v>97</v>
      </c>
      <c r="D123" s="140">
        <f>SUM(D117,D120)</f>
        <v>134</v>
      </c>
      <c r="E123" s="140">
        <f>SUM(E117,E120)</f>
        <v>126</v>
      </c>
      <c r="F123" s="134">
        <f t="shared" si="10"/>
        <v>0.94029850746268662</v>
      </c>
      <c r="G123" s="140">
        <f>SUM(G117,G120)</f>
        <v>784</v>
      </c>
      <c r="H123" s="140">
        <f>SUM(H117,H120)</f>
        <v>750</v>
      </c>
      <c r="I123" s="134">
        <f t="shared" si="11"/>
        <v>0.95663265306122447</v>
      </c>
      <c r="J123" s="142"/>
      <c r="K123" s="143"/>
      <c r="L123" s="143"/>
      <c r="M123" s="144"/>
    </row>
    <row r="124" spans="1:13" ht="14.25" customHeight="1" thickBot="1">
      <c r="A124" s="201"/>
      <c r="B124" s="183"/>
      <c r="C124" s="184" t="s">
        <v>54</v>
      </c>
      <c r="D124" s="185">
        <f>SUM(D122:D123)</f>
        <v>136</v>
      </c>
      <c r="E124" s="185">
        <f>SUM(E122:E123)</f>
        <v>126</v>
      </c>
      <c r="F124" s="186">
        <f t="shared" si="10"/>
        <v>0.92647058823529416</v>
      </c>
      <c r="G124" s="185">
        <f>SUM(G122:G123)</f>
        <v>791</v>
      </c>
      <c r="H124" s="185">
        <f>SUM(H122:H123)</f>
        <v>757</v>
      </c>
      <c r="I124" s="186">
        <f t="shared" si="11"/>
        <v>0.95701643489254107</v>
      </c>
      <c r="J124" s="187"/>
      <c r="K124" s="188"/>
      <c r="L124" s="188"/>
      <c r="M124" s="189"/>
    </row>
    <row r="125" spans="1:13">
      <c r="A125" s="202" t="s">
        <v>54</v>
      </c>
      <c r="B125" s="202"/>
      <c r="C125" s="203" t="s">
        <v>96</v>
      </c>
      <c r="D125" s="204">
        <f>SUM(D113,D122)</f>
        <v>20</v>
      </c>
      <c r="E125" s="204">
        <f>SUM(E113,E122)</f>
        <v>14</v>
      </c>
      <c r="F125" s="205">
        <f t="shared" si="10"/>
        <v>0.7</v>
      </c>
      <c r="G125" s="206">
        <f>SUM(G113,G122)</f>
        <v>120</v>
      </c>
      <c r="H125" s="206">
        <f>SUM(H113,H122)</f>
        <v>110</v>
      </c>
      <c r="I125" s="205">
        <f t="shared" si="11"/>
        <v>0.91666666666666663</v>
      </c>
      <c r="J125" s="207"/>
      <c r="K125" s="208"/>
      <c r="L125" s="208"/>
      <c r="M125" s="209"/>
    </row>
    <row r="126" spans="1:13">
      <c r="A126" s="146"/>
      <c r="B126" s="146"/>
      <c r="C126" s="210" t="s">
        <v>97</v>
      </c>
      <c r="D126" s="147">
        <f>SUM(D114,D123)</f>
        <v>569</v>
      </c>
      <c r="E126" s="147">
        <f>SUM(E114,E123)</f>
        <v>512</v>
      </c>
      <c r="F126" s="148">
        <f t="shared" si="10"/>
        <v>0.89982425307557112</v>
      </c>
      <c r="G126" s="147">
        <f>SUM(G114,G123)</f>
        <v>3114</v>
      </c>
      <c r="H126" s="147">
        <f>SUM(H114,H123)</f>
        <v>2846</v>
      </c>
      <c r="I126" s="148">
        <f t="shared" si="11"/>
        <v>0.91393705844572892</v>
      </c>
      <c r="J126" s="211"/>
      <c r="K126" s="212"/>
      <c r="L126" s="212"/>
      <c r="M126" s="213"/>
    </row>
    <row r="127" spans="1:13">
      <c r="A127" s="146"/>
      <c r="B127" s="146"/>
      <c r="C127" s="214" t="s">
        <v>54</v>
      </c>
      <c r="D127" s="147">
        <f>SUM(D125:D126)</f>
        <v>589</v>
      </c>
      <c r="E127" s="147">
        <f>SUM(E125:E126)</f>
        <v>526</v>
      </c>
      <c r="F127" s="215">
        <f>E127/D127</f>
        <v>0.8930390492359932</v>
      </c>
      <c r="G127" s="204">
        <f>SUM(G125:G126)</f>
        <v>3234</v>
      </c>
      <c r="H127" s="204">
        <f>SUM(H125:H126)</f>
        <v>2956</v>
      </c>
      <c r="I127" s="215">
        <f>H127/G127</f>
        <v>0.91403834260977113</v>
      </c>
      <c r="J127" s="211"/>
      <c r="K127" s="212"/>
      <c r="L127" s="212"/>
      <c r="M127" s="213"/>
    </row>
    <row r="130" spans="1:12" ht="15" thickBot="1">
      <c r="A130" s="11" t="s">
        <v>107</v>
      </c>
    </row>
    <row r="131" spans="1:12">
      <c r="A131" s="216" t="s">
        <v>108</v>
      </c>
      <c r="B131" s="217"/>
      <c r="C131" s="218" t="s">
        <v>109</v>
      </c>
      <c r="D131" s="219"/>
      <c r="E131" s="218" t="s">
        <v>110</v>
      </c>
      <c r="F131" s="219"/>
      <c r="G131" s="218" t="s">
        <v>111</v>
      </c>
      <c r="H131" s="220"/>
      <c r="I131" s="221" t="s">
        <v>112</v>
      </c>
      <c r="J131" s="219"/>
      <c r="K131" s="222"/>
      <c r="L131" s="223"/>
    </row>
    <row r="132" spans="1:12" ht="15" customHeight="1">
      <c r="A132" s="224" t="s">
        <v>113</v>
      </c>
      <c r="B132" s="225"/>
      <c r="C132" s="226" t="s">
        <v>114</v>
      </c>
      <c r="D132" s="227"/>
      <c r="E132" s="226" t="s">
        <v>115</v>
      </c>
      <c r="F132" s="227"/>
      <c r="G132" s="226" t="s">
        <v>115</v>
      </c>
      <c r="H132" s="227"/>
      <c r="I132" s="226" t="s">
        <v>115</v>
      </c>
      <c r="J132" s="227"/>
      <c r="K132" s="228"/>
      <c r="L132" s="229"/>
    </row>
    <row r="133" spans="1:12" ht="15" customHeight="1">
      <c r="A133" s="224" t="s">
        <v>116</v>
      </c>
      <c r="B133" s="225"/>
      <c r="C133" s="226" t="s">
        <v>117</v>
      </c>
      <c r="D133" s="227"/>
      <c r="E133" s="226" t="s">
        <v>118</v>
      </c>
      <c r="F133" s="227"/>
      <c r="G133" s="226" t="s">
        <v>118</v>
      </c>
      <c r="H133" s="227"/>
      <c r="I133" s="226" t="s">
        <v>117</v>
      </c>
      <c r="J133" s="227"/>
      <c r="K133" s="228"/>
      <c r="L133" s="229"/>
    </row>
    <row r="134" spans="1:12" ht="15" customHeight="1">
      <c r="A134" s="224" t="s">
        <v>119</v>
      </c>
      <c r="B134" s="225"/>
      <c r="C134" s="226" t="s">
        <v>120</v>
      </c>
      <c r="D134" s="227"/>
      <c r="E134" s="226" t="s">
        <v>121</v>
      </c>
      <c r="F134" s="227"/>
      <c r="G134" s="226" t="s">
        <v>122</v>
      </c>
      <c r="H134" s="227"/>
      <c r="I134" s="226" t="s">
        <v>123</v>
      </c>
      <c r="J134" s="227"/>
      <c r="K134" s="228"/>
      <c r="L134" s="229"/>
    </row>
    <row r="135" spans="1:12">
      <c r="A135" s="224" t="s">
        <v>124</v>
      </c>
      <c r="B135" s="225"/>
      <c r="C135" s="230">
        <v>0</v>
      </c>
      <c r="D135" s="231"/>
      <c r="E135" s="230">
        <v>2</v>
      </c>
      <c r="F135" s="231"/>
      <c r="G135" s="230">
        <v>2</v>
      </c>
      <c r="H135" s="231"/>
      <c r="I135" s="230">
        <v>9</v>
      </c>
      <c r="J135" s="231"/>
      <c r="K135" s="228"/>
      <c r="L135" s="229"/>
    </row>
    <row r="136" spans="1:12">
      <c r="A136" s="224" t="s">
        <v>125</v>
      </c>
      <c r="B136" s="225"/>
      <c r="C136" s="226" t="s">
        <v>126</v>
      </c>
      <c r="D136" s="227"/>
      <c r="E136" s="226" t="s">
        <v>127</v>
      </c>
      <c r="F136" s="227"/>
      <c r="G136" s="226" t="s">
        <v>127</v>
      </c>
      <c r="H136" s="227"/>
      <c r="I136" s="226" t="s">
        <v>127</v>
      </c>
      <c r="J136" s="227"/>
      <c r="K136" s="228"/>
      <c r="L136" s="229"/>
    </row>
    <row r="137" spans="1:12">
      <c r="A137" s="224" t="s">
        <v>128</v>
      </c>
      <c r="B137" s="232" t="s">
        <v>129</v>
      </c>
      <c r="C137" s="226">
        <v>0</v>
      </c>
      <c r="D137" s="227"/>
      <c r="E137" s="226">
        <v>0</v>
      </c>
      <c r="F137" s="227"/>
      <c r="G137" s="226">
        <v>0</v>
      </c>
      <c r="H137" s="227"/>
      <c r="I137" s="226">
        <v>0</v>
      </c>
      <c r="J137" s="227"/>
      <c r="K137" s="228"/>
      <c r="L137" s="229"/>
    </row>
    <row r="138" spans="1:12">
      <c r="A138" s="224"/>
      <c r="B138" s="232" t="s">
        <v>130</v>
      </c>
      <c r="C138" s="226">
        <v>0</v>
      </c>
      <c r="D138" s="227"/>
      <c r="E138" s="226">
        <v>0</v>
      </c>
      <c r="F138" s="227"/>
      <c r="G138" s="226">
        <v>0</v>
      </c>
      <c r="H138" s="227"/>
      <c r="I138" s="226">
        <v>0</v>
      </c>
      <c r="J138" s="227"/>
      <c r="K138" s="228"/>
      <c r="L138" s="229"/>
    </row>
    <row r="139" spans="1:12">
      <c r="A139" s="224"/>
      <c r="B139" s="232" t="s">
        <v>131</v>
      </c>
      <c r="C139" s="233">
        <v>0</v>
      </c>
      <c r="D139" s="234"/>
      <c r="E139" s="233">
        <v>0</v>
      </c>
      <c r="F139" s="234"/>
      <c r="G139" s="233">
        <v>0</v>
      </c>
      <c r="H139" s="234"/>
      <c r="I139" s="226">
        <v>0</v>
      </c>
      <c r="J139" s="227"/>
      <c r="K139" s="235"/>
      <c r="L139" s="236"/>
    </row>
    <row r="140" spans="1:12">
      <c r="A140" s="224"/>
      <c r="B140" s="232" t="s">
        <v>132</v>
      </c>
      <c r="C140" s="237">
        <v>0</v>
      </c>
      <c r="D140" s="237"/>
      <c r="E140" s="237">
        <v>231</v>
      </c>
      <c r="F140" s="237"/>
      <c r="G140" s="237">
        <v>10</v>
      </c>
      <c r="H140" s="237"/>
      <c r="I140" s="238">
        <v>4863</v>
      </c>
      <c r="J140" s="239"/>
      <c r="K140" s="235"/>
      <c r="L140" s="236"/>
    </row>
    <row r="141" spans="1:12" ht="13.5" customHeight="1" thickBot="1">
      <c r="A141" s="240" t="s">
        <v>10</v>
      </c>
      <c r="B141" s="241"/>
      <c r="C141" s="242"/>
      <c r="D141" s="243"/>
      <c r="E141" s="242"/>
      <c r="F141" s="243"/>
      <c r="G141" s="244"/>
      <c r="H141" s="245"/>
      <c r="I141" s="244"/>
      <c r="J141" s="245"/>
      <c r="K141" s="244"/>
      <c r="L141" s="246"/>
    </row>
    <row r="142" spans="1:12">
      <c r="A142" s="247"/>
      <c r="B142" s="247"/>
      <c r="C142" s="248"/>
      <c r="D142" s="249"/>
      <c r="E142" s="249"/>
      <c r="F142" s="249"/>
      <c r="G142" s="249"/>
      <c r="H142" s="249"/>
    </row>
    <row r="144" spans="1:12" ht="15" thickBot="1">
      <c r="A144" s="11" t="s">
        <v>133</v>
      </c>
    </row>
    <row r="145" spans="1:13" ht="13.5" customHeight="1">
      <c r="A145" s="12" t="s">
        <v>134</v>
      </c>
      <c r="B145" s="13"/>
      <c r="C145" s="250" t="s">
        <v>135</v>
      </c>
      <c r="D145" s="251"/>
      <c r="E145" s="252"/>
      <c r="F145" s="250" t="s">
        <v>136</v>
      </c>
      <c r="G145" s="251"/>
      <c r="H145" s="251"/>
      <c r="I145" s="252"/>
      <c r="J145" s="251" t="s">
        <v>137</v>
      </c>
      <c r="K145" s="251"/>
      <c r="L145" s="251"/>
      <c r="M145" s="253"/>
    </row>
    <row r="146" spans="1:13" ht="47.25" customHeight="1">
      <c r="A146" s="254" t="s">
        <v>138</v>
      </c>
      <c r="B146" s="255"/>
      <c r="C146" s="256"/>
      <c r="D146" s="257"/>
      <c r="E146" s="258"/>
      <c r="F146" s="259"/>
      <c r="G146" s="260"/>
      <c r="H146" s="260"/>
      <c r="I146" s="261"/>
      <c r="J146" s="262"/>
      <c r="K146" s="260"/>
      <c r="L146" s="260"/>
      <c r="M146" s="263"/>
    </row>
    <row r="147" spans="1:13" ht="35.25" customHeight="1">
      <c r="A147" s="254" t="s">
        <v>139</v>
      </c>
      <c r="B147" s="255"/>
      <c r="C147" s="264"/>
      <c r="D147" s="257"/>
      <c r="E147" s="258"/>
      <c r="F147" s="264"/>
      <c r="G147" s="257"/>
      <c r="H147" s="257"/>
      <c r="I147" s="258"/>
      <c r="J147" s="265"/>
      <c r="K147" s="266"/>
      <c r="L147" s="266"/>
      <c r="M147" s="267"/>
    </row>
    <row r="148" spans="1:13" ht="67.5" customHeight="1">
      <c r="A148" s="254" t="s">
        <v>140</v>
      </c>
      <c r="B148" s="255"/>
      <c r="C148" s="256"/>
      <c r="D148" s="268"/>
      <c r="E148" s="269"/>
      <c r="F148" s="259"/>
      <c r="G148" s="262"/>
      <c r="H148" s="262"/>
      <c r="I148" s="270"/>
      <c r="J148" s="259"/>
      <c r="K148" s="262"/>
      <c r="L148" s="262"/>
      <c r="M148" s="271"/>
    </row>
    <row r="149" spans="1:13" ht="35.25" customHeight="1" thickBot="1">
      <c r="A149" s="272" t="s">
        <v>141</v>
      </c>
      <c r="B149" s="273"/>
      <c r="C149" s="274"/>
      <c r="D149" s="275"/>
      <c r="E149" s="276"/>
      <c r="F149" s="277" t="s">
        <v>19</v>
      </c>
      <c r="G149" s="278"/>
      <c r="H149" s="278"/>
      <c r="I149" s="279"/>
      <c r="J149" s="280" t="s">
        <v>19</v>
      </c>
      <c r="K149" s="278"/>
      <c r="L149" s="278"/>
      <c r="M149" s="281"/>
    </row>
    <row r="152" spans="1:13" ht="14">
      <c r="A152" s="11" t="s">
        <v>142</v>
      </c>
    </row>
    <row r="153" spans="1:13" ht="14" thickBot="1">
      <c r="A153" s="33" t="s">
        <v>143</v>
      </c>
    </row>
    <row r="154" spans="1:13" ht="27.75" customHeight="1">
      <c r="A154" s="282" t="s">
        <v>144</v>
      </c>
      <c r="B154" s="283" t="s">
        <v>145</v>
      </c>
      <c r="C154" s="283" t="s">
        <v>146</v>
      </c>
      <c r="D154" s="283" t="s">
        <v>147</v>
      </c>
      <c r="E154" s="284" t="s">
        <v>148</v>
      </c>
      <c r="F154" s="284"/>
      <c r="G154" s="284"/>
      <c r="H154" s="285" t="s">
        <v>149</v>
      </c>
    </row>
    <row r="155" spans="1:13" ht="40.5" customHeight="1" thickBot="1">
      <c r="A155" s="286"/>
      <c r="B155" s="287">
        <f>'[1]2018MAY'!H155</f>
        <v>80993</v>
      </c>
      <c r="C155" s="288">
        <f>E45-E44</f>
        <v>812100</v>
      </c>
      <c r="D155" s="289">
        <f>400000</f>
        <v>400000</v>
      </c>
      <c r="E155" s="290" t="s">
        <v>150</v>
      </c>
      <c r="F155" s="290"/>
      <c r="G155" s="290"/>
      <c r="H155" s="291">
        <f>C155+A155+B155-D155</f>
        <v>493093</v>
      </c>
    </row>
    <row r="156" spans="1:13" ht="14" thickBot="1">
      <c r="A156" s="33" t="s">
        <v>151</v>
      </c>
      <c r="D156" s="5" t="s">
        <v>152</v>
      </c>
    </row>
    <row r="157" spans="1:13" ht="17.25" customHeight="1">
      <c r="A157" s="292" t="s">
        <v>153</v>
      </c>
      <c r="B157" s="293" t="s">
        <v>154</v>
      </c>
      <c r="C157" s="293"/>
      <c r="D157" s="293"/>
      <c r="E157" s="293"/>
      <c r="F157" s="293"/>
      <c r="G157" s="294"/>
    </row>
    <row r="158" spans="1:13" ht="45" customHeight="1" thickBot="1">
      <c r="A158" s="295">
        <v>17000</v>
      </c>
      <c r="B158" s="290" t="s">
        <v>150</v>
      </c>
      <c r="C158" s="290"/>
      <c r="D158" s="290"/>
      <c r="E158" s="290"/>
      <c r="F158" s="290"/>
      <c r="G158" s="296"/>
    </row>
    <row r="160" spans="1:13" ht="14">
      <c r="A160" s="11" t="s">
        <v>155</v>
      </c>
    </row>
    <row r="161" spans="1:11">
      <c r="A161" s="225" t="s">
        <v>58</v>
      </c>
      <c r="B161" s="225"/>
      <c r="C161" s="225"/>
      <c r="D161" s="225"/>
      <c r="E161" s="225"/>
      <c r="F161" s="225"/>
      <c r="G161" s="297" t="s">
        <v>156</v>
      </c>
      <c r="H161" s="298" t="s">
        <v>10</v>
      </c>
      <c r="I161" s="299"/>
      <c r="J161" s="299"/>
      <c r="K161" s="300"/>
    </row>
    <row r="162" spans="1:11">
      <c r="A162" s="82" t="s">
        <v>157</v>
      </c>
      <c r="B162" s="301" t="s">
        <v>158</v>
      </c>
      <c r="C162" s="301"/>
      <c r="D162" s="301"/>
      <c r="E162" s="301"/>
      <c r="F162" s="301"/>
      <c r="G162" s="302">
        <v>15</v>
      </c>
      <c r="H162" s="303"/>
      <c r="I162" s="304"/>
      <c r="J162" s="304"/>
      <c r="K162" s="305"/>
    </row>
    <row r="163" spans="1:11">
      <c r="A163" s="82"/>
      <c r="B163" s="301" t="s">
        <v>159</v>
      </c>
      <c r="C163" s="301"/>
      <c r="D163" s="301"/>
      <c r="E163" s="301"/>
      <c r="F163" s="301"/>
      <c r="G163" s="306">
        <v>90303</v>
      </c>
      <c r="H163" s="307"/>
      <c r="I163" s="308"/>
      <c r="J163" s="308"/>
      <c r="K163" s="309"/>
    </row>
    <row r="164" spans="1:11">
      <c r="A164" s="82" t="s">
        <v>160</v>
      </c>
      <c r="B164" s="301" t="s">
        <v>161</v>
      </c>
      <c r="C164" s="301"/>
      <c r="D164" s="301"/>
      <c r="E164" s="301"/>
      <c r="F164" s="301"/>
      <c r="G164" s="18"/>
      <c r="H164" s="79"/>
      <c r="I164" s="80"/>
      <c r="J164" s="80"/>
      <c r="K164" s="310"/>
    </row>
    <row r="165" spans="1:11">
      <c r="A165" s="82"/>
      <c r="B165" s="301" t="s">
        <v>162</v>
      </c>
      <c r="C165" s="301"/>
      <c r="D165" s="301"/>
      <c r="E165" s="301"/>
      <c r="F165" s="301"/>
      <c r="G165" s="311">
        <v>30400</v>
      </c>
      <c r="H165" s="79"/>
      <c r="I165" s="80"/>
      <c r="J165" s="80"/>
      <c r="K165" s="310"/>
    </row>
    <row r="166" spans="1:11" ht="14">
      <c r="A166" s="312" t="s">
        <v>163</v>
      </c>
      <c r="B166" s="301" t="s">
        <v>164</v>
      </c>
      <c r="C166" s="301"/>
      <c r="D166" s="301"/>
      <c r="E166" s="301"/>
      <c r="F166" s="301"/>
      <c r="G166" s="20">
        <v>9000</v>
      </c>
      <c r="H166" s="79"/>
      <c r="I166" s="80"/>
      <c r="J166" s="80"/>
      <c r="K166" s="310"/>
    </row>
    <row r="167" spans="1:11" ht="14">
      <c r="A167" s="312" t="s">
        <v>165</v>
      </c>
      <c r="B167" s="301" t="s">
        <v>166</v>
      </c>
      <c r="C167" s="301"/>
      <c r="D167" s="301"/>
      <c r="E167" s="301"/>
      <c r="F167" s="301"/>
      <c r="G167" s="18"/>
      <c r="H167" s="79"/>
      <c r="I167" s="80"/>
      <c r="J167" s="80"/>
      <c r="K167" s="310"/>
    </row>
  </sheetData>
  <mergeCells count="290">
    <mergeCell ref="B167:F167"/>
    <mergeCell ref="H167:K167"/>
    <mergeCell ref="A164:A165"/>
    <mergeCell ref="B164:F164"/>
    <mergeCell ref="H164:K164"/>
    <mergeCell ref="B165:F165"/>
    <mergeCell ref="H165:K165"/>
    <mergeCell ref="B166:F166"/>
    <mergeCell ref="H166:K166"/>
    <mergeCell ref="B157:G157"/>
    <mergeCell ref="B158:G158"/>
    <mergeCell ref="A161:F161"/>
    <mergeCell ref="H161:K161"/>
    <mergeCell ref="A162:A163"/>
    <mergeCell ref="B162:F162"/>
    <mergeCell ref="H162:K163"/>
    <mergeCell ref="B163:F163"/>
    <mergeCell ref="A149:B149"/>
    <mergeCell ref="C149:E149"/>
    <mergeCell ref="F149:I149"/>
    <mergeCell ref="J149:M149"/>
    <mergeCell ref="E154:G154"/>
    <mergeCell ref="E155:G155"/>
    <mergeCell ref="A147:B147"/>
    <mergeCell ref="C147:E147"/>
    <mergeCell ref="F147:I147"/>
    <mergeCell ref="J147:M147"/>
    <mergeCell ref="A148:B148"/>
    <mergeCell ref="C148:E148"/>
    <mergeCell ref="F148:I148"/>
    <mergeCell ref="J148:M148"/>
    <mergeCell ref="K141:L141"/>
    <mergeCell ref="A145:B145"/>
    <mergeCell ref="C145:E145"/>
    <mergeCell ref="F145:I145"/>
    <mergeCell ref="J145:M145"/>
    <mergeCell ref="A146:B146"/>
    <mergeCell ref="C146:E146"/>
    <mergeCell ref="F146:I146"/>
    <mergeCell ref="J146:M146"/>
    <mergeCell ref="C140:D140"/>
    <mergeCell ref="E140:F140"/>
    <mergeCell ref="G140:H140"/>
    <mergeCell ref="I140:J140"/>
    <mergeCell ref="K140:L140"/>
    <mergeCell ref="A141:B141"/>
    <mergeCell ref="C141:D141"/>
    <mergeCell ref="E141:F141"/>
    <mergeCell ref="G141:H141"/>
    <mergeCell ref="I141:J141"/>
    <mergeCell ref="K138:L138"/>
    <mergeCell ref="C139:D139"/>
    <mergeCell ref="E139:F139"/>
    <mergeCell ref="G139:H139"/>
    <mergeCell ref="I139:J139"/>
    <mergeCell ref="K139:L139"/>
    <mergeCell ref="A137:A140"/>
    <mergeCell ref="C137:D137"/>
    <mergeCell ref="E137:F137"/>
    <mergeCell ref="G137:H137"/>
    <mergeCell ref="I137:J137"/>
    <mergeCell ref="K137:L137"/>
    <mergeCell ref="C138:D138"/>
    <mergeCell ref="E138:F138"/>
    <mergeCell ref="G138:H138"/>
    <mergeCell ref="I138:J138"/>
    <mergeCell ref="A136:B136"/>
    <mergeCell ref="C136:D136"/>
    <mergeCell ref="E136:F136"/>
    <mergeCell ref="G136:H136"/>
    <mergeCell ref="I136:J136"/>
    <mergeCell ref="K136:L136"/>
    <mergeCell ref="A135:B135"/>
    <mergeCell ref="C135:D135"/>
    <mergeCell ref="E135:F135"/>
    <mergeCell ref="G135:H135"/>
    <mergeCell ref="I135:J135"/>
    <mergeCell ref="K135:L135"/>
    <mergeCell ref="A134:B134"/>
    <mergeCell ref="C134:D134"/>
    <mergeCell ref="E134:F134"/>
    <mergeCell ref="G134:H134"/>
    <mergeCell ref="I134:J134"/>
    <mergeCell ref="K134:L134"/>
    <mergeCell ref="A133:B133"/>
    <mergeCell ref="C133:D133"/>
    <mergeCell ref="E133:F133"/>
    <mergeCell ref="G133:H133"/>
    <mergeCell ref="I133:J133"/>
    <mergeCell ref="K133:L133"/>
    <mergeCell ref="A132:B132"/>
    <mergeCell ref="C132:D132"/>
    <mergeCell ref="E132:F132"/>
    <mergeCell ref="G132:H132"/>
    <mergeCell ref="I132:J132"/>
    <mergeCell ref="K132:L132"/>
    <mergeCell ref="A131:B131"/>
    <mergeCell ref="C131:D131"/>
    <mergeCell ref="E131:F131"/>
    <mergeCell ref="G131:H131"/>
    <mergeCell ref="I131:J131"/>
    <mergeCell ref="K131:L131"/>
    <mergeCell ref="J122:M122"/>
    <mergeCell ref="J123:M123"/>
    <mergeCell ref="J124:M124"/>
    <mergeCell ref="A125:B127"/>
    <mergeCell ref="J125:M125"/>
    <mergeCell ref="J126:M126"/>
    <mergeCell ref="J127:M127"/>
    <mergeCell ref="A116:A124"/>
    <mergeCell ref="B116:B118"/>
    <mergeCell ref="J116:M116"/>
    <mergeCell ref="J117:M117"/>
    <mergeCell ref="J118:M118"/>
    <mergeCell ref="B119:B121"/>
    <mergeCell ref="J119:M119"/>
    <mergeCell ref="J120:M120"/>
    <mergeCell ref="J121:M121"/>
    <mergeCell ref="B122:B124"/>
    <mergeCell ref="B107:B109"/>
    <mergeCell ref="J107:M107"/>
    <mergeCell ref="J108:M108"/>
    <mergeCell ref="J109:M109"/>
    <mergeCell ref="B110:B112"/>
    <mergeCell ref="B113:B115"/>
    <mergeCell ref="J113:M113"/>
    <mergeCell ref="J114:M114"/>
    <mergeCell ref="J115:M115"/>
    <mergeCell ref="J102:M102"/>
    <mergeCell ref="J103:M103"/>
    <mergeCell ref="B104:B106"/>
    <mergeCell ref="J104:M104"/>
    <mergeCell ref="J105:M105"/>
    <mergeCell ref="J106:M106"/>
    <mergeCell ref="D96:F96"/>
    <mergeCell ref="G96:I96"/>
    <mergeCell ref="J96:M97"/>
    <mergeCell ref="A98:A115"/>
    <mergeCell ref="B98:B100"/>
    <mergeCell ref="J98:M98"/>
    <mergeCell ref="J99:M99"/>
    <mergeCell ref="J100:M100"/>
    <mergeCell ref="B101:B103"/>
    <mergeCell ref="J101:M101"/>
    <mergeCell ref="A90:A92"/>
    <mergeCell ref="B90:C90"/>
    <mergeCell ref="B91:C91"/>
    <mergeCell ref="B92:C92"/>
    <mergeCell ref="A96:A97"/>
    <mergeCell ref="B96:B97"/>
    <mergeCell ref="C96:C97"/>
    <mergeCell ref="A84:C85"/>
    <mergeCell ref="D84:E84"/>
    <mergeCell ref="F84:G84"/>
    <mergeCell ref="H84:H85"/>
    <mergeCell ref="A86:A89"/>
    <mergeCell ref="B86:C86"/>
    <mergeCell ref="B87:C87"/>
    <mergeCell ref="B88:C88"/>
    <mergeCell ref="B89:C89"/>
    <mergeCell ref="B76:C76"/>
    <mergeCell ref="J76:M76"/>
    <mergeCell ref="A77:A79"/>
    <mergeCell ref="B77:C77"/>
    <mergeCell ref="J77:M77"/>
    <mergeCell ref="B78:C78"/>
    <mergeCell ref="J78:M78"/>
    <mergeCell ref="B79:C79"/>
    <mergeCell ref="J79:M79"/>
    <mergeCell ref="A71:A73"/>
    <mergeCell ref="B71:B73"/>
    <mergeCell ref="J71:M71"/>
    <mergeCell ref="J72:M72"/>
    <mergeCell ref="J73:M73"/>
    <mergeCell ref="A74:A76"/>
    <mergeCell ref="B74:C74"/>
    <mergeCell ref="J74:M74"/>
    <mergeCell ref="B75:C75"/>
    <mergeCell ref="J75:M75"/>
    <mergeCell ref="B67:C67"/>
    <mergeCell ref="J67:M67"/>
    <mergeCell ref="A68:A70"/>
    <mergeCell ref="B68:C68"/>
    <mergeCell ref="J68:M68"/>
    <mergeCell ref="B69:C69"/>
    <mergeCell ref="J69:M69"/>
    <mergeCell ref="B70:C70"/>
    <mergeCell ref="J70:M70"/>
    <mergeCell ref="A62:A64"/>
    <mergeCell ref="B62:B64"/>
    <mergeCell ref="J62:M62"/>
    <mergeCell ref="J63:M63"/>
    <mergeCell ref="J64:M64"/>
    <mergeCell ref="A65:A67"/>
    <mergeCell ref="B65:C65"/>
    <mergeCell ref="J65:M65"/>
    <mergeCell ref="B66:C66"/>
    <mergeCell ref="J66:M66"/>
    <mergeCell ref="B58:C58"/>
    <mergeCell ref="J58:M58"/>
    <mergeCell ref="A59:A61"/>
    <mergeCell ref="B59:C59"/>
    <mergeCell ref="J59:M59"/>
    <mergeCell ref="B60:C60"/>
    <mergeCell ref="J60:M60"/>
    <mergeCell ref="B61:C61"/>
    <mergeCell ref="J61:M61"/>
    <mergeCell ref="A53:A55"/>
    <mergeCell ref="B53:B55"/>
    <mergeCell ref="J53:M53"/>
    <mergeCell ref="J54:M54"/>
    <mergeCell ref="J55:M55"/>
    <mergeCell ref="A56:A58"/>
    <mergeCell ref="B56:C56"/>
    <mergeCell ref="J56:M56"/>
    <mergeCell ref="B57:C57"/>
    <mergeCell ref="J57:M57"/>
    <mergeCell ref="A47:C47"/>
    <mergeCell ref="J47:M47"/>
    <mergeCell ref="A51:C52"/>
    <mergeCell ref="D51:F51"/>
    <mergeCell ref="G51:I51"/>
    <mergeCell ref="J51:M52"/>
    <mergeCell ref="A44:C44"/>
    <mergeCell ref="J44:M44"/>
    <mergeCell ref="A45:C45"/>
    <mergeCell ref="J45:M45"/>
    <mergeCell ref="A46:C46"/>
    <mergeCell ref="J46:M46"/>
    <mergeCell ref="J40:M40"/>
    <mergeCell ref="B41:C41"/>
    <mergeCell ref="J41:M41"/>
    <mergeCell ref="A42:C42"/>
    <mergeCell ref="J42:M42"/>
    <mergeCell ref="A43:C43"/>
    <mergeCell ref="J43:M43"/>
    <mergeCell ref="B34:C34"/>
    <mergeCell ref="J34:M34"/>
    <mergeCell ref="A35:A41"/>
    <mergeCell ref="B35:B37"/>
    <mergeCell ref="J35:M35"/>
    <mergeCell ref="J36:M36"/>
    <mergeCell ref="J37:M37"/>
    <mergeCell ref="B38:B40"/>
    <mergeCell ref="J38:M38"/>
    <mergeCell ref="J39:M39"/>
    <mergeCell ref="B28:C28"/>
    <mergeCell ref="J28:M28"/>
    <mergeCell ref="A29:M29"/>
    <mergeCell ref="A30:A34"/>
    <mergeCell ref="B30:B32"/>
    <mergeCell ref="J30:M30"/>
    <mergeCell ref="J31:M31"/>
    <mergeCell ref="J32:M32"/>
    <mergeCell ref="B33:C33"/>
    <mergeCell ref="J33:M33"/>
    <mergeCell ref="J20:M21"/>
    <mergeCell ref="A22:M22"/>
    <mergeCell ref="A23:A28"/>
    <mergeCell ref="B23:B24"/>
    <mergeCell ref="J23:M23"/>
    <mergeCell ref="J24:M24"/>
    <mergeCell ref="B25:B27"/>
    <mergeCell ref="J25:M25"/>
    <mergeCell ref="J26:M26"/>
    <mergeCell ref="J27:M27"/>
    <mergeCell ref="E15:I15"/>
    <mergeCell ref="A16:B16"/>
    <mergeCell ref="E16:I16"/>
    <mergeCell ref="A20:A21"/>
    <mergeCell ref="B20:C21"/>
    <mergeCell ref="D20:F20"/>
    <mergeCell ref="G20:I20"/>
    <mergeCell ref="J7:K7"/>
    <mergeCell ref="L7:M7"/>
    <mergeCell ref="A9:B9"/>
    <mergeCell ref="E9:I9"/>
    <mergeCell ref="A10:A15"/>
    <mergeCell ref="E10:I10"/>
    <mergeCell ref="E11:I11"/>
    <mergeCell ref="E12:I12"/>
    <mergeCell ref="E13:I13"/>
    <mergeCell ref="E14:I14"/>
    <mergeCell ref="A1:F1"/>
    <mergeCell ref="J3:K3"/>
    <mergeCell ref="L3:M3"/>
    <mergeCell ref="J5:K5"/>
    <mergeCell ref="L5:M5"/>
    <mergeCell ref="J6:K6"/>
    <mergeCell ref="L6:M6"/>
  </mergeCells>
  <dataValidations count="2">
    <dataValidation type="list" allowBlank="1" showInputMessage="1" showErrorMessage="1" sqref="L3" xr:uid="{042FAAF3-0456-9F4C-8C7D-059C74C0518F}">
      <formula1>"USA, JAPAN"</formula1>
    </dataValidation>
    <dataValidation type="list" allowBlank="1" showInputMessage="1" showErrorMessage="1" sqref="G1" xr:uid="{41ED3769-67CB-064B-AB69-5FC23C01533B}">
      <formula1>"Jan, Feb, March, April, May, June, July, Aug, Sep, Oct, Nov, Dec"</formula1>
    </dataValidation>
  </dataValidations>
  <pageMargins left="0" right="0" top="0" bottom="0" header="0" footer="0"/>
  <pageSetup paperSize="9" scale="60" fitToHeight="0" orientation="portrait" r:id="rId1"/>
  <rowBreaks count="1" manualBreakCount="1">
    <brk id="150" max="12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F8FBB-7F09-6846-8398-3DA7403A18EB}">
  <dimension ref="A1:H1"/>
  <sheetViews>
    <sheetView workbookViewId="0">
      <selection activeCell="H1" sqref="H1"/>
    </sheetView>
  </sheetViews>
  <sheetFormatPr baseColWidth="10" defaultRowHeight="16"/>
  <cols>
    <col min="2" max="2" width="14.83203125" customWidth="1"/>
    <col min="3" max="3" width="13" customWidth="1"/>
    <col min="4" max="4" width="17.33203125" customWidth="1"/>
    <col min="5" max="5" width="16.1640625" customWidth="1"/>
    <col min="6" max="7" width="19.83203125" customWidth="1"/>
  </cols>
  <sheetData>
    <row r="1" spans="1:8">
      <c r="A1" t="s">
        <v>167</v>
      </c>
      <c r="B1" t="s">
        <v>168</v>
      </c>
      <c r="C1" t="s">
        <v>169</v>
      </c>
      <c r="D1" t="s">
        <v>171</v>
      </c>
      <c r="E1" t="s">
        <v>170</v>
      </c>
      <c r="F1" t="s">
        <v>173</v>
      </c>
      <c r="G1" t="s">
        <v>172</v>
      </c>
      <c r="H1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2019JUN</vt:lpstr>
      <vt:lpstr>Data frame</vt:lpstr>
      <vt:lpstr>'2019JUN'!Print_Area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2019-08-07T17:12:04Z</dcterms:created>
  <dcterms:modified xsi:type="dcterms:W3CDTF">2019-08-07T17:22:12Z</dcterms:modified>
</cp:coreProperties>
</file>