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Celia\Dropbox\Lixo\"/>
    </mc:Choice>
  </mc:AlternateContent>
  <xr:revisionPtr revIDLastSave="0" documentId="13_ncr:1_{09CB3C93-231A-4914-AD17-70CACA4ED7A6}" xr6:coauthVersionLast="43" xr6:coauthVersionMax="43" xr10:uidLastSave="{00000000-0000-0000-0000-000000000000}"/>
  <bookViews>
    <workbookView xWindow="57660" yWindow="-25260" windowWidth="25440" windowHeight="15390" xr2:uid="{4ED13933-FCD6-47B4-A622-A995A8C21A63}"/>
  </bookViews>
  <sheets>
    <sheet name="Sheet1" sheetId="1" r:id="rId1"/>
  </sheets>
  <calcPr calcId="191029"/>
  <pivotCaches>
    <pivotCache cacheId="4" r:id="rId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2" i="1" l="1"/>
  <c r="H3" i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G2" i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F2" i="1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</calcChain>
</file>

<file path=xl/sharedStrings.xml><?xml version="1.0" encoding="utf-8"?>
<sst xmlns="http://schemas.openxmlformats.org/spreadsheetml/2006/main" count="67" uniqueCount="25">
  <si>
    <t>Energy Usage</t>
  </si>
  <si>
    <t>Year</t>
  </si>
  <si>
    <t>Month</t>
  </si>
  <si>
    <t>Product</t>
  </si>
  <si>
    <t>Sells</t>
  </si>
  <si>
    <t>Revenue</t>
  </si>
  <si>
    <t/>
  </si>
  <si>
    <t>Water Usage</t>
  </si>
  <si>
    <t>Wastewater Production</t>
  </si>
  <si>
    <t>Jan</t>
  </si>
  <si>
    <t>Feb</t>
  </si>
  <si>
    <t>Mar</t>
  </si>
  <si>
    <t>Apr</t>
  </si>
  <si>
    <t>May</t>
  </si>
  <si>
    <t>P1</t>
  </si>
  <si>
    <t>P2</t>
  </si>
  <si>
    <t>P3</t>
  </si>
  <si>
    <t>(All)</t>
  </si>
  <si>
    <t>Sum of Sells</t>
  </si>
  <si>
    <t>Row Labels</t>
  </si>
  <si>
    <t>Grand Total</t>
  </si>
  <si>
    <t>Sum of Revenue</t>
  </si>
  <si>
    <t>Sum of Energy Usage</t>
  </si>
  <si>
    <t>Sum of Water Usage</t>
  </si>
  <si>
    <t>Sum of Wastewater Production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</si>
</sst>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pivotButton="1"/>
    <xf numFmtId="0" fontId="0" fillId="0" borderId="0" xfId="0" applyNumberFormat="1"/>
    <xf numFmtId="0" fontId="0" fillId="0" borderId="0" xfId="0" applyAlignment="1">
      <alignment horizontal="left"/>
    </xf>
    <xf numFmtId="0" fontId="0" fillId="0" borderId="0" xfId="0" pivotButton="1" applyAlignment="1">
      <alignment vertical="center" wrapText="1"/>
    </xf>
    <xf numFmtId="0" fontId="0" fillId="0" borderId="0" xfId="0" applyAlignment="1">
      <alignment vertical="center" wrapText="1"/>
    </xf>
  </cellXfs>
  <cellStyles count="1">
    <cellStyle name="Normal" xfId="0" builtinId="0"/>
  </cellStyles>
  <dxfs count="7">
    <dxf>
      <alignment vertical="center"/>
    </dxf>
    <dxf>
      <alignment vertical="center"/>
    </dxf>
    <dxf>
      <alignment wrapText="1"/>
    </dxf>
    <dxf>
      <alignment wrapText="1"/>
    </dxf>
    <dxf>
      <numFmt numFmtId="0" formatCode="General"/>
    </dxf>
    <dxf>
      <numFmt numFmtId="0" formatCode="General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elia" refreshedDate="43578.448529513887" createdVersion="6" refreshedVersion="6" minRefreshableVersion="3" recordCount="15" xr:uid="{9DBCA00F-E487-4A39-BCAE-9BA2599649A3}">
  <cacheSource type="worksheet">
    <worksheetSource name="Table1"/>
  </cacheSource>
  <cacheFields count="8">
    <cacheField name="Year" numFmtId="0">
      <sharedItems containsSemiMixedTypes="0" containsString="0" containsNumber="1" containsInteger="1" minValue="2018" maxValue="2018" count="1">
        <n v="2018"/>
      </sharedItems>
    </cacheField>
    <cacheField name="Month" numFmtId="0">
      <sharedItems count="5">
        <s v="Jan"/>
        <s v="Feb"/>
        <s v="Mar"/>
        <s v="Apr"/>
        <s v="May"/>
      </sharedItems>
    </cacheField>
    <cacheField name="Product" numFmtId="0">
      <sharedItems count="3">
        <s v="P1"/>
        <s v="P2"/>
        <s v="P3"/>
      </sharedItems>
    </cacheField>
    <cacheField name="Sells" numFmtId="0">
      <sharedItems containsSemiMixedTypes="0" containsString="0" containsNumber="1" containsInteger="1" minValue="21" maxValue="937"/>
    </cacheField>
    <cacheField name="Revenue" numFmtId="0">
      <sharedItems containsSemiMixedTypes="0" containsString="0" containsNumber="1" containsInteger="1" minValue="285" maxValue="25832"/>
    </cacheField>
    <cacheField name="Energy Usage" numFmtId="0">
      <sharedItems containsSemiMixedTypes="0" containsString="0" containsNumber="1" minValue="22.333333333333332" maxValue="147.33333333333334"/>
    </cacheField>
    <cacheField name="Water Usage" numFmtId="0">
      <sharedItems containsSemiMixedTypes="0" containsString="0" containsNumber="1" minValue="4" maxValue="32.666666666666664"/>
    </cacheField>
    <cacheField name="Wastewater Production" numFmtId="0">
      <sharedItems containsSemiMixedTypes="0" containsString="0" containsNumber="1" minValue="5.666666666666667" maxValue="34.33333333333333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5">
  <r>
    <x v="0"/>
    <x v="0"/>
    <x v="0"/>
    <n v="618"/>
    <n v="285"/>
    <n v="52"/>
    <n v="4"/>
    <n v="6.666666666666667"/>
  </r>
  <r>
    <x v="0"/>
    <x v="0"/>
    <x v="1"/>
    <n v="937"/>
    <n v="14097"/>
    <n v="52"/>
    <n v="4"/>
    <n v="6.666666666666667"/>
  </r>
  <r>
    <x v="0"/>
    <x v="0"/>
    <x v="2"/>
    <n v="334"/>
    <n v="25470"/>
    <n v="52"/>
    <n v="4"/>
    <n v="6.666666666666667"/>
  </r>
  <r>
    <x v="0"/>
    <x v="1"/>
    <x v="0"/>
    <n v="114"/>
    <n v="19959"/>
    <n v="115"/>
    <n v="22.333333333333332"/>
    <n v="26.666666666666668"/>
  </r>
  <r>
    <x v="0"/>
    <x v="1"/>
    <x v="1"/>
    <n v="130"/>
    <n v="11469"/>
    <n v="115"/>
    <n v="22.333333333333332"/>
    <n v="26.666666666666668"/>
  </r>
  <r>
    <x v="0"/>
    <x v="1"/>
    <x v="2"/>
    <n v="753"/>
    <n v="11852"/>
    <n v="115"/>
    <n v="22.333333333333332"/>
    <n v="26.666666666666668"/>
  </r>
  <r>
    <x v="0"/>
    <x v="2"/>
    <x v="0"/>
    <n v="678"/>
    <n v="25832"/>
    <n v="22.333333333333332"/>
    <n v="15"/>
    <n v="18.333333333333332"/>
  </r>
  <r>
    <x v="0"/>
    <x v="2"/>
    <x v="1"/>
    <n v="21"/>
    <n v="5418"/>
    <n v="22.333333333333332"/>
    <n v="15"/>
    <n v="18.333333333333332"/>
  </r>
  <r>
    <x v="0"/>
    <x v="2"/>
    <x v="2"/>
    <n v="623"/>
    <n v="20447"/>
    <n v="22.333333333333332"/>
    <n v="15"/>
    <n v="18.333333333333332"/>
  </r>
  <r>
    <x v="0"/>
    <x v="3"/>
    <x v="0"/>
    <n v="932"/>
    <n v="7844"/>
    <n v="62.666666666666664"/>
    <n v="4.333333333333333"/>
    <n v="5.666666666666667"/>
  </r>
  <r>
    <x v="0"/>
    <x v="3"/>
    <x v="1"/>
    <n v="185"/>
    <n v="1651"/>
    <n v="62.666666666666664"/>
    <n v="4.333333333333333"/>
    <n v="5.666666666666667"/>
  </r>
  <r>
    <x v="0"/>
    <x v="3"/>
    <x v="2"/>
    <n v="485"/>
    <n v="17930"/>
    <n v="62.666666666666664"/>
    <n v="4.333333333333333"/>
    <n v="5.666666666666667"/>
  </r>
  <r>
    <x v="0"/>
    <x v="4"/>
    <x v="0"/>
    <n v="473"/>
    <n v="16258"/>
    <n v="147.33333333333334"/>
    <n v="32.666666666666664"/>
    <n v="34.333333333333336"/>
  </r>
  <r>
    <x v="0"/>
    <x v="4"/>
    <x v="1"/>
    <n v="450"/>
    <n v="4292"/>
    <n v="147.33333333333334"/>
    <n v="32.666666666666664"/>
    <n v="34.333333333333336"/>
  </r>
  <r>
    <x v="0"/>
    <x v="4"/>
    <x v="2"/>
    <n v="178"/>
    <n v="381"/>
    <n v="147.33333333333334"/>
    <n v="32.666666666666664"/>
    <n v="34.33333333333333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26ECA31-F24C-4EA9-BE3C-D3B6BB534D66}" name="PivotTable1" cacheId="4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24:F30" firstHeaderRow="0" firstDataRow="1" firstDataCol="1" rowPageCount="2" colPageCount="1"/>
  <pivotFields count="8">
    <pivotField axis="axisPage" showAll="0">
      <items count="2">
        <item x="0"/>
        <item t="default"/>
      </items>
    </pivotField>
    <pivotField axis="axisRow" showAll="0">
      <items count="6">
        <item x="0"/>
        <item x="1"/>
        <item x="2"/>
        <item x="3"/>
        <item x="4"/>
        <item t="default"/>
      </items>
    </pivotField>
    <pivotField axis="axisPage" showAll="0">
      <items count="4">
        <item x="0"/>
        <item x="1"/>
        <item x="2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</pivotFields>
  <rowFields count="1">
    <field x="1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pageFields count="2">
    <pageField fld="0" hier="-1"/>
    <pageField fld="2" hier="-1"/>
  </pageFields>
  <dataFields count="5">
    <dataField name="Sum of Sells" fld="3" baseField="0" baseItem="0"/>
    <dataField name="Sum of Revenue" fld="4" baseField="0" baseItem="0"/>
    <dataField name="Sum of Energy Usage" fld="5" baseField="0" baseItem="0"/>
    <dataField name="Sum of Water Usage" fld="6" baseField="0" baseItem="0"/>
    <dataField name="Sum of Wastewater Production" fld="7" baseField="0" baseItem="0"/>
  </dataFields>
  <formats count="4">
    <format dxfId="3">
      <pivotArea field="1" type="button" dataOnly="0" labelOnly="1" outline="0" axis="axisRow" fieldPosition="0"/>
    </format>
    <format dxfId="2">
      <pivotArea dataOnly="0" labelOnly="1" outline="0" fieldPosition="0">
        <references count="1">
          <reference field="4294967294" count="5">
            <x v="0"/>
            <x v="1"/>
            <x v="2"/>
            <x v="3"/>
            <x v="4"/>
          </reference>
        </references>
      </pivotArea>
    </format>
    <format dxfId="1">
      <pivotArea field="1" type="button" dataOnly="0" labelOnly="1" outline="0" axis="axisRow" fieldPosition="0"/>
    </format>
    <format dxfId="0">
      <pivotArea dataOnly="0" labelOnly="1" outline="0" fieldPosition="0">
        <references count="1">
          <reference field="4294967294" count="5">
            <x v="0"/>
            <x v="1"/>
            <x v="2"/>
            <x v="3"/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7C8C728-1F6C-44B8-A6B0-4D770DDA6139}" name="Table1" displayName="Table1" ref="A1:H16" totalsRowShown="0">
  <autoFilter ref="A1:H16" xr:uid="{37CF8AFF-A349-4DFD-AF31-D6788A04F90C}"/>
  <tableColumns count="8">
    <tableColumn id="1" xr3:uid="{31A0233F-D1C7-4B0D-A814-DC19DDE739C3}" name="Year"/>
    <tableColumn id="2" xr3:uid="{89B88957-0785-471D-8FB7-496C8A77E62B}" name="Month"/>
    <tableColumn id="3" xr3:uid="{F358E17A-B0FB-419E-AA09-00A93DDAC838}" name="Product"/>
    <tableColumn id="4" xr3:uid="{EF98D5D0-6879-49D3-A2A2-744B45250C42}" name="Sells"/>
    <tableColumn id="5" xr3:uid="{416F74D5-A95D-4F14-BD47-37DB6F779DC6}" name="Revenue"/>
    <tableColumn id="6" xr3:uid="{F6FF04CE-5EF3-417C-8226-DA0E00718BD9}" name="Energy Usage" dataDxfId="6">
      <calculatedColumnFormula>SUMIFS(Table2[Energy Usage],Table2[Year],Table1[[#This Row],[Year]],Table2[Month],Table1[[#This Row],[Month]])/COUNTIFS(Table1[Year],Table1[[#This Row],[Year]],Table1[Month],Table1[[#This Row],[Month]])</calculatedColumnFormula>
    </tableColumn>
    <tableColumn id="7" xr3:uid="{0D1B8FCB-F1F4-45CE-9632-5E79548043CB}" name="Water Usage" dataDxfId="5">
      <calculatedColumnFormula>SUMIFS(Table2[Water Usage],Table2[Year],Table1[[#This Row],[Year]],Table2[Month],Table1[[#This Row],[Month]])/COUNTIFS(Table1[Year],Table1[[#This Row],[Year]],Table1[Month],Table1[[#This Row],[Month]])</calculatedColumnFormula>
    </tableColumn>
    <tableColumn id="8" xr3:uid="{97CDEB3E-0682-43BB-8757-46B8CEB73D1C}" name="Wastewater Production" dataDxfId="4">
      <calculatedColumnFormula>SUMIFS(Table2[Wastewater Production],Table2[Year],Table1[[#This Row],[Year]],Table2[Month],Table1[[#This Row],[Month]])/COUNTIFS(Table1[Year],Table1[[#This Row],[Year]],Table1[Month],Table1[[#This Row],[Month]])</calculatedColumnFormula>
    </tableColumn>
  </tableColumns>
  <tableStyleInfo name="TableStyleMedium2" showFirstColumn="0" showLastColumn="0" showRowStripes="0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0908C6A-70AF-44CA-8A31-71D139E92851}" name="Table2" displayName="Table2" ref="K1:O6" totalsRowShown="0">
  <autoFilter ref="K1:O6" xr:uid="{9BB0C40C-C201-4C10-B3AB-D7753F3BEF54}"/>
  <tableColumns count="5">
    <tableColumn id="1" xr3:uid="{D0BBEB97-8880-481B-911C-B6F2984EBE21}" name="Year"/>
    <tableColumn id="2" xr3:uid="{798CF63F-F8BC-422B-B84F-40000FB71152}" name="Month"/>
    <tableColumn id="3" xr3:uid="{4D4E9F9F-C043-4B52-878C-72D0846B1638}" name="Energy Usage"/>
    <tableColumn id="4" xr3:uid="{92C293B4-76BA-4293-A040-03A97C936FD3}" name="Water Usage"/>
    <tableColumn id="5" xr3:uid="{B4A06A7F-CE5A-4A02-AE0D-A6322E2C59BE}" name="Wastewater Production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2740B3-8E36-4F5B-82DD-5DEFA97438CE}">
  <dimension ref="A1:P30"/>
  <sheetViews>
    <sheetView tabSelected="1" workbookViewId="0">
      <selection activeCell="N24" sqref="N24"/>
    </sheetView>
  </sheetViews>
  <sheetFormatPr defaultColWidth="12.1796875" defaultRowHeight="14.5" x14ac:dyDescent="0.35"/>
  <sheetData>
    <row r="1" spans="1:16" x14ac:dyDescent="0.35">
      <c r="A1" t="s">
        <v>1</v>
      </c>
      <c r="B1" t="s">
        <v>2</v>
      </c>
      <c r="C1" t="s">
        <v>3</v>
      </c>
      <c r="D1" t="s">
        <v>4</v>
      </c>
      <c r="E1" t="s">
        <v>5</v>
      </c>
      <c r="F1" t="s">
        <v>0</v>
      </c>
      <c r="G1" t="s">
        <v>7</v>
      </c>
      <c r="H1" t="s">
        <v>8</v>
      </c>
      <c r="I1" t="s">
        <v>6</v>
      </c>
      <c r="J1" t="s">
        <v>6</v>
      </c>
      <c r="K1" t="s">
        <v>1</v>
      </c>
      <c r="L1" t="s">
        <v>2</v>
      </c>
      <c r="M1" t="s">
        <v>0</v>
      </c>
      <c r="N1" t="s">
        <v>7</v>
      </c>
      <c r="O1" t="s">
        <v>8</v>
      </c>
      <c r="P1" t="s">
        <v>6</v>
      </c>
    </row>
    <row r="2" spans="1:16" x14ac:dyDescent="0.35">
      <c r="A2">
        <v>2018</v>
      </c>
      <c r="B2" t="s">
        <v>9</v>
      </c>
      <c r="C2" t="s">
        <v>14</v>
      </c>
      <c r="D2">
        <v>618</v>
      </c>
      <c r="E2">
        <v>285</v>
      </c>
      <c r="F2">
        <f>SUMIFS(Table2[Energy Usage],Table2[Year],Table1[[#This Row],[Year]],Table2[Month],Table1[[#This Row],[Month]])/COUNTIFS(Table1[Year],Table1[[#This Row],[Year]],Table1[Month],Table1[[#This Row],[Month]])</f>
        <v>52</v>
      </c>
      <c r="G2">
        <f>SUMIFS(Table2[Water Usage],Table2[Year],Table1[[#This Row],[Year]],Table2[Month],Table1[[#This Row],[Month]])/COUNTIFS(Table1[Year],Table1[[#This Row],[Year]],Table1[Month],Table1[[#This Row],[Month]])</f>
        <v>4</v>
      </c>
      <c r="H2">
        <f>SUMIFS(Table2[Wastewater Production],Table2[Year],Table1[[#This Row],[Year]],Table2[Month],Table1[[#This Row],[Month]])/COUNTIFS(Table1[Year],Table1[[#This Row],[Year]],Table1[Month],Table1[[#This Row],[Month]])</f>
        <v>6.666666666666667</v>
      </c>
      <c r="K2">
        <v>2018</v>
      </c>
      <c r="L2" t="s">
        <v>9</v>
      </c>
      <c r="M2">
        <v>156</v>
      </c>
      <c r="N2">
        <v>12</v>
      </c>
      <c r="O2">
        <v>20</v>
      </c>
    </row>
    <row r="3" spans="1:16" x14ac:dyDescent="0.35">
      <c r="A3">
        <v>2018</v>
      </c>
      <c r="B3" t="s">
        <v>9</v>
      </c>
      <c r="C3" t="s">
        <v>15</v>
      </c>
      <c r="D3">
        <v>937</v>
      </c>
      <c r="E3">
        <v>14097</v>
      </c>
      <c r="F3">
        <f>SUMIFS(Table2[Energy Usage],Table2[Year],Table1[[#This Row],[Year]],Table2[Month],Table1[[#This Row],[Month]])/COUNTIFS(Table1[Year],Table1[[#This Row],[Year]],Table1[Month],Table1[[#This Row],[Month]])</f>
        <v>52</v>
      </c>
      <c r="G3">
        <f>SUMIFS(Table2[Water Usage],Table2[Year],Table1[[#This Row],[Year]],Table2[Month],Table1[[#This Row],[Month]])/COUNTIFS(Table1[Year],Table1[[#This Row],[Year]],Table1[Month],Table1[[#This Row],[Month]])</f>
        <v>4</v>
      </c>
      <c r="H3">
        <f>SUMIFS(Table2[Wastewater Production],Table2[Year],Table1[[#This Row],[Year]],Table2[Month],Table1[[#This Row],[Month]])/COUNTIFS(Table1[Year],Table1[[#This Row],[Year]],Table1[Month],Table1[[#This Row],[Month]])</f>
        <v>6.666666666666667</v>
      </c>
      <c r="K3">
        <v>2018</v>
      </c>
      <c r="L3" t="s">
        <v>10</v>
      </c>
      <c r="M3">
        <v>345</v>
      </c>
      <c r="N3">
        <v>67</v>
      </c>
      <c r="O3">
        <v>80</v>
      </c>
    </row>
    <row r="4" spans="1:16" x14ac:dyDescent="0.35">
      <c r="A4">
        <v>2018</v>
      </c>
      <c r="B4" t="s">
        <v>9</v>
      </c>
      <c r="C4" t="s">
        <v>16</v>
      </c>
      <c r="D4">
        <v>334</v>
      </c>
      <c r="E4">
        <v>25470</v>
      </c>
      <c r="F4">
        <f>SUMIFS(Table2[Energy Usage],Table2[Year],Table1[[#This Row],[Year]],Table2[Month],Table1[[#This Row],[Month]])/COUNTIFS(Table1[Year],Table1[[#This Row],[Year]],Table1[Month],Table1[[#This Row],[Month]])</f>
        <v>52</v>
      </c>
      <c r="G4">
        <f>SUMIFS(Table2[Water Usage],Table2[Year],Table1[[#This Row],[Year]],Table2[Month],Table1[[#This Row],[Month]])/COUNTIFS(Table1[Year],Table1[[#This Row],[Year]],Table1[Month],Table1[[#This Row],[Month]])</f>
        <v>4</v>
      </c>
      <c r="H4">
        <f>SUMIFS(Table2[Wastewater Production],Table2[Year],Table1[[#This Row],[Year]],Table2[Month],Table1[[#This Row],[Month]])/COUNTIFS(Table1[Year],Table1[[#This Row],[Year]],Table1[Month],Table1[[#This Row],[Month]])</f>
        <v>6.666666666666667</v>
      </c>
      <c r="K4">
        <v>2018</v>
      </c>
      <c r="L4" t="s">
        <v>11</v>
      </c>
      <c r="M4">
        <v>67</v>
      </c>
      <c r="N4">
        <v>45</v>
      </c>
      <c r="O4">
        <v>55</v>
      </c>
    </row>
    <row r="5" spans="1:16" x14ac:dyDescent="0.35">
      <c r="A5">
        <v>2018</v>
      </c>
      <c r="B5" t="s">
        <v>10</v>
      </c>
      <c r="C5" t="s">
        <v>14</v>
      </c>
      <c r="D5">
        <v>114</v>
      </c>
      <c r="E5">
        <v>19959</v>
      </c>
      <c r="F5">
        <f>SUMIFS(Table2[Energy Usage],Table2[Year],Table1[[#This Row],[Year]],Table2[Month],Table1[[#This Row],[Month]])/COUNTIFS(Table1[Year],Table1[[#This Row],[Year]],Table1[Month],Table1[[#This Row],[Month]])</f>
        <v>115</v>
      </c>
      <c r="G5">
        <f>SUMIFS(Table2[Water Usage],Table2[Year],Table1[[#This Row],[Year]],Table2[Month],Table1[[#This Row],[Month]])/COUNTIFS(Table1[Year],Table1[[#This Row],[Year]],Table1[Month],Table1[[#This Row],[Month]])</f>
        <v>22.333333333333332</v>
      </c>
      <c r="H5">
        <f>SUMIFS(Table2[Wastewater Production],Table2[Year],Table1[[#This Row],[Year]],Table2[Month],Table1[[#This Row],[Month]])/COUNTIFS(Table1[Year],Table1[[#This Row],[Year]],Table1[Month],Table1[[#This Row],[Month]])</f>
        <v>26.666666666666668</v>
      </c>
      <c r="K5">
        <v>2018</v>
      </c>
      <c r="L5" t="s">
        <v>12</v>
      </c>
      <c r="M5">
        <v>188</v>
      </c>
      <c r="N5">
        <v>13</v>
      </c>
      <c r="O5">
        <v>17</v>
      </c>
    </row>
    <row r="6" spans="1:16" x14ac:dyDescent="0.35">
      <c r="A6">
        <v>2018</v>
      </c>
      <c r="B6" t="s">
        <v>10</v>
      </c>
      <c r="C6" t="s">
        <v>15</v>
      </c>
      <c r="D6">
        <v>130</v>
      </c>
      <c r="E6">
        <v>11469</v>
      </c>
      <c r="F6">
        <f>SUMIFS(Table2[Energy Usage],Table2[Year],Table1[[#This Row],[Year]],Table2[Month],Table1[[#This Row],[Month]])/COUNTIFS(Table1[Year],Table1[[#This Row],[Year]],Table1[Month],Table1[[#This Row],[Month]])</f>
        <v>115</v>
      </c>
      <c r="G6">
        <f>SUMIFS(Table2[Water Usage],Table2[Year],Table1[[#This Row],[Year]],Table2[Month],Table1[[#This Row],[Month]])/COUNTIFS(Table1[Year],Table1[[#This Row],[Year]],Table1[Month],Table1[[#This Row],[Month]])</f>
        <v>22.333333333333332</v>
      </c>
      <c r="H6">
        <f>SUMIFS(Table2[Wastewater Production],Table2[Year],Table1[[#This Row],[Year]],Table2[Month],Table1[[#This Row],[Month]])/COUNTIFS(Table1[Year],Table1[[#This Row],[Year]],Table1[Month],Table1[[#This Row],[Month]])</f>
        <v>26.666666666666668</v>
      </c>
      <c r="K6">
        <v>2018</v>
      </c>
      <c r="L6" t="s">
        <v>13</v>
      </c>
      <c r="M6">
        <v>442</v>
      </c>
      <c r="N6">
        <v>98</v>
      </c>
      <c r="O6">
        <v>103</v>
      </c>
    </row>
    <row r="7" spans="1:16" x14ac:dyDescent="0.35">
      <c r="A7">
        <v>2018</v>
      </c>
      <c r="B7" t="s">
        <v>10</v>
      </c>
      <c r="C7" t="s">
        <v>16</v>
      </c>
      <c r="D7">
        <v>753</v>
      </c>
      <c r="E7">
        <v>11852</v>
      </c>
      <c r="F7">
        <f>SUMIFS(Table2[Energy Usage],Table2[Year],Table1[[#This Row],[Year]],Table2[Month],Table1[[#This Row],[Month]])/COUNTIFS(Table1[Year],Table1[[#This Row],[Year]],Table1[Month],Table1[[#This Row],[Month]])</f>
        <v>115</v>
      </c>
      <c r="G7">
        <f>SUMIFS(Table2[Water Usage],Table2[Year],Table1[[#This Row],[Year]],Table2[Month],Table1[[#This Row],[Month]])/COUNTIFS(Table1[Year],Table1[[#This Row],[Year]],Table1[Month],Table1[[#This Row],[Month]])</f>
        <v>22.333333333333332</v>
      </c>
      <c r="H7">
        <f>SUMIFS(Table2[Wastewater Production],Table2[Year],Table1[[#This Row],[Year]],Table2[Month],Table1[[#This Row],[Month]])/COUNTIFS(Table1[Year],Table1[[#This Row],[Year]],Table1[Month],Table1[[#This Row],[Month]])</f>
        <v>26.666666666666668</v>
      </c>
    </row>
    <row r="8" spans="1:16" x14ac:dyDescent="0.35">
      <c r="A8">
        <v>2018</v>
      </c>
      <c r="B8" t="s">
        <v>11</v>
      </c>
      <c r="C8" t="s">
        <v>14</v>
      </c>
      <c r="D8">
        <v>678</v>
      </c>
      <c r="E8">
        <v>25832</v>
      </c>
      <c r="F8">
        <f>SUMIFS(Table2[Energy Usage],Table2[Year],Table1[[#This Row],[Year]],Table2[Month],Table1[[#This Row],[Month]])/COUNTIFS(Table1[Year],Table1[[#This Row],[Year]],Table1[Month],Table1[[#This Row],[Month]])</f>
        <v>22.333333333333332</v>
      </c>
      <c r="G8">
        <f>SUMIFS(Table2[Water Usage],Table2[Year],Table1[[#This Row],[Year]],Table2[Month],Table1[[#This Row],[Month]])/COUNTIFS(Table1[Year],Table1[[#This Row],[Year]],Table1[Month],Table1[[#This Row],[Month]])</f>
        <v>15</v>
      </c>
      <c r="H8">
        <f>SUMIFS(Table2[Wastewater Production],Table2[Year],Table1[[#This Row],[Year]],Table2[Month],Table1[[#This Row],[Month]])/COUNTIFS(Table1[Year],Table1[[#This Row],[Year]],Table1[Month],Table1[[#This Row],[Month]])</f>
        <v>18.333333333333332</v>
      </c>
    </row>
    <row r="9" spans="1:16" x14ac:dyDescent="0.35">
      <c r="A9">
        <v>2018</v>
      </c>
      <c r="B9" t="s">
        <v>11</v>
      </c>
      <c r="C9" t="s">
        <v>15</v>
      </c>
      <c r="D9">
        <v>21</v>
      </c>
      <c r="E9">
        <v>5418</v>
      </c>
      <c r="F9">
        <f>SUMIFS(Table2[Energy Usage],Table2[Year],Table1[[#This Row],[Year]],Table2[Month],Table1[[#This Row],[Month]])/COUNTIFS(Table1[Year],Table1[[#This Row],[Year]],Table1[Month],Table1[[#This Row],[Month]])</f>
        <v>22.333333333333332</v>
      </c>
      <c r="G9">
        <f>SUMIFS(Table2[Water Usage],Table2[Year],Table1[[#This Row],[Year]],Table2[Month],Table1[[#This Row],[Month]])/COUNTIFS(Table1[Year],Table1[[#This Row],[Year]],Table1[Month],Table1[[#This Row],[Month]])</f>
        <v>15</v>
      </c>
      <c r="H9">
        <f>SUMIFS(Table2[Wastewater Production],Table2[Year],Table1[[#This Row],[Year]],Table2[Month],Table1[[#This Row],[Month]])/COUNTIFS(Table1[Year],Table1[[#This Row],[Year]],Table1[Month],Table1[[#This Row],[Month]])</f>
        <v>18.333333333333332</v>
      </c>
    </row>
    <row r="10" spans="1:16" x14ac:dyDescent="0.35">
      <c r="A10">
        <v>2018</v>
      </c>
      <c r="B10" t="s">
        <v>11</v>
      </c>
      <c r="C10" t="s">
        <v>16</v>
      </c>
      <c r="D10">
        <v>623</v>
      </c>
      <c r="E10">
        <v>20447</v>
      </c>
      <c r="F10">
        <f>SUMIFS(Table2[Energy Usage],Table2[Year],Table1[[#This Row],[Year]],Table2[Month],Table1[[#This Row],[Month]])/COUNTIFS(Table1[Year],Table1[[#This Row],[Year]],Table1[Month],Table1[[#This Row],[Month]])</f>
        <v>22.333333333333332</v>
      </c>
      <c r="G10">
        <f>SUMIFS(Table2[Water Usage],Table2[Year],Table1[[#This Row],[Year]],Table2[Month],Table1[[#This Row],[Month]])/COUNTIFS(Table1[Year],Table1[[#This Row],[Year]],Table1[Month],Table1[[#This Row],[Month]])</f>
        <v>15</v>
      </c>
      <c r="H10">
        <f>SUMIFS(Table2[Wastewater Production],Table2[Year],Table1[[#This Row],[Year]],Table2[Month],Table1[[#This Row],[Month]])/COUNTIFS(Table1[Year],Table1[[#This Row],[Year]],Table1[Month],Table1[[#This Row],[Month]])</f>
        <v>18.333333333333332</v>
      </c>
    </row>
    <row r="11" spans="1:16" x14ac:dyDescent="0.35">
      <c r="A11">
        <v>2018</v>
      </c>
      <c r="B11" t="s">
        <v>12</v>
      </c>
      <c r="C11" t="s">
        <v>14</v>
      </c>
      <c r="D11">
        <v>932</v>
      </c>
      <c r="E11">
        <v>7844</v>
      </c>
      <c r="F11">
        <f>SUMIFS(Table2[Energy Usage],Table2[Year],Table1[[#This Row],[Year]],Table2[Month],Table1[[#This Row],[Month]])/COUNTIFS(Table1[Year],Table1[[#This Row],[Year]],Table1[Month],Table1[[#This Row],[Month]])</f>
        <v>62.666666666666664</v>
      </c>
      <c r="G11">
        <f>SUMIFS(Table2[Water Usage],Table2[Year],Table1[[#This Row],[Year]],Table2[Month],Table1[[#This Row],[Month]])/COUNTIFS(Table1[Year],Table1[[#This Row],[Year]],Table1[Month],Table1[[#This Row],[Month]])</f>
        <v>4.333333333333333</v>
      </c>
      <c r="H11">
        <f>SUMIFS(Table2[Wastewater Production],Table2[Year],Table1[[#This Row],[Year]],Table2[Month],Table1[[#This Row],[Month]])/COUNTIFS(Table1[Year],Table1[[#This Row],[Year]],Table1[Month],Table1[[#This Row],[Month]])</f>
        <v>5.666666666666667</v>
      </c>
    </row>
    <row r="12" spans="1:16" x14ac:dyDescent="0.35">
      <c r="A12">
        <v>2018</v>
      </c>
      <c r="B12" t="s">
        <v>12</v>
      </c>
      <c r="C12" t="s">
        <v>15</v>
      </c>
      <c r="D12">
        <v>185</v>
      </c>
      <c r="E12">
        <v>1651</v>
      </c>
      <c r="F12">
        <f>SUMIFS(Table2[Energy Usage],Table2[Year],Table1[[#This Row],[Year]],Table2[Month],Table1[[#This Row],[Month]])/COUNTIFS(Table1[Year],Table1[[#This Row],[Year]],Table1[Month],Table1[[#This Row],[Month]])</f>
        <v>62.666666666666664</v>
      </c>
      <c r="G12">
        <f>SUMIFS(Table2[Water Usage],Table2[Year],Table1[[#This Row],[Year]],Table2[Month],Table1[[#This Row],[Month]])/COUNTIFS(Table1[Year],Table1[[#This Row],[Year]],Table1[Month],Table1[[#This Row],[Month]])</f>
        <v>4.333333333333333</v>
      </c>
      <c r="H12">
        <f>SUMIFS(Table2[Wastewater Production],Table2[Year],Table1[[#This Row],[Year]],Table2[Month],Table1[[#This Row],[Month]])/COUNTIFS(Table1[Year],Table1[[#This Row],[Year]],Table1[Month],Table1[[#This Row],[Month]])</f>
        <v>5.666666666666667</v>
      </c>
    </row>
    <row r="13" spans="1:16" x14ac:dyDescent="0.35">
      <c r="A13">
        <v>2018</v>
      </c>
      <c r="B13" t="s">
        <v>12</v>
      </c>
      <c r="C13" t="s">
        <v>16</v>
      </c>
      <c r="D13">
        <v>485</v>
      </c>
      <c r="E13">
        <v>17930</v>
      </c>
      <c r="F13">
        <f>SUMIFS(Table2[Energy Usage],Table2[Year],Table1[[#This Row],[Year]],Table2[Month],Table1[[#This Row],[Month]])/COUNTIFS(Table1[Year],Table1[[#This Row],[Year]],Table1[Month],Table1[[#This Row],[Month]])</f>
        <v>62.666666666666664</v>
      </c>
      <c r="G13">
        <f>SUMIFS(Table2[Water Usage],Table2[Year],Table1[[#This Row],[Year]],Table2[Month],Table1[[#This Row],[Month]])/COUNTIFS(Table1[Year],Table1[[#This Row],[Year]],Table1[Month],Table1[[#This Row],[Month]])</f>
        <v>4.333333333333333</v>
      </c>
      <c r="H13">
        <f>SUMIFS(Table2[Wastewater Production],Table2[Year],Table1[[#This Row],[Year]],Table2[Month],Table1[[#This Row],[Month]])/COUNTIFS(Table1[Year],Table1[[#This Row],[Year]],Table1[Month],Table1[[#This Row],[Month]])</f>
        <v>5.666666666666667</v>
      </c>
    </row>
    <row r="14" spans="1:16" x14ac:dyDescent="0.35">
      <c r="A14">
        <v>2018</v>
      </c>
      <c r="B14" t="s">
        <v>13</v>
      </c>
      <c r="C14" t="s">
        <v>14</v>
      </c>
      <c r="D14">
        <v>473</v>
      </c>
      <c r="E14">
        <v>16258</v>
      </c>
      <c r="F14">
        <f>SUMIFS(Table2[Energy Usage],Table2[Year],Table1[[#This Row],[Year]],Table2[Month],Table1[[#This Row],[Month]])/COUNTIFS(Table1[Year],Table1[[#This Row],[Year]],Table1[Month],Table1[[#This Row],[Month]])</f>
        <v>147.33333333333334</v>
      </c>
      <c r="G14">
        <f>SUMIFS(Table2[Water Usage],Table2[Year],Table1[[#This Row],[Year]],Table2[Month],Table1[[#This Row],[Month]])/COUNTIFS(Table1[Year],Table1[[#This Row],[Year]],Table1[Month],Table1[[#This Row],[Month]])</f>
        <v>32.666666666666664</v>
      </c>
      <c r="H14">
        <f>SUMIFS(Table2[Wastewater Production],Table2[Year],Table1[[#This Row],[Year]],Table2[Month],Table1[[#This Row],[Month]])/COUNTIFS(Table1[Year],Table1[[#This Row],[Year]],Table1[Month],Table1[[#This Row],[Month]])</f>
        <v>34.333333333333336</v>
      </c>
    </row>
    <row r="15" spans="1:16" x14ac:dyDescent="0.35">
      <c r="A15">
        <v>2018</v>
      </c>
      <c r="B15" t="s">
        <v>13</v>
      </c>
      <c r="C15" t="s">
        <v>15</v>
      </c>
      <c r="D15">
        <v>450</v>
      </c>
      <c r="E15">
        <v>4292</v>
      </c>
      <c r="F15">
        <f>SUMIFS(Table2[Energy Usage],Table2[Year],Table1[[#This Row],[Year]],Table2[Month],Table1[[#This Row],[Month]])/COUNTIFS(Table1[Year],Table1[[#This Row],[Year]],Table1[Month],Table1[[#This Row],[Month]])</f>
        <v>147.33333333333334</v>
      </c>
      <c r="G15">
        <f>SUMIFS(Table2[Water Usage],Table2[Year],Table1[[#This Row],[Year]],Table2[Month],Table1[[#This Row],[Month]])/COUNTIFS(Table1[Year],Table1[[#This Row],[Year]],Table1[Month],Table1[[#This Row],[Month]])</f>
        <v>32.666666666666664</v>
      </c>
      <c r="H15">
        <f>SUMIFS(Table2[Wastewater Production],Table2[Year],Table1[[#This Row],[Year]],Table2[Month],Table1[[#This Row],[Month]])/COUNTIFS(Table1[Year],Table1[[#This Row],[Year]],Table1[Month],Table1[[#This Row],[Month]])</f>
        <v>34.333333333333336</v>
      </c>
    </row>
    <row r="16" spans="1:16" x14ac:dyDescent="0.35">
      <c r="A16">
        <v>2018</v>
      </c>
      <c r="B16" t="s">
        <v>13</v>
      </c>
      <c r="C16" t="s">
        <v>16</v>
      </c>
      <c r="D16">
        <v>178</v>
      </c>
      <c r="E16">
        <v>381</v>
      </c>
      <c r="F16">
        <f>SUMIFS(Table2[Energy Usage],Table2[Year],Table1[[#This Row],[Year]],Table2[Month],Table1[[#This Row],[Month]])/COUNTIFS(Table1[Year],Table1[[#This Row],[Year]],Table1[Month],Table1[[#This Row],[Month]])</f>
        <v>147.33333333333334</v>
      </c>
      <c r="G16">
        <f>SUMIFS(Table2[Water Usage],Table2[Year],Table1[[#This Row],[Year]],Table2[Month],Table1[[#This Row],[Month]])/COUNTIFS(Table1[Year],Table1[[#This Row],[Year]],Table1[Month],Table1[[#This Row],[Month]])</f>
        <v>32.666666666666664</v>
      </c>
      <c r="H16">
        <f>SUMIFS(Table2[Wastewater Production],Table2[Year],Table1[[#This Row],[Year]],Table2[Month],Table1[[#This Row],[Month]])/COUNTIFS(Table1[Year],Table1[[#This Row],[Year]],Table1[Month],Table1[[#This Row],[Month]])</f>
        <v>34.333333333333336</v>
      </c>
    </row>
    <row r="21" spans="1:6" x14ac:dyDescent="0.35">
      <c r="A21" s="1" t="s">
        <v>1</v>
      </c>
      <c r="B21" t="s">
        <v>17</v>
      </c>
    </row>
    <row r="22" spans="1:6" x14ac:dyDescent="0.35">
      <c r="A22" s="1" t="s">
        <v>3</v>
      </c>
      <c r="B22" t="s">
        <v>17</v>
      </c>
    </row>
    <row r="24" spans="1:6" ht="43.5" x14ac:dyDescent="0.35">
      <c r="A24" s="4" t="s">
        <v>19</v>
      </c>
      <c r="B24" s="5" t="s">
        <v>18</v>
      </c>
      <c r="C24" s="5" t="s">
        <v>21</v>
      </c>
      <c r="D24" s="5" t="s">
        <v>22</v>
      </c>
      <c r="E24" s="5" t="s">
        <v>23</v>
      </c>
      <c r="F24" s="5" t="s">
        <v>24</v>
      </c>
    </row>
    <row r="25" spans="1:6" x14ac:dyDescent="0.35">
      <c r="A25" s="3" t="s">
        <v>9</v>
      </c>
      <c r="B25" s="2">
        <v>1889</v>
      </c>
      <c r="C25" s="2">
        <v>39852</v>
      </c>
      <c r="D25" s="2">
        <v>156</v>
      </c>
      <c r="E25" s="2">
        <v>12</v>
      </c>
      <c r="F25" s="2">
        <v>20</v>
      </c>
    </row>
    <row r="26" spans="1:6" x14ac:dyDescent="0.35">
      <c r="A26" s="3" t="s">
        <v>10</v>
      </c>
      <c r="B26" s="2">
        <v>997</v>
      </c>
      <c r="C26" s="2">
        <v>43280</v>
      </c>
      <c r="D26" s="2">
        <v>345</v>
      </c>
      <c r="E26" s="2">
        <v>67</v>
      </c>
      <c r="F26" s="2">
        <v>80</v>
      </c>
    </row>
    <row r="27" spans="1:6" x14ac:dyDescent="0.35">
      <c r="A27" s="3" t="s">
        <v>11</v>
      </c>
      <c r="B27" s="2">
        <v>1322</v>
      </c>
      <c r="C27" s="2">
        <v>51697</v>
      </c>
      <c r="D27" s="2">
        <v>67</v>
      </c>
      <c r="E27" s="2">
        <v>45</v>
      </c>
      <c r="F27" s="2">
        <v>55</v>
      </c>
    </row>
    <row r="28" spans="1:6" x14ac:dyDescent="0.35">
      <c r="A28" s="3" t="s">
        <v>12</v>
      </c>
      <c r="B28" s="2">
        <v>1602</v>
      </c>
      <c r="C28" s="2">
        <v>27425</v>
      </c>
      <c r="D28" s="2">
        <v>188</v>
      </c>
      <c r="E28" s="2">
        <v>13</v>
      </c>
      <c r="F28" s="2">
        <v>17</v>
      </c>
    </row>
    <row r="29" spans="1:6" x14ac:dyDescent="0.35">
      <c r="A29" s="3" t="s">
        <v>13</v>
      </c>
      <c r="B29" s="2">
        <v>1101</v>
      </c>
      <c r="C29" s="2">
        <v>20931</v>
      </c>
      <c r="D29" s="2">
        <v>442</v>
      </c>
      <c r="E29" s="2">
        <v>98</v>
      </c>
      <c r="F29" s="2">
        <v>103</v>
      </c>
    </row>
    <row r="30" spans="1:6" x14ac:dyDescent="0.35">
      <c r="A30" s="3" t="s">
        <v>20</v>
      </c>
      <c r="B30" s="2">
        <v>6911</v>
      </c>
      <c r="C30" s="2">
        <v>183185</v>
      </c>
      <c r="D30" s="2">
        <v>1198</v>
      </c>
      <c r="E30" s="2">
        <v>235</v>
      </c>
      <c r="F30" s="2">
        <v>275</v>
      </c>
    </row>
  </sheetData>
  <pageMargins left="0.7" right="0.7" top="0.75" bottom="0.75" header="0.3" footer="0.3"/>
  <tableParts count="2"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Celia</dc:creator>
  <cp:lastModifiedBy>Celia</cp:lastModifiedBy>
  <dcterms:created xsi:type="dcterms:W3CDTF">2019-04-23T14:32:57Z</dcterms:created>
  <dcterms:modified xsi:type="dcterms:W3CDTF">2019-04-23T14:47:43Z</dcterms:modified>
</cp:coreProperties>
</file>