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411dcd8095a032d/Documents/1 - Personal Finance/1 - Financial Planning and Record/Master Model/"/>
    </mc:Choice>
  </mc:AlternateContent>
  <xr:revisionPtr revIDLastSave="0" documentId="8_{998A8D0B-CAB3-4CE9-A897-E79A797E72B0}" xr6:coauthVersionLast="45" xr6:coauthVersionMax="45" xr10:uidLastSave="{00000000-0000-0000-0000-000000000000}"/>
  <bookViews>
    <workbookView xWindow="-120" yWindow="-120" windowWidth="29040" windowHeight="15840" xr2:uid="{45565354-5FFB-4BC7-BF30-15AD58D1BB2B}"/>
  </bookViews>
  <sheets>
    <sheet name="Example Spreadsheet" sheetId="1" r:id="rId1"/>
  </sheets>
  <externalReferences>
    <externalReference r:id="rId2"/>
    <externalReference r:id="rId3"/>
    <externalReference r:id="rId4"/>
  </externalReferences>
  <definedNames>
    <definedName name="__FDS_HYPERLINK_TOGGLE_STATE__" hidden="1">"ON"</definedName>
    <definedName name="_bdm.21F85D680E8446668AE8F4AAC128FA3B.edm" hidden="1">#REF!</definedName>
    <definedName name="Bottom_up">[2]Steering!$G$10</definedName>
    <definedName name="Closing_Date">#REF!</definedName>
    <definedName name="Financing_Structure">#REF!</definedName>
    <definedName name="Last_Actual_Date">#REF!</definedName>
    <definedName name="Lockedbox_Date">[3]LBO!$G$41</definedName>
    <definedName name="Model_Date">#REF!</definedName>
    <definedName name="Model_Status">#REF!</definedName>
    <definedName name="OpCase_Fuel">[2]Steering!$P$10</definedName>
    <definedName name="OpCase_Group">#REF!</definedName>
    <definedName name="OpCase_Investment">[2]Steering!$N$10</definedName>
    <definedName name="OpCase_Lease">[2]Steering!$R$10</definedName>
    <definedName name="OpCase_Macro">[2]Steering!$X$10</definedName>
    <definedName name="OpCase_MIRAinit">[2]Steering!$V$10</definedName>
    <definedName name="OpCase_Selfop">[2]Steering!$T$10</definedName>
    <definedName name="OpCase_Structural.">[2]Steering!$L$10</definedName>
    <definedName name="Project">#REF!</definedName>
    <definedName name="Refi_Base">#REF!</definedName>
    <definedName name="Stub_Period">#REF!</definedName>
    <definedName name="TV_Growth_Rate">#REF!</definedName>
    <definedName name="Valuation_Date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11"/>
        </ext>
      </extLst>
    </bk>
  </futureMetadata>
  <cellMetadata count="1">
    <bk>
      <rc t="1" v="0"/>
    </bk>
  </cellMetadata>
  <valueMetadata count="4">
    <bk>
      <rc t="2" v="0"/>
    </bk>
    <bk>
      <rc t="2" v="1"/>
    </bk>
    <bk>
      <rc t="2" v="2"/>
    </bk>
    <bk>
      <rc t="2" v="3"/>
    </bk>
  </valueMetadata>
</metadata>
</file>

<file path=xl/sharedStrings.xml><?xml version="1.0" encoding="utf-8"?>
<sst xmlns="http://schemas.openxmlformats.org/spreadsheetml/2006/main" count="23" uniqueCount="23">
  <si>
    <t>Portfolio Overview Spreadsheet</t>
  </si>
  <si>
    <t>Tickers</t>
  </si>
  <si>
    <t>Index</t>
  </si>
  <si>
    <t>Name</t>
  </si>
  <si>
    <t>Link</t>
  </si>
  <si>
    <t>Ticker</t>
  </si>
  <si>
    <t>FX</t>
  </si>
  <si>
    <t>Price</t>
  </si>
  <si>
    <t>Previous Close</t>
  </si>
  <si>
    <t>Change (%)</t>
  </si>
  <si>
    <t>Exp. Ratio</t>
  </si>
  <si>
    <t>Volume</t>
  </si>
  <si>
    <t>52 week High</t>
  </si>
  <si>
    <t>today vs. 52 week High</t>
  </si>
  <si>
    <t>52 week Low</t>
  </si>
  <si>
    <t>today vs. 52 week low</t>
  </si>
  <si>
    <t>#shares</t>
  </si>
  <si>
    <t>Value</t>
  </si>
  <si>
    <t>Share %</t>
  </si>
  <si>
    <t>https://www.ishares.com/uk/individual/en/products/253741/ishares-nasdaq-100-ucits-etf</t>
  </si>
  <si>
    <t>https://www.ishares.com/uk/individual/en/products/253743/ishares-sp-500-b-ucits-etf-acc-fund</t>
  </si>
  <si>
    <t xml:space="preserve">&lt;&lt;&lt; 52 week high does not appear to be updating correctly. It's equal to the current price. </t>
  </si>
  <si>
    <t>While this is possible, in this case the current price is below previous close, so clearly it should be a different number.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</si>
</sst>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5" formatCode="_(#,##0.0%_);\(#,##0.0%\);_(&quot;–&quot;_)_%;_(@_)_%"/>
    <numFmt numFmtId="167" formatCode="_(#,##0.00%_);\(#,##0.00%\);_(&quot;–&quot;_)_%;_(@_)_%"/>
    <numFmt numFmtId="171" formatCode="_(* #,##0.00_);_(* \(#,##0.00\);_(* &quot;-&quot;??_);_(@_)"/>
    <numFmt numFmtId="173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1"/>
    <xf numFmtId="0" fontId="5" fillId="0" borderId="0" xfId="1" applyFont="1"/>
    <xf numFmtId="4" fontId="1" fillId="0" borderId="0" xfId="1" applyNumberFormat="1"/>
    <xf numFmtId="165" fontId="1" fillId="0" borderId="0" xfId="1" applyNumberFormat="1"/>
    <xf numFmtId="0" fontId="2" fillId="2" borderId="0" xfId="1" applyFont="1" applyFill="1" applyAlignment="1">
      <alignment horizontal="center" vertical="center" wrapText="1"/>
    </xf>
    <xf numFmtId="0" fontId="2" fillId="2" borderId="0" xfId="1" applyFont="1" applyFill="1" applyAlignment="1">
      <alignment horizontal="right" vertical="center" wrapText="1"/>
    </xf>
    <xf numFmtId="0" fontId="4" fillId="0" borderId="0" xfId="3"/>
    <xf numFmtId="171" fontId="1" fillId="0" borderId="0" xfId="1" applyNumberFormat="1"/>
    <xf numFmtId="167" fontId="1" fillId="0" borderId="0" xfId="1" applyNumberFormat="1" applyAlignment="1">
      <alignment horizontal="right"/>
    </xf>
    <xf numFmtId="3" fontId="1" fillId="0" borderId="0" xfId="1" applyNumberFormat="1"/>
    <xf numFmtId="173" fontId="6" fillId="0" borderId="0" xfId="2" applyNumberFormat="1" applyFont="1" applyFill="1"/>
    <xf numFmtId="165" fontId="1" fillId="0" borderId="0" xfId="1" applyNumberFormat="1" applyAlignment="1">
      <alignment horizontal="right"/>
    </xf>
    <xf numFmtId="173" fontId="7" fillId="3" borderId="0" xfId="2" applyNumberFormat="1" applyFont="1" applyFill="1"/>
    <xf numFmtId="0" fontId="1" fillId="0" borderId="0" xfId="1" applyFill="1"/>
    <xf numFmtId="0" fontId="4" fillId="0" borderId="0" xfId="3" applyFill="1"/>
    <xf numFmtId="165" fontId="3" fillId="4" borderId="0" xfId="1" applyNumberFormat="1" applyFont="1" applyFill="1"/>
    <xf numFmtId="0" fontId="3" fillId="4" borderId="0" xfId="1" applyFont="1" applyFill="1"/>
  </cellXfs>
  <cellStyles count="4">
    <cellStyle name="Comma 2" xfId="2" xr:uid="{2B4A717F-167C-4952-94CA-E9FA11473C0E}"/>
    <cellStyle name="Hyperlink 2" xfId="3" xr:uid="{5912EB28-61FA-4040-875C-57A823D55765}"/>
    <cellStyle name="Normal" xfId="0" builtinId="0"/>
    <cellStyle name="Normal 9" xfId="1" xr:uid="{E45F49BA-6679-47B5-AC69-928F9330D96F}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06/relationships/rdSupportingPropertyBag" Target="richData/rdsupportingpropertybag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12" Type="http://schemas.microsoft.com/office/2017/06/relationships/rdSupportingPropertyBagStructure" Target="richData/rdsupportingpropertybagstructure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ichStyles" Target="richData/richStyl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3.xml"/><Relationship Id="rId9" Type="http://schemas.microsoft.com/office/2017/06/relationships/rdRichValue" Target="richData/rdrichvalue.xml"/><Relationship Id="rId14" Type="http://schemas.microsoft.com/office/2017/06/relationships/rdRichValueTypes" Target="richData/rdRichValueTyp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%20Master%20Plan%20-%20Personal%20Financial%20Mod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WHIFS01\mkeller\Users\MKeller\AppData\Local\Microsoft\Windows\Temporary%20Internet%20Files\Content.Outlook\P969K5RC\90026305_1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WHIFS01\mkeller\Users\MKeller\AppData\Local\Microsoft\Windows\Temporary%20Internet%20Files\Content.Outlook\P969K5RC\90025857_7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Inputs"/>
      <sheetName val="Financial Model"/>
      <sheetName val="2020 Budget"/>
      <sheetName val="Portfolio Valuation"/>
      <sheetName val="LTIP Calcs"/>
      <sheetName val="Graphs"/>
      <sheetName val="Accounts Overview"/>
      <sheetName val="Chart Data"/>
      <sheetName val="Pension accounts - prices"/>
      <sheetName val="ONS - Wealth Survey"/>
      <sheetName val="Historical data&gt;&gt;&gt;"/>
      <sheetName val="Historical data_31-12-2019"/>
      <sheetName val="Historical expenses"/>
      <sheetName val="Historical assets_2019"/>
      <sheetName val="Historical assets"/>
      <sheetName val="Tax module&gt;&gt;&gt;"/>
      <sheetName val="Tax"/>
      <sheetName val="Salary 1 Tax Calc"/>
      <sheetName val="Salary 1 Tax Calc no Bonus"/>
      <sheetName val="Salary 2 Tax Calc"/>
      <sheetName val="Salary 2 Tax Calc no Bonus"/>
    </sheetNames>
    <sheetDataSet>
      <sheetData sheetId="0"/>
      <sheetData sheetId="1"/>
      <sheetData sheetId="2"/>
      <sheetData sheetId="3"/>
      <sheetData sheetId="4">
        <row r="10">
          <cell r="AK10" t="str">
            <v>Equity</v>
          </cell>
          <cell r="AL10">
            <v>306966.98414599994</v>
          </cell>
        </row>
        <row r="11">
          <cell r="AK11" t="str">
            <v>Fixed Income</v>
          </cell>
          <cell r="AL11">
            <v>82836.394759999996</v>
          </cell>
        </row>
        <row r="12">
          <cell r="AK12" t="str">
            <v>Commodity</v>
          </cell>
          <cell r="AL12">
            <v>88800.517592999997</v>
          </cell>
        </row>
        <row r="13">
          <cell r="AK13" t="str">
            <v>Other</v>
          </cell>
          <cell r="AL13">
            <v>3225.41</v>
          </cell>
        </row>
        <row r="14">
          <cell r="AK14" t="str">
            <v>Pension</v>
          </cell>
          <cell r="AL14">
            <v>112226.11000000003</v>
          </cell>
        </row>
        <row r="15">
          <cell r="AK15" t="str">
            <v>Cash</v>
          </cell>
          <cell r="AL15">
            <v>467281.592764</v>
          </cell>
        </row>
        <row r="16">
          <cell r="AK16" t="str">
            <v>Home Equity</v>
          </cell>
          <cell r="AL16">
            <v>527779</v>
          </cell>
        </row>
        <row r="19">
          <cell r="AK19" t="str">
            <v>iS NASDAQ 100 UCITS ETF</v>
          </cell>
          <cell r="AL19">
            <v>1533.36</v>
          </cell>
        </row>
        <row r="20">
          <cell r="AK20" t="str">
            <v>iS Core S&amp;P 500 UCITS ETF</v>
          </cell>
          <cell r="AL20">
            <v>190391.89599999998</v>
          </cell>
        </row>
        <row r="22">
          <cell r="AK22" t="str">
            <v>Core MSCI EM IMI UETF USDA</v>
          </cell>
          <cell r="AL22">
            <v>14202.08</v>
          </cell>
        </row>
        <row r="23">
          <cell r="AK23" t="str">
            <v>iShares MSCI China A UCITS ETF</v>
          </cell>
          <cell r="AL23">
            <v>33733.483520000002</v>
          </cell>
        </row>
        <row r="24">
          <cell r="AK24" t="str">
            <v>iS China LC UCITS ETF USD Dist</v>
          </cell>
          <cell r="AL24">
            <v>4039.3920000000003</v>
          </cell>
        </row>
        <row r="25">
          <cell r="AK25" t="str">
            <v>Vanguard FTSE Dvlp Wld UCITS $</v>
          </cell>
          <cell r="AL25">
            <v>31911.06</v>
          </cell>
        </row>
        <row r="26">
          <cell r="AK26" t="str">
            <v>Vanguard FTSE 100 ETF GBP</v>
          </cell>
          <cell r="AL26">
            <v>25527.866699999999</v>
          </cell>
        </row>
        <row r="27">
          <cell r="AK27" t="str">
            <v>Regional REIT Limited</v>
          </cell>
          <cell r="AL27">
            <v>5627.845926</v>
          </cell>
        </row>
        <row r="28">
          <cell r="AK28" t="str">
            <v>iShs Gl Inf Lnk GvBd USD A</v>
          </cell>
          <cell r="AL28">
            <v>9806.1650000000009</v>
          </cell>
        </row>
        <row r="29">
          <cell r="AK29" t="str">
            <v>Bond 20+yr UCITS USD</v>
          </cell>
          <cell r="AL29">
            <v>47559.389759999998</v>
          </cell>
        </row>
        <row r="30">
          <cell r="AK30" t="str">
            <v>iShs $ Treas Bd 1-3y USD D</v>
          </cell>
          <cell r="AL30">
            <v>25470.84</v>
          </cell>
        </row>
        <row r="31">
          <cell r="AK31" t="str">
            <v>ISHARES PHYSICAL GOLD ETC</v>
          </cell>
          <cell r="AL31">
            <v>87110.94</v>
          </cell>
        </row>
        <row r="32">
          <cell r="AK32" t="str">
            <v>ISHARES PHYSICAL SILVER ETC</v>
          </cell>
          <cell r="AL32">
            <v>1689.577593</v>
          </cell>
        </row>
        <row r="33">
          <cell r="AK33" t="str">
            <v>iSh Div Com SWAP UCITS USD ETF</v>
          </cell>
          <cell r="AL33">
            <v>0</v>
          </cell>
        </row>
        <row r="37">
          <cell r="AK37" t="str">
            <v>iS NASDAQ 100 UCITS ETF</v>
          </cell>
          <cell r="AL37">
            <v>1533.36</v>
          </cell>
        </row>
        <row r="38">
          <cell r="AK38" t="str">
            <v>iS Core S&amp;P 500 UCITS ETF</v>
          </cell>
          <cell r="AL38">
            <v>200581.8848</v>
          </cell>
        </row>
        <row r="39">
          <cell r="AK39" t="str">
            <v>Core MSCI EM IMI UETF USDA</v>
          </cell>
          <cell r="AL39">
            <v>13602.33</v>
          </cell>
        </row>
        <row r="40">
          <cell r="AK40" t="str">
            <v>iShares MSCI China A UCITS ETF</v>
          </cell>
          <cell r="AL40">
            <v>31612.072560000001</v>
          </cell>
        </row>
        <row r="41">
          <cell r="AK41" t="str">
            <v>iS China LC UCITS ETF USD Dist</v>
          </cell>
          <cell r="AL41">
            <v>4039.3920000000003</v>
          </cell>
        </row>
        <row r="42">
          <cell r="AK42" t="str">
            <v>Vanguard FTSE Dvlp Wld UCITS $</v>
          </cell>
          <cell r="AL42">
            <v>31636.910000000003</v>
          </cell>
        </row>
        <row r="43">
          <cell r="AK43" t="str">
            <v>Vanguard FTSE 100 ETF GBP</v>
          </cell>
          <cell r="AL43">
            <v>24803.671899999998</v>
          </cell>
        </row>
        <row r="44">
          <cell r="AK44" t="str">
            <v>Regional REIT Limited</v>
          </cell>
          <cell r="AL44">
            <v>6882.4733130000004</v>
          </cell>
        </row>
        <row r="45">
          <cell r="AK45" t="str">
            <v>iShs Gl Inf Lnk GvBd USD A</v>
          </cell>
          <cell r="AL45">
            <v>9944.2799999999988</v>
          </cell>
        </row>
        <row r="46">
          <cell r="AK46" t="str">
            <v>Bond 20+yr UCITS USD</v>
          </cell>
          <cell r="AL46">
            <v>51024.936059999993</v>
          </cell>
        </row>
        <row r="48">
          <cell r="AK48" t="str">
            <v>iShs $ Treas Bd 1-3y USD D</v>
          </cell>
          <cell r="AL48">
            <v>27438.100000000002</v>
          </cell>
        </row>
        <row r="49">
          <cell r="AK49" t="str">
            <v>ISHARES PHYSICAL GOLD ETC</v>
          </cell>
          <cell r="AL49">
            <v>94295.94</v>
          </cell>
        </row>
        <row r="50">
          <cell r="AK50" t="str">
            <v>ISHARES PHYSICAL SILVER ETC</v>
          </cell>
          <cell r="AL50">
            <v>1380.7300760000001</v>
          </cell>
        </row>
        <row r="51">
          <cell r="AK51" t="str">
            <v>iSh Div Com SWAP UCITS USD ETF</v>
          </cell>
          <cell r="AL51">
            <v>0</v>
          </cell>
        </row>
        <row r="56">
          <cell r="AK56" t="str">
            <v>Equity</v>
          </cell>
          <cell r="AL56">
            <v>314692.09457299998</v>
          </cell>
        </row>
        <row r="57">
          <cell r="AK57" t="str">
            <v>Fixed Income</v>
          </cell>
          <cell r="AL57">
            <v>88407.316059999997</v>
          </cell>
        </row>
        <row r="58">
          <cell r="AK58" t="str">
            <v>Commodity</v>
          </cell>
          <cell r="AL58">
            <v>95676.670076000009</v>
          </cell>
        </row>
        <row r="59">
          <cell r="AK59" t="str">
            <v>Other</v>
          </cell>
          <cell r="AL59">
            <v>3225.41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teering"/>
      <sheetName val="Transfer"/>
      <sheetName val="BP"/>
      <sheetName val="LBO"/>
      <sheetName val="Ann_Tax"/>
      <sheetName val="ExDebt_FC"/>
      <sheetName val="Covenants"/>
      <sheetName val="Valuation"/>
      <sheetName val="Styles"/>
      <sheetName val="Sens"/>
      <sheetName val="OP_MacCap_Fin"/>
      <sheetName val="OP_MIRA_BP"/>
      <sheetName val="OP_MIRA_Debt"/>
      <sheetName val="OP_KeyFin."/>
      <sheetName val="Case_Comp"/>
      <sheetName val="Internal"/>
      <sheetName val="Checks"/>
      <sheetName val="TO BE DELTED"/>
      <sheetName val="Sheet1"/>
    </sheetNames>
    <sheetDataSet>
      <sheetData sheetId="0" refreshError="1"/>
      <sheetData sheetId="1">
        <row r="10">
          <cell r="G10">
            <v>1</v>
          </cell>
          <cell r="L10">
            <v>6</v>
          </cell>
          <cell r="N10">
            <v>7</v>
          </cell>
          <cell r="P10">
            <v>7</v>
          </cell>
          <cell r="R10">
            <v>7</v>
          </cell>
          <cell r="T10">
            <v>7</v>
          </cell>
          <cell r="V10">
            <v>6</v>
          </cell>
          <cell r="X10">
            <v>1</v>
          </cell>
        </row>
      </sheetData>
      <sheetData sheetId="2" refreshError="1"/>
      <sheetData sheetId="3" refreshError="1"/>
      <sheetData sheetId="4">
        <row r="33">
          <cell r="G33" t="str">
            <v>Tank &amp; Rast</v>
          </cell>
        </row>
      </sheetData>
      <sheetData sheetId="5" refreshError="1"/>
      <sheetData sheetId="6" refreshError="1"/>
      <sheetData sheetId="7" refreshError="1"/>
      <sheetData sheetId="8">
        <row r="9">
          <cell r="F9">
            <v>42004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45">
          <cell r="AB45" t="str">
            <v>1. Flat EBITDA</v>
          </cell>
        </row>
      </sheetData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teering"/>
      <sheetName val="Transfer"/>
      <sheetName val="BP"/>
      <sheetName val="LBO"/>
      <sheetName val="Mfees"/>
      <sheetName val="Ann_Tax"/>
      <sheetName val="Covenants"/>
      <sheetName val="Valuation"/>
      <sheetName val="Sens"/>
      <sheetName val="OP_MacCap_Fin"/>
      <sheetName val="OP_MIRA_BP"/>
      <sheetName val="OP_MIRA_Debt"/>
      <sheetName val="OP_KeyFin."/>
      <sheetName val="OP_Other"/>
      <sheetName val="Case_Comp"/>
      <sheetName val="IRR build up"/>
      <sheetName val="Internal"/>
      <sheetName val="Checks"/>
      <sheetName val="Styles"/>
      <sheetName val="TO BE DELTED"/>
      <sheetName val="AB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1">
          <cell r="G41">
            <v>42277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4">
          <cell r="I14">
            <v>2082.9601501249999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</keyFlags>
    </type>
  </types>
</rvTypesInfo>
</file>

<file path=xl/richData/rdrichvalue.xml><?xml version="1.0" encoding="utf-8"?>
<rvData xmlns="http://schemas.microsoft.com/office/spreadsheetml/2017/richdata" count="12">
  <rv s="0">
    <v>https://www.bing.com/financeapi/forcetrigger?t=a3oxnm&amp;q=NASDAQ+NMS+COMPOSITE+INDEX&amp;form=skydnc</v>
    <v>Learn more on Bing</v>
  </rv>
  <rv s="1">
    <v>en-US</v>
    <v>a3oxnm</v>
    <v>268435456</v>
    <v>268435460</v>
    <v>1</v>
    <v>Powered by Refinitiv</v>
    <v>0</v>
    <v>NASDAQ NMS COMPOSITE INDEX</v>
    <v>2</v>
    <v>3</v>
    <v>Finance</v>
    <v>4</v>
    <v>12074.065000000001</v>
    <v>6631.42</v>
    <v>-192.672</v>
    <v>-1.6508000000000002E-2</v>
    <v>US</v>
    <v>11778.107</v>
    <v>Index</v>
    <v>0</v>
    <v>11454.571</v>
    <v>NASDAQ NMS COMPOSITE INDEX</v>
    <v>11732.337</v>
    <v>11671.555</v>
    <v>11478.883</v>
    <v>COMP</v>
    <v>NASDAQ NMS COMPOSITE INDEX</v>
  </rv>
  <rv s="2">
    <v>1</v>
  </rv>
  <rv s="0">
    <v>https://www.bing.com/financeapi/forcetrigger?t=a33k6h&amp;q=S%26P+500+INDEX&amp;form=skydnc</v>
    <v>Learn more on Bing</v>
  </rv>
  <rv s="1">
    <v>en-US</v>
    <v>a33k6h</v>
    <v>268435456</v>
    <v>268435460</v>
    <v>1</v>
    <v>Powered by Refinitiv</v>
    <v>0</v>
    <v>S&amp;P 500 INDEX</v>
    <v>2</v>
    <v>3</v>
    <v>Finance</v>
    <v>4</v>
    <v>3588.11</v>
    <v>2191.86</v>
    <v>-56.89</v>
    <v>-1.6330000000000001E-2</v>
    <v>US</v>
    <v>3502.42</v>
    <v>Index</v>
    <v>3</v>
    <v>3419.93</v>
    <v>S&amp;P 500 INDEX</v>
    <v>3493.66</v>
    <v>3483.81</v>
    <v>3426.92</v>
    <v>INX</v>
    <v>S&amp;P 500 INDEX</v>
  </rv>
  <rv s="2">
    <v>4</v>
  </rv>
  <rv s="0">
    <v>https://www.bing.com/financeapi/forcetrigger?t=ao7aim&amp;q=XLON%3aCNX1&amp;form=skydnc</v>
    <v>Learn more on Bing</v>
  </rv>
  <rv s="3">
    <v>en-US</v>
    <v>ao7aim</v>
    <v>268435456</v>
    <v>268435459</v>
    <v>1</v>
    <v>Powered by Refinitiv</v>
    <v>5</v>
    <v>iS NASDAQ 100 UCITS ETF (XLON:CNX1)</v>
    <v>2</v>
    <v>6</v>
    <v>Finance</v>
    <v>7</v>
    <v>51112</v>
    <v>13621.72</v>
    <v>-105</v>
    <v>-2.0499999999999997E-3</v>
    <v>GBp</v>
    <v>London Stock Exchange</v>
    <v>XLON</v>
    <v>3.3E-3</v>
    <v>51112</v>
    <v>ETF</v>
    <v>44124.307559096873</v>
    <v>6</v>
    <v>51051</v>
    <v>5929585700.21</v>
    <v>iS NASDAQ 100 UCITS ETF</v>
    <v>51055</v>
    <v>51217</v>
    <v>51112</v>
    <v>CNX1</v>
    <v>iS NASDAQ 100 UCITS ETF (XLON:CNX1)</v>
    <v>45</v>
  </rv>
  <rv s="2">
    <v>7</v>
  </rv>
  <rv s="0">
    <v>https://www.bing.com/financeapi/forcetrigger?t=ao7i77&amp;q=XLON%3aCSP1&amp;form=skydnc</v>
    <v>Learn more on Bing</v>
  </rv>
  <rv s="3">
    <v>en-US</v>
    <v>ao7i77</v>
    <v>268435456</v>
    <v>268435459</v>
    <v>1</v>
    <v>Powered by Refinitiv</v>
    <v>5</v>
    <v>iS Core S&amp;P 500 UCITS ETF (XLON:CSP1)</v>
    <v>2</v>
    <v>6</v>
    <v>Finance</v>
    <v>7</v>
    <v>26815.759999999998</v>
    <v>10883.7</v>
    <v>-88.74</v>
    <v>-3.2979999999999997E-3</v>
    <v>GBp</v>
    <v>London Stock Exchange</v>
    <v>XLON</v>
    <v>7.000000000000001E-4</v>
    <v>26908</v>
    <v>ETF</v>
    <v>44124.314162753908</v>
    <v>9</v>
    <v>26797</v>
    <v>37152228990.190002</v>
    <v>iS Core S&amp;P 500 UCITS ETF</v>
    <v>26908</v>
    <v>26904.5</v>
    <v>26815.759999999998</v>
    <v>CSP1</v>
    <v>iS Core S&amp;P 500 UCITS ETF (XLON:CSP1)</v>
    <v>1082</v>
  </rv>
  <rv s="2">
    <v>10</v>
  </rv>
</rvData>
</file>

<file path=xl/richData/rdrichvaluestructure.xml><?xml version="1.0" encoding="utf-8"?>
<rvStructures xmlns="http://schemas.microsoft.com/office/spreadsheetml/2017/richdata" count="4">
  <s t="_hyperlink">
    <k n="Address" t="s"/>
    <k n="Text" t="s"/>
  </s>
  <s t="_linkedentitycore">
    <k n="%EntityCulture" t="s"/>
    <k n="%EntityId" t="s"/>
    <k n="%EntityServiceId"/>
    <k n="%EntitySubDomain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ountry/region" t="s"/>
    <k n="High"/>
    <k n="Instrument type" t="s"/>
    <k n="LearnMoreOnLink" t="r"/>
    <k n="Low"/>
    <k n="Name" t="s"/>
    <k n="Open"/>
    <k n="Previous close"/>
    <k n="Price"/>
    <k n="Ticker symbol" t="s"/>
    <k n="UniqueName" t="s"/>
  </s>
  <s t="_linkedentity">
    <k n="%cvi" t="r"/>
  </s>
  <s t="_linkedentitycore">
    <k n="%EntityCulture" t="s"/>
    <k n="%EntityId" t="s"/>
    <k n="%EntityServiceId"/>
    <k n="%EntitySubDomain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Exchange" t="s"/>
    <k n="Exchange abbreviation" t="s"/>
    <k n="Expense ratio"/>
    <k n="High"/>
    <k n="Instrument type" t="s"/>
    <k n="Last trade time"/>
    <k n="LearnMoreOnLink" t="r"/>
    <k n="Low"/>
    <k n="Market cap"/>
    <k n="Name" t="s"/>
    <k n="Open"/>
    <k n="Previous close"/>
    <k n="Price"/>
    <k n="Ticker symbol" t="s"/>
    <k n="UniqueName" t="s"/>
    <k n="Volume"/>
  </s>
</rvStructures>
</file>

<file path=xl/richData/rdsupportingpropertybag.xml><?xml version="1.0" encoding="utf-8"?>
<supportingPropertyBags xmlns="http://schemas.microsoft.com/office/spreadsheetml/2017/richdata2">
  <spbArrays count="2">
    <a count="27">
      <v t="s">%EntityServiceId</v>
      <v t="s">_Format</v>
      <v t="s">%EntitySubDomainId</v>
      <v t="s">%IsRefreshable</v>
      <v t="s">%EntityCulture</v>
      <v t="s">%EntityId</v>
      <v t="s">_Icon</v>
      <v t="s">Name</v>
      <v t="s">Price</v>
      <v t="s">Ticker symbol</v>
      <v t="s">_SubLabel</v>
      <v t="s">Change</v>
      <v t="s">Change (%)</v>
      <v t="s">Country/region</v>
      <v t="s">Previous close</v>
      <v t="s">Open</v>
      <v t="s">High</v>
      <v t="s">Low</v>
      <v t="s">52 week high</v>
      <v t="s">52 week low</v>
      <v t="s">Instrument type</v>
      <v t="s">_Flags</v>
      <v t="s">UniqueName</v>
      <v t="s">_DisplayString</v>
      <v t="s">LearnMoreOnLink</v>
      <v t="s">%ProviderInfo</v>
      <v t="s">_Display</v>
    </a>
    <a count="33">
      <v t="s">%EntityServiceId</v>
      <v t="s">_Format</v>
      <v t="s">%EntitySubDomainId</v>
      <v t="s">%IsRefreshable</v>
      <v t="s">%EntityCulture</v>
      <v t="s">%EntityId</v>
      <v t="s">_Icon</v>
      <v t="s">Name</v>
      <v t="s">_SubLabel</v>
      <v t="s">Price</v>
      <v t="s">Exchange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LearnMoreOnLink</v>
      <v t="s">%ProviderInfo</v>
      <v t="s">_Display</v>
    </a>
  </spbArrays>
  <spbData count="8">
    <spb s="0">
      <v>0</v>
    </spb>
    <spb s="1">
      <v>0</v>
      <v>0</v>
      <v>0</v>
    </spb>
    <spb s="2">
      <v>1</v>
      <v>1</v>
    </spb>
    <spb s="3">
      <v>1</v>
      <v>1</v>
      <v>2</v>
      <v>1</v>
      <v>1</v>
      <v>1</v>
      <v>3</v>
      <v>1</v>
      <v>1</v>
      <v>1</v>
      <v>4</v>
      <v>5</v>
      <v>5</v>
    </spb>
    <spb s="4">
      <v>from previous close</v>
      <v>from previous close</v>
    </spb>
    <spb s="0">
      <v>1</v>
    </spb>
    <spb s="5">
      <v>6</v>
      <v>6</v>
      <v>2</v>
      <v>6</v>
      <v>6</v>
      <v>6</v>
      <v>7</v>
      <v>3</v>
      <v>8</v>
      <v>6</v>
      <v>6</v>
      <v>3</v>
      <v>6</v>
      <v>9</v>
      <v>4</v>
      <v>5</v>
      <v>5</v>
    </spb>
    <spb s="6">
      <v>Delayed 15 minutes</v>
      <v>from previous close</v>
      <v>LSE</v>
      <v>from previous close</v>
      <v>GMT</v>
    </spb>
  </spbData>
</supportingPropertyBags>
</file>

<file path=xl/richData/rdsupportingpropertybagstructure.xml><?xml version="1.0" encoding="utf-8"?>
<spbStructures xmlns="http://schemas.microsoft.com/office/spreadsheetml/2017/richdata2" count="7">
  <s>
    <k n="^Order" t="spba"/>
  </s>
  <s>
    <k n="ShowInCardView" t="b"/>
    <k n="ShowInDotNotation" t="b"/>
    <k n="ShowInAutoComplete" t="b"/>
  </s>
  <s>
    <k n="UniqueName" t="spb"/>
    <k n="%ProviderInfo" t="spb"/>
  </s>
  <s>
    <k n="Low" t="i"/>
    <k n="High" t="i"/>
    <k n="Name" t="i"/>
    <k n="Open" t="i"/>
    <k n="Price" t="i"/>
    <k n="Change" t="i"/>
    <k n="Change (%)" t="i"/>
    <k n="52 week low" t="i"/>
    <k n="52 week high" t="i"/>
    <k n="Previous close" t="i"/>
    <k n="`_DisplayString" t="i"/>
    <k n="`%EntityServiceId" t="i"/>
    <k n="`%EntitySubDomainId" t="i"/>
  </s>
  <s>
    <k n="Change" t="s"/>
    <k n="Change (%)" t="s"/>
  </s>
  <s>
    <k n="Low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Last trade time" t="i"/>
    <k n="`_DisplayString" t="i"/>
    <k n="`%EntityServiceId" t="i"/>
    <k n="`%EntitySubDomainId" t="i"/>
  </s>
  <s>
    <k n="Price" t="s"/>
    <k n="Change" t="s"/>
    <k n="Exchange" t="s"/>
    <k n="Change (%)" t="s"/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7">
    <x:dxf>
      <x:numFmt numFmtId="164" formatCode="_([$$-409]* #,##0.00_);_([$$-409]* \(#,##0.00\);_([$$-409]* &quot;-&quot;??_);_(@_)"/>
    </x:dxf>
    <x:dxf>
      <x:numFmt numFmtId="14" formatCode="0.00%"/>
    </x:dxf>
    <x:dxf>
      <x:numFmt numFmtId="2" formatCode="0.00"/>
    </x:dxf>
    <x:dxf>
      <x:numFmt numFmtId="171" formatCode="_(* #,##0.00_);_(* \(#,##0.00\);_(* &quot;-&quot;??_);_(@_)"/>
    </x:dxf>
    <x:dxf>
      <x:numFmt numFmtId="3" formatCode="#,##0"/>
    </x:dxf>
    <x:dxf>
      <x:numFmt numFmtId="172" formatCode="_(* #,##0_);_(* \(#,##0\);_(* &quot;-&quot;_);_(@_)"/>
    </x:dxf>
    <x:dxf>
      <x:numFmt numFmtId="27" formatCode="dd/mm/yyyy\ hh:mm"/>
    </x:dxf>
  </dxfs>
  <richProperties>
    <rPr n="IsTitleField" t="b"/>
    <rPr n="ShouldShowInCell" t="b"/>
  </richProperties>
  <richStyles>
    <rSty dxfid="0"/>
    <rSty>
      <rpv i="0">1</rpv>
    </rSty>
    <rSty dxfid="1"/>
    <rSty>
      <rpv i="1">1</rpv>
    </rSty>
    <rSty dxfid="2"/>
    <rSty dxfid="3"/>
    <rSty dxfid="4"/>
    <rSty dxfid="5"/>
    <rSty dxfid="6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ishares.com/uk/individual/en/products/253743/ishares-sp-500-b-ucits-etf-acc-fund" TargetMode="External"/><Relationship Id="rId1" Type="http://schemas.openxmlformats.org/officeDocument/2006/relationships/hyperlink" Target="https://www.ishares.com/uk/individual/en/products/253741/ishares-nasdaq-100-ucits-et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DE922-8022-4B7A-8F63-1BFC2A2D8226}">
  <sheetPr>
    <tabColor rgb="FF0000FF"/>
  </sheetPr>
  <dimension ref="A2:R9"/>
  <sheetViews>
    <sheetView tabSelected="1" zoomScale="85" zoomScaleNormal="85" workbookViewId="0">
      <pane xSplit="2" ySplit="5" topLeftCell="C6" activePane="bottomRight" state="frozen"/>
      <selection pane="topRight" activeCell="C1" sqref="C1"/>
      <selection pane="bottomLeft" activeCell="A2" sqref="A2"/>
      <selection pane="bottomRight"/>
    </sheetView>
  </sheetViews>
  <sheetFormatPr defaultColWidth="9.140625" defaultRowHeight="15" outlineLevelCol="1" x14ac:dyDescent="0.25"/>
  <cols>
    <col min="1" max="1" width="9.140625" style="1"/>
    <col min="2" max="2" width="32.140625" style="1" bestFit="1" customWidth="1"/>
    <col min="3" max="3" width="5.7109375" style="1" customWidth="1"/>
    <col min="4" max="4" width="46.85546875" style="1" bestFit="1" customWidth="1"/>
    <col min="5" max="5" width="6.140625" style="1" bestFit="1" customWidth="1"/>
    <col min="6" max="7" width="11.5703125" style="1" bestFit="1" customWidth="1"/>
    <col min="8" max="8" width="13.42578125" style="1" bestFit="1" customWidth="1"/>
    <col min="9" max="14" width="13.42578125" style="1" customWidth="1" outlineLevel="1"/>
    <col min="15" max="15" width="13.28515625" style="1" customWidth="1"/>
    <col min="16" max="16" width="16" style="1" bestFit="1" customWidth="1"/>
    <col min="17" max="17" width="13.28515625" style="1" customWidth="1" outlineLevel="1"/>
    <col min="18" max="16384" width="9.140625" style="1"/>
  </cols>
  <sheetData>
    <row r="2" spans="1:18" x14ac:dyDescent="0.25">
      <c r="B2" s="2" t="s">
        <v>0</v>
      </c>
    </row>
    <row r="4" spans="1:18" x14ac:dyDescent="0.25">
      <c r="B4" s="2" t="s">
        <v>1</v>
      </c>
      <c r="D4" s="1" t="e" vm="1">
        <v>#VALUE!</v>
      </c>
      <c r="F4" s="3" cm="1">
        <f t="array" ref="F4">_FV(D4,"Price")</f>
        <v>11478.883</v>
      </c>
      <c r="H4" s="4" cm="1">
        <f t="array" ref="H4">_FV(D4,"Change (%)",TRUE)</f>
        <v>-1.6508000000000002E-2</v>
      </c>
    </row>
    <row r="5" spans="1:18" x14ac:dyDescent="0.25">
      <c r="D5" s="1" t="e" vm="2">
        <v>#VALUE!</v>
      </c>
      <c r="F5" s="3" cm="1">
        <f t="array" ref="F5">_FV(D5,"Price")</f>
        <v>3426.92</v>
      </c>
      <c r="H5" s="4" cm="1">
        <f t="array" ref="H5">_FV(D5,"Change (%)",TRUE)</f>
        <v>-1.6330000000000001E-2</v>
      </c>
    </row>
    <row r="7" spans="1:18" ht="30" x14ac:dyDescent="0.25">
      <c r="A7" s="5" t="s">
        <v>2</v>
      </c>
      <c r="B7" s="5" t="s">
        <v>3</v>
      </c>
      <c r="C7" s="5" t="s">
        <v>4</v>
      </c>
      <c r="D7" s="5" t="s">
        <v>5</v>
      </c>
      <c r="E7" s="5" t="s">
        <v>6</v>
      </c>
      <c r="F7" s="5" t="s">
        <v>7</v>
      </c>
      <c r="G7" s="5" t="s">
        <v>8</v>
      </c>
      <c r="H7" s="5" t="s">
        <v>9</v>
      </c>
      <c r="I7" s="5" t="s">
        <v>10</v>
      </c>
      <c r="J7" s="5" t="s">
        <v>11</v>
      </c>
      <c r="K7" s="5" t="s">
        <v>12</v>
      </c>
      <c r="L7" s="5" t="s">
        <v>13</v>
      </c>
      <c r="M7" s="5" t="s">
        <v>14</v>
      </c>
      <c r="N7" s="5" t="s">
        <v>15</v>
      </c>
      <c r="O7" s="5" t="s">
        <v>16</v>
      </c>
      <c r="P7" s="5" t="s">
        <v>17</v>
      </c>
      <c r="Q7" s="6" t="s">
        <v>18</v>
      </c>
    </row>
    <row r="8" spans="1:18" x14ac:dyDescent="0.25">
      <c r="A8" s="1">
        <v>1</v>
      </c>
      <c r="B8" s="1" t="str" cm="1">
        <f t="array" ref="B8">_FV(D8,"Name")</f>
        <v>iS NASDAQ 100 UCITS ETF</v>
      </c>
      <c r="C8" s="7" t="s">
        <v>19</v>
      </c>
      <c r="D8" s="1" t="e" vm="3">
        <v>#VALUE!</v>
      </c>
      <c r="E8" s="8" t="str" cm="1">
        <f t="array" ref="E8">_FV(D8,"Currency")</f>
        <v>GBp</v>
      </c>
      <c r="F8" s="3" cm="1">
        <f t="array" ref="F8">_FV(D8,"Price")</f>
        <v>51112</v>
      </c>
      <c r="G8" s="3" cm="1">
        <f t="array" ref="G8">_FV(D8,"Previous close",TRUE)</f>
        <v>51217</v>
      </c>
      <c r="H8" s="4" cm="1">
        <f t="array" ref="H8">_FV(D8,"Change (%)",TRUE)</f>
        <v>-2.0499999999999997E-3</v>
      </c>
      <c r="I8" s="9" cm="1">
        <f t="array" ref="I8">IFERROR(_FV(D8,"Expense ratio",TRUE),"n.a.")</f>
        <v>3.3E-3</v>
      </c>
      <c r="J8" s="10" cm="1">
        <f t="array" ref="J8">_FV(D8,"Volume")</f>
        <v>45</v>
      </c>
      <c r="K8" s="3">
        <f>IFERROR(MAX(STOCKHISTORY(D8,TODAY()-365,TODAY(),0,0,3)),_FV(D8,"52 week high",TRUE))</f>
      </c>
      <c r="L8" s="16">
        <f>+$F8/K8-1</f>
        <v>0</v>
      </c>
      <c r="M8" s="3">
        <f>IFERROR(MIN(STOCKHISTORY(D8,TODAY()-365,TODAY(),0,0,4)),_FV(D8,"52 week low",TRUE))</f>
      </c>
      <c r="N8" s="4">
        <f>+$F8/M8-1</f>
        <v>2.7522427417389288</v>
      </c>
      <c r="O8" s="13">
        <v>100</v>
      </c>
      <c r="P8" s="11">
        <f>+O8*F8/100</f>
        <v>51112</v>
      </c>
      <c r="Q8" s="12" t="str">
        <f>+IFERROR(P8/#REF!,"n.a.")</f>
        <v>n.a.</v>
      </c>
      <c r="R8" s="17" t="s">
        <v>21</v>
      </c>
    </row>
    <row r="9" spans="1:18" x14ac:dyDescent="0.25">
      <c r="A9" s="1">
        <f>+A8+1</f>
        <v>2</v>
      </c>
      <c r="B9" s="14" t="str" cm="1">
        <f t="array" ref="B9">_FV(D9,"Name")</f>
        <v>iS Core S&amp;P 500 UCITS ETF</v>
      </c>
      <c r="C9" s="15" t="s">
        <v>20</v>
      </c>
      <c r="D9" s="14" t="e" vm="4">
        <v>#VALUE!</v>
      </c>
      <c r="E9" s="8" t="str" cm="1">
        <f t="array" ref="E9">_FV(D9,"Currency")</f>
        <v>GBp</v>
      </c>
      <c r="F9" s="3" cm="1">
        <f t="array" ref="F9">_FV(D9,"Price")</f>
        <v>26815.759999999998</v>
      </c>
      <c r="G9" s="3" cm="1">
        <f t="array" ref="G9">_FV(D9,"Previous close",TRUE)</f>
        <v>26904.5</v>
      </c>
      <c r="H9" s="4" cm="1">
        <f t="array" ref="H9">_FV(D9,"Change (%)",TRUE)</f>
        <v>-3.2979999999999997E-3</v>
      </c>
      <c r="I9" s="9" cm="1">
        <f t="array" ref="I9">IFERROR(_FV(D9,"Expense ratio",TRUE),"n.a.")</f>
        <v>7.000000000000001E-4</v>
      </c>
      <c r="J9" s="10" cm="1">
        <f t="array" ref="J9">_FV(D9,"Volume")</f>
        <v>1082</v>
      </c>
      <c r="K9" s="3">
        <f>IFERROR(MAX(STOCKHISTORY(D9,TODAY()-365,TODAY(),0,0,3)),_FV(D9,"52 week high",TRUE))</f>
      </c>
      <c r="L9" s="16">
        <f t="shared" ref="L9" si="0">+$F9/K9-1</f>
        <v>0</v>
      </c>
      <c r="M9" s="3">
        <f>IFERROR(MIN(STOCKHISTORY(D9,TODAY()-365,TODAY(),0,0,4)),_FV(D9,"52 week low",TRUE))</f>
      </c>
      <c r="N9" s="4">
        <f t="shared" ref="N9" si="1">+$F9/M9-1</f>
        <v>1.4638459347464554</v>
      </c>
      <c r="O9" s="13">
        <v>100</v>
      </c>
      <c r="P9" s="11">
        <f>+O9*F9/100</f>
        <v>26815.759999999998</v>
      </c>
      <c r="Q9" s="12" t="str">
        <f>+IFERROR(P9/#REF!,"n.a.")</f>
        <v>n.a.</v>
      </c>
      <c r="R9" s="17" t="s">
        <v>22</v>
      </c>
    </row>
  </sheetData>
  <hyperlinks>
    <hyperlink ref="C8" r:id="rId1" xr:uid="{8193AEFE-CB47-462C-A3A3-542F14AD100E}"/>
    <hyperlink ref="C9" r:id="rId2" xr:uid="{EDC91A29-307F-4DD7-A399-D080053D29BC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 Spreadsheet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Reviewer</dc:creator>
  <cp:lastModifiedBy>Reviewer</cp:lastModifiedBy>
  <dcterms:created xsi:type="dcterms:W3CDTF">2020-10-20T08:01:32Z</dcterms:created>
  <dcterms:modified xsi:type="dcterms:W3CDTF">2020-10-20T08:05:35Z</dcterms:modified>
</cp:coreProperties>
</file>