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carl.ladd\OneDrive - United States Air Force\Desktop\"/>
    </mc:Choice>
  </mc:AlternateContent>
  <xr:revisionPtr revIDLastSave="0" documentId="13_ncr:1_{38BDA4A1-9A62-4DF6-A716-D30920016A4C}" xr6:coauthVersionLast="47" xr6:coauthVersionMax="47" xr10:uidLastSave="{00000000-0000-0000-0000-000000000000}"/>
  <bookViews>
    <workbookView xWindow="-110" yWindow="50" windowWidth="19420" windowHeight="10260" xr2:uid="{6C0AF01F-A10E-4B9C-A7B7-8D87614EB501}"/>
  </bookViews>
  <sheets>
    <sheet name="ALL" sheetId="2" r:id="rId1"/>
    <sheet name="Storage Rooms" sheetId="1" r:id="rId2"/>
    <sheet name="BO Schedule" sheetId="4" r:id="rId3"/>
    <sheet name="Weeks &amp; Years" sheetId="3" r:id="rId4"/>
    <sheet name="Key Log" sheetId="5" r:id="rId5"/>
    <sheet name="Hard Keys Inventory" sheetId="6" r:id="rId6"/>
  </sheets>
  <externalReferences>
    <externalReference r:id="rId7"/>
  </externalReferences>
  <definedNames>
    <definedName name="_xlnm._FilterDatabase" localSheetId="0" hidden="1">ALL!$A$2:$AD$170</definedName>
    <definedName name="Log">'Key Log'!$A$4:$F$9</definedName>
    <definedName name="TABLEDATES" localSheetId="5">'[1]BO Mondays'!$B$3:$B$56</definedName>
    <definedName name="TABLEDATES" localSheetId="4">'[1]BO Mondays'!$B$3:$B$56</definedName>
    <definedName name="TABLEDATES">'Weeks &amp; Years'!$B$3:$B$56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5" l="1" a="1"/>
  <c r="C4" i="5" s="1"/>
  <c r="C5" i="5" a="1"/>
  <c r="C5" i="5" s="1"/>
  <c r="C6" i="5" a="1"/>
  <c r="C6" i="5" s="1"/>
  <c r="C7" i="5" a="1"/>
  <c r="C7" i="5" s="1"/>
  <c r="C8" i="5" a="1"/>
  <c r="C8" i="5" s="1"/>
  <c r="C9" i="5" a="1"/>
  <c r="C9" i="5" s="1"/>
  <c r="V111" i="6"/>
  <c r="N111" i="6"/>
  <c r="F111" i="6"/>
  <c r="V110" i="6"/>
  <c r="N110" i="6"/>
  <c r="F110" i="6"/>
  <c r="V109" i="6"/>
  <c r="N109" i="6"/>
  <c r="F109" i="6"/>
  <c r="V108" i="6"/>
  <c r="N108" i="6"/>
  <c r="F108" i="6"/>
  <c r="V107" i="6"/>
  <c r="N107" i="6"/>
  <c r="F107" i="6"/>
  <c r="V106" i="6"/>
  <c r="N106" i="6"/>
  <c r="F106" i="6"/>
  <c r="V105" i="6"/>
  <c r="N105" i="6"/>
  <c r="F105" i="6"/>
  <c r="V104" i="6"/>
  <c r="N104" i="6"/>
  <c r="F104" i="6"/>
  <c r="V103" i="6"/>
  <c r="N103" i="6"/>
  <c r="F103" i="6"/>
  <c r="V102" i="6"/>
  <c r="N102" i="6"/>
  <c r="F102" i="6"/>
  <c r="V101" i="6"/>
  <c r="N101" i="6"/>
  <c r="F101" i="6"/>
  <c r="V100" i="6"/>
  <c r="N100" i="6"/>
  <c r="F100" i="6"/>
  <c r="V99" i="6"/>
  <c r="N99" i="6"/>
  <c r="F99" i="6"/>
  <c r="V98" i="6"/>
  <c r="N98" i="6"/>
  <c r="F98" i="6"/>
  <c r="V97" i="6"/>
  <c r="N97" i="6"/>
  <c r="F97" i="6"/>
  <c r="V96" i="6"/>
  <c r="N96" i="6"/>
  <c r="F96" i="6"/>
  <c r="V95" i="6"/>
  <c r="N95" i="6"/>
  <c r="F95" i="6"/>
  <c r="V94" i="6"/>
  <c r="N94" i="6"/>
  <c r="F94" i="6"/>
  <c r="V93" i="6"/>
  <c r="N93" i="6"/>
  <c r="F93" i="6"/>
  <c r="V92" i="6"/>
  <c r="N92" i="6"/>
  <c r="F92" i="6"/>
  <c r="V91" i="6"/>
  <c r="N91" i="6"/>
  <c r="F91" i="6"/>
  <c r="V90" i="6"/>
  <c r="N90" i="6"/>
  <c r="F90" i="6"/>
  <c r="V89" i="6"/>
  <c r="N89" i="6"/>
  <c r="F89" i="6"/>
  <c r="V88" i="6"/>
  <c r="N88" i="6"/>
  <c r="F88" i="6"/>
  <c r="F87" i="6"/>
  <c r="F86" i="6"/>
  <c r="F85" i="6"/>
  <c r="F84" i="6"/>
  <c r="F83" i="6"/>
  <c r="F82" i="6"/>
  <c r="F81" i="6"/>
  <c r="F80" i="6"/>
  <c r="F79" i="6"/>
  <c r="F78" i="6"/>
  <c r="F77" i="6"/>
  <c r="F76" i="6"/>
  <c r="V75" i="6"/>
  <c r="N75" i="6"/>
  <c r="F75" i="6"/>
  <c r="V74" i="6"/>
  <c r="N74" i="6"/>
  <c r="F74" i="6"/>
  <c r="V73" i="6"/>
  <c r="N73" i="6"/>
  <c r="F73" i="6"/>
  <c r="V72" i="6"/>
  <c r="N72" i="6"/>
  <c r="F72" i="6"/>
  <c r="V71" i="6"/>
  <c r="N71" i="6"/>
  <c r="F71" i="6"/>
  <c r="V70" i="6"/>
  <c r="N70" i="6"/>
  <c r="F70" i="6"/>
  <c r="V69" i="6"/>
  <c r="N69" i="6"/>
  <c r="F69" i="6"/>
  <c r="V68" i="6"/>
  <c r="N68" i="6"/>
  <c r="F68" i="6"/>
  <c r="V67" i="6"/>
  <c r="N67" i="6"/>
  <c r="F67" i="6"/>
  <c r="V66" i="6"/>
  <c r="N66" i="6"/>
  <c r="F66" i="6"/>
  <c r="V65" i="6"/>
  <c r="N65" i="6"/>
  <c r="F65" i="6"/>
  <c r="V64" i="6"/>
  <c r="N64" i="6"/>
  <c r="F64" i="6"/>
  <c r="F63" i="6"/>
  <c r="F62" i="6"/>
  <c r="F61" i="6"/>
  <c r="F60" i="6"/>
  <c r="F59" i="6"/>
  <c r="F58" i="6"/>
  <c r="F57" i="6"/>
  <c r="F56" i="6"/>
  <c r="F55" i="6"/>
  <c r="F54" i="6"/>
  <c r="F53" i="6"/>
  <c r="F52" i="6"/>
  <c r="F51" i="6"/>
  <c r="F50" i="6"/>
  <c r="F49" i="6"/>
  <c r="F48" i="6"/>
  <c r="F47" i="6"/>
  <c r="F46" i="6"/>
  <c r="F45" i="6"/>
  <c r="F44" i="6"/>
  <c r="F43" i="6"/>
  <c r="F42" i="6"/>
  <c r="F41" i="6"/>
  <c r="F40" i="6"/>
  <c r="V39" i="6"/>
  <c r="N39" i="6"/>
  <c r="F39" i="6"/>
  <c r="V38" i="6"/>
  <c r="N38" i="6"/>
  <c r="F38" i="6"/>
  <c r="V37" i="6"/>
  <c r="N37" i="6"/>
  <c r="F37" i="6"/>
  <c r="V36" i="6"/>
  <c r="N36" i="6"/>
  <c r="F36" i="6"/>
  <c r="V35" i="6"/>
  <c r="N35" i="6"/>
  <c r="F35" i="6"/>
  <c r="V34" i="6"/>
  <c r="N34" i="6"/>
  <c r="F34" i="6"/>
  <c r="V33" i="6"/>
  <c r="N33" i="6"/>
  <c r="F33" i="6"/>
  <c r="V32" i="6"/>
  <c r="N32" i="6"/>
  <c r="F32" i="6"/>
  <c r="V31" i="6"/>
  <c r="N31" i="6"/>
  <c r="F31" i="6"/>
  <c r="V30" i="6"/>
  <c r="N30" i="6"/>
  <c r="F30" i="6"/>
  <c r="V29" i="6"/>
  <c r="N29" i="6"/>
  <c r="F29" i="6"/>
  <c r="V28" i="6"/>
  <c r="N28" i="6"/>
  <c r="F28" i="6"/>
  <c r="V27" i="6"/>
  <c r="N27" i="6"/>
  <c r="F27" i="6"/>
  <c r="V26" i="6"/>
  <c r="N26" i="6"/>
  <c r="F26" i="6"/>
  <c r="V25" i="6"/>
  <c r="N25" i="6"/>
  <c r="F25" i="6"/>
  <c r="V24" i="6"/>
  <c r="N24" i="6"/>
  <c r="F24" i="6"/>
  <c r="V23" i="6"/>
  <c r="N23" i="6"/>
  <c r="F23" i="6"/>
  <c r="V22" i="6"/>
  <c r="N22" i="6"/>
  <c r="F22" i="6"/>
  <c r="V21" i="6"/>
  <c r="N21" i="6"/>
  <c r="F21" i="6"/>
  <c r="V20" i="6"/>
  <c r="N20" i="6"/>
  <c r="F20" i="6"/>
  <c r="V19" i="6"/>
  <c r="N19" i="6"/>
  <c r="F19" i="6"/>
  <c r="V18" i="6"/>
  <c r="N18" i="6"/>
  <c r="F18" i="6"/>
  <c r="V17" i="6"/>
  <c r="N17" i="6"/>
  <c r="F17" i="6"/>
  <c r="V16" i="6"/>
  <c r="N16" i="6"/>
  <c r="F16" i="6"/>
  <c r="F15" i="6"/>
  <c r="F14" i="6"/>
  <c r="F13" i="6"/>
  <c r="F12" i="6"/>
  <c r="F11" i="6"/>
  <c r="F10" i="6"/>
  <c r="F9" i="6"/>
  <c r="F8" i="6"/>
  <c r="F7" i="6"/>
  <c r="F6" i="6"/>
  <c r="F5" i="6"/>
  <c r="F4" i="6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4" i="1"/>
  <c r="J3" i="4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2" i="4"/>
  <c r="G3" i="4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2" i="4"/>
  <c r="A3" i="4"/>
  <c r="B3" i="4"/>
  <c r="C3" i="4"/>
  <c r="A4" i="4"/>
  <c r="B4" i="4"/>
  <c r="C4" i="4"/>
  <c r="A5" i="4"/>
  <c r="B5" i="4"/>
  <c r="C5" i="4"/>
  <c r="A6" i="4"/>
  <c r="B6" i="4"/>
  <c r="C6" i="4"/>
  <c r="A7" i="4"/>
  <c r="B7" i="4"/>
  <c r="C7" i="4"/>
  <c r="A8" i="4"/>
  <c r="B8" i="4"/>
  <c r="C8" i="4"/>
  <c r="A9" i="4"/>
  <c r="B9" i="4"/>
  <c r="C9" i="4"/>
  <c r="A10" i="4"/>
  <c r="B10" i="4"/>
  <c r="C10" i="4"/>
  <c r="A11" i="4"/>
  <c r="B11" i="4"/>
  <c r="C11" i="4"/>
  <c r="A12" i="4"/>
  <c r="B12" i="4"/>
  <c r="C12" i="4"/>
  <c r="A13" i="4"/>
  <c r="B13" i="4"/>
  <c r="C13" i="4"/>
  <c r="A14" i="4"/>
  <c r="B14" i="4"/>
  <c r="C14" i="4"/>
  <c r="A15" i="4"/>
  <c r="B15" i="4"/>
  <c r="C15" i="4"/>
  <c r="A16" i="4"/>
  <c r="B16" i="4"/>
  <c r="C16" i="4"/>
  <c r="A17" i="4"/>
  <c r="B17" i="4"/>
  <c r="C17" i="4"/>
  <c r="A18" i="4"/>
  <c r="B18" i="4"/>
  <c r="C18" i="4"/>
  <c r="A19" i="4"/>
  <c r="B19" i="4"/>
  <c r="C19" i="4"/>
  <c r="A20" i="4"/>
  <c r="B20" i="4"/>
  <c r="C20" i="4"/>
  <c r="A21" i="4"/>
  <c r="B21" i="4"/>
  <c r="C21" i="4"/>
  <c r="A22" i="4"/>
  <c r="B22" i="4"/>
  <c r="C22" i="4"/>
  <c r="A23" i="4"/>
  <c r="B23" i="4"/>
  <c r="C23" i="4"/>
  <c r="A24" i="4"/>
  <c r="B24" i="4"/>
  <c r="C24" i="4"/>
  <c r="A25" i="4"/>
  <c r="B25" i="4"/>
  <c r="C25" i="4"/>
  <c r="A26" i="4"/>
  <c r="B26" i="4"/>
  <c r="C26" i="4"/>
  <c r="A27" i="4"/>
  <c r="B27" i="4"/>
  <c r="C27" i="4"/>
  <c r="A28" i="4"/>
  <c r="B28" i="4"/>
  <c r="C28" i="4"/>
  <c r="A29" i="4"/>
  <c r="B29" i="4"/>
  <c r="C29" i="4"/>
  <c r="A30" i="4"/>
  <c r="B30" i="4"/>
  <c r="C30" i="4"/>
  <c r="A31" i="4"/>
  <c r="B31" i="4"/>
  <c r="C31" i="4"/>
  <c r="A32" i="4"/>
  <c r="B32" i="4"/>
  <c r="C32" i="4"/>
  <c r="A33" i="4"/>
  <c r="B33" i="4"/>
  <c r="C33" i="4"/>
  <c r="A34" i="4"/>
  <c r="B34" i="4"/>
  <c r="C34" i="4"/>
  <c r="A35" i="4"/>
  <c r="B35" i="4"/>
  <c r="C35" i="4"/>
  <c r="A36" i="4"/>
  <c r="B36" i="4"/>
  <c r="C36" i="4"/>
  <c r="A37" i="4"/>
  <c r="B37" i="4"/>
  <c r="C37" i="4"/>
  <c r="A38" i="4"/>
  <c r="B38" i="4"/>
  <c r="C38" i="4"/>
  <c r="A39" i="4"/>
  <c r="B39" i="4"/>
  <c r="C39" i="4"/>
  <c r="A40" i="4"/>
  <c r="B40" i="4"/>
  <c r="C40" i="4"/>
  <c r="A41" i="4"/>
  <c r="B41" i="4"/>
  <c r="C41" i="4"/>
  <c r="A42" i="4"/>
  <c r="B42" i="4"/>
  <c r="C42" i="4"/>
  <c r="A43" i="4"/>
  <c r="B43" i="4"/>
  <c r="C43" i="4"/>
  <c r="A44" i="4"/>
  <c r="B44" i="4"/>
  <c r="C44" i="4"/>
  <c r="A45" i="4"/>
  <c r="B45" i="4"/>
  <c r="C45" i="4"/>
  <c r="A46" i="4"/>
  <c r="B46" i="4"/>
  <c r="C46" i="4"/>
  <c r="A47" i="4"/>
  <c r="B47" i="4"/>
  <c r="C47" i="4"/>
  <c r="A48" i="4"/>
  <c r="B48" i="4"/>
  <c r="C48" i="4"/>
  <c r="A49" i="4"/>
  <c r="B49" i="4"/>
  <c r="C49" i="4"/>
  <c r="A50" i="4"/>
  <c r="B50" i="4"/>
  <c r="C50" i="4"/>
  <c r="A51" i="4"/>
  <c r="B51" i="4"/>
  <c r="C51" i="4"/>
  <c r="A52" i="4"/>
  <c r="B52" i="4"/>
  <c r="C52" i="4"/>
  <c r="A53" i="4"/>
  <c r="B53" i="4"/>
  <c r="C53" i="4"/>
  <c r="A54" i="4"/>
  <c r="B54" i="4"/>
  <c r="C54" i="4"/>
  <c r="A55" i="4"/>
  <c r="B55" i="4"/>
  <c r="C55" i="4"/>
  <c r="A56" i="4"/>
  <c r="B56" i="4"/>
  <c r="C56" i="4"/>
  <c r="A57" i="4"/>
  <c r="B57" i="4"/>
  <c r="C57" i="4"/>
  <c r="A58" i="4"/>
  <c r="B58" i="4"/>
  <c r="C58" i="4"/>
  <c r="A59" i="4"/>
  <c r="B59" i="4"/>
  <c r="C59" i="4"/>
  <c r="A60" i="4"/>
  <c r="B60" i="4"/>
  <c r="C60" i="4"/>
  <c r="A61" i="4"/>
  <c r="B61" i="4"/>
  <c r="C61" i="4"/>
  <c r="A62" i="4"/>
  <c r="B62" i="4"/>
  <c r="C62" i="4"/>
  <c r="A63" i="4"/>
  <c r="B63" i="4"/>
  <c r="C63" i="4"/>
  <c r="A64" i="4"/>
  <c r="B64" i="4"/>
  <c r="C64" i="4"/>
  <c r="A65" i="4"/>
  <c r="B65" i="4"/>
  <c r="C65" i="4"/>
  <c r="A66" i="4"/>
  <c r="B66" i="4"/>
  <c r="C66" i="4"/>
  <c r="A67" i="4"/>
  <c r="B67" i="4"/>
  <c r="C67" i="4"/>
  <c r="A68" i="4"/>
  <c r="B68" i="4"/>
  <c r="C68" i="4"/>
  <c r="A69" i="4"/>
  <c r="B69" i="4"/>
  <c r="C69" i="4"/>
  <c r="A70" i="4"/>
  <c r="B70" i="4"/>
  <c r="C70" i="4"/>
  <c r="A71" i="4"/>
  <c r="B71" i="4"/>
  <c r="C71" i="4"/>
  <c r="A72" i="4"/>
  <c r="B72" i="4"/>
  <c r="C72" i="4"/>
  <c r="A73" i="4"/>
  <c r="B73" i="4"/>
  <c r="C73" i="4"/>
  <c r="A74" i="4"/>
  <c r="B74" i="4"/>
  <c r="C74" i="4"/>
  <c r="A75" i="4"/>
  <c r="B75" i="4"/>
  <c r="C75" i="4"/>
  <c r="A76" i="4"/>
  <c r="B76" i="4"/>
  <c r="C76" i="4"/>
  <c r="A77" i="4"/>
  <c r="B77" i="4"/>
  <c r="C77" i="4"/>
  <c r="A78" i="4"/>
  <c r="B78" i="4"/>
  <c r="C78" i="4"/>
  <c r="A79" i="4"/>
  <c r="B79" i="4"/>
  <c r="C79" i="4"/>
  <c r="A80" i="4"/>
  <c r="B80" i="4"/>
  <c r="C80" i="4"/>
  <c r="A81" i="4"/>
  <c r="B81" i="4"/>
  <c r="C81" i="4"/>
  <c r="A82" i="4"/>
  <c r="B82" i="4"/>
  <c r="C82" i="4"/>
  <c r="A83" i="4"/>
  <c r="B83" i="4"/>
  <c r="C83" i="4"/>
  <c r="A84" i="4"/>
  <c r="B84" i="4"/>
  <c r="C84" i="4"/>
  <c r="A85" i="4"/>
  <c r="B85" i="4"/>
  <c r="C85" i="4"/>
  <c r="A86" i="4"/>
  <c r="B86" i="4"/>
  <c r="C86" i="4"/>
  <c r="A87" i="4"/>
  <c r="B87" i="4"/>
  <c r="C87" i="4"/>
  <c r="A88" i="4"/>
  <c r="B88" i="4"/>
  <c r="C88" i="4"/>
  <c r="A89" i="4"/>
  <c r="B89" i="4"/>
  <c r="C89" i="4"/>
  <c r="A90" i="4"/>
  <c r="B90" i="4"/>
  <c r="C90" i="4"/>
  <c r="A91" i="4"/>
  <c r="B91" i="4"/>
  <c r="C91" i="4"/>
  <c r="A92" i="4"/>
  <c r="B92" i="4"/>
  <c r="C92" i="4"/>
  <c r="A93" i="4"/>
  <c r="B93" i="4"/>
  <c r="C93" i="4"/>
  <c r="A94" i="4"/>
  <c r="B94" i="4"/>
  <c r="C94" i="4"/>
  <c r="A95" i="4"/>
  <c r="B95" i="4"/>
  <c r="C95" i="4"/>
  <c r="A96" i="4"/>
  <c r="B96" i="4"/>
  <c r="C96" i="4"/>
  <c r="A97" i="4"/>
  <c r="B97" i="4"/>
  <c r="C97" i="4"/>
  <c r="A98" i="4"/>
  <c r="B98" i="4"/>
  <c r="C98" i="4"/>
  <c r="A99" i="4"/>
  <c r="B99" i="4"/>
  <c r="C99" i="4"/>
  <c r="A100" i="4"/>
  <c r="B100" i="4"/>
  <c r="C100" i="4"/>
  <c r="A101" i="4"/>
  <c r="B101" i="4"/>
  <c r="C101" i="4"/>
  <c r="A102" i="4"/>
  <c r="B102" i="4"/>
  <c r="C102" i="4"/>
  <c r="A103" i="4"/>
  <c r="B103" i="4"/>
  <c r="C103" i="4"/>
  <c r="A104" i="4"/>
  <c r="B104" i="4"/>
  <c r="C104" i="4"/>
  <c r="A105" i="4"/>
  <c r="B105" i="4"/>
  <c r="C105" i="4"/>
  <c r="A106" i="4"/>
  <c r="B106" i="4"/>
  <c r="C106" i="4"/>
  <c r="A107" i="4"/>
  <c r="B107" i="4"/>
  <c r="C107" i="4"/>
  <c r="A108" i="4"/>
  <c r="B108" i="4"/>
  <c r="C108" i="4"/>
  <c r="A109" i="4"/>
  <c r="B109" i="4"/>
  <c r="C109" i="4"/>
  <c r="A110" i="4"/>
  <c r="B110" i="4"/>
  <c r="C110" i="4"/>
  <c r="A111" i="4"/>
  <c r="B111" i="4"/>
  <c r="C111" i="4"/>
  <c r="A112" i="4"/>
  <c r="B112" i="4"/>
  <c r="C112" i="4"/>
  <c r="A113" i="4"/>
  <c r="B113" i="4"/>
  <c r="C113" i="4"/>
  <c r="A114" i="4"/>
  <c r="B114" i="4"/>
  <c r="C114" i="4"/>
  <c r="A115" i="4"/>
  <c r="B115" i="4"/>
  <c r="C115" i="4"/>
  <c r="A116" i="4"/>
  <c r="B116" i="4"/>
  <c r="C116" i="4"/>
  <c r="A117" i="4"/>
  <c r="B117" i="4"/>
  <c r="C117" i="4"/>
  <c r="A118" i="4"/>
  <c r="B118" i="4"/>
  <c r="C118" i="4"/>
  <c r="A119" i="4"/>
  <c r="B119" i="4"/>
  <c r="C119" i="4"/>
  <c r="A120" i="4"/>
  <c r="B120" i="4"/>
  <c r="C120" i="4"/>
  <c r="A121" i="4"/>
  <c r="B121" i="4"/>
  <c r="C121" i="4"/>
  <c r="A122" i="4"/>
  <c r="B122" i="4"/>
  <c r="C122" i="4"/>
  <c r="A123" i="4"/>
  <c r="B123" i="4"/>
  <c r="C123" i="4"/>
  <c r="A124" i="4"/>
  <c r="B124" i="4"/>
  <c r="C124" i="4"/>
  <c r="A125" i="4"/>
  <c r="B125" i="4"/>
  <c r="C125" i="4"/>
  <c r="A126" i="4"/>
  <c r="B126" i="4"/>
  <c r="C126" i="4"/>
  <c r="A127" i="4"/>
  <c r="B127" i="4"/>
  <c r="C127" i="4"/>
  <c r="A128" i="4"/>
  <c r="B128" i="4"/>
  <c r="C128" i="4"/>
  <c r="A129" i="4"/>
  <c r="B129" i="4"/>
  <c r="C129" i="4"/>
  <c r="A130" i="4"/>
  <c r="B130" i="4"/>
  <c r="C130" i="4"/>
  <c r="A131" i="4"/>
  <c r="B131" i="4"/>
  <c r="C131" i="4"/>
  <c r="A132" i="4"/>
  <c r="B132" i="4"/>
  <c r="C132" i="4"/>
  <c r="A133" i="4"/>
  <c r="B133" i="4"/>
  <c r="C133" i="4"/>
  <c r="A134" i="4"/>
  <c r="B134" i="4"/>
  <c r="C134" i="4"/>
  <c r="A135" i="4"/>
  <c r="B135" i="4"/>
  <c r="C135" i="4"/>
  <c r="A136" i="4"/>
  <c r="B136" i="4"/>
  <c r="C136" i="4"/>
  <c r="A137" i="4"/>
  <c r="B137" i="4"/>
  <c r="C137" i="4"/>
  <c r="A138" i="4"/>
  <c r="B138" i="4"/>
  <c r="C138" i="4"/>
  <c r="A139" i="4"/>
  <c r="B139" i="4"/>
  <c r="C139" i="4"/>
  <c r="A140" i="4"/>
  <c r="B140" i="4"/>
  <c r="C140" i="4"/>
  <c r="A141" i="4"/>
  <c r="B141" i="4"/>
  <c r="C141" i="4"/>
  <c r="A142" i="4"/>
  <c r="B142" i="4"/>
  <c r="C142" i="4"/>
  <c r="A143" i="4"/>
  <c r="B143" i="4"/>
  <c r="C143" i="4"/>
  <c r="A144" i="4"/>
  <c r="B144" i="4"/>
  <c r="C144" i="4"/>
  <c r="A145" i="4"/>
  <c r="B145" i="4"/>
  <c r="C145" i="4"/>
  <c r="A146" i="4"/>
  <c r="B146" i="4"/>
  <c r="C146" i="4"/>
  <c r="A147" i="4"/>
  <c r="B147" i="4"/>
  <c r="C147" i="4"/>
  <c r="A148" i="4"/>
  <c r="B148" i="4"/>
  <c r="C148" i="4"/>
  <c r="A149" i="4"/>
  <c r="B149" i="4"/>
  <c r="C149" i="4"/>
  <c r="A150" i="4"/>
  <c r="B150" i="4"/>
  <c r="C150" i="4"/>
  <c r="A151" i="4"/>
  <c r="B151" i="4"/>
  <c r="C151" i="4"/>
  <c r="A152" i="4"/>
  <c r="B152" i="4"/>
  <c r="C152" i="4"/>
  <c r="A153" i="4"/>
  <c r="B153" i="4"/>
  <c r="C153" i="4"/>
  <c r="A154" i="4"/>
  <c r="B154" i="4"/>
  <c r="C154" i="4"/>
  <c r="A155" i="4"/>
  <c r="B155" i="4"/>
  <c r="C155" i="4"/>
  <c r="A156" i="4"/>
  <c r="B156" i="4"/>
  <c r="C156" i="4"/>
  <c r="A157" i="4"/>
  <c r="B157" i="4"/>
  <c r="C157" i="4"/>
  <c r="A158" i="4"/>
  <c r="B158" i="4"/>
  <c r="C158" i="4"/>
  <c r="A159" i="4"/>
  <c r="B159" i="4"/>
  <c r="C159" i="4"/>
  <c r="A160" i="4"/>
  <c r="B160" i="4"/>
  <c r="C160" i="4"/>
  <c r="A161" i="4"/>
  <c r="B161" i="4"/>
  <c r="C161" i="4"/>
  <c r="A162" i="4"/>
  <c r="B162" i="4"/>
  <c r="C162" i="4"/>
  <c r="A163" i="4"/>
  <c r="B163" i="4"/>
  <c r="C163" i="4"/>
  <c r="A164" i="4"/>
  <c r="B164" i="4"/>
  <c r="C164" i="4"/>
  <c r="A165" i="4"/>
  <c r="B165" i="4"/>
  <c r="C165" i="4"/>
  <c r="A166" i="4"/>
  <c r="B166" i="4"/>
  <c r="C166" i="4"/>
  <c r="A167" i="4"/>
  <c r="B167" i="4"/>
  <c r="C167" i="4"/>
  <c r="A168" i="4"/>
  <c r="B168" i="4"/>
  <c r="C168" i="4"/>
  <c r="A169" i="4"/>
  <c r="B169" i="4"/>
  <c r="C169" i="4"/>
  <c r="C2" i="4"/>
  <c r="B2" i="4"/>
  <c r="A2" i="4"/>
  <c r="S2" i="4"/>
  <c r="P3" i="4"/>
  <c r="Q3" i="4"/>
  <c r="P4" i="4"/>
  <c r="Q4" i="4"/>
  <c r="P5" i="4"/>
  <c r="Q5" i="4"/>
  <c r="P6" i="4"/>
  <c r="Q6" i="4"/>
  <c r="P7" i="4"/>
  <c r="Q7" i="4"/>
  <c r="P8" i="4"/>
  <c r="Q8" i="4"/>
  <c r="P9" i="4"/>
  <c r="Q9" i="4"/>
  <c r="P10" i="4"/>
  <c r="Q10" i="4"/>
  <c r="P11" i="4"/>
  <c r="Q11" i="4"/>
  <c r="P12" i="4"/>
  <c r="Q12" i="4"/>
  <c r="P13" i="4"/>
  <c r="Q13" i="4"/>
  <c r="P14" i="4"/>
  <c r="Q14" i="4"/>
  <c r="P15" i="4"/>
  <c r="Q15" i="4"/>
  <c r="P16" i="4"/>
  <c r="Q16" i="4"/>
  <c r="P17" i="4"/>
  <c r="Q17" i="4"/>
  <c r="P18" i="4"/>
  <c r="Q18" i="4"/>
  <c r="P19" i="4"/>
  <c r="Q19" i="4"/>
  <c r="P20" i="4"/>
  <c r="Q20" i="4"/>
  <c r="P21" i="4"/>
  <c r="Q21" i="4"/>
  <c r="P22" i="4"/>
  <c r="Q22" i="4"/>
  <c r="P23" i="4"/>
  <c r="Q23" i="4"/>
  <c r="P24" i="4"/>
  <c r="Q24" i="4"/>
  <c r="P25" i="4"/>
  <c r="Q25" i="4"/>
  <c r="P26" i="4"/>
  <c r="Q26" i="4"/>
  <c r="P27" i="4"/>
  <c r="Q27" i="4"/>
  <c r="P28" i="4"/>
  <c r="Q28" i="4"/>
  <c r="P29" i="4"/>
  <c r="Q29" i="4"/>
  <c r="P30" i="4"/>
  <c r="Q30" i="4"/>
  <c r="P31" i="4"/>
  <c r="Q31" i="4"/>
  <c r="P32" i="4"/>
  <c r="Q32" i="4"/>
  <c r="P33" i="4"/>
  <c r="Q33" i="4"/>
  <c r="P34" i="4"/>
  <c r="Q34" i="4"/>
  <c r="P35" i="4"/>
  <c r="Q35" i="4"/>
  <c r="P36" i="4"/>
  <c r="Q36" i="4"/>
  <c r="P37" i="4"/>
  <c r="Q37" i="4"/>
  <c r="P38" i="4"/>
  <c r="Q38" i="4"/>
  <c r="P39" i="4"/>
  <c r="Q39" i="4"/>
  <c r="P40" i="4"/>
  <c r="Q40" i="4"/>
  <c r="P41" i="4"/>
  <c r="Q41" i="4"/>
  <c r="P42" i="4"/>
  <c r="Q42" i="4"/>
  <c r="P43" i="4"/>
  <c r="Q43" i="4"/>
  <c r="P44" i="4"/>
  <c r="Q44" i="4"/>
  <c r="P45" i="4"/>
  <c r="Q45" i="4"/>
  <c r="P46" i="4"/>
  <c r="Q46" i="4"/>
  <c r="P47" i="4"/>
  <c r="Q47" i="4"/>
  <c r="P48" i="4"/>
  <c r="Q48" i="4"/>
  <c r="P49" i="4"/>
  <c r="Q49" i="4"/>
  <c r="P50" i="4"/>
  <c r="Q50" i="4"/>
  <c r="P51" i="4"/>
  <c r="Q51" i="4"/>
  <c r="P52" i="4"/>
  <c r="Q52" i="4"/>
  <c r="P53" i="4"/>
  <c r="Q53" i="4"/>
  <c r="P54" i="4"/>
  <c r="Q54" i="4"/>
  <c r="P55" i="4"/>
  <c r="Q55" i="4"/>
  <c r="P56" i="4"/>
  <c r="Q56" i="4"/>
  <c r="P57" i="4"/>
  <c r="Q57" i="4"/>
  <c r="P58" i="4"/>
  <c r="Q58" i="4"/>
  <c r="P59" i="4"/>
  <c r="Q59" i="4"/>
  <c r="P60" i="4"/>
  <c r="Q60" i="4"/>
  <c r="P61" i="4"/>
  <c r="Q61" i="4"/>
  <c r="P62" i="4"/>
  <c r="Q62" i="4"/>
  <c r="P63" i="4"/>
  <c r="Q63" i="4"/>
  <c r="P64" i="4"/>
  <c r="Q64" i="4"/>
  <c r="P65" i="4"/>
  <c r="Q65" i="4"/>
  <c r="P66" i="4"/>
  <c r="Q66" i="4"/>
  <c r="P67" i="4"/>
  <c r="Q67" i="4"/>
  <c r="P68" i="4"/>
  <c r="Q68" i="4"/>
  <c r="P69" i="4"/>
  <c r="Q69" i="4"/>
  <c r="P70" i="4"/>
  <c r="Q70" i="4"/>
  <c r="P71" i="4"/>
  <c r="Q71" i="4"/>
  <c r="P72" i="4"/>
  <c r="Q72" i="4"/>
  <c r="P73" i="4"/>
  <c r="Q73" i="4"/>
  <c r="P74" i="4"/>
  <c r="Q74" i="4"/>
  <c r="P75" i="4"/>
  <c r="Q75" i="4"/>
  <c r="P76" i="4"/>
  <c r="Q76" i="4"/>
  <c r="P77" i="4"/>
  <c r="Q77" i="4"/>
  <c r="P78" i="4"/>
  <c r="Q78" i="4"/>
  <c r="P79" i="4"/>
  <c r="Q79" i="4"/>
  <c r="P80" i="4"/>
  <c r="Q80" i="4"/>
  <c r="P81" i="4"/>
  <c r="Q81" i="4"/>
  <c r="P82" i="4"/>
  <c r="Q82" i="4"/>
  <c r="P83" i="4"/>
  <c r="Q83" i="4"/>
  <c r="P84" i="4"/>
  <c r="Q84" i="4"/>
  <c r="P85" i="4"/>
  <c r="Q85" i="4"/>
  <c r="P86" i="4"/>
  <c r="Q86" i="4"/>
  <c r="P87" i="4"/>
  <c r="Q87" i="4"/>
  <c r="P88" i="4"/>
  <c r="Q88" i="4"/>
  <c r="P89" i="4"/>
  <c r="Q89" i="4"/>
  <c r="P90" i="4"/>
  <c r="Q90" i="4"/>
  <c r="P91" i="4"/>
  <c r="Q91" i="4"/>
  <c r="P92" i="4"/>
  <c r="Q92" i="4"/>
  <c r="P93" i="4"/>
  <c r="Q93" i="4"/>
  <c r="P94" i="4"/>
  <c r="Q94" i="4"/>
  <c r="P95" i="4"/>
  <c r="Q95" i="4"/>
  <c r="P96" i="4"/>
  <c r="Q96" i="4"/>
  <c r="P97" i="4"/>
  <c r="Q97" i="4"/>
  <c r="P98" i="4"/>
  <c r="Q98" i="4"/>
  <c r="P99" i="4"/>
  <c r="Q99" i="4"/>
  <c r="P100" i="4"/>
  <c r="Q100" i="4"/>
  <c r="P101" i="4"/>
  <c r="Q101" i="4"/>
  <c r="P102" i="4"/>
  <c r="Q102" i="4"/>
  <c r="P103" i="4"/>
  <c r="Q103" i="4"/>
  <c r="P104" i="4"/>
  <c r="Q104" i="4"/>
  <c r="P105" i="4"/>
  <c r="Q105" i="4"/>
  <c r="P106" i="4"/>
  <c r="Q106" i="4"/>
  <c r="P107" i="4"/>
  <c r="Q107" i="4"/>
  <c r="P108" i="4"/>
  <c r="Q108" i="4"/>
  <c r="P109" i="4"/>
  <c r="Q109" i="4"/>
  <c r="P110" i="4"/>
  <c r="Q110" i="4"/>
  <c r="P111" i="4"/>
  <c r="Q111" i="4"/>
  <c r="P112" i="4"/>
  <c r="Q112" i="4"/>
  <c r="P113" i="4"/>
  <c r="Q113" i="4"/>
  <c r="P114" i="4"/>
  <c r="Q114" i="4"/>
  <c r="P115" i="4"/>
  <c r="Q115" i="4"/>
  <c r="P116" i="4"/>
  <c r="Q116" i="4"/>
  <c r="P117" i="4"/>
  <c r="Q117" i="4"/>
  <c r="P118" i="4"/>
  <c r="Q118" i="4"/>
  <c r="P119" i="4"/>
  <c r="Q119" i="4"/>
  <c r="P120" i="4"/>
  <c r="Q120" i="4"/>
  <c r="P121" i="4"/>
  <c r="Q121" i="4"/>
  <c r="P122" i="4"/>
  <c r="Q122" i="4"/>
  <c r="P123" i="4"/>
  <c r="Q123" i="4"/>
  <c r="P124" i="4"/>
  <c r="Q124" i="4"/>
  <c r="P125" i="4"/>
  <c r="Q125" i="4"/>
  <c r="P126" i="4"/>
  <c r="Q126" i="4"/>
  <c r="P127" i="4"/>
  <c r="Q127" i="4"/>
  <c r="P128" i="4"/>
  <c r="Q128" i="4"/>
  <c r="P129" i="4"/>
  <c r="Q129" i="4"/>
  <c r="P130" i="4"/>
  <c r="Q130" i="4"/>
  <c r="P131" i="4"/>
  <c r="Q131" i="4"/>
  <c r="P132" i="4"/>
  <c r="Q132" i="4"/>
  <c r="P133" i="4"/>
  <c r="Q133" i="4"/>
  <c r="P134" i="4"/>
  <c r="Q134" i="4"/>
  <c r="P135" i="4"/>
  <c r="Q135" i="4"/>
  <c r="P136" i="4"/>
  <c r="Q136" i="4"/>
  <c r="P137" i="4"/>
  <c r="Q137" i="4"/>
  <c r="P138" i="4"/>
  <c r="Q138" i="4"/>
  <c r="P139" i="4"/>
  <c r="Q139" i="4"/>
  <c r="P140" i="4"/>
  <c r="Q140" i="4"/>
  <c r="P141" i="4"/>
  <c r="Q141" i="4"/>
  <c r="P142" i="4"/>
  <c r="Q142" i="4"/>
  <c r="P143" i="4"/>
  <c r="Q143" i="4"/>
  <c r="P144" i="4"/>
  <c r="Q144" i="4"/>
  <c r="P145" i="4"/>
  <c r="Q145" i="4"/>
  <c r="P146" i="4"/>
  <c r="Q146" i="4"/>
  <c r="P147" i="4"/>
  <c r="Q147" i="4"/>
  <c r="P148" i="4"/>
  <c r="Q148" i="4"/>
  <c r="P149" i="4"/>
  <c r="Q149" i="4"/>
  <c r="P150" i="4"/>
  <c r="Q150" i="4"/>
  <c r="P151" i="4"/>
  <c r="Q151" i="4"/>
  <c r="P152" i="4"/>
  <c r="Q152" i="4"/>
  <c r="P153" i="4"/>
  <c r="Q153" i="4"/>
  <c r="P154" i="4"/>
  <c r="Q154" i="4"/>
  <c r="P155" i="4"/>
  <c r="Q155" i="4"/>
  <c r="P156" i="4"/>
  <c r="Q156" i="4"/>
  <c r="P157" i="4"/>
  <c r="Q157" i="4"/>
  <c r="P158" i="4"/>
  <c r="Q158" i="4"/>
  <c r="P159" i="4"/>
  <c r="Q159" i="4"/>
  <c r="P160" i="4"/>
  <c r="Q160" i="4"/>
  <c r="P161" i="4"/>
  <c r="Q161" i="4"/>
  <c r="P162" i="4"/>
  <c r="Q162" i="4"/>
  <c r="P163" i="4"/>
  <c r="Q163" i="4"/>
  <c r="P164" i="4"/>
  <c r="Q164" i="4"/>
  <c r="P165" i="4"/>
  <c r="Q165" i="4"/>
  <c r="P166" i="4"/>
  <c r="Q166" i="4"/>
  <c r="P167" i="4"/>
  <c r="Q167" i="4"/>
  <c r="P168" i="4"/>
  <c r="Q168" i="4"/>
  <c r="P169" i="4"/>
  <c r="Q169" i="4"/>
  <c r="O3" i="4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126" i="4"/>
  <c r="O127" i="4"/>
  <c r="O128" i="4"/>
  <c r="O129" i="4"/>
  <c r="O130" i="4"/>
  <c r="O131" i="4"/>
  <c r="O132" i="4"/>
  <c r="O133" i="4"/>
  <c r="O134" i="4"/>
  <c r="O135" i="4"/>
  <c r="O136" i="4"/>
  <c r="O137" i="4"/>
  <c r="O138" i="4"/>
  <c r="O139" i="4"/>
  <c r="O14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M5" i="4"/>
  <c r="F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2" i="4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2" i="4"/>
  <c r="D3" i="4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2" i="4"/>
  <c r="M169" i="4"/>
  <c r="M168" i="4"/>
  <c r="M167" i="4"/>
  <c r="M166" i="4"/>
  <c r="M165" i="4"/>
  <c r="M164" i="4"/>
  <c r="M163" i="4"/>
  <c r="M162" i="4"/>
  <c r="M161" i="4"/>
  <c r="M160" i="4"/>
  <c r="M159" i="4"/>
  <c r="M158" i="4"/>
  <c r="M157" i="4"/>
  <c r="M156" i="4"/>
  <c r="M155" i="4"/>
  <c r="M154" i="4"/>
  <c r="M153" i="4"/>
  <c r="M152" i="4"/>
  <c r="M151" i="4"/>
  <c r="M150" i="4"/>
  <c r="M149" i="4"/>
  <c r="M148" i="4"/>
  <c r="M147" i="4"/>
  <c r="M146" i="4"/>
  <c r="M145" i="4"/>
  <c r="M144" i="4"/>
  <c r="M143" i="4"/>
  <c r="M142" i="4"/>
  <c r="M141" i="4"/>
  <c r="M140" i="4"/>
  <c r="M139" i="4"/>
  <c r="M138" i="4"/>
  <c r="M137" i="4"/>
  <c r="M136" i="4"/>
  <c r="M135" i="4"/>
  <c r="M134" i="4"/>
  <c r="M133" i="4"/>
  <c r="M132" i="4"/>
  <c r="M131" i="4"/>
  <c r="M130" i="4"/>
  <c r="M129" i="4"/>
  <c r="M128" i="4"/>
  <c r="M127" i="4"/>
  <c r="M126" i="4"/>
  <c r="M125" i="4"/>
  <c r="M124" i="4"/>
  <c r="M123" i="4"/>
  <c r="M122" i="4"/>
  <c r="M121" i="4"/>
  <c r="M120" i="4"/>
  <c r="M119" i="4"/>
  <c r="M118" i="4"/>
  <c r="M117" i="4"/>
  <c r="M116" i="4"/>
  <c r="M115" i="4"/>
  <c r="M114" i="4"/>
  <c r="M113" i="4"/>
  <c r="M112" i="4"/>
  <c r="M111" i="4"/>
  <c r="M110" i="4"/>
  <c r="M109" i="4"/>
  <c r="M108" i="4"/>
  <c r="M107" i="4"/>
  <c r="M106" i="4"/>
  <c r="M105" i="4"/>
  <c r="M104" i="4"/>
  <c r="M103" i="4"/>
  <c r="M102" i="4"/>
  <c r="M101" i="4"/>
  <c r="M100" i="4"/>
  <c r="M99" i="4"/>
  <c r="M98" i="4"/>
  <c r="M97" i="4"/>
  <c r="M96" i="4"/>
  <c r="M95" i="4"/>
  <c r="M94" i="4"/>
  <c r="M93" i="4"/>
  <c r="M92" i="4"/>
  <c r="M91" i="4"/>
  <c r="M90" i="4"/>
  <c r="M89" i="4"/>
  <c r="M88" i="4"/>
  <c r="M87" i="4"/>
  <c r="M86" i="4"/>
  <c r="M85" i="4"/>
  <c r="M84" i="4"/>
  <c r="M83" i="4"/>
  <c r="M82" i="4"/>
  <c r="M81" i="4"/>
  <c r="M80" i="4"/>
  <c r="M79" i="4"/>
  <c r="M78" i="4"/>
  <c r="M77" i="4"/>
  <c r="M76" i="4"/>
  <c r="M75" i="4"/>
  <c r="M74" i="4"/>
  <c r="M73" i="4"/>
  <c r="M72" i="4"/>
  <c r="M71" i="4"/>
  <c r="M70" i="4"/>
  <c r="M69" i="4"/>
  <c r="M68" i="4"/>
  <c r="M67" i="4"/>
  <c r="M66" i="4"/>
  <c r="M65" i="4"/>
  <c r="M64" i="4"/>
  <c r="M63" i="4"/>
  <c r="M62" i="4"/>
  <c r="M61" i="4"/>
  <c r="M60" i="4"/>
  <c r="M59" i="4"/>
  <c r="M58" i="4"/>
  <c r="M57" i="4"/>
  <c r="M56" i="4"/>
  <c r="M55" i="4"/>
  <c r="M54" i="4"/>
  <c r="M53" i="4"/>
  <c r="M52" i="4"/>
  <c r="M51" i="4"/>
  <c r="M50" i="4"/>
  <c r="M49" i="4"/>
  <c r="M48" i="4"/>
  <c r="M47" i="4"/>
  <c r="M46" i="4"/>
  <c r="M45" i="4"/>
  <c r="M44" i="4"/>
  <c r="M43" i="4"/>
  <c r="M42" i="4"/>
  <c r="M41" i="4"/>
  <c r="M40" i="4"/>
  <c r="M39" i="4"/>
  <c r="M38" i="4"/>
  <c r="M37" i="4"/>
  <c r="M36" i="4"/>
  <c r="M35" i="4"/>
  <c r="M34" i="4"/>
  <c r="M33" i="4"/>
  <c r="M32" i="4"/>
  <c r="M31" i="4"/>
  <c r="M30" i="4"/>
  <c r="M29" i="4"/>
  <c r="M28" i="4"/>
  <c r="M27" i="4"/>
  <c r="M26" i="4"/>
  <c r="M25" i="4"/>
  <c r="M24" i="4"/>
  <c r="M23" i="4"/>
  <c r="M22" i="4"/>
  <c r="M21" i="4"/>
  <c r="M20" i="4"/>
  <c r="M19" i="4"/>
  <c r="M18" i="4"/>
  <c r="M17" i="4"/>
  <c r="M16" i="4"/>
  <c r="M15" i="4"/>
  <c r="L14" i="4"/>
  <c r="D4" i="3" s="1" a="1"/>
  <c r="D4" i="3" s="1"/>
  <c r="M13" i="4"/>
  <c r="M12" i="4"/>
  <c r="M11" i="4"/>
  <c r="M10" i="4"/>
  <c r="M9" i="4"/>
  <c r="M8" i="4"/>
  <c r="M7" i="4"/>
  <c r="M6" i="4"/>
  <c r="M4" i="4"/>
  <c r="M3" i="4"/>
  <c r="M2" i="4"/>
  <c r="D172" i="4" a="1"/>
  <c r="D172" i="4" s="1"/>
  <c r="G1" i="4"/>
  <c r="F1" i="4"/>
  <c r="D1" i="4"/>
  <c r="C1" i="4"/>
  <c r="B1" i="4"/>
  <c r="A1" i="4"/>
  <c r="X4" i="3" a="1"/>
  <c r="X4" i="3" s="1"/>
  <c r="W4" i="3" a="1"/>
  <c r="W4" i="3" s="1"/>
  <c r="V4" i="3" a="1"/>
  <c r="V4" i="3" s="1"/>
  <c r="U4" i="3" a="1"/>
  <c r="U4" i="3" s="1"/>
  <c r="T4" i="3" a="1"/>
  <c r="T4" i="3" s="1"/>
  <c r="S4" i="3" a="1"/>
  <c r="S4" i="3" s="1"/>
  <c r="R4" i="3" a="1"/>
  <c r="R4" i="3" s="1"/>
  <c r="Q4" i="3" a="1"/>
  <c r="Q4" i="3" s="1"/>
  <c r="P4" i="3" a="1"/>
  <c r="P4" i="3" s="1"/>
  <c r="O4" i="3" a="1"/>
  <c r="O4" i="3" s="1"/>
  <c r="N4" i="3" a="1"/>
  <c r="N4" i="3" s="1"/>
  <c r="M4" i="3" a="1"/>
  <c r="M4" i="3" s="1"/>
  <c r="L4" i="3" a="1"/>
  <c r="L4" i="3" s="1"/>
  <c r="K4" i="3" a="1"/>
  <c r="K4" i="3" s="1"/>
  <c r="B4" i="3" a="1"/>
  <c r="B4" i="3" s="1"/>
  <c r="AR5" i="1" a="1"/>
  <c r="AR5" i="1" s="1"/>
  <c r="AT5" i="1" s="1"/>
  <c r="AR6" i="1" a="1"/>
  <c r="AR6" i="1" s="1"/>
  <c r="AT6" i="1" s="1"/>
  <c r="AR7" i="1" a="1"/>
  <c r="AR7" i="1" s="1"/>
  <c r="AT7" i="1" s="1"/>
  <c r="AR8" i="1" a="1"/>
  <c r="AR8" i="1" s="1"/>
  <c r="AT8" i="1" s="1"/>
  <c r="AR9" i="1" a="1"/>
  <c r="AR9" i="1" s="1"/>
  <c r="AT9" i="1" s="1"/>
  <c r="AR10" i="1" a="1"/>
  <c r="AR10" i="1" s="1"/>
  <c r="AT10" i="1" s="1"/>
  <c r="AR15" i="1" a="1"/>
  <c r="AR15" i="1" s="1"/>
  <c r="AT15" i="1" s="1"/>
  <c r="AR17" i="1" a="1"/>
  <c r="AR17" i="1" s="1"/>
  <c r="AT17" i="1" s="1"/>
  <c r="AR18" i="1" a="1"/>
  <c r="AR18" i="1" s="1"/>
  <c r="AT18" i="1" s="1"/>
  <c r="AR19" i="1" a="1"/>
  <c r="AR19" i="1" s="1"/>
  <c r="AT19" i="1" s="1"/>
  <c r="AR20" i="1" a="1"/>
  <c r="AR20" i="1" s="1"/>
  <c r="AT20" i="1" s="1"/>
  <c r="AR21" i="1" a="1"/>
  <c r="AR21" i="1" s="1"/>
  <c r="AT21" i="1" s="1"/>
  <c r="AR22" i="1" a="1"/>
  <c r="AR22" i="1" s="1"/>
  <c r="AT22" i="1" s="1"/>
  <c r="AR23" i="1" a="1"/>
  <c r="AR23" i="1" s="1"/>
  <c r="AT23" i="1" s="1"/>
  <c r="AR24" i="1" a="1"/>
  <c r="AR24" i="1" s="1"/>
  <c r="AT24" i="1" s="1"/>
  <c r="AR25" i="1" a="1"/>
  <c r="AR25" i="1" s="1"/>
  <c r="AT25" i="1" s="1"/>
  <c r="AR26" i="1" a="1"/>
  <c r="AR26" i="1" s="1"/>
  <c r="AT26" i="1" s="1"/>
  <c r="AR27" i="1" a="1"/>
  <c r="AR27" i="1" s="1"/>
  <c r="AT27" i="1" s="1"/>
  <c r="AR28" i="1" a="1"/>
  <c r="AR28" i="1" s="1"/>
  <c r="AT28" i="1" s="1"/>
  <c r="AR29" i="1" a="1"/>
  <c r="AR29" i="1" s="1"/>
  <c r="AT29" i="1" s="1"/>
  <c r="AR30" i="1" a="1"/>
  <c r="AR30" i="1" s="1"/>
  <c r="AT30" i="1" s="1"/>
  <c r="AR31" i="1" a="1"/>
  <c r="AR31" i="1" s="1"/>
  <c r="AT31" i="1" s="1"/>
  <c r="AR32" i="1" a="1"/>
  <c r="AR32" i="1" s="1"/>
  <c r="AT32" i="1" s="1"/>
  <c r="AR33" i="1" a="1"/>
  <c r="AR33" i="1" s="1"/>
  <c r="AT33" i="1" s="1"/>
  <c r="AR34" i="1" a="1"/>
  <c r="AR34" i="1" s="1"/>
  <c r="AT34" i="1" s="1"/>
  <c r="AR35" i="1" a="1"/>
  <c r="AR35" i="1" s="1"/>
  <c r="AT35" i="1" s="1"/>
  <c r="AR36" i="1" a="1"/>
  <c r="AR36" i="1" s="1"/>
  <c r="AT36" i="1" s="1"/>
  <c r="AR37" i="1" a="1"/>
  <c r="AR37" i="1" s="1"/>
  <c r="AT37" i="1" s="1"/>
  <c r="AR38" i="1" a="1"/>
  <c r="AR38" i="1" s="1"/>
  <c r="AT38" i="1" s="1"/>
  <c r="AR39" i="1" a="1"/>
  <c r="AR39" i="1" s="1"/>
  <c r="AT39" i="1" s="1"/>
  <c r="AR40" i="1" a="1"/>
  <c r="AR40" i="1" s="1"/>
  <c r="AT40" i="1" s="1"/>
  <c r="AR41" i="1" a="1"/>
  <c r="AR41" i="1" s="1"/>
  <c r="AT41" i="1" s="1"/>
  <c r="AR42" i="1" a="1"/>
  <c r="AR42" i="1" s="1"/>
  <c r="AT42" i="1" s="1"/>
  <c r="AR43" i="1" a="1"/>
  <c r="AR43" i="1" s="1"/>
  <c r="AT43" i="1" s="1"/>
  <c r="AR44" i="1" a="1"/>
  <c r="AR44" i="1" s="1"/>
  <c r="AT44" i="1" s="1"/>
  <c r="AR45" i="1" a="1"/>
  <c r="AR45" i="1" s="1"/>
  <c r="AT45" i="1" s="1"/>
  <c r="AR46" i="1" a="1"/>
  <c r="AR46" i="1" s="1"/>
  <c r="AT46" i="1" s="1"/>
  <c r="AR47" i="1" a="1"/>
  <c r="AR47" i="1" s="1"/>
  <c r="AT47" i="1" s="1"/>
  <c r="AR48" i="1" a="1"/>
  <c r="AR48" i="1" s="1"/>
  <c r="AT48" i="1" s="1"/>
  <c r="AR49" i="1" a="1"/>
  <c r="AR49" i="1" s="1"/>
  <c r="AT49" i="1" s="1"/>
  <c r="AR50" i="1" a="1"/>
  <c r="AR50" i="1" s="1"/>
  <c r="AT50" i="1" s="1"/>
  <c r="AR51" i="1" a="1"/>
  <c r="AR51" i="1" s="1"/>
  <c r="AT51" i="1" s="1"/>
  <c r="AR52" i="1" a="1"/>
  <c r="AR52" i="1" s="1"/>
  <c r="AT52" i="1" s="1"/>
  <c r="AR53" i="1" a="1"/>
  <c r="AR53" i="1" s="1"/>
  <c r="AT53" i="1" s="1"/>
  <c r="AR54" i="1" a="1"/>
  <c r="AR54" i="1" s="1"/>
  <c r="AT54" i="1" s="1"/>
  <c r="AR55" i="1" a="1"/>
  <c r="AR55" i="1" s="1"/>
  <c r="AT55" i="1" s="1"/>
  <c r="AR56" i="1" a="1"/>
  <c r="AR56" i="1" s="1"/>
  <c r="AT56" i="1" s="1"/>
  <c r="AR57" i="1" a="1"/>
  <c r="AR57" i="1" s="1"/>
  <c r="AT57" i="1" s="1"/>
  <c r="AR58" i="1" a="1"/>
  <c r="AR58" i="1" s="1"/>
  <c r="AT58" i="1" s="1"/>
  <c r="AR59" i="1" a="1"/>
  <c r="AR59" i="1" s="1"/>
  <c r="AT59" i="1" s="1"/>
  <c r="AR60" i="1" a="1"/>
  <c r="AR60" i="1" s="1"/>
  <c r="AT60" i="1" s="1"/>
  <c r="AR61" i="1" a="1"/>
  <c r="AR61" i="1" s="1"/>
  <c r="AT61" i="1" s="1"/>
  <c r="AR62" i="1" a="1"/>
  <c r="AR62" i="1" s="1"/>
  <c r="AT62" i="1" s="1"/>
  <c r="AR63" i="1" a="1"/>
  <c r="AR63" i="1" s="1"/>
  <c r="AT63" i="1" s="1"/>
  <c r="AR64" i="1" a="1"/>
  <c r="AR64" i="1" s="1"/>
  <c r="AT64" i="1" s="1"/>
  <c r="AR65" i="1" a="1"/>
  <c r="AR65" i="1" s="1"/>
  <c r="AT65" i="1" s="1"/>
  <c r="AR66" i="1" a="1"/>
  <c r="AR66" i="1" s="1"/>
  <c r="AT66" i="1" s="1"/>
  <c r="AR67" i="1" a="1"/>
  <c r="AR67" i="1" s="1"/>
  <c r="AT67" i="1" s="1"/>
  <c r="AR68" i="1" a="1"/>
  <c r="AR68" i="1" s="1"/>
  <c r="AT68" i="1" s="1"/>
  <c r="AR69" i="1" a="1"/>
  <c r="AR69" i="1" s="1"/>
  <c r="AT69" i="1" s="1"/>
  <c r="AR70" i="1" a="1"/>
  <c r="AR70" i="1" s="1"/>
  <c r="AT70" i="1" s="1"/>
  <c r="AR71" i="1" a="1"/>
  <c r="AR71" i="1" s="1"/>
  <c r="AT71" i="1" s="1"/>
  <c r="AR72" i="1" a="1"/>
  <c r="AR72" i="1" s="1"/>
  <c r="AT72" i="1" s="1"/>
  <c r="AR73" i="1" a="1"/>
  <c r="AR73" i="1" s="1"/>
  <c r="AT73" i="1" s="1"/>
  <c r="AR74" i="1" a="1"/>
  <c r="AR74" i="1" s="1"/>
  <c r="AT74" i="1" s="1"/>
  <c r="AR75" i="1" a="1"/>
  <c r="AR75" i="1" s="1"/>
  <c r="AT75" i="1" s="1"/>
  <c r="AR76" i="1" a="1"/>
  <c r="AR76" i="1" s="1"/>
  <c r="AT76" i="1" s="1"/>
  <c r="AR77" i="1" a="1"/>
  <c r="AR77" i="1" s="1"/>
  <c r="AT77" i="1" s="1"/>
  <c r="AR78" i="1" a="1"/>
  <c r="AR78" i="1" s="1"/>
  <c r="AT78" i="1" s="1"/>
  <c r="AR79" i="1" a="1"/>
  <c r="AR79" i="1" s="1"/>
  <c r="AT79" i="1" s="1"/>
  <c r="AR80" i="1" a="1"/>
  <c r="AR80" i="1" s="1"/>
  <c r="AT80" i="1" s="1"/>
  <c r="AR81" i="1" a="1"/>
  <c r="AR81" i="1" s="1"/>
  <c r="AT81" i="1" s="1"/>
  <c r="AR82" i="1" a="1"/>
  <c r="AR82" i="1" s="1"/>
  <c r="AT82" i="1" s="1"/>
  <c r="AR83" i="1" a="1"/>
  <c r="AR83" i="1" s="1"/>
  <c r="AT83" i="1" s="1"/>
  <c r="AR84" i="1" a="1"/>
  <c r="AR84" i="1" s="1"/>
  <c r="AT84" i="1" s="1"/>
  <c r="AR85" i="1" a="1"/>
  <c r="AR85" i="1" s="1"/>
  <c r="AT85" i="1" s="1"/>
  <c r="AR86" i="1" a="1"/>
  <c r="AR86" i="1" s="1"/>
  <c r="AT86" i="1" s="1"/>
  <c r="AR87" i="1" a="1"/>
  <c r="AR87" i="1" s="1"/>
  <c r="AT87" i="1" s="1"/>
  <c r="AR88" i="1" a="1"/>
  <c r="AR88" i="1" s="1"/>
  <c r="AT88" i="1" s="1"/>
  <c r="AR89" i="1" a="1"/>
  <c r="AR89" i="1" s="1"/>
  <c r="AT89" i="1" s="1"/>
  <c r="AR90" i="1" a="1"/>
  <c r="AR90" i="1" s="1"/>
  <c r="AT90" i="1" s="1"/>
  <c r="AR91" i="1" a="1"/>
  <c r="AR91" i="1" s="1"/>
  <c r="AT91" i="1" s="1"/>
  <c r="AR92" i="1" a="1"/>
  <c r="AR92" i="1" s="1"/>
  <c r="AT92" i="1" s="1"/>
  <c r="AR93" i="1" a="1"/>
  <c r="AR93" i="1" s="1"/>
  <c r="AT93" i="1" s="1"/>
  <c r="AR94" i="1" a="1"/>
  <c r="AR94" i="1" s="1"/>
  <c r="AT94" i="1" s="1"/>
  <c r="AR95" i="1" a="1"/>
  <c r="AR95" i="1" s="1"/>
  <c r="AT95" i="1" s="1"/>
  <c r="AR96" i="1" a="1"/>
  <c r="AR96" i="1" s="1"/>
  <c r="AT96" i="1" s="1"/>
  <c r="AR97" i="1" a="1"/>
  <c r="AR97" i="1" s="1"/>
  <c r="AT97" i="1" s="1"/>
  <c r="AR98" i="1" a="1"/>
  <c r="AR98" i="1" s="1"/>
  <c r="AT98" i="1" s="1"/>
  <c r="AR99" i="1" a="1"/>
  <c r="AR99" i="1" s="1"/>
  <c r="AT99" i="1" s="1"/>
  <c r="AR100" i="1" a="1"/>
  <c r="AR100" i="1" s="1"/>
  <c r="AT100" i="1" s="1"/>
  <c r="AR101" i="1" a="1"/>
  <c r="AR101" i="1" s="1"/>
  <c r="AT101" i="1" s="1"/>
  <c r="AR102" i="1" a="1"/>
  <c r="AR102" i="1" s="1"/>
  <c r="AT102" i="1" s="1"/>
  <c r="AR103" i="1" a="1"/>
  <c r="AR103" i="1" s="1"/>
  <c r="AT103" i="1" s="1"/>
  <c r="AR104" i="1" a="1"/>
  <c r="AR104" i="1" s="1"/>
  <c r="AT104" i="1" s="1"/>
  <c r="AR105" i="1" a="1"/>
  <c r="AR105" i="1" s="1"/>
  <c r="AT105" i="1" s="1"/>
  <c r="AR106" i="1" a="1"/>
  <c r="AR106" i="1" s="1"/>
  <c r="AT106" i="1" s="1"/>
  <c r="AR107" i="1" a="1"/>
  <c r="AR107" i="1" s="1"/>
  <c r="AT107" i="1" s="1"/>
  <c r="AR108" i="1" a="1"/>
  <c r="AR108" i="1" s="1"/>
  <c r="AT108" i="1" s="1"/>
  <c r="AR109" i="1" a="1"/>
  <c r="AR109" i="1" s="1"/>
  <c r="AT109" i="1" s="1"/>
  <c r="AR110" i="1" a="1"/>
  <c r="AR110" i="1" s="1"/>
  <c r="AT110" i="1" s="1"/>
  <c r="AR111" i="1" a="1"/>
  <c r="AR111" i="1" s="1"/>
  <c r="AT111" i="1" s="1"/>
  <c r="AR112" i="1" a="1"/>
  <c r="AR112" i="1" s="1"/>
  <c r="AT112" i="1" s="1"/>
  <c r="AR113" i="1" a="1"/>
  <c r="AR113" i="1" s="1"/>
  <c r="AT113" i="1" s="1"/>
  <c r="AM7" i="1" a="1"/>
  <c r="AM7" i="1" s="1"/>
  <c r="AO7" i="1" s="1"/>
  <c r="AM8" i="1" a="1"/>
  <c r="AM8" i="1" s="1"/>
  <c r="AO8" i="1" s="1"/>
  <c r="AM10" i="1" a="1"/>
  <c r="AM10" i="1" s="1"/>
  <c r="AO10" i="1" s="1"/>
  <c r="AM11" i="1" a="1"/>
  <c r="AM11" i="1" s="1"/>
  <c r="AO11" i="1" s="1"/>
  <c r="AM12" i="1" a="1"/>
  <c r="AM12" i="1" s="1"/>
  <c r="AO12" i="1" s="1"/>
  <c r="AM13" i="1" a="1"/>
  <c r="AM13" i="1" s="1"/>
  <c r="AO13" i="1" s="1"/>
  <c r="AM14" i="1" a="1"/>
  <c r="AM14" i="1" s="1"/>
  <c r="AO14" i="1" s="1"/>
  <c r="AM15" i="1" a="1"/>
  <c r="AM15" i="1" s="1"/>
  <c r="AO15" i="1" s="1"/>
  <c r="AM16" i="1" a="1"/>
  <c r="AM16" i="1" s="1"/>
  <c r="AO16" i="1" s="1"/>
  <c r="AM17" i="1" a="1"/>
  <c r="AM17" i="1" s="1"/>
  <c r="AO17" i="1" s="1"/>
  <c r="AM18" i="1" a="1"/>
  <c r="AM18" i="1" s="1"/>
  <c r="AO18" i="1" s="1"/>
  <c r="AM19" i="1" a="1"/>
  <c r="AM19" i="1" s="1"/>
  <c r="AO19" i="1" s="1"/>
  <c r="AM20" i="1" a="1"/>
  <c r="AM20" i="1" s="1"/>
  <c r="AO20" i="1" s="1"/>
  <c r="AM21" i="1" a="1"/>
  <c r="AM21" i="1" s="1"/>
  <c r="AO21" i="1" s="1"/>
  <c r="AM22" i="1" a="1"/>
  <c r="AM22" i="1" s="1"/>
  <c r="AO22" i="1" s="1"/>
  <c r="AM23" i="1" a="1"/>
  <c r="AM23" i="1" s="1"/>
  <c r="AO23" i="1" s="1"/>
  <c r="AM24" i="1" a="1"/>
  <c r="AM24" i="1" s="1"/>
  <c r="AM25" i="1" a="1"/>
  <c r="AM25" i="1" s="1"/>
  <c r="AO25" i="1" s="1"/>
  <c r="AM26" i="1" a="1"/>
  <c r="AM26" i="1" s="1"/>
  <c r="AO26" i="1" s="1"/>
  <c r="AM27" i="1" a="1"/>
  <c r="AM27" i="1" s="1"/>
  <c r="AO27" i="1" s="1"/>
  <c r="AM28" i="1" a="1"/>
  <c r="AM28" i="1" s="1"/>
  <c r="AO28" i="1" s="1"/>
  <c r="AM29" i="1" a="1"/>
  <c r="AM29" i="1" s="1"/>
  <c r="AO29" i="1" s="1"/>
  <c r="AM30" i="1" a="1"/>
  <c r="AM30" i="1" s="1"/>
  <c r="AO30" i="1" s="1"/>
  <c r="AM31" i="1" a="1"/>
  <c r="AM31" i="1" s="1"/>
  <c r="AO31" i="1" s="1"/>
  <c r="AM32" i="1" a="1"/>
  <c r="AM32" i="1" s="1"/>
  <c r="AO32" i="1" s="1"/>
  <c r="AM33" i="1" a="1"/>
  <c r="AM33" i="1" s="1"/>
  <c r="AO33" i="1" s="1"/>
  <c r="AM34" i="1" a="1"/>
  <c r="AM34" i="1" s="1"/>
  <c r="AO34" i="1" s="1"/>
  <c r="AM35" i="1" a="1"/>
  <c r="AM35" i="1" s="1"/>
  <c r="AO35" i="1" s="1"/>
  <c r="AM36" i="1" a="1"/>
  <c r="AM36" i="1" s="1"/>
  <c r="AO36" i="1" s="1"/>
  <c r="AM37" i="1" a="1"/>
  <c r="AM37" i="1" s="1"/>
  <c r="AO37" i="1" s="1"/>
  <c r="AM38" i="1" a="1"/>
  <c r="AM38" i="1" s="1"/>
  <c r="AO38" i="1" s="1"/>
  <c r="AM39" i="1" a="1"/>
  <c r="AM39" i="1" s="1"/>
  <c r="AO39" i="1" s="1"/>
  <c r="AM40" i="1" a="1"/>
  <c r="AM40" i="1" s="1"/>
  <c r="AO40" i="1" s="1"/>
  <c r="AM41" i="1" a="1"/>
  <c r="AM41" i="1" s="1"/>
  <c r="AO41" i="1" s="1"/>
  <c r="AM42" i="1" a="1"/>
  <c r="AM42" i="1" s="1"/>
  <c r="AO42" i="1" s="1"/>
  <c r="AM43" i="1" a="1"/>
  <c r="AM43" i="1" s="1"/>
  <c r="AO43" i="1" s="1"/>
  <c r="AM44" i="1" a="1"/>
  <c r="AM44" i="1" s="1"/>
  <c r="AO44" i="1" s="1"/>
  <c r="AM45" i="1" a="1"/>
  <c r="AM45" i="1" s="1"/>
  <c r="AO45" i="1" s="1"/>
  <c r="AM46" i="1" a="1"/>
  <c r="AM46" i="1" s="1"/>
  <c r="AO46" i="1" s="1"/>
  <c r="AM47" i="1" a="1"/>
  <c r="AM47" i="1" s="1"/>
  <c r="AO47" i="1" s="1"/>
  <c r="AM48" i="1" a="1"/>
  <c r="AM48" i="1" s="1"/>
  <c r="AO48" i="1" s="1"/>
  <c r="AM49" i="1" a="1"/>
  <c r="AM49" i="1" s="1"/>
  <c r="AO49" i="1" s="1"/>
  <c r="AM50" i="1" a="1"/>
  <c r="AM50" i="1" s="1"/>
  <c r="AO50" i="1" s="1"/>
  <c r="AM51" i="1" a="1"/>
  <c r="AM51" i="1" s="1"/>
  <c r="AO51" i="1" s="1"/>
  <c r="AM52" i="1" a="1"/>
  <c r="AM52" i="1" s="1"/>
  <c r="AO52" i="1" s="1"/>
  <c r="AM53" i="1" a="1"/>
  <c r="AM53" i="1" s="1"/>
  <c r="AO53" i="1" s="1"/>
  <c r="AM54" i="1" a="1"/>
  <c r="AM54" i="1" s="1"/>
  <c r="AO54" i="1" s="1"/>
  <c r="AM55" i="1" a="1"/>
  <c r="AM55" i="1" s="1"/>
  <c r="AO55" i="1" s="1"/>
  <c r="AM56" i="1" a="1"/>
  <c r="AM56" i="1" s="1"/>
  <c r="AO56" i="1" s="1"/>
  <c r="AM57" i="1" a="1"/>
  <c r="AM57" i="1" s="1"/>
  <c r="AO57" i="1" s="1"/>
  <c r="AM58" i="1" a="1"/>
  <c r="AM58" i="1" s="1"/>
  <c r="AO58" i="1" s="1"/>
  <c r="AM59" i="1" a="1"/>
  <c r="AM59" i="1" s="1"/>
  <c r="AO59" i="1" s="1"/>
  <c r="AM60" i="1" a="1"/>
  <c r="AM60" i="1" s="1"/>
  <c r="AO60" i="1" s="1"/>
  <c r="AM61" i="1" a="1"/>
  <c r="AM61" i="1" s="1"/>
  <c r="AO61" i="1" s="1"/>
  <c r="AM62" i="1" a="1"/>
  <c r="AM62" i="1" s="1"/>
  <c r="AO62" i="1" s="1"/>
  <c r="AM63" i="1" a="1"/>
  <c r="AM63" i="1" s="1"/>
  <c r="AO63" i="1" s="1"/>
  <c r="AM64" i="1" a="1"/>
  <c r="AM64" i="1" s="1"/>
  <c r="AO64" i="1" s="1"/>
  <c r="AM65" i="1" a="1"/>
  <c r="AM65" i="1" s="1"/>
  <c r="AO65" i="1" s="1"/>
  <c r="AM66" i="1" a="1"/>
  <c r="AM66" i="1" s="1"/>
  <c r="AO66" i="1" s="1"/>
  <c r="AM67" i="1" a="1"/>
  <c r="AM67" i="1" s="1"/>
  <c r="AO67" i="1" s="1"/>
  <c r="AM68" i="1" a="1"/>
  <c r="AM68" i="1" s="1"/>
  <c r="AO68" i="1" s="1"/>
  <c r="AM69" i="1" a="1"/>
  <c r="AM69" i="1" s="1"/>
  <c r="AO69" i="1" s="1"/>
  <c r="AM70" i="1" a="1"/>
  <c r="AM70" i="1" s="1"/>
  <c r="AO70" i="1" s="1"/>
  <c r="AM71" i="1" a="1"/>
  <c r="AM71" i="1" s="1"/>
  <c r="AO71" i="1" s="1"/>
  <c r="AM72" i="1" a="1"/>
  <c r="AM72" i="1" s="1"/>
  <c r="AO72" i="1" s="1"/>
  <c r="AM73" i="1" a="1"/>
  <c r="AM73" i="1" s="1"/>
  <c r="AO73" i="1" s="1"/>
  <c r="AM74" i="1" a="1"/>
  <c r="AM74" i="1" s="1"/>
  <c r="AO74" i="1" s="1"/>
  <c r="AM75" i="1" a="1"/>
  <c r="AM75" i="1" s="1"/>
  <c r="AO75" i="1" s="1"/>
  <c r="AM76" i="1" a="1"/>
  <c r="AM76" i="1" s="1"/>
  <c r="AO76" i="1" s="1"/>
  <c r="AM77" i="1" a="1"/>
  <c r="AM77" i="1" s="1"/>
  <c r="AO77" i="1" s="1"/>
  <c r="AM78" i="1" a="1"/>
  <c r="AM78" i="1" s="1"/>
  <c r="AO78" i="1" s="1"/>
  <c r="AM79" i="1" a="1"/>
  <c r="AM79" i="1" s="1"/>
  <c r="AO79" i="1" s="1"/>
  <c r="AM80" i="1" a="1"/>
  <c r="AM80" i="1" s="1"/>
  <c r="AO80" i="1" s="1"/>
  <c r="AM81" i="1" a="1"/>
  <c r="AM81" i="1" s="1"/>
  <c r="AO81" i="1" s="1"/>
  <c r="AM82" i="1" a="1"/>
  <c r="AM82" i="1" s="1"/>
  <c r="AO82" i="1" s="1"/>
  <c r="AM83" i="1" a="1"/>
  <c r="AM83" i="1" s="1"/>
  <c r="AO83" i="1" s="1"/>
  <c r="AM84" i="1" a="1"/>
  <c r="AM84" i="1" s="1"/>
  <c r="AO84" i="1" s="1"/>
  <c r="AM85" i="1" a="1"/>
  <c r="AM85" i="1" s="1"/>
  <c r="AO85" i="1" s="1"/>
  <c r="AM86" i="1" a="1"/>
  <c r="AM86" i="1" s="1"/>
  <c r="AO86" i="1" s="1"/>
  <c r="AM87" i="1" a="1"/>
  <c r="AM87" i="1" s="1"/>
  <c r="AO87" i="1" s="1"/>
  <c r="AM88" i="1" a="1"/>
  <c r="AM88" i="1" s="1"/>
  <c r="AO88" i="1" s="1"/>
  <c r="AM89" i="1" a="1"/>
  <c r="AM89" i="1" s="1"/>
  <c r="AO89" i="1" s="1"/>
  <c r="AM90" i="1" a="1"/>
  <c r="AM90" i="1" s="1"/>
  <c r="AO90" i="1" s="1"/>
  <c r="AM91" i="1" a="1"/>
  <c r="AM91" i="1" s="1"/>
  <c r="AO91" i="1" s="1"/>
  <c r="AM92" i="1" a="1"/>
  <c r="AM92" i="1" s="1"/>
  <c r="AO92" i="1" s="1"/>
  <c r="AM93" i="1" a="1"/>
  <c r="AM93" i="1" s="1"/>
  <c r="AO93" i="1" s="1"/>
  <c r="AM94" i="1" a="1"/>
  <c r="AM94" i="1" s="1"/>
  <c r="AO94" i="1" s="1"/>
  <c r="AM95" i="1" a="1"/>
  <c r="AM95" i="1" s="1"/>
  <c r="AO95" i="1" s="1"/>
  <c r="AM96" i="1" a="1"/>
  <c r="AM96" i="1" s="1"/>
  <c r="AO96" i="1" s="1"/>
  <c r="AM97" i="1" a="1"/>
  <c r="AM97" i="1" s="1"/>
  <c r="AO97" i="1" s="1"/>
  <c r="AM98" i="1" a="1"/>
  <c r="AM98" i="1" s="1"/>
  <c r="AO98" i="1" s="1"/>
  <c r="AM99" i="1" a="1"/>
  <c r="AM99" i="1" s="1"/>
  <c r="AO99" i="1" s="1"/>
  <c r="AM100" i="1" a="1"/>
  <c r="AM100" i="1" s="1"/>
  <c r="AO100" i="1" s="1"/>
  <c r="AM101" i="1" a="1"/>
  <c r="AM101" i="1" s="1"/>
  <c r="AO101" i="1" s="1"/>
  <c r="AM102" i="1" a="1"/>
  <c r="AM102" i="1" s="1"/>
  <c r="AO102" i="1" s="1"/>
  <c r="AM103" i="1" a="1"/>
  <c r="AM103" i="1" s="1"/>
  <c r="AO103" i="1" s="1"/>
  <c r="AM104" i="1" a="1"/>
  <c r="AM104" i="1" s="1"/>
  <c r="AO104" i="1" s="1"/>
  <c r="AM105" i="1" a="1"/>
  <c r="AM105" i="1" s="1"/>
  <c r="AO105" i="1" s="1"/>
  <c r="AM106" i="1" a="1"/>
  <c r="AM106" i="1" s="1"/>
  <c r="AO106" i="1" s="1"/>
  <c r="AM107" i="1" a="1"/>
  <c r="AM107" i="1" s="1"/>
  <c r="AO107" i="1" s="1"/>
  <c r="AM108" i="1" a="1"/>
  <c r="AM108" i="1" s="1"/>
  <c r="AO108" i="1" s="1"/>
  <c r="AM109" i="1" a="1"/>
  <c r="AM109" i="1" s="1"/>
  <c r="AO109" i="1" s="1"/>
  <c r="AM110" i="1" a="1"/>
  <c r="AM110" i="1" s="1"/>
  <c r="AO110" i="1" s="1"/>
  <c r="AM111" i="1" a="1"/>
  <c r="AM111" i="1" s="1"/>
  <c r="AO111" i="1" s="1"/>
  <c r="AM112" i="1" a="1"/>
  <c r="AM112" i="1" s="1"/>
  <c r="AO112" i="1" s="1"/>
  <c r="AM113" i="1" a="1"/>
  <c r="AM113" i="1" s="1"/>
  <c r="AO113" i="1" s="1"/>
  <c r="AH5" i="1" a="1"/>
  <c r="AH5" i="1" s="1"/>
  <c r="AJ5" i="1" s="1"/>
  <c r="AH6" i="1" a="1"/>
  <c r="AH6" i="1" s="1"/>
  <c r="AJ6" i="1" s="1"/>
  <c r="AH9" i="1" a="1"/>
  <c r="AH9" i="1" s="1"/>
  <c r="AJ9" i="1" s="1"/>
  <c r="AH10" i="1" a="1"/>
  <c r="AH10" i="1" s="1"/>
  <c r="AJ10" i="1" s="1"/>
  <c r="AH11" i="1" a="1"/>
  <c r="AH11" i="1" s="1"/>
  <c r="AJ11" i="1" s="1"/>
  <c r="AH12" i="1" a="1"/>
  <c r="AH12" i="1" s="1"/>
  <c r="AJ12" i="1" s="1"/>
  <c r="AH14" i="1" a="1"/>
  <c r="AH14" i="1" s="1"/>
  <c r="AJ14" i="1" s="1"/>
  <c r="AH15" i="1" a="1"/>
  <c r="AH15" i="1" s="1"/>
  <c r="AJ15" i="1" s="1"/>
  <c r="AH16" i="1" a="1"/>
  <c r="AH16" i="1" s="1"/>
  <c r="AJ16" i="1" s="1"/>
  <c r="AH17" i="1" a="1"/>
  <c r="AH17" i="1" s="1"/>
  <c r="AJ17" i="1" s="1"/>
  <c r="AH18" i="1" a="1"/>
  <c r="AH18" i="1" s="1"/>
  <c r="AJ18" i="1" s="1"/>
  <c r="AH19" i="1" a="1"/>
  <c r="AH19" i="1" s="1"/>
  <c r="AJ19" i="1" s="1"/>
  <c r="AH20" i="1" a="1"/>
  <c r="AH20" i="1" s="1"/>
  <c r="AJ20" i="1" s="1"/>
  <c r="AH21" i="1" a="1"/>
  <c r="AH21" i="1" s="1"/>
  <c r="AJ21" i="1" s="1"/>
  <c r="AH22" i="1" a="1"/>
  <c r="AH22" i="1" s="1"/>
  <c r="AJ22" i="1" s="1"/>
  <c r="AH23" i="1" a="1"/>
  <c r="AH23" i="1" s="1"/>
  <c r="AJ23" i="1" s="1"/>
  <c r="AH24" i="1" a="1"/>
  <c r="AH24" i="1" s="1"/>
  <c r="AJ24" i="1" s="1"/>
  <c r="AH25" i="1" a="1"/>
  <c r="AH25" i="1" s="1"/>
  <c r="AJ25" i="1" s="1"/>
  <c r="AH26" i="1" a="1"/>
  <c r="AH26" i="1" s="1"/>
  <c r="AJ26" i="1" s="1"/>
  <c r="AH27" i="1" a="1"/>
  <c r="AH27" i="1" s="1"/>
  <c r="AJ27" i="1" s="1"/>
  <c r="AH28" i="1" a="1"/>
  <c r="AH28" i="1" s="1"/>
  <c r="AJ28" i="1" s="1"/>
  <c r="AH29" i="1" a="1"/>
  <c r="AH29" i="1" s="1"/>
  <c r="AJ29" i="1" s="1"/>
  <c r="AH30" i="1" a="1"/>
  <c r="AH30" i="1" s="1"/>
  <c r="AJ30" i="1" s="1"/>
  <c r="AH31" i="1" a="1"/>
  <c r="AH31" i="1" s="1"/>
  <c r="AJ31" i="1" s="1"/>
  <c r="AH32" i="1" a="1"/>
  <c r="AH32" i="1" s="1"/>
  <c r="AJ32" i="1" s="1"/>
  <c r="AH33" i="1" a="1"/>
  <c r="AH33" i="1" s="1"/>
  <c r="AJ33" i="1" s="1"/>
  <c r="AH34" i="1" a="1"/>
  <c r="AH34" i="1" s="1"/>
  <c r="AJ34" i="1" s="1"/>
  <c r="AH35" i="1" a="1"/>
  <c r="AH35" i="1" s="1"/>
  <c r="AJ35" i="1" s="1"/>
  <c r="AH36" i="1" a="1"/>
  <c r="AH36" i="1" s="1"/>
  <c r="AJ36" i="1" s="1"/>
  <c r="AH37" i="1" a="1"/>
  <c r="AH37" i="1" s="1"/>
  <c r="AJ37" i="1" s="1"/>
  <c r="AH38" i="1" a="1"/>
  <c r="AH38" i="1" s="1"/>
  <c r="AJ38" i="1" s="1"/>
  <c r="AH39" i="1" a="1"/>
  <c r="AH39" i="1" s="1"/>
  <c r="AJ39" i="1" s="1"/>
  <c r="AH40" i="1" a="1"/>
  <c r="AH40" i="1" s="1"/>
  <c r="AJ40" i="1" s="1"/>
  <c r="AH41" i="1" a="1"/>
  <c r="AH41" i="1" s="1"/>
  <c r="AJ41" i="1" s="1"/>
  <c r="AH42" i="1" a="1"/>
  <c r="AH42" i="1" s="1"/>
  <c r="AJ42" i="1" s="1"/>
  <c r="AH43" i="1" a="1"/>
  <c r="AH43" i="1" s="1"/>
  <c r="AJ43" i="1" s="1"/>
  <c r="AH44" i="1" a="1"/>
  <c r="AH44" i="1" s="1"/>
  <c r="AJ44" i="1" s="1"/>
  <c r="AH45" i="1" a="1"/>
  <c r="AH45" i="1" s="1"/>
  <c r="AJ45" i="1" s="1"/>
  <c r="AH46" i="1" a="1"/>
  <c r="AH46" i="1" s="1"/>
  <c r="AJ46" i="1" s="1"/>
  <c r="AH47" i="1" a="1"/>
  <c r="AH47" i="1" s="1"/>
  <c r="AJ47" i="1" s="1"/>
  <c r="AH48" i="1" a="1"/>
  <c r="AH48" i="1" s="1"/>
  <c r="AJ48" i="1" s="1"/>
  <c r="AH49" i="1" a="1"/>
  <c r="AH49" i="1" s="1"/>
  <c r="AJ49" i="1" s="1"/>
  <c r="AH50" i="1" a="1"/>
  <c r="AH50" i="1" s="1"/>
  <c r="AJ50" i="1" s="1"/>
  <c r="AH51" i="1" a="1"/>
  <c r="AH51" i="1" s="1"/>
  <c r="AJ51" i="1" s="1"/>
  <c r="AH52" i="1" a="1"/>
  <c r="AH52" i="1" s="1"/>
  <c r="AJ52" i="1" s="1"/>
  <c r="AH53" i="1" a="1"/>
  <c r="AH53" i="1" s="1"/>
  <c r="AJ53" i="1" s="1"/>
  <c r="AH54" i="1" a="1"/>
  <c r="AH54" i="1" s="1"/>
  <c r="AJ54" i="1" s="1"/>
  <c r="AH55" i="1" a="1"/>
  <c r="AH55" i="1" s="1"/>
  <c r="AJ55" i="1" s="1"/>
  <c r="AH56" i="1" a="1"/>
  <c r="AH56" i="1" s="1"/>
  <c r="AJ56" i="1" s="1"/>
  <c r="AH57" i="1" a="1"/>
  <c r="AH57" i="1" s="1"/>
  <c r="AJ57" i="1" s="1"/>
  <c r="AH58" i="1" a="1"/>
  <c r="AH58" i="1" s="1"/>
  <c r="AJ58" i="1" s="1"/>
  <c r="AH59" i="1" a="1"/>
  <c r="AH59" i="1" s="1"/>
  <c r="AJ59" i="1" s="1"/>
  <c r="AH60" i="1" a="1"/>
  <c r="AH60" i="1" s="1"/>
  <c r="AJ60" i="1" s="1"/>
  <c r="AH62" i="1" a="1"/>
  <c r="AH62" i="1" s="1"/>
  <c r="AJ62" i="1" s="1"/>
  <c r="AH63" i="1" a="1"/>
  <c r="AH63" i="1" s="1"/>
  <c r="AJ63" i="1" s="1"/>
  <c r="AH64" i="1" a="1"/>
  <c r="AH64" i="1" s="1"/>
  <c r="AJ64" i="1" s="1"/>
  <c r="AH65" i="1" a="1"/>
  <c r="AH65" i="1" s="1"/>
  <c r="AJ65" i="1" s="1"/>
  <c r="AH66" i="1" a="1"/>
  <c r="AH66" i="1" s="1"/>
  <c r="AJ66" i="1" s="1"/>
  <c r="AH67" i="1" a="1"/>
  <c r="AH67" i="1" s="1"/>
  <c r="AJ67" i="1" s="1"/>
  <c r="AH68" i="1" a="1"/>
  <c r="AH68" i="1" s="1"/>
  <c r="AJ68" i="1" s="1"/>
  <c r="AH69" i="1" a="1"/>
  <c r="AH69" i="1" s="1"/>
  <c r="AJ69" i="1" s="1"/>
  <c r="AH70" i="1" a="1"/>
  <c r="AH70" i="1" s="1"/>
  <c r="AJ70" i="1" s="1"/>
  <c r="AH71" i="1" a="1"/>
  <c r="AH71" i="1" s="1"/>
  <c r="AJ71" i="1" s="1"/>
  <c r="AH72" i="1" a="1"/>
  <c r="AH72" i="1" s="1"/>
  <c r="AJ72" i="1" s="1"/>
  <c r="AH73" i="1" a="1"/>
  <c r="AH73" i="1" s="1"/>
  <c r="AJ73" i="1" s="1"/>
  <c r="AH74" i="1" a="1"/>
  <c r="AH74" i="1" s="1"/>
  <c r="AJ74" i="1" s="1"/>
  <c r="AH75" i="1" a="1"/>
  <c r="AH75" i="1" s="1"/>
  <c r="AJ75" i="1" s="1"/>
  <c r="AH76" i="1" a="1"/>
  <c r="AH76" i="1" s="1"/>
  <c r="AJ76" i="1" s="1"/>
  <c r="AH77" i="1" a="1"/>
  <c r="AH77" i="1" s="1"/>
  <c r="AJ77" i="1" s="1"/>
  <c r="AH78" i="1" a="1"/>
  <c r="AH78" i="1" s="1"/>
  <c r="AJ78" i="1" s="1"/>
  <c r="AH79" i="1" a="1"/>
  <c r="AH79" i="1" s="1"/>
  <c r="AJ79" i="1" s="1"/>
  <c r="AH80" i="1" a="1"/>
  <c r="AH80" i="1" s="1"/>
  <c r="AJ80" i="1" s="1"/>
  <c r="AH81" i="1" a="1"/>
  <c r="AH81" i="1" s="1"/>
  <c r="AJ81" i="1" s="1"/>
  <c r="AH82" i="1" a="1"/>
  <c r="AH82" i="1" s="1"/>
  <c r="AJ82" i="1" s="1"/>
  <c r="AH83" i="1" a="1"/>
  <c r="AH83" i="1" s="1"/>
  <c r="AJ83" i="1" s="1"/>
  <c r="AH84" i="1" a="1"/>
  <c r="AH84" i="1" s="1"/>
  <c r="AJ84" i="1" s="1"/>
  <c r="AH85" i="1" a="1"/>
  <c r="AH85" i="1" s="1"/>
  <c r="AJ85" i="1" s="1"/>
  <c r="AH86" i="1" a="1"/>
  <c r="AH86" i="1" s="1"/>
  <c r="AJ86" i="1" s="1"/>
  <c r="AH87" i="1" a="1"/>
  <c r="AH87" i="1" s="1"/>
  <c r="AJ87" i="1" s="1"/>
  <c r="AH88" i="1" a="1"/>
  <c r="AH88" i="1" s="1"/>
  <c r="AJ88" i="1" s="1"/>
  <c r="AH89" i="1" a="1"/>
  <c r="AH89" i="1" s="1"/>
  <c r="AJ89" i="1" s="1"/>
  <c r="AH90" i="1" a="1"/>
  <c r="AH90" i="1" s="1"/>
  <c r="AJ90" i="1" s="1"/>
  <c r="AH91" i="1" a="1"/>
  <c r="AH91" i="1" s="1"/>
  <c r="AJ91" i="1" s="1"/>
  <c r="AH92" i="1" a="1"/>
  <c r="AH92" i="1" s="1"/>
  <c r="AJ92" i="1" s="1"/>
  <c r="AH93" i="1" a="1"/>
  <c r="AH93" i="1" s="1"/>
  <c r="AJ93" i="1" s="1"/>
  <c r="AH94" i="1" a="1"/>
  <c r="AH94" i="1" s="1"/>
  <c r="AJ94" i="1" s="1"/>
  <c r="AH95" i="1" a="1"/>
  <c r="AH95" i="1" s="1"/>
  <c r="AJ95" i="1" s="1"/>
  <c r="AH96" i="1" a="1"/>
  <c r="AH96" i="1" s="1"/>
  <c r="AJ96" i="1" s="1"/>
  <c r="AH97" i="1" a="1"/>
  <c r="AH97" i="1" s="1"/>
  <c r="AJ97" i="1" s="1"/>
  <c r="AH98" i="1" a="1"/>
  <c r="AH98" i="1" s="1"/>
  <c r="AJ98" i="1" s="1"/>
  <c r="AH99" i="1" a="1"/>
  <c r="AH99" i="1" s="1"/>
  <c r="AJ99" i="1" s="1"/>
  <c r="AH100" i="1" a="1"/>
  <c r="AH100" i="1" s="1"/>
  <c r="AJ100" i="1" s="1"/>
  <c r="AH101" i="1" a="1"/>
  <c r="AH101" i="1" s="1"/>
  <c r="AJ101" i="1" s="1"/>
  <c r="AH102" i="1" a="1"/>
  <c r="AH102" i="1" s="1"/>
  <c r="AJ102" i="1" s="1"/>
  <c r="AH103" i="1" a="1"/>
  <c r="AH103" i="1" s="1"/>
  <c r="AJ103" i="1" s="1"/>
  <c r="AH104" i="1" a="1"/>
  <c r="AH104" i="1" s="1"/>
  <c r="AJ104" i="1" s="1"/>
  <c r="AH105" i="1" a="1"/>
  <c r="AH105" i="1" s="1"/>
  <c r="AJ105" i="1" s="1"/>
  <c r="AH106" i="1" a="1"/>
  <c r="AH106" i="1" s="1"/>
  <c r="AJ106" i="1" s="1"/>
  <c r="AH107" i="1" a="1"/>
  <c r="AH107" i="1" s="1"/>
  <c r="AJ107" i="1" s="1"/>
  <c r="AH108" i="1" a="1"/>
  <c r="AH108" i="1" s="1"/>
  <c r="AJ108" i="1" s="1"/>
  <c r="AH109" i="1" a="1"/>
  <c r="AH109" i="1" s="1"/>
  <c r="AJ109" i="1" s="1"/>
  <c r="AH110" i="1" a="1"/>
  <c r="AH110" i="1" s="1"/>
  <c r="AJ110" i="1" s="1"/>
  <c r="AH111" i="1" a="1"/>
  <c r="AH111" i="1" s="1"/>
  <c r="AJ111" i="1" s="1"/>
  <c r="AH112" i="1" a="1"/>
  <c r="AH112" i="1" s="1"/>
  <c r="AJ112" i="1" s="1"/>
  <c r="AH113" i="1" a="1"/>
  <c r="AH113" i="1" s="1"/>
  <c r="AJ113" i="1" s="1"/>
  <c r="AC6" i="1" a="1"/>
  <c r="AC6" i="1" s="1"/>
  <c r="AE6" i="1" s="1"/>
  <c r="AC7" i="1" a="1"/>
  <c r="AC7" i="1" s="1"/>
  <c r="AE7" i="1" s="1"/>
  <c r="AC10" i="1" a="1"/>
  <c r="AC10" i="1" s="1"/>
  <c r="AE10" i="1" s="1"/>
  <c r="AC12" i="1" a="1"/>
  <c r="AC12" i="1" s="1"/>
  <c r="AE12" i="1" s="1"/>
  <c r="AC14" i="1" a="1"/>
  <c r="AC14" i="1" s="1"/>
  <c r="AE14" i="1" s="1"/>
  <c r="AC15" i="1" a="1"/>
  <c r="AC15" i="1" s="1"/>
  <c r="AE15" i="1" s="1"/>
  <c r="AC16" i="1" a="1"/>
  <c r="AC16" i="1" s="1"/>
  <c r="AE16" i="1" s="1"/>
  <c r="AC17" i="1" a="1"/>
  <c r="AC17" i="1" s="1"/>
  <c r="AE17" i="1" s="1"/>
  <c r="AC18" i="1" a="1"/>
  <c r="AC18" i="1" s="1"/>
  <c r="AE18" i="1" s="1"/>
  <c r="AC19" i="1" a="1"/>
  <c r="AC19" i="1" s="1"/>
  <c r="AE19" i="1" s="1"/>
  <c r="AC20" i="1" a="1"/>
  <c r="AC20" i="1" s="1"/>
  <c r="AE20" i="1" s="1"/>
  <c r="AC21" i="1" a="1"/>
  <c r="AC21" i="1" s="1"/>
  <c r="AE21" i="1" s="1"/>
  <c r="AC22" i="1" a="1"/>
  <c r="AC22" i="1" s="1"/>
  <c r="AE22" i="1" s="1"/>
  <c r="AC23" i="1" a="1"/>
  <c r="AC23" i="1" s="1"/>
  <c r="AE23" i="1" s="1"/>
  <c r="AC24" i="1" a="1"/>
  <c r="AC24" i="1" s="1"/>
  <c r="AE24" i="1" s="1"/>
  <c r="AC25" i="1" a="1"/>
  <c r="AC25" i="1" s="1"/>
  <c r="AE25" i="1" s="1"/>
  <c r="AC26" i="1" a="1"/>
  <c r="AC26" i="1" s="1"/>
  <c r="AE26" i="1" s="1"/>
  <c r="AC27" i="1" a="1"/>
  <c r="AC27" i="1" s="1"/>
  <c r="AE27" i="1" s="1"/>
  <c r="AC28" i="1" a="1"/>
  <c r="AC28" i="1" s="1"/>
  <c r="AE28" i="1" s="1"/>
  <c r="AC29" i="1" a="1"/>
  <c r="AC29" i="1" s="1"/>
  <c r="AE29" i="1" s="1"/>
  <c r="AC30" i="1" a="1"/>
  <c r="AC30" i="1" s="1"/>
  <c r="AE30" i="1" s="1"/>
  <c r="AC31" i="1" a="1"/>
  <c r="AC31" i="1" s="1"/>
  <c r="AE31" i="1" s="1"/>
  <c r="AC32" i="1" a="1"/>
  <c r="AC32" i="1" s="1"/>
  <c r="AE32" i="1" s="1"/>
  <c r="AC33" i="1" a="1"/>
  <c r="AC33" i="1" s="1"/>
  <c r="AE33" i="1" s="1"/>
  <c r="AC34" i="1" a="1"/>
  <c r="AC34" i="1" s="1"/>
  <c r="AE34" i="1" s="1"/>
  <c r="AC35" i="1" a="1"/>
  <c r="AC35" i="1" s="1"/>
  <c r="AE35" i="1" s="1"/>
  <c r="AC36" i="1" a="1"/>
  <c r="AC36" i="1" s="1"/>
  <c r="AE36" i="1" s="1"/>
  <c r="AC37" i="1" a="1"/>
  <c r="AC37" i="1" s="1"/>
  <c r="AE37" i="1" s="1"/>
  <c r="AC38" i="1" a="1"/>
  <c r="AC38" i="1" s="1"/>
  <c r="AE38" i="1" s="1"/>
  <c r="AC39" i="1" a="1"/>
  <c r="AC39" i="1" s="1"/>
  <c r="AE39" i="1" s="1"/>
  <c r="AC40" i="1" a="1"/>
  <c r="AC40" i="1" s="1"/>
  <c r="AE40" i="1" s="1"/>
  <c r="AC41" i="1" a="1"/>
  <c r="AC41" i="1" s="1"/>
  <c r="AE41" i="1" s="1"/>
  <c r="AC42" i="1" a="1"/>
  <c r="AC42" i="1" s="1"/>
  <c r="AE42" i="1" s="1"/>
  <c r="AC43" i="1" a="1"/>
  <c r="AC43" i="1" s="1"/>
  <c r="AE43" i="1" s="1"/>
  <c r="AC44" i="1" a="1"/>
  <c r="AC44" i="1" s="1"/>
  <c r="AE44" i="1" s="1"/>
  <c r="AC45" i="1" a="1"/>
  <c r="AC45" i="1" s="1"/>
  <c r="AE45" i="1" s="1"/>
  <c r="AC46" i="1" a="1"/>
  <c r="AC46" i="1" s="1"/>
  <c r="AE46" i="1" s="1"/>
  <c r="AC47" i="1" a="1"/>
  <c r="AC47" i="1" s="1"/>
  <c r="AE47" i="1" s="1"/>
  <c r="AC48" i="1" a="1"/>
  <c r="AC48" i="1" s="1"/>
  <c r="AE48" i="1" s="1"/>
  <c r="AC49" i="1" a="1"/>
  <c r="AC49" i="1" s="1"/>
  <c r="AE49" i="1" s="1"/>
  <c r="AC50" i="1" a="1"/>
  <c r="AC50" i="1" s="1"/>
  <c r="AE50" i="1" s="1"/>
  <c r="AC51" i="1" a="1"/>
  <c r="AC51" i="1" s="1"/>
  <c r="AE51" i="1" s="1"/>
  <c r="AC52" i="1" a="1"/>
  <c r="AC52" i="1" s="1"/>
  <c r="AE52" i="1" s="1"/>
  <c r="AC53" i="1" a="1"/>
  <c r="AC53" i="1" s="1"/>
  <c r="AE53" i="1" s="1"/>
  <c r="AC54" i="1" a="1"/>
  <c r="AC54" i="1" s="1"/>
  <c r="AE54" i="1" s="1"/>
  <c r="AC55" i="1" a="1"/>
  <c r="AC55" i="1" s="1"/>
  <c r="AE55" i="1" s="1"/>
  <c r="AC56" i="1" a="1"/>
  <c r="AC56" i="1" s="1"/>
  <c r="AE56" i="1" s="1"/>
  <c r="AC57" i="1" a="1"/>
  <c r="AC57" i="1" s="1"/>
  <c r="AE57" i="1" s="1"/>
  <c r="AC58" i="1" a="1"/>
  <c r="AC58" i="1" s="1"/>
  <c r="AE58" i="1" s="1"/>
  <c r="AC59" i="1" a="1"/>
  <c r="AC59" i="1" s="1"/>
  <c r="AE59" i="1" s="1"/>
  <c r="AC60" i="1" a="1"/>
  <c r="AC60" i="1" s="1"/>
  <c r="AE60" i="1" s="1"/>
  <c r="AC61" i="1" a="1"/>
  <c r="AC61" i="1" s="1"/>
  <c r="AE61" i="1" s="1"/>
  <c r="AC62" i="1" a="1"/>
  <c r="AC62" i="1" s="1"/>
  <c r="AE62" i="1" s="1"/>
  <c r="AC63" i="1" a="1"/>
  <c r="AC63" i="1" s="1"/>
  <c r="AE63" i="1" s="1"/>
  <c r="AC64" i="1" a="1"/>
  <c r="AC64" i="1" s="1"/>
  <c r="AE64" i="1" s="1"/>
  <c r="AC65" i="1" a="1"/>
  <c r="AC65" i="1" s="1"/>
  <c r="AE65" i="1" s="1"/>
  <c r="AC66" i="1" a="1"/>
  <c r="AC66" i="1" s="1"/>
  <c r="AE66" i="1" s="1"/>
  <c r="AC68" i="1" a="1"/>
  <c r="AC68" i="1" s="1"/>
  <c r="AE68" i="1" s="1"/>
  <c r="AC69" i="1" a="1"/>
  <c r="AC69" i="1" s="1"/>
  <c r="AE69" i="1" s="1"/>
  <c r="AC70" i="1" a="1"/>
  <c r="AC70" i="1" s="1"/>
  <c r="AE70" i="1" s="1"/>
  <c r="AC71" i="1" a="1"/>
  <c r="AC71" i="1" s="1"/>
  <c r="AE71" i="1" s="1"/>
  <c r="AC72" i="1" a="1"/>
  <c r="AC72" i="1" s="1"/>
  <c r="AE72" i="1" s="1"/>
  <c r="AC74" i="1" a="1"/>
  <c r="AC74" i="1" s="1"/>
  <c r="AE74" i="1" s="1"/>
  <c r="AC75" i="1" a="1"/>
  <c r="AC75" i="1" s="1"/>
  <c r="AE75" i="1" s="1"/>
  <c r="AC76" i="1" a="1"/>
  <c r="AC76" i="1" s="1"/>
  <c r="AE76" i="1" s="1"/>
  <c r="AC77" i="1" a="1"/>
  <c r="AC77" i="1" s="1"/>
  <c r="AE77" i="1" s="1"/>
  <c r="AC78" i="1" a="1"/>
  <c r="AC78" i="1" s="1"/>
  <c r="AE78" i="1" s="1"/>
  <c r="AC79" i="1" a="1"/>
  <c r="AC79" i="1" s="1"/>
  <c r="AE79" i="1" s="1"/>
  <c r="AC80" i="1" a="1"/>
  <c r="AC80" i="1" s="1"/>
  <c r="AE80" i="1" s="1"/>
  <c r="AC81" i="1" a="1"/>
  <c r="AC81" i="1" s="1"/>
  <c r="AE81" i="1" s="1"/>
  <c r="AC82" i="1" a="1"/>
  <c r="AC82" i="1" s="1"/>
  <c r="AE82" i="1" s="1"/>
  <c r="AC83" i="1" a="1"/>
  <c r="AC83" i="1" s="1"/>
  <c r="AE83" i="1" s="1"/>
  <c r="AC84" i="1" a="1"/>
  <c r="AC84" i="1" s="1"/>
  <c r="AE84" i="1" s="1"/>
  <c r="AC85" i="1" a="1"/>
  <c r="AC85" i="1" s="1"/>
  <c r="AE85" i="1" s="1"/>
  <c r="AC86" i="1" a="1"/>
  <c r="AC86" i="1" s="1"/>
  <c r="AE86" i="1" s="1"/>
  <c r="AC87" i="1" a="1"/>
  <c r="AC87" i="1" s="1"/>
  <c r="AE87" i="1" s="1"/>
  <c r="AC88" i="1" a="1"/>
  <c r="AC88" i="1" s="1"/>
  <c r="AE88" i="1" s="1"/>
  <c r="AC89" i="1" a="1"/>
  <c r="AC89" i="1" s="1"/>
  <c r="AE89" i="1" s="1"/>
  <c r="AC90" i="1" a="1"/>
  <c r="AC90" i="1" s="1"/>
  <c r="AE90" i="1" s="1"/>
  <c r="AC91" i="1" a="1"/>
  <c r="AC91" i="1" s="1"/>
  <c r="AE91" i="1" s="1"/>
  <c r="AC92" i="1" a="1"/>
  <c r="AC92" i="1" s="1"/>
  <c r="AE92" i="1" s="1"/>
  <c r="AC93" i="1" a="1"/>
  <c r="AC93" i="1" s="1"/>
  <c r="AE93" i="1" s="1"/>
  <c r="AC94" i="1" a="1"/>
  <c r="AC94" i="1" s="1"/>
  <c r="AE94" i="1" s="1"/>
  <c r="AC95" i="1" a="1"/>
  <c r="AC95" i="1" s="1"/>
  <c r="AE95" i="1" s="1"/>
  <c r="AC96" i="1" a="1"/>
  <c r="AC96" i="1" s="1"/>
  <c r="AE96" i="1" s="1"/>
  <c r="AC97" i="1" a="1"/>
  <c r="AC97" i="1" s="1"/>
  <c r="AE97" i="1" s="1"/>
  <c r="AC98" i="1" a="1"/>
  <c r="AC98" i="1" s="1"/>
  <c r="AE98" i="1" s="1"/>
  <c r="AC99" i="1" a="1"/>
  <c r="AC99" i="1" s="1"/>
  <c r="AE99" i="1" s="1"/>
  <c r="AC100" i="1" a="1"/>
  <c r="AC100" i="1" s="1"/>
  <c r="AE100" i="1" s="1"/>
  <c r="AC101" i="1" a="1"/>
  <c r="AC101" i="1" s="1"/>
  <c r="AE101" i="1" s="1"/>
  <c r="AC104" i="1" a="1"/>
  <c r="AC104" i="1" s="1"/>
  <c r="AE104" i="1" s="1"/>
  <c r="AC105" i="1" a="1"/>
  <c r="AC105" i="1" s="1"/>
  <c r="AE105" i="1" s="1"/>
  <c r="AC106" i="1" a="1"/>
  <c r="AC106" i="1" s="1"/>
  <c r="AE106" i="1" s="1"/>
  <c r="AC107" i="1" a="1"/>
  <c r="AC107" i="1" s="1"/>
  <c r="AE107" i="1" s="1"/>
  <c r="AC108" i="1" a="1"/>
  <c r="AC108" i="1" s="1"/>
  <c r="AE108" i="1" s="1"/>
  <c r="AC109" i="1" a="1"/>
  <c r="AC109" i="1" s="1"/>
  <c r="AE109" i="1" s="1"/>
  <c r="AC110" i="1" a="1"/>
  <c r="AC110" i="1" s="1"/>
  <c r="AE110" i="1" s="1"/>
  <c r="AC111" i="1" a="1"/>
  <c r="AC111" i="1" s="1"/>
  <c r="AE111" i="1" s="1"/>
  <c r="AC112" i="1" a="1"/>
  <c r="AC112" i="1" s="1"/>
  <c r="AE112" i="1" s="1"/>
  <c r="AC113" i="1" a="1"/>
  <c r="AC113" i="1" s="1"/>
  <c r="AE113" i="1" s="1"/>
  <c r="AR4" i="1" a="1"/>
  <c r="AR4" i="1" s="1"/>
  <c r="AT4" i="1" s="1"/>
  <c r="AM4" i="1" a="1"/>
  <c r="AM4" i="1" s="1"/>
  <c r="AO4" i="1" s="1"/>
  <c r="AH4" i="1" a="1"/>
  <c r="AH4" i="1" s="1"/>
  <c r="AJ4" i="1" s="1"/>
  <c r="AI5" i="1" a="1"/>
  <c r="AI5" i="1" s="1"/>
  <c r="AI6" i="1" a="1"/>
  <c r="AI6" i="1" s="1"/>
  <c r="AI9" i="1" a="1"/>
  <c r="AI9" i="1" s="1"/>
  <c r="AI10" i="1" a="1"/>
  <c r="AI10" i="1" s="1"/>
  <c r="AI11" i="1" a="1"/>
  <c r="AI11" i="1" s="1"/>
  <c r="AI12" i="1" a="1"/>
  <c r="AI12" i="1" s="1"/>
  <c r="AI14" i="1" a="1"/>
  <c r="AI14" i="1" s="1"/>
  <c r="AI15" i="1" a="1"/>
  <c r="AI15" i="1" s="1"/>
  <c r="AI16" i="1" a="1"/>
  <c r="AI16" i="1" s="1"/>
  <c r="AI17" i="1" a="1"/>
  <c r="AI17" i="1" s="1"/>
  <c r="AI18" i="1" a="1"/>
  <c r="AI18" i="1" s="1"/>
  <c r="AI19" i="1" a="1"/>
  <c r="AI19" i="1" s="1"/>
  <c r="AI20" i="1" a="1"/>
  <c r="AI20" i="1" s="1"/>
  <c r="AI21" i="1" a="1"/>
  <c r="AI21" i="1" s="1"/>
  <c r="AI22" i="1" a="1"/>
  <c r="AI22" i="1" s="1"/>
  <c r="AI23" i="1" a="1"/>
  <c r="AI23" i="1" s="1"/>
  <c r="AI24" i="1" a="1"/>
  <c r="AI24" i="1" s="1"/>
  <c r="AI25" i="1" a="1"/>
  <c r="AI25" i="1" s="1"/>
  <c r="AI26" i="1" a="1"/>
  <c r="AI26" i="1" s="1"/>
  <c r="AI27" i="1" a="1"/>
  <c r="AI27" i="1" s="1"/>
  <c r="AI28" i="1" a="1"/>
  <c r="AI28" i="1" s="1"/>
  <c r="AI29" i="1" a="1"/>
  <c r="AI29" i="1" s="1"/>
  <c r="AI30" i="1" a="1"/>
  <c r="AI30" i="1" s="1"/>
  <c r="AI31" i="1" a="1"/>
  <c r="AI31" i="1" s="1"/>
  <c r="AI32" i="1" a="1"/>
  <c r="AI32" i="1" s="1"/>
  <c r="AI33" i="1" a="1"/>
  <c r="AI33" i="1" s="1"/>
  <c r="AI34" i="1" a="1"/>
  <c r="AI34" i="1" s="1"/>
  <c r="AI35" i="1" a="1"/>
  <c r="AI35" i="1" s="1"/>
  <c r="AI36" i="1" a="1"/>
  <c r="AI36" i="1" s="1"/>
  <c r="AI37" i="1" a="1"/>
  <c r="AI37" i="1" s="1"/>
  <c r="AI38" i="1" a="1"/>
  <c r="AI38" i="1" s="1"/>
  <c r="AI39" i="1" a="1"/>
  <c r="AI39" i="1" s="1"/>
  <c r="AI40" i="1" a="1"/>
  <c r="AI40" i="1" s="1"/>
  <c r="AI41" i="1" a="1"/>
  <c r="AI41" i="1" s="1"/>
  <c r="AI42" i="1" a="1"/>
  <c r="AI42" i="1" s="1"/>
  <c r="AI43" i="1" a="1"/>
  <c r="AI43" i="1" s="1"/>
  <c r="AI44" i="1" a="1"/>
  <c r="AI44" i="1"/>
  <c r="AI45" i="1" a="1"/>
  <c r="AI45" i="1" s="1"/>
  <c r="AI46" i="1" a="1"/>
  <c r="AI46" i="1" s="1"/>
  <c r="AI47" i="1" a="1"/>
  <c r="AI47" i="1" s="1"/>
  <c r="AI48" i="1" a="1"/>
  <c r="AI48" i="1" s="1"/>
  <c r="AI49" i="1" a="1"/>
  <c r="AI49" i="1" s="1"/>
  <c r="AI50" i="1" a="1"/>
  <c r="AI50" i="1" s="1"/>
  <c r="AI51" i="1" a="1"/>
  <c r="AI51" i="1" s="1"/>
  <c r="AI52" i="1" a="1"/>
  <c r="AI52" i="1" s="1"/>
  <c r="AI53" i="1" a="1"/>
  <c r="AI53" i="1" s="1"/>
  <c r="AI54" i="1" a="1"/>
  <c r="AI54" i="1" s="1"/>
  <c r="AI55" i="1" a="1"/>
  <c r="AI55" i="1" s="1"/>
  <c r="AI56" i="1" a="1"/>
  <c r="AI56" i="1" s="1"/>
  <c r="AI57" i="1" a="1"/>
  <c r="AI57" i="1" s="1"/>
  <c r="AI58" i="1" a="1"/>
  <c r="AI58" i="1" s="1"/>
  <c r="AI59" i="1" a="1"/>
  <c r="AI59" i="1" s="1"/>
  <c r="AI60" i="1" a="1"/>
  <c r="AI60" i="1" s="1"/>
  <c r="AI62" i="1" a="1"/>
  <c r="AI62" i="1" s="1"/>
  <c r="AI63" i="1" a="1"/>
  <c r="AI63" i="1" s="1"/>
  <c r="AI64" i="1" a="1"/>
  <c r="AI64" i="1" s="1"/>
  <c r="AI65" i="1" a="1"/>
  <c r="AI65" i="1" s="1"/>
  <c r="AI66" i="1" a="1"/>
  <c r="AI66" i="1" s="1"/>
  <c r="AI67" i="1" a="1"/>
  <c r="AI67" i="1" s="1"/>
  <c r="AI68" i="1" a="1"/>
  <c r="AI68" i="1"/>
  <c r="AI69" i="1" a="1"/>
  <c r="AI69" i="1" s="1"/>
  <c r="AI70" i="1" a="1"/>
  <c r="AI70" i="1" s="1"/>
  <c r="AI71" i="1" a="1"/>
  <c r="AI71" i="1" s="1"/>
  <c r="AI72" i="1" a="1"/>
  <c r="AI72" i="1" s="1"/>
  <c r="AI73" i="1" a="1"/>
  <c r="AI73" i="1" s="1"/>
  <c r="AI74" i="1" a="1"/>
  <c r="AI74" i="1" s="1"/>
  <c r="AI75" i="1" a="1"/>
  <c r="AI75" i="1" s="1"/>
  <c r="AI76" i="1" a="1"/>
  <c r="AI76" i="1" s="1"/>
  <c r="AI77" i="1" a="1"/>
  <c r="AI77" i="1" s="1"/>
  <c r="AI78" i="1" a="1"/>
  <c r="AI78" i="1" s="1"/>
  <c r="AI79" i="1" a="1"/>
  <c r="AI79" i="1" s="1"/>
  <c r="AI80" i="1" a="1"/>
  <c r="AI80" i="1" s="1"/>
  <c r="AI81" i="1" a="1"/>
  <c r="AI81" i="1" s="1"/>
  <c r="AI82" i="1" a="1"/>
  <c r="AI82" i="1" s="1"/>
  <c r="AI83" i="1" a="1"/>
  <c r="AI83" i="1" s="1"/>
  <c r="AI84" i="1" a="1"/>
  <c r="AI84" i="1" s="1"/>
  <c r="AI85" i="1" a="1"/>
  <c r="AI85" i="1" s="1"/>
  <c r="AI86" i="1" a="1"/>
  <c r="AI86" i="1" s="1"/>
  <c r="AI87" i="1" a="1"/>
  <c r="AI87" i="1" s="1"/>
  <c r="AI88" i="1" a="1"/>
  <c r="AI88" i="1" s="1"/>
  <c r="AI89" i="1" a="1"/>
  <c r="AI89" i="1" s="1"/>
  <c r="AI90" i="1" a="1"/>
  <c r="AI90" i="1" s="1"/>
  <c r="AI91" i="1" a="1"/>
  <c r="AI91" i="1" s="1"/>
  <c r="AI92" i="1" a="1"/>
  <c r="AI92" i="1" s="1"/>
  <c r="AI93" i="1" a="1"/>
  <c r="AI93" i="1" s="1"/>
  <c r="AI94" i="1" a="1"/>
  <c r="AI94" i="1" s="1"/>
  <c r="AI95" i="1" a="1"/>
  <c r="AI95" i="1" s="1"/>
  <c r="AI96" i="1" a="1"/>
  <c r="AI96" i="1" s="1"/>
  <c r="AI97" i="1" a="1"/>
  <c r="AI97" i="1" s="1"/>
  <c r="AI98" i="1" a="1"/>
  <c r="AI98" i="1" s="1"/>
  <c r="AI99" i="1" a="1"/>
  <c r="AI99" i="1" s="1"/>
  <c r="AI100" i="1" a="1"/>
  <c r="AI100" i="1" s="1"/>
  <c r="AI101" i="1" a="1"/>
  <c r="AI101" i="1" s="1"/>
  <c r="AI102" i="1" a="1"/>
  <c r="AI102" i="1" s="1"/>
  <c r="AI103" i="1" a="1"/>
  <c r="AI103" i="1" s="1"/>
  <c r="AI104" i="1" a="1"/>
  <c r="AI104" i="1" s="1"/>
  <c r="AI105" i="1" a="1"/>
  <c r="AI105" i="1" s="1"/>
  <c r="AI106" i="1" a="1"/>
  <c r="AI106" i="1" s="1"/>
  <c r="AI107" i="1" a="1"/>
  <c r="AI107" i="1" s="1"/>
  <c r="AI108" i="1" a="1"/>
  <c r="AI108" i="1" s="1"/>
  <c r="AI109" i="1" a="1"/>
  <c r="AI109" i="1" s="1"/>
  <c r="AI110" i="1" a="1"/>
  <c r="AI110" i="1" s="1"/>
  <c r="AI111" i="1" a="1"/>
  <c r="AI111" i="1" s="1"/>
  <c r="AI112" i="1" a="1"/>
  <c r="AI112" i="1" s="1"/>
  <c r="AI113" i="1" a="1"/>
  <c r="AI113" i="1" s="1"/>
  <c r="AD6" i="1" a="1"/>
  <c r="AD6" i="1" s="1"/>
  <c r="AD7" i="1" a="1"/>
  <c r="AD7" i="1" s="1"/>
  <c r="AD10" i="1" a="1"/>
  <c r="AD10" i="1" s="1"/>
  <c r="AD12" i="1" a="1"/>
  <c r="AD12" i="1" s="1"/>
  <c r="AD14" i="1" a="1"/>
  <c r="AD14" i="1" s="1"/>
  <c r="AD15" i="1" a="1"/>
  <c r="AD15" i="1" s="1"/>
  <c r="AD16" i="1" a="1"/>
  <c r="AD16" i="1" s="1"/>
  <c r="AD17" i="1" a="1"/>
  <c r="AD17" i="1" s="1"/>
  <c r="AD18" i="1" a="1"/>
  <c r="AD18" i="1" s="1"/>
  <c r="AD19" i="1" a="1"/>
  <c r="AD19" i="1" s="1"/>
  <c r="AD20" i="1" a="1"/>
  <c r="AD20" i="1" s="1"/>
  <c r="AD21" i="1" a="1"/>
  <c r="AD21" i="1" s="1"/>
  <c r="AD22" i="1" a="1"/>
  <c r="AD22" i="1" s="1"/>
  <c r="AD23" i="1" a="1"/>
  <c r="AD23" i="1" s="1"/>
  <c r="AD24" i="1" a="1"/>
  <c r="AD24" i="1" s="1"/>
  <c r="AD25" i="1" a="1"/>
  <c r="AD25" i="1" s="1"/>
  <c r="AD26" i="1" a="1"/>
  <c r="AD26" i="1" s="1"/>
  <c r="AD27" i="1" a="1"/>
  <c r="AD27" i="1" s="1"/>
  <c r="AD28" i="1" a="1"/>
  <c r="AD28" i="1" s="1"/>
  <c r="AD29" i="1" a="1"/>
  <c r="AD29" i="1" s="1"/>
  <c r="AD30" i="1" a="1"/>
  <c r="AD30" i="1" s="1"/>
  <c r="AD31" i="1" a="1"/>
  <c r="AD31" i="1" s="1"/>
  <c r="AD32" i="1" a="1"/>
  <c r="AD32" i="1" s="1"/>
  <c r="AD33" i="1" a="1"/>
  <c r="AD33" i="1" s="1"/>
  <c r="AD34" i="1" a="1"/>
  <c r="AD34" i="1" s="1"/>
  <c r="AD35" i="1" a="1"/>
  <c r="AD35" i="1" s="1"/>
  <c r="AD36" i="1" a="1"/>
  <c r="AD36" i="1" s="1"/>
  <c r="AD37" i="1" a="1"/>
  <c r="AD37" i="1" s="1"/>
  <c r="AD38" i="1" a="1"/>
  <c r="AD38" i="1" s="1"/>
  <c r="AD39" i="1" a="1"/>
  <c r="AD39" i="1" s="1"/>
  <c r="AD40" i="1" a="1"/>
  <c r="AD40" i="1"/>
  <c r="AD41" i="1" a="1"/>
  <c r="AD41" i="1" s="1"/>
  <c r="AD42" i="1" a="1"/>
  <c r="AD42" i="1" s="1"/>
  <c r="AD43" i="1" a="1"/>
  <c r="AD43" i="1" s="1"/>
  <c r="AD44" i="1" a="1"/>
  <c r="AD44" i="1" s="1"/>
  <c r="AD45" i="1" a="1"/>
  <c r="AD45" i="1" s="1"/>
  <c r="AD46" i="1" a="1"/>
  <c r="AD46" i="1" s="1"/>
  <c r="AD47" i="1" a="1"/>
  <c r="AD47" i="1" s="1"/>
  <c r="AD48" i="1" a="1"/>
  <c r="AD48" i="1" s="1"/>
  <c r="AD49" i="1" a="1"/>
  <c r="AD49" i="1" s="1"/>
  <c r="AD50" i="1" a="1"/>
  <c r="AD50" i="1" s="1"/>
  <c r="AD51" i="1" a="1"/>
  <c r="AD51" i="1" s="1"/>
  <c r="AD52" i="1" a="1"/>
  <c r="AD52" i="1" s="1"/>
  <c r="AD53" i="1" a="1"/>
  <c r="AD53" i="1" s="1"/>
  <c r="AD54" i="1" a="1"/>
  <c r="AD54" i="1" s="1"/>
  <c r="AD55" i="1" a="1"/>
  <c r="AD55" i="1" s="1"/>
  <c r="AD56" i="1" a="1"/>
  <c r="AD56" i="1" s="1"/>
  <c r="AD57" i="1" a="1"/>
  <c r="AD57" i="1" s="1"/>
  <c r="AD58" i="1" a="1"/>
  <c r="AD58" i="1" s="1"/>
  <c r="AD59" i="1" a="1"/>
  <c r="AD59" i="1" s="1"/>
  <c r="AD60" i="1" a="1"/>
  <c r="AD60" i="1" s="1"/>
  <c r="AD61" i="1" a="1"/>
  <c r="AD61" i="1" s="1"/>
  <c r="AD62" i="1" a="1"/>
  <c r="AD62" i="1" s="1"/>
  <c r="AD63" i="1" a="1"/>
  <c r="AD63" i="1" s="1"/>
  <c r="AD64" i="1" a="1"/>
  <c r="AD64" i="1" s="1"/>
  <c r="AD65" i="1" a="1"/>
  <c r="AD65" i="1" s="1"/>
  <c r="AD66" i="1" a="1"/>
  <c r="AD66" i="1" s="1"/>
  <c r="AD68" i="1" a="1"/>
  <c r="AD68" i="1" s="1"/>
  <c r="AD69" i="1" a="1"/>
  <c r="AD69" i="1" s="1"/>
  <c r="AD70" i="1" a="1"/>
  <c r="AD70" i="1" s="1"/>
  <c r="AD71" i="1" a="1"/>
  <c r="AD71" i="1" s="1"/>
  <c r="AD72" i="1" a="1"/>
  <c r="AD72" i="1" s="1"/>
  <c r="AD74" i="1" a="1"/>
  <c r="AD74" i="1" s="1"/>
  <c r="AD75" i="1" a="1"/>
  <c r="AD75" i="1" s="1"/>
  <c r="AD76" i="1" a="1"/>
  <c r="AD76" i="1" s="1"/>
  <c r="AD77" i="1" a="1"/>
  <c r="AD77" i="1" s="1"/>
  <c r="AD78" i="1" a="1"/>
  <c r="AD78" i="1" s="1"/>
  <c r="AD79" i="1" a="1"/>
  <c r="AD79" i="1" s="1"/>
  <c r="AD80" i="1" a="1"/>
  <c r="AD80" i="1" s="1"/>
  <c r="AD81" i="1" a="1"/>
  <c r="AD81" i="1" s="1"/>
  <c r="AD82" i="1" a="1"/>
  <c r="AD82" i="1" s="1"/>
  <c r="AD83" i="1" a="1"/>
  <c r="AD83" i="1" s="1"/>
  <c r="AD84" i="1" a="1"/>
  <c r="AD84" i="1" s="1"/>
  <c r="AD85" i="1" a="1"/>
  <c r="AD85" i="1" s="1"/>
  <c r="AD86" i="1" a="1"/>
  <c r="AD86" i="1" s="1"/>
  <c r="AD87" i="1" a="1"/>
  <c r="AD87" i="1" s="1"/>
  <c r="AD88" i="1" a="1"/>
  <c r="AD88" i="1" s="1"/>
  <c r="AD89" i="1" a="1"/>
  <c r="AD89" i="1" s="1"/>
  <c r="AD90" i="1" a="1"/>
  <c r="AD90" i="1" s="1"/>
  <c r="AD91" i="1" a="1"/>
  <c r="AD91" i="1" s="1"/>
  <c r="AD92" i="1" a="1"/>
  <c r="AD92" i="1" s="1"/>
  <c r="AD93" i="1" a="1"/>
  <c r="AD93" i="1" s="1"/>
  <c r="AD94" i="1" a="1"/>
  <c r="AD94" i="1" s="1"/>
  <c r="AD95" i="1" a="1"/>
  <c r="AD95" i="1" s="1"/>
  <c r="AD96" i="1" a="1"/>
  <c r="AD96" i="1" s="1"/>
  <c r="AD97" i="1" a="1"/>
  <c r="AD97" i="1" s="1"/>
  <c r="AD98" i="1" a="1"/>
  <c r="AD98" i="1" s="1"/>
  <c r="AD99" i="1" a="1"/>
  <c r="AD99" i="1" s="1"/>
  <c r="AD100" i="1" a="1"/>
  <c r="AD100" i="1" s="1"/>
  <c r="AD101" i="1" a="1"/>
  <c r="AD101" i="1" s="1"/>
  <c r="AD104" i="1" a="1"/>
  <c r="AD104" i="1" s="1"/>
  <c r="AD105" i="1" a="1"/>
  <c r="AD105" i="1" s="1"/>
  <c r="AD106" i="1" a="1"/>
  <c r="AD106" i="1" s="1"/>
  <c r="AD107" i="1" a="1"/>
  <c r="AD107" i="1" s="1"/>
  <c r="AD108" i="1" a="1"/>
  <c r="AD108" i="1" s="1"/>
  <c r="AD109" i="1" a="1"/>
  <c r="AD109" i="1" s="1"/>
  <c r="AD110" i="1" a="1"/>
  <c r="AD110" i="1" s="1"/>
  <c r="AD111" i="1" a="1"/>
  <c r="AD111" i="1" s="1"/>
  <c r="AD112" i="1" a="1"/>
  <c r="AD112" i="1" s="1"/>
  <c r="AD113" i="1" a="1"/>
  <c r="AD113" i="1" s="1"/>
  <c r="AI4" i="1" a="1"/>
  <c r="AI4" i="1" s="1"/>
  <c r="AD4" i="1" a="1"/>
  <c r="AD4" i="1" s="1"/>
  <c r="AO24" i="1"/>
  <c r="AS5" i="1" a="1"/>
  <c r="AS5" i="1" s="1"/>
  <c r="AS6" i="1" a="1"/>
  <c r="AS6" i="1" s="1"/>
  <c r="AS7" i="1" a="1"/>
  <c r="AS7" i="1" s="1"/>
  <c r="AS8" i="1" a="1"/>
  <c r="AS8" i="1" s="1"/>
  <c r="AS9" i="1" a="1"/>
  <c r="AS9" i="1" s="1"/>
  <c r="AS10" i="1" a="1"/>
  <c r="AS10" i="1" s="1"/>
  <c r="AS11" i="1" a="1"/>
  <c r="AS11" i="1" s="1"/>
  <c r="AS15" i="1" a="1"/>
  <c r="AS15" i="1" s="1"/>
  <c r="AS17" i="1" a="1"/>
  <c r="AS17" i="1" s="1"/>
  <c r="AS18" i="1" a="1"/>
  <c r="AS18" i="1" s="1"/>
  <c r="AS19" i="1" a="1"/>
  <c r="AS19" i="1" s="1"/>
  <c r="AS20" i="1" a="1"/>
  <c r="AS20" i="1" s="1"/>
  <c r="AS21" i="1" a="1"/>
  <c r="AS21" i="1" s="1"/>
  <c r="AS22" i="1" a="1"/>
  <c r="AS22" i="1" s="1"/>
  <c r="AS23" i="1" a="1"/>
  <c r="AS23" i="1" s="1"/>
  <c r="AS24" i="1" a="1"/>
  <c r="AS24" i="1" s="1"/>
  <c r="AS25" i="1" a="1"/>
  <c r="AS25" i="1" s="1"/>
  <c r="AS26" i="1" a="1"/>
  <c r="AS26" i="1" s="1"/>
  <c r="AS27" i="1" a="1"/>
  <c r="AS27" i="1" s="1"/>
  <c r="AS28" i="1" a="1"/>
  <c r="AS28" i="1" s="1"/>
  <c r="AS29" i="1" a="1"/>
  <c r="AS29" i="1" s="1"/>
  <c r="AS30" i="1" a="1"/>
  <c r="AS30" i="1" s="1"/>
  <c r="AS31" i="1" a="1"/>
  <c r="AS31" i="1" s="1"/>
  <c r="AS32" i="1" a="1"/>
  <c r="AS32" i="1" s="1"/>
  <c r="AS33" i="1" a="1"/>
  <c r="AS33" i="1" s="1"/>
  <c r="AS34" i="1" a="1"/>
  <c r="AS34" i="1"/>
  <c r="AS35" i="1" a="1"/>
  <c r="AS35" i="1" s="1"/>
  <c r="AS36" i="1" a="1"/>
  <c r="AS36" i="1" s="1"/>
  <c r="AS37" i="1" a="1"/>
  <c r="AS37" i="1" s="1"/>
  <c r="AS38" i="1" a="1"/>
  <c r="AS38" i="1" s="1"/>
  <c r="AS39" i="1" a="1"/>
  <c r="AS39" i="1" s="1"/>
  <c r="AS40" i="1" a="1"/>
  <c r="AS40" i="1" s="1"/>
  <c r="AS41" i="1" a="1"/>
  <c r="AS41" i="1" s="1"/>
  <c r="AS42" i="1" a="1"/>
  <c r="AS42" i="1" s="1"/>
  <c r="AS43" i="1" a="1"/>
  <c r="AS43" i="1" s="1"/>
  <c r="AS44" i="1" a="1"/>
  <c r="AS44" i="1"/>
  <c r="AS45" i="1" a="1"/>
  <c r="AS45" i="1" s="1"/>
  <c r="AS46" i="1" a="1"/>
  <c r="AS46" i="1" s="1"/>
  <c r="AS47" i="1" a="1"/>
  <c r="AS47" i="1" s="1"/>
  <c r="AS48" i="1" a="1"/>
  <c r="AS48" i="1" s="1"/>
  <c r="AS49" i="1" a="1"/>
  <c r="AS49" i="1" s="1"/>
  <c r="AS50" i="1" a="1"/>
  <c r="AS50" i="1" s="1"/>
  <c r="AS51" i="1" a="1"/>
  <c r="AS51" i="1" s="1"/>
  <c r="AS52" i="1" a="1"/>
  <c r="AS52" i="1" s="1"/>
  <c r="AS53" i="1" a="1"/>
  <c r="AS53" i="1" s="1"/>
  <c r="AS54" i="1" a="1"/>
  <c r="AS54" i="1"/>
  <c r="AS55" i="1" a="1"/>
  <c r="AS55" i="1" s="1"/>
  <c r="AS56" i="1" a="1"/>
  <c r="AS56" i="1" s="1"/>
  <c r="AS57" i="1" a="1"/>
  <c r="AS57" i="1" s="1"/>
  <c r="AS58" i="1" a="1"/>
  <c r="AS58" i="1" s="1"/>
  <c r="AS59" i="1" a="1"/>
  <c r="AS59" i="1" s="1"/>
  <c r="AS60" i="1" a="1"/>
  <c r="AS60" i="1" s="1"/>
  <c r="AS61" i="1" a="1"/>
  <c r="AS61" i="1" s="1"/>
  <c r="AS62" i="1" a="1"/>
  <c r="AS62" i="1" s="1"/>
  <c r="AS63" i="1" a="1"/>
  <c r="AS63" i="1" s="1"/>
  <c r="AS64" i="1" a="1"/>
  <c r="AS64" i="1" s="1"/>
  <c r="AS65" i="1" a="1"/>
  <c r="AS65" i="1" s="1"/>
  <c r="AS66" i="1" a="1"/>
  <c r="AS66" i="1" s="1"/>
  <c r="AS67" i="1" a="1"/>
  <c r="AS67" i="1" s="1"/>
  <c r="AS68" i="1" a="1"/>
  <c r="AS68" i="1" s="1"/>
  <c r="AS69" i="1" a="1"/>
  <c r="AS69" i="1" s="1"/>
  <c r="AS70" i="1" a="1"/>
  <c r="AS70" i="1" s="1"/>
  <c r="AS71" i="1" a="1"/>
  <c r="AS71" i="1" s="1"/>
  <c r="AS72" i="1" a="1"/>
  <c r="AS72" i="1" s="1"/>
  <c r="AS73" i="1" a="1"/>
  <c r="AS73" i="1" s="1"/>
  <c r="AS74" i="1" a="1"/>
  <c r="AS74" i="1" s="1"/>
  <c r="AS75" i="1" a="1"/>
  <c r="AS75" i="1" s="1"/>
  <c r="AS76" i="1" a="1"/>
  <c r="AS76" i="1" s="1"/>
  <c r="AS77" i="1" a="1"/>
  <c r="AS77" i="1" s="1"/>
  <c r="AS78" i="1" a="1"/>
  <c r="AS78" i="1" s="1"/>
  <c r="AS79" i="1" a="1"/>
  <c r="AS79" i="1" s="1"/>
  <c r="AS80" i="1" a="1"/>
  <c r="AS80" i="1" s="1"/>
  <c r="AS81" i="1" a="1"/>
  <c r="AS81" i="1" s="1"/>
  <c r="AS82" i="1" a="1"/>
  <c r="AS82" i="1" s="1"/>
  <c r="AS83" i="1" a="1"/>
  <c r="AS83" i="1" s="1"/>
  <c r="AS84" i="1" a="1"/>
  <c r="AS84" i="1" s="1"/>
  <c r="AS85" i="1" a="1"/>
  <c r="AS85" i="1" s="1"/>
  <c r="AS86" i="1" a="1"/>
  <c r="AS86" i="1" s="1"/>
  <c r="AS87" i="1" a="1"/>
  <c r="AS87" i="1" s="1"/>
  <c r="AS88" i="1" a="1"/>
  <c r="AS88" i="1" s="1"/>
  <c r="AS89" i="1" a="1"/>
  <c r="AS89" i="1" s="1"/>
  <c r="AS90" i="1" a="1"/>
  <c r="AS90" i="1" s="1"/>
  <c r="AS91" i="1" a="1"/>
  <c r="AS91" i="1" s="1"/>
  <c r="AS92" i="1" a="1"/>
  <c r="AS92" i="1" s="1"/>
  <c r="AS93" i="1" a="1"/>
  <c r="AS93" i="1" s="1"/>
  <c r="AS94" i="1" a="1"/>
  <c r="AS94" i="1" s="1"/>
  <c r="AS95" i="1" a="1"/>
  <c r="AS95" i="1" s="1"/>
  <c r="AS96" i="1" a="1"/>
  <c r="AS96" i="1" s="1"/>
  <c r="AS97" i="1" a="1"/>
  <c r="AS97" i="1" s="1"/>
  <c r="AS98" i="1" a="1"/>
  <c r="AS98" i="1" s="1"/>
  <c r="AS99" i="1" a="1"/>
  <c r="AS99" i="1" s="1"/>
  <c r="AS100" i="1" a="1"/>
  <c r="AS100" i="1" s="1"/>
  <c r="AS101" i="1" a="1"/>
  <c r="AS101" i="1" s="1"/>
  <c r="AS102" i="1" a="1"/>
  <c r="AS102" i="1" s="1"/>
  <c r="AS103" i="1" a="1"/>
  <c r="AS103" i="1" s="1"/>
  <c r="AS104" i="1" a="1"/>
  <c r="AS104" i="1" s="1"/>
  <c r="AS105" i="1" a="1"/>
  <c r="AS105" i="1" s="1"/>
  <c r="AS106" i="1" a="1"/>
  <c r="AS106" i="1" s="1"/>
  <c r="AS107" i="1" a="1"/>
  <c r="AS107" i="1" s="1"/>
  <c r="AS108" i="1" a="1"/>
  <c r="AS108" i="1" s="1"/>
  <c r="AS109" i="1" a="1"/>
  <c r="AS109" i="1" s="1"/>
  <c r="AS110" i="1" a="1"/>
  <c r="AS110" i="1" s="1"/>
  <c r="AS111" i="1" a="1"/>
  <c r="AS111" i="1" s="1"/>
  <c r="AS112" i="1" a="1"/>
  <c r="AS112" i="1" s="1"/>
  <c r="AS113" i="1" a="1"/>
  <c r="AS113" i="1" s="1"/>
  <c r="AS4" i="1" a="1"/>
  <c r="AS4" i="1" s="1"/>
  <c r="AN7" i="1" a="1"/>
  <c r="AN7" i="1" s="1"/>
  <c r="AN8" i="1" a="1"/>
  <c r="AN8" i="1" s="1"/>
  <c r="AN10" i="1" a="1"/>
  <c r="AN10" i="1" s="1"/>
  <c r="AN11" i="1" a="1"/>
  <c r="AN11" i="1" s="1"/>
  <c r="AN12" i="1" a="1"/>
  <c r="AN12" i="1" s="1"/>
  <c r="AN13" i="1" a="1"/>
  <c r="AN13" i="1" s="1"/>
  <c r="AN14" i="1" a="1"/>
  <c r="AN14" i="1" s="1"/>
  <c r="AN15" i="1" a="1"/>
  <c r="AN15" i="1" s="1"/>
  <c r="AN16" i="1" a="1"/>
  <c r="AN16" i="1" s="1"/>
  <c r="AN17" i="1" a="1"/>
  <c r="AN17" i="1" s="1"/>
  <c r="AN18" i="1" a="1"/>
  <c r="AN18" i="1" s="1"/>
  <c r="AN19" i="1" a="1"/>
  <c r="AN19" i="1" s="1"/>
  <c r="AN20" i="1" a="1"/>
  <c r="AN20" i="1" s="1"/>
  <c r="AN21" i="1" a="1"/>
  <c r="AN21" i="1" s="1"/>
  <c r="AN22" i="1" a="1"/>
  <c r="AN22" i="1" s="1"/>
  <c r="AN23" i="1" a="1"/>
  <c r="AN23" i="1" s="1"/>
  <c r="AN24" i="1" a="1"/>
  <c r="AN24" i="1" s="1"/>
  <c r="AN25" i="1" a="1"/>
  <c r="AN25" i="1" s="1"/>
  <c r="AN26" i="1" a="1"/>
  <c r="AN26" i="1" s="1"/>
  <c r="AN27" i="1" a="1"/>
  <c r="AN27" i="1" s="1"/>
  <c r="AN28" i="1" a="1"/>
  <c r="AN28" i="1" s="1"/>
  <c r="AN29" i="1" a="1"/>
  <c r="AN29" i="1" s="1"/>
  <c r="AN30" i="1" a="1"/>
  <c r="AN30" i="1" s="1"/>
  <c r="AN31" i="1" a="1"/>
  <c r="AN31" i="1" s="1"/>
  <c r="AN32" i="1" a="1"/>
  <c r="AN32" i="1" s="1"/>
  <c r="AN33" i="1" a="1"/>
  <c r="AN33" i="1" s="1"/>
  <c r="AN34" i="1" a="1"/>
  <c r="AN34" i="1"/>
  <c r="AN35" i="1" a="1"/>
  <c r="AN35" i="1" s="1"/>
  <c r="AN36" i="1" a="1"/>
  <c r="AN36" i="1" s="1"/>
  <c r="AN37" i="1" a="1"/>
  <c r="AN37" i="1" s="1"/>
  <c r="AN38" i="1" a="1"/>
  <c r="AN38" i="1" s="1"/>
  <c r="AN39" i="1" a="1"/>
  <c r="AN39" i="1" s="1"/>
  <c r="AN40" i="1" a="1"/>
  <c r="AN40" i="1" s="1"/>
  <c r="AN41" i="1" a="1"/>
  <c r="AN41" i="1" s="1"/>
  <c r="AN42" i="1" a="1"/>
  <c r="AN42" i="1" s="1"/>
  <c r="AN43" i="1" a="1"/>
  <c r="AN43" i="1" s="1"/>
  <c r="AN44" i="1" a="1"/>
  <c r="AN44" i="1" s="1"/>
  <c r="AN45" i="1" a="1"/>
  <c r="AN45" i="1" s="1"/>
  <c r="AN46" i="1" a="1"/>
  <c r="AN46" i="1" s="1"/>
  <c r="AN47" i="1" a="1"/>
  <c r="AN47" i="1" s="1"/>
  <c r="AN48" i="1" a="1"/>
  <c r="AN48" i="1" s="1"/>
  <c r="AN49" i="1" a="1"/>
  <c r="AN49" i="1" s="1"/>
  <c r="AN50" i="1" a="1"/>
  <c r="AN50" i="1" s="1"/>
  <c r="AN51" i="1" a="1"/>
  <c r="AN51" i="1" s="1"/>
  <c r="AN52" i="1" a="1"/>
  <c r="AN52" i="1" s="1"/>
  <c r="AN53" i="1" a="1"/>
  <c r="AN53" i="1" s="1"/>
  <c r="AN54" i="1" a="1"/>
  <c r="AN54" i="1"/>
  <c r="AN55" i="1" a="1"/>
  <c r="AN55" i="1" s="1"/>
  <c r="AN56" i="1" a="1"/>
  <c r="AN56" i="1" s="1"/>
  <c r="AN57" i="1" a="1"/>
  <c r="AN57" i="1" s="1"/>
  <c r="AN58" i="1" a="1"/>
  <c r="AN58" i="1" s="1"/>
  <c r="AN59" i="1" a="1"/>
  <c r="AN59" i="1" s="1"/>
  <c r="AN60" i="1" a="1"/>
  <c r="AN60" i="1" s="1"/>
  <c r="AN61" i="1" a="1"/>
  <c r="AN61" i="1" s="1"/>
  <c r="AN62" i="1" a="1"/>
  <c r="AN62" i="1" s="1"/>
  <c r="AN63" i="1" a="1"/>
  <c r="AN63" i="1" s="1"/>
  <c r="AN64" i="1" a="1"/>
  <c r="AN64" i="1" s="1"/>
  <c r="AN65" i="1" a="1"/>
  <c r="AN65" i="1" s="1"/>
  <c r="AN66" i="1" a="1"/>
  <c r="AN66" i="1" s="1"/>
  <c r="AN67" i="1" a="1"/>
  <c r="AN67" i="1" s="1"/>
  <c r="AN68" i="1" a="1"/>
  <c r="AN68" i="1" s="1"/>
  <c r="AN69" i="1" a="1"/>
  <c r="AN69" i="1" s="1"/>
  <c r="AN70" i="1" a="1"/>
  <c r="AN70" i="1" s="1"/>
  <c r="AN71" i="1" a="1"/>
  <c r="AN71" i="1" s="1"/>
  <c r="AN72" i="1" a="1"/>
  <c r="AN72" i="1" s="1"/>
  <c r="AN73" i="1" a="1"/>
  <c r="AN73" i="1" s="1"/>
  <c r="AN74" i="1" a="1"/>
  <c r="AN74" i="1" s="1"/>
  <c r="AN75" i="1" a="1"/>
  <c r="AN75" i="1" s="1"/>
  <c r="AN76" i="1" a="1"/>
  <c r="AN76" i="1" s="1"/>
  <c r="AN77" i="1" a="1"/>
  <c r="AN77" i="1" s="1"/>
  <c r="AN78" i="1" a="1"/>
  <c r="AN78" i="1" s="1"/>
  <c r="AN79" i="1" a="1"/>
  <c r="AN79" i="1" s="1"/>
  <c r="AN80" i="1" a="1"/>
  <c r="AN80" i="1" s="1"/>
  <c r="AN81" i="1" a="1"/>
  <c r="AN81" i="1" s="1"/>
  <c r="AN82" i="1" a="1"/>
  <c r="AN82" i="1" s="1"/>
  <c r="AN83" i="1" a="1"/>
  <c r="AN83" i="1" s="1"/>
  <c r="AN84" i="1" a="1"/>
  <c r="AN84" i="1" s="1"/>
  <c r="AN85" i="1" a="1"/>
  <c r="AN85" i="1" s="1"/>
  <c r="AN86" i="1" a="1"/>
  <c r="AN86" i="1" s="1"/>
  <c r="AN87" i="1" a="1"/>
  <c r="AN87" i="1" s="1"/>
  <c r="AN88" i="1" a="1"/>
  <c r="AN88" i="1" s="1"/>
  <c r="AN89" i="1" a="1"/>
  <c r="AN89" i="1" s="1"/>
  <c r="AN90" i="1" a="1"/>
  <c r="AN90" i="1" s="1"/>
  <c r="AN91" i="1" a="1"/>
  <c r="AN91" i="1" s="1"/>
  <c r="AN92" i="1" a="1"/>
  <c r="AN92" i="1" s="1"/>
  <c r="AN93" i="1" a="1"/>
  <c r="AN93" i="1" s="1"/>
  <c r="AN94" i="1" a="1"/>
  <c r="AN94" i="1" s="1"/>
  <c r="AN95" i="1" a="1"/>
  <c r="AN95" i="1" s="1"/>
  <c r="AN96" i="1" a="1"/>
  <c r="AN96" i="1" s="1"/>
  <c r="AN97" i="1" a="1"/>
  <c r="AN97" i="1" s="1"/>
  <c r="AN98" i="1" a="1"/>
  <c r="AN98" i="1" s="1"/>
  <c r="AN99" i="1" a="1"/>
  <c r="AN99" i="1" s="1"/>
  <c r="AN100" i="1" a="1"/>
  <c r="AN100" i="1" s="1"/>
  <c r="AN101" i="1" a="1"/>
  <c r="AN101" i="1" s="1"/>
  <c r="AN102" i="1" a="1"/>
  <c r="AN102" i="1" s="1"/>
  <c r="AN103" i="1" a="1"/>
  <c r="AN103" i="1" s="1"/>
  <c r="AN104" i="1" a="1"/>
  <c r="AN104" i="1" s="1"/>
  <c r="AN105" i="1" a="1"/>
  <c r="AN105" i="1" s="1"/>
  <c r="AN106" i="1" a="1"/>
  <c r="AN106" i="1" s="1"/>
  <c r="AN107" i="1" a="1"/>
  <c r="AN107" i="1" s="1"/>
  <c r="AN108" i="1" a="1"/>
  <c r="AN108" i="1" s="1"/>
  <c r="AN109" i="1" a="1"/>
  <c r="AN109" i="1" s="1"/>
  <c r="AN110" i="1" a="1"/>
  <c r="AN110" i="1" s="1"/>
  <c r="AN111" i="1" a="1"/>
  <c r="AN111" i="1" s="1"/>
  <c r="AN112" i="1" a="1"/>
  <c r="AN112" i="1" s="1"/>
  <c r="AN113" i="1" a="1"/>
  <c r="AN113" i="1" s="1"/>
  <c r="AN4" i="1" a="1"/>
  <c r="AN4" i="1" s="1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4" i="2"/>
  <c r="K5" i="2"/>
  <c r="K6" i="2"/>
  <c r="K7" i="2"/>
  <c r="K8" i="2"/>
  <c r="K9" i="2"/>
  <c r="K10" i="2"/>
  <c r="K3" i="2"/>
  <c r="F100" i="1"/>
  <c r="AS16" i="1" s="1" a="1"/>
  <c r="AS16" i="1" s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AI8" i="1" s="1" a="1"/>
  <c r="AI8" i="1" s="1"/>
  <c r="F59" i="1"/>
  <c r="AD73" i="1" s="1" a="1"/>
  <c r="AD73" i="1" s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AD5" i="1" s="1" a="1"/>
  <c r="AD5" i="1" s="1"/>
  <c r="F87" i="1"/>
  <c r="AD102" i="1" s="1" a="1"/>
  <c r="AD102" i="1" s="1"/>
  <c r="F88" i="1"/>
  <c r="F89" i="1"/>
  <c r="F90" i="1"/>
  <c r="F91" i="1"/>
  <c r="F92" i="1"/>
  <c r="F93" i="1"/>
  <c r="F94" i="1"/>
  <c r="F95" i="1"/>
  <c r="F96" i="1"/>
  <c r="F97" i="1"/>
  <c r="F98" i="1"/>
  <c r="AD9" i="1" s="1" a="1"/>
  <c r="AD9" i="1" s="1"/>
  <c r="F99" i="1"/>
  <c r="AI7" i="1" s="1" a="1"/>
  <c r="AI7" i="1" s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5" i="1"/>
  <c r="AS13" i="1" s="1" a="1"/>
  <c r="AS13" i="1" s="1"/>
  <c r="F6" i="1"/>
  <c r="F7" i="1"/>
  <c r="F4" i="1"/>
  <c r="AN5" i="1" s="1" a="1"/>
  <c r="AN5" i="1" s="1"/>
  <c r="N178" i="2"/>
  <c r="N177" i="2"/>
  <c r="N176" i="2"/>
  <c r="N175" i="2"/>
  <c r="N174" i="2"/>
  <c r="N173" i="2"/>
  <c r="G173" i="2"/>
  <c r="D173" i="2" a="1"/>
  <c r="D173" i="2" s="1"/>
  <c r="C173" i="2"/>
  <c r="G174" i="2" s="1"/>
  <c r="G175" i="2" s="1"/>
  <c r="N172" i="2"/>
  <c r="N179" i="2" s="1"/>
  <c r="G172" i="2"/>
  <c r="AD170" i="2" a="1"/>
  <c r="AD170" i="2" s="1"/>
  <c r="AB170" i="2" a="1"/>
  <c r="AB170" i="2" s="1"/>
  <c r="AA170" i="2" a="1"/>
  <c r="AA170" i="2" s="1"/>
  <c r="Z170" i="2" a="1"/>
  <c r="Z170" i="2" s="1"/>
  <c r="Y170" i="2" a="1"/>
  <c r="Y170" i="2" s="1"/>
  <c r="X170" i="2" a="1"/>
  <c r="X170" i="2" s="1"/>
  <c r="W170" i="2" a="1"/>
  <c r="W170" i="2" s="1"/>
  <c r="V170" i="2" a="1"/>
  <c r="V170" i="2" s="1"/>
  <c r="R169" i="4" s="1"/>
  <c r="AD169" i="2" a="1"/>
  <c r="AD169" i="2" s="1"/>
  <c r="AB169" i="2" a="1"/>
  <c r="AB169" i="2" s="1"/>
  <c r="AA169" i="2" a="1"/>
  <c r="AA169" i="2" s="1"/>
  <c r="Z169" i="2" a="1"/>
  <c r="Z169" i="2" s="1"/>
  <c r="Y169" i="2" a="1"/>
  <c r="Y169" i="2" s="1"/>
  <c r="X169" i="2" a="1"/>
  <c r="X169" i="2" s="1"/>
  <c r="W169" i="2" a="1"/>
  <c r="W169" i="2" s="1"/>
  <c r="V169" i="2" a="1"/>
  <c r="V169" i="2" s="1"/>
  <c r="R168" i="4" s="1"/>
  <c r="S168" i="4" s="1"/>
  <c r="AD168" i="2" a="1"/>
  <c r="AD168" i="2" s="1"/>
  <c r="AB168" i="2" a="1"/>
  <c r="AB168" i="2" s="1"/>
  <c r="AA168" i="2" a="1"/>
  <c r="AA168" i="2" s="1"/>
  <c r="Z168" i="2" a="1"/>
  <c r="Z168" i="2" s="1"/>
  <c r="Y168" i="2" a="1"/>
  <c r="Y168" i="2" s="1"/>
  <c r="X168" i="2" a="1"/>
  <c r="X168" i="2" s="1"/>
  <c r="W168" i="2" a="1"/>
  <c r="W168" i="2" s="1"/>
  <c r="V168" i="2" a="1"/>
  <c r="V168" i="2" s="1"/>
  <c r="R167" i="4" s="1"/>
  <c r="AD167" i="2" a="1"/>
  <c r="AD167" i="2" s="1"/>
  <c r="AB167" i="2" a="1"/>
  <c r="AB167" i="2" s="1"/>
  <c r="AA167" i="2" a="1"/>
  <c r="AA167" i="2" s="1"/>
  <c r="Z167" i="2" a="1"/>
  <c r="Z167" i="2" s="1"/>
  <c r="Y167" i="2" a="1"/>
  <c r="Y167" i="2" s="1"/>
  <c r="X167" i="2" a="1"/>
  <c r="X167" i="2" s="1"/>
  <c r="W167" i="2" a="1"/>
  <c r="W167" i="2" s="1"/>
  <c r="V167" i="2" a="1"/>
  <c r="V167" i="2" s="1"/>
  <c r="R166" i="4" s="1"/>
  <c r="S166" i="4" s="1"/>
  <c r="AD166" i="2" a="1"/>
  <c r="AD166" i="2" s="1"/>
  <c r="AB166" i="2" a="1"/>
  <c r="AB166" i="2" s="1"/>
  <c r="AA166" i="2" a="1"/>
  <c r="AA166" i="2" s="1"/>
  <c r="Z166" i="2" a="1"/>
  <c r="Z166" i="2" s="1"/>
  <c r="Y166" i="2" a="1"/>
  <c r="Y166" i="2" s="1"/>
  <c r="X166" i="2" a="1"/>
  <c r="X166" i="2" s="1"/>
  <c r="W166" i="2" a="1"/>
  <c r="W166" i="2" s="1"/>
  <c r="V166" i="2" a="1"/>
  <c r="V166" i="2" s="1"/>
  <c r="R165" i="4" s="1"/>
  <c r="AD165" i="2" a="1"/>
  <c r="AD165" i="2" s="1"/>
  <c r="AB165" i="2" a="1"/>
  <c r="AB165" i="2" s="1"/>
  <c r="AA165" i="2" a="1"/>
  <c r="AA165" i="2" s="1"/>
  <c r="Z165" i="2" a="1"/>
  <c r="Z165" i="2" s="1"/>
  <c r="Y165" i="2" a="1"/>
  <c r="Y165" i="2" s="1"/>
  <c r="X165" i="2" a="1"/>
  <c r="X165" i="2" s="1"/>
  <c r="W165" i="2" a="1"/>
  <c r="W165" i="2" s="1"/>
  <c r="V165" i="2" a="1"/>
  <c r="V165" i="2" s="1"/>
  <c r="R164" i="4" s="1"/>
  <c r="AD164" i="2" a="1"/>
  <c r="AD164" i="2" s="1"/>
  <c r="AB164" i="2" a="1"/>
  <c r="AB164" i="2" s="1"/>
  <c r="AA164" i="2" a="1"/>
  <c r="AA164" i="2" s="1"/>
  <c r="Z164" i="2" a="1"/>
  <c r="Z164" i="2" s="1"/>
  <c r="Y164" i="2" a="1"/>
  <c r="Y164" i="2" s="1"/>
  <c r="X164" i="2" a="1"/>
  <c r="X164" i="2" s="1"/>
  <c r="W164" i="2" a="1"/>
  <c r="W164" i="2" s="1"/>
  <c r="V164" i="2" a="1"/>
  <c r="V164" i="2" s="1"/>
  <c r="R163" i="4" s="1"/>
  <c r="S163" i="4" s="1"/>
  <c r="AD163" i="2" a="1"/>
  <c r="AD163" i="2" s="1"/>
  <c r="AB163" i="2" a="1"/>
  <c r="AB163" i="2" s="1"/>
  <c r="AA163" i="2" a="1"/>
  <c r="AA163" i="2" s="1"/>
  <c r="Z163" i="2" a="1"/>
  <c r="Z163" i="2" s="1"/>
  <c r="Y163" i="2" a="1"/>
  <c r="Y163" i="2" s="1"/>
  <c r="X163" i="2" a="1"/>
  <c r="X163" i="2" s="1"/>
  <c r="W163" i="2" a="1"/>
  <c r="W163" i="2" s="1"/>
  <c r="V163" i="2" a="1"/>
  <c r="V163" i="2" s="1"/>
  <c r="R162" i="4" s="1"/>
  <c r="AD162" i="2" a="1"/>
  <c r="AD162" i="2" s="1"/>
  <c r="AB162" i="2" a="1"/>
  <c r="AB162" i="2" s="1"/>
  <c r="AA162" i="2" a="1"/>
  <c r="AA162" i="2" s="1"/>
  <c r="Z162" i="2" a="1"/>
  <c r="Z162" i="2" s="1"/>
  <c r="Y162" i="2" a="1"/>
  <c r="Y162" i="2" s="1"/>
  <c r="X162" i="2" a="1"/>
  <c r="X162" i="2" s="1"/>
  <c r="W162" i="2" a="1"/>
  <c r="W162" i="2" s="1"/>
  <c r="V162" i="2" a="1"/>
  <c r="V162" i="2" s="1"/>
  <c r="R161" i="4" s="1"/>
  <c r="AD161" i="2" a="1"/>
  <c r="AD161" i="2" s="1"/>
  <c r="AB161" i="2" a="1"/>
  <c r="AB161" i="2" s="1"/>
  <c r="AA161" i="2" a="1"/>
  <c r="AA161" i="2" s="1"/>
  <c r="Z161" i="2" a="1"/>
  <c r="Z161" i="2" s="1"/>
  <c r="Y161" i="2" a="1"/>
  <c r="Y161" i="2" s="1"/>
  <c r="X161" i="2" a="1"/>
  <c r="X161" i="2" s="1"/>
  <c r="W161" i="2" a="1"/>
  <c r="W161" i="2" s="1"/>
  <c r="V161" i="2" a="1"/>
  <c r="V161" i="2" s="1"/>
  <c r="R160" i="4" s="1"/>
  <c r="S160" i="4" s="1"/>
  <c r="AD160" i="2" a="1"/>
  <c r="AD160" i="2" s="1"/>
  <c r="AB160" i="2" a="1"/>
  <c r="AB160" i="2" s="1"/>
  <c r="AA160" i="2" a="1"/>
  <c r="AA160" i="2" s="1"/>
  <c r="Z160" i="2" a="1"/>
  <c r="Z160" i="2" s="1"/>
  <c r="Y160" i="2" a="1"/>
  <c r="Y160" i="2" s="1"/>
  <c r="X160" i="2" a="1"/>
  <c r="X160" i="2" s="1"/>
  <c r="W160" i="2" a="1"/>
  <c r="W160" i="2" s="1"/>
  <c r="V160" i="2" a="1"/>
  <c r="V160" i="2" s="1"/>
  <c r="R159" i="4" s="1"/>
  <c r="AD159" i="2" a="1"/>
  <c r="AD159" i="2" s="1"/>
  <c r="AB159" i="2" a="1"/>
  <c r="AB159" i="2" s="1"/>
  <c r="AA159" i="2" a="1"/>
  <c r="AA159" i="2" s="1"/>
  <c r="Z159" i="2" a="1"/>
  <c r="Z159" i="2" s="1"/>
  <c r="Y159" i="2" a="1"/>
  <c r="Y159" i="2" s="1"/>
  <c r="X159" i="2" a="1"/>
  <c r="X159" i="2" s="1"/>
  <c r="W159" i="2" a="1"/>
  <c r="W159" i="2" s="1"/>
  <c r="V159" i="2" a="1"/>
  <c r="V159" i="2" s="1"/>
  <c r="R158" i="4" s="1"/>
  <c r="S158" i="4" s="1"/>
  <c r="AD158" i="2" a="1"/>
  <c r="AD158" i="2" s="1"/>
  <c r="AB158" i="2" a="1"/>
  <c r="AB158" i="2" s="1"/>
  <c r="AA158" i="2" a="1"/>
  <c r="AA158" i="2" s="1"/>
  <c r="Z158" i="2" a="1"/>
  <c r="Z158" i="2" s="1"/>
  <c r="Y158" i="2" a="1"/>
  <c r="Y158" i="2" s="1"/>
  <c r="X158" i="2" a="1"/>
  <c r="X158" i="2" s="1"/>
  <c r="W158" i="2" a="1"/>
  <c r="W158" i="2" s="1"/>
  <c r="V158" i="2" a="1"/>
  <c r="V158" i="2" s="1"/>
  <c r="R157" i="4" s="1"/>
  <c r="AD157" i="2" a="1"/>
  <c r="AD157" i="2" s="1"/>
  <c r="AB157" i="2" a="1"/>
  <c r="AB157" i="2" s="1"/>
  <c r="AA157" i="2" a="1"/>
  <c r="AA157" i="2" s="1"/>
  <c r="Z157" i="2" a="1"/>
  <c r="Z157" i="2" s="1"/>
  <c r="Y157" i="2" a="1"/>
  <c r="Y157" i="2" s="1"/>
  <c r="X157" i="2" a="1"/>
  <c r="X157" i="2" s="1"/>
  <c r="W157" i="2" a="1"/>
  <c r="W157" i="2" s="1"/>
  <c r="V157" i="2" a="1"/>
  <c r="V157" i="2" s="1"/>
  <c r="R156" i="4" s="1"/>
  <c r="AD156" i="2" a="1"/>
  <c r="AD156" i="2" s="1"/>
  <c r="AB156" i="2" a="1"/>
  <c r="AB156" i="2" s="1"/>
  <c r="AA156" i="2" a="1"/>
  <c r="AA156" i="2" s="1"/>
  <c r="Z156" i="2" a="1"/>
  <c r="Z156" i="2" s="1"/>
  <c r="Y156" i="2" a="1"/>
  <c r="Y156" i="2" s="1"/>
  <c r="X156" i="2" a="1"/>
  <c r="X156" i="2" s="1"/>
  <c r="W156" i="2" a="1"/>
  <c r="W156" i="2" s="1"/>
  <c r="V156" i="2" a="1"/>
  <c r="V156" i="2" s="1"/>
  <c r="R155" i="4" s="1"/>
  <c r="S155" i="4" s="1"/>
  <c r="AD155" i="2" a="1"/>
  <c r="AD155" i="2" s="1"/>
  <c r="AB155" i="2" a="1"/>
  <c r="AB155" i="2" s="1"/>
  <c r="AA155" i="2" a="1"/>
  <c r="AA155" i="2" s="1"/>
  <c r="Z155" i="2" a="1"/>
  <c r="Z155" i="2" s="1"/>
  <c r="Y155" i="2" a="1"/>
  <c r="Y155" i="2" s="1"/>
  <c r="X155" i="2" a="1"/>
  <c r="X155" i="2" s="1"/>
  <c r="W155" i="2" a="1"/>
  <c r="W155" i="2" s="1"/>
  <c r="V155" i="2" a="1"/>
  <c r="V155" i="2" s="1"/>
  <c r="R154" i="4" s="1"/>
  <c r="AD154" i="2" a="1"/>
  <c r="AD154" i="2" s="1"/>
  <c r="AB154" i="2" a="1"/>
  <c r="AB154" i="2" s="1"/>
  <c r="AA154" i="2" a="1"/>
  <c r="AA154" i="2" s="1"/>
  <c r="Z154" i="2" a="1"/>
  <c r="Z154" i="2" s="1"/>
  <c r="Y154" i="2" a="1"/>
  <c r="Y154" i="2" s="1"/>
  <c r="X154" i="2" a="1"/>
  <c r="X154" i="2" s="1"/>
  <c r="W154" i="2" a="1"/>
  <c r="W154" i="2" s="1"/>
  <c r="V154" i="2" a="1"/>
  <c r="V154" i="2" s="1"/>
  <c r="R153" i="4" s="1"/>
  <c r="AD153" i="2" a="1"/>
  <c r="AD153" i="2" s="1"/>
  <c r="AB153" i="2" a="1"/>
  <c r="AB153" i="2" s="1"/>
  <c r="AA153" i="2" a="1"/>
  <c r="AA153" i="2" s="1"/>
  <c r="Z153" i="2" a="1"/>
  <c r="Z153" i="2" s="1"/>
  <c r="Y153" i="2" a="1"/>
  <c r="Y153" i="2" s="1"/>
  <c r="X153" i="2" a="1"/>
  <c r="X153" i="2" s="1"/>
  <c r="W153" i="2" a="1"/>
  <c r="W153" i="2" s="1"/>
  <c r="V153" i="2" a="1"/>
  <c r="V153" i="2" s="1"/>
  <c r="R152" i="4" s="1"/>
  <c r="S152" i="4" s="1"/>
  <c r="AD152" i="2" a="1"/>
  <c r="AD152" i="2" s="1"/>
  <c r="AB152" i="2" a="1"/>
  <c r="AB152" i="2" s="1"/>
  <c r="AA152" i="2" a="1"/>
  <c r="AA152" i="2" s="1"/>
  <c r="Z152" i="2" a="1"/>
  <c r="Z152" i="2" s="1"/>
  <c r="Y152" i="2" a="1"/>
  <c r="Y152" i="2" s="1"/>
  <c r="X152" i="2" a="1"/>
  <c r="X152" i="2" s="1"/>
  <c r="W152" i="2" a="1"/>
  <c r="W152" i="2" s="1"/>
  <c r="V152" i="2" a="1"/>
  <c r="V152" i="2" s="1"/>
  <c r="R151" i="4" s="1"/>
  <c r="AD151" i="2" a="1"/>
  <c r="AD151" i="2" s="1"/>
  <c r="AB151" i="2" a="1"/>
  <c r="AB151" i="2" s="1"/>
  <c r="AA151" i="2" a="1"/>
  <c r="AA151" i="2" s="1"/>
  <c r="Z151" i="2" a="1"/>
  <c r="Z151" i="2" s="1"/>
  <c r="Y151" i="2" a="1"/>
  <c r="Y151" i="2" s="1"/>
  <c r="X151" i="2" a="1"/>
  <c r="X151" i="2" s="1"/>
  <c r="W151" i="2" a="1"/>
  <c r="W151" i="2" s="1"/>
  <c r="V151" i="2" a="1"/>
  <c r="V151" i="2" s="1"/>
  <c r="R150" i="4" s="1"/>
  <c r="S150" i="4" s="1"/>
  <c r="AD150" i="2" a="1"/>
  <c r="AD150" i="2" s="1"/>
  <c r="AB150" i="2" a="1"/>
  <c r="AB150" i="2" s="1"/>
  <c r="AA150" i="2" a="1"/>
  <c r="AA150" i="2" s="1"/>
  <c r="Z150" i="2" a="1"/>
  <c r="Z150" i="2" s="1"/>
  <c r="Y150" i="2" a="1"/>
  <c r="Y150" i="2" s="1"/>
  <c r="X150" i="2" a="1"/>
  <c r="X150" i="2" s="1"/>
  <c r="W150" i="2" a="1"/>
  <c r="W150" i="2" s="1"/>
  <c r="V150" i="2" a="1"/>
  <c r="V150" i="2" s="1"/>
  <c r="R149" i="4" s="1"/>
  <c r="AD149" i="2" a="1"/>
  <c r="AD149" i="2" s="1"/>
  <c r="AB149" i="2" a="1"/>
  <c r="AB149" i="2" s="1"/>
  <c r="AA149" i="2" a="1"/>
  <c r="AA149" i="2" s="1"/>
  <c r="Z149" i="2" a="1"/>
  <c r="Z149" i="2" s="1"/>
  <c r="Y149" i="2" a="1"/>
  <c r="Y149" i="2" s="1"/>
  <c r="X149" i="2" a="1"/>
  <c r="X149" i="2" s="1"/>
  <c r="W149" i="2" a="1"/>
  <c r="W149" i="2" s="1"/>
  <c r="V149" i="2" a="1"/>
  <c r="V149" i="2" s="1"/>
  <c r="R148" i="4" s="1"/>
  <c r="AD148" i="2" a="1"/>
  <c r="AD148" i="2" s="1"/>
  <c r="AB148" i="2" a="1"/>
  <c r="AB148" i="2" s="1"/>
  <c r="AA148" i="2" a="1"/>
  <c r="AA148" i="2" s="1"/>
  <c r="Z148" i="2" a="1"/>
  <c r="Z148" i="2" s="1"/>
  <c r="Y148" i="2" a="1"/>
  <c r="Y148" i="2" s="1"/>
  <c r="X148" i="2" a="1"/>
  <c r="X148" i="2" s="1"/>
  <c r="W148" i="2" a="1"/>
  <c r="W148" i="2" s="1"/>
  <c r="V148" i="2" a="1"/>
  <c r="V148" i="2" s="1"/>
  <c r="R147" i="4" s="1"/>
  <c r="S147" i="4" s="1"/>
  <c r="AD147" i="2" a="1"/>
  <c r="AD147" i="2" s="1"/>
  <c r="AB147" i="2" a="1"/>
  <c r="AB147" i="2" s="1"/>
  <c r="AA147" i="2" a="1"/>
  <c r="AA147" i="2" s="1"/>
  <c r="Z147" i="2" a="1"/>
  <c r="Z147" i="2" s="1"/>
  <c r="Y147" i="2" a="1"/>
  <c r="Y147" i="2" s="1"/>
  <c r="X147" i="2" a="1"/>
  <c r="X147" i="2" s="1"/>
  <c r="W147" i="2" a="1"/>
  <c r="W147" i="2" s="1"/>
  <c r="V147" i="2" a="1"/>
  <c r="V147" i="2" s="1"/>
  <c r="R146" i="4" s="1"/>
  <c r="AD146" i="2" a="1"/>
  <c r="AD146" i="2" s="1"/>
  <c r="AB146" i="2" a="1"/>
  <c r="AB146" i="2" s="1"/>
  <c r="AA146" i="2" a="1"/>
  <c r="AA146" i="2" s="1"/>
  <c r="Z146" i="2" a="1"/>
  <c r="Z146" i="2" s="1"/>
  <c r="Y146" i="2" a="1"/>
  <c r="Y146" i="2" s="1"/>
  <c r="X146" i="2" a="1"/>
  <c r="X146" i="2" s="1"/>
  <c r="W146" i="2" a="1"/>
  <c r="W146" i="2" s="1"/>
  <c r="V146" i="2" a="1"/>
  <c r="V146" i="2" s="1"/>
  <c r="R145" i="4" s="1"/>
  <c r="AD145" i="2" a="1"/>
  <c r="AD145" i="2" s="1"/>
  <c r="AB145" i="2" a="1"/>
  <c r="AB145" i="2" s="1"/>
  <c r="AA145" i="2" a="1"/>
  <c r="AA145" i="2" s="1"/>
  <c r="Z145" i="2" a="1"/>
  <c r="Z145" i="2" s="1"/>
  <c r="Y145" i="2" a="1"/>
  <c r="Y145" i="2" s="1"/>
  <c r="X145" i="2" a="1"/>
  <c r="X145" i="2" s="1"/>
  <c r="W145" i="2" a="1"/>
  <c r="W145" i="2" s="1"/>
  <c r="V145" i="2" a="1"/>
  <c r="V145" i="2" s="1"/>
  <c r="R144" i="4" s="1"/>
  <c r="S144" i="4" s="1"/>
  <c r="AD144" i="2" a="1"/>
  <c r="AD144" i="2" s="1"/>
  <c r="AB144" i="2" a="1"/>
  <c r="AB144" i="2" s="1"/>
  <c r="AA144" i="2" a="1"/>
  <c r="AA144" i="2" s="1"/>
  <c r="Z144" i="2" a="1"/>
  <c r="Z144" i="2" s="1"/>
  <c r="Y144" i="2" a="1"/>
  <c r="Y144" i="2" s="1"/>
  <c r="X144" i="2" a="1"/>
  <c r="X144" i="2" s="1"/>
  <c r="W144" i="2" a="1"/>
  <c r="W144" i="2" s="1"/>
  <c r="V144" i="2" a="1"/>
  <c r="V144" i="2" s="1"/>
  <c r="R143" i="4" s="1"/>
  <c r="AD143" i="2" a="1"/>
  <c r="AD143" i="2" s="1"/>
  <c r="AB143" i="2" a="1"/>
  <c r="AB143" i="2" s="1"/>
  <c r="AA143" i="2" a="1"/>
  <c r="AA143" i="2" s="1"/>
  <c r="Z143" i="2" a="1"/>
  <c r="Z143" i="2" s="1"/>
  <c r="Y143" i="2" a="1"/>
  <c r="Y143" i="2" s="1"/>
  <c r="X143" i="2" a="1"/>
  <c r="X143" i="2" s="1"/>
  <c r="W143" i="2" a="1"/>
  <c r="W143" i="2" s="1"/>
  <c r="V143" i="2" a="1"/>
  <c r="V143" i="2" s="1"/>
  <c r="R142" i="4" s="1"/>
  <c r="S142" i="4" s="1"/>
  <c r="AD142" i="2" a="1"/>
  <c r="AD142" i="2" s="1"/>
  <c r="AB142" i="2" a="1"/>
  <c r="AB142" i="2" s="1"/>
  <c r="AA142" i="2" a="1"/>
  <c r="AA142" i="2" s="1"/>
  <c r="Z142" i="2" a="1"/>
  <c r="Z142" i="2" s="1"/>
  <c r="Y142" i="2" a="1"/>
  <c r="Y142" i="2" s="1"/>
  <c r="X142" i="2" a="1"/>
  <c r="X142" i="2" s="1"/>
  <c r="W142" i="2" a="1"/>
  <c r="W142" i="2" s="1"/>
  <c r="V142" i="2" a="1"/>
  <c r="V142" i="2" s="1"/>
  <c r="R141" i="4" s="1"/>
  <c r="AD141" i="2" a="1"/>
  <c r="AD141" i="2" s="1"/>
  <c r="AB141" i="2" a="1"/>
  <c r="AB141" i="2" s="1"/>
  <c r="AA141" i="2" a="1"/>
  <c r="AA141" i="2" s="1"/>
  <c r="Z141" i="2" a="1"/>
  <c r="Z141" i="2" s="1"/>
  <c r="Y141" i="2" a="1"/>
  <c r="Y141" i="2" s="1"/>
  <c r="X141" i="2" a="1"/>
  <c r="X141" i="2" s="1"/>
  <c r="W141" i="2" a="1"/>
  <c r="W141" i="2" s="1"/>
  <c r="V141" i="2" a="1"/>
  <c r="V141" i="2" s="1"/>
  <c r="R140" i="4" s="1"/>
  <c r="AD140" i="2" a="1"/>
  <c r="AD140" i="2" s="1"/>
  <c r="AB140" i="2" a="1"/>
  <c r="AB140" i="2" s="1"/>
  <c r="AA140" i="2" a="1"/>
  <c r="AA140" i="2" s="1"/>
  <c r="Z140" i="2" a="1"/>
  <c r="Z140" i="2" s="1"/>
  <c r="Y140" i="2" a="1"/>
  <c r="Y140" i="2" s="1"/>
  <c r="X140" i="2" a="1"/>
  <c r="X140" i="2" s="1"/>
  <c r="W140" i="2" a="1"/>
  <c r="W140" i="2" s="1"/>
  <c r="V140" i="2" a="1"/>
  <c r="V140" i="2" s="1"/>
  <c r="R139" i="4" s="1"/>
  <c r="S139" i="4" s="1"/>
  <c r="AD139" i="2" a="1"/>
  <c r="AD139" i="2" s="1"/>
  <c r="AB139" i="2" a="1"/>
  <c r="AB139" i="2" s="1"/>
  <c r="AA139" i="2" a="1"/>
  <c r="AA139" i="2" s="1"/>
  <c r="Z139" i="2" a="1"/>
  <c r="Z139" i="2" s="1"/>
  <c r="Y139" i="2" a="1"/>
  <c r="Y139" i="2" s="1"/>
  <c r="X139" i="2" a="1"/>
  <c r="X139" i="2" s="1"/>
  <c r="W139" i="2" a="1"/>
  <c r="W139" i="2" s="1"/>
  <c r="V139" i="2" a="1"/>
  <c r="V139" i="2" s="1"/>
  <c r="R138" i="4" s="1"/>
  <c r="AD138" i="2" a="1"/>
  <c r="AD138" i="2" s="1"/>
  <c r="AB138" i="2" a="1"/>
  <c r="AB138" i="2" s="1"/>
  <c r="AA138" i="2" a="1"/>
  <c r="AA138" i="2" s="1"/>
  <c r="Z138" i="2" a="1"/>
  <c r="Z138" i="2" s="1"/>
  <c r="Y138" i="2" a="1"/>
  <c r="Y138" i="2" s="1"/>
  <c r="X138" i="2" a="1"/>
  <c r="X138" i="2" s="1"/>
  <c r="W138" i="2" a="1"/>
  <c r="W138" i="2" s="1"/>
  <c r="V138" i="2" a="1"/>
  <c r="V138" i="2" s="1"/>
  <c r="R137" i="4" s="1"/>
  <c r="AD137" i="2" a="1"/>
  <c r="AD137" i="2" s="1"/>
  <c r="AB137" i="2" a="1"/>
  <c r="AB137" i="2" s="1"/>
  <c r="AA137" i="2" a="1"/>
  <c r="AA137" i="2" s="1"/>
  <c r="Z137" i="2" a="1"/>
  <c r="Z137" i="2" s="1"/>
  <c r="Y137" i="2" a="1"/>
  <c r="Y137" i="2" s="1"/>
  <c r="X137" i="2" a="1"/>
  <c r="X137" i="2" s="1"/>
  <c r="W137" i="2" a="1"/>
  <c r="W137" i="2" s="1"/>
  <c r="V137" i="2" a="1"/>
  <c r="V137" i="2" s="1"/>
  <c r="R136" i="4" s="1"/>
  <c r="S136" i="4" s="1"/>
  <c r="AD136" i="2" a="1"/>
  <c r="AD136" i="2" s="1"/>
  <c r="AB136" i="2" a="1"/>
  <c r="AB136" i="2" s="1"/>
  <c r="AA136" i="2" a="1"/>
  <c r="AA136" i="2" s="1"/>
  <c r="Z136" i="2" a="1"/>
  <c r="Z136" i="2" s="1"/>
  <c r="Y136" i="2" a="1"/>
  <c r="Y136" i="2" s="1"/>
  <c r="X136" i="2" a="1"/>
  <c r="X136" i="2" s="1"/>
  <c r="W136" i="2" a="1"/>
  <c r="W136" i="2" s="1"/>
  <c r="V136" i="2" a="1"/>
  <c r="V136" i="2" s="1"/>
  <c r="R135" i="4" s="1"/>
  <c r="AD135" i="2" a="1"/>
  <c r="AD135" i="2" s="1"/>
  <c r="AB135" i="2" a="1"/>
  <c r="AB135" i="2" s="1"/>
  <c r="AA135" i="2" a="1"/>
  <c r="AA135" i="2" s="1"/>
  <c r="Z135" i="2" a="1"/>
  <c r="Z135" i="2" s="1"/>
  <c r="Y135" i="2" a="1"/>
  <c r="Y135" i="2" s="1"/>
  <c r="X135" i="2" a="1"/>
  <c r="X135" i="2" s="1"/>
  <c r="W135" i="2" a="1"/>
  <c r="W135" i="2" s="1"/>
  <c r="V135" i="2" a="1"/>
  <c r="V135" i="2" s="1"/>
  <c r="R134" i="4" s="1"/>
  <c r="S134" i="4" s="1"/>
  <c r="AD134" i="2" a="1"/>
  <c r="AD134" i="2" s="1"/>
  <c r="AB134" i="2" a="1"/>
  <c r="AB134" i="2" s="1"/>
  <c r="AA134" i="2" a="1"/>
  <c r="AA134" i="2" s="1"/>
  <c r="Z134" i="2" a="1"/>
  <c r="Z134" i="2" s="1"/>
  <c r="Y134" i="2" a="1"/>
  <c r="Y134" i="2" s="1"/>
  <c r="X134" i="2" a="1"/>
  <c r="X134" i="2" s="1"/>
  <c r="W134" i="2" a="1"/>
  <c r="W134" i="2" s="1"/>
  <c r="V134" i="2" a="1"/>
  <c r="V134" i="2" s="1"/>
  <c r="R133" i="4" s="1"/>
  <c r="AD133" i="2" a="1"/>
  <c r="AD133" i="2" s="1"/>
  <c r="AB133" i="2" a="1"/>
  <c r="AB133" i="2" s="1"/>
  <c r="AA133" i="2" a="1"/>
  <c r="AA133" i="2" s="1"/>
  <c r="Z133" i="2" a="1"/>
  <c r="Z133" i="2" s="1"/>
  <c r="Y133" i="2" a="1"/>
  <c r="Y133" i="2" s="1"/>
  <c r="X133" i="2" a="1"/>
  <c r="X133" i="2" s="1"/>
  <c r="W133" i="2" a="1"/>
  <c r="W133" i="2" s="1"/>
  <c r="V133" i="2" a="1"/>
  <c r="V133" i="2" s="1"/>
  <c r="R132" i="4" s="1"/>
  <c r="AD132" i="2" a="1"/>
  <c r="AD132" i="2" s="1"/>
  <c r="AB132" i="2" a="1"/>
  <c r="AB132" i="2" s="1"/>
  <c r="AA132" i="2" a="1"/>
  <c r="AA132" i="2" s="1"/>
  <c r="Z132" i="2" a="1"/>
  <c r="Z132" i="2" s="1"/>
  <c r="Y132" i="2" a="1"/>
  <c r="Y132" i="2" s="1"/>
  <c r="X132" i="2" a="1"/>
  <c r="X132" i="2" s="1"/>
  <c r="W132" i="2" a="1"/>
  <c r="W132" i="2" s="1"/>
  <c r="V132" i="2" a="1"/>
  <c r="V132" i="2" s="1"/>
  <c r="R131" i="4" s="1"/>
  <c r="S131" i="4" s="1"/>
  <c r="AD131" i="2" a="1"/>
  <c r="AD131" i="2" s="1"/>
  <c r="AB131" i="2" a="1"/>
  <c r="AB131" i="2" s="1"/>
  <c r="AA131" i="2" a="1"/>
  <c r="AA131" i="2" s="1"/>
  <c r="Z131" i="2" a="1"/>
  <c r="Z131" i="2" s="1"/>
  <c r="Y131" i="2" a="1"/>
  <c r="Y131" i="2" s="1"/>
  <c r="X131" i="2" a="1"/>
  <c r="X131" i="2" s="1"/>
  <c r="W131" i="2" a="1"/>
  <c r="W131" i="2" s="1"/>
  <c r="V131" i="2" a="1"/>
  <c r="V131" i="2" s="1"/>
  <c r="R130" i="4" s="1"/>
  <c r="AD130" i="2" a="1"/>
  <c r="AD130" i="2" s="1"/>
  <c r="AB130" i="2" a="1"/>
  <c r="AB130" i="2" s="1"/>
  <c r="AA130" i="2" a="1"/>
  <c r="AA130" i="2" s="1"/>
  <c r="Z130" i="2" a="1"/>
  <c r="Z130" i="2" s="1"/>
  <c r="Y130" i="2" a="1"/>
  <c r="Y130" i="2" s="1"/>
  <c r="X130" i="2" a="1"/>
  <c r="X130" i="2" s="1"/>
  <c r="W130" i="2" a="1"/>
  <c r="W130" i="2" s="1"/>
  <c r="V130" i="2" a="1"/>
  <c r="V130" i="2" s="1"/>
  <c r="R129" i="4" s="1"/>
  <c r="AD129" i="2" a="1"/>
  <c r="AD129" i="2" s="1"/>
  <c r="AB129" i="2" a="1"/>
  <c r="AB129" i="2" s="1"/>
  <c r="AA129" i="2" a="1"/>
  <c r="AA129" i="2" s="1"/>
  <c r="Z129" i="2" a="1"/>
  <c r="Z129" i="2" s="1"/>
  <c r="Y129" i="2" a="1"/>
  <c r="Y129" i="2" s="1"/>
  <c r="X129" i="2" a="1"/>
  <c r="X129" i="2" s="1"/>
  <c r="W129" i="2" a="1"/>
  <c r="W129" i="2" s="1"/>
  <c r="V129" i="2" a="1"/>
  <c r="V129" i="2" s="1"/>
  <c r="R128" i="4" s="1"/>
  <c r="S128" i="4" s="1"/>
  <c r="AD128" i="2" a="1"/>
  <c r="AD128" i="2" s="1"/>
  <c r="AB128" i="2" a="1"/>
  <c r="AB128" i="2" s="1"/>
  <c r="AA128" i="2" a="1"/>
  <c r="AA128" i="2" s="1"/>
  <c r="Z128" i="2" a="1"/>
  <c r="Z128" i="2" s="1"/>
  <c r="Y128" i="2" a="1"/>
  <c r="Y128" i="2" s="1"/>
  <c r="X128" i="2" a="1"/>
  <c r="X128" i="2" s="1"/>
  <c r="W128" i="2" a="1"/>
  <c r="W128" i="2" s="1"/>
  <c r="V128" i="2" a="1"/>
  <c r="V128" i="2" s="1"/>
  <c r="R127" i="4" s="1"/>
  <c r="AD127" i="2" a="1"/>
  <c r="AD127" i="2" s="1"/>
  <c r="AB127" i="2" a="1"/>
  <c r="AB127" i="2" s="1"/>
  <c r="AA127" i="2" a="1"/>
  <c r="AA127" i="2" s="1"/>
  <c r="Z127" i="2" a="1"/>
  <c r="Z127" i="2" s="1"/>
  <c r="Y127" i="2" a="1"/>
  <c r="Y127" i="2" s="1"/>
  <c r="X127" i="2" a="1"/>
  <c r="X127" i="2" s="1"/>
  <c r="W127" i="2" a="1"/>
  <c r="W127" i="2" s="1"/>
  <c r="V127" i="2" a="1"/>
  <c r="V127" i="2" s="1"/>
  <c r="R126" i="4" s="1"/>
  <c r="S126" i="4" s="1"/>
  <c r="AD126" i="2" a="1"/>
  <c r="AD126" i="2" s="1"/>
  <c r="AB126" i="2" a="1"/>
  <c r="AB126" i="2" s="1"/>
  <c r="AA126" i="2" a="1"/>
  <c r="AA126" i="2" s="1"/>
  <c r="Z126" i="2" a="1"/>
  <c r="Z126" i="2" s="1"/>
  <c r="Y126" i="2" a="1"/>
  <c r="Y126" i="2" s="1"/>
  <c r="X126" i="2" a="1"/>
  <c r="X126" i="2" s="1"/>
  <c r="W126" i="2" a="1"/>
  <c r="W126" i="2" s="1"/>
  <c r="V126" i="2" a="1"/>
  <c r="V126" i="2" s="1"/>
  <c r="R125" i="4" s="1"/>
  <c r="AD125" i="2" a="1"/>
  <c r="AD125" i="2" s="1"/>
  <c r="AB125" i="2" a="1"/>
  <c r="AB125" i="2" s="1"/>
  <c r="AA125" i="2" a="1"/>
  <c r="AA125" i="2" s="1"/>
  <c r="Z125" i="2" a="1"/>
  <c r="Z125" i="2" s="1"/>
  <c r="Y125" i="2" a="1"/>
  <c r="Y125" i="2" s="1"/>
  <c r="X125" i="2" a="1"/>
  <c r="X125" i="2" s="1"/>
  <c r="W125" i="2" a="1"/>
  <c r="W125" i="2" s="1"/>
  <c r="V125" i="2" a="1"/>
  <c r="V125" i="2" s="1"/>
  <c r="R124" i="4" s="1"/>
  <c r="AD124" i="2" a="1"/>
  <c r="AD124" i="2" s="1"/>
  <c r="AB124" i="2" a="1"/>
  <c r="AB124" i="2" s="1"/>
  <c r="AA124" i="2" a="1"/>
  <c r="AA124" i="2" s="1"/>
  <c r="Z124" i="2" a="1"/>
  <c r="Z124" i="2" s="1"/>
  <c r="Y124" i="2" a="1"/>
  <c r="Y124" i="2" s="1"/>
  <c r="X124" i="2" a="1"/>
  <c r="X124" i="2" s="1"/>
  <c r="W124" i="2" a="1"/>
  <c r="W124" i="2" s="1"/>
  <c r="V124" i="2" a="1"/>
  <c r="V124" i="2" s="1"/>
  <c r="R123" i="4" s="1"/>
  <c r="S123" i="4" s="1"/>
  <c r="AD123" i="2" a="1"/>
  <c r="AD123" i="2" s="1"/>
  <c r="AB123" i="2" a="1"/>
  <c r="AB123" i="2" s="1"/>
  <c r="AA123" i="2" a="1"/>
  <c r="AA123" i="2" s="1"/>
  <c r="Z123" i="2" a="1"/>
  <c r="Z123" i="2" s="1"/>
  <c r="Y123" i="2" a="1"/>
  <c r="Y123" i="2" s="1"/>
  <c r="X123" i="2" a="1"/>
  <c r="X123" i="2" s="1"/>
  <c r="W123" i="2" a="1"/>
  <c r="W123" i="2" s="1"/>
  <c r="V123" i="2" a="1"/>
  <c r="V123" i="2" s="1"/>
  <c r="R122" i="4" s="1"/>
  <c r="AD122" i="2" a="1"/>
  <c r="AD122" i="2" s="1"/>
  <c r="AB122" i="2" a="1"/>
  <c r="AB122" i="2" s="1"/>
  <c r="AA122" i="2" a="1"/>
  <c r="AA122" i="2" s="1"/>
  <c r="Z122" i="2" a="1"/>
  <c r="Z122" i="2" s="1"/>
  <c r="Y122" i="2" a="1"/>
  <c r="Y122" i="2" s="1"/>
  <c r="X122" i="2" a="1"/>
  <c r="X122" i="2" s="1"/>
  <c r="W122" i="2" a="1"/>
  <c r="W122" i="2" s="1"/>
  <c r="V122" i="2" a="1"/>
  <c r="V122" i="2" s="1"/>
  <c r="R121" i="4" s="1"/>
  <c r="AD121" i="2" a="1"/>
  <c r="AD121" i="2" s="1"/>
  <c r="AB121" i="2" a="1"/>
  <c r="AB121" i="2" s="1"/>
  <c r="AA121" i="2" a="1"/>
  <c r="AA121" i="2" s="1"/>
  <c r="Z121" i="2" a="1"/>
  <c r="Z121" i="2" s="1"/>
  <c r="Y121" i="2" a="1"/>
  <c r="Y121" i="2" s="1"/>
  <c r="X121" i="2" a="1"/>
  <c r="X121" i="2" s="1"/>
  <c r="W121" i="2" a="1"/>
  <c r="W121" i="2" s="1"/>
  <c r="V121" i="2" a="1"/>
  <c r="V121" i="2" s="1"/>
  <c r="R120" i="4" s="1"/>
  <c r="S120" i="4" s="1"/>
  <c r="AD120" i="2" a="1"/>
  <c r="AD120" i="2" s="1"/>
  <c r="AB120" i="2" a="1"/>
  <c r="AB120" i="2" s="1"/>
  <c r="AA120" i="2" a="1"/>
  <c r="AA120" i="2" s="1"/>
  <c r="Z120" i="2" a="1"/>
  <c r="Z120" i="2" s="1"/>
  <c r="Y120" i="2" a="1"/>
  <c r="Y120" i="2" s="1"/>
  <c r="X120" i="2" a="1"/>
  <c r="X120" i="2" s="1"/>
  <c r="W120" i="2" a="1"/>
  <c r="W120" i="2" s="1"/>
  <c r="V120" i="2" a="1"/>
  <c r="V120" i="2" s="1"/>
  <c r="R119" i="4" s="1"/>
  <c r="AD119" i="2" a="1"/>
  <c r="AD119" i="2" s="1"/>
  <c r="AB119" i="2" a="1"/>
  <c r="AB119" i="2" s="1"/>
  <c r="AA119" i="2" a="1"/>
  <c r="AA119" i="2" s="1"/>
  <c r="Z119" i="2" a="1"/>
  <c r="Z119" i="2" s="1"/>
  <c r="Y119" i="2" a="1"/>
  <c r="Y119" i="2" s="1"/>
  <c r="X119" i="2" a="1"/>
  <c r="X119" i="2" s="1"/>
  <c r="W119" i="2" a="1"/>
  <c r="W119" i="2" s="1"/>
  <c r="V119" i="2" a="1"/>
  <c r="V119" i="2" s="1"/>
  <c r="R118" i="4" s="1"/>
  <c r="S118" i="4" s="1"/>
  <c r="AD118" i="2" a="1"/>
  <c r="AD118" i="2" s="1"/>
  <c r="AB118" i="2" a="1"/>
  <c r="AB118" i="2" s="1"/>
  <c r="AA118" i="2" a="1"/>
  <c r="AA118" i="2" s="1"/>
  <c r="Z118" i="2" a="1"/>
  <c r="Z118" i="2" s="1"/>
  <c r="Y118" i="2" a="1"/>
  <c r="Y118" i="2" s="1"/>
  <c r="X118" i="2" a="1"/>
  <c r="X118" i="2" s="1"/>
  <c r="W118" i="2" a="1"/>
  <c r="W118" i="2" s="1"/>
  <c r="V118" i="2" a="1"/>
  <c r="V118" i="2" s="1"/>
  <c r="R117" i="4" s="1"/>
  <c r="AD117" i="2" a="1"/>
  <c r="AD117" i="2" s="1"/>
  <c r="AB117" i="2" a="1"/>
  <c r="AB117" i="2" s="1"/>
  <c r="AA117" i="2" a="1"/>
  <c r="AA117" i="2" s="1"/>
  <c r="Z117" i="2" a="1"/>
  <c r="Z117" i="2" s="1"/>
  <c r="Y117" i="2" a="1"/>
  <c r="Y117" i="2" s="1"/>
  <c r="X117" i="2" a="1"/>
  <c r="X117" i="2" s="1"/>
  <c r="W117" i="2" a="1"/>
  <c r="W117" i="2" s="1"/>
  <c r="V117" i="2" a="1"/>
  <c r="V117" i="2" s="1"/>
  <c r="R116" i="4" s="1"/>
  <c r="S116" i="4" s="1"/>
  <c r="AD116" i="2" a="1"/>
  <c r="AD116" i="2" s="1"/>
  <c r="AB116" i="2" a="1"/>
  <c r="AB116" i="2" s="1"/>
  <c r="AA116" i="2" a="1"/>
  <c r="AA116" i="2" s="1"/>
  <c r="Z116" i="2" a="1"/>
  <c r="Z116" i="2" s="1"/>
  <c r="Y116" i="2" a="1"/>
  <c r="Y116" i="2" s="1"/>
  <c r="X116" i="2" a="1"/>
  <c r="X116" i="2" s="1"/>
  <c r="W116" i="2" a="1"/>
  <c r="W116" i="2" s="1"/>
  <c r="V116" i="2" a="1"/>
  <c r="V116" i="2" s="1"/>
  <c r="R115" i="4" s="1"/>
  <c r="S115" i="4" s="1"/>
  <c r="AD115" i="2" a="1"/>
  <c r="AD115" i="2" s="1"/>
  <c r="AB115" i="2" a="1"/>
  <c r="AB115" i="2" s="1"/>
  <c r="AA115" i="2" a="1"/>
  <c r="AA115" i="2" s="1"/>
  <c r="Z115" i="2" a="1"/>
  <c r="Z115" i="2" s="1"/>
  <c r="Y115" i="2" a="1"/>
  <c r="Y115" i="2" s="1"/>
  <c r="X115" i="2" a="1"/>
  <c r="X115" i="2" s="1"/>
  <c r="W115" i="2" a="1"/>
  <c r="W115" i="2" s="1"/>
  <c r="V115" i="2" a="1"/>
  <c r="V115" i="2" s="1"/>
  <c r="R114" i="4" s="1"/>
  <c r="AD114" i="2" a="1"/>
  <c r="AD114" i="2" s="1"/>
  <c r="AB114" i="2" a="1"/>
  <c r="AB114" i="2" s="1"/>
  <c r="AA114" i="2" a="1"/>
  <c r="AA114" i="2" s="1"/>
  <c r="Z114" i="2" a="1"/>
  <c r="Z114" i="2" s="1"/>
  <c r="Y114" i="2" a="1"/>
  <c r="Y114" i="2" s="1"/>
  <c r="X114" i="2" a="1"/>
  <c r="X114" i="2" s="1"/>
  <c r="W114" i="2" a="1"/>
  <c r="W114" i="2" s="1"/>
  <c r="V114" i="2" a="1"/>
  <c r="V114" i="2" s="1"/>
  <c r="R113" i="4" s="1"/>
  <c r="AD113" i="2" a="1"/>
  <c r="AD113" i="2" s="1"/>
  <c r="AB113" i="2" a="1"/>
  <c r="AB113" i="2" s="1"/>
  <c r="AA113" i="2" a="1"/>
  <c r="AA113" i="2" s="1"/>
  <c r="Z113" i="2" a="1"/>
  <c r="Z113" i="2" s="1"/>
  <c r="Y113" i="2" a="1"/>
  <c r="Y113" i="2" s="1"/>
  <c r="X113" i="2" a="1"/>
  <c r="X113" i="2" s="1"/>
  <c r="W113" i="2" a="1"/>
  <c r="W113" i="2" s="1"/>
  <c r="V113" i="2" a="1"/>
  <c r="V113" i="2" s="1"/>
  <c r="R112" i="4" s="1"/>
  <c r="S112" i="4" s="1"/>
  <c r="AD112" i="2" a="1"/>
  <c r="AD112" i="2" s="1"/>
  <c r="AB112" i="2" a="1"/>
  <c r="AB112" i="2" s="1"/>
  <c r="AA112" i="2" a="1"/>
  <c r="AA112" i="2" s="1"/>
  <c r="Z112" i="2" a="1"/>
  <c r="Z112" i="2" s="1"/>
  <c r="Y112" i="2" a="1"/>
  <c r="Y112" i="2" s="1"/>
  <c r="X112" i="2" a="1"/>
  <c r="X112" i="2" s="1"/>
  <c r="W112" i="2" a="1"/>
  <c r="W112" i="2" s="1"/>
  <c r="V112" i="2" a="1"/>
  <c r="V112" i="2" s="1"/>
  <c r="R111" i="4" s="1"/>
  <c r="AD111" i="2" a="1"/>
  <c r="AD111" i="2" s="1"/>
  <c r="AB111" i="2" a="1"/>
  <c r="AB111" i="2" s="1"/>
  <c r="AA111" i="2" a="1"/>
  <c r="AA111" i="2" s="1"/>
  <c r="Z111" i="2" a="1"/>
  <c r="Z111" i="2" s="1"/>
  <c r="Y111" i="2" a="1"/>
  <c r="Y111" i="2" s="1"/>
  <c r="X111" i="2" a="1"/>
  <c r="X111" i="2" s="1"/>
  <c r="W111" i="2" a="1"/>
  <c r="W111" i="2" s="1"/>
  <c r="V111" i="2" a="1"/>
  <c r="V111" i="2" s="1"/>
  <c r="R110" i="4" s="1"/>
  <c r="S110" i="4" s="1"/>
  <c r="AD110" i="2" a="1"/>
  <c r="AD110" i="2" s="1"/>
  <c r="AB110" i="2" a="1"/>
  <c r="AB110" i="2" s="1"/>
  <c r="AA110" i="2" a="1"/>
  <c r="AA110" i="2" s="1"/>
  <c r="Z110" i="2" a="1"/>
  <c r="Z110" i="2" s="1"/>
  <c r="Y110" i="2" a="1"/>
  <c r="Y110" i="2" s="1"/>
  <c r="X110" i="2" a="1"/>
  <c r="X110" i="2" s="1"/>
  <c r="W110" i="2" a="1"/>
  <c r="W110" i="2" s="1"/>
  <c r="V110" i="2" a="1"/>
  <c r="V110" i="2" s="1"/>
  <c r="R109" i="4" s="1"/>
  <c r="AD109" i="2" a="1"/>
  <c r="AD109" i="2" s="1"/>
  <c r="AB109" i="2" a="1"/>
  <c r="AB109" i="2" s="1"/>
  <c r="AA109" i="2" a="1"/>
  <c r="AA109" i="2" s="1"/>
  <c r="Z109" i="2" a="1"/>
  <c r="Z109" i="2" s="1"/>
  <c r="Y109" i="2" a="1"/>
  <c r="Y109" i="2" s="1"/>
  <c r="X109" i="2" a="1"/>
  <c r="X109" i="2" s="1"/>
  <c r="W109" i="2" a="1"/>
  <c r="W109" i="2" s="1"/>
  <c r="V109" i="2" a="1"/>
  <c r="V109" i="2" s="1"/>
  <c r="R108" i="4" s="1"/>
  <c r="AD108" i="2" a="1"/>
  <c r="AD108" i="2" s="1"/>
  <c r="AB108" i="2" a="1"/>
  <c r="AB108" i="2" s="1"/>
  <c r="AA108" i="2" a="1"/>
  <c r="AA108" i="2" s="1"/>
  <c r="Z108" i="2" a="1"/>
  <c r="Z108" i="2" s="1"/>
  <c r="Y108" i="2" a="1"/>
  <c r="Y108" i="2" s="1"/>
  <c r="X108" i="2" a="1"/>
  <c r="X108" i="2" s="1"/>
  <c r="W108" i="2" a="1"/>
  <c r="W108" i="2" s="1"/>
  <c r="V108" i="2" a="1"/>
  <c r="V108" i="2" s="1"/>
  <c r="R107" i="4" s="1"/>
  <c r="S107" i="4" s="1"/>
  <c r="AD107" i="2" a="1"/>
  <c r="AD107" i="2" s="1"/>
  <c r="AB107" i="2" a="1"/>
  <c r="AB107" i="2" s="1"/>
  <c r="AA107" i="2" a="1"/>
  <c r="AA107" i="2" s="1"/>
  <c r="Z107" i="2" a="1"/>
  <c r="Z107" i="2" s="1"/>
  <c r="Y107" i="2" a="1"/>
  <c r="Y107" i="2" s="1"/>
  <c r="X107" i="2" a="1"/>
  <c r="X107" i="2" s="1"/>
  <c r="W107" i="2" a="1"/>
  <c r="W107" i="2" s="1"/>
  <c r="V107" i="2" a="1"/>
  <c r="V107" i="2" s="1"/>
  <c r="R106" i="4" s="1"/>
  <c r="AD106" i="2" a="1"/>
  <c r="AD106" i="2" s="1"/>
  <c r="AB106" i="2" a="1"/>
  <c r="AB106" i="2" s="1"/>
  <c r="AA106" i="2" a="1"/>
  <c r="AA106" i="2" s="1"/>
  <c r="Z106" i="2" a="1"/>
  <c r="Z106" i="2" s="1"/>
  <c r="Y106" i="2" a="1"/>
  <c r="Y106" i="2" s="1"/>
  <c r="X106" i="2" a="1"/>
  <c r="X106" i="2" s="1"/>
  <c r="W106" i="2" a="1"/>
  <c r="W106" i="2" s="1"/>
  <c r="V106" i="2" a="1"/>
  <c r="V106" i="2" s="1"/>
  <c r="R105" i="4" s="1"/>
  <c r="AD105" i="2" a="1"/>
  <c r="AD105" i="2" s="1"/>
  <c r="AB105" i="2" a="1"/>
  <c r="AB105" i="2" s="1"/>
  <c r="AA105" i="2" a="1"/>
  <c r="AA105" i="2" s="1"/>
  <c r="Z105" i="2" a="1"/>
  <c r="Z105" i="2" s="1"/>
  <c r="Y105" i="2" a="1"/>
  <c r="Y105" i="2" s="1"/>
  <c r="X105" i="2" a="1"/>
  <c r="X105" i="2" s="1"/>
  <c r="W105" i="2" a="1"/>
  <c r="W105" i="2" s="1"/>
  <c r="V105" i="2" a="1"/>
  <c r="V105" i="2" s="1"/>
  <c r="R104" i="4" s="1"/>
  <c r="S104" i="4" s="1"/>
  <c r="AD104" i="2" a="1"/>
  <c r="AD104" i="2" s="1"/>
  <c r="AB104" i="2" a="1"/>
  <c r="AB104" i="2" s="1"/>
  <c r="AA104" i="2" a="1"/>
  <c r="AA104" i="2" s="1"/>
  <c r="Z104" i="2" a="1"/>
  <c r="Z104" i="2" s="1"/>
  <c r="Y104" i="2" a="1"/>
  <c r="Y104" i="2" s="1"/>
  <c r="X104" i="2" a="1"/>
  <c r="X104" i="2" s="1"/>
  <c r="W104" i="2" a="1"/>
  <c r="W104" i="2" s="1"/>
  <c r="V104" i="2" a="1"/>
  <c r="V104" i="2" s="1"/>
  <c r="R103" i="4" s="1"/>
  <c r="AD103" i="2" a="1"/>
  <c r="AD103" i="2" s="1"/>
  <c r="AB103" i="2" a="1"/>
  <c r="AB103" i="2" s="1"/>
  <c r="AA103" i="2" a="1"/>
  <c r="AA103" i="2" s="1"/>
  <c r="Z103" i="2" a="1"/>
  <c r="Z103" i="2" s="1"/>
  <c r="Y103" i="2" a="1"/>
  <c r="Y103" i="2" s="1"/>
  <c r="X103" i="2" a="1"/>
  <c r="X103" i="2" s="1"/>
  <c r="W103" i="2" a="1"/>
  <c r="W103" i="2" s="1"/>
  <c r="V103" i="2" a="1"/>
  <c r="V103" i="2" s="1"/>
  <c r="R102" i="4" s="1"/>
  <c r="S102" i="4" s="1"/>
  <c r="AD102" i="2" a="1"/>
  <c r="AD102" i="2" s="1"/>
  <c r="AB102" i="2" a="1"/>
  <c r="AB102" i="2" s="1"/>
  <c r="AA102" i="2" a="1"/>
  <c r="AA102" i="2" s="1"/>
  <c r="Z102" i="2" a="1"/>
  <c r="Z102" i="2" s="1"/>
  <c r="Y102" i="2" a="1"/>
  <c r="Y102" i="2" s="1"/>
  <c r="X102" i="2" a="1"/>
  <c r="X102" i="2" s="1"/>
  <c r="W102" i="2" a="1"/>
  <c r="W102" i="2" s="1"/>
  <c r="V102" i="2" a="1"/>
  <c r="V102" i="2" s="1"/>
  <c r="R101" i="4" s="1"/>
  <c r="AD101" i="2" a="1"/>
  <c r="AD101" i="2" s="1"/>
  <c r="AB101" i="2" a="1"/>
  <c r="AB101" i="2" s="1"/>
  <c r="AA101" i="2" a="1"/>
  <c r="AA101" i="2" s="1"/>
  <c r="Z101" i="2" a="1"/>
  <c r="Z101" i="2" s="1"/>
  <c r="Y101" i="2" a="1"/>
  <c r="Y101" i="2" s="1"/>
  <c r="X101" i="2" a="1"/>
  <c r="X101" i="2" s="1"/>
  <c r="W101" i="2" a="1"/>
  <c r="W101" i="2" s="1"/>
  <c r="V101" i="2" a="1"/>
  <c r="V101" i="2" s="1"/>
  <c r="R100" i="4" s="1"/>
  <c r="AD100" i="2" a="1"/>
  <c r="AD100" i="2" s="1"/>
  <c r="AB100" i="2" a="1"/>
  <c r="AB100" i="2" s="1"/>
  <c r="AA100" i="2" a="1"/>
  <c r="AA100" i="2" s="1"/>
  <c r="Z100" i="2" a="1"/>
  <c r="Z100" i="2" s="1"/>
  <c r="Y100" i="2" a="1"/>
  <c r="Y100" i="2" s="1"/>
  <c r="X100" i="2" a="1"/>
  <c r="X100" i="2" s="1"/>
  <c r="W100" i="2" a="1"/>
  <c r="W100" i="2" s="1"/>
  <c r="V100" i="2" a="1"/>
  <c r="V100" i="2" s="1"/>
  <c r="R99" i="4" s="1"/>
  <c r="S99" i="4" s="1"/>
  <c r="AD99" i="2" a="1"/>
  <c r="AD99" i="2" s="1"/>
  <c r="AB99" i="2" a="1"/>
  <c r="AB99" i="2" s="1"/>
  <c r="AA99" i="2" a="1"/>
  <c r="AA99" i="2" s="1"/>
  <c r="Z99" i="2" a="1"/>
  <c r="Z99" i="2" s="1"/>
  <c r="Y99" i="2" a="1"/>
  <c r="Y99" i="2" s="1"/>
  <c r="X99" i="2" a="1"/>
  <c r="X99" i="2" s="1"/>
  <c r="W99" i="2" a="1"/>
  <c r="W99" i="2" s="1"/>
  <c r="V99" i="2" a="1"/>
  <c r="V99" i="2" s="1"/>
  <c r="R98" i="4" s="1"/>
  <c r="AD98" i="2" a="1"/>
  <c r="AD98" i="2" s="1"/>
  <c r="AB98" i="2" a="1"/>
  <c r="AB98" i="2" s="1"/>
  <c r="AA98" i="2" a="1"/>
  <c r="AA98" i="2" s="1"/>
  <c r="Z98" i="2" a="1"/>
  <c r="Z98" i="2" s="1"/>
  <c r="Y98" i="2" a="1"/>
  <c r="Y98" i="2" s="1"/>
  <c r="X98" i="2" a="1"/>
  <c r="X98" i="2" s="1"/>
  <c r="W98" i="2" a="1"/>
  <c r="W98" i="2" s="1"/>
  <c r="V98" i="2" a="1"/>
  <c r="V98" i="2" s="1"/>
  <c r="R97" i="4" s="1"/>
  <c r="AD97" i="2" a="1"/>
  <c r="AD97" i="2" s="1"/>
  <c r="AB97" i="2" a="1"/>
  <c r="AB97" i="2" s="1"/>
  <c r="AA97" i="2" a="1"/>
  <c r="AA97" i="2" s="1"/>
  <c r="Z97" i="2" a="1"/>
  <c r="Z97" i="2" s="1"/>
  <c r="Y97" i="2" a="1"/>
  <c r="Y97" i="2" s="1"/>
  <c r="X97" i="2" a="1"/>
  <c r="X97" i="2" s="1"/>
  <c r="W97" i="2" a="1"/>
  <c r="W97" i="2" s="1"/>
  <c r="V97" i="2" a="1"/>
  <c r="V97" i="2" s="1"/>
  <c r="R96" i="4" s="1"/>
  <c r="S96" i="4" s="1"/>
  <c r="AD96" i="2" a="1"/>
  <c r="AD96" i="2" s="1"/>
  <c r="AB96" i="2" a="1"/>
  <c r="AB96" i="2" s="1"/>
  <c r="AA96" i="2" a="1"/>
  <c r="AA96" i="2" s="1"/>
  <c r="Z96" i="2" a="1"/>
  <c r="Z96" i="2" s="1"/>
  <c r="Y96" i="2" a="1"/>
  <c r="Y96" i="2" s="1"/>
  <c r="X96" i="2" a="1"/>
  <c r="X96" i="2" s="1"/>
  <c r="W96" i="2" a="1"/>
  <c r="W96" i="2" s="1"/>
  <c r="V96" i="2" a="1"/>
  <c r="V96" i="2" s="1"/>
  <c r="R95" i="4" s="1"/>
  <c r="AD95" i="2" a="1"/>
  <c r="AD95" i="2" s="1"/>
  <c r="AB95" i="2" a="1"/>
  <c r="AB95" i="2" s="1"/>
  <c r="AA95" i="2" a="1"/>
  <c r="AA95" i="2" s="1"/>
  <c r="Z95" i="2" a="1"/>
  <c r="Z95" i="2" s="1"/>
  <c r="Y95" i="2" a="1"/>
  <c r="Y95" i="2" s="1"/>
  <c r="X95" i="2" a="1"/>
  <c r="X95" i="2" s="1"/>
  <c r="W95" i="2" a="1"/>
  <c r="W95" i="2" s="1"/>
  <c r="V95" i="2" a="1"/>
  <c r="V95" i="2" s="1"/>
  <c r="R94" i="4" s="1"/>
  <c r="S94" i="4" s="1"/>
  <c r="AD94" i="2" a="1"/>
  <c r="AD94" i="2" s="1"/>
  <c r="AB94" i="2" a="1"/>
  <c r="AB94" i="2" s="1"/>
  <c r="AA94" i="2" a="1"/>
  <c r="AA94" i="2" s="1"/>
  <c r="Z94" i="2" a="1"/>
  <c r="Z94" i="2" s="1"/>
  <c r="Y94" i="2" a="1"/>
  <c r="Y94" i="2" s="1"/>
  <c r="X94" i="2" a="1"/>
  <c r="X94" i="2" s="1"/>
  <c r="W94" i="2" a="1"/>
  <c r="W94" i="2" s="1"/>
  <c r="V94" i="2" a="1"/>
  <c r="V94" i="2" s="1"/>
  <c r="R93" i="4" s="1"/>
  <c r="AD93" i="2" a="1"/>
  <c r="AD93" i="2" s="1"/>
  <c r="AB93" i="2" a="1"/>
  <c r="AB93" i="2" s="1"/>
  <c r="AA93" i="2" a="1"/>
  <c r="AA93" i="2" s="1"/>
  <c r="Z93" i="2" a="1"/>
  <c r="Z93" i="2" s="1"/>
  <c r="Y93" i="2" a="1"/>
  <c r="Y93" i="2" s="1"/>
  <c r="X93" i="2" a="1"/>
  <c r="X93" i="2" s="1"/>
  <c r="W93" i="2" a="1"/>
  <c r="W93" i="2" s="1"/>
  <c r="V93" i="2" a="1"/>
  <c r="V93" i="2" s="1"/>
  <c r="R92" i="4" s="1"/>
  <c r="AD92" i="2" a="1"/>
  <c r="AD92" i="2" s="1"/>
  <c r="AB92" i="2" a="1"/>
  <c r="AB92" i="2" s="1"/>
  <c r="AA92" i="2" a="1"/>
  <c r="AA92" i="2" s="1"/>
  <c r="Z92" i="2" a="1"/>
  <c r="Z92" i="2" s="1"/>
  <c r="Y92" i="2" a="1"/>
  <c r="Y92" i="2" s="1"/>
  <c r="X92" i="2" a="1"/>
  <c r="X92" i="2" s="1"/>
  <c r="W92" i="2" a="1"/>
  <c r="W92" i="2" s="1"/>
  <c r="V92" i="2" a="1"/>
  <c r="V92" i="2" s="1"/>
  <c r="R91" i="4" s="1"/>
  <c r="S91" i="4" s="1"/>
  <c r="AD91" i="2" a="1"/>
  <c r="AD91" i="2" s="1"/>
  <c r="AB91" i="2" a="1"/>
  <c r="AB91" i="2" s="1"/>
  <c r="AA91" i="2" a="1"/>
  <c r="AA91" i="2" s="1"/>
  <c r="Z91" i="2" a="1"/>
  <c r="Z91" i="2" s="1"/>
  <c r="Y91" i="2" a="1"/>
  <c r="Y91" i="2" s="1"/>
  <c r="X91" i="2" a="1"/>
  <c r="X91" i="2" s="1"/>
  <c r="W91" i="2" a="1"/>
  <c r="W91" i="2" s="1"/>
  <c r="V91" i="2" a="1"/>
  <c r="V91" i="2" s="1"/>
  <c r="R90" i="4" s="1"/>
  <c r="AD90" i="2" a="1"/>
  <c r="AD90" i="2" s="1"/>
  <c r="AB90" i="2" a="1"/>
  <c r="AB90" i="2" s="1"/>
  <c r="AA90" i="2" a="1"/>
  <c r="AA90" i="2" s="1"/>
  <c r="Z90" i="2" a="1"/>
  <c r="Z90" i="2" s="1"/>
  <c r="Y90" i="2" a="1"/>
  <c r="Y90" i="2" s="1"/>
  <c r="X90" i="2" a="1"/>
  <c r="X90" i="2" s="1"/>
  <c r="W90" i="2" a="1"/>
  <c r="W90" i="2" s="1"/>
  <c r="V90" i="2" a="1"/>
  <c r="V90" i="2" s="1"/>
  <c r="R89" i="4" s="1"/>
  <c r="AD89" i="2" a="1"/>
  <c r="AD89" i="2" s="1"/>
  <c r="AB89" i="2" a="1"/>
  <c r="AB89" i="2" s="1"/>
  <c r="AA89" i="2" a="1"/>
  <c r="AA89" i="2" s="1"/>
  <c r="Z89" i="2" a="1"/>
  <c r="Z89" i="2" s="1"/>
  <c r="Y89" i="2" a="1"/>
  <c r="Y89" i="2" s="1"/>
  <c r="X89" i="2" a="1"/>
  <c r="X89" i="2" s="1"/>
  <c r="W89" i="2" a="1"/>
  <c r="W89" i="2" s="1"/>
  <c r="V89" i="2" a="1"/>
  <c r="V89" i="2" s="1"/>
  <c r="R88" i="4" s="1"/>
  <c r="S88" i="4" s="1"/>
  <c r="AD88" i="2" a="1"/>
  <c r="AD88" i="2" s="1"/>
  <c r="AB88" i="2" a="1"/>
  <c r="AB88" i="2" s="1"/>
  <c r="AA88" i="2" a="1"/>
  <c r="AA88" i="2" s="1"/>
  <c r="Z88" i="2" a="1"/>
  <c r="Z88" i="2" s="1"/>
  <c r="Y88" i="2" a="1"/>
  <c r="Y88" i="2" s="1"/>
  <c r="X88" i="2" a="1"/>
  <c r="X88" i="2" s="1"/>
  <c r="W88" i="2" a="1"/>
  <c r="W88" i="2" s="1"/>
  <c r="V88" i="2" a="1"/>
  <c r="V88" i="2" s="1"/>
  <c r="R87" i="4" s="1"/>
  <c r="AD87" i="2" a="1"/>
  <c r="AD87" i="2" s="1"/>
  <c r="AB87" i="2" a="1"/>
  <c r="AB87" i="2" s="1"/>
  <c r="AA87" i="2" a="1"/>
  <c r="AA87" i="2" s="1"/>
  <c r="Z87" i="2" a="1"/>
  <c r="Z87" i="2" s="1"/>
  <c r="Y87" i="2" a="1"/>
  <c r="Y87" i="2" s="1"/>
  <c r="X87" i="2" a="1"/>
  <c r="X87" i="2" s="1"/>
  <c r="W87" i="2" a="1"/>
  <c r="W87" i="2" s="1"/>
  <c r="V87" i="2" a="1"/>
  <c r="V87" i="2" s="1"/>
  <c r="R86" i="4" s="1"/>
  <c r="S86" i="4" s="1"/>
  <c r="AD86" i="2" a="1"/>
  <c r="AD86" i="2" s="1"/>
  <c r="AB86" i="2" a="1"/>
  <c r="AB86" i="2" s="1"/>
  <c r="AA86" i="2" a="1"/>
  <c r="AA86" i="2" s="1"/>
  <c r="Z86" i="2" a="1"/>
  <c r="Z86" i="2" s="1"/>
  <c r="Y86" i="2" a="1"/>
  <c r="Y86" i="2" s="1"/>
  <c r="X86" i="2" a="1"/>
  <c r="X86" i="2" s="1"/>
  <c r="W86" i="2" a="1"/>
  <c r="W86" i="2" s="1"/>
  <c r="V86" i="2" a="1"/>
  <c r="V86" i="2" s="1"/>
  <c r="R85" i="4" s="1"/>
  <c r="AD85" i="2" a="1"/>
  <c r="AD85" i="2" s="1"/>
  <c r="AB85" i="2" a="1"/>
  <c r="AB85" i="2" s="1"/>
  <c r="AA85" i="2" a="1"/>
  <c r="AA85" i="2" s="1"/>
  <c r="Z85" i="2" a="1"/>
  <c r="Z85" i="2" s="1"/>
  <c r="Y85" i="2" a="1"/>
  <c r="Y85" i="2" s="1"/>
  <c r="X85" i="2" a="1"/>
  <c r="X85" i="2" s="1"/>
  <c r="W85" i="2" a="1"/>
  <c r="W85" i="2" s="1"/>
  <c r="V85" i="2" a="1"/>
  <c r="V85" i="2" s="1"/>
  <c r="R84" i="4" s="1"/>
  <c r="AD84" i="2" a="1"/>
  <c r="AD84" i="2" s="1"/>
  <c r="AB84" i="2" a="1"/>
  <c r="AB84" i="2" s="1"/>
  <c r="AA84" i="2" a="1"/>
  <c r="AA84" i="2" s="1"/>
  <c r="Z84" i="2" a="1"/>
  <c r="Z84" i="2" s="1"/>
  <c r="Y84" i="2" a="1"/>
  <c r="Y84" i="2" s="1"/>
  <c r="X84" i="2" a="1"/>
  <c r="X84" i="2" s="1"/>
  <c r="W84" i="2" a="1"/>
  <c r="W84" i="2" s="1"/>
  <c r="V84" i="2" a="1"/>
  <c r="V84" i="2" s="1"/>
  <c r="R83" i="4" s="1"/>
  <c r="S83" i="4" s="1"/>
  <c r="AD83" i="2" a="1"/>
  <c r="AD83" i="2" s="1"/>
  <c r="AB83" i="2" a="1"/>
  <c r="AB83" i="2" s="1"/>
  <c r="AA83" i="2" a="1"/>
  <c r="AA83" i="2" s="1"/>
  <c r="Z83" i="2" a="1"/>
  <c r="Z83" i="2" s="1"/>
  <c r="Y83" i="2" a="1"/>
  <c r="Y83" i="2" s="1"/>
  <c r="X83" i="2" a="1"/>
  <c r="X83" i="2" s="1"/>
  <c r="W83" i="2" a="1"/>
  <c r="W83" i="2" s="1"/>
  <c r="V83" i="2" a="1"/>
  <c r="V83" i="2" s="1"/>
  <c r="R82" i="4" s="1"/>
  <c r="AD82" i="2" a="1"/>
  <c r="AD82" i="2" s="1"/>
  <c r="AB82" i="2" a="1"/>
  <c r="AB82" i="2" s="1"/>
  <c r="AA82" i="2" a="1"/>
  <c r="AA82" i="2" s="1"/>
  <c r="Z82" i="2" a="1"/>
  <c r="Z82" i="2" s="1"/>
  <c r="Y82" i="2" a="1"/>
  <c r="Y82" i="2" s="1"/>
  <c r="X82" i="2" a="1"/>
  <c r="X82" i="2" s="1"/>
  <c r="W82" i="2" a="1"/>
  <c r="W82" i="2" s="1"/>
  <c r="V82" i="2" a="1"/>
  <c r="V82" i="2" s="1"/>
  <c r="R81" i="4" s="1"/>
  <c r="AD81" i="2" a="1"/>
  <c r="AD81" i="2" s="1"/>
  <c r="AB81" i="2" a="1"/>
  <c r="AB81" i="2" s="1"/>
  <c r="AA81" i="2" a="1"/>
  <c r="AA81" i="2" s="1"/>
  <c r="Z81" i="2" a="1"/>
  <c r="Z81" i="2" s="1"/>
  <c r="Y81" i="2" a="1"/>
  <c r="Y81" i="2" s="1"/>
  <c r="X81" i="2" a="1"/>
  <c r="X81" i="2" s="1"/>
  <c r="W81" i="2" a="1"/>
  <c r="W81" i="2" s="1"/>
  <c r="V81" i="2" a="1"/>
  <c r="V81" i="2" s="1"/>
  <c r="R80" i="4" s="1"/>
  <c r="S80" i="4" s="1"/>
  <c r="AD80" i="2" a="1"/>
  <c r="AD80" i="2" s="1"/>
  <c r="AB80" i="2" a="1"/>
  <c r="AB80" i="2" s="1"/>
  <c r="AA80" i="2" a="1"/>
  <c r="AA80" i="2" s="1"/>
  <c r="Z80" i="2" a="1"/>
  <c r="Z80" i="2" s="1"/>
  <c r="Y80" i="2" a="1"/>
  <c r="Y80" i="2" s="1"/>
  <c r="X80" i="2" a="1"/>
  <c r="X80" i="2" s="1"/>
  <c r="W80" i="2" a="1"/>
  <c r="W80" i="2" s="1"/>
  <c r="V80" i="2" a="1"/>
  <c r="V80" i="2" s="1"/>
  <c r="R79" i="4" s="1"/>
  <c r="AD79" i="2" a="1"/>
  <c r="AD79" i="2" s="1"/>
  <c r="AB79" i="2" a="1"/>
  <c r="AB79" i="2" s="1"/>
  <c r="AA79" i="2" a="1"/>
  <c r="AA79" i="2" s="1"/>
  <c r="Z79" i="2" a="1"/>
  <c r="Z79" i="2" s="1"/>
  <c r="Y79" i="2" a="1"/>
  <c r="Y79" i="2" s="1"/>
  <c r="X79" i="2" a="1"/>
  <c r="X79" i="2" s="1"/>
  <c r="W79" i="2" a="1"/>
  <c r="W79" i="2" s="1"/>
  <c r="V79" i="2" a="1"/>
  <c r="V79" i="2" s="1"/>
  <c r="R78" i="4" s="1"/>
  <c r="S78" i="4" s="1"/>
  <c r="AD78" i="2" a="1"/>
  <c r="AD78" i="2" s="1"/>
  <c r="AB78" i="2" a="1"/>
  <c r="AB78" i="2" s="1"/>
  <c r="AA78" i="2" a="1"/>
  <c r="AA78" i="2" s="1"/>
  <c r="Z78" i="2" a="1"/>
  <c r="Z78" i="2" s="1"/>
  <c r="Y78" i="2" a="1"/>
  <c r="Y78" i="2" s="1"/>
  <c r="X78" i="2" a="1"/>
  <c r="X78" i="2" s="1"/>
  <c r="W78" i="2" a="1"/>
  <c r="W78" i="2" s="1"/>
  <c r="V78" i="2" a="1"/>
  <c r="V78" i="2" s="1"/>
  <c r="R77" i="4" s="1"/>
  <c r="AD77" i="2" a="1"/>
  <c r="AD77" i="2" s="1"/>
  <c r="AB77" i="2" a="1"/>
  <c r="AB77" i="2" s="1"/>
  <c r="AA77" i="2" a="1"/>
  <c r="AA77" i="2" s="1"/>
  <c r="Z77" i="2" a="1"/>
  <c r="Z77" i="2" s="1"/>
  <c r="Y77" i="2" a="1"/>
  <c r="Y77" i="2" s="1"/>
  <c r="X77" i="2" a="1"/>
  <c r="X77" i="2" s="1"/>
  <c r="W77" i="2" a="1"/>
  <c r="W77" i="2" s="1"/>
  <c r="V77" i="2" a="1"/>
  <c r="V77" i="2" s="1"/>
  <c r="R76" i="4" s="1"/>
  <c r="AD76" i="2" a="1"/>
  <c r="AD76" i="2" s="1"/>
  <c r="AB76" i="2" a="1"/>
  <c r="AB76" i="2" s="1"/>
  <c r="AA76" i="2" a="1"/>
  <c r="AA76" i="2" s="1"/>
  <c r="Z76" i="2" a="1"/>
  <c r="Z76" i="2" s="1"/>
  <c r="Y76" i="2" a="1"/>
  <c r="Y76" i="2" s="1"/>
  <c r="X76" i="2" a="1"/>
  <c r="X76" i="2" s="1"/>
  <c r="W76" i="2" a="1"/>
  <c r="W76" i="2" s="1"/>
  <c r="V76" i="2" a="1"/>
  <c r="V76" i="2" s="1"/>
  <c r="R75" i="4" s="1"/>
  <c r="S75" i="4" s="1"/>
  <c r="AD75" i="2" a="1"/>
  <c r="AD75" i="2" s="1"/>
  <c r="AB75" i="2" a="1"/>
  <c r="AB75" i="2" s="1"/>
  <c r="AA75" i="2" a="1"/>
  <c r="AA75" i="2" s="1"/>
  <c r="Z75" i="2" a="1"/>
  <c r="Z75" i="2" s="1"/>
  <c r="Y75" i="2" a="1"/>
  <c r="Y75" i="2" s="1"/>
  <c r="X75" i="2" a="1"/>
  <c r="X75" i="2" s="1"/>
  <c r="W75" i="2" a="1"/>
  <c r="W75" i="2" s="1"/>
  <c r="V75" i="2" a="1"/>
  <c r="V75" i="2" s="1"/>
  <c r="R74" i="4" s="1"/>
  <c r="AD74" i="2" a="1"/>
  <c r="AD74" i="2" s="1"/>
  <c r="AB74" i="2" a="1"/>
  <c r="AB74" i="2" s="1"/>
  <c r="AA74" i="2" a="1"/>
  <c r="AA74" i="2" s="1"/>
  <c r="Z74" i="2" a="1"/>
  <c r="Z74" i="2" s="1"/>
  <c r="Y74" i="2" a="1"/>
  <c r="Y74" i="2" s="1"/>
  <c r="X74" i="2" a="1"/>
  <c r="X74" i="2" s="1"/>
  <c r="W74" i="2" a="1"/>
  <c r="W74" i="2" s="1"/>
  <c r="V74" i="2" a="1"/>
  <c r="V74" i="2" s="1"/>
  <c r="R73" i="4" s="1"/>
  <c r="AD73" i="2" a="1"/>
  <c r="AD73" i="2" s="1"/>
  <c r="AB73" i="2" a="1"/>
  <c r="AB73" i="2" s="1"/>
  <c r="AA73" i="2" a="1"/>
  <c r="AA73" i="2" s="1"/>
  <c r="Z73" i="2" a="1"/>
  <c r="Z73" i="2" s="1"/>
  <c r="Y73" i="2" a="1"/>
  <c r="Y73" i="2" s="1"/>
  <c r="X73" i="2" a="1"/>
  <c r="X73" i="2" s="1"/>
  <c r="W73" i="2" a="1"/>
  <c r="W73" i="2" s="1"/>
  <c r="V73" i="2" a="1"/>
  <c r="V73" i="2" s="1"/>
  <c r="R72" i="4" s="1"/>
  <c r="S72" i="4" s="1"/>
  <c r="AD72" i="2" a="1"/>
  <c r="AD72" i="2" s="1"/>
  <c r="AB72" i="2" a="1"/>
  <c r="AB72" i="2" s="1"/>
  <c r="AA72" i="2" a="1"/>
  <c r="AA72" i="2" s="1"/>
  <c r="Z72" i="2" a="1"/>
  <c r="Z72" i="2" s="1"/>
  <c r="Y72" i="2" a="1"/>
  <c r="Y72" i="2" s="1"/>
  <c r="X72" i="2" a="1"/>
  <c r="X72" i="2" s="1"/>
  <c r="W72" i="2" a="1"/>
  <c r="W72" i="2" s="1"/>
  <c r="V72" i="2" a="1"/>
  <c r="V72" i="2" s="1"/>
  <c r="R71" i="4" s="1"/>
  <c r="AD71" i="2" a="1"/>
  <c r="AD71" i="2" s="1"/>
  <c r="AB71" i="2" a="1"/>
  <c r="AB71" i="2" s="1"/>
  <c r="AA71" i="2" a="1"/>
  <c r="AA71" i="2" s="1"/>
  <c r="Z71" i="2" a="1"/>
  <c r="Z71" i="2" s="1"/>
  <c r="Y71" i="2" a="1"/>
  <c r="Y71" i="2" s="1"/>
  <c r="X71" i="2" a="1"/>
  <c r="X71" i="2" s="1"/>
  <c r="W71" i="2" a="1"/>
  <c r="W71" i="2" s="1"/>
  <c r="V71" i="2" a="1"/>
  <c r="V71" i="2" s="1"/>
  <c r="R70" i="4" s="1"/>
  <c r="S70" i="4" s="1"/>
  <c r="AD70" i="2" a="1"/>
  <c r="AD70" i="2" s="1"/>
  <c r="AB70" i="2" a="1"/>
  <c r="AB70" i="2" s="1"/>
  <c r="AA70" i="2" a="1"/>
  <c r="AA70" i="2" s="1"/>
  <c r="Z70" i="2" a="1"/>
  <c r="Z70" i="2" s="1"/>
  <c r="Y70" i="2" a="1"/>
  <c r="Y70" i="2" s="1"/>
  <c r="X70" i="2" a="1"/>
  <c r="X70" i="2" s="1"/>
  <c r="W70" i="2" a="1"/>
  <c r="W70" i="2" s="1"/>
  <c r="V70" i="2" a="1"/>
  <c r="V70" i="2" s="1"/>
  <c r="R69" i="4" s="1"/>
  <c r="AD69" i="2" a="1"/>
  <c r="AD69" i="2" s="1"/>
  <c r="AB69" i="2" a="1"/>
  <c r="AB69" i="2" s="1"/>
  <c r="AA69" i="2" a="1"/>
  <c r="AA69" i="2" s="1"/>
  <c r="Z69" i="2" a="1"/>
  <c r="Z69" i="2" s="1"/>
  <c r="Y69" i="2" a="1"/>
  <c r="Y69" i="2" s="1"/>
  <c r="X69" i="2" a="1"/>
  <c r="X69" i="2" s="1"/>
  <c r="W69" i="2" a="1"/>
  <c r="W69" i="2" s="1"/>
  <c r="V69" i="2" a="1"/>
  <c r="V69" i="2" s="1"/>
  <c r="R68" i="4" s="1"/>
  <c r="AD68" i="2" a="1"/>
  <c r="AD68" i="2" s="1"/>
  <c r="AB68" i="2" a="1"/>
  <c r="AB68" i="2" s="1"/>
  <c r="AA68" i="2" a="1"/>
  <c r="AA68" i="2" s="1"/>
  <c r="Z68" i="2" a="1"/>
  <c r="Z68" i="2" s="1"/>
  <c r="Y68" i="2" a="1"/>
  <c r="Y68" i="2" s="1"/>
  <c r="X68" i="2" a="1"/>
  <c r="X68" i="2" s="1"/>
  <c r="W68" i="2" a="1"/>
  <c r="W68" i="2" s="1"/>
  <c r="V68" i="2" a="1"/>
  <c r="V68" i="2" s="1"/>
  <c r="R67" i="4" s="1"/>
  <c r="S67" i="4" s="1"/>
  <c r="AD67" i="2" a="1"/>
  <c r="AD67" i="2" s="1"/>
  <c r="AB67" i="2" a="1"/>
  <c r="AB67" i="2" s="1"/>
  <c r="AA67" i="2" a="1"/>
  <c r="AA67" i="2" s="1"/>
  <c r="Z67" i="2" a="1"/>
  <c r="Z67" i="2" s="1"/>
  <c r="Y67" i="2" a="1"/>
  <c r="Y67" i="2" s="1"/>
  <c r="X67" i="2" a="1"/>
  <c r="X67" i="2" s="1"/>
  <c r="W67" i="2" a="1"/>
  <c r="W67" i="2" s="1"/>
  <c r="V67" i="2" a="1"/>
  <c r="V67" i="2" s="1"/>
  <c r="R66" i="4" s="1"/>
  <c r="AD66" i="2" a="1"/>
  <c r="AD66" i="2" s="1"/>
  <c r="AB66" i="2" a="1"/>
  <c r="AB66" i="2" s="1"/>
  <c r="AA66" i="2" a="1"/>
  <c r="AA66" i="2" s="1"/>
  <c r="Z66" i="2" a="1"/>
  <c r="Z66" i="2" s="1"/>
  <c r="Y66" i="2" a="1"/>
  <c r="Y66" i="2" s="1"/>
  <c r="X66" i="2" a="1"/>
  <c r="X66" i="2" s="1"/>
  <c r="W66" i="2" a="1"/>
  <c r="W66" i="2" s="1"/>
  <c r="V66" i="2" a="1"/>
  <c r="V66" i="2" s="1"/>
  <c r="R65" i="4" s="1"/>
  <c r="AD65" i="2" a="1"/>
  <c r="AD65" i="2" s="1"/>
  <c r="AB65" i="2" a="1"/>
  <c r="AB65" i="2" s="1"/>
  <c r="AA65" i="2" a="1"/>
  <c r="AA65" i="2" s="1"/>
  <c r="Z65" i="2" a="1"/>
  <c r="Z65" i="2" s="1"/>
  <c r="Y65" i="2" a="1"/>
  <c r="Y65" i="2" s="1"/>
  <c r="X65" i="2" a="1"/>
  <c r="X65" i="2" s="1"/>
  <c r="W65" i="2" a="1"/>
  <c r="W65" i="2" s="1"/>
  <c r="V65" i="2" a="1"/>
  <c r="V65" i="2" s="1"/>
  <c r="R64" i="4" s="1"/>
  <c r="S64" i="4" s="1"/>
  <c r="AD64" i="2" a="1"/>
  <c r="AD64" i="2" s="1"/>
  <c r="AB64" i="2" a="1"/>
  <c r="AB64" i="2" s="1"/>
  <c r="AA64" i="2" a="1"/>
  <c r="AA64" i="2" s="1"/>
  <c r="Z64" i="2" a="1"/>
  <c r="Z64" i="2" s="1"/>
  <c r="Y64" i="2" a="1"/>
  <c r="Y64" i="2" s="1"/>
  <c r="X64" i="2" a="1"/>
  <c r="X64" i="2" s="1"/>
  <c r="W64" i="2" a="1"/>
  <c r="W64" i="2" s="1"/>
  <c r="V64" i="2" a="1"/>
  <c r="V64" i="2" s="1"/>
  <c r="R63" i="4" s="1"/>
  <c r="AD63" i="2" a="1"/>
  <c r="AD63" i="2" s="1"/>
  <c r="AB63" i="2" a="1"/>
  <c r="AB63" i="2" s="1"/>
  <c r="AA63" i="2" a="1"/>
  <c r="AA63" i="2" s="1"/>
  <c r="Z63" i="2" a="1"/>
  <c r="Z63" i="2" s="1"/>
  <c r="Y63" i="2" a="1"/>
  <c r="Y63" i="2" s="1"/>
  <c r="X63" i="2" a="1"/>
  <c r="X63" i="2" s="1"/>
  <c r="W63" i="2" a="1"/>
  <c r="W63" i="2" s="1"/>
  <c r="V63" i="2" a="1"/>
  <c r="V63" i="2" s="1"/>
  <c r="R62" i="4" s="1"/>
  <c r="S62" i="4" s="1"/>
  <c r="AD62" i="2" a="1"/>
  <c r="AD62" i="2" s="1"/>
  <c r="AB62" i="2" a="1"/>
  <c r="AB62" i="2" s="1"/>
  <c r="AA62" i="2" a="1"/>
  <c r="AA62" i="2" s="1"/>
  <c r="Z62" i="2" a="1"/>
  <c r="Z62" i="2" s="1"/>
  <c r="Y62" i="2" a="1"/>
  <c r="Y62" i="2" s="1"/>
  <c r="X62" i="2" a="1"/>
  <c r="X62" i="2" s="1"/>
  <c r="W62" i="2" a="1"/>
  <c r="W62" i="2" s="1"/>
  <c r="V62" i="2" a="1"/>
  <c r="V62" i="2" s="1"/>
  <c r="R61" i="4" s="1"/>
  <c r="AD61" i="2" a="1"/>
  <c r="AD61" i="2" s="1"/>
  <c r="AB61" i="2" a="1"/>
  <c r="AB61" i="2" s="1"/>
  <c r="AA61" i="2" a="1"/>
  <c r="AA61" i="2" s="1"/>
  <c r="Z61" i="2" a="1"/>
  <c r="Z61" i="2" s="1"/>
  <c r="Y61" i="2" a="1"/>
  <c r="Y61" i="2" s="1"/>
  <c r="X61" i="2" a="1"/>
  <c r="X61" i="2" s="1"/>
  <c r="W61" i="2" a="1"/>
  <c r="W61" i="2" s="1"/>
  <c r="V61" i="2" a="1"/>
  <c r="V61" i="2" s="1"/>
  <c r="R60" i="4" s="1"/>
  <c r="S60" i="4" s="1"/>
  <c r="AD60" i="2" a="1"/>
  <c r="AD60" i="2" s="1"/>
  <c r="AB60" i="2" a="1"/>
  <c r="AB60" i="2" s="1"/>
  <c r="AA60" i="2" a="1"/>
  <c r="AA60" i="2" s="1"/>
  <c r="Z60" i="2" a="1"/>
  <c r="Z60" i="2" s="1"/>
  <c r="Y60" i="2" a="1"/>
  <c r="Y60" i="2" s="1"/>
  <c r="X60" i="2" a="1"/>
  <c r="X60" i="2" s="1"/>
  <c r="W60" i="2" a="1"/>
  <c r="W60" i="2" s="1"/>
  <c r="V60" i="2" a="1"/>
  <c r="V60" i="2" s="1"/>
  <c r="R59" i="4" s="1"/>
  <c r="S59" i="4" s="1"/>
  <c r="AD59" i="2" a="1"/>
  <c r="AD59" i="2" s="1"/>
  <c r="AB59" i="2" a="1"/>
  <c r="AB59" i="2" s="1"/>
  <c r="AA59" i="2" a="1"/>
  <c r="AA59" i="2" s="1"/>
  <c r="Z59" i="2" a="1"/>
  <c r="Z59" i="2" s="1"/>
  <c r="Y59" i="2" a="1"/>
  <c r="Y59" i="2" s="1"/>
  <c r="X59" i="2" a="1"/>
  <c r="X59" i="2" s="1"/>
  <c r="W59" i="2" a="1"/>
  <c r="W59" i="2" s="1"/>
  <c r="V59" i="2" a="1"/>
  <c r="V59" i="2" s="1"/>
  <c r="R58" i="4" s="1"/>
  <c r="AD58" i="2" a="1"/>
  <c r="AD58" i="2" s="1"/>
  <c r="AB58" i="2" a="1"/>
  <c r="AB58" i="2" s="1"/>
  <c r="AA58" i="2" a="1"/>
  <c r="AA58" i="2" s="1"/>
  <c r="Z58" i="2" a="1"/>
  <c r="Z58" i="2" s="1"/>
  <c r="Y58" i="2" a="1"/>
  <c r="Y58" i="2" s="1"/>
  <c r="X58" i="2" a="1"/>
  <c r="X58" i="2" s="1"/>
  <c r="W58" i="2" a="1"/>
  <c r="W58" i="2" s="1"/>
  <c r="V58" i="2" a="1"/>
  <c r="V58" i="2" s="1"/>
  <c r="R57" i="4" s="1"/>
  <c r="AD57" i="2" a="1"/>
  <c r="AD57" i="2" s="1"/>
  <c r="AB57" i="2" a="1"/>
  <c r="AB57" i="2" s="1"/>
  <c r="AA57" i="2" a="1"/>
  <c r="AA57" i="2" s="1"/>
  <c r="Z57" i="2" a="1"/>
  <c r="Z57" i="2" s="1"/>
  <c r="Y57" i="2" a="1"/>
  <c r="Y57" i="2" s="1"/>
  <c r="X57" i="2" a="1"/>
  <c r="X57" i="2" s="1"/>
  <c r="W57" i="2" a="1"/>
  <c r="W57" i="2" s="1"/>
  <c r="V57" i="2" a="1"/>
  <c r="V57" i="2" s="1"/>
  <c r="R56" i="4" s="1"/>
  <c r="S56" i="4" s="1"/>
  <c r="AD56" i="2" a="1"/>
  <c r="AD56" i="2" s="1"/>
  <c r="AB56" i="2" a="1"/>
  <c r="AB56" i="2" s="1"/>
  <c r="AA56" i="2" a="1"/>
  <c r="AA56" i="2" s="1"/>
  <c r="Z56" i="2" a="1"/>
  <c r="Z56" i="2" s="1"/>
  <c r="Y56" i="2" a="1"/>
  <c r="Y56" i="2" s="1"/>
  <c r="X56" i="2" a="1"/>
  <c r="X56" i="2" s="1"/>
  <c r="W56" i="2" a="1"/>
  <c r="W56" i="2" s="1"/>
  <c r="V56" i="2" a="1"/>
  <c r="V56" i="2" s="1"/>
  <c r="R55" i="4" s="1"/>
  <c r="AD55" i="2" a="1"/>
  <c r="AD55" i="2" s="1"/>
  <c r="AB55" i="2" a="1"/>
  <c r="AB55" i="2" s="1"/>
  <c r="AA55" i="2" a="1"/>
  <c r="AA55" i="2" s="1"/>
  <c r="Z55" i="2" a="1"/>
  <c r="Z55" i="2" s="1"/>
  <c r="Y55" i="2" a="1"/>
  <c r="Y55" i="2" s="1"/>
  <c r="X55" i="2" a="1"/>
  <c r="X55" i="2" s="1"/>
  <c r="W55" i="2" a="1"/>
  <c r="W55" i="2" s="1"/>
  <c r="V55" i="2" a="1"/>
  <c r="V55" i="2" s="1"/>
  <c r="R54" i="4" s="1"/>
  <c r="S54" i="4" s="1"/>
  <c r="AD54" i="2" a="1"/>
  <c r="AD54" i="2" s="1"/>
  <c r="AB54" i="2" a="1"/>
  <c r="AB54" i="2" s="1"/>
  <c r="AA54" i="2" a="1"/>
  <c r="AA54" i="2" s="1"/>
  <c r="Z54" i="2" a="1"/>
  <c r="Z54" i="2" s="1"/>
  <c r="Y54" i="2" a="1"/>
  <c r="Y54" i="2" s="1"/>
  <c r="X54" i="2" a="1"/>
  <c r="X54" i="2" s="1"/>
  <c r="W54" i="2" a="1"/>
  <c r="W54" i="2" s="1"/>
  <c r="V54" i="2" a="1"/>
  <c r="V54" i="2" s="1"/>
  <c r="R53" i="4" s="1"/>
  <c r="AD53" i="2" a="1"/>
  <c r="AD53" i="2" s="1"/>
  <c r="AB53" i="2" a="1"/>
  <c r="AB53" i="2" s="1"/>
  <c r="AA53" i="2" a="1"/>
  <c r="AA53" i="2" s="1"/>
  <c r="Z53" i="2" a="1"/>
  <c r="Z53" i="2" s="1"/>
  <c r="Y53" i="2" a="1"/>
  <c r="Y53" i="2" s="1"/>
  <c r="X53" i="2" a="1"/>
  <c r="X53" i="2" s="1"/>
  <c r="W53" i="2" a="1"/>
  <c r="W53" i="2" s="1"/>
  <c r="V53" i="2" a="1"/>
  <c r="V53" i="2" s="1"/>
  <c r="R52" i="4" s="1"/>
  <c r="AD52" i="2" a="1"/>
  <c r="AD52" i="2" s="1"/>
  <c r="AB52" i="2" a="1"/>
  <c r="AB52" i="2" s="1"/>
  <c r="AA52" i="2" a="1"/>
  <c r="AA52" i="2" s="1"/>
  <c r="Z52" i="2" a="1"/>
  <c r="Z52" i="2" s="1"/>
  <c r="Y52" i="2" a="1"/>
  <c r="Y52" i="2" s="1"/>
  <c r="X52" i="2" a="1"/>
  <c r="X52" i="2" s="1"/>
  <c r="W52" i="2" a="1"/>
  <c r="W52" i="2" s="1"/>
  <c r="V52" i="2" a="1"/>
  <c r="V52" i="2" s="1"/>
  <c r="R51" i="4" s="1"/>
  <c r="S51" i="4" s="1"/>
  <c r="AD51" i="2" a="1"/>
  <c r="AD51" i="2" s="1"/>
  <c r="AB51" i="2" a="1"/>
  <c r="AB51" i="2" s="1"/>
  <c r="AA51" i="2" a="1"/>
  <c r="AA51" i="2" s="1"/>
  <c r="Z51" i="2" a="1"/>
  <c r="Z51" i="2" s="1"/>
  <c r="Y51" i="2" a="1"/>
  <c r="Y51" i="2" s="1"/>
  <c r="X51" i="2" a="1"/>
  <c r="X51" i="2" s="1"/>
  <c r="W51" i="2" a="1"/>
  <c r="W51" i="2" s="1"/>
  <c r="V51" i="2" a="1"/>
  <c r="V51" i="2" s="1"/>
  <c r="R50" i="4" s="1"/>
  <c r="AD50" i="2" a="1"/>
  <c r="AD50" i="2" s="1"/>
  <c r="AB50" i="2" a="1"/>
  <c r="AB50" i="2" s="1"/>
  <c r="AA50" i="2" a="1"/>
  <c r="AA50" i="2" s="1"/>
  <c r="Z50" i="2" a="1"/>
  <c r="Z50" i="2" s="1"/>
  <c r="Y50" i="2" a="1"/>
  <c r="Y50" i="2" s="1"/>
  <c r="X50" i="2" a="1"/>
  <c r="X50" i="2" s="1"/>
  <c r="W50" i="2" a="1"/>
  <c r="W50" i="2" s="1"/>
  <c r="V50" i="2" a="1"/>
  <c r="V50" i="2" s="1"/>
  <c r="R49" i="4" s="1"/>
  <c r="AD49" i="2" a="1"/>
  <c r="AD49" i="2" s="1"/>
  <c r="AB49" i="2" a="1"/>
  <c r="AB49" i="2" s="1"/>
  <c r="AA49" i="2" a="1"/>
  <c r="AA49" i="2" s="1"/>
  <c r="Z49" i="2" a="1"/>
  <c r="Z49" i="2" s="1"/>
  <c r="Y49" i="2" a="1"/>
  <c r="Y49" i="2" s="1"/>
  <c r="X49" i="2" a="1"/>
  <c r="X49" i="2" s="1"/>
  <c r="W49" i="2" a="1"/>
  <c r="W49" i="2" s="1"/>
  <c r="V49" i="2" a="1"/>
  <c r="V49" i="2" s="1"/>
  <c r="R48" i="4" s="1"/>
  <c r="S48" i="4" s="1"/>
  <c r="AD48" i="2" a="1"/>
  <c r="AD48" i="2" s="1"/>
  <c r="AB48" i="2" a="1"/>
  <c r="AB48" i="2" s="1"/>
  <c r="AA48" i="2" a="1"/>
  <c r="AA48" i="2" s="1"/>
  <c r="Z48" i="2" a="1"/>
  <c r="Z48" i="2" s="1"/>
  <c r="Y48" i="2" a="1"/>
  <c r="Y48" i="2" s="1"/>
  <c r="X48" i="2" a="1"/>
  <c r="X48" i="2" s="1"/>
  <c r="W48" i="2" a="1"/>
  <c r="W48" i="2" s="1"/>
  <c r="V48" i="2" a="1"/>
  <c r="V48" i="2" s="1"/>
  <c r="R47" i="4" s="1"/>
  <c r="AD47" i="2" a="1"/>
  <c r="AD47" i="2" s="1"/>
  <c r="AB47" i="2" a="1"/>
  <c r="AB47" i="2" s="1"/>
  <c r="AA47" i="2" a="1"/>
  <c r="AA47" i="2" s="1"/>
  <c r="Z47" i="2" a="1"/>
  <c r="Z47" i="2" s="1"/>
  <c r="Y47" i="2" a="1"/>
  <c r="Y47" i="2" s="1"/>
  <c r="X47" i="2" a="1"/>
  <c r="X47" i="2" s="1"/>
  <c r="W47" i="2" a="1"/>
  <c r="W47" i="2" s="1"/>
  <c r="V47" i="2" a="1"/>
  <c r="V47" i="2" s="1"/>
  <c r="R46" i="4" s="1"/>
  <c r="S46" i="4" s="1"/>
  <c r="AD46" i="2" a="1"/>
  <c r="AD46" i="2" s="1"/>
  <c r="AB46" i="2" a="1"/>
  <c r="AB46" i="2" s="1"/>
  <c r="AA46" i="2" a="1"/>
  <c r="AA46" i="2" s="1"/>
  <c r="Z46" i="2" a="1"/>
  <c r="Z46" i="2" s="1"/>
  <c r="Y46" i="2" a="1"/>
  <c r="Y46" i="2" s="1"/>
  <c r="X46" i="2" a="1"/>
  <c r="X46" i="2" s="1"/>
  <c r="W46" i="2" a="1"/>
  <c r="W46" i="2" s="1"/>
  <c r="V46" i="2" a="1"/>
  <c r="V46" i="2" s="1"/>
  <c r="R45" i="4" s="1"/>
  <c r="AD45" i="2" a="1"/>
  <c r="AD45" i="2" s="1"/>
  <c r="AB45" i="2" a="1"/>
  <c r="AB45" i="2" s="1"/>
  <c r="AA45" i="2" a="1"/>
  <c r="AA45" i="2" s="1"/>
  <c r="Z45" i="2" a="1"/>
  <c r="Z45" i="2" s="1"/>
  <c r="Y45" i="2" a="1"/>
  <c r="Y45" i="2" s="1"/>
  <c r="X45" i="2" a="1"/>
  <c r="X45" i="2" s="1"/>
  <c r="W45" i="2" a="1"/>
  <c r="W45" i="2" s="1"/>
  <c r="V45" i="2" a="1"/>
  <c r="V45" i="2" s="1"/>
  <c r="R44" i="4" s="1"/>
  <c r="AD44" i="2" a="1"/>
  <c r="AD44" i="2" s="1"/>
  <c r="AB44" i="2" a="1"/>
  <c r="AB44" i="2" s="1"/>
  <c r="AA44" i="2" a="1"/>
  <c r="AA44" i="2" s="1"/>
  <c r="Z44" i="2" a="1"/>
  <c r="Z44" i="2" s="1"/>
  <c r="Y44" i="2" a="1"/>
  <c r="Y44" i="2" s="1"/>
  <c r="X44" i="2" a="1"/>
  <c r="X44" i="2" s="1"/>
  <c r="W44" i="2" a="1"/>
  <c r="W44" i="2" s="1"/>
  <c r="V44" i="2" a="1"/>
  <c r="V44" i="2" s="1"/>
  <c r="R43" i="4" s="1"/>
  <c r="S43" i="4" s="1"/>
  <c r="AD43" i="2" a="1"/>
  <c r="AD43" i="2" s="1"/>
  <c r="AB43" i="2" a="1"/>
  <c r="AB43" i="2" s="1"/>
  <c r="AA43" i="2" a="1"/>
  <c r="AA43" i="2" s="1"/>
  <c r="Z43" i="2" a="1"/>
  <c r="Z43" i="2" s="1"/>
  <c r="Y43" i="2" a="1"/>
  <c r="Y43" i="2" s="1"/>
  <c r="X43" i="2" a="1"/>
  <c r="X43" i="2" s="1"/>
  <c r="W43" i="2" a="1"/>
  <c r="W43" i="2" s="1"/>
  <c r="V43" i="2" a="1"/>
  <c r="V43" i="2" s="1"/>
  <c r="R42" i="4" s="1"/>
  <c r="AD42" i="2" a="1"/>
  <c r="AD42" i="2" s="1"/>
  <c r="AB42" i="2" a="1"/>
  <c r="AB42" i="2" s="1"/>
  <c r="AA42" i="2" a="1"/>
  <c r="AA42" i="2" s="1"/>
  <c r="Z42" i="2" a="1"/>
  <c r="Z42" i="2" s="1"/>
  <c r="Y42" i="2" a="1"/>
  <c r="Y42" i="2" s="1"/>
  <c r="X42" i="2" a="1"/>
  <c r="X42" i="2" s="1"/>
  <c r="W42" i="2" a="1"/>
  <c r="W42" i="2" s="1"/>
  <c r="V42" i="2" a="1"/>
  <c r="V42" i="2" s="1"/>
  <c r="R41" i="4" s="1"/>
  <c r="AD41" i="2" a="1"/>
  <c r="AD41" i="2" s="1"/>
  <c r="AB41" i="2" a="1"/>
  <c r="AB41" i="2" s="1"/>
  <c r="AA41" i="2" a="1"/>
  <c r="AA41" i="2" s="1"/>
  <c r="Z41" i="2" a="1"/>
  <c r="Z41" i="2" s="1"/>
  <c r="Y41" i="2" a="1"/>
  <c r="Y41" i="2" s="1"/>
  <c r="X41" i="2" a="1"/>
  <c r="X41" i="2" s="1"/>
  <c r="W41" i="2" a="1"/>
  <c r="W41" i="2" s="1"/>
  <c r="V41" i="2" a="1"/>
  <c r="V41" i="2" s="1"/>
  <c r="R40" i="4" s="1"/>
  <c r="S40" i="4" s="1"/>
  <c r="AD40" i="2" a="1"/>
  <c r="AD40" i="2" s="1"/>
  <c r="AB40" i="2" a="1"/>
  <c r="AB40" i="2" s="1"/>
  <c r="AA40" i="2" a="1"/>
  <c r="AA40" i="2" s="1"/>
  <c r="Z40" i="2" a="1"/>
  <c r="Z40" i="2" s="1"/>
  <c r="Y40" i="2" a="1"/>
  <c r="Y40" i="2" s="1"/>
  <c r="X40" i="2" a="1"/>
  <c r="X40" i="2" s="1"/>
  <c r="W40" i="2" a="1"/>
  <c r="W40" i="2" s="1"/>
  <c r="V40" i="2" a="1"/>
  <c r="V40" i="2" s="1"/>
  <c r="R39" i="4" s="1"/>
  <c r="S39" i="4" s="1"/>
  <c r="AD39" i="2" a="1"/>
  <c r="AD39" i="2" s="1"/>
  <c r="AB39" i="2" a="1"/>
  <c r="AB39" i="2" s="1"/>
  <c r="AA39" i="2" a="1"/>
  <c r="AA39" i="2" s="1"/>
  <c r="Z39" i="2" a="1"/>
  <c r="Z39" i="2" s="1"/>
  <c r="Y39" i="2" a="1"/>
  <c r="Y39" i="2" s="1"/>
  <c r="X39" i="2" a="1"/>
  <c r="X39" i="2" s="1"/>
  <c r="W39" i="2" a="1"/>
  <c r="W39" i="2" s="1"/>
  <c r="V39" i="2" a="1"/>
  <c r="V39" i="2" s="1"/>
  <c r="R38" i="4" s="1"/>
  <c r="S38" i="4" s="1"/>
  <c r="AD38" i="2" a="1"/>
  <c r="AD38" i="2" s="1"/>
  <c r="AB38" i="2" a="1"/>
  <c r="AB38" i="2" s="1"/>
  <c r="AA38" i="2" a="1"/>
  <c r="AA38" i="2" s="1"/>
  <c r="Z38" i="2" a="1"/>
  <c r="Z38" i="2" s="1"/>
  <c r="Y38" i="2" a="1"/>
  <c r="Y38" i="2" s="1"/>
  <c r="X38" i="2" a="1"/>
  <c r="X38" i="2" s="1"/>
  <c r="W38" i="2" a="1"/>
  <c r="W38" i="2" s="1"/>
  <c r="V38" i="2" a="1"/>
  <c r="V38" i="2" s="1"/>
  <c r="R37" i="4" s="1"/>
  <c r="AD37" i="2" a="1"/>
  <c r="AD37" i="2" s="1"/>
  <c r="AB37" i="2" a="1"/>
  <c r="AB37" i="2" s="1"/>
  <c r="AA37" i="2" a="1"/>
  <c r="AA37" i="2" s="1"/>
  <c r="Z37" i="2" a="1"/>
  <c r="Z37" i="2" s="1"/>
  <c r="Y37" i="2" a="1"/>
  <c r="Y37" i="2" s="1"/>
  <c r="X37" i="2" a="1"/>
  <c r="X37" i="2" s="1"/>
  <c r="W37" i="2" a="1"/>
  <c r="W37" i="2" s="1"/>
  <c r="V37" i="2" a="1"/>
  <c r="V37" i="2" s="1"/>
  <c r="R36" i="4" s="1"/>
  <c r="AD36" i="2" a="1"/>
  <c r="AD36" i="2" s="1"/>
  <c r="AB36" i="2" a="1"/>
  <c r="AB36" i="2" s="1"/>
  <c r="AA36" i="2" a="1"/>
  <c r="AA36" i="2" s="1"/>
  <c r="Z36" i="2" a="1"/>
  <c r="Z36" i="2" s="1"/>
  <c r="Y36" i="2" a="1"/>
  <c r="Y36" i="2" s="1"/>
  <c r="X36" i="2" a="1"/>
  <c r="X36" i="2" s="1"/>
  <c r="W36" i="2" a="1"/>
  <c r="W36" i="2" s="1"/>
  <c r="V36" i="2" a="1"/>
  <c r="V36" i="2" s="1"/>
  <c r="R35" i="4" s="1"/>
  <c r="S35" i="4" s="1"/>
  <c r="AD35" i="2" a="1"/>
  <c r="AD35" i="2" s="1"/>
  <c r="AB35" i="2" a="1"/>
  <c r="AB35" i="2" s="1"/>
  <c r="AA35" i="2" a="1"/>
  <c r="AA35" i="2" s="1"/>
  <c r="Z35" i="2" a="1"/>
  <c r="Z35" i="2" s="1"/>
  <c r="Y35" i="2" a="1"/>
  <c r="Y35" i="2" s="1"/>
  <c r="X35" i="2" a="1"/>
  <c r="X35" i="2" s="1"/>
  <c r="W35" i="2" a="1"/>
  <c r="W35" i="2" s="1"/>
  <c r="V35" i="2" a="1"/>
  <c r="V35" i="2" s="1"/>
  <c r="R34" i="4" s="1"/>
  <c r="AD34" i="2" a="1"/>
  <c r="AD34" i="2" s="1"/>
  <c r="AB34" i="2" a="1"/>
  <c r="AB34" i="2" s="1"/>
  <c r="AA34" i="2" a="1"/>
  <c r="AA34" i="2" s="1"/>
  <c r="Z34" i="2" a="1"/>
  <c r="Z34" i="2" s="1"/>
  <c r="Y34" i="2" a="1"/>
  <c r="Y34" i="2" s="1"/>
  <c r="X34" i="2" a="1"/>
  <c r="X34" i="2" s="1"/>
  <c r="W34" i="2" a="1"/>
  <c r="W34" i="2" s="1"/>
  <c r="V34" i="2" a="1"/>
  <c r="V34" i="2" s="1"/>
  <c r="R33" i="4" s="1"/>
  <c r="AD33" i="2" a="1"/>
  <c r="AD33" i="2" s="1"/>
  <c r="AB33" i="2" a="1"/>
  <c r="AB33" i="2" s="1"/>
  <c r="AA33" i="2" a="1"/>
  <c r="AA33" i="2" s="1"/>
  <c r="Z33" i="2" a="1"/>
  <c r="Z33" i="2" s="1"/>
  <c r="Y33" i="2" a="1"/>
  <c r="Y33" i="2" s="1"/>
  <c r="X33" i="2" a="1"/>
  <c r="X33" i="2" s="1"/>
  <c r="W33" i="2" a="1"/>
  <c r="W33" i="2" s="1"/>
  <c r="V33" i="2" a="1"/>
  <c r="V33" i="2" s="1"/>
  <c r="R32" i="4" s="1"/>
  <c r="S32" i="4" s="1"/>
  <c r="AD32" i="2" a="1"/>
  <c r="AD32" i="2" s="1"/>
  <c r="AB32" i="2" a="1"/>
  <c r="AB32" i="2" s="1"/>
  <c r="AA32" i="2" a="1"/>
  <c r="AA32" i="2" s="1"/>
  <c r="Z32" i="2" a="1"/>
  <c r="Z32" i="2" s="1"/>
  <c r="Y32" i="2" a="1"/>
  <c r="Y32" i="2" s="1"/>
  <c r="X32" i="2" a="1"/>
  <c r="X32" i="2" s="1"/>
  <c r="W32" i="2" a="1"/>
  <c r="W32" i="2" s="1"/>
  <c r="V32" i="2" a="1"/>
  <c r="V32" i="2" s="1"/>
  <c r="R31" i="4" s="1"/>
  <c r="AD31" i="2" a="1"/>
  <c r="AD31" i="2" s="1"/>
  <c r="AB31" i="2" a="1"/>
  <c r="AB31" i="2" s="1"/>
  <c r="AA31" i="2" a="1"/>
  <c r="AA31" i="2" s="1"/>
  <c r="Z31" i="2" a="1"/>
  <c r="Z31" i="2" s="1"/>
  <c r="Y31" i="2" a="1"/>
  <c r="Y31" i="2" s="1"/>
  <c r="X31" i="2" a="1"/>
  <c r="X31" i="2" s="1"/>
  <c r="W31" i="2" a="1"/>
  <c r="W31" i="2" s="1"/>
  <c r="V31" i="2" a="1"/>
  <c r="V31" i="2" s="1"/>
  <c r="R30" i="4" s="1"/>
  <c r="S30" i="4" s="1"/>
  <c r="AD30" i="2" a="1"/>
  <c r="AD30" i="2" s="1"/>
  <c r="AB30" i="2" a="1"/>
  <c r="AB30" i="2" s="1"/>
  <c r="AA30" i="2" a="1"/>
  <c r="AA30" i="2" s="1"/>
  <c r="Z30" i="2" a="1"/>
  <c r="Z30" i="2" s="1"/>
  <c r="Y30" i="2" a="1"/>
  <c r="Y30" i="2" s="1"/>
  <c r="X30" i="2" a="1"/>
  <c r="X30" i="2" s="1"/>
  <c r="W30" i="2" a="1"/>
  <c r="W30" i="2" s="1"/>
  <c r="V30" i="2" a="1"/>
  <c r="V30" i="2" s="1"/>
  <c r="R29" i="4" s="1"/>
  <c r="AD29" i="2" a="1"/>
  <c r="AD29" i="2" s="1"/>
  <c r="AB29" i="2" a="1"/>
  <c r="AB29" i="2" s="1"/>
  <c r="AA29" i="2" a="1"/>
  <c r="AA29" i="2" s="1"/>
  <c r="Z29" i="2" a="1"/>
  <c r="Z29" i="2" s="1"/>
  <c r="Y29" i="2" a="1"/>
  <c r="Y29" i="2" s="1"/>
  <c r="X29" i="2" a="1"/>
  <c r="X29" i="2" s="1"/>
  <c r="W29" i="2" a="1"/>
  <c r="W29" i="2" s="1"/>
  <c r="V29" i="2" a="1"/>
  <c r="V29" i="2" s="1"/>
  <c r="R28" i="4" s="1"/>
  <c r="AD28" i="2" a="1"/>
  <c r="AD28" i="2" s="1"/>
  <c r="AB28" i="2" a="1"/>
  <c r="AB28" i="2" s="1"/>
  <c r="AA28" i="2" a="1"/>
  <c r="AA28" i="2" s="1"/>
  <c r="Z28" i="2" a="1"/>
  <c r="Z28" i="2" s="1"/>
  <c r="Y28" i="2" a="1"/>
  <c r="Y28" i="2" s="1"/>
  <c r="X28" i="2" a="1"/>
  <c r="X28" i="2" s="1"/>
  <c r="W28" i="2" a="1"/>
  <c r="W28" i="2" s="1"/>
  <c r="V28" i="2" a="1"/>
  <c r="V28" i="2" s="1"/>
  <c r="R27" i="4" s="1"/>
  <c r="S27" i="4" s="1"/>
  <c r="AD27" i="2" a="1"/>
  <c r="AD27" i="2" s="1"/>
  <c r="AB27" i="2" a="1"/>
  <c r="AB27" i="2" s="1"/>
  <c r="AA27" i="2" a="1"/>
  <c r="AA27" i="2" s="1"/>
  <c r="Z27" i="2" a="1"/>
  <c r="Z27" i="2" s="1"/>
  <c r="Y27" i="2" a="1"/>
  <c r="Y27" i="2" s="1"/>
  <c r="X27" i="2" a="1"/>
  <c r="X27" i="2" s="1"/>
  <c r="W27" i="2" a="1"/>
  <c r="W27" i="2" s="1"/>
  <c r="V27" i="2" a="1"/>
  <c r="V27" i="2" s="1"/>
  <c r="R26" i="4" s="1"/>
  <c r="AD26" i="2" a="1"/>
  <c r="AD26" i="2" s="1"/>
  <c r="AB26" i="2" a="1"/>
  <c r="AB26" i="2" s="1"/>
  <c r="AA26" i="2" a="1"/>
  <c r="AA26" i="2" s="1"/>
  <c r="Z26" i="2" a="1"/>
  <c r="Z26" i="2" s="1"/>
  <c r="Y26" i="2" a="1"/>
  <c r="Y26" i="2" s="1"/>
  <c r="X26" i="2" a="1"/>
  <c r="X26" i="2" s="1"/>
  <c r="W26" i="2" a="1"/>
  <c r="W26" i="2" s="1"/>
  <c r="V26" i="2" a="1"/>
  <c r="V26" i="2" s="1"/>
  <c r="R25" i="4" s="1"/>
  <c r="AD25" i="2" a="1"/>
  <c r="AD25" i="2" s="1"/>
  <c r="AB25" i="2" a="1"/>
  <c r="AB25" i="2" s="1"/>
  <c r="AA25" i="2" a="1"/>
  <c r="AA25" i="2" s="1"/>
  <c r="Z25" i="2" a="1"/>
  <c r="Z25" i="2" s="1"/>
  <c r="Y25" i="2" a="1"/>
  <c r="Y25" i="2" s="1"/>
  <c r="X25" i="2" a="1"/>
  <c r="X25" i="2" s="1"/>
  <c r="W25" i="2" a="1"/>
  <c r="W25" i="2" s="1"/>
  <c r="V25" i="2" a="1"/>
  <c r="V25" i="2" s="1"/>
  <c r="R24" i="4" s="1"/>
  <c r="S24" i="4" s="1"/>
  <c r="AD24" i="2" a="1"/>
  <c r="AD24" i="2" s="1"/>
  <c r="AB24" i="2" a="1"/>
  <c r="AB24" i="2" s="1"/>
  <c r="AA24" i="2" a="1"/>
  <c r="AA24" i="2" s="1"/>
  <c r="Z24" i="2" a="1"/>
  <c r="Z24" i="2" s="1"/>
  <c r="Y24" i="2" a="1"/>
  <c r="Y24" i="2" s="1"/>
  <c r="X24" i="2" a="1"/>
  <c r="X24" i="2" s="1"/>
  <c r="W24" i="2" a="1"/>
  <c r="W24" i="2" s="1"/>
  <c r="V24" i="2" a="1"/>
  <c r="V24" i="2" s="1"/>
  <c r="R23" i="4" s="1"/>
  <c r="AD23" i="2" a="1"/>
  <c r="AD23" i="2" s="1"/>
  <c r="AB23" i="2" a="1"/>
  <c r="AB23" i="2" s="1"/>
  <c r="AA23" i="2" a="1"/>
  <c r="AA23" i="2" s="1"/>
  <c r="Z23" i="2" a="1"/>
  <c r="Z23" i="2" s="1"/>
  <c r="Y23" i="2" a="1"/>
  <c r="Y23" i="2" s="1"/>
  <c r="X23" i="2" a="1"/>
  <c r="X23" i="2" s="1"/>
  <c r="W23" i="2" a="1"/>
  <c r="W23" i="2" s="1"/>
  <c r="V23" i="2" a="1"/>
  <c r="V23" i="2" s="1"/>
  <c r="R22" i="4" s="1"/>
  <c r="S22" i="4" s="1"/>
  <c r="AD22" i="2" a="1"/>
  <c r="AD22" i="2" s="1"/>
  <c r="AB22" i="2" a="1"/>
  <c r="AB22" i="2" s="1"/>
  <c r="AA22" i="2" a="1"/>
  <c r="AA22" i="2" s="1"/>
  <c r="Z22" i="2" a="1"/>
  <c r="Z22" i="2" s="1"/>
  <c r="Y22" i="2" a="1"/>
  <c r="Y22" i="2" s="1"/>
  <c r="X22" i="2" a="1"/>
  <c r="X22" i="2" s="1"/>
  <c r="W22" i="2" a="1"/>
  <c r="W22" i="2" s="1"/>
  <c r="V22" i="2" a="1"/>
  <c r="V22" i="2" s="1"/>
  <c r="R21" i="4" s="1"/>
  <c r="AD21" i="2" a="1"/>
  <c r="AD21" i="2" s="1"/>
  <c r="AB21" i="2" a="1"/>
  <c r="AB21" i="2" s="1"/>
  <c r="AA21" i="2" a="1"/>
  <c r="AA21" i="2" s="1"/>
  <c r="Z21" i="2" a="1"/>
  <c r="Z21" i="2" s="1"/>
  <c r="Y21" i="2" a="1"/>
  <c r="Y21" i="2" s="1"/>
  <c r="X21" i="2" a="1"/>
  <c r="X21" i="2" s="1"/>
  <c r="W21" i="2" a="1"/>
  <c r="W21" i="2" s="1"/>
  <c r="V21" i="2" a="1"/>
  <c r="V21" i="2" s="1"/>
  <c r="R20" i="4" s="1"/>
  <c r="AD20" i="2" a="1"/>
  <c r="AD20" i="2" s="1"/>
  <c r="AB20" i="2" a="1"/>
  <c r="AB20" i="2" s="1"/>
  <c r="AA20" i="2" a="1"/>
  <c r="AA20" i="2" s="1"/>
  <c r="Z20" i="2" a="1"/>
  <c r="Z20" i="2" s="1"/>
  <c r="Y20" i="2" a="1"/>
  <c r="Y20" i="2" s="1"/>
  <c r="X20" i="2" a="1"/>
  <c r="X20" i="2" s="1"/>
  <c r="W20" i="2" a="1"/>
  <c r="W20" i="2" s="1"/>
  <c r="V20" i="2" a="1"/>
  <c r="V20" i="2" s="1"/>
  <c r="R19" i="4" s="1"/>
  <c r="S19" i="4" s="1"/>
  <c r="AD19" i="2" a="1"/>
  <c r="AD19" i="2" s="1"/>
  <c r="AB19" i="2" a="1"/>
  <c r="AB19" i="2" s="1"/>
  <c r="AA19" i="2" a="1"/>
  <c r="AA19" i="2" s="1"/>
  <c r="Z19" i="2" a="1"/>
  <c r="Z19" i="2" s="1"/>
  <c r="Y19" i="2" a="1"/>
  <c r="Y19" i="2" s="1"/>
  <c r="X19" i="2" a="1"/>
  <c r="X19" i="2" s="1"/>
  <c r="W19" i="2" a="1"/>
  <c r="W19" i="2" s="1"/>
  <c r="V19" i="2" a="1"/>
  <c r="V19" i="2" s="1"/>
  <c r="R18" i="4" s="1"/>
  <c r="AD18" i="2" a="1"/>
  <c r="AD18" i="2" s="1"/>
  <c r="AB18" i="2" a="1"/>
  <c r="AB18" i="2" s="1"/>
  <c r="AA18" i="2" a="1"/>
  <c r="AA18" i="2" s="1"/>
  <c r="Z18" i="2" a="1"/>
  <c r="Z18" i="2" s="1"/>
  <c r="Y18" i="2" a="1"/>
  <c r="Y18" i="2" s="1"/>
  <c r="X18" i="2" a="1"/>
  <c r="X18" i="2" s="1"/>
  <c r="W18" i="2" a="1"/>
  <c r="W18" i="2" s="1"/>
  <c r="V18" i="2" a="1"/>
  <c r="V18" i="2" s="1"/>
  <c r="R17" i="4" s="1"/>
  <c r="AD17" i="2" a="1"/>
  <c r="AD17" i="2" s="1"/>
  <c r="AB17" i="2" a="1"/>
  <c r="AB17" i="2" s="1"/>
  <c r="AA17" i="2" a="1"/>
  <c r="AA17" i="2" s="1"/>
  <c r="Z17" i="2" a="1"/>
  <c r="Z17" i="2" s="1"/>
  <c r="Y17" i="2" a="1"/>
  <c r="Y17" i="2" s="1"/>
  <c r="X17" i="2" a="1"/>
  <c r="X17" i="2" s="1"/>
  <c r="W17" i="2" a="1"/>
  <c r="W17" i="2" s="1"/>
  <c r="V17" i="2" a="1"/>
  <c r="V17" i="2" s="1"/>
  <c r="R16" i="4" s="1"/>
  <c r="S16" i="4" s="1"/>
  <c r="AD16" i="2" a="1"/>
  <c r="AD16" i="2" s="1"/>
  <c r="AB16" i="2" a="1"/>
  <c r="AB16" i="2" s="1"/>
  <c r="AA16" i="2" a="1"/>
  <c r="AA16" i="2" s="1"/>
  <c r="Z16" i="2" a="1"/>
  <c r="Z16" i="2" s="1"/>
  <c r="Y16" i="2" a="1"/>
  <c r="Y16" i="2" s="1"/>
  <c r="X16" i="2" a="1"/>
  <c r="X16" i="2" s="1"/>
  <c r="W16" i="2" a="1"/>
  <c r="W16" i="2" s="1"/>
  <c r="V16" i="2" a="1"/>
  <c r="V16" i="2" s="1"/>
  <c r="R15" i="4" s="1"/>
  <c r="AD15" i="2" a="1"/>
  <c r="AD15" i="2" s="1"/>
  <c r="AB15" i="2" a="1"/>
  <c r="AB15" i="2" s="1"/>
  <c r="AA15" i="2" a="1"/>
  <c r="AA15" i="2" s="1"/>
  <c r="Z15" i="2" a="1"/>
  <c r="Z15" i="2" s="1"/>
  <c r="Y15" i="2" a="1"/>
  <c r="Y15" i="2" s="1"/>
  <c r="X15" i="2" a="1"/>
  <c r="X15" i="2" s="1"/>
  <c r="W15" i="2" a="1"/>
  <c r="W15" i="2" s="1"/>
  <c r="V15" i="2" a="1"/>
  <c r="V15" i="2" s="1"/>
  <c r="R14" i="4" s="1"/>
  <c r="S14" i="4" s="1"/>
  <c r="AD14" i="2" a="1"/>
  <c r="AD14" i="2" s="1"/>
  <c r="AB14" i="2" a="1"/>
  <c r="AB14" i="2" s="1"/>
  <c r="AA14" i="2" a="1"/>
  <c r="AA14" i="2" s="1"/>
  <c r="Z14" i="2" a="1"/>
  <c r="Z14" i="2" s="1"/>
  <c r="Y14" i="2" a="1"/>
  <c r="Y14" i="2" s="1"/>
  <c r="X14" i="2" a="1"/>
  <c r="X14" i="2" s="1"/>
  <c r="W14" i="2" a="1"/>
  <c r="W14" i="2" s="1"/>
  <c r="V14" i="2" a="1"/>
  <c r="V14" i="2" s="1"/>
  <c r="R13" i="4" s="1"/>
  <c r="AD13" i="2" a="1"/>
  <c r="AD13" i="2" s="1"/>
  <c r="AB13" i="2" a="1"/>
  <c r="AB13" i="2" s="1"/>
  <c r="AA13" i="2" a="1"/>
  <c r="AA13" i="2" s="1"/>
  <c r="Z13" i="2" a="1"/>
  <c r="Z13" i="2" s="1"/>
  <c r="Y13" i="2" a="1"/>
  <c r="Y13" i="2" s="1"/>
  <c r="X13" i="2" a="1"/>
  <c r="X13" i="2" s="1"/>
  <c r="W13" i="2" a="1"/>
  <c r="W13" i="2" s="1"/>
  <c r="V13" i="2" a="1"/>
  <c r="V13" i="2" s="1"/>
  <c r="R12" i="4" s="1"/>
  <c r="S12" i="4" s="1"/>
  <c r="AD12" i="2" a="1"/>
  <c r="AD12" i="2" s="1"/>
  <c r="AB12" i="2" a="1"/>
  <c r="AB12" i="2" s="1"/>
  <c r="AA12" i="2" a="1"/>
  <c r="AA12" i="2" s="1"/>
  <c r="Z12" i="2" a="1"/>
  <c r="Z12" i="2" s="1"/>
  <c r="Y12" i="2" a="1"/>
  <c r="Y12" i="2" s="1"/>
  <c r="X12" i="2" a="1"/>
  <c r="X12" i="2" s="1"/>
  <c r="W12" i="2" a="1"/>
  <c r="W12" i="2" s="1"/>
  <c r="V12" i="2" a="1"/>
  <c r="V12" i="2" s="1"/>
  <c r="R11" i="4" s="1"/>
  <c r="S11" i="4" s="1"/>
  <c r="AD11" i="2" a="1"/>
  <c r="AD11" i="2" s="1"/>
  <c r="AB11" i="2" a="1"/>
  <c r="AB11" i="2" s="1"/>
  <c r="AA11" i="2" a="1"/>
  <c r="AA11" i="2" s="1"/>
  <c r="Z11" i="2" a="1"/>
  <c r="Z11" i="2" s="1"/>
  <c r="Y11" i="2" a="1"/>
  <c r="Y11" i="2" s="1"/>
  <c r="X11" i="2" a="1"/>
  <c r="X11" i="2" s="1"/>
  <c r="W11" i="2" a="1"/>
  <c r="W11" i="2" s="1"/>
  <c r="V11" i="2" a="1"/>
  <c r="V11" i="2" s="1"/>
  <c r="R10" i="4" s="1"/>
  <c r="AD10" i="2" a="1"/>
  <c r="AD10" i="2" s="1"/>
  <c r="AC10" i="2" a="1"/>
  <c r="AC10" i="2" s="1"/>
  <c r="AB10" i="2" a="1"/>
  <c r="AB10" i="2" s="1"/>
  <c r="AA10" i="2" a="1"/>
  <c r="AA10" i="2" s="1"/>
  <c r="Z10" i="2" a="1"/>
  <c r="Z10" i="2" s="1"/>
  <c r="Y10" i="2" a="1"/>
  <c r="Y10" i="2" s="1"/>
  <c r="X10" i="2" a="1"/>
  <c r="X10" i="2" s="1"/>
  <c r="W10" i="2" a="1"/>
  <c r="W10" i="2" s="1"/>
  <c r="V10" i="2" a="1"/>
  <c r="V10" i="2" s="1"/>
  <c r="R9" i="4" s="1"/>
  <c r="AD9" i="2" a="1"/>
  <c r="AD9" i="2" s="1"/>
  <c r="AC9" i="2" a="1"/>
  <c r="AC9" i="2" s="1"/>
  <c r="AB9" i="2" a="1"/>
  <c r="AB9" i="2" s="1"/>
  <c r="AA9" i="2" a="1"/>
  <c r="AA9" i="2" s="1"/>
  <c r="Z9" i="2" a="1"/>
  <c r="Z9" i="2" s="1"/>
  <c r="Y9" i="2" a="1"/>
  <c r="Y9" i="2" s="1"/>
  <c r="X9" i="2" a="1"/>
  <c r="X9" i="2" s="1"/>
  <c r="W9" i="2" a="1"/>
  <c r="W9" i="2" s="1"/>
  <c r="V9" i="2" a="1"/>
  <c r="V9" i="2" s="1"/>
  <c r="R8" i="4" s="1"/>
  <c r="S8" i="4" s="1"/>
  <c r="AD8" i="2" a="1"/>
  <c r="AD8" i="2" s="1"/>
  <c r="AC8" i="2" a="1"/>
  <c r="AC8" i="2" s="1"/>
  <c r="AB8" i="2" a="1"/>
  <c r="AB8" i="2" s="1"/>
  <c r="AA8" i="2" a="1"/>
  <c r="AA8" i="2" s="1"/>
  <c r="Z8" i="2" a="1"/>
  <c r="Z8" i="2" s="1"/>
  <c r="Y8" i="2" a="1"/>
  <c r="Y8" i="2" s="1"/>
  <c r="X8" i="2" a="1"/>
  <c r="X8" i="2" s="1"/>
  <c r="W8" i="2" a="1"/>
  <c r="W8" i="2" s="1"/>
  <c r="V8" i="2" a="1"/>
  <c r="V8" i="2" s="1"/>
  <c r="R7" i="4" s="1"/>
  <c r="AD7" i="2" a="1"/>
  <c r="AD7" i="2" s="1"/>
  <c r="AC7" i="2" a="1"/>
  <c r="AC7" i="2" s="1"/>
  <c r="AB7" i="2" a="1"/>
  <c r="AB7" i="2" s="1"/>
  <c r="AA7" i="2" a="1"/>
  <c r="AA7" i="2" s="1"/>
  <c r="Z7" i="2" a="1"/>
  <c r="Z7" i="2" s="1"/>
  <c r="Y7" i="2" a="1"/>
  <c r="Y7" i="2" s="1"/>
  <c r="X7" i="2" a="1"/>
  <c r="X7" i="2" s="1"/>
  <c r="W7" i="2" a="1"/>
  <c r="W7" i="2" s="1"/>
  <c r="V7" i="2" a="1"/>
  <c r="V7" i="2" s="1"/>
  <c r="R6" i="4" s="1"/>
  <c r="S6" i="4" s="1"/>
  <c r="AD6" i="2" a="1"/>
  <c r="AD6" i="2" s="1"/>
  <c r="AC6" i="2" a="1"/>
  <c r="AC6" i="2" s="1"/>
  <c r="AB6" i="2" a="1"/>
  <c r="AB6" i="2" s="1"/>
  <c r="AA6" i="2" a="1"/>
  <c r="AA6" i="2" s="1"/>
  <c r="Z6" i="2" a="1"/>
  <c r="Z6" i="2" s="1"/>
  <c r="Y6" i="2" a="1"/>
  <c r="Y6" i="2" s="1"/>
  <c r="X6" i="2" a="1"/>
  <c r="X6" i="2" s="1"/>
  <c r="W6" i="2" a="1"/>
  <c r="W6" i="2" s="1"/>
  <c r="V6" i="2" a="1"/>
  <c r="V6" i="2" s="1"/>
  <c r="R5" i="4" s="1"/>
  <c r="AD5" i="2" a="1"/>
  <c r="AD5" i="2" s="1"/>
  <c r="AC5" i="2" a="1"/>
  <c r="AC5" i="2" s="1"/>
  <c r="AB5" i="2" a="1"/>
  <c r="AB5" i="2" s="1"/>
  <c r="AA5" i="2" a="1"/>
  <c r="AA5" i="2" s="1"/>
  <c r="Z5" i="2" a="1"/>
  <c r="Z5" i="2" s="1"/>
  <c r="Y5" i="2" a="1"/>
  <c r="Y5" i="2" s="1"/>
  <c r="X5" i="2" a="1"/>
  <c r="X5" i="2" s="1"/>
  <c r="W5" i="2" a="1"/>
  <c r="W5" i="2" s="1"/>
  <c r="V5" i="2" a="1"/>
  <c r="V5" i="2" s="1"/>
  <c r="R4" i="4" s="1"/>
  <c r="AD4" i="2" a="1"/>
  <c r="AD4" i="2" s="1"/>
  <c r="AC4" i="2" a="1"/>
  <c r="AC4" i="2" s="1"/>
  <c r="AB4" i="2" a="1"/>
  <c r="AB4" i="2" s="1"/>
  <c r="AA4" i="2" a="1"/>
  <c r="AA4" i="2" s="1"/>
  <c r="Z4" i="2" a="1"/>
  <c r="Z4" i="2" s="1"/>
  <c r="Y4" i="2" a="1"/>
  <c r="Y4" i="2" s="1"/>
  <c r="X4" i="2" a="1"/>
  <c r="X4" i="2" s="1"/>
  <c r="W4" i="2" a="1"/>
  <c r="W4" i="2" s="1"/>
  <c r="V4" i="2" a="1"/>
  <c r="V4" i="2" s="1"/>
  <c r="R3" i="4" s="1"/>
  <c r="S3" i="4" s="1"/>
  <c r="AD3" i="2" a="1"/>
  <c r="AD3" i="2" s="1"/>
  <c r="AC3" i="2" a="1"/>
  <c r="AC3" i="2" s="1"/>
  <c r="AB3" i="2" a="1"/>
  <c r="AB3" i="2" s="1"/>
  <c r="AA3" i="2" a="1"/>
  <c r="AA3" i="2" s="1"/>
  <c r="Z3" i="2" a="1"/>
  <c r="Z3" i="2" s="1"/>
  <c r="Y3" i="2" a="1"/>
  <c r="Y3" i="2" s="1"/>
  <c r="X3" i="2" a="1"/>
  <c r="X3" i="2" s="1"/>
  <c r="W3" i="2" a="1"/>
  <c r="W3" i="2" s="1"/>
  <c r="V3" i="2" a="1"/>
  <c r="V3" i="2" s="1"/>
  <c r="A171" i="1" a="1"/>
  <c r="A171" i="1" s="1"/>
  <c r="A170" i="1" a="1"/>
  <c r="C170" i="1" s="1"/>
  <c r="A169" i="1" a="1"/>
  <c r="C169" i="1" s="1"/>
  <c r="A168" i="1" a="1"/>
  <c r="A168" i="1" s="1"/>
  <c r="A167" i="1" a="1"/>
  <c r="A166" i="1" a="1"/>
  <c r="C166" i="1" s="1"/>
  <c r="A165" i="1" a="1"/>
  <c r="C165" i="1" s="1"/>
  <c r="A164" i="1" a="1"/>
  <c r="A164" i="1" s="1"/>
  <c r="A163" i="1" a="1"/>
  <c r="A163" i="1" s="1"/>
  <c r="A162" i="1" a="1"/>
  <c r="C162" i="1" s="1"/>
  <c r="A161" i="1" a="1"/>
  <c r="C161" i="1" s="1"/>
  <c r="A160" i="1" a="1"/>
  <c r="A159" i="1" a="1"/>
  <c r="A158" i="1" a="1"/>
  <c r="C158" i="1" s="1"/>
  <c r="A157" i="1" a="1"/>
  <c r="C157" i="1" s="1"/>
  <c r="A156" i="1" a="1"/>
  <c r="A155" i="1" a="1"/>
  <c r="A155" i="1" s="1"/>
  <c r="A154" i="1" a="1"/>
  <c r="C154" i="1" s="1"/>
  <c r="A153" i="1" a="1"/>
  <c r="C153" i="1" s="1"/>
  <c r="A152" i="1" a="1"/>
  <c r="A151" i="1" a="1"/>
  <c r="A151" i="1" s="1"/>
  <c r="A150" i="1" a="1"/>
  <c r="C150" i="1" s="1"/>
  <c r="A149" i="1" a="1"/>
  <c r="A148" i="1" a="1"/>
  <c r="A147" i="1" a="1"/>
  <c r="A147" i="1" s="1"/>
  <c r="A146" i="1" a="1"/>
  <c r="C146" i="1" s="1"/>
  <c r="A145" i="1" a="1"/>
  <c r="C145" i="1" s="1"/>
  <c r="A144" i="1" a="1"/>
  <c r="A144" i="1" s="1"/>
  <c r="A143" i="1" a="1"/>
  <c r="A143" i="1" s="1"/>
  <c r="A142" i="1" a="1"/>
  <c r="C142" i="1" s="1"/>
  <c r="A141" i="1" a="1"/>
  <c r="A141" i="1" s="1"/>
  <c r="A140" i="1" a="1"/>
  <c r="A140" i="1" s="1"/>
  <c r="A139" i="1" a="1"/>
  <c r="A139" i="1" s="1"/>
  <c r="A138" i="1" a="1"/>
  <c r="C138" i="1" s="1"/>
  <c r="A137" i="1" a="1"/>
  <c r="C137" i="1" s="1"/>
  <c r="A136" i="1" a="1"/>
  <c r="A135" i="1" a="1"/>
  <c r="A134" i="1" a="1"/>
  <c r="C134" i="1" s="1"/>
  <c r="A133" i="1" a="1"/>
  <c r="C133" i="1" s="1"/>
  <c r="A132" i="1" a="1"/>
  <c r="A132" i="1" s="1"/>
  <c r="A131" i="1" a="1"/>
  <c r="A131" i="1" s="1"/>
  <c r="A130" i="1" a="1"/>
  <c r="C130" i="1" s="1"/>
  <c r="A129" i="1" a="1"/>
  <c r="C129" i="1" s="1"/>
  <c r="A128" i="1" a="1"/>
  <c r="A127" i="1" a="1"/>
  <c r="A127" i="1" s="1"/>
  <c r="A126" i="1" a="1"/>
  <c r="C126" i="1" s="1"/>
  <c r="A125" i="1" a="1"/>
  <c r="C125" i="1" s="1"/>
  <c r="A124" i="1" a="1"/>
  <c r="A124" i="1" s="1"/>
  <c r="A123" i="1" a="1"/>
  <c r="A122" i="1" a="1"/>
  <c r="C122" i="1" s="1"/>
  <c r="A121" i="1" a="1"/>
  <c r="C121" i="1" s="1"/>
  <c r="A120" i="1" a="1"/>
  <c r="A119" i="1" a="1"/>
  <c r="A119" i="1" s="1"/>
  <c r="A118" i="1" a="1"/>
  <c r="C118" i="1" s="1"/>
  <c r="A117" i="1" a="1"/>
  <c r="C117" i="1" s="1"/>
  <c r="A116" i="1" a="1"/>
  <c r="A116" i="1" s="1"/>
  <c r="A115" i="1" a="1"/>
  <c r="C115" i="1" s="1"/>
  <c r="A114" i="1" a="1"/>
  <c r="C114" i="1" s="1"/>
  <c r="A113" i="1" a="1"/>
  <c r="C113" i="1" s="1"/>
  <c r="A112" i="1" a="1"/>
  <c r="A112" i="1" s="1"/>
  <c r="A111" i="1" a="1"/>
  <c r="A111" i="1" s="1"/>
  <c r="A110" i="1" a="1"/>
  <c r="C110" i="1" s="1"/>
  <c r="A109" i="1" a="1"/>
  <c r="C109" i="1" s="1"/>
  <c r="A108" i="1" a="1"/>
  <c r="A108" i="1" s="1"/>
  <c r="A107" i="1" a="1"/>
  <c r="A107" i="1" s="1"/>
  <c r="A106" i="1" a="1"/>
  <c r="C106" i="1" s="1"/>
  <c r="A105" i="1" a="1"/>
  <c r="C105" i="1" s="1"/>
  <c r="A104" i="1" a="1"/>
  <c r="A104" i="1" s="1"/>
  <c r="A103" i="1" a="1"/>
  <c r="A102" i="1" a="1"/>
  <c r="C102" i="1" s="1"/>
  <c r="A101" i="1" a="1"/>
  <c r="C101" i="1" s="1"/>
  <c r="A100" i="1" a="1"/>
  <c r="A99" i="1" a="1"/>
  <c r="A99" i="1" s="1"/>
  <c r="A98" i="1" a="1"/>
  <c r="C98" i="1" s="1"/>
  <c r="AC8" i="1" s="1" a="1"/>
  <c r="AC8" i="1" s="1"/>
  <c r="AE8" i="1" s="1"/>
  <c r="A97" i="1" a="1"/>
  <c r="C97" i="1" s="1"/>
  <c r="A96" i="1" a="1"/>
  <c r="A95" i="1" a="1"/>
  <c r="A95" i="1" s="1"/>
  <c r="A94" i="1" a="1"/>
  <c r="C94" i="1" s="1"/>
  <c r="A93" i="1" a="1"/>
  <c r="C93" i="1" s="1"/>
  <c r="A92" i="1" a="1"/>
  <c r="A92" i="1" s="1"/>
  <c r="A91" i="1" a="1"/>
  <c r="A91" i="1" s="1"/>
  <c r="A90" i="1" a="1"/>
  <c r="C90" i="1" s="1"/>
  <c r="A89" i="1" a="1"/>
  <c r="C89" i="1" s="1"/>
  <c r="A88" i="1" a="1"/>
  <c r="A87" i="1" a="1"/>
  <c r="B87" i="1" s="1"/>
  <c r="A86" i="1" a="1"/>
  <c r="C86" i="1" s="1"/>
  <c r="A85" i="1" a="1"/>
  <c r="C85" i="1" s="1"/>
  <c r="A84" i="1" a="1"/>
  <c r="A84" i="1" s="1"/>
  <c r="A83" i="1" a="1"/>
  <c r="A83" i="1" s="1"/>
  <c r="A82" i="1" a="1"/>
  <c r="C82" i="1" s="1"/>
  <c r="A81" i="1" a="1"/>
  <c r="C81" i="1" s="1"/>
  <c r="A80" i="1" a="1"/>
  <c r="A79" i="1" a="1"/>
  <c r="A79" i="1" s="1"/>
  <c r="A78" i="1" a="1"/>
  <c r="C78" i="1" s="1"/>
  <c r="A77" i="1" a="1"/>
  <c r="C77" i="1" s="1"/>
  <c r="A76" i="1" a="1"/>
  <c r="A76" i="1" s="1"/>
  <c r="A75" i="1" a="1"/>
  <c r="A74" i="1" a="1"/>
  <c r="C74" i="1" s="1"/>
  <c r="A73" i="1" a="1"/>
  <c r="C73" i="1" s="1"/>
  <c r="A72" i="1" a="1"/>
  <c r="A72" i="1" s="1"/>
  <c r="A71" i="1" a="1"/>
  <c r="A71" i="1" s="1"/>
  <c r="A70" i="1" a="1"/>
  <c r="B70" i="1" s="1"/>
  <c r="A69" i="1" a="1"/>
  <c r="C69" i="1" s="1"/>
  <c r="A68" i="1" a="1"/>
  <c r="A68" i="1" s="1"/>
  <c r="A67" i="1" a="1"/>
  <c r="A67" i="1" s="1"/>
  <c r="A66" i="1" a="1"/>
  <c r="B66" i="1" s="1"/>
  <c r="A65" i="1" a="1"/>
  <c r="C65" i="1" s="1"/>
  <c r="A64" i="1" a="1"/>
  <c r="A63" i="1" a="1"/>
  <c r="B63" i="1" s="1"/>
  <c r="A62" i="1" a="1"/>
  <c r="B62" i="1" s="1"/>
  <c r="A61" i="1" a="1"/>
  <c r="C61" i="1" s="1"/>
  <c r="A60" i="1" a="1"/>
  <c r="A60" i="1" s="1"/>
  <c r="A59" i="1" a="1"/>
  <c r="C59" i="1" s="1"/>
  <c r="AC73" i="1" s="1" a="1"/>
  <c r="AC73" i="1" s="1"/>
  <c r="AE73" i="1" s="1"/>
  <c r="A58" i="1" a="1"/>
  <c r="B58" i="1" s="1"/>
  <c r="A57" i="1" a="1"/>
  <c r="C57" i="1" s="1"/>
  <c r="A56" i="1" a="1"/>
  <c r="A56" i="1" s="1"/>
  <c r="A55" i="1" a="1"/>
  <c r="A54" i="1" a="1"/>
  <c r="A53" i="1" a="1"/>
  <c r="C53" i="1" s="1"/>
  <c r="A52" i="1" a="1"/>
  <c r="C52" i="1" s="1"/>
  <c r="A51" i="1" a="1"/>
  <c r="B51" i="1" s="1"/>
  <c r="A50" i="1" a="1"/>
  <c r="A50" i="1" s="1"/>
  <c r="A49" i="1" a="1"/>
  <c r="B49" i="1" s="1"/>
  <c r="A48" i="1" a="1"/>
  <c r="C48" i="1" s="1"/>
  <c r="A47" i="1" a="1"/>
  <c r="A46" i="1" a="1"/>
  <c r="A46" i="1" s="1"/>
  <c r="A45" i="1" a="1"/>
  <c r="A44" i="1" a="1"/>
  <c r="C44" i="1" s="1"/>
  <c r="A43" i="1" a="1"/>
  <c r="A43" i="1" s="1"/>
  <c r="A42" i="1" a="1"/>
  <c r="A42" i="1" s="1"/>
  <c r="A41" i="1" a="1"/>
  <c r="B41" i="1" s="1"/>
  <c r="A40" i="1" a="1"/>
  <c r="C40" i="1" s="1"/>
  <c r="A39" i="1" a="1"/>
  <c r="C39" i="1" s="1"/>
  <c r="A38" i="1" a="1"/>
  <c r="A38" i="1" s="1"/>
  <c r="A37" i="1" a="1"/>
  <c r="A36" i="1" a="1"/>
  <c r="C36" i="1" s="1"/>
  <c r="A35" i="1" a="1"/>
  <c r="A35" i="1" s="1"/>
  <c r="A34" i="1" a="1"/>
  <c r="A34" i="1" s="1"/>
  <c r="A33" i="1" a="1"/>
  <c r="B33" i="1" s="1"/>
  <c r="A32" i="1" a="1"/>
  <c r="C32" i="1" s="1"/>
  <c r="A31" i="1" a="1"/>
  <c r="A30" i="1" a="1"/>
  <c r="A30" i="1" s="1"/>
  <c r="A29" i="1" a="1"/>
  <c r="A28" i="1" a="1"/>
  <c r="C28" i="1" s="1"/>
  <c r="A27" i="1" a="1"/>
  <c r="A27" i="1" s="1"/>
  <c r="A26" i="1" a="1"/>
  <c r="A26" i="1" s="1"/>
  <c r="A25" i="1" a="1"/>
  <c r="B25" i="1" s="1"/>
  <c r="A24" i="1" a="1"/>
  <c r="C24" i="1" s="1"/>
  <c r="A23" i="1" a="1"/>
  <c r="C23" i="1" s="1"/>
  <c r="A22" i="1" a="1"/>
  <c r="A22" i="1" s="1"/>
  <c r="A21" i="1" a="1"/>
  <c r="A20" i="1" a="1"/>
  <c r="C20" i="1" s="1"/>
  <c r="A19" i="1" a="1"/>
  <c r="A19" i="1" s="1"/>
  <c r="A18" i="1" a="1"/>
  <c r="A17" i="1" a="1"/>
  <c r="B17" i="1" s="1"/>
  <c r="A16" i="1" a="1"/>
  <c r="C16" i="1" s="1"/>
  <c r="A15" i="1" a="1"/>
  <c r="C15" i="1" s="1"/>
  <c r="A14" i="1" a="1"/>
  <c r="A14" i="1" s="1"/>
  <c r="A13" i="1" a="1"/>
  <c r="A12" i="1" a="1"/>
  <c r="C12" i="1" s="1"/>
  <c r="A11" i="1" a="1"/>
  <c r="A11" i="1" s="1"/>
  <c r="A10" i="1" a="1"/>
  <c r="A10" i="1" s="1"/>
  <c r="A9" i="1" a="1"/>
  <c r="B9" i="1" s="1"/>
  <c r="A8" i="1" a="1"/>
  <c r="C8" i="1" s="1"/>
  <c r="A7" i="1" a="1"/>
  <c r="C7" i="1" s="1"/>
  <c r="A6" i="1" a="1"/>
  <c r="A6" i="1" s="1"/>
  <c r="A5" i="1" a="1"/>
  <c r="Z4" i="1" a="1"/>
  <c r="Z4" i="1" s="1"/>
  <c r="Y4" i="1" a="1"/>
  <c r="Y4" i="1" s="1"/>
  <c r="X4" i="1" a="1"/>
  <c r="X4" i="1" s="1"/>
  <c r="W4" i="1" a="1"/>
  <c r="W4" i="1" s="1"/>
  <c r="A4" i="1" a="1"/>
  <c r="C4" i="1" s="1"/>
  <c r="AM6" i="1" s="1" a="1"/>
  <c r="AM6" i="1" s="1"/>
  <c r="AO6" i="1" s="1"/>
  <c r="H92" i="6" l="1" a="1"/>
  <c r="H92" i="6" s="1"/>
  <c r="X82" i="6" a="1"/>
  <c r="X82" i="6" s="1"/>
  <c r="P78" i="6" a="1"/>
  <c r="P78" i="6" s="1"/>
  <c r="H73" i="6" a="1"/>
  <c r="H73" i="6" s="1"/>
  <c r="P58" i="6" a="1"/>
  <c r="P58" i="6" s="1"/>
  <c r="X51" i="6" a="1"/>
  <c r="X51" i="6" s="1"/>
  <c r="P42" i="6" a="1"/>
  <c r="P42" i="6" s="1"/>
  <c r="H38" i="6" a="1"/>
  <c r="H38" i="6" s="1"/>
  <c r="P36" i="6" a="1"/>
  <c r="P36" i="6" s="1"/>
  <c r="P31" i="6" a="1"/>
  <c r="P31" i="6" s="1"/>
  <c r="X29" i="6" a="1"/>
  <c r="X29" i="6" s="1"/>
  <c r="X24" i="6" a="1"/>
  <c r="X24" i="6" s="1"/>
  <c r="P19" i="6" a="1"/>
  <c r="P19" i="6" s="1"/>
  <c r="P17" i="6" a="1"/>
  <c r="P17" i="6" s="1"/>
  <c r="X9" i="6" a="1"/>
  <c r="X9" i="6" s="1"/>
  <c r="H7" i="6" a="1"/>
  <c r="H7" i="6" s="1"/>
  <c r="P87" i="6" a="1"/>
  <c r="P87" i="6" s="1"/>
  <c r="H82" i="6" a="1"/>
  <c r="H82" i="6" s="1"/>
  <c r="H78" i="6" a="1"/>
  <c r="H78" i="6" s="1"/>
  <c r="X61" i="6" a="1"/>
  <c r="X61" i="6" s="1"/>
  <c r="H58" i="6" a="1"/>
  <c r="H58" i="6" s="1"/>
  <c r="P51" i="6" a="1"/>
  <c r="P51" i="6" s="1"/>
  <c r="H47" i="6" a="1"/>
  <c r="H47" i="6" s="1"/>
  <c r="X44" i="6" a="1"/>
  <c r="X44" i="6" s="1"/>
  <c r="P39" i="6" a="1"/>
  <c r="P39" i="6" s="1"/>
  <c r="X32" i="6" a="1"/>
  <c r="X32" i="6" s="1"/>
  <c r="H26" i="6" a="1"/>
  <c r="H26" i="6" s="1"/>
  <c r="X20" i="6" a="1"/>
  <c r="X20" i="6" s="1"/>
  <c r="X15" i="6" a="1"/>
  <c r="X15" i="6" s="1"/>
  <c r="P12" i="6" a="1"/>
  <c r="P12" i="6" s="1"/>
  <c r="P9" i="6" a="1"/>
  <c r="P9" i="6" s="1"/>
  <c r="X102" i="6" a="1"/>
  <c r="X102" i="6" s="1"/>
  <c r="X100" i="6" a="1"/>
  <c r="X100" i="6" s="1"/>
  <c r="P66" i="6" a="1"/>
  <c r="P66" i="6" s="1"/>
  <c r="P64" i="6" a="1"/>
  <c r="P64" i="6" s="1"/>
  <c r="X53" i="6" a="1"/>
  <c r="X53" i="6" s="1"/>
  <c r="P44" i="6" a="1"/>
  <c r="P44" i="6" s="1"/>
  <c r="P41" i="6" a="1"/>
  <c r="P41" i="6" s="1"/>
  <c r="X37" i="6" a="1"/>
  <c r="X37" i="6" s="1"/>
  <c r="H34" i="6" a="1"/>
  <c r="H34" i="6" s="1"/>
  <c r="H31" i="6" a="1"/>
  <c r="H31" i="6" s="1"/>
  <c r="P27" i="6" a="1"/>
  <c r="P27" i="6" s="1"/>
  <c r="H19" i="6" a="1"/>
  <c r="H19" i="6" s="1"/>
  <c r="H17" i="6" a="1"/>
  <c r="H17" i="6" s="1"/>
  <c r="H9" i="6" a="1"/>
  <c r="H9" i="6" s="1"/>
  <c r="H6" i="6" a="1"/>
  <c r="H6" i="6" s="1"/>
  <c r="P93" i="6" a="1"/>
  <c r="P93" i="6" s="1"/>
  <c r="P91" i="6" a="1"/>
  <c r="P91" i="6" s="1"/>
  <c r="X60" i="6" a="1"/>
  <c r="X60" i="6" s="1"/>
  <c r="X57" i="6" a="1"/>
  <c r="X57" i="6" s="1"/>
  <c r="X46" i="6" a="1"/>
  <c r="X46" i="6" s="1"/>
  <c r="H41" i="6" a="1"/>
  <c r="H41" i="6" s="1"/>
  <c r="P32" i="6" a="1"/>
  <c r="P32" i="6" s="1"/>
  <c r="X25" i="6" a="1"/>
  <c r="X25" i="6" s="1"/>
  <c r="H22" i="6" a="1"/>
  <c r="H22" i="6" s="1"/>
  <c r="P20" i="6" a="1"/>
  <c r="P20" i="6" s="1"/>
  <c r="X14" i="6" a="1"/>
  <c r="X14" i="6" s="1"/>
  <c r="X11" i="6" a="1"/>
  <c r="X11" i="6" s="1"/>
  <c r="H98" i="6" a="1"/>
  <c r="H98" i="6" s="1"/>
  <c r="H80" i="6" a="1"/>
  <c r="H80" i="6" s="1"/>
  <c r="X76" i="6" a="1"/>
  <c r="X76" i="6" s="1"/>
  <c r="H72" i="6" a="1"/>
  <c r="H72" i="6" s="1"/>
  <c r="X67" i="6" a="1"/>
  <c r="X67" i="6" s="1"/>
  <c r="H60" i="6" a="1"/>
  <c r="H60" i="6" s="1"/>
  <c r="P53" i="6" a="1"/>
  <c r="P53" i="6" s="1"/>
  <c r="H49" i="6" a="1"/>
  <c r="H49" i="6" s="1"/>
  <c r="H46" i="6" a="1"/>
  <c r="H46" i="6" s="1"/>
  <c r="P43" i="6" a="1"/>
  <c r="P43" i="6" s="1"/>
  <c r="X38" i="6" a="1"/>
  <c r="X38" i="6" s="1"/>
  <c r="P35" i="6" a="1"/>
  <c r="P35" i="6" s="1"/>
  <c r="X33" i="6" a="1"/>
  <c r="X33" i="6" s="1"/>
  <c r="X28" i="6" a="1"/>
  <c r="X28" i="6" s="1"/>
  <c r="H27" i="6" a="1"/>
  <c r="H27" i="6" s="1"/>
  <c r="X23" i="6" a="1"/>
  <c r="X23" i="6" s="1"/>
  <c r="P14" i="6" a="1"/>
  <c r="P14" i="6" s="1"/>
  <c r="P11" i="6" a="1"/>
  <c r="P11" i="6" s="1"/>
  <c r="H8" i="6" a="1"/>
  <c r="H8" i="6" s="1"/>
  <c r="X5" i="6" a="1"/>
  <c r="X5" i="6" s="1"/>
  <c r="X109" i="6" a="1"/>
  <c r="X109" i="6" s="1"/>
  <c r="X106" i="6" a="1"/>
  <c r="X106" i="6" s="1"/>
  <c r="H102" i="6" a="1"/>
  <c r="H102" i="6" s="1"/>
  <c r="X88" i="6" a="1"/>
  <c r="X88" i="6" s="1"/>
  <c r="P76" i="6" a="1"/>
  <c r="P76" i="6" s="1"/>
  <c r="X65" i="6" a="1"/>
  <c r="X65" i="6" s="1"/>
  <c r="H53" i="6" a="1"/>
  <c r="H53" i="6" s="1"/>
  <c r="H43" i="6" a="1"/>
  <c r="H43" i="6" s="1"/>
  <c r="X40" i="6" a="1"/>
  <c r="X40" i="6" s="1"/>
  <c r="P30" i="6" a="1"/>
  <c r="P30" i="6" s="1"/>
  <c r="X21" i="6" a="1"/>
  <c r="X21" i="6" s="1"/>
  <c r="H20" i="6" a="1"/>
  <c r="H20" i="6" s="1"/>
  <c r="P16" i="6" a="1"/>
  <c r="P16" i="6" s="1"/>
  <c r="H14" i="6" a="1"/>
  <c r="H14" i="6" s="1"/>
  <c r="P5" i="6" a="1"/>
  <c r="P5" i="6" s="1"/>
  <c r="H83" i="6" a="1"/>
  <c r="H83" i="6" s="1"/>
  <c r="P73" i="6" a="1"/>
  <c r="P73" i="6" s="1"/>
  <c r="X71" i="6" a="1"/>
  <c r="X71" i="6" s="1"/>
  <c r="P69" i="6" a="1"/>
  <c r="P69" i="6" s="1"/>
  <c r="P67" i="6" a="1"/>
  <c r="P67" i="6" s="1"/>
  <c r="X62" i="6" a="1"/>
  <c r="X62" i="6" s="1"/>
  <c r="X59" i="6" a="1"/>
  <c r="X59" i="6" s="1"/>
  <c r="P55" i="6" a="1"/>
  <c r="P55" i="6" s="1"/>
  <c r="X48" i="6" a="1"/>
  <c r="X48" i="6" s="1"/>
  <c r="P45" i="6" a="1"/>
  <c r="P45" i="6" s="1"/>
  <c r="P40" i="6" a="1"/>
  <c r="P40" i="6" s="1"/>
  <c r="X36" i="6" a="1"/>
  <c r="X36" i="6" s="1"/>
  <c r="H35" i="6" a="1"/>
  <c r="H35" i="6" s="1"/>
  <c r="X31" i="6" a="1"/>
  <c r="X31" i="6" s="1"/>
  <c r="P28" i="6" a="1"/>
  <c r="P28" i="6" s="1"/>
  <c r="X26" i="6" a="1"/>
  <c r="X26" i="6" s="1"/>
  <c r="H10" i="6" a="1"/>
  <c r="H10" i="6" s="1"/>
  <c r="P99" i="6" a="1"/>
  <c r="P99" i="6" s="1"/>
  <c r="P90" i="6" a="1"/>
  <c r="P90" i="6" s="1"/>
  <c r="X78" i="6" a="1"/>
  <c r="X78" i="6" s="1"/>
  <c r="P62" i="6" a="1"/>
  <c r="P62" i="6" s="1"/>
  <c r="H55" i="6" a="1"/>
  <c r="H55" i="6" s="1"/>
  <c r="P48" i="6" a="1"/>
  <c r="P48" i="6" s="1"/>
  <c r="H45" i="6" a="1"/>
  <c r="H45" i="6" s="1"/>
  <c r="X42" i="6" a="1"/>
  <c r="X42" i="6" s="1"/>
  <c r="H23" i="6" a="1"/>
  <c r="H23" i="6" s="1"/>
  <c r="H16" i="6" a="1"/>
  <c r="H16" i="6" s="1"/>
  <c r="P13" i="6" a="1"/>
  <c r="P13" i="6" s="1"/>
  <c r="X7" i="6" a="1"/>
  <c r="X7" i="6" s="1"/>
  <c r="H4" i="6" a="1"/>
  <c r="H4" i="6" s="1"/>
  <c r="P108" i="6" a="1"/>
  <c r="P108" i="6" s="1"/>
  <c r="H75" i="6" a="1"/>
  <c r="H75" i="6" s="1"/>
  <c r="P80" i="6" a="1"/>
  <c r="P80" i="6" s="1"/>
  <c r="X84" i="6" a="1"/>
  <c r="X84" i="6" s="1"/>
  <c r="X87" i="6" a="1"/>
  <c r="X87" i="6" s="1"/>
  <c r="X108" i="6" a="1"/>
  <c r="X108" i="6" s="1"/>
  <c r="H85" i="6" a="1"/>
  <c r="H85" i="6" s="1"/>
  <c r="H90" i="6" a="1"/>
  <c r="H90" i="6" s="1"/>
  <c r="X97" i="6" a="1"/>
  <c r="X97" i="6" s="1"/>
  <c r="P105" i="6" a="1"/>
  <c r="P105" i="6" s="1"/>
  <c r="P107" i="6" a="1"/>
  <c r="P107" i="6" s="1"/>
  <c r="X85" i="6" a="1"/>
  <c r="X85" i="6" s="1"/>
  <c r="H96" i="6" a="1"/>
  <c r="H96" i="6" s="1"/>
  <c r="X99" i="6" a="1"/>
  <c r="X99" i="6" s="1"/>
  <c r="X103" i="6" a="1"/>
  <c r="X103" i="6" s="1"/>
  <c r="X111" i="6" a="1"/>
  <c r="X111" i="6" s="1"/>
  <c r="H69" i="6" a="1"/>
  <c r="H69" i="6" s="1"/>
  <c r="X70" i="6" a="1"/>
  <c r="X70" i="6" s="1"/>
  <c r="P74" i="6" a="1"/>
  <c r="P74" i="6" s="1"/>
  <c r="H104" i="6" a="1"/>
  <c r="H104" i="6" s="1"/>
  <c r="H110" i="6" a="1"/>
  <c r="H110" i="6" s="1"/>
  <c r="H87" i="6" a="1"/>
  <c r="H87" i="6" s="1"/>
  <c r="H89" i="6" a="1"/>
  <c r="H89" i="6" s="1"/>
  <c r="X94" i="6" a="1"/>
  <c r="X94" i="6" s="1"/>
  <c r="X96" i="6" a="1"/>
  <c r="X96" i="6" s="1"/>
  <c r="H42" i="6" a="1"/>
  <c r="H42" i="6" s="1"/>
  <c r="P37" i="6" a="1"/>
  <c r="P37" i="6" s="1"/>
  <c r="H36" i="6" a="1"/>
  <c r="H36" i="6" s="1"/>
  <c r="X34" i="6" a="1"/>
  <c r="X34" i="6" s="1"/>
  <c r="P29" i="6" a="1"/>
  <c r="P29" i="6" s="1"/>
  <c r="H28" i="6" a="1"/>
  <c r="H28" i="6" s="1"/>
  <c r="P25" i="6" a="1"/>
  <c r="P25" i="6" s="1"/>
  <c r="H24" i="6" a="1"/>
  <c r="H24" i="6" s="1"/>
  <c r="X22" i="6" a="1"/>
  <c r="X22" i="6" s="1"/>
  <c r="P21" i="6" a="1"/>
  <c r="P21" i="6" s="1"/>
  <c r="P18" i="6" a="1"/>
  <c r="P18" i="6" s="1"/>
  <c r="P15" i="6" a="1"/>
  <c r="P15" i="6" s="1"/>
  <c r="H13" i="6" a="1"/>
  <c r="H13" i="6" s="1"/>
  <c r="H11" i="6" a="1"/>
  <c r="H11" i="6" s="1"/>
  <c r="H5" i="6" a="1"/>
  <c r="H5" i="6" s="1"/>
  <c r="P106" i="6" a="1"/>
  <c r="P106" i="6" s="1"/>
  <c r="X101" i="6" a="1"/>
  <c r="X101" i="6" s="1"/>
  <c r="X95" i="6" a="1"/>
  <c r="X95" i="6" s="1"/>
  <c r="H91" i="6" a="1"/>
  <c r="H91" i="6" s="1"/>
  <c r="X89" i="6" a="1"/>
  <c r="X89" i="6" s="1"/>
  <c r="H88" i="6" a="1"/>
  <c r="H88" i="6" s="1"/>
  <c r="P86" i="6" a="1"/>
  <c r="P86" i="6" s="1"/>
  <c r="H84" i="6" a="1"/>
  <c r="H84" i="6" s="1"/>
  <c r="X81" i="6" a="1"/>
  <c r="X81" i="6" s="1"/>
  <c r="P79" i="6" a="1"/>
  <c r="P79" i="6" s="1"/>
  <c r="P77" i="6" a="1"/>
  <c r="P77" i="6" s="1"/>
  <c r="P65" i="6" a="1"/>
  <c r="P65" i="6" s="1"/>
  <c r="P61" i="6" a="1"/>
  <c r="P61" i="6" s="1"/>
  <c r="H59" i="6" a="1"/>
  <c r="H59" i="6" s="1"/>
  <c r="X56" i="6" a="1"/>
  <c r="X56" i="6" s="1"/>
  <c r="X54" i="6" a="1"/>
  <c r="X54" i="6" s="1"/>
  <c r="P52" i="6" a="1"/>
  <c r="P52" i="6" s="1"/>
  <c r="P50" i="6" a="1"/>
  <c r="P50" i="6" s="1"/>
  <c r="X45" i="6" a="1"/>
  <c r="X45" i="6" s="1"/>
  <c r="X39" i="6" a="1"/>
  <c r="X39" i="6" s="1"/>
  <c r="P38" i="6" a="1"/>
  <c r="P38" i="6" s="1"/>
  <c r="H32" i="6" a="1"/>
  <c r="H32" i="6" s="1"/>
  <c r="X30" i="6" a="1"/>
  <c r="X30" i="6" s="1"/>
  <c r="P26" i="6" a="1"/>
  <c r="P26" i="6" s="1"/>
  <c r="X19" i="6" a="1"/>
  <c r="X19" i="6" s="1"/>
  <c r="X16" i="6" a="1"/>
  <c r="X16" i="6" s="1"/>
  <c r="X8" i="6" a="1"/>
  <c r="X8" i="6" s="1"/>
  <c r="X6" i="6" a="1"/>
  <c r="X6" i="6" s="1"/>
  <c r="H111" i="6" a="1"/>
  <c r="H111" i="6" s="1"/>
  <c r="X107" i="6" a="1"/>
  <c r="X107" i="6" s="1"/>
  <c r="H103" i="6" a="1"/>
  <c r="H103" i="6" s="1"/>
  <c r="H100" i="6" a="1"/>
  <c r="H100" i="6" s="1"/>
  <c r="H97" i="6" a="1"/>
  <c r="H97" i="6" s="1"/>
  <c r="P92" i="6" a="1"/>
  <c r="P92" i="6" s="1"/>
  <c r="H86" i="6" a="1"/>
  <c r="H86" i="6" s="1"/>
  <c r="P81" i="6" a="1"/>
  <c r="P81" i="6" s="1"/>
  <c r="H77" i="6" a="1"/>
  <c r="H77" i="6" s="1"/>
  <c r="P75" i="6" a="1"/>
  <c r="P75" i="6" s="1"/>
  <c r="H74" i="6" a="1"/>
  <c r="H74" i="6" s="1"/>
  <c r="P72" i="6" a="1"/>
  <c r="P72" i="6" s="1"/>
  <c r="H71" i="6" a="1"/>
  <c r="H71" i="6" s="1"/>
  <c r="X69" i="6" a="1"/>
  <c r="X69" i="6" s="1"/>
  <c r="P68" i="6" a="1"/>
  <c r="P68" i="6" s="1"/>
  <c r="X66" i="6" a="1"/>
  <c r="X66" i="6" s="1"/>
  <c r="H63" i="6" a="1"/>
  <c r="H63" i="6" s="1"/>
  <c r="H61" i="6" a="1"/>
  <c r="H61" i="6" s="1"/>
  <c r="P56" i="6" a="1"/>
  <c r="P56" i="6" s="1"/>
  <c r="P54" i="6" a="1"/>
  <c r="P54" i="6" s="1"/>
  <c r="H52" i="6" a="1"/>
  <c r="H52" i="6" s="1"/>
  <c r="H50" i="6" a="1"/>
  <c r="H50" i="6" s="1"/>
  <c r="X47" i="6" a="1"/>
  <c r="X47" i="6" s="1"/>
  <c r="X43" i="6" a="1"/>
  <c r="X43" i="6" s="1"/>
  <c r="X41" i="6" a="1"/>
  <c r="X41" i="6" s="1"/>
  <c r="H37" i="6" a="1"/>
  <c r="H37" i="6" s="1"/>
  <c r="X35" i="6" a="1"/>
  <c r="X35" i="6" s="1"/>
  <c r="P34" i="6" a="1"/>
  <c r="P34" i="6" s="1"/>
  <c r="H33" i="6" a="1"/>
  <c r="H33" i="6" s="1"/>
  <c r="H29" i="6" a="1"/>
  <c r="H29" i="6" s="1"/>
  <c r="H25" i="6" a="1"/>
  <c r="H25" i="6" s="1"/>
  <c r="P22" i="6" a="1"/>
  <c r="P22" i="6" s="1"/>
  <c r="H18" i="6" a="1"/>
  <c r="H18" i="6" s="1"/>
  <c r="X12" i="6" a="1"/>
  <c r="X12" i="6" s="1"/>
  <c r="P10" i="6" a="1"/>
  <c r="P10" i="6" s="1"/>
  <c r="P8" i="6" a="1"/>
  <c r="P8" i="6" s="1"/>
  <c r="P6" i="6" a="1"/>
  <c r="P6" i="6" s="1"/>
  <c r="X4" i="6" a="1"/>
  <c r="X4" i="6" s="1"/>
  <c r="H109" i="6" a="1"/>
  <c r="H109" i="6" s="1"/>
  <c r="H106" i="6" a="1"/>
  <c r="H106" i="6" s="1"/>
  <c r="P104" i="6" a="1"/>
  <c r="P104" i="6" s="1"/>
  <c r="P101" i="6" a="1"/>
  <c r="P101" i="6" s="1"/>
  <c r="P98" i="6" a="1"/>
  <c r="P98" i="6" s="1"/>
  <c r="P95" i="6" a="1"/>
  <c r="P95" i="6" s="1"/>
  <c r="X93" i="6" a="1"/>
  <c r="X93" i="6" s="1"/>
  <c r="P83" i="6" a="1"/>
  <c r="P83" i="6" s="1"/>
  <c r="H81" i="6" a="1"/>
  <c r="H81" i="6" s="1"/>
  <c r="H65" i="6" a="1"/>
  <c r="H65" i="6" s="1"/>
  <c r="X58" i="6" a="1"/>
  <c r="X58" i="6" s="1"/>
  <c r="H56" i="6" a="1"/>
  <c r="H56" i="6" s="1"/>
  <c r="P47" i="6" a="1"/>
  <c r="P47" i="6" s="1"/>
  <c r="H44" i="6" a="1"/>
  <c r="H44" i="6" s="1"/>
  <c r="H48" i="6" a="1"/>
  <c r="H48" i="6" s="1"/>
  <c r="X50" i="6" a="1"/>
  <c r="X50" i="6" s="1"/>
  <c r="P59" i="6" a="1"/>
  <c r="P59" i="6" s="1"/>
  <c r="H64" i="6" a="1"/>
  <c r="H64" i="6" s="1"/>
  <c r="X68" i="6" a="1"/>
  <c r="X68" i="6" s="1"/>
  <c r="H70" i="6" a="1"/>
  <c r="H70" i="6" s="1"/>
  <c r="P71" i="6" a="1"/>
  <c r="P71" i="6" s="1"/>
  <c r="X75" i="6" a="1"/>
  <c r="X75" i="6" s="1"/>
  <c r="X79" i="6" a="1"/>
  <c r="X79" i="6" s="1"/>
  <c r="P84" i="6" a="1"/>
  <c r="P84" i="6" s="1"/>
  <c r="X86" i="6" a="1"/>
  <c r="X86" i="6" s="1"/>
  <c r="X92" i="6" a="1"/>
  <c r="X92" i="6" s="1"/>
  <c r="P94" i="6" a="1"/>
  <c r="P94" i="6" s="1"/>
  <c r="H99" i="6" a="1"/>
  <c r="H99" i="6" s="1"/>
  <c r="P100" i="6" a="1"/>
  <c r="P100" i="6" s="1"/>
  <c r="H105" i="6" a="1"/>
  <c r="H105" i="6" s="1"/>
  <c r="P109" i="6" a="1"/>
  <c r="P109" i="6" s="1"/>
  <c r="H108" i="6" a="1"/>
  <c r="H108" i="6" s="1"/>
  <c r="H107" i="6" a="1"/>
  <c r="H107" i="6" s="1"/>
  <c r="X105" i="6" a="1"/>
  <c r="X105" i="6" s="1"/>
  <c r="X104" i="6" a="1"/>
  <c r="X104" i="6" s="1"/>
  <c r="P102" i="6" a="1"/>
  <c r="P102" i="6" s="1"/>
  <c r="H93" i="6" a="1"/>
  <c r="H93" i="6" s="1"/>
  <c r="X90" i="6" a="1"/>
  <c r="X90" i="6" s="1"/>
  <c r="P88" i="6" a="1"/>
  <c r="P88" i="6" s="1"/>
  <c r="P82" i="6" a="1"/>
  <c r="P82" i="6" s="1"/>
  <c r="X80" i="6" a="1"/>
  <c r="X80" i="6" s="1"/>
  <c r="H79" i="6" a="1"/>
  <c r="H79" i="6" s="1"/>
  <c r="X77" i="6" a="1"/>
  <c r="X77" i="6" s="1"/>
  <c r="H76" i="6" a="1"/>
  <c r="H76" i="6" s="1"/>
  <c r="X72" i="6" a="1"/>
  <c r="X72" i="6" s="1"/>
  <c r="P70" i="6" a="1"/>
  <c r="P70" i="6" s="1"/>
  <c r="H67" i="6" a="1"/>
  <c r="H67" i="6" s="1"/>
  <c r="H66" i="6" a="1"/>
  <c r="H66" i="6" s="1"/>
  <c r="X63" i="6" a="1"/>
  <c r="X63" i="6" s="1"/>
  <c r="H62" i="6" a="1"/>
  <c r="H62" i="6" s="1"/>
  <c r="P57" i="6" a="1"/>
  <c r="P57" i="6" s="1"/>
  <c r="X52" i="6" a="1"/>
  <c r="X52" i="6" s="1"/>
  <c r="H51" i="6" a="1"/>
  <c r="H51" i="6" s="1"/>
  <c r="X49" i="6" a="1"/>
  <c r="X49" i="6" s="1"/>
  <c r="P46" i="6" a="1"/>
  <c r="P46" i="6" s="1"/>
  <c r="H40" i="6" a="1"/>
  <c r="H40" i="6" s="1"/>
  <c r="H39" i="6" a="1"/>
  <c r="H39" i="6" s="1"/>
  <c r="P33" i="6" a="1"/>
  <c r="P33" i="6" s="1"/>
  <c r="H30" i="6" a="1"/>
  <c r="H30" i="6" s="1"/>
  <c r="X27" i="6" a="1"/>
  <c r="X27" i="6" s="1"/>
  <c r="P24" i="6" a="1"/>
  <c r="P24" i="6" s="1"/>
  <c r="P23" i="6" a="1"/>
  <c r="P23" i="6" s="1"/>
  <c r="H21" i="6" a="1"/>
  <c r="H21" i="6" s="1"/>
  <c r="X18" i="6" a="1"/>
  <c r="X18" i="6" s="1"/>
  <c r="X17" i="6" a="1"/>
  <c r="X17" i="6" s="1"/>
  <c r="H15" i="6" a="1"/>
  <c r="H15" i="6" s="1"/>
  <c r="X13" i="6" a="1"/>
  <c r="X13" i="6" s="1"/>
  <c r="H12" i="6" a="1"/>
  <c r="H12" i="6" s="1"/>
  <c r="X10" i="6" a="1"/>
  <c r="X10" i="6" s="1"/>
  <c r="P7" i="6" a="1"/>
  <c r="P7" i="6" s="1"/>
  <c r="P4" i="6" a="1"/>
  <c r="P4" i="6" s="1"/>
  <c r="P111" i="6" a="1"/>
  <c r="P111" i="6" s="1"/>
  <c r="P103" i="6" a="1"/>
  <c r="P103" i="6" s="1"/>
  <c r="H101" i="6" a="1"/>
  <c r="H101" i="6" s="1"/>
  <c r="X98" i="6" a="1"/>
  <c r="X98" i="6" s="1"/>
  <c r="P97" i="6" a="1"/>
  <c r="P97" i="6" s="1"/>
  <c r="P96" i="6" a="1"/>
  <c r="P96" i="6" s="1"/>
  <c r="H95" i="6" a="1"/>
  <c r="H95" i="6" s="1"/>
  <c r="H94" i="6" a="1"/>
  <c r="H94" i="6" s="1"/>
  <c r="X91" i="6" a="1"/>
  <c r="X91" i="6" s="1"/>
  <c r="P89" i="6" a="1"/>
  <c r="P89" i="6" s="1"/>
  <c r="P85" i="6" a="1"/>
  <c r="P85" i="6" s="1"/>
  <c r="X83" i="6" a="1"/>
  <c r="X83" i="6" s="1"/>
  <c r="X74" i="6" a="1"/>
  <c r="X74" i="6" s="1"/>
  <c r="X73" i="6" a="1"/>
  <c r="X73" i="6" s="1"/>
  <c r="H68" i="6" a="1"/>
  <c r="H68" i="6" s="1"/>
  <c r="X64" i="6" a="1"/>
  <c r="X64" i="6" s="1"/>
  <c r="P63" i="6" a="1"/>
  <c r="P63" i="6" s="1"/>
  <c r="P60" i="6" a="1"/>
  <c r="P60" i="6" s="1"/>
  <c r="H57" i="6" a="1"/>
  <c r="H57" i="6" s="1"/>
  <c r="X55" i="6" a="1"/>
  <c r="X55" i="6" s="1"/>
  <c r="H54" i="6" a="1"/>
  <c r="H54" i="6" s="1"/>
  <c r="P49" i="6" a="1"/>
  <c r="P49" i="6" s="1"/>
  <c r="X110" i="6" a="1"/>
  <c r="X110" i="6" s="1"/>
  <c r="P110" i="6" a="1"/>
  <c r="P110" i="6" s="1"/>
  <c r="S13" i="4"/>
  <c r="S21" i="4"/>
  <c r="S29" i="4"/>
  <c r="S37" i="4"/>
  <c r="S45" i="4"/>
  <c r="S50" i="4"/>
  <c r="S53" i="4"/>
  <c r="S58" i="4"/>
  <c r="S61" i="4"/>
  <c r="S69" i="4"/>
  <c r="S77" i="4"/>
  <c r="S85" i="4"/>
  <c r="S93" i="4"/>
  <c r="S101" i="4"/>
  <c r="S106" i="4"/>
  <c r="S109" i="4"/>
  <c r="S117" i="4"/>
  <c r="S125" i="4"/>
  <c r="S130" i="4"/>
  <c r="S133" i="4"/>
  <c r="S141" i="4"/>
  <c r="S149" i="4"/>
  <c r="S157" i="4"/>
  <c r="S165" i="4"/>
  <c r="G171" i="4"/>
  <c r="C172" i="4"/>
  <c r="S5" i="4"/>
  <c r="AD67" i="1" a="1"/>
  <c r="AD67" i="1" s="1"/>
  <c r="AD13" i="1" a="1"/>
  <c r="AD13" i="1" s="1"/>
  <c r="AS12" i="1" a="1"/>
  <c r="AS12" i="1" s="1"/>
  <c r="AD8" i="1" a="1"/>
  <c r="AD8" i="1" s="1"/>
  <c r="AI61" i="1" a="1"/>
  <c r="AI61" i="1" s="1"/>
  <c r="AN9" i="1" a="1"/>
  <c r="AN9" i="1" s="1"/>
  <c r="AD11" i="1" a="1"/>
  <c r="AD11" i="1" s="1"/>
  <c r="C111" i="1"/>
  <c r="AD103" i="1" a="1"/>
  <c r="AD103" i="1" s="1"/>
  <c r="AN6" i="1" a="1"/>
  <c r="AN6" i="1" s="1"/>
  <c r="AS14" i="1" a="1"/>
  <c r="AS14" i="1" s="1"/>
  <c r="AI13" i="1" a="1"/>
  <c r="AI13" i="1" s="1"/>
  <c r="B4" i="1"/>
  <c r="C119" i="1"/>
  <c r="B50" i="1"/>
  <c r="C62" i="1"/>
  <c r="C143" i="1"/>
  <c r="A165" i="1"/>
  <c r="B147" i="1"/>
  <c r="A137" i="1"/>
  <c r="C151" i="1"/>
  <c r="C50" i="1"/>
  <c r="B91" i="1"/>
  <c r="B127" i="1"/>
  <c r="A157" i="1"/>
  <c r="B99" i="1"/>
  <c r="C99" i="1"/>
  <c r="B111" i="1"/>
  <c r="M14" i="4"/>
  <c r="B79" i="1"/>
  <c r="A115" i="1"/>
  <c r="B138" i="1"/>
  <c r="B151" i="1"/>
  <c r="A59" i="1"/>
  <c r="C66" i="1"/>
  <c r="C71" i="1"/>
  <c r="B107" i="1"/>
  <c r="C147" i="1"/>
  <c r="A169" i="1"/>
  <c r="B59" i="1"/>
  <c r="B7" i="1"/>
  <c r="B15" i="1"/>
  <c r="C34" i="1"/>
  <c r="C58" i="1"/>
  <c r="AH8" i="1" s="1" a="1"/>
  <c r="AH8" i="1" s="1"/>
  <c r="AJ8" i="1" s="1"/>
  <c r="B34" i="1"/>
  <c r="C70" i="1"/>
  <c r="B42" i="1"/>
  <c r="C51" i="1"/>
  <c r="C91" i="1"/>
  <c r="B115" i="1"/>
  <c r="A161" i="1"/>
  <c r="B53" i="1"/>
  <c r="B143" i="1"/>
  <c r="B161" i="1"/>
  <c r="AC13" i="1" a="1"/>
  <c r="AC13" i="1" s="1"/>
  <c r="AE13" i="1" s="1"/>
  <c r="AC5" i="1" a="1"/>
  <c r="AC5" i="1" s="1"/>
  <c r="AE5" i="1" s="1"/>
  <c r="AC4" i="1" a="1"/>
  <c r="AC4" i="1" s="1"/>
  <c r="AE4" i="1" s="1"/>
  <c r="S162" i="4"/>
  <c r="S154" i="4"/>
  <c r="S146" i="4"/>
  <c r="S138" i="4"/>
  <c r="S122" i="4"/>
  <c r="S114" i="4"/>
  <c r="S98" i="4"/>
  <c r="S90" i="4"/>
  <c r="S82" i="4"/>
  <c r="S74" i="4"/>
  <c r="S66" i="4"/>
  <c r="S18" i="4"/>
  <c r="S10" i="4"/>
  <c r="S167" i="4"/>
  <c r="S159" i="4"/>
  <c r="S151" i="4"/>
  <c r="S143" i="4"/>
  <c r="S140" i="4"/>
  <c r="S135" i="4"/>
  <c r="S127" i="4"/>
  <c r="S119" i="4"/>
  <c r="S111" i="4"/>
  <c r="S103" i="4"/>
  <c r="S95" i="4"/>
  <c r="S87" i="4"/>
  <c r="S79" i="4"/>
  <c r="S71" i="4"/>
  <c r="S63" i="4"/>
  <c r="S55" i="4"/>
  <c r="S47" i="4"/>
  <c r="S31" i="4"/>
  <c r="S23" i="4"/>
  <c r="S15" i="4"/>
  <c r="S7" i="4"/>
  <c r="S164" i="4"/>
  <c r="S156" i="4"/>
  <c r="S148" i="4"/>
  <c r="S137" i="4"/>
  <c r="S132" i="4"/>
  <c r="S124" i="4"/>
  <c r="S108" i="4"/>
  <c r="S100" i="4"/>
  <c r="S92" i="4"/>
  <c r="S84" i="4"/>
  <c r="S76" i="4"/>
  <c r="S68" i="4"/>
  <c r="S52" i="4"/>
  <c r="S44" i="4"/>
  <c r="S36" i="4"/>
  <c r="S28" i="4"/>
  <c r="S20" i="4"/>
  <c r="S17" i="4"/>
  <c r="S4" i="4"/>
  <c r="D176" i="4"/>
  <c r="S153" i="4"/>
  <c r="S81" i="4"/>
  <c r="S49" i="4"/>
  <c r="S169" i="4"/>
  <c r="S73" i="4"/>
  <c r="S25" i="4"/>
  <c r="S113" i="4"/>
  <c r="S41" i="4"/>
  <c r="S121" i="4"/>
  <c r="S65" i="4"/>
  <c r="S57" i="4"/>
  <c r="S89" i="4"/>
  <c r="S161" i="4"/>
  <c r="S9" i="4"/>
  <c r="S33" i="4"/>
  <c r="S34" i="4"/>
  <c r="S97" i="4"/>
  <c r="S145" i="4"/>
  <c r="S26" i="4"/>
  <c r="S42" i="4"/>
  <c r="S105" i="4"/>
  <c r="S129" i="4"/>
  <c r="D174" i="4"/>
  <c r="G172" i="4"/>
  <c r="G173" i="4" s="1"/>
  <c r="C31" i="1"/>
  <c r="B31" i="1"/>
  <c r="C67" i="1"/>
  <c r="B67" i="1"/>
  <c r="A133" i="1"/>
  <c r="A135" i="1"/>
  <c r="C135" i="1"/>
  <c r="B135" i="1"/>
  <c r="A18" i="1"/>
  <c r="B18" i="1"/>
  <c r="C141" i="1"/>
  <c r="B141" i="1"/>
  <c r="A87" i="1"/>
  <c r="C87" i="1"/>
  <c r="C149" i="1"/>
  <c r="A149" i="1"/>
  <c r="C47" i="1"/>
  <c r="B47" i="1"/>
  <c r="A75" i="1"/>
  <c r="C75" i="1"/>
  <c r="A123" i="1"/>
  <c r="C123" i="1"/>
  <c r="A159" i="1"/>
  <c r="C159" i="1"/>
  <c r="A167" i="1"/>
  <c r="C167" i="1"/>
  <c r="B167" i="1"/>
  <c r="B75" i="1"/>
  <c r="AH61" i="1" a="1"/>
  <c r="AH61" i="1" s="1"/>
  <c r="AJ61" i="1" s="1"/>
  <c r="AH13" i="1" a="1"/>
  <c r="AH13" i="1" s="1"/>
  <c r="AJ13" i="1" s="1"/>
  <c r="AH7" i="1" a="1"/>
  <c r="AH7" i="1" s="1"/>
  <c r="AJ7" i="1" s="1"/>
  <c r="A103" i="1"/>
  <c r="C103" i="1"/>
  <c r="B103" i="1"/>
  <c r="B123" i="1"/>
  <c r="B159" i="1"/>
  <c r="C55" i="1"/>
  <c r="B55" i="1"/>
  <c r="A55" i="1"/>
  <c r="B26" i="1"/>
  <c r="C42" i="1"/>
  <c r="C107" i="1"/>
  <c r="A153" i="1"/>
  <c r="B169" i="1"/>
  <c r="A51" i="1"/>
  <c r="A4" i="1"/>
  <c r="B10" i="1"/>
  <c r="B23" i="1"/>
  <c r="C63" i="1"/>
  <c r="B71" i="1"/>
  <c r="C83" i="1"/>
  <c r="C95" i="1"/>
  <c r="B119" i="1"/>
  <c r="C131" i="1"/>
  <c r="C139" i="1"/>
  <c r="B145" i="1"/>
  <c r="C155" i="1"/>
  <c r="C171" i="1"/>
  <c r="AM5" i="1" a="1"/>
  <c r="AM5" i="1" s="1"/>
  <c r="AO5" i="1" s="1"/>
  <c r="AC11" i="1" a="1"/>
  <c r="AC11" i="1" s="1"/>
  <c r="AE11" i="1" s="1"/>
  <c r="AM9" i="1" a="1"/>
  <c r="AM9" i="1" s="1"/>
  <c r="AO9" i="1" s="1"/>
  <c r="A63" i="1"/>
  <c r="C79" i="1"/>
  <c r="C127" i="1"/>
  <c r="AC9" i="1" a="1"/>
  <c r="AC9" i="1" s="1"/>
  <c r="AE9" i="1" s="1"/>
  <c r="B163" i="1"/>
  <c r="B39" i="1"/>
  <c r="B57" i="1"/>
  <c r="B83" i="1"/>
  <c r="B95" i="1"/>
  <c r="B131" i="1"/>
  <c r="B139" i="1"/>
  <c r="A145" i="1"/>
  <c r="B155" i="1"/>
  <c r="C163" i="1"/>
  <c r="B171" i="1"/>
  <c r="D175" i="2"/>
  <c r="D177" i="2"/>
  <c r="B24" i="1"/>
  <c r="C64" i="1"/>
  <c r="B64" i="1"/>
  <c r="B11" i="1"/>
  <c r="B19" i="1"/>
  <c r="B27" i="1"/>
  <c r="C5" i="1"/>
  <c r="A5" i="1"/>
  <c r="C11" i="1"/>
  <c r="A12" i="1"/>
  <c r="C13" i="1"/>
  <c r="A13" i="1"/>
  <c r="C19" i="1"/>
  <c r="A20" i="1"/>
  <c r="C21" i="1"/>
  <c r="A21" i="1"/>
  <c r="C27" i="1"/>
  <c r="A28" i="1"/>
  <c r="C29" i="1"/>
  <c r="A29" i="1"/>
  <c r="C35" i="1"/>
  <c r="A36" i="1"/>
  <c r="C37" i="1"/>
  <c r="A37" i="1"/>
  <c r="C43" i="1"/>
  <c r="A44" i="1"/>
  <c r="C45" i="1"/>
  <c r="A45" i="1"/>
  <c r="A52" i="1"/>
  <c r="B54" i="1"/>
  <c r="A54" i="1"/>
  <c r="C100" i="1"/>
  <c r="B100" i="1"/>
  <c r="B16" i="1"/>
  <c r="B40" i="1"/>
  <c r="B35" i="1"/>
  <c r="B43" i="1"/>
  <c r="C72" i="1"/>
  <c r="B72" i="1"/>
  <c r="C104" i="1"/>
  <c r="B104" i="1"/>
  <c r="B5" i="1"/>
  <c r="B6" i="1"/>
  <c r="B12" i="1"/>
  <c r="B13" i="1"/>
  <c r="B14" i="1"/>
  <c r="B20" i="1"/>
  <c r="B21" i="1"/>
  <c r="B22" i="1"/>
  <c r="B28" i="1"/>
  <c r="B29" i="1"/>
  <c r="B30" i="1"/>
  <c r="B36" i="1"/>
  <c r="B37" i="1"/>
  <c r="B38" i="1"/>
  <c r="B44" i="1"/>
  <c r="B45" i="1"/>
  <c r="B46" i="1"/>
  <c r="B52" i="1"/>
  <c r="C54" i="1"/>
  <c r="C96" i="1"/>
  <c r="B96" i="1"/>
  <c r="A100" i="1"/>
  <c r="C6" i="1"/>
  <c r="A7" i="1"/>
  <c r="C14" i="1"/>
  <c r="A15" i="1"/>
  <c r="C22" i="1"/>
  <c r="A23" i="1"/>
  <c r="C30" i="1"/>
  <c r="A31" i="1"/>
  <c r="C38" i="1"/>
  <c r="A39" i="1"/>
  <c r="C46" i="1"/>
  <c r="A47" i="1"/>
  <c r="C56" i="1"/>
  <c r="B56" i="1"/>
  <c r="C92" i="1"/>
  <c r="B92" i="1"/>
  <c r="A96" i="1"/>
  <c r="C132" i="1"/>
  <c r="B132" i="1"/>
  <c r="C136" i="1"/>
  <c r="B136" i="1"/>
  <c r="C88" i="1"/>
  <c r="B88" i="1"/>
  <c r="C128" i="1"/>
  <c r="B128" i="1"/>
  <c r="A136" i="1"/>
  <c r="C140" i="1"/>
  <c r="B140" i="1"/>
  <c r="A8" i="1"/>
  <c r="C9" i="1"/>
  <c r="A9" i="1"/>
  <c r="A16" i="1"/>
  <c r="C17" i="1"/>
  <c r="A17" i="1"/>
  <c r="A24" i="1"/>
  <c r="C25" i="1"/>
  <c r="A25" i="1"/>
  <c r="A32" i="1"/>
  <c r="C33" i="1"/>
  <c r="A33" i="1"/>
  <c r="A40" i="1"/>
  <c r="C41" i="1"/>
  <c r="A41" i="1"/>
  <c r="A48" i="1"/>
  <c r="C49" i="1"/>
  <c r="A49" i="1"/>
  <c r="C60" i="1"/>
  <c r="B60" i="1"/>
  <c r="C84" i="1"/>
  <c r="B84" i="1"/>
  <c r="A88" i="1"/>
  <c r="C124" i="1"/>
  <c r="B124" i="1"/>
  <c r="A128" i="1"/>
  <c r="C144" i="1"/>
  <c r="B144" i="1"/>
  <c r="B8" i="1"/>
  <c r="B32" i="1"/>
  <c r="B48" i="1"/>
  <c r="C80" i="1"/>
  <c r="B80" i="1"/>
  <c r="C120" i="1"/>
  <c r="B120" i="1"/>
  <c r="C148" i="1"/>
  <c r="B148" i="1"/>
  <c r="C152" i="1"/>
  <c r="B152" i="1"/>
  <c r="C156" i="1"/>
  <c r="B156" i="1"/>
  <c r="C160" i="1"/>
  <c r="B160" i="1"/>
  <c r="C10" i="1"/>
  <c r="C18" i="1"/>
  <c r="C26" i="1"/>
  <c r="A64" i="1"/>
  <c r="C68" i="1"/>
  <c r="B68" i="1"/>
  <c r="C76" i="1"/>
  <c r="B76" i="1"/>
  <c r="A80" i="1"/>
  <c r="C108" i="1"/>
  <c r="B108" i="1"/>
  <c r="C112" i="1"/>
  <c r="B112" i="1"/>
  <c r="C116" i="1"/>
  <c r="B116" i="1"/>
  <c r="A120" i="1"/>
  <c r="A148" i="1"/>
  <c r="A152" i="1"/>
  <c r="A156" i="1"/>
  <c r="A160" i="1"/>
  <c r="C164" i="1"/>
  <c r="B164" i="1"/>
  <c r="C168" i="1"/>
  <c r="B168" i="1"/>
  <c r="A53" i="1"/>
  <c r="A57" i="1"/>
  <c r="A61" i="1"/>
  <c r="A65" i="1"/>
  <c r="A69" i="1"/>
  <c r="A73" i="1"/>
  <c r="A77" i="1"/>
  <c r="A81" i="1"/>
  <c r="A85" i="1"/>
  <c r="A89" i="1"/>
  <c r="A93" i="1"/>
  <c r="A97" i="1"/>
  <c r="A101" i="1"/>
  <c r="A105" i="1"/>
  <c r="A109" i="1"/>
  <c r="A113" i="1"/>
  <c r="A117" i="1"/>
  <c r="A121" i="1"/>
  <c r="A125" i="1"/>
  <c r="A129" i="1"/>
  <c r="B61" i="1"/>
  <c r="B65" i="1"/>
  <c r="B69" i="1"/>
  <c r="B73" i="1"/>
  <c r="B77" i="1"/>
  <c r="B81" i="1"/>
  <c r="B85" i="1"/>
  <c r="B89" i="1"/>
  <c r="B93" i="1"/>
  <c r="B97" i="1"/>
  <c r="B101" i="1"/>
  <c r="B105" i="1"/>
  <c r="B109" i="1"/>
  <c r="B113" i="1"/>
  <c r="B117" i="1"/>
  <c r="B121" i="1"/>
  <c r="B125" i="1"/>
  <c r="B129" i="1"/>
  <c r="B133" i="1"/>
  <c r="B137" i="1"/>
  <c r="B149" i="1"/>
  <c r="B153" i="1"/>
  <c r="B157" i="1"/>
  <c r="B165" i="1"/>
  <c r="A58" i="1"/>
  <c r="A62" i="1"/>
  <c r="A66" i="1"/>
  <c r="A70" i="1"/>
  <c r="A74" i="1"/>
  <c r="A78" i="1"/>
  <c r="A82" i="1"/>
  <c r="A86" i="1"/>
  <c r="A90" i="1"/>
  <c r="A94" i="1"/>
  <c r="A98" i="1"/>
  <c r="A102" i="1"/>
  <c r="A106" i="1"/>
  <c r="A110" i="1"/>
  <c r="A114" i="1"/>
  <c r="A118" i="1"/>
  <c r="A122" i="1"/>
  <c r="A126" i="1"/>
  <c r="A130" i="1"/>
  <c r="A134" i="1"/>
  <c r="A138" i="1"/>
  <c r="A142" i="1"/>
  <c r="A146" i="1"/>
  <c r="A150" i="1"/>
  <c r="A154" i="1"/>
  <c r="A158" i="1"/>
  <c r="A162" i="1"/>
  <c r="A166" i="1"/>
  <c r="A170" i="1"/>
  <c r="B74" i="1"/>
  <c r="B78" i="1"/>
  <c r="B82" i="1"/>
  <c r="B86" i="1"/>
  <c r="B90" i="1"/>
  <c r="B94" i="1"/>
  <c r="B98" i="1"/>
  <c r="B102" i="1"/>
  <c r="B106" i="1"/>
  <c r="B110" i="1"/>
  <c r="B114" i="1"/>
  <c r="B118" i="1"/>
  <c r="B122" i="1"/>
  <c r="B126" i="1"/>
  <c r="B130" i="1"/>
  <c r="B134" i="1"/>
  <c r="B142" i="1"/>
  <c r="B146" i="1"/>
  <c r="B150" i="1"/>
  <c r="B154" i="1"/>
  <c r="B158" i="1"/>
  <c r="B162" i="1"/>
  <c r="B166" i="1"/>
  <c r="B170" i="1"/>
  <c r="G174" i="4" l="1"/>
  <c r="AR16" i="1" a="1"/>
  <c r="AR16" i="1" s="1"/>
  <c r="AT16" i="1" s="1"/>
  <c r="AR12" i="1" a="1"/>
  <c r="AR12" i="1" s="1"/>
  <c r="AT12" i="1" s="1"/>
  <c r="AR11" i="1" a="1"/>
  <c r="AR11" i="1" s="1"/>
  <c r="AT11" i="1" s="1"/>
  <c r="AC67" i="1" a="1"/>
  <c r="AC67" i="1" s="1"/>
  <c r="AE67" i="1" s="1"/>
  <c r="AC103" i="1" a="1"/>
  <c r="AC103" i="1" s="1"/>
  <c r="AE103" i="1" s="1"/>
  <c r="AC102" i="1" a="1"/>
  <c r="AC102" i="1" s="1"/>
  <c r="AE102" i="1" s="1"/>
  <c r="AR13" i="1" a="1"/>
  <c r="AR13" i="1" s="1"/>
  <c r="AT13" i="1" s="1"/>
  <c r="AR14" i="1" a="1"/>
  <c r="AR14" i="1" s="1"/>
  <c r="AT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<sst xmlns="http://schemas.openxmlformats.org/spreadsheetml/2006/main" count="1084" uniqueCount="275">
  <si>
    <t>STORAGE ROOM</t>
  </si>
  <si>
    <t>STORAGE ROOMS</t>
  </si>
  <si>
    <t>FILTERED BOXES</t>
  </si>
  <si>
    <t>Building</t>
  </si>
  <si>
    <t>Wing</t>
  </si>
  <si>
    <t>Room</t>
  </si>
  <si>
    <t>Gender</t>
  </si>
  <si>
    <t>Occ Status</t>
  </si>
  <si>
    <t>Name</t>
  </si>
  <si>
    <t>UIC</t>
  </si>
  <si>
    <t>GNDR</t>
  </si>
  <si>
    <t>Storage RM</t>
  </si>
  <si>
    <t>1st Box #</t>
  </si>
  <si>
    <t>Tagged</t>
  </si>
  <si>
    <t>2nd Box #</t>
  </si>
  <si>
    <t>3rd Box #</t>
  </si>
  <si>
    <t>SR C101</t>
  </si>
  <si>
    <t>SR C201</t>
  </si>
  <si>
    <t>SR C301</t>
  </si>
  <si>
    <t>SR C303</t>
  </si>
  <si>
    <t>ROOM</t>
  </si>
  <si>
    <t>NAME</t>
  </si>
  <si>
    <t>PHONE</t>
  </si>
  <si>
    <t>N</t>
  </si>
  <si>
    <t>Position</t>
  </si>
  <si>
    <t>BLDG</t>
  </si>
  <si>
    <t>WING</t>
  </si>
  <si>
    <t>QTRS</t>
  </si>
  <si>
    <t>UIC/UNIT</t>
  </si>
  <si>
    <t>Main A/C</t>
  </si>
  <si>
    <t>Window A/C</t>
  </si>
  <si>
    <t>Portable</t>
  </si>
  <si>
    <t>Storage Locker</t>
  </si>
  <si>
    <t>NOTES</t>
  </si>
  <si>
    <t>Room Trans To/From</t>
  </si>
  <si>
    <t>ATEDRA
SIGNED</t>
  </si>
  <si>
    <t>MBR Cell #</t>
  </si>
  <si>
    <t>MBR Personal Email</t>
  </si>
  <si>
    <t>Room Assign/Check-in Date</t>
  </si>
  <si>
    <t>A</t>
  </si>
  <si>
    <t>F</t>
  </si>
  <si>
    <t>O</t>
  </si>
  <si>
    <t>M</t>
  </si>
  <si>
    <t>Y</t>
  </si>
  <si>
    <t>Has window A/C</t>
  </si>
  <si>
    <t>Main A/C works &amp; window A/C in room</t>
  </si>
  <si>
    <t>Window A/C unit</t>
  </si>
  <si>
    <t>201A</t>
  </si>
  <si>
    <t>Shower not working, leaking in wall. Card #1960337</t>
  </si>
  <si>
    <t>T</t>
  </si>
  <si>
    <t>B113</t>
  </si>
  <si>
    <t>201B</t>
  </si>
  <si>
    <t>202A</t>
  </si>
  <si>
    <t>202B</t>
  </si>
  <si>
    <t>203A</t>
  </si>
  <si>
    <t>No window A/C</t>
  </si>
  <si>
    <t>V</t>
  </si>
  <si>
    <t>203B</t>
  </si>
  <si>
    <t>Personally owned window A/C</t>
  </si>
  <si>
    <t>204A</t>
  </si>
  <si>
    <t>204B</t>
  </si>
  <si>
    <t>205A</t>
  </si>
  <si>
    <t>205B</t>
  </si>
  <si>
    <t>206A</t>
  </si>
  <si>
    <t>206B</t>
  </si>
  <si>
    <t>207A</t>
  </si>
  <si>
    <t>mold in bathroom.</t>
  </si>
  <si>
    <t>207B</t>
  </si>
  <si>
    <t>208A</t>
  </si>
  <si>
    <t>208B</t>
  </si>
  <si>
    <t>209A</t>
  </si>
  <si>
    <t>209B</t>
  </si>
  <si>
    <t>210A</t>
  </si>
  <si>
    <t>IP</t>
  </si>
  <si>
    <t>210B</t>
  </si>
  <si>
    <t>211A</t>
  </si>
  <si>
    <t>211B</t>
  </si>
  <si>
    <t>212A</t>
  </si>
  <si>
    <t>212B</t>
  </si>
  <si>
    <t>301A</t>
  </si>
  <si>
    <t>301B</t>
  </si>
  <si>
    <t>302A</t>
  </si>
  <si>
    <t>302B</t>
  </si>
  <si>
    <t>303A</t>
  </si>
  <si>
    <t>303B</t>
  </si>
  <si>
    <t>304A</t>
  </si>
  <si>
    <t>304B</t>
  </si>
  <si>
    <t>305A</t>
  </si>
  <si>
    <t>305B</t>
  </si>
  <si>
    <t>306A</t>
  </si>
  <si>
    <t>306B</t>
  </si>
  <si>
    <t>307A</t>
  </si>
  <si>
    <t>307B</t>
  </si>
  <si>
    <t>308A</t>
  </si>
  <si>
    <t>308B</t>
  </si>
  <si>
    <t>309A</t>
  </si>
  <si>
    <t>309B</t>
  </si>
  <si>
    <t>310A</t>
  </si>
  <si>
    <t>310B</t>
  </si>
  <si>
    <t>311A</t>
  </si>
  <si>
    <t>311B</t>
  </si>
  <si>
    <t>312A</t>
  </si>
  <si>
    <t>312B</t>
  </si>
  <si>
    <t>B</t>
  </si>
  <si>
    <t>OP</t>
  </si>
  <si>
    <t>313A</t>
  </si>
  <si>
    <t>313B</t>
  </si>
  <si>
    <t>314A</t>
  </si>
  <si>
    <t>314B</t>
  </si>
  <si>
    <t>315A</t>
  </si>
  <si>
    <t>315B</t>
  </si>
  <si>
    <t>316A</t>
  </si>
  <si>
    <t>316B</t>
  </si>
  <si>
    <t>317A</t>
  </si>
  <si>
    <t>317B</t>
  </si>
  <si>
    <t>318A</t>
  </si>
  <si>
    <t>318B</t>
  </si>
  <si>
    <t>319A</t>
  </si>
  <si>
    <t>319B</t>
  </si>
  <si>
    <t>320A</t>
  </si>
  <si>
    <t>320B</t>
  </si>
  <si>
    <t>321A</t>
  </si>
  <si>
    <t>321B</t>
  </si>
  <si>
    <t>Portable A/C unit. BROKEN HOSE</t>
  </si>
  <si>
    <t>322A</t>
  </si>
  <si>
    <t>322B</t>
  </si>
  <si>
    <t>323A</t>
  </si>
  <si>
    <t>323B</t>
  </si>
  <si>
    <t>324A</t>
  </si>
  <si>
    <t>324B</t>
  </si>
  <si>
    <t>D</t>
  </si>
  <si>
    <t>HARD KEY ISSUED</t>
  </si>
  <si>
    <t>A/C STOPPED WORKING</t>
  </si>
  <si>
    <t>Waiting on SOC &amp; Furn INV to complete Trans</t>
  </si>
  <si>
    <t>a/c issues, has window unit</t>
  </si>
  <si>
    <t>a/c issues. MBR states will get own win A/C</t>
  </si>
  <si>
    <t>Portable A/C</t>
  </si>
  <si>
    <t>225A</t>
  </si>
  <si>
    <t>225B</t>
  </si>
  <si>
    <t>226A</t>
  </si>
  <si>
    <t>226B</t>
  </si>
  <si>
    <t>227A</t>
  </si>
  <si>
    <t>227B</t>
  </si>
  <si>
    <t>228A</t>
  </si>
  <si>
    <t>228B</t>
  </si>
  <si>
    <t>229A</t>
  </si>
  <si>
    <t>229B</t>
  </si>
  <si>
    <t>230A</t>
  </si>
  <si>
    <t>230B</t>
  </si>
  <si>
    <t>231A</t>
  </si>
  <si>
    <t>231B</t>
  </si>
  <si>
    <t>232A</t>
  </si>
  <si>
    <t>232B</t>
  </si>
  <si>
    <t>233A</t>
  </si>
  <si>
    <t>233B</t>
  </si>
  <si>
    <t>window A/C</t>
  </si>
  <si>
    <t>234A</t>
  </si>
  <si>
    <t>working on a/c</t>
  </si>
  <si>
    <t>234B</t>
  </si>
  <si>
    <t>235A</t>
  </si>
  <si>
    <t>a/c now works, Personally owned window a/c</t>
  </si>
  <si>
    <t>235B</t>
  </si>
  <si>
    <t>a/c now works</t>
  </si>
  <si>
    <t>236A</t>
  </si>
  <si>
    <t>236B</t>
  </si>
  <si>
    <t>325A</t>
  </si>
  <si>
    <t>325B</t>
  </si>
  <si>
    <t>326A</t>
  </si>
  <si>
    <t>326B</t>
  </si>
  <si>
    <t>327A</t>
  </si>
  <si>
    <t>327B</t>
  </si>
  <si>
    <t>328A</t>
  </si>
  <si>
    <t>328B</t>
  </si>
  <si>
    <t>329A</t>
  </si>
  <si>
    <t>329B</t>
  </si>
  <si>
    <t>330A</t>
  </si>
  <si>
    <t>330B</t>
  </si>
  <si>
    <t>331A</t>
  </si>
  <si>
    <t>331B</t>
  </si>
  <si>
    <t xml:space="preserve">Got Married, </t>
  </si>
  <si>
    <t>332A</t>
  </si>
  <si>
    <t>332B</t>
  </si>
  <si>
    <t>333A</t>
  </si>
  <si>
    <t>Has portable A/C unit</t>
  </si>
  <si>
    <t>333B</t>
  </si>
  <si>
    <t>334A</t>
  </si>
  <si>
    <t>334B</t>
  </si>
  <si>
    <t>335A</t>
  </si>
  <si>
    <t>335B</t>
  </si>
  <si>
    <t>336A</t>
  </si>
  <si>
    <t>336B</t>
  </si>
  <si>
    <t>Males</t>
  </si>
  <si>
    <t>Total Occupied:</t>
  </si>
  <si>
    <t>Females</t>
  </si>
  <si>
    <t>Total Vacant:</t>
  </si>
  <si>
    <t>Undefined:</t>
  </si>
  <si>
    <t>Total In-Processing:</t>
  </si>
  <si>
    <t>Total Vacant</t>
  </si>
  <si>
    <t>Total:</t>
  </si>
  <si>
    <t>Total Room Transfers In:</t>
  </si>
  <si>
    <t>Total Room Transfers Out:</t>
  </si>
  <si>
    <t>Occ Percentage:</t>
  </si>
  <si>
    <t>Total Temp Occupancy:</t>
  </si>
  <si>
    <t>Total Out-Processing:</t>
  </si>
  <si>
    <t>POSITION</t>
  </si>
  <si>
    <t>GUGEL, E</t>
  </si>
  <si>
    <t>DORMS MASTER ROOM ROSTER</t>
  </si>
  <si>
    <t>AUTEN, N</t>
  </si>
  <si>
    <t>AMAGO, ED</t>
  </si>
  <si>
    <t>MONCADA, EM</t>
  </si>
  <si>
    <t>BENEDICT, H</t>
  </si>
  <si>
    <t>CROCCO, L</t>
  </si>
  <si>
    <t>RESENDEZ, D</t>
  </si>
  <si>
    <t>CRAIG, A</t>
  </si>
  <si>
    <t>RAMIREZ, M</t>
  </si>
  <si>
    <t>YEAR</t>
  </si>
  <si>
    <t>WEEK OF</t>
  </si>
  <si>
    <t>BO Selected Date:</t>
  </si>
  <si>
    <t>Date BO Letter Sent</t>
  </si>
  <si>
    <t>Desired Response Date</t>
  </si>
  <si>
    <t>Actual Response Date</t>
  </si>
  <si>
    <t>Bay Orderly Begin Date</t>
  </si>
  <si>
    <t>Bay Orderly End Date</t>
  </si>
  <si>
    <t>Date BO Duty Completed</t>
  </si>
  <si>
    <t>MBR Work Email</t>
  </si>
  <si>
    <t>Sup Email</t>
  </si>
  <si>
    <t>Combined Emails</t>
  </si>
  <si>
    <t xml:space="preserve"> </t>
  </si>
  <si>
    <t>POS</t>
  </si>
  <si>
    <t>TEST1@GMAIL.COM</t>
  </si>
  <si>
    <t>TEST2@GMAIL.COM</t>
  </si>
  <si>
    <t>TEST3@GMAIL.COM</t>
  </si>
  <si>
    <t>TEST4@YAHOO.COM</t>
  </si>
  <si>
    <t>1st eMAIL</t>
  </si>
  <si>
    <t>STORAGE ROOM C303</t>
  </si>
  <si>
    <t>STORAGE ROOM C301</t>
  </si>
  <si>
    <t>STORAGE ROOM C101</t>
  </si>
  <si>
    <t>STORAGE ROOM C201</t>
  </si>
  <si>
    <t>FILTERED DATES</t>
  </si>
  <si>
    <t>Hard Key Issued</t>
  </si>
  <si>
    <t>Key Check Out/In</t>
  </si>
  <si>
    <t>Date</t>
  </si>
  <si>
    <t>KeyID</t>
  </si>
  <si>
    <t>Out/In</t>
  </si>
  <si>
    <t>Person</t>
  </si>
  <si>
    <t>Notes</t>
  </si>
  <si>
    <t>Okubo Dorms Key Inventory</t>
  </si>
  <si>
    <t>Main Suite Door</t>
  </si>
  <si>
    <t>Bedroom A</t>
  </si>
  <si>
    <t>Bedroom B</t>
  </si>
  <si>
    <t>Suite</t>
  </si>
  <si>
    <t>Key Tag #</t>
  </si>
  <si>
    <t>Main Door Key #</t>
  </si>
  <si>
    <t>Main Door Key QTY RQ</t>
  </si>
  <si>
    <t>Main Door Key QTY OH</t>
  </si>
  <si>
    <t>Main Door Key QTY Needed</t>
  </si>
  <si>
    <t>Main Door Key QTY OO</t>
  </si>
  <si>
    <t>Main Door Key QTY Avail</t>
  </si>
  <si>
    <t>Room A</t>
  </si>
  <si>
    <t>Room A Key Tag #</t>
  </si>
  <si>
    <t>Room A Key #</t>
  </si>
  <si>
    <t>BDRM A Door Key QTY RQ</t>
  </si>
  <si>
    <t>BDRM A Door Key QTY OH</t>
  </si>
  <si>
    <t>BDRM A Door Key QTY Needed</t>
  </si>
  <si>
    <t>BDRM A Door Key QTY OO</t>
  </si>
  <si>
    <t>BDRM A Door Key QTY Avail</t>
  </si>
  <si>
    <t>Room B</t>
  </si>
  <si>
    <t>Room B Key Tag #</t>
  </si>
  <si>
    <t>Room B Key #</t>
  </si>
  <si>
    <t>BDRM B Door Key QTY RQ</t>
  </si>
  <si>
    <t>BDRM B Door Key QTY OH</t>
  </si>
  <si>
    <t>BDRM B Door Key QTY Needed</t>
  </si>
  <si>
    <t>BDRM B Door Key QTY OO</t>
  </si>
  <si>
    <t>BDRM B Door Key QTY Avail</t>
  </si>
  <si>
    <t>202a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</si>
</sst>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&lt;=9999999]###\-####;\(###\)\ ###\-####"/>
    <numFmt numFmtId="165" formatCode="[$-409]d\-mmm\-yyyy;@"/>
    <numFmt numFmtId="166" formatCode="[$-F800]dddd\,\ mmmm\ dd\,\ yyyy"/>
    <numFmt numFmtId="167" formatCode="yyyy\-mm\-dd;@"/>
  </numFmts>
  <fonts count="31" x14ac:knownFonts="1">
    <font>
      <sz val="10"/>
      <name val="Arial"/>
    </font>
    <font>
      <b/>
      <sz val="22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name val="Comic Sans MS"/>
      <family val="4"/>
    </font>
    <font>
      <sz val="10"/>
      <name val="Arial"/>
      <family val="2"/>
    </font>
    <font>
      <b/>
      <sz val="16"/>
      <color rgb="FFFF0000"/>
      <name val="Comic Sans MS"/>
      <family val="4"/>
    </font>
    <font>
      <sz val="8"/>
      <name val="Comic Sans MS"/>
      <family val="4"/>
    </font>
    <font>
      <b/>
      <sz val="9"/>
      <name val="Arial"/>
      <family val="2"/>
    </font>
    <font>
      <sz val="9"/>
      <name val="Arial"/>
      <family val="2"/>
    </font>
    <font>
      <b/>
      <sz val="10"/>
      <color theme="0"/>
      <name val="Comic Sans MS"/>
      <family val="4"/>
    </font>
    <font>
      <b/>
      <sz val="8"/>
      <name val="Comic Sans MS"/>
      <family val="4"/>
    </font>
    <font>
      <sz val="8"/>
      <color theme="1"/>
      <name val="Comic Sans MS"/>
      <family val="4"/>
    </font>
    <font>
      <u/>
      <sz val="10"/>
      <color theme="10"/>
      <name val="Arial"/>
      <family val="2"/>
    </font>
    <font>
      <u/>
      <sz val="8"/>
      <color theme="10"/>
      <name val="Comic Sans MS"/>
      <family val="4"/>
    </font>
    <font>
      <sz val="8"/>
      <color rgb="FF333333"/>
      <name val="Comic Sans MS"/>
      <family val="4"/>
    </font>
    <font>
      <b/>
      <sz val="9"/>
      <color rgb="FFFF0000"/>
      <name val="Arial"/>
      <family val="2"/>
    </font>
    <font>
      <sz val="12"/>
      <name val="Arial"/>
      <family val="2"/>
    </font>
    <font>
      <sz val="24"/>
      <name val="Arial"/>
      <family val="2"/>
    </font>
    <font>
      <sz val="9"/>
      <color rgb="FF333333"/>
      <name val="Arial"/>
      <family val="2"/>
    </font>
    <font>
      <sz val="12"/>
      <name val="Comic Sans MS"/>
      <family val="4"/>
    </font>
    <font>
      <sz val="10"/>
      <color theme="1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0"/>
      <color rgb="FF0070C0"/>
      <name val="Arial"/>
      <family val="2"/>
    </font>
    <font>
      <b/>
      <sz val="10"/>
      <color rgb="FF00B050"/>
      <name val="Arial"/>
      <family val="2"/>
    </font>
    <font>
      <sz val="10"/>
      <color rgb="FF0070C0"/>
      <name val="Arial"/>
      <family val="2"/>
    </font>
    <font>
      <sz val="10"/>
      <color rgb="FF00B05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theme="1"/>
        <bgColor theme="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7" tint="0.39997558519241921"/>
      </left>
      <right/>
      <top style="thin">
        <color theme="7" tint="0.39997558519241921"/>
      </top>
      <bottom style="thin">
        <color theme="7" tint="0.39997558519241921"/>
      </bottom>
      <diagonal/>
    </border>
    <border>
      <left/>
      <right/>
      <top style="thin">
        <color theme="7" tint="0.39997558519241921"/>
      </top>
      <bottom style="thin">
        <color theme="7" tint="0.39997558519241921"/>
      </bottom>
      <diagonal/>
    </border>
    <border>
      <left/>
      <right style="thin">
        <color theme="7" tint="0.39997558519241921"/>
      </right>
      <top style="thin">
        <color theme="7" tint="0.39997558519241921"/>
      </top>
      <bottom style="thin">
        <color theme="7" tint="0.39997558519241921"/>
      </bottom>
      <diagonal/>
    </border>
    <border>
      <left style="thin">
        <color theme="7" tint="0.39997558519241921"/>
      </left>
      <right/>
      <top style="thin">
        <color theme="7" tint="0.39997558519241921"/>
      </top>
      <bottom/>
      <diagonal/>
    </border>
    <border>
      <left/>
      <right/>
      <top style="thin">
        <color theme="7" tint="0.39997558519241921"/>
      </top>
      <bottom/>
      <diagonal/>
    </border>
    <border>
      <left/>
      <right style="thin">
        <color theme="7" tint="0.39997558519241921"/>
      </right>
      <top style="thin">
        <color theme="7" tint="0.39997558519241921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indexed="64"/>
      </left>
      <right/>
      <top/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indexed="64"/>
      </left>
      <right/>
      <top style="thin">
        <color auto="1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5">
    <xf numFmtId="0" fontId="0" fillId="0" borderId="0"/>
    <xf numFmtId="0" fontId="8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/>
    <xf numFmtId="0" fontId="8" fillId="0" borderId="0"/>
  </cellStyleXfs>
  <cellXfs count="242">
    <xf numFmtId="0" fontId="0" fillId="0" borderId="0" xfId="0"/>
    <xf numFmtId="0" fontId="4" fillId="0" borderId="3" xfId="0" applyFont="1" applyBorder="1" applyAlignment="1">
      <alignment horizontal="left" textRotation="60"/>
    </xf>
    <xf numFmtId="0" fontId="4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 textRotation="60"/>
    </xf>
    <xf numFmtId="0" fontId="4" fillId="0" borderId="4" xfId="0" applyFont="1" applyBorder="1" applyAlignment="1">
      <alignment horizontal="center" textRotation="60"/>
    </xf>
    <xf numFmtId="0" fontId="4" fillId="0" borderId="0" xfId="0" applyFont="1" applyAlignment="1">
      <alignment horizontal="left"/>
    </xf>
    <xf numFmtId="0" fontId="4" fillId="0" borderId="3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7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textRotation="50"/>
    </xf>
    <xf numFmtId="0" fontId="0" fillId="0" borderId="0" xfId="0" applyAlignment="1">
      <alignment horizontal="right" textRotation="50"/>
    </xf>
    <xf numFmtId="0" fontId="0" fillId="0" borderId="0" xfId="0" applyAlignment="1">
      <alignment horizontal="right" vertical="center" textRotation="50"/>
    </xf>
    <xf numFmtId="0" fontId="10" fillId="0" borderId="0" xfId="0" applyFont="1" applyAlignment="1">
      <alignment vertical="center"/>
    </xf>
    <xf numFmtId="0" fontId="4" fillId="0" borderId="0" xfId="1" applyFont="1" applyAlignment="1">
      <alignment horizontal="center" vertical="center"/>
    </xf>
    <xf numFmtId="164" fontId="11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165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left"/>
    </xf>
    <xf numFmtId="164" fontId="12" fillId="0" borderId="0" xfId="0" applyNumberFormat="1" applyFont="1"/>
    <xf numFmtId="0" fontId="12" fillId="0" borderId="0" xfId="0" applyFont="1"/>
    <xf numFmtId="0" fontId="13" fillId="3" borderId="8" xfId="0" applyFont="1" applyFill="1" applyBorder="1" applyAlignment="1">
      <alignment horizontal="center"/>
    </xf>
    <xf numFmtId="0" fontId="13" fillId="3" borderId="8" xfId="0" applyFont="1" applyFill="1" applyBorder="1"/>
    <xf numFmtId="0" fontId="13" fillId="3" borderId="8" xfId="0" applyFont="1" applyFill="1" applyBorder="1" applyAlignment="1">
      <alignment horizontal="center" textRotation="90" wrapText="1"/>
    </xf>
    <xf numFmtId="0" fontId="13" fillId="3" borderId="8" xfId="0" applyFont="1" applyFill="1" applyBorder="1" applyAlignment="1">
      <alignment horizontal="center" textRotation="90"/>
    </xf>
    <xf numFmtId="0" fontId="13" fillId="3" borderId="4" xfId="0" applyFont="1" applyFill="1" applyBorder="1" applyAlignment="1">
      <alignment horizontal="center" textRotation="90" wrapText="1"/>
    </xf>
    <xf numFmtId="0" fontId="14" fillId="0" borderId="3" xfId="0" applyFont="1" applyBorder="1" applyAlignment="1">
      <alignment horizontal="center"/>
    </xf>
    <xf numFmtId="0" fontId="14" fillId="0" borderId="3" xfId="0" applyFont="1" applyBorder="1" applyAlignment="1">
      <alignment horizontal="center" wrapText="1"/>
    </xf>
    <xf numFmtId="164" fontId="14" fillId="0" borderId="3" xfId="0" applyNumberFormat="1" applyFont="1" applyBorder="1" applyAlignment="1">
      <alignment horizontal="center" wrapText="1"/>
    </xf>
    <xf numFmtId="0" fontId="14" fillId="0" borderId="3" xfId="0" applyFont="1" applyBorder="1" applyAlignment="1" applyProtection="1">
      <alignment horizontal="center"/>
      <protection locked="0"/>
    </xf>
    <xf numFmtId="165" fontId="14" fillId="0" borderId="3" xfId="0" applyNumberFormat="1" applyFont="1" applyBorder="1" applyAlignment="1" applyProtection="1">
      <alignment horizontal="center" wrapText="1"/>
      <protection locked="0"/>
    </xf>
    <xf numFmtId="0" fontId="14" fillId="0" borderId="3" xfId="0" applyFont="1" applyBorder="1" applyAlignment="1">
      <alignment horizontal="left" wrapText="1"/>
    </xf>
    <xf numFmtId="0" fontId="14" fillId="0" borderId="3" xfId="0" applyFont="1" applyBorder="1" applyAlignment="1">
      <alignment wrapText="1"/>
    </xf>
    <xf numFmtId="0" fontId="12" fillId="0" borderId="0" xfId="0" applyFont="1" applyAlignment="1">
      <alignment horizontal="center"/>
    </xf>
    <xf numFmtId="0" fontId="15" fillId="4" borderId="8" xfId="0" applyFont="1" applyFill="1" applyBorder="1" applyAlignment="1">
      <alignment horizontal="center" vertical="center"/>
    </xf>
    <xf numFmtId="0" fontId="15" fillId="4" borderId="8" xfId="0" applyFont="1" applyFill="1" applyBorder="1" applyAlignment="1">
      <alignment vertical="center"/>
    </xf>
    <xf numFmtId="0" fontId="15" fillId="4" borderId="9" xfId="0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10" fillId="0" borderId="3" xfId="0" applyFont="1" applyBorder="1" applyAlignment="1" applyProtection="1">
      <alignment vertical="center"/>
      <protection locked="0"/>
    </xf>
    <xf numFmtId="0" fontId="14" fillId="0" borderId="3" xfId="0" applyFont="1" applyBorder="1" applyAlignment="1" applyProtection="1">
      <alignment horizontal="center" vertical="center"/>
      <protection locked="0"/>
    </xf>
    <xf numFmtId="164" fontId="14" fillId="0" borderId="3" xfId="0" applyNumberFormat="1" applyFont="1" applyBorder="1" applyAlignment="1" applyProtection="1">
      <alignment horizontal="center" vertical="center"/>
      <protection locked="0"/>
    </xf>
    <xf numFmtId="0" fontId="17" fillId="0" borderId="3" xfId="2" applyNumberFormat="1" applyFont="1" applyBorder="1" applyAlignment="1" applyProtection="1">
      <alignment horizontal="center" vertical="center"/>
      <protection locked="0"/>
    </xf>
    <xf numFmtId="0" fontId="10" fillId="0" borderId="3" xfId="0" applyFont="1" applyBorder="1" applyAlignment="1" applyProtection="1">
      <alignment horizontal="center" vertical="center"/>
      <protection locked="0"/>
    </xf>
    <xf numFmtId="165" fontId="10" fillId="0" borderId="3" xfId="0" applyNumberFormat="1" applyFont="1" applyBorder="1" applyAlignment="1" applyProtection="1">
      <alignment horizontal="center" vertical="center"/>
      <protection locked="0"/>
    </xf>
    <xf numFmtId="0" fontId="18" fillId="0" borderId="3" xfId="0" applyFont="1" applyBorder="1" applyAlignment="1">
      <alignment horizontal="center" vertical="center"/>
    </xf>
    <xf numFmtId="0" fontId="18" fillId="0" borderId="3" xfId="0" applyFont="1" applyBorder="1" applyAlignment="1">
      <alignment horizontal="left" vertical="center"/>
    </xf>
    <xf numFmtId="164" fontId="10" fillId="0" borderId="3" xfId="0" applyNumberFormat="1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left" vertical="center" wrapText="1"/>
      <protection locked="0"/>
    </xf>
    <xf numFmtId="0" fontId="12" fillId="0" borderId="0" xfId="0" applyFont="1" applyAlignment="1">
      <alignment vertical="center"/>
    </xf>
    <xf numFmtId="0" fontId="15" fillId="0" borderId="8" xfId="0" applyFont="1" applyBorder="1" applyAlignment="1">
      <alignment horizontal="center" vertical="center"/>
    </xf>
    <xf numFmtId="0" fontId="15" fillId="0" borderId="8" xfId="0" applyFont="1" applyBorder="1" applyAlignment="1">
      <alignment vertical="center"/>
    </xf>
    <xf numFmtId="0" fontId="15" fillId="0" borderId="9" xfId="0" applyFont="1" applyBorder="1" applyAlignment="1">
      <alignment horizontal="center" vertical="center"/>
    </xf>
    <xf numFmtId="0" fontId="17" fillId="0" borderId="3" xfId="2" applyNumberFormat="1" applyFont="1" applyBorder="1" applyAlignment="1" applyProtection="1">
      <alignment horizontal="center" vertical="center"/>
    </xf>
    <xf numFmtId="0" fontId="10" fillId="0" borderId="3" xfId="0" applyFont="1" applyBorder="1" applyAlignment="1">
      <alignment horizontal="center" vertical="center"/>
    </xf>
    <xf numFmtId="165" fontId="10" fillId="0" borderId="3" xfId="0" applyNumberFormat="1" applyFont="1" applyBorder="1" applyAlignment="1">
      <alignment horizontal="center" vertical="center"/>
    </xf>
    <xf numFmtId="0" fontId="17" fillId="0" borderId="3" xfId="2" applyFont="1" applyBorder="1" applyAlignment="1" applyProtection="1">
      <alignment horizontal="center" vertical="center"/>
    </xf>
    <xf numFmtId="0" fontId="10" fillId="0" borderId="3" xfId="0" applyFont="1" applyBorder="1" applyAlignment="1" applyProtection="1">
      <alignment vertical="center" shrinkToFit="1"/>
      <protection locked="0"/>
    </xf>
    <xf numFmtId="164" fontId="14" fillId="5" borderId="3" xfId="0" applyNumberFormat="1" applyFont="1" applyFill="1" applyBorder="1" applyAlignment="1" applyProtection="1">
      <alignment horizontal="center" vertical="center"/>
      <protection locked="0"/>
    </xf>
    <xf numFmtId="0" fontId="17" fillId="0" borderId="3" xfId="2" applyFont="1" applyFill="1" applyBorder="1" applyAlignment="1" applyProtection="1">
      <alignment horizontal="center" vertical="center"/>
    </xf>
    <xf numFmtId="0" fontId="10" fillId="0" borderId="3" xfId="0" applyFont="1" applyBorder="1" applyAlignment="1">
      <alignment vertical="center"/>
    </xf>
    <xf numFmtId="0" fontId="17" fillId="5" borderId="3" xfId="2" applyFont="1" applyFill="1" applyBorder="1" applyAlignment="1" applyProtection="1">
      <alignment horizontal="center" vertical="center"/>
    </xf>
    <xf numFmtId="0" fontId="17" fillId="5" borderId="3" xfId="2" applyNumberFormat="1" applyFont="1" applyFill="1" applyBorder="1" applyAlignment="1" applyProtection="1">
      <alignment horizontal="center" vertical="center"/>
    </xf>
    <xf numFmtId="0" fontId="17" fillId="0" borderId="0" xfId="2" applyFont="1" applyAlignment="1" applyProtection="1">
      <alignment horizontal="center" vertical="center"/>
    </xf>
    <xf numFmtId="164" fontId="14" fillId="6" borderId="3" xfId="0" applyNumberFormat="1" applyFont="1" applyFill="1" applyBorder="1" applyAlignment="1" applyProtection="1">
      <alignment horizontal="center" vertical="center"/>
      <protection locked="0"/>
    </xf>
    <xf numFmtId="0" fontId="17" fillId="0" borderId="3" xfId="2" applyNumberFormat="1" applyFont="1" applyBorder="1" applyAlignment="1" applyProtection="1">
      <alignment vertical="center"/>
    </xf>
    <xf numFmtId="0" fontId="10" fillId="7" borderId="3" xfId="0" applyFont="1" applyFill="1" applyBorder="1" applyAlignment="1" applyProtection="1">
      <alignment horizontal="left" vertical="center"/>
      <protection locked="0"/>
    </xf>
    <xf numFmtId="0" fontId="12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165" fontId="10" fillId="0" borderId="3" xfId="0" quotePrefix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0" fontId="12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 vertical="center"/>
    </xf>
    <xf numFmtId="0" fontId="12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0" fillId="0" borderId="0" xfId="0"/>
    <xf numFmtId="0" fontId="20" fillId="0" borderId="0" xfId="1" applyFont="1"/>
    <xf numFmtId="165" fontId="8" fillId="0" borderId="0" xfId="1" applyNumberFormat="1"/>
    <xf numFmtId="0" fontId="8" fillId="0" borderId="0" xfId="1"/>
    <xf numFmtId="165" fontId="11" fillId="0" borderId="3" xfId="0" applyNumberFormat="1" applyFont="1" applyBorder="1" applyAlignment="1" applyProtection="1">
      <alignment horizontal="center" wrapText="1"/>
      <protection locked="0"/>
    </xf>
    <xf numFmtId="165" fontId="11" fillId="0" borderId="3" xfId="0" applyNumberFormat="1" applyFont="1" applyBorder="1" applyAlignment="1">
      <alignment horizontal="center" wrapText="1"/>
    </xf>
    <xf numFmtId="166" fontId="11" fillId="0" borderId="3" xfId="0" applyNumberFormat="1" applyFont="1" applyBorder="1" applyAlignment="1">
      <alignment horizontal="center" wrapText="1"/>
    </xf>
    <xf numFmtId="0" fontId="11" fillId="0" borderId="3" xfId="0" applyFont="1" applyBorder="1" applyAlignment="1">
      <alignment horizontal="center" wrapText="1"/>
    </xf>
    <xf numFmtId="0" fontId="11" fillId="0" borderId="3" xfId="0" applyFont="1" applyBorder="1" applyAlignment="1">
      <alignment horizontal="left"/>
    </xf>
    <xf numFmtId="49" fontId="11" fillId="0" borderId="11" xfId="0" applyNumberFormat="1" applyFont="1" applyBorder="1" applyAlignment="1">
      <alignment horizontal="left"/>
    </xf>
    <xf numFmtId="165" fontId="12" fillId="0" borderId="3" xfId="0" applyNumberFormat="1" applyFont="1" applyBorder="1" applyAlignment="1" applyProtection="1">
      <alignment horizontal="center" vertical="center"/>
      <protection locked="0"/>
    </xf>
    <xf numFmtId="165" fontId="12" fillId="0" borderId="3" xfId="0" applyNumberFormat="1" applyFont="1" applyBorder="1" applyAlignment="1">
      <alignment horizontal="center" vertical="center"/>
    </xf>
    <xf numFmtId="166" fontId="22" fillId="0" borderId="3" xfId="0" quotePrefix="1" applyNumberFormat="1" applyFont="1" applyBorder="1" applyAlignment="1">
      <alignment horizontal="center" vertical="center"/>
    </xf>
    <xf numFmtId="167" fontId="12" fillId="0" borderId="3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left" vertical="center"/>
    </xf>
    <xf numFmtId="166" fontId="22" fillId="0" borderId="3" xfId="0" applyNumberFormat="1" applyFont="1" applyBorder="1" applyAlignment="1">
      <alignment horizontal="center" vertical="center"/>
    </xf>
    <xf numFmtId="165" fontId="12" fillId="0" borderId="3" xfId="0" quotePrefix="1" applyNumberFormat="1" applyFont="1" applyBorder="1" applyAlignment="1">
      <alignment horizontal="center" vertical="center"/>
    </xf>
    <xf numFmtId="0" fontId="12" fillId="0" borderId="13" xfId="0" applyFont="1" applyBorder="1" applyAlignment="1">
      <alignment vertical="center"/>
    </xf>
    <xf numFmtId="49" fontId="12" fillId="0" borderId="13" xfId="0" applyNumberFormat="1" applyFont="1" applyBorder="1" applyAlignment="1">
      <alignment vertical="center"/>
    </xf>
    <xf numFmtId="165" fontId="12" fillId="0" borderId="0" xfId="0" applyNumberFormat="1" applyFont="1"/>
    <xf numFmtId="166" fontId="12" fillId="0" borderId="0" xfId="0" applyNumberFormat="1" applyFont="1"/>
    <xf numFmtId="167" fontId="12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right" vertical="center"/>
    </xf>
    <xf numFmtId="49" fontId="0" fillId="0" borderId="0" xfId="0" applyNumberFormat="1"/>
    <xf numFmtId="49" fontId="12" fillId="0" borderId="0" xfId="0" applyNumberFormat="1" applyFont="1" applyAlignment="1">
      <alignment vertical="center"/>
    </xf>
    <xf numFmtId="49" fontId="19" fillId="0" borderId="0" xfId="0" applyNumberFormat="1" applyFont="1" applyAlignment="1">
      <alignment horizontal="center" vertical="center"/>
    </xf>
    <xf numFmtId="49" fontId="12" fillId="0" borderId="0" xfId="0" applyNumberFormat="1" applyFont="1"/>
    <xf numFmtId="165" fontId="12" fillId="0" borderId="12" xfId="0" applyNumberFormat="1" applyFont="1" applyBorder="1" applyAlignment="1">
      <alignment horizontal="center" vertical="center"/>
    </xf>
    <xf numFmtId="0" fontId="16" fillId="0" borderId="3" xfId="3" applyBorder="1" applyAlignment="1">
      <alignment horizontal="left" vertical="center"/>
    </xf>
    <xf numFmtId="49" fontId="11" fillId="0" borderId="3" xfId="0" applyNumberFormat="1" applyFont="1" applyBorder="1" applyAlignment="1">
      <alignment horizontal="center" wrapText="1"/>
    </xf>
    <xf numFmtId="0" fontId="4" fillId="0" borderId="0" xfId="0" applyFont="1"/>
    <xf numFmtId="0" fontId="12" fillId="0" borderId="3" xfId="0" applyFont="1" applyBorder="1" applyAlignment="1">
      <alignment horizontal="center" vertical="center" wrapText="1"/>
    </xf>
    <xf numFmtId="49" fontId="8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0" fontId="4" fillId="0" borderId="0" xfId="1" applyFont="1" applyFill="1" applyAlignment="1">
      <alignment horizontal="center" vertical="center"/>
    </xf>
    <xf numFmtId="165" fontId="8" fillId="0" borderId="0" xfId="1" applyNumberFormat="1" applyFill="1"/>
    <xf numFmtId="0" fontId="8" fillId="0" borderId="0" xfId="1" applyFill="1"/>
    <xf numFmtId="0" fontId="12" fillId="0" borderId="0" xfId="0" applyFont="1" applyAlignment="1">
      <alignment horizontal="center"/>
    </xf>
    <xf numFmtId="0" fontId="15" fillId="4" borderId="9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9" fillId="0" borderId="7" xfId="0" applyFont="1" applyBorder="1" applyAlignment="1">
      <alignment horizontal="center" vertical="center"/>
    </xf>
    <xf numFmtId="0" fontId="0" fillId="0" borderId="7" xfId="0" applyBorder="1"/>
    <xf numFmtId="0" fontId="14" fillId="0" borderId="3" xfId="0" applyFont="1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8" fillId="0" borderId="0" xfId="0" applyFont="1" applyAlignment="1">
      <alignment horizontal="center" vertical="center"/>
    </xf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/>
    <xf numFmtId="0" fontId="0" fillId="0" borderId="2" xfId="0" applyBorder="1"/>
    <xf numFmtId="0" fontId="8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2" fillId="0" borderId="0" xfId="0" applyFont="1"/>
    <xf numFmtId="0" fontId="20" fillId="0" borderId="0" xfId="1" applyFont="1" applyAlignment="1">
      <alignment horizontal="center" vertical="center"/>
    </xf>
    <xf numFmtId="0" fontId="21" fillId="0" borderId="0" xfId="1" applyFont="1" applyAlignment="1">
      <alignment horizontal="center" vertical="center" textRotation="90"/>
    </xf>
    <xf numFmtId="0" fontId="0" fillId="0" borderId="0" xfId="0" applyBorder="1"/>
    <xf numFmtId="0" fontId="8" fillId="0" borderId="14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25" fillId="0" borderId="0" xfId="4" applyFont="1" applyAlignment="1" applyProtection="1">
      <alignment horizontal="center"/>
      <protection locked="0"/>
    </xf>
    <xf numFmtId="0" fontId="25" fillId="0" borderId="0" xfId="4" applyFont="1"/>
    <xf numFmtId="0" fontId="8" fillId="0" borderId="0" xfId="4" applyProtection="1">
      <protection locked="0"/>
    </xf>
    <xf numFmtId="0" fontId="8" fillId="0" borderId="0" xfId="4" applyAlignment="1" applyProtection="1">
      <alignment horizontal="center"/>
      <protection locked="0"/>
    </xf>
    <xf numFmtId="1" fontId="8" fillId="0" borderId="0" xfId="4" applyNumberFormat="1" applyAlignment="1" applyProtection="1">
      <alignment horizontal="center"/>
      <protection locked="0"/>
    </xf>
    <xf numFmtId="0" fontId="8" fillId="0" borderId="0" xfId="4" applyAlignment="1">
      <alignment horizontal="center"/>
    </xf>
    <xf numFmtId="14" fontId="8" fillId="8" borderId="15" xfId="4" applyNumberFormat="1" applyFill="1" applyBorder="1" applyAlignment="1" applyProtection="1">
      <alignment horizontal="center"/>
      <protection locked="0"/>
    </xf>
    <xf numFmtId="1" fontId="8" fillId="8" borderId="16" xfId="4" applyNumberFormat="1" applyFill="1" applyBorder="1" applyAlignment="1" applyProtection="1">
      <alignment horizontal="center"/>
      <protection locked="0"/>
    </xf>
    <xf numFmtId="0" fontId="8" fillId="8" borderId="16" xfId="4" applyFill="1" applyBorder="1" applyAlignment="1">
      <alignment horizontal="center"/>
    </xf>
    <xf numFmtId="0" fontId="8" fillId="8" borderId="16" xfId="4" applyFill="1" applyBorder="1" applyAlignment="1" applyProtection="1">
      <alignment horizontal="center"/>
      <protection locked="0"/>
    </xf>
    <xf numFmtId="0" fontId="8" fillId="8" borderId="16" xfId="4" applyFill="1" applyBorder="1" applyProtection="1">
      <protection locked="0"/>
    </xf>
    <xf numFmtId="0" fontId="8" fillId="8" borderId="17" xfId="4" applyFill="1" applyBorder="1" applyProtection="1">
      <protection locked="0"/>
    </xf>
    <xf numFmtId="14" fontId="8" fillId="0" borderId="15" xfId="4" applyNumberFormat="1" applyBorder="1" applyAlignment="1" applyProtection="1">
      <alignment horizontal="center"/>
      <protection locked="0"/>
    </xf>
    <xf numFmtId="1" fontId="8" fillId="0" borderId="16" xfId="4" applyNumberFormat="1" applyBorder="1" applyAlignment="1" applyProtection="1">
      <alignment horizontal="center"/>
      <protection locked="0"/>
    </xf>
    <xf numFmtId="0" fontId="8" fillId="0" borderId="16" xfId="4" applyBorder="1" applyAlignment="1" applyProtection="1">
      <alignment horizontal="center"/>
      <protection locked="0"/>
    </xf>
    <xf numFmtId="0" fontId="8" fillId="0" borderId="16" xfId="4" applyBorder="1" applyProtection="1">
      <protection locked="0"/>
    </xf>
    <xf numFmtId="0" fontId="8" fillId="0" borderId="17" xfId="4" applyBorder="1" applyProtection="1">
      <protection locked="0"/>
    </xf>
    <xf numFmtId="14" fontId="8" fillId="8" borderId="18" xfId="4" applyNumberFormat="1" applyFill="1" applyBorder="1" applyAlignment="1" applyProtection="1">
      <alignment horizontal="center"/>
      <protection locked="0"/>
    </xf>
    <xf numFmtId="1" fontId="8" fillId="8" borderId="19" xfId="4" applyNumberFormat="1" applyFill="1" applyBorder="1" applyAlignment="1" applyProtection="1">
      <alignment horizontal="center"/>
      <protection locked="0"/>
    </xf>
    <xf numFmtId="0" fontId="8" fillId="8" borderId="19" xfId="4" applyFill="1" applyBorder="1" applyAlignment="1" applyProtection="1">
      <alignment horizontal="center"/>
      <protection locked="0"/>
    </xf>
    <xf numFmtId="0" fontId="8" fillId="8" borderId="19" xfId="4" applyFill="1" applyBorder="1" applyProtection="1">
      <protection locked="0"/>
    </xf>
    <xf numFmtId="0" fontId="8" fillId="8" borderId="20" xfId="4" applyFill="1" applyBorder="1" applyProtection="1">
      <protection locked="0"/>
    </xf>
    <xf numFmtId="14" fontId="8" fillId="0" borderId="0" xfId="4" applyNumberFormat="1" applyAlignment="1" applyProtection="1">
      <alignment horizontal="center"/>
      <protection locked="0"/>
    </xf>
    <xf numFmtId="0" fontId="8" fillId="0" borderId="0" xfId="4" applyAlignment="1" applyProtection="1">
      <alignment vertical="center"/>
      <protection locked="0"/>
    </xf>
    <xf numFmtId="0" fontId="26" fillId="9" borderId="0" xfId="4" applyFont="1" applyFill="1" applyAlignment="1">
      <alignment horizontal="center" vertical="center"/>
    </xf>
    <xf numFmtId="0" fontId="8" fillId="0" borderId="0" xfId="4"/>
    <xf numFmtId="0" fontId="2" fillId="0" borderId="21" xfId="4" applyFont="1" applyBorder="1" applyAlignment="1">
      <alignment horizontal="center" vertical="center"/>
    </xf>
    <xf numFmtId="0" fontId="20" fillId="0" borderId="21" xfId="4" applyFont="1" applyBorder="1" applyAlignment="1">
      <alignment horizontal="center" vertical="center"/>
    </xf>
    <xf numFmtId="0" fontId="4" fillId="0" borderId="22" xfId="4" applyFont="1" applyBorder="1" applyAlignment="1">
      <alignment horizontal="center" vertical="center"/>
    </xf>
    <xf numFmtId="0" fontId="27" fillId="0" borderId="23" xfId="4" applyFont="1" applyBorder="1" applyAlignment="1">
      <alignment horizontal="center" vertical="center" wrapText="1"/>
    </xf>
    <xf numFmtId="0" fontId="28" fillId="0" borderId="23" xfId="4" applyFont="1" applyBorder="1" applyAlignment="1">
      <alignment horizontal="center" vertical="center" wrapText="1"/>
    </xf>
    <xf numFmtId="0" fontId="4" fillId="0" borderId="23" xfId="4" applyFont="1" applyBorder="1" applyAlignment="1">
      <alignment horizontal="center" vertical="center" wrapText="1"/>
    </xf>
    <xf numFmtId="0" fontId="4" fillId="0" borderId="24" xfId="4" applyFont="1" applyBorder="1" applyAlignment="1">
      <alignment horizontal="center" vertical="center" wrapText="1"/>
    </xf>
    <xf numFmtId="0" fontId="4" fillId="0" borderId="25" xfId="4" applyFont="1" applyBorder="1" applyAlignment="1">
      <alignment horizontal="center" vertical="center" wrapText="1"/>
    </xf>
    <xf numFmtId="0" fontId="28" fillId="0" borderId="25" xfId="4" applyFont="1" applyBorder="1" applyAlignment="1">
      <alignment horizontal="center" vertical="center" wrapText="1"/>
    </xf>
    <xf numFmtId="0" fontId="4" fillId="0" borderId="26" xfId="4" applyFont="1" applyBorder="1" applyAlignment="1">
      <alignment horizontal="center" vertical="center"/>
    </xf>
    <xf numFmtId="0" fontId="29" fillId="0" borderId="5" xfId="4" applyFont="1" applyBorder="1" applyAlignment="1">
      <alignment horizontal="center" vertical="center" wrapText="1"/>
    </xf>
    <xf numFmtId="0" fontId="30" fillId="0" borderId="5" xfId="4" applyFont="1" applyBorder="1" applyAlignment="1">
      <alignment horizontal="center" vertical="center" wrapText="1"/>
    </xf>
    <xf numFmtId="0" fontId="24" fillId="0" borderId="27" xfId="4" applyFont="1" applyBorder="1" applyAlignment="1">
      <alignment horizontal="center" vertical="center" wrapText="1"/>
    </xf>
    <xf numFmtId="0" fontId="24" fillId="0" borderId="28" xfId="4" applyFont="1" applyBorder="1" applyAlignment="1">
      <alignment horizontal="center" vertical="center" wrapText="1"/>
    </xf>
    <xf numFmtId="0" fontId="8" fillId="10" borderId="29" xfId="4" applyFill="1" applyBorder="1" applyAlignment="1">
      <alignment horizontal="center" vertical="center"/>
    </xf>
    <xf numFmtId="0" fontId="8" fillId="10" borderId="0" xfId="4" applyFill="1" applyAlignment="1">
      <alignment horizontal="center" vertical="center"/>
    </xf>
    <xf numFmtId="0" fontId="8" fillId="10" borderId="30" xfId="4" applyFill="1" applyBorder="1" applyAlignment="1">
      <alignment horizontal="center" vertical="center"/>
    </xf>
    <xf numFmtId="0" fontId="4" fillId="0" borderId="31" xfId="4" applyFont="1" applyBorder="1" applyAlignment="1">
      <alignment horizontal="center" vertical="center"/>
    </xf>
    <xf numFmtId="0" fontId="29" fillId="0" borderId="3" xfId="4" applyFont="1" applyBorder="1" applyAlignment="1">
      <alignment horizontal="center" vertical="center" wrapText="1"/>
    </xf>
    <xf numFmtId="0" fontId="30" fillId="0" borderId="3" xfId="4" applyFont="1" applyBorder="1" applyAlignment="1">
      <alignment horizontal="center" vertical="center" wrapText="1"/>
    </xf>
    <xf numFmtId="0" fontId="24" fillId="0" borderId="3" xfId="4" applyFont="1" applyBorder="1" applyAlignment="1">
      <alignment horizontal="center" vertical="center" wrapText="1"/>
    </xf>
    <xf numFmtId="0" fontId="24" fillId="0" borderId="32" xfId="4" applyFont="1" applyBorder="1" applyAlignment="1">
      <alignment horizontal="center" vertical="center" wrapText="1"/>
    </xf>
    <xf numFmtId="0" fontId="8" fillId="10" borderId="33" xfId="4" applyFill="1" applyBorder="1" applyAlignment="1">
      <alignment horizontal="center" vertical="center"/>
    </xf>
    <xf numFmtId="0" fontId="8" fillId="10" borderId="7" xfId="4" applyFill="1" applyBorder="1" applyAlignment="1">
      <alignment horizontal="center" vertical="center"/>
    </xf>
    <xf numFmtId="0" fontId="8" fillId="10" borderId="34" xfId="4" applyFill="1" applyBorder="1" applyAlignment="1">
      <alignment horizontal="center" vertical="center"/>
    </xf>
    <xf numFmtId="0" fontId="24" fillId="0" borderId="1" xfId="4" applyFont="1" applyBorder="1" applyAlignment="1">
      <alignment horizontal="center" vertical="center" wrapText="1"/>
    </xf>
    <xf numFmtId="0" fontId="29" fillId="0" borderId="3" xfId="4" applyFont="1" applyBorder="1" applyAlignment="1">
      <alignment horizontal="center" vertical="center"/>
    </xf>
    <xf numFmtId="0" fontId="30" fillId="0" borderId="3" xfId="4" applyFont="1" applyBorder="1" applyAlignment="1">
      <alignment horizontal="center" vertical="center"/>
    </xf>
    <xf numFmtId="0" fontId="24" fillId="0" borderId="3" xfId="4" applyFont="1" applyBorder="1" applyAlignment="1">
      <alignment horizontal="center" vertical="center"/>
    </xf>
    <xf numFmtId="0" fontId="30" fillId="0" borderId="1" xfId="4" applyFont="1" applyBorder="1" applyAlignment="1">
      <alignment horizontal="center" vertical="center"/>
    </xf>
    <xf numFmtId="0" fontId="29" fillId="0" borderId="5" xfId="4" applyFont="1" applyBorder="1" applyAlignment="1">
      <alignment horizontal="center" vertical="center"/>
    </xf>
    <xf numFmtId="0" fontId="30" fillId="0" borderId="35" xfId="4" applyFont="1" applyBorder="1" applyAlignment="1">
      <alignment horizontal="center" vertical="center"/>
    </xf>
    <xf numFmtId="0" fontId="8" fillId="0" borderId="5" xfId="4" applyBorder="1" applyAlignment="1">
      <alignment horizontal="center" vertical="center"/>
    </xf>
    <xf numFmtId="0" fontId="8" fillId="0" borderId="36" xfId="4" applyBorder="1" applyAlignment="1">
      <alignment horizontal="center" vertical="center"/>
    </xf>
    <xf numFmtId="0" fontId="8" fillId="0" borderId="3" xfId="4" applyBorder="1" applyAlignment="1">
      <alignment horizontal="center" vertical="center"/>
    </xf>
    <xf numFmtId="0" fontId="8" fillId="0" borderId="32" xfId="4" applyBorder="1" applyAlignment="1">
      <alignment horizontal="center" vertical="center"/>
    </xf>
    <xf numFmtId="0" fontId="4" fillId="10" borderId="29" xfId="4" applyFont="1" applyFill="1" applyBorder="1" applyAlignment="1">
      <alignment horizontal="center" vertical="center"/>
    </xf>
    <xf numFmtId="0" fontId="29" fillId="10" borderId="0" xfId="4" applyFont="1" applyFill="1" applyAlignment="1">
      <alignment horizontal="center" vertical="center"/>
    </xf>
    <xf numFmtId="0" fontId="30" fillId="10" borderId="0" xfId="4" applyFont="1" applyFill="1" applyAlignment="1">
      <alignment horizontal="center" vertical="center"/>
    </xf>
    <xf numFmtId="0" fontId="24" fillId="10" borderId="0" xfId="4" applyFont="1" applyFill="1" applyAlignment="1">
      <alignment horizontal="center" vertical="center"/>
    </xf>
    <xf numFmtId="0" fontId="4" fillId="10" borderId="33" xfId="4" applyFont="1" applyFill="1" applyBorder="1" applyAlignment="1">
      <alignment horizontal="center" vertical="center"/>
    </xf>
    <xf numFmtId="0" fontId="29" fillId="10" borderId="7" xfId="4" applyFont="1" applyFill="1" applyBorder="1" applyAlignment="1">
      <alignment horizontal="center" vertical="center"/>
    </xf>
    <xf numFmtId="0" fontId="30" fillId="10" borderId="7" xfId="4" applyFont="1" applyFill="1" applyBorder="1" applyAlignment="1">
      <alignment horizontal="center" vertical="center"/>
    </xf>
    <xf numFmtId="0" fontId="24" fillId="10" borderId="7" xfId="4" applyFont="1" applyFill="1" applyBorder="1" applyAlignment="1">
      <alignment horizontal="center" vertical="center"/>
    </xf>
    <xf numFmtId="0" fontId="4" fillId="10" borderId="37" xfId="4" applyFont="1" applyFill="1" applyBorder="1" applyAlignment="1">
      <alignment horizontal="center" vertical="center"/>
    </xf>
    <xf numFmtId="0" fontId="29" fillId="10" borderId="13" xfId="4" applyFont="1" applyFill="1" applyBorder="1" applyAlignment="1">
      <alignment horizontal="center" vertical="center"/>
    </xf>
    <xf numFmtId="0" fontId="30" fillId="10" borderId="13" xfId="4" applyFont="1" applyFill="1" applyBorder="1" applyAlignment="1">
      <alignment horizontal="center" vertical="center"/>
    </xf>
    <xf numFmtId="0" fontId="24" fillId="10" borderId="13" xfId="4" applyFont="1" applyFill="1" applyBorder="1" applyAlignment="1">
      <alignment horizontal="center" vertical="center"/>
    </xf>
    <xf numFmtId="0" fontId="4" fillId="0" borderId="38" xfId="4" applyFont="1" applyBorder="1" applyAlignment="1">
      <alignment horizontal="center" vertical="center"/>
    </xf>
    <xf numFmtId="0" fontId="29" fillId="0" borderId="39" xfId="4" applyFont="1" applyBorder="1" applyAlignment="1">
      <alignment horizontal="center" vertical="center" wrapText="1"/>
    </xf>
    <xf numFmtId="0" fontId="30" fillId="0" borderId="39" xfId="4" applyFont="1" applyBorder="1" applyAlignment="1">
      <alignment horizontal="center" vertical="center" wrapText="1"/>
    </xf>
    <xf numFmtId="0" fontId="24" fillId="0" borderId="39" xfId="4" applyFont="1" applyBorder="1" applyAlignment="1">
      <alignment horizontal="center" vertical="center" wrapText="1"/>
    </xf>
    <xf numFmtId="0" fontId="24" fillId="0" borderId="40" xfId="4" applyFont="1" applyBorder="1" applyAlignment="1">
      <alignment horizontal="center" vertical="center" wrapText="1"/>
    </xf>
    <xf numFmtId="0" fontId="29" fillId="0" borderId="39" xfId="4" applyFont="1" applyBorder="1" applyAlignment="1">
      <alignment horizontal="center" vertical="center"/>
    </xf>
    <xf numFmtId="0" fontId="30" fillId="0" borderId="39" xfId="4" applyFont="1" applyBorder="1" applyAlignment="1">
      <alignment horizontal="center" vertical="center"/>
    </xf>
    <xf numFmtId="0" fontId="24" fillId="0" borderId="39" xfId="4" applyFont="1" applyBorder="1" applyAlignment="1">
      <alignment horizontal="center" vertical="center"/>
    </xf>
    <xf numFmtId="0" fontId="30" fillId="0" borderId="40" xfId="4" applyFont="1" applyBorder="1" applyAlignment="1">
      <alignment horizontal="center" vertical="center"/>
    </xf>
    <xf numFmtId="0" fontId="8" fillId="0" borderId="39" xfId="4" applyBorder="1" applyAlignment="1">
      <alignment horizontal="center" vertical="center"/>
    </xf>
    <xf numFmtId="0" fontId="8" fillId="0" borderId="41" xfId="4" applyBorder="1" applyAlignment="1">
      <alignment horizontal="center" vertical="center"/>
    </xf>
    <xf numFmtId="0" fontId="8" fillId="0" borderId="0" xfId="4" applyAlignment="1">
      <alignment horizontal="center" vertical="center"/>
    </xf>
  </cellXfs>
  <cellStyles count="5">
    <cellStyle name="Hyperlink" xfId="3" builtinId="8"/>
    <cellStyle name="Hyperlink 2" xfId="2" xr:uid="{DB7EF21F-1D65-4A3A-BFB6-46E4F68BFBF3}"/>
    <cellStyle name="Normal" xfId="0" builtinId="0"/>
    <cellStyle name="Normal 2" xfId="1" xr:uid="{E2BA6974-5C3D-4AAB-A21D-2D6A559B8E8C}"/>
    <cellStyle name="Normal 5" xfId="4" xr:uid="{1BE4736E-1266-48A4-9505-FFD3EBB73253}"/>
  </cellStyles>
  <dxfs count="43">
    <dxf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border outline="0">
        <bottom style="thin">
          <color theme="7" tint="0.39997558519241921"/>
        </bottom>
      </border>
    </dxf>
    <dxf>
      <protection locked="0" hidden="0"/>
    </dxf>
    <dxf>
      <protection locked="0" hidden="0"/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b val="0"/>
        <i val="0"/>
        <color theme="1"/>
        <name val="Cambria"/>
        <family val="1"/>
        <scheme val="none"/>
      </font>
      <fill>
        <patternFill>
          <bgColor rgb="FFFFFF00"/>
        </patternFill>
      </fill>
    </dxf>
    <dxf>
      <font>
        <b val="0"/>
        <i val="0"/>
        <color theme="1"/>
        <name val="Cambria"/>
        <family val="1"/>
        <scheme val="none"/>
      </font>
      <fill>
        <patternFill patternType="none">
          <bgColor auto="1"/>
        </patternFill>
      </fill>
    </dxf>
    <dxf>
      <font>
        <b/>
        <i val="0"/>
        <color rgb="FF00B0F0"/>
      </font>
      <fill>
        <patternFill patternType="none">
          <bgColor auto="1"/>
        </patternFill>
      </fill>
    </dxf>
    <dxf>
      <font>
        <b/>
        <i val="0"/>
        <color rgb="FFFFC000"/>
      </font>
      <fill>
        <patternFill patternType="none">
          <bgColor auto="1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</dxf>
    <dxf>
      <font>
        <b/>
        <i val="0"/>
        <color theme="5" tint="-0.499984740745262"/>
      </font>
      <fill>
        <patternFill>
          <bgColor rgb="FFFFFF00"/>
        </patternFill>
      </fill>
    </dxf>
    <dxf>
      <font>
        <b/>
        <i val="0"/>
        <color theme="7" tint="-0.24994659260841701"/>
      </font>
    </dxf>
    <dxf>
      <font>
        <b/>
        <i val="0"/>
        <color rgb="FF00B050"/>
      </font>
    </dxf>
    <dxf>
      <font>
        <b/>
        <i val="0"/>
        <color theme="9" tint="-0.24994659260841701"/>
      </font>
    </dxf>
    <dxf>
      <font>
        <b/>
        <i val="0"/>
        <color theme="9" tint="-0.24994659260841701"/>
      </font>
    </dxf>
    <dxf>
      <font>
        <b/>
        <i val="0"/>
        <color theme="3" tint="0.39994506668294322"/>
      </font>
    </dxf>
    <dxf>
      <font>
        <b/>
        <i val="0"/>
        <color theme="1"/>
      </font>
      <fill>
        <patternFill>
          <bgColor theme="7" tint="0.59996337778862885"/>
        </patternFill>
      </fill>
    </dxf>
    <dxf>
      <font>
        <b/>
        <i val="0"/>
        <color theme="9" tint="-0.24994659260841701"/>
      </font>
    </dxf>
    <dxf>
      <font>
        <b/>
        <i val="0"/>
        <strike/>
        <color theme="9" tint="-0.24994659260841701"/>
      </font>
    </dxf>
    <dxf>
      <fill>
        <patternFill>
          <bgColor rgb="FFFFFF00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strike/>
        <color rgb="FF00B050"/>
      </font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</dxf>
    <dxf>
      <border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arl.ladd\OneDrive%20-%20United%20States%20Air%20Force\Desktop\Copy%20of%20Okubo%20Dorm%20Mstr%20Roster%202.xlsx" TargetMode="External"/><Relationship Id="rId1" Type="http://schemas.openxmlformats.org/officeDocument/2006/relationships/externalLinkPath" Target="Copy%20of%20Okubo%20Dorm%20Mstr%20Roster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LL"/>
      <sheetName val="A WING"/>
      <sheetName val="B WING"/>
      <sheetName val="D WING"/>
      <sheetName val="Occ Status &amp; AC Status"/>
      <sheetName val="Key Log"/>
      <sheetName val="Hard Keys Inventory"/>
      <sheetName val="UICS"/>
      <sheetName val="Lists"/>
      <sheetName val="BO Schedule"/>
      <sheetName val="BO Mondays"/>
      <sheetName val="Storage Rooms"/>
      <sheetName val="Sheet2"/>
      <sheetName val="Sheet3"/>
      <sheetName val="Weeks &amp; Years"/>
      <sheetName val="Sheet1"/>
      <sheetName val="BO Dates"/>
      <sheetName val="Extra Duty Crew"/>
      <sheetName val="Door Locks"/>
      <sheetName val="E WING"/>
    </sheetNames>
    <sheetDataSet>
      <sheetData sheetId="0">
        <row r="2">
          <cell r="A2" t="str">
            <v>BLDG</v>
          </cell>
          <cell r="B2" t="str">
            <v>WING</v>
          </cell>
          <cell r="C2" t="str">
            <v>QTRS</v>
          </cell>
          <cell r="D2" t="str">
            <v>NAME</v>
          </cell>
          <cell r="F2" t="str">
            <v>UIC/UNIT</v>
          </cell>
          <cell r="G2" t="str">
            <v>GNDR</v>
          </cell>
        </row>
        <row r="3">
          <cell r="A3">
            <v>3635</v>
          </cell>
          <cell r="B3" t="str">
            <v>A</v>
          </cell>
          <cell r="C3">
            <v>101</v>
          </cell>
        </row>
        <row r="4">
          <cell r="A4">
            <v>3635</v>
          </cell>
          <cell r="B4" t="str">
            <v>A</v>
          </cell>
          <cell r="C4">
            <v>102</v>
          </cell>
        </row>
        <row r="5">
          <cell r="A5">
            <v>3635</v>
          </cell>
          <cell r="B5" t="str">
            <v>A</v>
          </cell>
          <cell r="C5">
            <v>103</v>
          </cell>
        </row>
        <row r="6">
          <cell r="A6">
            <v>3635</v>
          </cell>
          <cell r="B6" t="str">
            <v>A</v>
          </cell>
          <cell r="C6">
            <v>104</v>
          </cell>
        </row>
        <row r="7">
          <cell r="A7">
            <v>3635</v>
          </cell>
          <cell r="B7" t="str">
            <v>A</v>
          </cell>
          <cell r="C7">
            <v>105</v>
          </cell>
        </row>
        <row r="8">
          <cell r="A8">
            <v>3635</v>
          </cell>
          <cell r="B8" t="str">
            <v>A</v>
          </cell>
          <cell r="C8">
            <v>106</v>
          </cell>
        </row>
        <row r="9">
          <cell r="A9">
            <v>3635</v>
          </cell>
          <cell r="B9" t="str">
            <v>A</v>
          </cell>
          <cell r="C9">
            <v>107</v>
          </cell>
        </row>
        <row r="10">
          <cell r="A10">
            <v>3635</v>
          </cell>
          <cell r="B10" t="str">
            <v>A</v>
          </cell>
          <cell r="C10">
            <v>108</v>
          </cell>
        </row>
        <row r="11">
          <cell r="A11">
            <v>3635</v>
          </cell>
          <cell r="B11" t="str">
            <v>A</v>
          </cell>
          <cell r="C11">
            <v>109</v>
          </cell>
        </row>
        <row r="12">
          <cell r="A12">
            <v>3635</v>
          </cell>
          <cell r="B12" t="str">
            <v>A</v>
          </cell>
          <cell r="C12">
            <v>110</v>
          </cell>
        </row>
        <row r="13">
          <cell r="A13">
            <v>3635</v>
          </cell>
          <cell r="B13" t="str">
            <v>A</v>
          </cell>
          <cell r="C13">
            <v>111</v>
          </cell>
        </row>
        <row r="14">
          <cell r="A14">
            <v>3635</v>
          </cell>
          <cell r="B14" t="str">
            <v>A</v>
          </cell>
          <cell r="C14">
            <v>112</v>
          </cell>
        </row>
        <row r="15">
          <cell r="A15">
            <v>3635</v>
          </cell>
          <cell r="B15" t="str">
            <v>A</v>
          </cell>
          <cell r="C15" t="str">
            <v>201A</v>
          </cell>
        </row>
        <row r="16">
          <cell r="A16">
            <v>3635</v>
          </cell>
          <cell r="B16" t="str">
            <v>A</v>
          </cell>
          <cell r="C16" t="str">
            <v>201B</v>
          </cell>
        </row>
        <row r="17">
          <cell r="A17">
            <v>3635</v>
          </cell>
          <cell r="B17" t="str">
            <v>A</v>
          </cell>
          <cell r="C17" t="str">
            <v>202A</v>
          </cell>
        </row>
        <row r="18">
          <cell r="A18">
            <v>3635</v>
          </cell>
          <cell r="B18" t="str">
            <v>A</v>
          </cell>
          <cell r="C18" t="str">
            <v>202B</v>
          </cell>
        </row>
        <row r="19">
          <cell r="A19">
            <v>3635</v>
          </cell>
          <cell r="B19" t="str">
            <v>A</v>
          </cell>
          <cell r="C19" t="str">
            <v>203A</v>
          </cell>
        </row>
        <row r="20">
          <cell r="A20">
            <v>3635</v>
          </cell>
          <cell r="B20" t="str">
            <v>A</v>
          </cell>
          <cell r="C20" t="str">
            <v>203B</v>
          </cell>
        </row>
        <row r="21">
          <cell r="A21">
            <v>3635</v>
          </cell>
          <cell r="B21" t="str">
            <v>A</v>
          </cell>
          <cell r="C21" t="str">
            <v>204A</v>
          </cell>
        </row>
        <row r="22">
          <cell r="A22">
            <v>3635</v>
          </cell>
          <cell r="B22" t="str">
            <v>A</v>
          </cell>
          <cell r="C22" t="str">
            <v>204B</v>
          </cell>
        </row>
        <row r="23">
          <cell r="A23">
            <v>3635</v>
          </cell>
          <cell r="B23" t="str">
            <v>A</v>
          </cell>
          <cell r="C23" t="str">
            <v>205A</v>
          </cell>
        </row>
        <row r="24">
          <cell r="A24">
            <v>3635</v>
          </cell>
          <cell r="B24" t="str">
            <v>A</v>
          </cell>
          <cell r="C24" t="str">
            <v>205B</v>
          </cell>
        </row>
        <row r="25">
          <cell r="A25">
            <v>3635</v>
          </cell>
          <cell r="B25" t="str">
            <v>A</v>
          </cell>
          <cell r="C25" t="str">
            <v>206A</v>
          </cell>
        </row>
        <row r="26">
          <cell r="A26">
            <v>3635</v>
          </cell>
          <cell r="B26" t="str">
            <v>A</v>
          </cell>
          <cell r="C26" t="str">
            <v>206B</v>
          </cell>
        </row>
        <row r="27">
          <cell r="A27">
            <v>3635</v>
          </cell>
          <cell r="B27" t="str">
            <v>A</v>
          </cell>
          <cell r="C27" t="str">
            <v>207A</v>
          </cell>
        </row>
        <row r="28">
          <cell r="A28">
            <v>3635</v>
          </cell>
          <cell r="B28" t="str">
            <v>A</v>
          </cell>
          <cell r="C28" t="str">
            <v>207B</v>
          </cell>
        </row>
        <row r="29">
          <cell r="A29">
            <v>3635</v>
          </cell>
          <cell r="B29" t="str">
            <v>A</v>
          </cell>
          <cell r="C29" t="str">
            <v>208A</v>
          </cell>
        </row>
        <row r="30">
          <cell r="A30">
            <v>3635</v>
          </cell>
          <cell r="B30" t="str">
            <v>A</v>
          </cell>
          <cell r="C30" t="str">
            <v>208B</v>
          </cell>
        </row>
        <row r="31">
          <cell r="A31">
            <v>3635</v>
          </cell>
          <cell r="B31" t="str">
            <v>A</v>
          </cell>
          <cell r="C31" t="str">
            <v>209A</v>
          </cell>
        </row>
        <row r="32">
          <cell r="A32">
            <v>3635</v>
          </cell>
          <cell r="B32" t="str">
            <v>A</v>
          </cell>
          <cell r="C32" t="str">
            <v>209B</v>
          </cell>
        </row>
        <row r="33">
          <cell r="A33">
            <v>3635</v>
          </cell>
          <cell r="B33" t="str">
            <v>A</v>
          </cell>
          <cell r="C33" t="str">
            <v>210A</v>
          </cell>
        </row>
        <row r="34">
          <cell r="A34">
            <v>3635</v>
          </cell>
          <cell r="B34" t="str">
            <v>A</v>
          </cell>
          <cell r="C34" t="str">
            <v>210B</v>
          </cell>
        </row>
        <row r="35">
          <cell r="A35">
            <v>3635</v>
          </cell>
          <cell r="B35" t="str">
            <v>A</v>
          </cell>
          <cell r="C35" t="str">
            <v>211A</v>
          </cell>
        </row>
        <row r="36">
          <cell r="A36">
            <v>3635</v>
          </cell>
          <cell r="B36" t="str">
            <v>A</v>
          </cell>
          <cell r="C36" t="str">
            <v>211B</v>
          </cell>
        </row>
        <row r="37">
          <cell r="A37">
            <v>3635</v>
          </cell>
          <cell r="B37" t="str">
            <v>A</v>
          </cell>
          <cell r="C37" t="str">
            <v>212A</v>
          </cell>
        </row>
        <row r="38">
          <cell r="A38">
            <v>3635</v>
          </cell>
          <cell r="B38" t="str">
            <v>A</v>
          </cell>
          <cell r="C38" t="str">
            <v>212B</v>
          </cell>
        </row>
        <row r="39">
          <cell r="A39">
            <v>3635</v>
          </cell>
          <cell r="B39" t="str">
            <v>A</v>
          </cell>
          <cell r="C39" t="str">
            <v>301A</v>
          </cell>
        </row>
        <row r="40">
          <cell r="A40">
            <v>3635</v>
          </cell>
          <cell r="B40" t="str">
            <v>A</v>
          </cell>
          <cell r="C40" t="str">
            <v>301B</v>
          </cell>
        </row>
        <row r="41">
          <cell r="A41">
            <v>3635</v>
          </cell>
          <cell r="B41" t="str">
            <v>A</v>
          </cell>
          <cell r="C41" t="str">
            <v>302A</v>
          </cell>
        </row>
        <row r="42">
          <cell r="A42">
            <v>3635</v>
          </cell>
          <cell r="B42" t="str">
            <v>A</v>
          </cell>
          <cell r="C42" t="str">
            <v>302B</v>
          </cell>
        </row>
        <row r="43">
          <cell r="A43">
            <v>3635</v>
          </cell>
          <cell r="B43" t="str">
            <v>A</v>
          </cell>
          <cell r="C43" t="str">
            <v>303A</v>
          </cell>
        </row>
        <row r="44">
          <cell r="A44">
            <v>3635</v>
          </cell>
          <cell r="B44" t="str">
            <v>A</v>
          </cell>
          <cell r="C44" t="str">
            <v>303B</v>
          </cell>
        </row>
        <row r="45">
          <cell r="A45">
            <v>3635</v>
          </cell>
          <cell r="B45" t="str">
            <v>A</v>
          </cell>
          <cell r="C45" t="str">
            <v>304A</v>
          </cell>
        </row>
        <row r="46">
          <cell r="A46">
            <v>3635</v>
          </cell>
          <cell r="B46" t="str">
            <v>A</v>
          </cell>
          <cell r="C46" t="str">
            <v>304B</v>
          </cell>
        </row>
        <row r="47">
          <cell r="A47">
            <v>3635</v>
          </cell>
          <cell r="B47" t="str">
            <v>A</v>
          </cell>
          <cell r="C47" t="str">
            <v>305A</v>
          </cell>
        </row>
        <row r="48">
          <cell r="A48">
            <v>3635</v>
          </cell>
          <cell r="B48" t="str">
            <v>A</v>
          </cell>
          <cell r="C48" t="str">
            <v>305B</v>
          </cell>
        </row>
        <row r="49">
          <cell r="A49">
            <v>3635</v>
          </cell>
          <cell r="B49" t="str">
            <v>A</v>
          </cell>
          <cell r="C49" t="str">
            <v>306A</v>
          </cell>
        </row>
        <row r="50">
          <cell r="A50">
            <v>3635</v>
          </cell>
          <cell r="B50" t="str">
            <v>A</v>
          </cell>
          <cell r="C50" t="str">
            <v>306B</v>
          </cell>
        </row>
        <row r="51">
          <cell r="A51">
            <v>3635</v>
          </cell>
          <cell r="B51" t="str">
            <v>A</v>
          </cell>
          <cell r="C51" t="str">
            <v>307A</v>
          </cell>
        </row>
        <row r="52">
          <cell r="A52">
            <v>3635</v>
          </cell>
          <cell r="B52" t="str">
            <v>A</v>
          </cell>
          <cell r="C52" t="str">
            <v>307B</v>
          </cell>
        </row>
        <row r="53">
          <cell r="A53">
            <v>3635</v>
          </cell>
          <cell r="B53" t="str">
            <v>A</v>
          </cell>
          <cell r="C53" t="str">
            <v>308A</v>
          </cell>
        </row>
        <row r="54">
          <cell r="A54">
            <v>3635</v>
          </cell>
          <cell r="B54" t="str">
            <v>A</v>
          </cell>
          <cell r="C54" t="str">
            <v>308B</v>
          </cell>
        </row>
        <row r="55">
          <cell r="A55">
            <v>3635</v>
          </cell>
          <cell r="B55" t="str">
            <v>A</v>
          </cell>
          <cell r="C55" t="str">
            <v>309A</v>
          </cell>
        </row>
        <row r="56">
          <cell r="A56">
            <v>3635</v>
          </cell>
          <cell r="B56" t="str">
            <v>A</v>
          </cell>
          <cell r="C56" t="str">
            <v>309B</v>
          </cell>
        </row>
        <row r="57">
          <cell r="A57">
            <v>3635</v>
          </cell>
          <cell r="B57" t="str">
            <v>A</v>
          </cell>
          <cell r="C57" t="str">
            <v>310A</v>
          </cell>
        </row>
        <row r="58">
          <cell r="A58">
            <v>3635</v>
          </cell>
          <cell r="B58" t="str">
            <v>A</v>
          </cell>
          <cell r="C58" t="str">
            <v>310B</v>
          </cell>
        </row>
        <row r="59">
          <cell r="A59">
            <v>3635</v>
          </cell>
          <cell r="B59" t="str">
            <v>A</v>
          </cell>
          <cell r="C59" t="str">
            <v>311A</v>
          </cell>
        </row>
        <row r="60">
          <cell r="A60">
            <v>3635</v>
          </cell>
          <cell r="B60" t="str">
            <v>A</v>
          </cell>
          <cell r="C60" t="str">
            <v>311B</v>
          </cell>
        </row>
        <row r="61">
          <cell r="A61">
            <v>3635</v>
          </cell>
          <cell r="B61" t="str">
            <v>A</v>
          </cell>
          <cell r="C61" t="str">
            <v>312A</v>
          </cell>
        </row>
        <row r="62">
          <cell r="A62">
            <v>3635</v>
          </cell>
          <cell r="B62" t="str">
            <v>A</v>
          </cell>
          <cell r="C62" t="str">
            <v>312B</v>
          </cell>
        </row>
        <row r="63">
          <cell r="A63">
            <v>3635</v>
          </cell>
          <cell r="B63" t="str">
            <v>B</v>
          </cell>
          <cell r="C63">
            <v>113</v>
          </cell>
        </row>
        <row r="64">
          <cell r="A64">
            <v>3635</v>
          </cell>
          <cell r="B64" t="str">
            <v>B</v>
          </cell>
          <cell r="C64">
            <v>114</v>
          </cell>
        </row>
        <row r="65">
          <cell r="A65">
            <v>3635</v>
          </cell>
          <cell r="B65" t="str">
            <v>B</v>
          </cell>
          <cell r="C65">
            <v>115</v>
          </cell>
        </row>
        <row r="66">
          <cell r="A66">
            <v>3635</v>
          </cell>
          <cell r="B66" t="str">
            <v>B</v>
          </cell>
          <cell r="C66">
            <v>116</v>
          </cell>
        </row>
        <row r="67">
          <cell r="A67">
            <v>3635</v>
          </cell>
          <cell r="B67" t="str">
            <v>B</v>
          </cell>
          <cell r="C67">
            <v>117</v>
          </cell>
        </row>
        <row r="68">
          <cell r="A68">
            <v>3635</v>
          </cell>
          <cell r="B68" t="str">
            <v>B</v>
          </cell>
          <cell r="C68">
            <v>118</v>
          </cell>
        </row>
        <row r="69">
          <cell r="A69">
            <v>3635</v>
          </cell>
          <cell r="B69" t="str">
            <v>B</v>
          </cell>
          <cell r="C69">
            <v>119</v>
          </cell>
        </row>
        <row r="70">
          <cell r="A70">
            <v>3635</v>
          </cell>
          <cell r="B70" t="str">
            <v>B</v>
          </cell>
          <cell r="C70">
            <v>120</v>
          </cell>
        </row>
        <row r="71">
          <cell r="A71">
            <v>3635</v>
          </cell>
          <cell r="B71" t="str">
            <v>B</v>
          </cell>
          <cell r="C71">
            <v>121</v>
          </cell>
        </row>
        <row r="72">
          <cell r="A72">
            <v>3635</v>
          </cell>
          <cell r="B72" t="str">
            <v>B</v>
          </cell>
          <cell r="C72">
            <v>122</v>
          </cell>
        </row>
        <row r="73">
          <cell r="A73">
            <v>3635</v>
          </cell>
          <cell r="B73" t="str">
            <v>B</v>
          </cell>
          <cell r="C73">
            <v>123</v>
          </cell>
        </row>
        <row r="74">
          <cell r="A74">
            <v>3635</v>
          </cell>
          <cell r="B74" t="str">
            <v>B</v>
          </cell>
          <cell r="C74">
            <v>124</v>
          </cell>
        </row>
        <row r="75">
          <cell r="A75">
            <v>3635</v>
          </cell>
          <cell r="B75" t="str">
            <v>B</v>
          </cell>
          <cell r="C75">
            <v>213</v>
          </cell>
        </row>
        <row r="76">
          <cell r="A76">
            <v>3635</v>
          </cell>
          <cell r="B76" t="str">
            <v>B</v>
          </cell>
          <cell r="C76">
            <v>214</v>
          </cell>
        </row>
        <row r="77">
          <cell r="A77">
            <v>3635</v>
          </cell>
          <cell r="B77" t="str">
            <v>B</v>
          </cell>
          <cell r="C77">
            <v>215</v>
          </cell>
        </row>
        <row r="78">
          <cell r="A78">
            <v>3635</v>
          </cell>
          <cell r="B78" t="str">
            <v>B</v>
          </cell>
          <cell r="C78">
            <v>216</v>
          </cell>
        </row>
        <row r="79">
          <cell r="A79">
            <v>3635</v>
          </cell>
          <cell r="B79" t="str">
            <v>B</v>
          </cell>
          <cell r="C79">
            <v>217</v>
          </cell>
        </row>
        <row r="80">
          <cell r="A80">
            <v>3635</v>
          </cell>
          <cell r="B80" t="str">
            <v>B</v>
          </cell>
          <cell r="C80">
            <v>218</v>
          </cell>
        </row>
        <row r="81">
          <cell r="A81">
            <v>3635</v>
          </cell>
          <cell r="B81" t="str">
            <v>B</v>
          </cell>
          <cell r="C81">
            <v>219</v>
          </cell>
        </row>
        <row r="82">
          <cell r="A82">
            <v>3635</v>
          </cell>
          <cell r="B82" t="str">
            <v>B</v>
          </cell>
          <cell r="C82">
            <v>220</v>
          </cell>
        </row>
        <row r="83">
          <cell r="A83">
            <v>3635</v>
          </cell>
          <cell r="B83" t="str">
            <v>B</v>
          </cell>
          <cell r="C83">
            <v>221</v>
          </cell>
        </row>
        <row r="84">
          <cell r="A84">
            <v>3635</v>
          </cell>
          <cell r="B84" t="str">
            <v>B</v>
          </cell>
          <cell r="C84">
            <v>222</v>
          </cell>
        </row>
        <row r="85">
          <cell r="A85">
            <v>3635</v>
          </cell>
          <cell r="B85" t="str">
            <v>B</v>
          </cell>
          <cell r="C85">
            <v>223</v>
          </cell>
        </row>
        <row r="86">
          <cell r="A86">
            <v>3635</v>
          </cell>
          <cell r="B86" t="str">
            <v>B</v>
          </cell>
          <cell r="C86">
            <v>224</v>
          </cell>
        </row>
        <row r="87">
          <cell r="A87">
            <v>3635</v>
          </cell>
          <cell r="B87" t="str">
            <v>B</v>
          </cell>
          <cell r="C87" t="str">
            <v>313A</v>
          </cell>
        </row>
        <row r="88">
          <cell r="A88">
            <v>3635</v>
          </cell>
          <cell r="B88" t="str">
            <v>B</v>
          </cell>
          <cell r="C88" t="str">
            <v>313B</v>
          </cell>
        </row>
        <row r="89">
          <cell r="A89">
            <v>3635</v>
          </cell>
          <cell r="B89" t="str">
            <v>B</v>
          </cell>
          <cell r="C89" t="str">
            <v>314A</v>
          </cell>
        </row>
        <row r="90">
          <cell r="A90">
            <v>3635</v>
          </cell>
          <cell r="B90" t="str">
            <v>B</v>
          </cell>
          <cell r="C90" t="str">
            <v>314B</v>
          </cell>
        </row>
        <row r="91">
          <cell r="A91">
            <v>3635</v>
          </cell>
          <cell r="B91" t="str">
            <v>B</v>
          </cell>
          <cell r="C91" t="str">
            <v>315A</v>
          </cell>
        </row>
        <row r="92">
          <cell r="A92">
            <v>3635</v>
          </cell>
          <cell r="B92" t="str">
            <v>B</v>
          </cell>
          <cell r="C92" t="str">
            <v>315B</v>
          </cell>
        </row>
        <row r="93">
          <cell r="A93">
            <v>3635</v>
          </cell>
          <cell r="B93" t="str">
            <v>B</v>
          </cell>
          <cell r="C93" t="str">
            <v>316A</v>
          </cell>
        </row>
        <row r="94">
          <cell r="A94">
            <v>3635</v>
          </cell>
          <cell r="B94" t="str">
            <v>B</v>
          </cell>
          <cell r="C94" t="str">
            <v>316B</v>
          </cell>
        </row>
        <row r="95">
          <cell r="A95">
            <v>3635</v>
          </cell>
          <cell r="B95" t="str">
            <v>B</v>
          </cell>
          <cell r="C95" t="str">
            <v>317A</v>
          </cell>
        </row>
        <row r="96">
          <cell r="A96">
            <v>3635</v>
          </cell>
          <cell r="B96" t="str">
            <v>B</v>
          </cell>
          <cell r="C96" t="str">
            <v>317B</v>
          </cell>
        </row>
        <row r="97">
          <cell r="A97">
            <v>3635</v>
          </cell>
          <cell r="B97" t="str">
            <v>B</v>
          </cell>
          <cell r="C97" t="str">
            <v>318A</v>
          </cell>
        </row>
        <row r="98">
          <cell r="A98">
            <v>3635</v>
          </cell>
          <cell r="B98" t="str">
            <v>B</v>
          </cell>
          <cell r="C98" t="str">
            <v>318B</v>
          </cell>
        </row>
        <row r="99">
          <cell r="A99">
            <v>3635</v>
          </cell>
          <cell r="B99" t="str">
            <v>B</v>
          </cell>
          <cell r="C99" t="str">
            <v>319A</v>
          </cell>
        </row>
        <row r="100">
          <cell r="A100">
            <v>3635</v>
          </cell>
          <cell r="B100" t="str">
            <v>B</v>
          </cell>
          <cell r="C100" t="str">
            <v>319B</v>
          </cell>
        </row>
        <row r="101">
          <cell r="A101">
            <v>3635</v>
          </cell>
          <cell r="B101" t="str">
            <v>B</v>
          </cell>
          <cell r="C101" t="str">
            <v>320A</v>
          </cell>
        </row>
        <row r="102">
          <cell r="A102">
            <v>3635</v>
          </cell>
          <cell r="B102" t="str">
            <v>B</v>
          </cell>
          <cell r="C102" t="str">
            <v>320B</v>
          </cell>
        </row>
        <row r="103">
          <cell r="A103">
            <v>3635</v>
          </cell>
          <cell r="B103" t="str">
            <v>B</v>
          </cell>
          <cell r="C103" t="str">
            <v>321A</v>
          </cell>
        </row>
        <row r="104">
          <cell r="A104">
            <v>3635</v>
          </cell>
          <cell r="B104" t="str">
            <v>B</v>
          </cell>
          <cell r="C104" t="str">
            <v>321B</v>
          </cell>
        </row>
        <row r="105">
          <cell r="A105">
            <v>3635</v>
          </cell>
          <cell r="B105" t="str">
            <v>B</v>
          </cell>
          <cell r="C105" t="str">
            <v>322A</v>
          </cell>
        </row>
        <row r="106">
          <cell r="A106">
            <v>3635</v>
          </cell>
          <cell r="B106" t="str">
            <v>B</v>
          </cell>
          <cell r="C106" t="str">
            <v>322B</v>
          </cell>
        </row>
        <row r="107">
          <cell r="A107">
            <v>3635</v>
          </cell>
          <cell r="B107" t="str">
            <v>B</v>
          </cell>
          <cell r="C107" t="str">
            <v>323A</v>
          </cell>
        </row>
        <row r="108">
          <cell r="A108">
            <v>3635</v>
          </cell>
          <cell r="B108" t="str">
            <v>B</v>
          </cell>
          <cell r="C108" t="str">
            <v>323B</v>
          </cell>
        </row>
        <row r="109">
          <cell r="A109">
            <v>3635</v>
          </cell>
          <cell r="B109" t="str">
            <v>B</v>
          </cell>
          <cell r="C109" t="str">
            <v>324A</v>
          </cell>
        </row>
        <row r="110">
          <cell r="A110">
            <v>3635</v>
          </cell>
          <cell r="B110" t="str">
            <v>B</v>
          </cell>
          <cell r="C110" t="str">
            <v>324B</v>
          </cell>
        </row>
        <row r="111">
          <cell r="A111">
            <v>3635</v>
          </cell>
          <cell r="B111" t="str">
            <v>D</v>
          </cell>
          <cell r="C111">
            <v>125</v>
          </cell>
        </row>
        <row r="112">
          <cell r="A112">
            <v>3635</v>
          </cell>
          <cell r="B112" t="str">
            <v>D</v>
          </cell>
          <cell r="C112">
            <v>126</v>
          </cell>
        </row>
        <row r="113">
          <cell r="A113">
            <v>3635</v>
          </cell>
          <cell r="B113" t="str">
            <v>D</v>
          </cell>
          <cell r="C113">
            <v>127</v>
          </cell>
        </row>
        <row r="114">
          <cell r="A114">
            <v>3635</v>
          </cell>
          <cell r="B114" t="str">
            <v>D</v>
          </cell>
          <cell r="C114">
            <v>128</v>
          </cell>
        </row>
        <row r="115">
          <cell r="A115">
            <v>3635</v>
          </cell>
          <cell r="B115" t="str">
            <v>D</v>
          </cell>
          <cell r="C115">
            <v>129</v>
          </cell>
        </row>
        <row r="116">
          <cell r="A116">
            <v>3635</v>
          </cell>
          <cell r="B116" t="str">
            <v>D</v>
          </cell>
          <cell r="C116">
            <v>130</v>
          </cell>
        </row>
        <row r="117">
          <cell r="A117">
            <v>3635</v>
          </cell>
          <cell r="B117" t="str">
            <v>D</v>
          </cell>
          <cell r="C117">
            <v>131</v>
          </cell>
        </row>
        <row r="118">
          <cell r="A118">
            <v>3635</v>
          </cell>
          <cell r="B118" t="str">
            <v>D</v>
          </cell>
          <cell r="C118">
            <v>132</v>
          </cell>
        </row>
        <row r="119">
          <cell r="A119">
            <v>3635</v>
          </cell>
          <cell r="B119" t="str">
            <v>D</v>
          </cell>
          <cell r="C119">
            <v>133</v>
          </cell>
        </row>
        <row r="120">
          <cell r="A120">
            <v>3635</v>
          </cell>
          <cell r="B120" t="str">
            <v>D</v>
          </cell>
          <cell r="C120">
            <v>134</v>
          </cell>
        </row>
        <row r="121">
          <cell r="A121">
            <v>3635</v>
          </cell>
          <cell r="B121" t="str">
            <v>D</v>
          </cell>
          <cell r="C121">
            <v>135</v>
          </cell>
        </row>
        <row r="122">
          <cell r="A122">
            <v>3635</v>
          </cell>
          <cell r="B122" t="str">
            <v>D</v>
          </cell>
          <cell r="C122">
            <v>136</v>
          </cell>
        </row>
        <row r="123">
          <cell r="A123">
            <v>3635</v>
          </cell>
          <cell r="B123" t="str">
            <v>D</v>
          </cell>
          <cell r="C123" t="str">
            <v>225A</v>
          </cell>
        </row>
        <row r="124">
          <cell r="A124">
            <v>3635</v>
          </cell>
          <cell r="B124" t="str">
            <v>D</v>
          </cell>
          <cell r="C124" t="str">
            <v>225B</v>
          </cell>
        </row>
        <row r="125">
          <cell r="A125">
            <v>3635</v>
          </cell>
          <cell r="B125" t="str">
            <v>D</v>
          </cell>
          <cell r="C125" t="str">
            <v>226A</v>
          </cell>
        </row>
        <row r="126">
          <cell r="A126">
            <v>3635</v>
          </cell>
          <cell r="B126" t="str">
            <v>D</v>
          </cell>
          <cell r="C126" t="str">
            <v>226B</v>
          </cell>
        </row>
        <row r="127">
          <cell r="A127">
            <v>3635</v>
          </cell>
          <cell r="B127" t="str">
            <v>D</v>
          </cell>
          <cell r="C127" t="str">
            <v>227A</v>
          </cell>
        </row>
        <row r="128">
          <cell r="A128">
            <v>3635</v>
          </cell>
          <cell r="B128" t="str">
            <v>D</v>
          </cell>
          <cell r="C128" t="str">
            <v>227B</v>
          </cell>
        </row>
        <row r="129">
          <cell r="A129">
            <v>3635</v>
          </cell>
          <cell r="B129" t="str">
            <v>D</v>
          </cell>
          <cell r="C129" t="str">
            <v>228A</v>
          </cell>
        </row>
        <row r="130">
          <cell r="A130">
            <v>3635</v>
          </cell>
          <cell r="B130" t="str">
            <v>D</v>
          </cell>
          <cell r="C130" t="str">
            <v>228B</v>
          </cell>
        </row>
        <row r="131">
          <cell r="A131">
            <v>3635</v>
          </cell>
          <cell r="B131" t="str">
            <v>D</v>
          </cell>
          <cell r="C131" t="str">
            <v>229A</v>
          </cell>
        </row>
        <row r="132">
          <cell r="A132">
            <v>3635</v>
          </cell>
          <cell r="B132" t="str">
            <v>D</v>
          </cell>
          <cell r="C132" t="str">
            <v>229B</v>
          </cell>
        </row>
        <row r="133">
          <cell r="A133">
            <v>3635</v>
          </cell>
          <cell r="B133" t="str">
            <v>D</v>
          </cell>
          <cell r="C133" t="str">
            <v>230A</v>
          </cell>
        </row>
        <row r="134">
          <cell r="A134">
            <v>3635</v>
          </cell>
          <cell r="B134" t="str">
            <v>D</v>
          </cell>
          <cell r="C134" t="str">
            <v>230B</v>
          </cell>
        </row>
        <row r="135">
          <cell r="A135">
            <v>3635</v>
          </cell>
          <cell r="B135" t="str">
            <v>D</v>
          </cell>
          <cell r="C135" t="str">
            <v>231A</v>
          </cell>
        </row>
        <row r="136">
          <cell r="A136">
            <v>3635</v>
          </cell>
          <cell r="B136" t="str">
            <v>D</v>
          </cell>
          <cell r="C136" t="str">
            <v>231B</v>
          </cell>
        </row>
        <row r="137">
          <cell r="A137">
            <v>3635</v>
          </cell>
          <cell r="B137" t="str">
            <v>D</v>
          </cell>
          <cell r="C137" t="str">
            <v>232A</v>
          </cell>
        </row>
        <row r="138">
          <cell r="A138">
            <v>3635</v>
          </cell>
          <cell r="B138" t="str">
            <v>D</v>
          </cell>
          <cell r="C138" t="str">
            <v>232B</v>
          </cell>
        </row>
        <row r="139">
          <cell r="A139">
            <v>3635</v>
          </cell>
          <cell r="B139" t="str">
            <v>D</v>
          </cell>
          <cell r="C139" t="str">
            <v>233A</v>
          </cell>
        </row>
        <row r="140">
          <cell r="A140">
            <v>3635</v>
          </cell>
          <cell r="B140" t="str">
            <v>D</v>
          </cell>
          <cell r="C140" t="str">
            <v>233B</v>
          </cell>
        </row>
        <row r="141">
          <cell r="A141">
            <v>3635</v>
          </cell>
          <cell r="B141" t="str">
            <v>D</v>
          </cell>
          <cell r="C141" t="str">
            <v>234A</v>
          </cell>
        </row>
        <row r="142">
          <cell r="A142">
            <v>3635</v>
          </cell>
          <cell r="B142" t="str">
            <v>D</v>
          </cell>
          <cell r="C142" t="str">
            <v>234B</v>
          </cell>
        </row>
        <row r="143">
          <cell r="A143">
            <v>3635</v>
          </cell>
          <cell r="B143" t="str">
            <v>D</v>
          </cell>
          <cell r="C143" t="str">
            <v>235A</v>
          </cell>
        </row>
        <row r="144">
          <cell r="A144">
            <v>3635</v>
          </cell>
          <cell r="B144" t="str">
            <v>D</v>
          </cell>
          <cell r="C144" t="str">
            <v>235B</v>
          </cell>
        </row>
        <row r="145">
          <cell r="A145">
            <v>3635</v>
          </cell>
          <cell r="B145" t="str">
            <v>D</v>
          </cell>
          <cell r="C145" t="str">
            <v>236A</v>
          </cell>
        </row>
        <row r="146">
          <cell r="A146">
            <v>3635</v>
          </cell>
          <cell r="B146" t="str">
            <v>D</v>
          </cell>
          <cell r="C146" t="str">
            <v>236B</v>
          </cell>
        </row>
        <row r="147">
          <cell r="A147">
            <v>3635</v>
          </cell>
          <cell r="B147" t="str">
            <v>D</v>
          </cell>
          <cell r="C147" t="str">
            <v>325A</v>
          </cell>
        </row>
        <row r="148">
          <cell r="A148">
            <v>3635</v>
          </cell>
          <cell r="B148" t="str">
            <v>D</v>
          </cell>
          <cell r="C148" t="str">
            <v>325B</v>
          </cell>
        </row>
        <row r="149">
          <cell r="A149">
            <v>3635</v>
          </cell>
          <cell r="B149" t="str">
            <v>D</v>
          </cell>
          <cell r="C149" t="str">
            <v>326A</v>
          </cell>
        </row>
        <row r="150">
          <cell r="A150">
            <v>3635</v>
          </cell>
          <cell r="B150" t="str">
            <v>D</v>
          </cell>
          <cell r="C150" t="str">
            <v>326B</v>
          </cell>
        </row>
        <row r="151">
          <cell r="A151">
            <v>3635</v>
          </cell>
          <cell r="B151" t="str">
            <v>D</v>
          </cell>
          <cell r="C151" t="str">
            <v>327A</v>
          </cell>
        </row>
        <row r="152">
          <cell r="A152">
            <v>3635</v>
          </cell>
          <cell r="B152" t="str">
            <v>D</v>
          </cell>
          <cell r="C152" t="str">
            <v>327B</v>
          </cell>
        </row>
        <row r="153">
          <cell r="A153">
            <v>3635</v>
          </cell>
          <cell r="B153" t="str">
            <v>D</v>
          </cell>
          <cell r="C153" t="str">
            <v>328A</v>
          </cell>
        </row>
        <row r="154">
          <cell r="A154">
            <v>3635</v>
          </cell>
          <cell r="B154" t="str">
            <v>D</v>
          </cell>
          <cell r="C154" t="str">
            <v>328B</v>
          </cell>
        </row>
        <row r="155">
          <cell r="A155">
            <v>3635</v>
          </cell>
          <cell r="B155" t="str">
            <v>D</v>
          </cell>
          <cell r="C155" t="str">
            <v>329A</v>
          </cell>
        </row>
        <row r="156">
          <cell r="A156">
            <v>3635</v>
          </cell>
          <cell r="B156" t="str">
            <v>D</v>
          </cell>
          <cell r="C156" t="str">
            <v>329B</v>
          </cell>
        </row>
        <row r="157">
          <cell r="A157">
            <v>3635</v>
          </cell>
          <cell r="B157" t="str">
            <v>D</v>
          </cell>
          <cell r="C157" t="str">
            <v>330A</v>
          </cell>
        </row>
        <row r="158">
          <cell r="A158">
            <v>3635</v>
          </cell>
          <cell r="B158" t="str">
            <v>D</v>
          </cell>
          <cell r="C158" t="str">
            <v>330B</v>
          </cell>
        </row>
        <row r="159">
          <cell r="A159">
            <v>3635</v>
          </cell>
          <cell r="B159" t="str">
            <v>D</v>
          </cell>
          <cell r="C159" t="str">
            <v>331A</v>
          </cell>
        </row>
        <row r="160">
          <cell r="A160">
            <v>3635</v>
          </cell>
          <cell r="B160" t="str">
            <v>D</v>
          </cell>
          <cell r="C160" t="str">
            <v>331B</v>
          </cell>
        </row>
        <row r="161">
          <cell r="A161">
            <v>3635</v>
          </cell>
          <cell r="B161" t="str">
            <v>D</v>
          </cell>
          <cell r="C161" t="str">
            <v>332A</v>
          </cell>
        </row>
        <row r="162">
          <cell r="A162">
            <v>3635</v>
          </cell>
          <cell r="B162" t="str">
            <v>D</v>
          </cell>
          <cell r="C162" t="str">
            <v>332B</v>
          </cell>
        </row>
        <row r="163">
          <cell r="A163">
            <v>3635</v>
          </cell>
          <cell r="B163" t="str">
            <v>D</v>
          </cell>
          <cell r="C163" t="str">
            <v>333A</v>
          </cell>
        </row>
        <row r="164">
          <cell r="A164">
            <v>3635</v>
          </cell>
          <cell r="B164" t="str">
            <v>D</v>
          </cell>
          <cell r="C164" t="str">
            <v>333B</v>
          </cell>
        </row>
        <row r="165">
          <cell r="A165">
            <v>3635</v>
          </cell>
          <cell r="B165" t="str">
            <v>D</v>
          </cell>
          <cell r="C165" t="str">
            <v>334A</v>
          </cell>
        </row>
        <row r="166">
          <cell r="A166">
            <v>3635</v>
          </cell>
          <cell r="B166" t="str">
            <v>D</v>
          </cell>
          <cell r="C166" t="str">
            <v>334B</v>
          </cell>
        </row>
        <row r="167">
          <cell r="A167">
            <v>3635</v>
          </cell>
          <cell r="B167" t="str">
            <v>D</v>
          </cell>
          <cell r="C167" t="str">
            <v>335A</v>
          </cell>
        </row>
        <row r="168">
          <cell r="A168">
            <v>3635</v>
          </cell>
          <cell r="B168" t="str">
            <v>D</v>
          </cell>
          <cell r="C168" t="str">
            <v>335B</v>
          </cell>
        </row>
        <row r="169">
          <cell r="A169">
            <v>3635</v>
          </cell>
          <cell r="B169" t="str">
            <v>D</v>
          </cell>
          <cell r="C169" t="str">
            <v>336A</v>
          </cell>
        </row>
        <row r="170">
          <cell r="A170">
            <v>3635</v>
          </cell>
          <cell r="B170" t="str">
            <v>D</v>
          </cell>
          <cell r="C170" t="str">
            <v>336B</v>
          </cell>
        </row>
      </sheetData>
      <sheetData sheetId="1"/>
      <sheetData sheetId="2"/>
      <sheetData sheetId="3"/>
      <sheetData sheetId="4"/>
      <sheetData sheetId="5"/>
      <sheetData sheetId="6">
        <row r="1">
          <cell r="A1" t="str">
            <v>Okubo Dorms Key Inventory</v>
          </cell>
        </row>
        <row r="2">
          <cell r="A2" t="str">
            <v>Main Suite Door</v>
          </cell>
          <cell r="I2" t="str">
            <v>Bedroom A</v>
          </cell>
          <cell r="Q2" t="str">
            <v>Bedroom B</v>
          </cell>
        </row>
        <row r="3">
          <cell r="A3" t="str">
            <v>Suite</v>
          </cell>
          <cell r="B3" t="str">
            <v>Key Tag #</v>
          </cell>
          <cell r="C3" t="str">
            <v>Main Door Key #</v>
          </cell>
          <cell r="D3" t="str">
            <v>Main Door Key QTY RQ</v>
          </cell>
          <cell r="E3" t="str">
            <v>Main Door Key QTY OH</v>
          </cell>
          <cell r="F3" t="str">
            <v>Main Door Key QTY Needed</v>
          </cell>
          <cell r="G3" t="str">
            <v>Main Door Key QTY OO</v>
          </cell>
          <cell r="H3" t="str">
            <v>Main Door Key QTY Avail</v>
          </cell>
          <cell r="I3" t="str">
            <v>Room A</v>
          </cell>
          <cell r="J3" t="str">
            <v>Room A Key Tag #</v>
          </cell>
          <cell r="K3" t="str">
            <v>Room A Key #</v>
          </cell>
          <cell r="L3" t="str">
            <v>BDRM A Door Key QTY RQ</v>
          </cell>
          <cell r="M3" t="str">
            <v>BDRM A Door Key QTY OH</v>
          </cell>
          <cell r="N3" t="str">
            <v>BDRM A Door Key QTY Needed</v>
          </cell>
          <cell r="O3" t="str">
            <v>BDRM A Door Key QTY OO</v>
          </cell>
          <cell r="P3" t="str">
            <v>BDRM A Door Key QTY Avail</v>
          </cell>
          <cell r="Q3" t="str">
            <v>Room B</v>
          </cell>
          <cell r="R3" t="str">
            <v>Room B Key Tag #</v>
          </cell>
          <cell r="S3" t="str">
            <v>Room B Key #</v>
          </cell>
          <cell r="T3" t="str">
            <v>BDRM B Door Key QTY RQ</v>
          </cell>
          <cell r="U3" t="str">
            <v>BDRM B Door Key QTY OH</v>
          </cell>
          <cell r="V3" t="str">
            <v>BDRM B Door Key QTY Needed</v>
          </cell>
          <cell r="W3" t="str">
            <v>BDRM B Door Key QTY OO</v>
          </cell>
          <cell r="X3" t="str">
            <v>BDRM B Door Key QTY Avail</v>
          </cell>
        </row>
        <row r="4">
          <cell r="A4">
            <v>101</v>
          </cell>
          <cell r="B4">
            <v>101</v>
          </cell>
          <cell r="C4">
            <v>282</v>
          </cell>
          <cell r="D4">
            <v>3</v>
          </cell>
          <cell r="E4">
            <v>1</v>
          </cell>
          <cell r="F4">
            <v>2</v>
          </cell>
          <cell r="H4">
            <v>1</v>
          </cell>
          <cell r="P4" t="str">
            <v/>
          </cell>
          <cell r="X4" t="str">
            <v/>
          </cell>
        </row>
        <row r="5">
          <cell r="A5">
            <v>102</v>
          </cell>
          <cell r="B5">
            <v>102</v>
          </cell>
          <cell r="C5">
            <v>281</v>
          </cell>
          <cell r="D5">
            <v>3</v>
          </cell>
          <cell r="E5">
            <v>1</v>
          </cell>
          <cell r="F5">
            <v>2</v>
          </cell>
          <cell r="H5">
            <v>1</v>
          </cell>
          <cell r="P5" t="str">
            <v/>
          </cell>
          <cell r="X5" t="str">
            <v/>
          </cell>
        </row>
        <row r="6">
          <cell r="A6">
            <v>103</v>
          </cell>
          <cell r="B6">
            <v>103</v>
          </cell>
          <cell r="C6">
            <v>284</v>
          </cell>
          <cell r="D6">
            <v>3</v>
          </cell>
          <cell r="E6">
            <v>0</v>
          </cell>
          <cell r="F6">
            <v>3</v>
          </cell>
          <cell r="H6">
            <v>0</v>
          </cell>
          <cell r="P6" t="str">
            <v/>
          </cell>
          <cell r="X6" t="str">
            <v/>
          </cell>
        </row>
        <row r="7">
          <cell r="A7">
            <v>104</v>
          </cell>
          <cell r="B7">
            <v>104</v>
          </cell>
          <cell r="C7">
            <v>283</v>
          </cell>
          <cell r="D7">
            <v>3</v>
          </cell>
          <cell r="E7">
            <v>0</v>
          </cell>
          <cell r="F7">
            <v>3</v>
          </cell>
          <cell r="H7">
            <v>0</v>
          </cell>
          <cell r="P7" t="str">
            <v/>
          </cell>
          <cell r="X7" t="str">
            <v/>
          </cell>
        </row>
        <row r="8">
          <cell r="A8">
            <v>105</v>
          </cell>
          <cell r="B8">
            <v>105</v>
          </cell>
          <cell r="C8">
            <v>286</v>
          </cell>
          <cell r="D8">
            <v>3</v>
          </cell>
          <cell r="E8">
            <v>2</v>
          </cell>
          <cell r="F8">
            <v>1</v>
          </cell>
          <cell r="H8">
            <v>2</v>
          </cell>
          <cell r="P8" t="str">
            <v/>
          </cell>
          <cell r="X8" t="str">
            <v/>
          </cell>
        </row>
        <row r="9">
          <cell r="A9">
            <v>106</v>
          </cell>
          <cell r="B9">
            <v>106</v>
          </cell>
          <cell r="C9">
            <v>285</v>
          </cell>
          <cell r="D9">
            <v>3</v>
          </cell>
          <cell r="E9">
            <v>1</v>
          </cell>
          <cell r="F9">
            <v>2</v>
          </cell>
          <cell r="H9">
            <v>1</v>
          </cell>
          <cell r="P9" t="str">
            <v/>
          </cell>
          <cell r="X9" t="str">
            <v/>
          </cell>
        </row>
        <row r="10">
          <cell r="A10">
            <v>107</v>
          </cell>
          <cell r="B10">
            <v>107</v>
          </cell>
          <cell r="C10">
            <v>288</v>
          </cell>
          <cell r="D10">
            <v>3</v>
          </cell>
          <cell r="E10">
            <v>2</v>
          </cell>
          <cell r="F10">
            <v>1</v>
          </cell>
          <cell r="H10">
            <v>2</v>
          </cell>
          <cell r="P10" t="str">
            <v/>
          </cell>
          <cell r="X10" t="str">
            <v/>
          </cell>
        </row>
        <row r="11">
          <cell r="A11">
            <v>108</v>
          </cell>
          <cell r="B11">
            <v>108</v>
          </cell>
          <cell r="C11">
            <v>287</v>
          </cell>
          <cell r="D11">
            <v>3</v>
          </cell>
          <cell r="E11">
            <v>1</v>
          </cell>
          <cell r="F11">
            <v>2</v>
          </cell>
          <cell r="H11">
            <v>1</v>
          </cell>
          <cell r="P11" t="str">
            <v/>
          </cell>
          <cell r="X11" t="str">
            <v/>
          </cell>
        </row>
        <row r="12">
          <cell r="A12">
            <v>109</v>
          </cell>
          <cell r="B12">
            <v>109</v>
          </cell>
          <cell r="C12">
            <v>290</v>
          </cell>
          <cell r="D12">
            <v>3</v>
          </cell>
          <cell r="E12">
            <v>0</v>
          </cell>
          <cell r="F12">
            <v>3</v>
          </cell>
          <cell r="H12">
            <v>0</v>
          </cell>
          <cell r="P12" t="str">
            <v/>
          </cell>
          <cell r="X12" t="str">
            <v/>
          </cell>
        </row>
        <row r="13">
          <cell r="A13">
            <v>110</v>
          </cell>
          <cell r="B13">
            <v>110</v>
          </cell>
          <cell r="C13">
            <v>289</v>
          </cell>
          <cell r="D13">
            <v>3</v>
          </cell>
          <cell r="E13">
            <v>1</v>
          </cell>
          <cell r="F13">
            <v>2</v>
          </cell>
          <cell r="H13">
            <v>1</v>
          </cell>
          <cell r="P13" t="str">
            <v/>
          </cell>
          <cell r="X13" t="str">
            <v/>
          </cell>
        </row>
        <row r="14">
          <cell r="A14">
            <v>111</v>
          </cell>
          <cell r="B14">
            <v>111</v>
          </cell>
          <cell r="C14">
            <v>292</v>
          </cell>
          <cell r="D14">
            <v>3</v>
          </cell>
          <cell r="E14">
            <v>1</v>
          </cell>
          <cell r="F14">
            <v>2</v>
          </cell>
          <cell r="H14">
            <v>1</v>
          </cell>
          <cell r="P14" t="str">
            <v/>
          </cell>
          <cell r="X14" t="str">
            <v/>
          </cell>
        </row>
        <row r="15">
          <cell r="A15">
            <v>112</v>
          </cell>
          <cell r="B15">
            <v>112</v>
          </cell>
          <cell r="C15">
            <v>291</v>
          </cell>
          <cell r="D15">
            <v>3</v>
          </cell>
          <cell r="E15">
            <v>1</v>
          </cell>
          <cell r="F15">
            <v>2</v>
          </cell>
          <cell r="H15">
            <v>1</v>
          </cell>
          <cell r="P15" t="str">
            <v/>
          </cell>
          <cell r="X15" t="str">
            <v/>
          </cell>
        </row>
        <row r="16">
          <cell r="A16">
            <v>201</v>
          </cell>
          <cell r="B16">
            <v>201</v>
          </cell>
          <cell r="C16">
            <v>296</v>
          </cell>
          <cell r="D16">
            <v>4</v>
          </cell>
          <cell r="E16">
            <v>0</v>
          </cell>
          <cell r="F16">
            <v>4</v>
          </cell>
          <cell r="H16">
            <v>0</v>
          </cell>
          <cell r="I16" t="str">
            <v>201A</v>
          </cell>
          <cell r="J16" t="str">
            <v>201A</v>
          </cell>
          <cell r="K16">
            <v>297</v>
          </cell>
          <cell r="L16">
            <v>3</v>
          </cell>
          <cell r="M16">
            <v>1</v>
          </cell>
          <cell r="N16">
            <v>2</v>
          </cell>
          <cell r="P16">
            <v>1</v>
          </cell>
          <cell r="Q16" t="str">
            <v>201B</v>
          </cell>
          <cell r="R16" t="str">
            <v>201B</v>
          </cell>
          <cell r="S16">
            <v>298</v>
          </cell>
          <cell r="T16">
            <v>3</v>
          </cell>
          <cell r="V16">
            <v>3</v>
          </cell>
          <cell r="X16" t="str">
            <v/>
          </cell>
        </row>
        <row r="17">
          <cell r="A17">
            <v>202</v>
          </cell>
          <cell r="B17">
            <v>202</v>
          </cell>
          <cell r="C17">
            <v>293</v>
          </cell>
          <cell r="D17">
            <v>4</v>
          </cell>
          <cell r="E17">
            <v>0</v>
          </cell>
          <cell r="F17">
            <v>4</v>
          </cell>
          <cell r="H17">
            <v>0</v>
          </cell>
          <cell r="I17" t="str">
            <v>202A</v>
          </cell>
          <cell r="J17" t="str">
            <v>202A</v>
          </cell>
          <cell r="K17">
            <v>295</v>
          </cell>
          <cell r="L17">
            <v>3</v>
          </cell>
          <cell r="M17">
            <v>1</v>
          </cell>
          <cell r="N17">
            <v>2</v>
          </cell>
          <cell r="P17">
            <v>1</v>
          </cell>
          <cell r="Q17" t="str">
            <v>202B</v>
          </cell>
          <cell r="R17" t="str">
            <v>202B</v>
          </cell>
          <cell r="S17">
            <v>294</v>
          </cell>
          <cell r="T17">
            <v>3</v>
          </cell>
          <cell r="V17">
            <v>3</v>
          </cell>
          <cell r="X17" t="str">
            <v/>
          </cell>
        </row>
        <row r="18">
          <cell r="A18">
            <v>203</v>
          </cell>
          <cell r="B18">
            <v>203</v>
          </cell>
          <cell r="C18">
            <v>302</v>
          </cell>
          <cell r="D18">
            <v>4</v>
          </cell>
          <cell r="E18">
            <v>0</v>
          </cell>
          <cell r="F18">
            <v>4</v>
          </cell>
          <cell r="H18">
            <v>0</v>
          </cell>
          <cell r="I18" t="str">
            <v>203A</v>
          </cell>
          <cell r="J18" t="str">
            <v>203A</v>
          </cell>
          <cell r="K18">
            <v>303</v>
          </cell>
          <cell r="L18">
            <v>3</v>
          </cell>
          <cell r="M18">
            <v>1</v>
          </cell>
          <cell r="N18">
            <v>2</v>
          </cell>
          <cell r="P18">
            <v>1</v>
          </cell>
          <cell r="Q18" t="str">
            <v>203B</v>
          </cell>
          <cell r="R18" t="str">
            <v>203B</v>
          </cell>
          <cell r="S18">
            <v>304</v>
          </cell>
          <cell r="T18">
            <v>3</v>
          </cell>
          <cell r="U18">
            <v>1</v>
          </cell>
          <cell r="V18">
            <v>2</v>
          </cell>
          <cell r="X18">
            <v>1</v>
          </cell>
        </row>
        <row r="19">
          <cell r="A19">
            <v>204</v>
          </cell>
          <cell r="B19">
            <v>204</v>
          </cell>
          <cell r="C19">
            <v>299</v>
          </cell>
          <cell r="D19">
            <v>4</v>
          </cell>
          <cell r="E19">
            <v>1</v>
          </cell>
          <cell r="F19">
            <v>3</v>
          </cell>
          <cell r="H19">
            <v>1</v>
          </cell>
          <cell r="I19" t="str">
            <v>204A</v>
          </cell>
          <cell r="J19" t="str">
            <v>204A</v>
          </cell>
          <cell r="K19">
            <v>300</v>
          </cell>
          <cell r="L19">
            <v>3</v>
          </cell>
          <cell r="M19">
            <v>1</v>
          </cell>
          <cell r="N19">
            <v>2</v>
          </cell>
          <cell r="P19">
            <v>1</v>
          </cell>
          <cell r="Q19" t="str">
            <v>204B</v>
          </cell>
          <cell r="R19" t="str">
            <v>204B</v>
          </cell>
          <cell r="S19">
            <v>301</v>
          </cell>
          <cell r="T19">
            <v>3</v>
          </cell>
          <cell r="V19">
            <v>3</v>
          </cell>
          <cell r="X19" t="str">
            <v/>
          </cell>
        </row>
        <row r="20">
          <cell r="A20">
            <v>205</v>
          </cell>
          <cell r="B20">
            <v>205</v>
          </cell>
          <cell r="C20">
            <v>308</v>
          </cell>
          <cell r="D20">
            <v>4</v>
          </cell>
          <cell r="E20">
            <v>1</v>
          </cell>
          <cell r="F20">
            <v>3</v>
          </cell>
          <cell r="H20">
            <v>1</v>
          </cell>
          <cell r="I20" t="str">
            <v>205A</v>
          </cell>
          <cell r="J20" t="str">
            <v>205A</v>
          </cell>
          <cell r="K20">
            <v>310</v>
          </cell>
          <cell r="L20">
            <v>3</v>
          </cell>
          <cell r="M20">
            <v>1</v>
          </cell>
          <cell r="N20">
            <v>2</v>
          </cell>
          <cell r="P20">
            <v>1</v>
          </cell>
          <cell r="Q20" t="str">
            <v>205B</v>
          </cell>
          <cell r="R20" t="str">
            <v>205B</v>
          </cell>
          <cell r="S20">
            <v>309</v>
          </cell>
          <cell r="T20">
            <v>3</v>
          </cell>
          <cell r="U20">
            <v>1</v>
          </cell>
          <cell r="V20">
            <v>2</v>
          </cell>
          <cell r="X20">
            <v>1</v>
          </cell>
        </row>
        <row r="21">
          <cell r="A21">
            <v>206</v>
          </cell>
          <cell r="B21">
            <v>206</v>
          </cell>
          <cell r="C21">
            <v>305</v>
          </cell>
          <cell r="D21">
            <v>4</v>
          </cell>
          <cell r="E21">
            <v>1</v>
          </cell>
          <cell r="F21">
            <v>3</v>
          </cell>
          <cell r="H21">
            <v>1</v>
          </cell>
          <cell r="I21" t="str">
            <v>206A</v>
          </cell>
          <cell r="J21" t="str">
            <v>206A</v>
          </cell>
          <cell r="K21">
            <v>306</v>
          </cell>
          <cell r="L21">
            <v>3</v>
          </cell>
          <cell r="M21">
            <v>1</v>
          </cell>
          <cell r="N21">
            <v>2</v>
          </cell>
          <cell r="P21">
            <v>1</v>
          </cell>
          <cell r="Q21" t="str">
            <v>206B</v>
          </cell>
          <cell r="R21" t="str">
            <v>206B</v>
          </cell>
          <cell r="S21">
            <v>307</v>
          </cell>
          <cell r="T21">
            <v>3</v>
          </cell>
          <cell r="U21">
            <v>1</v>
          </cell>
          <cell r="V21">
            <v>2</v>
          </cell>
          <cell r="X21">
            <v>1</v>
          </cell>
        </row>
        <row r="22">
          <cell r="A22">
            <v>207</v>
          </cell>
          <cell r="B22">
            <v>207</v>
          </cell>
          <cell r="C22">
            <v>314</v>
          </cell>
          <cell r="D22">
            <v>4</v>
          </cell>
          <cell r="E22">
            <v>1</v>
          </cell>
          <cell r="F22">
            <v>3</v>
          </cell>
          <cell r="H22">
            <v>1</v>
          </cell>
          <cell r="I22" t="str">
            <v>207A</v>
          </cell>
          <cell r="J22" t="str">
            <v>207A</v>
          </cell>
          <cell r="K22">
            <v>316</v>
          </cell>
          <cell r="L22">
            <v>3</v>
          </cell>
          <cell r="N22">
            <v>3</v>
          </cell>
          <cell r="P22" t="str">
            <v/>
          </cell>
          <cell r="Q22" t="str">
            <v>207B</v>
          </cell>
          <cell r="R22" t="str">
            <v>207B</v>
          </cell>
          <cell r="S22">
            <v>315</v>
          </cell>
          <cell r="T22">
            <v>3</v>
          </cell>
          <cell r="U22">
            <v>1</v>
          </cell>
          <cell r="V22">
            <v>2</v>
          </cell>
          <cell r="X22">
            <v>1</v>
          </cell>
        </row>
        <row r="23">
          <cell r="A23">
            <v>208</v>
          </cell>
          <cell r="B23">
            <v>208</v>
          </cell>
          <cell r="C23">
            <v>311</v>
          </cell>
          <cell r="D23">
            <v>4</v>
          </cell>
          <cell r="E23">
            <v>1</v>
          </cell>
          <cell r="F23">
            <v>3</v>
          </cell>
          <cell r="H23">
            <v>1</v>
          </cell>
          <cell r="I23" t="str">
            <v>208A</v>
          </cell>
          <cell r="J23" t="str">
            <v>208A</v>
          </cell>
          <cell r="K23">
            <v>313</v>
          </cell>
          <cell r="L23">
            <v>3</v>
          </cell>
          <cell r="N23">
            <v>3</v>
          </cell>
          <cell r="P23" t="str">
            <v/>
          </cell>
          <cell r="Q23" t="str">
            <v>208B</v>
          </cell>
          <cell r="R23" t="str">
            <v>208B</v>
          </cell>
          <cell r="S23">
            <v>312</v>
          </cell>
          <cell r="T23">
            <v>3</v>
          </cell>
          <cell r="U23">
            <v>1</v>
          </cell>
          <cell r="V23">
            <v>2</v>
          </cell>
          <cell r="X23">
            <v>1</v>
          </cell>
        </row>
        <row r="24">
          <cell r="A24">
            <v>209</v>
          </cell>
          <cell r="B24">
            <v>209</v>
          </cell>
          <cell r="C24">
            <v>320</v>
          </cell>
          <cell r="D24">
            <v>4</v>
          </cell>
          <cell r="E24">
            <v>1</v>
          </cell>
          <cell r="F24">
            <v>3</v>
          </cell>
          <cell r="H24">
            <v>1</v>
          </cell>
          <cell r="I24" t="str">
            <v>209A</v>
          </cell>
          <cell r="J24" t="str">
            <v>209A</v>
          </cell>
          <cell r="K24">
            <v>322</v>
          </cell>
          <cell r="L24">
            <v>3</v>
          </cell>
          <cell r="M24">
            <v>1</v>
          </cell>
          <cell r="N24">
            <v>2</v>
          </cell>
          <cell r="P24">
            <v>1</v>
          </cell>
          <cell r="Q24" t="str">
            <v>209B</v>
          </cell>
          <cell r="R24" t="str">
            <v>209B</v>
          </cell>
          <cell r="S24">
            <v>321</v>
          </cell>
          <cell r="T24">
            <v>3</v>
          </cell>
          <cell r="U24">
            <v>1</v>
          </cell>
          <cell r="V24">
            <v>2</v>
          </cell>
          <cell r="X24">
            <v>1</v>
          </cell>
        </row>
        <row r="25">
          <cell r="A25">
            <v>210</v>
          </cell>
          <cell r="B25">
            <v>210</v>
          </cell>
          <cell r="C25">
            <v>317</v>
          </cell>
          <cell r="D25">
            <v>4</v>
          </cell>
          <cell r="E25">
            <v>1</v>
          </cell>
          <cell r="F25">
            <v>3</v>
          </cell>
          <cell r="H25">
            <v>1</v>
          </cell>
          <cell r="I25" t="str">
            <v>210A</v>
          </cell>
          <cell r="J25" t="str">
            <v>210A</v>
          </cell>
          <cell r="K25">
            <v>315</v>
          </cell>
          <cell r="L25">
            <v>3</v>
          </cell>
          <cell r="N25">
            <v>3</v>
          </cell>
          <cell r="P25" t="str">
            <v/>
          </cell>
          <cell r="Q25" t="str">
            <v>210B</v>
          </cell>
          <cell r="R25" t="str">
            <v>210B</v>
          </cell>
          <cell r="S25">
            <v>319</v>
          </cell>
          <cell r="T25">
            <v>3</v>
          </cell>
          <cell r="U25">
            <v>1</v>
          </cell>
          <cell r="V25">
            <v>2</v>
          </cell>
          <cell r="X25">
            <v>1</v>
          </cell>
        </row>
        <row r="26">
          <cell r="A26">
            <v>211</v>
          </cell>
          <cell r="B26">
            <v>211</v>
          </cell>
          <cell r="C26">
            <v>326</v>
          </cell>
          <cell r="D26">
            <v>4</v>
          </cell>
          <cell r="E26">
            <v>1</v>
          </cell>
          <cell r="F26">
            <v>3</v>
          </cell>
          <cell r="H26">
            <v>1</v>
          </cell>
          <cell r="I26" t="str">
            <v>211A</v>
          </cell>
          <cell r="J26" t="str">
            <v>211A</v>
          </cell>
          <cell r="K26">
            <v>328</v>
          </cell>
          <cell r="L26">
            <v>3</v>
          </cell>
          <cell r="M26">
            <v>1</v>
          </cell>
          <cell r="N26">
            <v>2</v>
          </cell>
          <cell r="P26">
            <v>1</v>
          </cell>
          <cell r="Q26" t="str">
            <v>211B</v>
          </cell>
          <cell r="R26" t="str">
            <v>211B</v>
          </cell>
          <cell r="S26">
            <v>327</v>
          </cell>
          <cell r="T26">
            <v>3</v>
          </cell>
          <cell r="U26">
            <v>1</v>
          </cell>
          <cell r="V26">
            <v>2</v>
          </cell>
          <cell r="X26">
            <v>1</v>
          </cell>
        </row>
        <row r="27">
          <cell r="A27">
            <v>212</v>
          </cell>
          <cell r="B27">
            <v>212</v>
          </cell>
          <cell r="C27">
            <v>323</v>
          </cell>
          <cell r="D27">
            <v>4</v>
          </cell>
          <cell r="E27">
            <v>1</v>
          </cell>
          <cell r="F27">
            <v>3</v>
          </cell>
          <cell r="H27">
            <v>1</v>
          </cell>
          <cell r="I27" t="str">
            <v>212A</v>
          </cell>
          <cell r="J27" t="str">
            <v>212A</v>
          </cell>
          <cell r="K27">
            <v>325</v>
          </cell>
          <cell r="L27">
            <v>3</v>
          </cell>
          <cell r="M27">
            <v>1</v>
          </cell>
          <cell r="N27">
            <v>2</v>
          </cell>
          <cell r="P27">
            <v>1</v>
          </cell>
          <cell r="Q27" t="str">
            <v>212B</v>
          </cell>
          <cell r="R27" t="str">
            <v>212B</v>
          </cell>
          <cell r="S27">
            <v>324</v>
          </cell>
          <cell r="T27">
            <v>3</v>
          </cell>
          <cell r="U27">
            <v>1</v>
          </cell>
          <cell r="V27">
            <v>2</v>
          </cell>
          <cell r="X27">
            <v>1</v>
          </cell>
        </row>
        <row r="28">
          <cell r="A28">
            <v>301</v>
          </cell>
          <cell r="B28">
            <v>301</v>
          </cell>
          <cell r="C28">
            <v>332</v>
          </cell>
          <cell r="D28">
            <v>4</v>
          </cell>
          <cell r="E28">
            <v>2</v>
          </cell>
          <cell r="F28">
            <v>2</v>
          </cell>
          <cell r="H28">
            <v>2</v>
          </cell>
          <cell r="I28" t="str">
            <v>301A</v>
          </cell>
          <cell r="J28" t="str">
            <v>301A</v>
          </cell>
          <cell r="K28">
            <v>333</v>
          </cell>
          <cell r="L28">
            <v>3</v>
          </cell>
          <cell r="M28">
            <v>1</v>
          </cell>
          <cell r="N28">
            <v>2</v>
          </cell>
          <cell r="P28">
            <v>1</v>
          </cell>
          <cell r="Q28" t="str">
            <v>301B</v>
          </cell>
          <cell r="R28" t="str">
            <v>301B</v>
          </cell>
          <cell r="S28">
            <v>334</v>
          </cell>
          <cell r="T28">
            <v>3</v>
          </cell>
          <cell r="V28">
            <v>3</v>
          </cell>
          <cell r="X28" t="str">
            <v/>
          </cell>
        </row>
        <row r="29">
          <cell r="A29">
            <v>302</v>
          </cell>
          <cell r="B29">
            <v>302</v>
          </cell>
          <cell r="C29">
            <v>329</v>
          </cell>
          <cell r="D29">
            <v>4</v>
          </cell>
          <cell r="E29">
            <v>1</v>
          </cell>
          <cell r="F29">
            <v>3</v>
          </cell>
          <cell r="H29">
            <v>1</v>
          </cell>
          <cell r="I29" t="str">
            <v>302A</v>
          </cell>
          <cell r="J29" t="str">
            <v>302A</v>
          </cell>
          <cell r="K29">
            <v>331</v>
          </cell>
          <cell r="L29">
            <v>3</v>
          </cell>
          <cell r="M29">
            <v>1</v>
          </cell>
          <cell r="N29">
            <v>2</v>
          </cell>
          <cell r="P29">
            <v>1</v>
          </cell>
          <cell r="Q29" t="str">
            <v>302B</v>
          </cell>
          <cell r="R29" t="str">
            <v>302B</v>
          </cell>
          <cell r="S29">
            <v>330</v>
          </cell>
          <cell r="T29">
            <v>3</v>
          </cell>
          <cell r="U29">
            <v>1</v>
          </cell>
          <cell r="V29">
            <v>2</v>
          </cell>
          <cell r="X29">
            <v>1</v>
          </cell>
        </row>
        <row r="30">
          <cell r="A30">
            <v>303</v>
          </cell>
          <cell r="B30">
            <v>303</v>
          </cell>
          <cell r="C30">
            <v>338</v>
          </cell>
          <cell r="D30">
            <v>4</v>
          </cell>
          <cell r="E30">
            <v>0</v>
          </cell>
          <cell r="F30">
            <v>4</v>
          </cell>
          <cell r="H30">
            <v>0</v>
          </cell>
          <cell r="I30" t="str">
            <v>303A</v>
          </cell>
          <cell r="J30" t="str">
            <v>303A</v>
          </cell>
          <cell r="K30">
            <v>339</v>
          </cell>
          <cell r="L30">
            <v>3</v>
          </cell>
          <cell r="N30">
            <v>3</v>
          </cell>
          <cell r="P30" t="str">
            <v/>
          </cell>
          <cell r="Q30" t="str">
            <v>303B</v>
          </cell>
          <cell r="R30" t="str">
            <v>303B</v>
          </cell>
          <cell r="S30">
            <v>340</v>
          </cell>
          <cell r="T30">
            <v>3</v>
          </cell>
          <cell r="V30">
            <v>3</v>
          </cell>
          <cell r="X30" t="str">
            <v/>
          </cell>
        </row>
        <row r="31">
          <cell r="A31">
            <v>304</v>
          </cell>
          <cell r="B31">
            <v>304</v>
          </cell>
          <cell r="C31">
            <v>335</v>
          </cell>
          <cell r="D31">
            <v>4</v>
          </cell>
          <cell r="E31">
            <v>1</v>
          </cell>
          <cell r="F31">
            <v>3</v>
          </cell>
          <cell r="H31">
            <v>1</v>
          </cell>
          <cell r="I31" t="str">
            <v>304A</v>
          </cell>
          <cell r="J31" t="str">
            <v>304A</v>
          </cell>
          <cell r="K31">
            <v>337</v>
          </cell>
          <cell r="L31">
            <v>3</v>
          </cell>
          <cell r="M31">
            <v>1</v>
          </cell>
          <cell r="N31">
            <v>2</v>
          </cell>
          <cell r="P31">
            <v>1</v>
          </cell>
          <cell r="Q31" t="str">
            <v>304B</v>
          </cell>
          <cell r="R31" t="str">
            <v>304B</v>
          </cell>
          <cell r="S31">
            <v>336</v>
          </cell>
          <cell r="T31">
            <v>3</v>
          </cell>
          <cell r="U31">
            <v>1</v>
          </cell>
          <cell r="V31">
            <v>2</v>
          </cell>
          <cell r="X31">
            <v>1</v>
          </cell>
        </row>
        <row r="32">
          <cell r="A32">
            <v>305</v>
          </cell>
          <cell r="B32">
            <v>305</v>
          </cell>
          <cell r="C32">
            <v>344</v>
          </cell>
          <cell r="D32">
            <v>4</v>
          </cell>
          <cell r="E32">
            <v>1</v>
          </cell>
          <cell r="F32">
            <v>3</v>
          </cell>
          <cell r="H32">
            <v>1</v>
          </cell>
          <cell r="I32" t="str">
            <v>305A</v>
          </cell>
          <cell r="J32" t="str">
            <v>305A</v>
          </cell>
          <cell r="K32">
            <v>345</v>
          </cell>
          <cell r="L32">
            <v>3</v>
          </cell>
          <cell r="M32">
            <v>3</v>
          </cell>
          <cell r="N32">
            <v>0</v>
          </cell>
          <cell r="P32">
            <v>3</v>
          </cell>
          <cell r="Q32" t="str">
            <v>305B</v>
          </cell>
          <cell r="R32" t="str">
            <v>305B</v>
          </cell>
          <cell r="S32">
            <v>346</v>
          </cell>
          <cell r="T32">
            <v>3</v>
          </cell>
          <cell r="U32">
            <v>3</v>
          </cell>
          <cell r="V32">
            <v>0</v>
          </cell>
          <cell r="X32">
            <v>3</v>
          </cell>
        </row>
        <row r="33">
          <cell r="A33">
            <v>306</v>
          </cell>
          <cell r="B33">
            <v>306</v>
          </cell>
          <cell r="C33">
            <v>341</v>
          </cell>
          <cell r="D33">
            <v>4</v>
          </cell>
          <cell r="E33">
            <v>2</v>
          </cell>
          <cell r="F33">
            <v>2</v>
          </cell>
          <cell r="H33">
            <v>2</v>
          </cell>
          <cell r="I33" t="str">
            <v>306A</v>
          </cell>
          <cell r="J33" t="str">
            <v>306A</v>
          </cell>
          <cell r="K33">
            <v>342</v>
          </cell>
          <cell r="L33">
            <v>3</v>
          </cell>
          <cell r="M33">
            <v>2</v>
          </cell>
          <cell r="N33">
            <v>1</v>
          </cell>
          <cell r="P33">
            <v>2</v>
          </cell>
          <cell r="Q33" t="str">
            <v>306B</v>
          </cell>
          <cell r="R33" t="str">
            <v>306B</v>
          </cell>
          <cell r="S33">
            <v>343</v>
          </cell>
          <cell r="T33">
            <v>3</v>
          </cell>
          <cell r="U33">
            <v>3</v>
          </cell>
          <cell r="V33">
            <v>0</v>
          </cell>
          <cell r="X33">
            <v>3</v>
          </cell>
        </row>
        <row r="34">
          <cell r="A34">
            <v>307</v>
          </cell>
          <cell r="B34">
            <v>307</v>
          </cell>
          <cell r="C34">
            <v>350</v>
          </cell>
          <cell r="D34">
            <v>4</v>
          </cell>
          <cell r="E34">
            <v>3</v>
          </cell>
          <cell r="F34">
            <v>1</v>
          </cell>
          <cell r="H34">
            <v>3</v>
          </cell>
          <cell r="I34" t="str">
            <v>307A</v>
          </cell>
          <cell r="J34" t="str">
            <v>307A</v>
          </cell>
          <cell r="K34">
            <v>351</v>
          </cell>
          <cell r="L34">
            <v>3</v>
          </cell>
          <cell r="N34">
            <v>3</v>
          </cell>
          <cell r="P34" t="str">
            <v/>
          </cell>
          <cell r="Q34" t="str">
            <v>307B</v>
          </cell>
          <cell r="R34" t="str">
            <v>307B</v>
          </cell>
          <cell r="S34">
            <v>352</v>
          </cell>
          <cell r="T34">
            <v>3</v>
          </cell>
          <cell r="U34">
            <v>3</v>
          </cell>
          <cell r="V34">
            <v>0</v>
          </cell>
          <cell r="X34">
            <v>3</v>
          </cell>
        </row>
        <row r="35">
          <cell r="A35">
            <v>308</v>
          </cell>
          <cell r="B35">
            <v>308</v>
          </cell>
          <cell r="C35">
            <v>347</v>
          </cell>
          <cell r="D35">
            <v>4</v>
          </cell>
          <cell r="E35">
            <v>0</v>
          </cell>
          <cell r="F35">
            <v>4</v>
          </cell>
          <cell r="H35">
            <v>0</v>
          </cell>
          <cell r="I35" t="str">
            <v>308A</v>
          </cell>
          <cell r="J35" t="str">
            <v>308A</v>
          </cell>
          <cell r="K35">
            <v>348</v>
          </cell>
          <cell r="L35">
            <v>3</v>
          </cell>
          <cell r="M35">
            <v>3</v>
          </cell>
          <cell r="N35">
            <v>0</v>
          </cell>
          <cell r="P35">
            <v>3</v>
          </cell>
          <cell r="Q35" t="str">
            <v>308B</v>
          </cell>
          <cell r="R35" t="str">
            <v>308B</v>
          </cell>
          <cell r="S35">
            <v>349</v>
          </cell>
          <cell r="T35">
            <v>3</v>
          </cell>
          <cell r="U35">
            <v>3</v>
          </cell>
          <cell r="V35">
            <v>0</v>
          </cell>
          <cell r="X35">
            <v>3</v>
          </cell>
        </row>
        <row r="36">
          <cell r="A36">
            <v>309</v>
          </cell>
          <cell r="B36">
            <v>309</v>
          </cell>
          <cell r="C36">
            <v>356</v>
          </cell>
          <cell r="D36">
            <v>4</v>
          </cell>
          <cell r="E36">
            <v>4</v>
          </cell>
          <cell r="F36">
            <v>0</v>
          </cell>
          <cell r="H36">
            <v>4</v>
          </cell>
          <cell r="I36" t="str">
            <v>309A</v>
          </cell>
          <cell r="J36" t="str">
            <v>309A</v>
          </cell>
          <cell r="K36">
            <v>357</v>
          </cell>
          <cell r="L36">
            <v>3</v>
          </cell>
          <cell r="M36">
            <v>1</v>
          </cell>
          <cell r="N36">
            <v>2</v>
          </cell>
          <cell r="P36">
            <v>1</v>
          </cell>
          <cell r="Q36" t="str">
            <v>309B</v>
          </cell>
          <cell r="R36" t="str">
            <v>309B</v>
          </cell>
          <cell r="S36">
            <v>358</v>
          </cell>
          <cell r="T36">
            <v>3</v>
          </cell>
          <cell r="U36">
            <v>3</v>
          </cell>
          <cell r="V36">
            <v>0</v>
          </cell>
          <cell r="X36">
            <v>3</v>
          </cell>
        </row>
        <row r="37">
          <cell r="A37">
            <v>310</v>
          </cell>
          <cell r="B37">
            <v>310</v>
          </cell>
          <cell r="C37">
            <v>353</v>
          </cell>
          <cell r="D37">
            <v>4</v>
          </cell>
          <cell r="E37">
            <v>1</v>
          </cell>
          <cell r="F37">
            <v>3</v>
          </cell>
          <cell r="H37">
            <v>1</v>
          </cell>
          <cell r="I37" t="str">
            <v>310A</v>
          </cell>
          <cell r="J37" t="str">
            <v>310A</v>
          </cell>
          <cell r="K37">
            <v>354</v>
          </cell>
          <cell r="L37">
            <v>3</v>
          </cell>
          <cell r="M37">
            <v>1</v>
          </cell>
          <cell r="N37">
            <v>2</v>
          </cell>
          <cell r="P37">
            <v>1</v>
          </cell>
          <cell r="Q37" t="str">
            <v>310B</v>
          </cell>
          <cell r="R37" t="str">
            <v>310B</v>
          </cell>
          <cell r="S37">
            <v>355</v>
          </cell>
          <cell r="T37">
            <v>3</v>
          </cell>
          <cell r="U37">
            <v>3</v>
          </cell>
          <cell r="V37">
            <v>0</v>
          </cell>
          <cell r="X37">
            <v>3</v>
          </cell>
        </row>
        <row r="38">
          <cell r="A38">
            <v>311</v>
          </cell>
          <cell r="B38">
            <v>311</v>
          </cell>
          <cell r="C38">
            <v>362</v>
          </cell>
          <cell r="D38">
            <v>4</v>
          </cell>
          <cell r="E38">
            <v>1</v>
          </cell>
          <cell r="F38">
            <v>3</v>
          </cell>
          <cell r="H38">
            <v>1</v>
          </cell>
          <cell r="I38" t="str">
            <v>311A</v>
          </cell>
          <cell r="J38" t="str">
            <v>311A</v>
          </cell>
          <cell r="K38">
            <v>364</v>
          </cell>
          <cell r="L38">
            <v>3</v>
          </cell>
          <cell r="M38">
            <v>1</v>
          </cell>
          <cell r="N38">
            <v>2</v>
          </cell>
          <cell r="P38">
            <v>1</v>
          </cell>
          <cell r="Q38" t="str">
            <v>311B</v>
          </cell>
          <cell r="R38" t="str">
            <v>311B</v>
          </cell>
          <cell r="S38">
            <v>363</v>
          </cell>
          <cell r="T38">
            <v>3</v>
          </cell>
          <cell r="U38">
            <v>1</v>
          </cell>
          <cell r="V38">
            <v>2</v>
          </cell>
          <cell r="X38">
            <v>1</v>
          </cell>
        </row>
        <row r="39">
          <cell r="A39">
            <v>312</v>
          </cell>
          <cell r="B39">
            <v>312</v>
          </cell>
          <cell r="C39">
            <v>359</v>
          </cell>
          <cell r="D39">
            <v>4</v>
          </cell>
          <cell r="E39">
            <v>1</v>
          </cell>
          <cell r="F39">
            <v>3</v>
          </cell>
          <cell r="H39">
            <v>1</v>
          </cell>
          <cell r="I39" t="str">
            <v>312A</v>
          </cell>
          <cell r="J39" t="str">
            <v>312A</v>
          </cell>
          <cell r="K39">
            <v>360</v>
          </cell>
          <cell r="L39">
            <v>3</v>
          </cell>
          <cell r="N39">
            <v>3</v>
          </cell>
          <cell r="P39" t="str">
            <v/>
          </cell>
          <cell r="Q39" t="str">
            <v>312B</v>
          </cell>
          <cell r="R39" t="str">
            <v>312B</v>
          </cell>
          <cell r="S39">
            <v>361</v>
          </cell>
          <cell r="T39">
            <v>3</v>
          </cell>
          <cell r="U39">
            <v>1</v>
          </cell>
          <cell r="V39">
            <v>2</v>
          </cell>
          <cell r="X39">
            <v>1</v>
          </cell>
        </row>
        <row r="40">
          <cell r="A40">
            <v>113</v>
          </cell>
          <cell r="B40">
            <v>113</v>
          </cell>
          <cell r="C40">
            <v>365</v>
          </cell>
          <cell r="D40">
            <v>3</v>
          </cell>
          <cell r="E40">
            <v>1</v>
          </cell>
          <cell r="F40">
            <v>2</v>
          </cell>
          <cell r="H40">
            <v>1</v>
          </cell>
          <cell r="P40" t="str">
            <v/>
          </cell>
          <cell r="X40" t="str">
            <v/>
          </cell>
        </row>
        <row r="41">
          <cell r="A41">
            <v>114</v>
          </cell>
          <cell r="B41">
            <v>114</v>
          </cell>
          <cell r="C41">
            <v>366</v>
          </cell>
          <cell r="D41">
            <v>3</v>
          </cell>
          <cell r="E41">
            <v>0</v>
          </cell>
          <cell r="F41">
            <v>3</v>
          </cell>
          <cell r="H41">
            <v>0</v>
          </cell>
          <cell r="P41" t="str">
            <v/>
          </cell>
          <cell r="X41" t="str">
            <v/>
          </cell>
        </row>
        <row r="42">
          <cell r="A42">
            <v>115</v>
          </cell>
          <cell r="B42">
            <v>115</v>
          </cell>
          <cell r="C42">
            <v>367</v>
          </cell>
          <cell r="D42">
            <v>3</v>
          </cell>
          <cell r="E42">
            <v>0</v>
          </cell>
          <cell r="F42">
            <v>3</v>
          </cell>
          <cell r="H42">
            <v>0</v>
          </cell>
          <cell r="P42" t="str">
            <v/>
          </cell>
          <cell r="X42" t="str">
            <v/>
          </cell>
        </row>
        <row r="43">
          <cell r="A43">
            <v>116</v>
          </cell>
          <cell r="B43">
            <v>116</v>
          </cell>
          <cell r="C43">
            <v>368</v>
          </cell>
          <cell r="D43">
            <v>3</v>
          </cell>
          <cell r="E43">
            <v>2</v>
          </cell>
          <cell r="F43">
            <v>1</v>
          </cell>
          <cell r="H43">
            <v>2</v>
          </cell>
          <cell r="P43" t="str">
            <v/>
          </cell>
          <cell r="X43" t="str">
            <v/>
          </cell>
        </row>
        <row r="44">
          <cell r="A44">
            <v>117</v>
          </cell>
          <cell r="B44">
            <v>117</v>
          </cell>
          <cell r="C44">
            <v>369</v>
          </cell>
          <cell r="D44">
            <v>3</v>
          </cell>
          <cell r="E44">
            <v>0</v>
          </cell>
          <cell r="F44">
            <v>3</v>
          </cell>
          <cell r="H44">
            <v>0</v>
          </cell>
          <cell r="P44" t="str">
            <v/>
          </cell>
          <cell r="X44" t="str">
            <v/>
          </cell>
        </row>
        <row r="45">
          <cell r="A45">
            <v>118</v>
          </cell>
          <cell r="B45">
            <v>118</v>
          </cell>
          <cell r="C45">
            <v>370</v>
          </cell>
          <cell r="D45">
            <v>3</v>
          </cell>
          <cell r="E45">
            <v>0</v>
          </cell>
          <cell r="F45">
            <v>3</v>
          </cell>
          <cell r="H45">
            <v>0</v>
          </cell>
          <cell r="P45" t="str">
            <v/>
          </cell>
          <cell r="X45" t="str">
            <v/>
          </cell>
        </row>
        <row r="46">
          <cell r="A46">
            <v>119</v>
          </cell>
          <cell r="B46">
            <v>119</v>
          </cell>
          <cell r="C46">
            <v>371</v>
          </cell>
          <cell r="D46">
            <v>3</v>
          </cell>
          <cell r="E46">
            <v>0</v>
          </cell>
          <cell r="F46">
            <v>3</v>
          </cell>
          <cell r="H46">
            <v>0</v>
          </cell>
          <cell r="P46" t="str">
            <v/>
          </cell>
          <cell r="X46" t="str">
            <v/>
          </cell>
        </row>
        <row r="47">
          <cell r="A47">
            <v>120</v>
          </cell>
          <cell r="B47">
            <v>120</v>
          </cell>
          <cell r="C47">
            <v>372</v>
          </cell>
          <cell r="D47">
            <v>3</v>
          </cell>
          <cell r="E47">
            <v>1</v>
          </cell>
          <cell r="F47">
            <v>2</v>
          </cell>
          <cell r="H47">
            <v>1</v>
          </cell>
          <cell r="P47" t="str">
            <v/>
          </cell>
          <cell r="X47" t="str">
            <v/>
          </cell>
        </row>
        <row r="48">
          <cell r="A48">
            <v>121</v>
          </cell>
          <cell r="B48">
            <v>121</v>
          </cell>
          <cell r="C48">
            <v>373</v>
          </cell>
          <cell r="D48">
            <v>3</v>
          </cell>
          <cell r="E48">
            <v>0</v>
          </cell>
          <cell r="F48">
            <v>3</v>
          </cell>
          <cell r="H48">
            <v>0</v>
          </cell>
          <cell r="P48" t="str">
            <v/>
          </cell>
          <cell r="X48" t="str">
            <v/>
          </cell>
        </row>
        <row r="49">
          <cell r="A49">
            <v>122</v>
          </cell>
          <cell r="B49">
            <v>122</v>
          </cell>
          <cell r="C49">
            <v>374</v>
          </cell>
          <cell r="D49">
            <v>3</v>
          </cell>
          <cell r="E49">
            <v>1</v>
          </cell>
          <cell r="F49">
            <v>2</v>
          </cell>
          <cell r="H49">
            <v>1</v>
          </cell>
          <cell r="P49" t="str">
            <v/>
          </cell>
          <cell r="X49" t="str">
            <v/>
          </cell>
        </row>
        <row r="50">
          <cell r="A50">
            <v>123</v>
          </cell>
          <cell r="B50">
            <v>123</v>
          </cell>
          <cell r="C50">
            <v>375</v>
          </cell>
          <cell r="D50">
            <v>3</v>
          </cell>
          <cell r="E50">
            <v>0</v>
          </cell>
          <cell r="F50">
            <v>3</v>
          </cell>
          <cell r="H50">
            <v>0</v>
          </cell>
          <cell r="P50" t="str">
            <v/>
          </cell>
          <cell r="X50" t="str">
            <v/>
          </cell>
        </row>
        <row r="51">
          <cell r="A51">
            <v>124</v>
          </cell>
          <cell r="B51">
            <v>124</v>
          </cell>
          <cell r="C51">
            <v>376</v>
          </cell>
          <cell r="D51">
            <v>3</v>
          </cell>
          <cell r="E51">
            <v>0</v>
          </cell>
          <cell r="F51">
            <v>3</v>
          </cell>
          <cell r="H51">
            <v>0</v>
          </cell>
          <cell r="P51" t="str">
            <v/>
          </cell>
          <cell r="X51" t="str">
            <v/>
          </cell>
        </row>
        <row r="52">
          <cell r="A52">
            <v>213</v>
          </cell>
          <cell r="B52">
            <v>213</v>
          </cell>
          <cell r="C52">
            <v>378</v>
          </cell>
          <cell r="D52">
            <v>3</v>
          </cell>
          <cell r="E52">
            <v>1</v>
          </cell>
          <cell r="F52">
            <v>2</v>
          </cell>
          <cell r="H52">
            <v>1</v>
          </cell>
          <cell r="P52" t="str">
            <v/>
          </cell>
          <cell r="X52" t="str">
            <v/>
          </cell>
        </row>
        <row r="53">
          <cell r="A53">
            <v>214</v>
          </cell>
          <cell r="B53">
            <v>214</v>
          </cell>
          <cell r="C53">
            <v>382</v>
          </cell>
          <cell r="D53">
            <v>3</v>
          </cell>
          <cell r="E53">
            <v>0</v>
          </cell>
          <cell r="F53">
            <v>3</v>
          </cell>
          <cell r="H53">
            <v>0</v>
          </cell>
          <cell r="P53" t="str">
            <v/>
          </cell>
          <cell r="X53" t="str">
            <v/>
          </cell>
        </row>
        <row r="54">
          <cell r="A54">
            <v>215</v>
          </cell>
          <cell r="B54">
            <v>215</v>
          </cell>
          <cell r="C54">
            <v>383</v>
          </cell>
          <cell r="D54">
            <v>3</v>
          </cell>
          <cell r="E54">
            <v>0</v>
          </cell>
          <cell r="F54">
            <v>3</v>
          </cell>
          <cell r="H54">
            <v>0</v>
          </cell>
          <cell r="P54" t="str">
            <v/>
          </cell>
          <cell r="X54" t="str">
            <v/>
          </cell>
        </row>
        <row r="55">
          <cell r="A55">
            <v>216</v>
          </cell>
          <cell r="B55">
            <v>216</v>
          </cell>
          <cell r="C55">
            <v>386</v>
          </cell>
          <cell r="D55">
            <v>3</v>
          </cell>
          <cell r="E55">
            <v>1</v>
          </cell>
          <cell r="F55">
            <v>2</v>
          </cell>
          <cell r="H55">
            <v>1</v>
          </cell>
          <cell r="P55" t="str">
            <v/>
          </cell>
          <cell r="X55" t="str">
            <v/>
          </cell>
        </row>
        <row r="56">
          <cell r="A56">
            <v>217</v>
          </cell>
          <cell r="B56">
            <v>217</v>
          </cell>
          <cell r="C56">
            <v>389</v>
          </cell>
          <cell r="D56">
            <v>3</v>
          </cell>
          <cell r="E56">
            <v>1</v>
          </cell>
          <cell r="F56">
            <v>2</v>
          </cell>
          <cell r="H56">
            <v>1</v>
          </cell>
          <cell r="P56" t="str">
            <v/>
          </cell>
          <cell r="X56" t="str">
            <v/>
          </cell>
        </row>
        <row r="57">
          <cell r="A57">
            <v>218</v>
          </cell>
          <cell r="B57">
            <v>218</v>
          </cell>
          <cell r="C57">
            <v>392</v>
          </cell>
          <cell r="D57">
            <v>3</v>
          </cell>
          <cell r="E57">
            <v>1</v>
          </cell>
          <cell r="F57">
            <v>2</v>
          </cell>
          <cell r="H57">
            <v>1</v>
          </cell>
          <cell r="P57" t="str">
            <v/>
          </cell>
          <cell r="X57" t="str">
            <v/>
          </cell>
        </row>
        <row r="58">
          <cell r="A58">
            <v>219</v>
          </cell>
          <cell r="B58">
            <v>219</v>
          </cell>
          <cell r="C58">
            <v>395</v>
          </cell>
          <cell r="D58">
            <v>3</v>
          </cell>
          <cell r="E58">
            <v>3</v>
          </cell>
          <cell r="F58">
            <v>0</v>
          </cell>
          <cell r="H58">
            <v>3</v>
          </cell>
          <cell r="P58" t="str">
            <v/>
          </cell>
          <cell r="X58" t="str">
            <v/>
          </cell>
        </row>
        <row r="59">
          <cell r="A59">
            <v>220</v>
          </cell>
          <cell r="B59">
            <v>220</v>
          </cell>
          <cell r="C59">
            <v>398</v>
          </cell>
          <cell r="D59">
            <v>3</v>
          </cell>
          <cell r="E59">
            <v>1</v>
          </cell>
          <cell r="F59">
            <v>2</v>
          </cell>
          <cell r="H59">
            <v>1</v>
          </cell>
          <cell r="P59" t="str">
            <v/>
          </cell>
          <cell r="X59" t="str">
            <v/>
          </cell>
        </row>
        <row r="60">
          <cell r="A60">
            <v>221</v>
          </cell>
          <cell r="B60">
            <v>221</v>
          </cell>
          <cell r="C60">
            <v>401</v>
          </cell>
          <cell r="D60">
            <v>3</v>
          </cell>
          <cell r="E60">
            <v>1</v>
          </cell>
          <cell r="F60">
            <v>2</v>
          </cell>
          <cell r="H60">
            <v>1</v>
          </cell>
          <cell r="P60" t="str">
            <v/>
          </cell>
          <cell r="X60" t="str">
            <v/>
          </cell>
        </row>
        <row r="61">
          <cell r="A61">
            <v>222</v>
          </cell>
          <cell r="B61">
            <v>222</v>
          </cell>
          <cell r="C61">
            <v>404</v>
          </cell>
          <cell r="D61">
            <v>3</v>
          </cell>
          <cell r="E61">
            <v>1</v>
          </cell>
          <cell r="F61">
            <v>2</v>
          </cell>
          <cell r="H61">
            <v>1</v>
          </cell>
          <cell r="P61" t="str">
            <v/>
          </cell>
          <cell r="X61" t="str">
            <v/>
          </cell>
        </row>
        <row r="62">
          <cell r="A62">
            <v>223</v>
          </cell>
          <cell r="B62">
            <v>223</v>
          </cell>
          <cell r="C62">
            <v>407</v>
          </cell>
          <cell r="D62">
            <v>3</v>
          </cell>
          <cell r="E62">
            <v>1</v>
          </cell>
          <cell r="F62">
            <v>2</v>
          </cell>
          <cell r="H62">
            <v>1</v>
          </cell>
          <cell r="P62" t="str">
            <v/>
          </cell>
          <cell r="X62" t="str">
            <v/>
          </cell>
        </row>
        <row r="63">
          <cell r="A63">
            <v>224</v>
          </cell>
          <cell r="B63">
            <v>224</v>
          </cell>
          <cell r="C63">
            <v>410</v>
          </cell>
          <cell r="D63">
            <v>3</v>
          </cell>
          <cell r="E63">
            <v>0</v>
          </cell>
          <cell r="F63">
            <v>3</v>
          </cell>
          <cell r="H63">
            <v>0</v>
          </cell>
          <cell r="P63" t="str">
            <v/>
          </cell>
          <cell r="X63" t="str">
            <v/>
          </cell>
        </row>
        <row r="64">
          <cell r="A64">
            <v>313</v>
          </cell>
          <cell r="B64">
            <v>313</v>
          </cell>
          <cell r="C64">
            <v>413</v>
          </cell>
          <cell r="D64">
            <v>4</v>
          </cell>
          <cell r="E64">
            <v>1</v>
          </cell>
          <cell r="F64">
            <v>3</v>
          </cell>
          <cell r="H64">
            <v>1</v>
          </cell>
          <cell r="I64" t="str">
            <v>313A</v>
          </cell>
          <cell r="J64" t="str">
            <v>313A</v>
          </cell>
          <cell r="K64">
            <v>414</v>
          </cell>
          <cell r="L64">
            <v>3</v>
          </cell>
          <cell r="M64">
            <v>1</v>
          </cell>
          <cell r="N64">
            <v>2</v>
          </cell>
          <cell r="P64">
            <v>1</v>
          </cell>
          <cell r="Q64" t="str">
            <v>313B</v>
          </cell>
          <cell r="R64" t="str">
            <v>313B</v>
          </cell>
          <cell r="S64">
            <v>415</v>
          </cell>
          <cell r="T64">
            <v>3</v>
          </cell>
          <cell r="U64">
            <v>1</v>
          </cell>
          <cell r="V64">
            <v>2</v>
          </cell>
          <cell r="X64">
            <v>1</v>
          </cell>
        </row>
        <row r="65">
          <cell r="A65">
            <v>314</v>
          </cell>
          <cell r="B65">
            <v>314</v>
          </cell>
          <cell r="C65">
            <v>416</v>
          </cell>
          <cell r="D65">
            <v>4</v>
          </cell>
          <cell r="E65">
            <v>1</v>
          </cell>
          <cell r="F65">
            <v>3</v>
          </cell>
          <cell r="H65">
            <v>1</v>
          </cell>
          <cell r="I65" t="str">
            <v>314A</v>
          </cell>
          <cell r="J65" t="str">
            <v>314A</v>
          </cell>
          <cell r="K65">
            <v>418</v>
          </cell>
          <cell r="L65">
            <v>3</v>
          </cell>
          <cell r="M65">
            <v>1</v>
          </cell>
          <cell r="N65">
            <v>2</v>
          </cell>
          <cell r="P65">
            <v>1</v>
          </cell>
          <cell r="Q65" t="str">
            <v>314B</v>
          </cell>
          <cell r="R65" t="str">
            <v>314B</v>
          </cell>
          <cell r="S65">
            <v>417</v>
          </cell>
          <cell r="T65">
            <v>3</v>
          </cell>
          <cell r="U65">
            <v>1</v>
          </cell>
          <cell r="V65">
            <v>2</v>
          </cell>
          <cell r="X65">
            <v>1</v>
          </cell>
        </row>
        <row r="66">
          <cell r="A66">
            <v>315</v>
          </cell>
          <cell r="B66">
            <v>315</v>
          </cell>
          <cell r="C66">
            <v>419</v>
          </cell>
          <cell r="D66">
            <v>4</v>
          </cell>
          <cell r="E66">
            <v>2</v>
          </cell>
          <cell r="F66">
            <v>2</v>
          </cell>
          <cell r="H66">
            <v>2</v>
          </cell>
          <cell r="I66" t="str">
            <v>315A</v>
          </cell>
          <cell r="J66" t="str">
            <v>315A</v>
          </cell>
          <cell r="K66">
            <v>420</v>
          </cell>
          <cell r="L66">
            <v>3</v>
          </cell>
          <cell r="N66">
            <v>3</v>
          </cell>
          <cell r="P66" t="str">
            <v/>
          </cell>
          <cell r="Q66" t="str">
            <v>315B</v>
          </cell>
          <cell r="R66" t="str">
            <v>315B</v>
          </cell>
          <cell r="S66">
            <v>421</v>
          </cell>
          <cell r="T66">
            <v>3</v>
          </cell>
          <cell r="U66">
            <v>1</v>
          </cell>
          <cell r="V66">
            <v>2</v>
          </cell>
          <cell r="X66">
            <v>1</v>
          </cell>
        </row>
        <row r="67">
          <cell r="A67">
            <v>316</v>
          </cell>
          <cell r="B67">
            <v>316</v>
          </cell>
          <cell r="C67">
            <v>422</v>
          </cell>
          <cell r="D67">
            <v>4</v>
          </cell>
          <cell r="E67">
            <v>1</v>
          </cell>
          <cell r="F67">
            <v>3</v>
          </cell>
          <cell r="H67">
            <v>1</v>
          </cell>
          <cell r="I67" t="str">
            <v>316A</v>
          </cell>
          <cell r="J67" t="str">
            <v>316A</v>
          </cell>
          <cell r="K67">
            <v>423</v>
          </cell>
          <cell r="L67">
            <v>3</v>
          </cell>
          <cell r="M67">
            <v>1</v>
          </cell>
          <cell r="N67">
            <v>2</v>
          </cell>
          <cell r="P67">
            <v>1</v>
          </cell>
          <cell r="Q67" t="str">
            <v>316B</v>
          </cell>
          <cell r="R67" t="str">
            <v>316B</v>
          </cell>
          <cell r="S67">
            <v>424</v>
          </cell>
          <cell r="T67">
            <v>3</v>
          </cell>
          <cell r="V67">
            <v>3</v>
          </cell>
          <cell r="X67" t="str">
            <v/>
          </cell>
        </row>
        <row r="68">
          <cell r="A68">
            <v>317</v>
          </cell>
          <cell r="B68">
            <v>317</v>
          </cell>
          <cell r="C68">
            <v>425</v>
          </cell>
          <cell r="D68">
            <v>4</v>
          </cell>
          <cell r="E68">
            <v>1</v>
          </cell>
          <cell r="F68">
            <v>3</v>
          </cell>
          <cell r="H68">
            <v>1</v>
          </cell>
          <cell r="I68" t="str">
            <v>317A</v>
          </cell>
          <cell r="J68" t="str">
            <v>317A</v>
          </cell>
          <cell r="K68">
            <v>426</v>
          </cell>
          <cell r="L68">
            <v>3</v>
          </cell>
          <cell r="N68">
            <v>3</v>
          </cell>
          <cell r="P68" t="str">
            <v/>
          </cell>
          <cell r="Q68" t="str">
            <v>317B</v>
          </cell>
          <cell r="R68" t="str">
            <v>317B</v>
          </cell>
          <cell r="S68">
            <v>427</v>
          </cell>
          <cell r="T68">
            <v>3</v>
          </cell>
          <cell r="V68">
            <v>3</v>
          </cell>
          <cell r="X68" t="str">
            <v/>
          </cell>
        </row>
        <row r="69">
          <cell r="A69">
            <v>318</v>
          </cell>
          <cell r="B69">
            <v>318</v>
          </cell>
          <cell r="C69">
            <v>428</v>
          </cell>
          <cell r="D69">
            <v>4</v>
          </cell>
          <cell r="E69">
            <v>0</v>
          </cell>
          <cell r="F69">
            <v>4</v>
          </cell>
          <cell r="H69">
            <v>0</v>
          </cell>
          <cell r="I69" t="str">
            <v>318A</v>
          </cell>
          <cell r="J69" t="str">
            <v>318A</v>
          </cell>
          <cell r="K69">
            <v>429</v>
          </cell>
          <cell r="L69">
            <v>3</v>
          </cell>
          <cell r="M69">
            <v>1</v>
          </cell>
          <cell r="N69">
            <v>2</v>
          </cell>
          <cell r="P69">
            <v>1</v>
          </cell>
          <cell r="Q69" t="str">
            <v>318B</v>
          </cell>
          <cell r="R69" t="str">
            <v>318B</v>
          </cell>
          <cell r="S69">
            <v>430</v>
          </cell>
          <cell r="T69">
            <v>3</v>
          </cell>
          <cell r="V69">
            <v>3</v>
          </cell>
          <cell r="X69" t="str">
            <v/>
          </cell>
        </row>
        <row r="70">
          <cell r="A70">
            <v>319</v>
          </cell>
          <cell r="B70">
            <v>319</v>
          </cell>
          <cell r="C70">
            <v>431</v>
          </cell>
          <cell r="D70">
            <v>4</v>
          </cell>
          <cell r="E70">
            <v>1</v>
          </cell>
          <cell r="F70">
            <v>3</v>
          </cell>
          <cell r="H70">
            <v>1</v>
          </cell>
          <cell r="I70" t="str">
            <v>319A</v>
          </cell>
          <cell r="J70" t="str">
            <v>319A</v>
          </cell>
          <cell r="K70">
            <v>432</v>
          </cell>
          <cell r="L70">
            <v>3</v>
          </cell>
          <cell r="M70">
            <v>1</v>
          </cell>
          <cell r="N70">
            <v>2</v>
          </cell>
          <cell r="P70">
            <v>1</v>
          </cell>
          <cell r="Q70" t="str">
            <v>319B</v>
          </cell>
          <cell r="R70" t="str">
            <v>319B</v>
          </cell>
          <cell r="S70">
            <v>433</v>
          </cell>
          <cell r="T70">
            <v>3</v>
          </cell>
          <cell r="U70">
            <v>1</v>
          </cell>
          <cell r="V70">
            <v>2</v>
          </cell>
          <cell r="X70">
            <v>1</v>
          </cell>
        </row>
        <row r="71">
          <cell r="A71">
            <v>320</v>
          </cell>
          <cell r="B71">
            <v>320</v>
          </cell>
          <cell r="C71">
            <v>434</v>
          </cell>
          <cell r="D71">
            <v>4</v>
          </cell>
          <cell r="E71">
            <v>0</v>
          </cell>
          <cell r="F71">
            <v>4</v>
          </cell>
          <cell r="H71">
            <v>0</v>
          </cell>
          <cell r="I71" t="str">
            <v>320A</v>
          </cell>
          <cell r="J71" t="str">
            <v>320A</v>
          </cell>
          <cell r="K71">
            <v>436</v>
          </cell>
          <cell r="L71">
            <v>3</v>
          </cell>
          <cell r="N71">
            <v>3</v>
          </cell>
          <cell r="P71" t="str">
            <v/>
          </cell>
          <cell r="Q71" t="str">
            <v>320B</v>
          </cell>
          <cell r="R71" t="str">
            <v>320B</v>
          </cell>
          <cell r="S71">
            <v>435</v>
          </cell>
          <cell r="T71">
            <v>3</v>
          </cell>
          <cell r="V71">
            <v>3</v>
          </cell>
          <cell r="X71" t="str">
            <v/>
          </cell>
        </row>
        <row r="72">
          <cell r="A72">
            <v>321</v>
          </cell>
          <cell r="B72">
            <v>321</v>
          </cell>
          <cell r="C72">
            <v>437</v>
          </cell>
          <cell r="D72">
            <v>4</v>
          </cell>
          <cell r="E72">
            <v>1</v>
          </cell>
          <cell r="F72">
            <v>3</v>
          </cell>
          <cell r="H72">
            <v>1</v>
          </cell>
          <cell r="I72" t="str">
            <v>321A</v>
          </cell>
          <cell r="J72" t="str">
            <v>321A</v>
          </cell>
          <cell r="K72">
            <v>439</v>
          </cell>
          <cell r="L72">
            <v>3</v>
          </cell>
          <cell r="M72">
            <v>1</v>
          </cell>
          <cell r="N72">
            <v>2</v>
          </cell>
          <cell r="P72">
            <v>1</v>
          </cell>
          <cell r="Q72" t="str">
            <v>321B</v>
          </cell>
          <cell r="R72" t="str">
            <v>321B</v>
          </cell>
          <cell r="S72">
            <v>438</v>
          </cell>
          <cell r="T72">
            <v>3</v>
          </cell>
          <cell r="U72">
            <v>1</v>
          </cell>
          <cell r="V72">
            <v>2</v>
          </cell>
          <cell r="X72">
            <v>1</v>
          </cell>
        </row>
        <row r="73">
          <cell r="A73">
            <v>322</v>
          </cell>
          <cell r="B73">
            <v>322</v>
          </cell>
          <cell r="C73">
            <v>440</v>
          </cell>
          <cell r="D73">
            <v>4</v>
          </cell>
          <cell r="E73">
            <v>1</v>
          </cell>
          <cell r="F73">
            <v>3</v>
          </cell>
          <cell r="H73">
            <v>1</v>
          </cell>
          <cell r="I73" t="str">
            <v>322A</v>
          </cell>
          <cell r="J73" t="str">
            <v>322A</v>
          </cell>
          <cell r="K73">
            <v>441</v>
          </cell>
          <cell r="L73">
            <v>3</v>
          </cell>
          <cell r="M73">
            <v>1</v>
          </cell>
          <cell r="N73">
            <v>2</v>
          </cell>
          <cell r="P73">
            <v>1</v>
          </cell>
          <cell r="Q73" t="str">
            <v>322B</v>
          </cell>
          <cell r="R73" t="str">
            <v>322B</v>
          </cell>
          <cell r="S73">
            <v>442</v>
          </cell>
          <cell r="T73">
            <v>3</v>
          </cell>
          <cell r="U73">
            <v>1</v>
          </cell>
          <cell r="V73">
            <v>2</v>
          </cell>
          <cell r="X73">
            <v>1</v>
          </cell>
        </row>
        <row r="74">
          <cell r="A74">
            <v>323</v>
          </cell>
          <cell r="B74">
            <v>323</v>
          </cell>
          <cell r="C74">
            <v>443</v>
          </cell>
          <cell r="D74">
            <v>4</v>
          </cell>
          <cell r="E74">
            <v>1</v>
          </cell>
          <cell r="F74">
            <v>3</v>
          </cell>
          <cell r="H74">
            <v>1</v>
          </cell>
          <cell r="I74" t="str">
            <v>323A</v>
          </cell>
          <cell r="J74" t="str">
            <v>323A</v>
          </cell>
          <cell r="K74">
            <v>444</v>
          </cell>
          <cell r="L74">
            <v>3</v>
          </cell>
          <cell r="M74">
            <v>1</v>
          </cell>
          <cell r="N74">
            <v>2</v>
          </cell>
          <cell r="P74">
            <v>1</v>
          </cell>
          <cell r="Q74" t="str">
            <v>323B</v>
          </cell>
          <cell r="R74" t="str">
            <v>323B</v>
          </cell>
          <cell r="S74">
            <v>445</v>
          </cell>
          <cell r="T74">
            <v>3</v>
          </cell>
          <cell r="U74">
            <v>1</v>
          </cell>
          <cell r="V74">
            <v>2</v>
          </cell>
          <cell r="X74">
            <v>1</v>
          </cell>
        </row>
        <row r="75">
          <cell r="A75">
            <v>324</v>
          </cell>
          <cell r="B75">
            <v>324</v>
          </cell>
          <cell r="C75">
            <v>446</v>
          </cell>
          <cell r="D75">
            <v>4</v>
          </cell>
          <cell r="E75">
            <v>1</v>
          </cell>
          <cell r="F75">
            <v>3</v>
          </cell>
          <cell r="H75">
            <v>1</v>
          </cell>
          <cell r="I75" t="str">
            <v>324A</v>
          </cell>
          <cell r="J75" t="str">
            <v>324A</v>
          </cell>
          <cell r="K75">
            <v>447</v>
          </cell>
          <cell r="L75">
            <v>3</v>
          </cell>
          <cell r="M75">
            <v>1</v>
          </cell>
          <cell r="N75">
            <v>2</v>
          </cell>
          <cell r="P75">
            <v>1</v>
          </cell>
          <cell r="Q75" t="str">
            <v>324B</v>
          </cell>
          <cell r="R75" t="str">
            <v>324B</v>
          </cell>
          <cell r="S75">
            <v>448</v>
          </cell>
          <cell r="T75">
            <v>3</v>
          </cell>
          <cell r="U75">
            <v>1</v>
          </cell>
          <cell r="V75">
            <v>2</v>
          </cell>
          <cell r="X75">
            <v>1</v>
          </cell>
        </row>
        <row r="76">
          <cell r="A76">
            <v>125</v>
          </cell>
          <cell r="B76">
            <v>125</v>
          </cell>
          <cell r="C76">
            <v>11</v>
          </cell>
          <cell r="D76">
            <v>3</v>
          </cell>
          <cell r="E76">
            <v>1</v>
          </cell>
          <cell r="F76">
            <v>2</v>
          </cell>
          <cell r="H76">
            <v>1</v>
          </cell>
          <cell r="P76" t="str">
            <v/>
          </cell>
          <cell r="X76" t="str">
            <v/>
          </cell>
        </row>
        <row r="77">
          <cell r="A77">
            <v>126</v>
          </cell>
          <cell r="B77">
            <v>126</v>
          </cell>
          <cell r="C77">
            <v>12</v>
          </cell>
          <cell r="D77">
            <v>3</v>
          </cell>
          <cell r="E77">
            <v>0</v>
          </cell>
          <cell r="F77">
            <v>3</v>
          </cell>
          <cell r="H77">
            <v>0</v>
          </cell>
          <cell r="P77" t="str">
            <v/>
          </cell>
          <cell r="X77" t="str">
            <v/>
          </cell>
        </row>
        <row r="78">
          <cell r="A78">
            <v>127</v>
          </cell>
          <cell r="B78">
            <v>127</v>
          </cell>
          <cell r="C78">
            <v>9</v>
          </cell>
          <cell r="D78">
            <v>3</v>
          </cell>
          <cell r="E78">
            <v>2</v>
          </cell>
          <cell r="F78">
            <v>1</v>
          </cell>
          <cell r="H78">
            <v>2</v>
          </cell>
          <cell r="P78" t="str">
            <v/>
          </cell>
          <cell r="X78" t="str">
            <v/>
          </cell>
        </row>
        <row r="79">
          <cell r="A79">
            <v>128</v>
          </cell>
          <cell r="B79">
            <v>128</v>
          </cell>
          <cell r="C79">
            <v>10</v>
          </cell>
          <cell r="D79">
            <v>3</v>
          </cell>
          <cell r="E79">
            <v>1</v>
          </cell>
          <cell r="F79">
            <v>2</v>
          </cell>
          <cell r="H79">
            <v>1</v>
          </cell>
          <cell r="P79" t="str">
            <v/>
          </cell>
          <cell r="X79" t="str">
            <v/>
          </cell>
        </row>
        <row r="80">
          <cell r="A80">
            <v>129</v>
          </cell>
          <cell r="B80">
            <v>129</v>
          </cell>
          <cell r="C80">
            <v>7</v>
          </cell>
          <cell r="D80">
            <v>3</v>
          </cell>
          <cell r="E80">
            <v>3</v>
          </cell>
          <cell r="F80">
            <v>0</v>
          </cell>
          <cell r="H80">
            <v>3</v>
          </cell>
          <cell r="P80" t="str">
            <v/>
          </cell>
          <cell r="X80" t="str">
            <v/>
          </cell>
        </row>
        <row r="81">
          <cell r="A81">
            <v>130</v>
          </cell>
          <cell r="B81">
            <v>130</v>
          </cell>
          <cell r="C81">
            <v>8</v>
          </cell>
          <cell r="D81">
            <v>3</v>
          </cell>
          <cell r="E81">
            <v>3</v>
          </cell>
          <cell r="F81">
            <v>0</v>
          </cell>
          <cell r="H81">
            <v>3</v>
          </cell>
          <cell r="P81" t="str">
            <v/>
          </cell>
          <cell r="X81" t="str">
            <v/>
          </cell>
        </row>
        <row r="82">
          <cell r="A82">
            <v>131</v>
          </cell>
          <cell r="B82">
            <v>131</v>
          </cell>
          <cell r="C82">
            <v>5</v>
          </cell>
          <cell r="D82">
            <v>3</v>
          </cell>
          <cell r="F82">
            <v>3</v>
          </cell>
          <cell r="H82" t="str">
            <v/>
          </cell>
          <cell r="P82" t="str">
            <v/>
          </cell>
          <cell r="X82" t="str">
            <v/>
          </cell>
        </row>
        <row r="83">
          <cell r="A83">
            <v>132</v>
          </cell>
          <cell r="B83">
            <v>132</v>
          </cell>
          <cell r="C83">
            <v>6</v>
          </cell>
          <cell r="D83">
            <v>3</v>
          </cell>
          <cell r="E83">
            <v>1</v>
          </cell>
          <cell r="F83">
            <v>2</v>
          </cell>
          <cell r="H83">
            <v>1</v>
          </cell>
          <cell r="P83" t="str">
            <v/>
          </cell>
          <cell r="X83" t="str">
            <v/>
          </cell>
        </row>
        <row r="84">
          <cell r="A84">
            <v>133</v>
          </cell>
          <cell r="B84">
            <v>133</v>
          </cell>
          <cell r="C84">
            <v>3</v>
          </cell>
          <cell r="D84">
            <v>3</v>
          </cell>
          <cell r="E84">
            <v>1</v>
          </cell>
          <cell r="F84">
            <v>2</v>
          </cell>
          <cell r="H84">
            <v>1</v>
          </cell>
          <cell r="P84" t="str">
            <v/>
          </cell>
          <cell r="X84" t="str">
            <v/>
          </cell>
        </row>
        <row r="85">
          <cell r="A85">
            <v>134</v>
          </cell>
          <cell r="B85">
            <v>134</v>
          </cell>
          <cell r="C85">
            <v>4</v>
          </cell>
          <cell r="D85">
            <v>3</v>
          </cell>
          <cell r="E85">
            <v>1</v>
          </cell>
          <cell r="F85">
            <v>2</v>
          </cell>
          <cell r="H85">
            <v>1</v>
          </cell>
          <cell r="P85" t="str">
            <v/>
          </cell>
          <cell r="X85" t="str">
            <v/>
          </cell>
        </row>
        <row r="86">
          <cell r="A86">
            <v>135</v>
          </cell>
          <cell r="B86">
            <v>135</v>
          </cell>
          <cell r="C86">
            <v>203</v>
          </cell>
          <cell r="D86">
            <v>3</v>
          </cell>
          <cell r="F86">
            <v>3</v>
          </cell>
          <cell r="H86" t="str">
            <v/>
          </cell>
          <cell r="P86" t="str">
            <v/>
          </cell>
          <cell r="X86" t="str">
            <v/>
          </cell>
        </row>
        <row r="87">
          <cell r="A87">
            <v>136</v>
          </cell>
          <cell r="B87">
            <v>136</v>
          </cell>
          <cell r="C87">
            <v>194</v>
          </cell>
          <cell r="D87">
            <v>3</v>
          </cell>
          <cell r="E87">
            <v>2</v>
          </cell>
          <cell r="F87">
            <v>1</v>
          </cell>
          <cell r="H87">
            <v>2</v>
          </cell>
          <cell r="P87" t="str">
            <v/>
          </cell>
          <cell r="X87" t="str">
            <v/>
          </cell>
        </row>
        <row r="88">
          <cell r="A88">
            <v>225</v>
          </cell>
          <cell r="B88">
            <v>225</v>
          </cell>
          <cell r="C88">
            <v>43</v>
          </cell>
          <cell r="D88">
            <v>4</v>
          </cell>
          <cell r="E88">
            <v>1</v>
          </cell>
          <cell r="F88">
            <v>3</v>
          </cell>
          <cell r="H88">
            <v>1</v>
          </cell>
          <cell r="I88" t="str">
            <v>225A</v>
          </cell>
          <cell r="J88" t="str">
            <v>225A</v>
          </cell>
          <cell r="K88">
            <v>44</v>
          </cell>
          <cell r="L88">
            <v>3</v>
          </cell>
          <cell r="M88">
            <v>1</v>
          </cell>
          <cell r="N88">
            <v>2</v>
          </cell>
          <cell r="P88">
            <v>1</v>
          </cell>
          <cell r="Q88" t="str">
            <v>225B</v>
          </cell>
          <cell r="R88" t="str">
            <v>225B</v>
          </cell>
          <cell r="S88">
            <v>45</v>
          </cell>
          <cell r="T88">
            <v>3</v>
          </cell>
          <cell r="V88">
            <v>3</v>
          </cell>
          <cell r="X88" t="str">
            <v/>
          </cell>
        </row>
        <row r="89">
          <cell r="A89">
            <v>226</v>
          </cell>
          <cell r="B89">
            <v>226</v>
          </cell>
          <cell r="C89">
            <v>46</v>
          </cell>
          <cell r="D89">
            <v>4</v>
          </cell>
          <cell r="E89">
            <v>1</v>
          </cell>
          <cell r="F89">
            <v>3</v>
          </cell>
          <cell r="H89">
            <v>1</v>
          </cell>
          <cell r="I89" t="str">
            <v>226A</v>
          </cell>
          <cell r="J89" t="str">
            <v>226A</v>
          </cell>
          <cell r="K89">
            <v>47</v>
          </cell>
          <cell r="L89">
            <v>3</v>
          </cell>
          <cell r="M89">
            <v>1</v>
          </cell>
          <cell r="N89">
            <v>2</v>
          </cell>
          <cell r="P89">
            <v>1</v>
          </cell>
          <cell r="Q89" t="str">
            <v>226B</v>
          </cell>
          <cell r="R89" t="str">
            <v>226B</v>
          </cell>
          <cell r="S89">
            <v>48</v>
          </cell>
          <cell r="T89">
            <v>3</v>
          </cell>
          <cell r="U89">
            <v>1</v>
          </cell>
          <cell r="V89">
            <v>2</v>
          </cell>
          <cell r="X89">
            <v>1</v>
          </cell>
        </row>
        <row r="90">
          <cell r="A90">
            <v>227</v>
          </cell>
          <cell r="B90">
            <v>227</v>
          </cell>
          <cell r="C90">
            <v>37</v>
          </cell>
          <cell r="D90">
            <v>4</v>
          </cell>
          <cell r="F90">
            <v>4</v>
          </cell>
          <cell r="H90" t="str">
            <v/>
          </cell>
          <cell r="I90" t="str">
            <v>227A</v>
          </cell>
          <cell r="J90" t="str">
            <v>227A</v>
          </cell>
          <cell r="K90">
            <v>38</v>
          </cell>
          <cell r="L90">
            <v>3</v>
          </cell>
          <cell r="N90">
            <v>3</v>
          </cell>
          <cell r="P90" t="str">
            <v/>
          </cell>
          <cell r="Q90" t="str">
            <v>227B</v>
          </cell>
          <cell r="R90" t="str">
            <v>227B</v>
          </cell>
          <cell r="S90">
            <v>39</v>
          </cell>
          <cell r="T90">
            <v>3</v>
          </cell>
          <cell r="U90">
            <v>1</v>
          </cell>
          <cell r="V90">
            <v>2</v>
          </cell>
          <cell r="X90">
            <v>1</v>
          </cell>
        </row>
        <row r="91">
          <cell r="A91">
            <v>228</v>
          </cell>
          <cell r="B91">
            <v>228</v>
          </cell>
          <cell r="C91">
            <v>40</v>
          </cell>
          <cell r="D91">
            <v>4</v>
          </cell>
          <cell r="F91">
            <v>4</v>
          </cell>
          <cell r="H91" t="str">
            <v/>
          </cell>
          <cell r="I91" t="str">
            <v>228A</v>
          </cell>
          <cell r="J91" t="str">
            <v>228A</v>
          </cell>
          <cell r="K91">
            <v>41</v>
          </cell>
          <cell r="L91">
            <v>3</v>
          </cell>
          <cell r="M91">
            <v>1</v>
          </cell>
          <cell r="N91">
            <v>2</v>
          </cell>
          <cell r="P91">
            <v>1</v>
          </cell>
          <cell r="Q91" t="str">
            <v>228B</v>
          </cell>
          <cell r="R91" t="str">
            <v>228B</v>
          </cell>
          <cell r="S91">
            <v>42</v>
          </cell>
          <cell r="T91">
            <v>3</v>
          </cell>
          <cell r="V91">
            <v>3</v>
          </cell>
          <cell r="X91" t="str">
            <v/>
          </cell>
        </row>
        <row r="92">
          <cell r="A92">
            <v>229</v>
          </cell>
          <cell r="B92">
            <v>229</v>
          </cell>
          <cell r="C92">
            <v>31</v>
          </cell>
          <cell r="D92">
            <v>4</v>
          </cell>
          <cell r="E92">
            <v>1</v>
          </cell>
          <cell r="F92">
            <v>3</v>
          </cell>
          <cell r="H92">
            <v>1</v>
          </cell>
          <cell r="I92" t="str">
            <v>229A</v>
          </cell>
          <cell r="J92" t="str">
            <v>229A</v>
          </cell>
          <cell r="K92">
            <v>33</v>
          </cell>
          <cell r="L92">
            <v>3</v>
          </cell>
          <cell r="M92">
            <v>1</v>
          </cell>
          <cell r="N92">
            <v>2</v>
          </cell>
          <cell r="P92">
            <v>1</v>
          </cell>
          <cell r="Q92" t="str">
            <v>229B</v>
          </cell>
          <cell r="R92" t="str">
            <v>229B</v>
          </cell>
          <cell r="S92">
            <v>32</v>
          </cell>
          <cell r="T92">
            <v>3</v>
          </cell>
          <cell r="V92">
            <v>3</v>
          </cell>
          <cell r="X92" t="str">
            <v/>
          </cell>
        </row>
        <row r="93">
          <cell r="A93">
            <v>230</v>
          </cell>
          <cell r="B93">
            <v>230</v>
          </cell>
          <cell r="C93">
            <v>34</v>
          </cell>
          <cell r="D93">
            <v>4</v>
          </cell>
          <cell r="E93">
            <v>1</v>
          </cell>
          <cell r="F93">
            <v>3</v>
          </cell>
          <cell r="H93">
            <v>1</v>
          </cell>
          <cell r="I93" t="str">
            <v>230A</v>
          </cell>
          <cell r="J93" t="str">
            <v>230A</v>
          </cell>
          <cell r="K93">
            <v>35</v>
          </cell>
          <cell r="L93">
            <v>3</v>
          </cell>
          <cell r="M93">
            <v>1</v>
          </cell>
          <cell r="N93">
            <v>2</v>
          </cell>
          <cell r="P93">
            <v>1</v>
          </cell>
          <cell r="Q93" t="str">
            <v>230B</v>
          </cell>
          <cell r="R93" t="str">
            <v>230B</v>
          </cell>
          <cell r="S93">
            <v>36</v>
          </cell>
          <cell r="T93">
            <v>3</v>
          </cell>
          <cell r="U93">
            <v>1</v>
          </cell>
          <cell r="V93">
            <v>2</v>
          </cell>
          <cell r="X93">
            <v>1</v>
          </cell>
        </row>
        <row r="94">
          <cell r="A94">
            <v>231</v>
          </cell>
          <cell r="B94">
            <v>231</v>
          </cell>
          <cell r="C94">
            <v>25</v>
          </cell>
          <cell r="D94">
            <v>4</v>
          </cell>
          <cell r="E94">
            <v>1</v>
          </cell>
          <cell r="F94">
            <v>3</v>
          </cell>
          <cell r="H94">
            <v>1</v>
          </cell>
          <cell r="I94" t="str">
            <v>231A</v>
          </cell>
          <cell r="J94" t="str">
            <v>231A</v>
          </cell>
          <cell r="K94">
            <v>26</v>
          </cell>
          <cell r="L94">
            <v>3</v>
          </cell>
          <cell r="M94">
            <v>1</v>
          </cell>
          <cell r="N94">
            <v>2</v>
          </cell>
          <cell r="P94">
            <v>1</v>
          </cell>
          <cell r="Q94" t="str">
            <v>231B</v>
          </cell>
          <cell r="R94" t="str">
            <v>231B</v>
          </cell>
          <cell r="S94">
            <v>27</v>
          </cell>
          <cell r="T94">
            <v>3</v>
          </cell>
          <cell r="U94">
            <v>1</v>
          </cell>
          <cell r="V94">
            <v>2</v>
          </cell>
          <cell r="X94">
            <v>1</v>
          </cell>
        </row>
        <row r="95">
          <cell r="A95">
            <v>232</v>
          </cell>
          <cell r="B95">
            <v>232</v>
          </cell>
          <cell r="C95">
            <v>28</v>
          </cell>
          <cell r="D95">
            <v>4</v>
          </cell>
          <cell r="E95">
            <v>1</v>
          </cell>
          <cell r="F95">
            <v>3</v>
          </cell>
          <cell r="H95">
            <v>1</v>
          </cell>
          <cell r="I95" t="str">
            <v>232A</v>
          </cell>
          <cell r="J95" t="str">
            <v>232A</v>
          </cell>
          <cell r="K95">
            <v>30</v>
          </cell>
          <cell r="L95">
            <v>3</v>
          </cell>
          <cell r="M95">
            <v>1</v>
          </cell>
          <cell r="N95">
            <v>2</v>
          </cell>
          <cell r="P95">
            <v>1</v>
          </cell>
          <cell r="Q95" t="str">
            <v>232B</v>
          </cell>
          <cell r="R95" t="str">
            <v>232B</v>
          </cell>
          <cell r="S95">
            <v>29</v>
          </cell>
          <cell r="T95">
            <v>3</v>
          </cell>
          <cell r="U95">
            <v>1</v>
          </cell>
          <cell r="V95">
            <v>2</v>
          </cell>
          <cell r="X95">
            <v>1</v>
          </cell>
        </row>
        <row r="96">
          <cell r="A96">
            <v>233</v>
          </cell>
          <cell r="B96">
            <v>233</v>
          </cell>
          <cell r="C96">
            <v>19</v>
          </cell>
          <cell r="D96">
            <v>4</v>
          </cell>
          <cell r="E96">
            <v>2</v>
          </cell>
          <cell r="F96">
            <v>2</v>
          </cell>
          <cell r="H96">
            <v>2</v>
          </cell>
          <cell r="I96" t="str">
            <v>233A</v>
          </cell>
          <cell r="J96" t="str">
            <v>233A</v>
          </cell>
          <cell r="K96">
            <v>20</v>
          </cell>
          <cell r="L96">
            <v>3</v>
          </cell>
          <cell r="M96">
            <v>2</v>
          </cell>
          <cell r="N96">
            <v>1</v>
          </cell>
          <cell r="P96">
            <v>2</v>
          </cell>
          <cell r="Q96" t="str">
            <v>233B</v>
          </cell>
          <cell r="R96" t="str">
            <v>233B</v>
          </cell>
          <cell r="S96">
            <v>21</v>
          </cell>
          <cell r="T96">
            <v>3</v>
          </cell>
          <cell r="V96">
            <v>3</v>
          </cell>
          <cell r="X96" t="str">
            <v/>
          </cell>
        </row>
        <row r="97">
          <cell r="A97">
            <v>234</v>
          </cell>
          <cell r="B97">
            <v>234</v>
          </cell>
          <cell r="C97">
            <v>22</v>
          </cell>
          <cell r="D97">
            <v>4</v>
          </cell>
          <cell r="F97">
            <v>4</v>
          </cell>
          <cell r="H97" t="str">
            <v/>
          </cell>
          <cell r="I97" t="str">
            <v>234A</v>
          </cell>
          <cell r="J97" t="str">
            <v>234A</v>
          </cell>
          <cell r="K97">
            <v>23</v>
          </cell>
          <cell r="L97">
            <v>3</v>
          </cell>
          <cell r="M97">
            <v>2</v>
          </cell>
          <cell r="N97">
            <v>1</v>
          </cell>
          <cell r="P97">
            <v>2</v>
          </cell>
          <cell r="Q97" t="str">
            <v>234B</v>
          </cell>
          <cell r="R97" t="str">
            <v>234B</v>
          </cell>
          <cell r="S97">
            <v>24</v>
          </cell>
          <cell r="T97">
            <v>3</v>
          </cell>
          <cell r="U97">
            <v>1</v>
          </cell>
          <cell r="V97">
            <v>2</v>
          </cell>
          <cell r="X97">
            <v>1</v>
          </cell>
        </row>
        <row r="98">
          <cell r="A98">
            <v>235</v>
          </cell>
          <cell r="B98">
            <v>235</v>
          </cell>
          <cell r="C98">
            <v>13</v>
          </cell>
          <cell r="D98">
            <v>4</v>
          </cell>
          <cell r="E98">
            <v>1</v>
          </cell>
          <cell r="F98">
            <v>3</v>
          </cell>
          <cell r="H98">
            <v>1</v>
          </cell>
          <cell r="I98" t="str">
            <v>235A</v>
          </cell>
          <cell r="J98" t="str">
            <v>235A</v>
          </cell>
          <cell r="K98">
            <v>15</v>
          </cell>
          <cell r="L98">
            <v>3</v>
          </cell>
          <cell r="M98">
            <v>1</v>
          </cell>
          <cell r="N98">
            <v>2</v>
          </cell>
          <cell r="P98">
            <v>1</v>
          </cell>
          <cell r="Q98" t="str">
            <v>235B</v>
          </cell>
          <cell r="R98" t="str">
            <v>235B</v>
          </cell>
          <cell r="S98">
            <v>14</v>
          </cell>
          <cell r="T98">
            <v>3</v>
          </cell>
          <cell r="U98">
            <v>1</v>
          </cell>
          <cell r="V98">
            <v>2</v>
          </cell>
          <cell r="X98">
            <v>1</v>
          </cell>
        </row>
        <row r="99">
          <cell r="A99">
            <v>236</v>
          </cell>
          <cell r="B99">
            <v>236</v>
          </cell>
          <cell r="C99">
            <v>16</v>
          </cell>
          <cell r="D99">
            <v>4</v>
          </cell>
          <cell r="F99">
            <v>4</v>
          </cell>
          <cell r="H99" t="str">
            <v/>
          </cell>
          <cell r="I99" t="str">
            <v>236A</v>
          </cell>
          <cell r="J99" t="str">
            <v>236A</v>
          </cell>
          <cell r="K99">
            <v>18</v>
          </cell>
          <cell r="L99">
            <v>3</v>
          </cell>
          <cell r="M99">
            <v>2</v>
          </cell>
          <cell r="N99">
            <v>1</v>
          </cell>
          <cell r="P99">
            <v>2</v>
          </cell>
          <cell r="Q99" t="str">
            <v>236B</v>
          </cell>
          <cell r="R99" t="str">
            <v>236B</v>
          </cell>
          <cell r="S99">
            <v>17</v>
          </cell>
          <cell r="T99">
            <v>3</v>
          </cell>
          <cell r="U99">
            <v>1</v>
          </cell>
          <cell r="V99">
            <v>2</v>
          </cell>
          <cell r="X99">
            <v>1</v>
          </cell>
        </row>
        <row r="100">
          <cell r="A100">
            <v>325</v>
          </cell>
          <cell r="B100">
            <v>325</v>
          </cell>
          <cell r="C100">
            <v>79</v>
          </cell>
          <cell r="D100">
            <v>4</v>
          </cell>
          <cell r="E100">
            <v>1</v>
          </cell>
          <cell r="F100">
            <v>3</v>
          </cell>
          <cell r="H100">
            <v>1</v>
          </cell>
          <cell r="I100" t="str">
            <v>325A</v>
          </cell>
          <cell r="J100" t="str">
            <v>325A</v>
          </cell>
          <cell r="K100">
            <v>81</v>
          </cell>
          <cell r="L100">
            <v>3</v>
          </cell>
          <cell r="N100">
            <v>3</v>
          </cell>
          <cell r="P100" t="str">
            <v/>
          </cell>
          <cell r="Q100" t="str">
            <v>325B</v>
          </cell>
          <cell r="R100" t="str">
            <v>325B</v>
          </cell>
          <cell r="S100">
            <v>80</v>
          </cell>
          <cell r="T100">
            <v>3</v>
          </cell>
          <cell r="V100">
            <v>3</v>
          </cell>
          <cell r="X100" t="str">
            <v/>
          </cell>
        </row>
        <row r="101">
          <cell r="A101">
            <v>326</v>
          </cell>
          <cell r="B101">
            <v>326</v>
          </cell>
          <cell r="C101">
            <v>82</v>
          </cell>
          <cell r="D101">
            <v>4</v>
          </cell>
          <cell r="F101">
            <v>4</v>
          </cell>
          <cell r="H101" t="str">
            <v/>
          </cell>
          <cell r="I101" t="str">
            <v>326A</v>
          </cell>
          <cell r="J101" t="str">
            <v>326A</v>
          </cell>
          <cell r="K101">
            <v>83</v>
          </cell>
          <cell r="L101">
            <v>3</v>
          </cell>
          <cell r="M101">
            <v>1</v>
          </cell>
          <cell r="N101">
            <v>2</v>
          </cell>
          <cell r="P101">
            <v>1</v>
          </cell>
          <cell r="Q101" t="str">
            <v>326B</v>
          </cell>
          <cell r="R101" t="str">
            <v>326B</v>
          </cell>
          <cell r="S101">
            <v>84</v>
          </cell>
          <cell r="T101">
            <v>3</v>
          </cell>
          <cell r="V101">
            <v>3</v>
          </cell>
          <cell r="X101" t="str">
            <v/>
          </cell>
        </row>
        <row r="102">
          <cell r="A102">
            <v>327</v>
          </cell>
          <cell r="B102">
            <v>327</v>
          </cell>
          <cell r="C102">
            <v>73</v>
          </cell>
          <cell r="D102">
            <v>4</v>
          </cell>
          <cell r="E102">
            <v>2</v>
          </cell>
          <cell r="F102">
            <v>2</v>
          </cell>
          <cell r="H102">
            <v>2</v>
          </cell>
          <cell r="I102" t="str">
            <v>327A</v>
          </cell>
          <cell r="J102" t="str">
            <v>327A</v>
          </cell>
          <cell r="K102">
            <v>74</v>
          </cell>
          <cell r="L102">
            <v>3</v>
          </cell>
          <cell r="M102">
            <v>1</v>
          </cell>
          <cell r="N102">
            <v>2</v>
          </cell>
          <cell r="P102">
            <v>1</v>
          </cell>
          <cell r="Q102" t="str">
            <v>327B</v>
          </cell>
          <cell r="R102" t="str">
            <v>327B</v>
          </cell>
          <cell r="S102">
            <v>75</v>
          </cell>
          <cell r="T102">
            <v>3</v>
          </cell>
          <cell r="U102">
            <v>1</v>
          </cell>
          <cell r="V102">
            <v>2</v>
          </cell>
          <cell r="X102">
            <v>1</v>
          </cell>
        </row>
        <row r="103">
          <cell r="A103">
            <v>328</v>
          </cell>
          <cell r="B103">
            <v>328</v>
          </cell>
          <cell r="C103">
            <v>76</v>
          </cell>
          <cell r="D103">
            <v>4</v>
          </cell>
          <cell r="E103">
            <v>2</v>
          </cell>
          <cell r="F103">
            <v>2</v>
          </cell>
          <cell r="H103">
            <v>2</v>
          </cell>
          <cell r="I103" t="str">
            <v>328A</v>
          </cell>
          <cell r="J103" t="str">
            <v>328A</v>
          </cell>
          <cell r="K103">
            <v>78</v>
          </cell>
          <cell r="L103">
            <v>3</v>
          </cell>
          <cell r="M103">
            <v>3</v>
          </cell>
          <cell r="N103">
            <v>0</v>
          </cell>
          <cell r="P103">
            <v>3</v>
          </cell>
          <cell r="Q103" t="str">
            <v>328B</v>
          </cell>
          <cell r="R103" t="str">
            <v>328B</v>
          </cell>
          <cell r="S103">
            <v>77</v>
          </cell>
          <cell r="T103">
            <v>3</v>
          </cell>
          <cell r="U103">
            <v>1</v>
          </cell>
          <cell r="V103">
            <v>2</v>
          </cell>
          <cell r="X103">
            <v>1</v>
          </cell>
        </row>
        <row r="104">
          <cell r="A104">
            <v>329</v>
          </cell>
          <cell r="B104">
            <v>329</v>
          </cell>
          <cell r="C104">
            <v>67</v>
          </cell>
          <cell r="D104">
            <v>4</v>
          </cell>
          <cell r="F104">
            <v>4</v>
          </cell>
          <cell r="H104" t="str">
            <v/>
          </cell>
          <cell r="I104" t="str">
            <v>329A</v>
          </cell>
          <cell r="J104" t="str">
            <v>329A</v>
          </cell>
          <cell r="K104">
            <v>69</v>
          </cell>
          <cell r="L104">
            <v>3</v>
          </cell>
          <cell r="M104">
            <v>3</v>
          </cell>
          <cell r="N104">
            <v>0</v>
          </cell>
          <cell r="P104">
            <v>3</v>
          </cell>
          <cell r="Q104" t="str">
            <v>329B</v>
          </cell>
          <cell r="R104" t="str">
            <v>329B</v>
          </cell>
          <cell r="S104">
            <v>68</v>
          </cell>
          <cell r="T104">
            <v>3</v>
          </cell>
          <cell r="U104">
            <v>1</v>
          </cell>
          <cell r="V104">
            <v>2</v>
          </cell>
          <cell r="X104">
            <v>1</v>
          </cell>
        </row>
        <row r="105">
          <cell r="A105">
            <v>330</v>
          </cell>
          <cell r="B105">
            <v>330</v>
          </cell>
          <cell r="C105">
            <v>70</v>
          </cell>
          <cell r="D105">
            <v>4</v>
          </cell>
          <cell r="E105">
            <v>2</v>
          </cell>
          <cell r="F105">
            <v>2</v>
          </cell>
          <cell r="H105">
            <v>2</v>
          </cell>
          <cell r="I105" t="str">
            <v>330A</v>
          </cell>
          <cell r="J105" t="str">
            <v>330A</v>
          </cell>
          <cell r="K105">
            <v>71</v>
          </cell>
          <cell r="L105">
            <v>3</v>
          </cell>
          <cell r="M105">
            <v>1</v>
          </cell>
          <cell r="N105">
            <v>2</v>
          </cell>
          <cell r="P105">
            <v>1</v>
          </cell>
          <cell r="Q105" t="str">
            <v>330B</v>
          </cell>
          <cell r="R105" t="str">
            <v>330B</v>
          </cell>
          <cell r="S105">
            <v>72</v>
          </cell>
          <cell r="T105">
            <v>3</v>
          </cell>
          <cell r="V105">
            <v>3</v>
          </cell>
          <cell r="X105" t="str">
            <v/>
          </cell>
        </row>
        <row r="106">
          <cell r="A106">
            <v>331</v>
          </cell>
          <cell r="B106">
            <v>331</v>
          </cell>
          <cell r="C106">
            <v>61</v>
          </cell>
          <cell r="D106">
            <v>4</v>
          </cell>
          <cell r="F106">
            <v>4</v>
          </cell>
          <cell r="H106" t="str">
            <v/>
          </cell>
          <cell r="I106" t="str">
            <v>331A</v>
          </cell>
          <cell r="J106" t="str">
            <v>331A</v>
          </cell>
          <cell r="K106">
            <v>62</v>
          </cell>
          <cell r="L106">
            <v>3</v>
          </cell>
          <cell r="M106">
            <v>1</v>
          </cell>
          <cell r="N106">
            <v>2</v>
          </cell>
          <cell r="P106">
            <v>1</v>
          </cell>
          <cell r="Q106" t="str">
            <v>331B</v>
          </cell>
          <cell r="R106" t="str">
            <v>331B</v>
          </cell>
          <cell r="S106">
            <v>63</v>
          </cell>
          <cell r="T106">
            <v>3</v>
          </cell>
          <cell r="V106">
            <v>3</v>
          </cell>
          <cell r="X106" t="str">
            <v/>
          </cell>
        </row>
        <row r="107">
          <cell r="A107">
            <v>332</v>
          </cell>
          <cell r="B107">
            <v>332</v>
          </cell>
          <cell r="C107">
            <v>64</v>
          </cell>
          <cell r="D107">
            <v>4</v>
          </cell>
          <cell r="F107">
            <v>4</v>
          </cell>
          <cell r="H107" t="str">
            <v/>
          </cell>
          <cell r="I107" t="str">
            <v>332A</v>
          </cell>
          <cell r="J107" t="str">
            <v>332A</v>
          </cell>
          <cell r="K107">
            <v>66</v>
          </cell>
          <cell r="L107">
            <v>3</v>
          </cell>
          <cell r="N107">
            <v>3</v>
          </cell>
          <cell r="P107" t="str">
            <v/>
          </cell>
          <cell r="Q107" t="str">
            <v>332B</v>
          </cell>
          <cell r="R107" t="str">
            <v>332B</v>
          </cell>
          <cell r="S107">
            <v>65</v>
          </cell>
          <cell r="T107">
            <v>3</v>
          </cell>
          <cell r="V107">
            <v>3</v>
          </cell>
          <cell r="X107" t="str">
            <v/>
          </cell>
        </row>
        <row r="108">
          <cell r="A108">
            <v>333</v>
          </cell>
          <cell r="B108">
            <v>333</v>
          </cell>
          <cell r="C108">
            <v>55</v>
          </cell>
          <cell r="D108">
            <v>4</v>
          </cell>
          <cell r="E108">
            <v>1</v>
          </cell>
          <cell r="F108">
            <v>3</v>
          </cell>
          <cell r="H108">
            <v>1</v>
          </cell>
          <cell r="I108" t="str">
            <v>333A</v>
          </cell>
          <cell r="J108" t="str">
            <v>333A</v>
          </cell>
          <cell r="K108">
            <v>56</v>
          </cell>
          <cell r="L108">
            <v>3</v>
          </cell>
          <cell r="M108">
            <v>2</v>
          </cell>
          <cell r="N108">
            <v>1</v>
          </cell>
          <cell r="P108">
            <v>2</v>
          </cell>
          <cell r="Q108" t="str">
            <v>333B</v>
          </cell>
          <cell r="R108" t="str">
            <v>333B</v>
          </cell>
          <cell r="S108">
            <v>57</v>
          </cell>
          <cell r="T108">
            <v>3</v>
          </cell>
          <cell r="U108">
            <v>1</v>
          </cell>
          <cell r="V108">
            <v>2</v>
          </cell>
          <cell r="X108">
            <v>1</v>
          </cell>
        </row>
        <row r="109">
          <cell r="A109">
            <v>334</v>
          </cell>
          <cell r="B109">
            <v>334</v>
          </cell>
          <cell r="C109">
            <v>58</v>
          </cell>
          <cell r="D109">
            <v>4</v>
          </cell>
          <cell r="E109">
            <v>1</v>
          </cell>
          <cell r="F109">
            <v>3</v>
          </cell>
          <cell r="H109">
            <v>1</v>
          </cell>
          <cell r="I109" t="str">
            <v>334A</v>
          </cell>
          <cell r="J109" t="str">
            <v>334A</v>
          </cell>
          <cell r="K109">
            <v>89</v>
          </cell>
          <cell r="L109">
            <v>3</v>
          </cell>
          <cell r="M109">
            <v>3</v>
          </cell>
          <cell r="N109">
            <v>0</v>
          </cell>
          <cell r="P109">
            <v>3</v>
          </cell>
          <cell r="Q109" t="str">
            <v>334B</v>
          </cell>
          <cell r="R109" t="str">
            <v>334B</v>
          </cell>
          <cell r="S109">
            <v>60</v>
          </cell>
          <cell r="T109">
            <v>3</v>
          </cell>
          <cell r="U109">
            <v>4</v>
          </cell>
          <cell r="V109">
            <v>-1</v>
          </cell>
          <cell r="X109">
            <v>4</v>
          </cell>
        </row>
        <row r="110">
          <cell r="A110">
            <v>335</v>
          </cell>
          <cell r="B110">
            <v>335</v>
          </cell>
          <cell r="C110">
            <v>49</v>
          </cell>
          <cell r="D110">
            <v>4</v>
          </cell>
          <cell r="E110">
            <v>1</v>
          </cell>
          <cell r="F110">
            <v>3</v>
          </cell>
          <cell r="H110">
            <v>1</v>
          </cell>
          <cell r="I110" t="str">
            <v>335A</v>
          </cell>
          <cell r="J110" t="str">
            <v>335A</v>
          </cell>
          <cell r="K110">
            <v>50</v>
          </cell>
          <cell r="L110">
            <v>3</v>
          </cell>
          <cell r="M110">
            <v>1</v>
          </cell>
          <cell r="N110">
            <v>2</v>
          </cell>
          <cell r="P110">
            <v>1</v>
          </cell>
          <cell r="Q110" t="str">
            <v>335B</v>
          </cell>
          <cell r="R110" t="str">
            <v>335B</v>
          </cell>
          <cell r="S110">
            <v>51</v>
          </cell>
          <cell r="T110">
            <v>3</v>
          </cell>
          <cell r="V110">
            <v>3</v>
          </cell>
          <cell r="X110" t="str">
            <v/>
          </cell>
        </row>
        <row r="111">
          <cell r="A111">
            <v>336</v>
          </cell>
          <cell r="B111">
            <v>336</v>
          </cell>
          <cell r="C111">
            <v>52</v>
          </cell>
          <cell r="D111">
            <v>4</v>
          </cell>
          <cell r="E111">
            <v>1</v>
          </cell>
          <cell r="F111">
            <v>3</v>
          </cell>
          <cell r="H111">
            <v>1</v>
          </cell>
          <cell r="I111" t="str">
            <v>336A</v>
          </cell>
          <cell r="J111" t="str">
            <v>336A</v>
          </cell>
          <cell r="K111">
            <v>54</v>
          </cell>
          <cell r="L111">
            <v>3</v>
          </cell>
          <cell r="N111">
            <v>3</v>
          </cell>
          <cell r="P111" t="str">
            <v/>
          </cell>
          <cell r="Q111" t="str">
            <v>336B</v>
          </cell>
          <cell r="R111" t="str">
            <v>336B</v>
          </cell>
          <cell r="S111">
            <v>53</v>
          </cell>
          <cell r="T111">
            <v>3</v>
          </cell>
          <cell r="U111">
            <v>1</v>
          </cell>
          <cell r="V111">
            <v>2</v>
          </cell>
          <cell r="X111">
            <v>1</v>
          </cell>
        </row>
      </sheetData>
      <sheetData sheetId="7">
        <row r="4">
          <cell r="B4" t="str">
            <v>106 SG BN</v>
          </cell>
          <cell r="I4" t="str">
            <v>1SG</v>
          </cell>
          <cell r="J4" t="str">
            <v>SMITH, NAOMI</v>
          </cell>
          <cell r="K4">
            <v>2102952796</v>
          </cell>
        </row>
        <row r="5">
          <cell r="B5" t="str">
            <v>188 MED BN</v>
          </cell>
          <cell r="J5" t="str">
            <v>MAXWELL, CYNTHIA</v>
          </cell>
          <cell r="K5">
            <v>2108084105</v>
          </cell>
          <cell r="L5">
            <v>2102216944</v>
          </cell>
        </row>
        <row r="6">
          <cell r="B6" t="str">
            <v>312 HHD</v>
          </cell>
        </row>
        <row r="7">
          <cell r="B7" t="str">
            <v>312 MI</v>
          </cell>
        </row>
        <row r="8">
          <cell r="B8" t="str">
            <v>312 MI A CO</v>
          </cell>
          <cell r="I8" t="str">
            <v>1SG</v>
          </cell>
          <cell r="J8" t="str">
            <v>FOX, DANIEL</v>
          </cell>
          <cell r="K8">
            <v>2108085924</v>
          </cell>
        </row>
        <row r="9">
          <cell r="B9" t="str">
            <v>312 MI B CO</v>
          </cell>
          <cell r="I9" t="str">
            <v>1SG</v>
          </cell>
          <cell r="J9" t="str">
            <v>HOKE</v>
          </cell>
          <cell r="K9">
            <v>2102217607</v>
          </cell>
        </row>
        <row r="10">
          <cell r="B10" t="str">
            <v>312 MI C CO</v>
          </cell>
          <cell r="I10" t="str">
            <v>SFC</v>
          </cell>
          <cell r="J10" t="str">
            <v>FORD</v>
          </cell>
          <cell r="K10">
            <v>2102217790</v>
          </cell>
        </row>
        <row r="11">
          <cell r="B11" t="str">
            <v xml:space="preserve">312 MI HHD </v>
          </cell>
          <cell r="I11" t="str">
            <v>1SG</v>
          </cell>
          <cell r="J11" t="str">
            <v>HUNTER, ISIAH</v>
          </cell>
          <cell r="K11">
            <v>2102217639</v>
          </cell>
        </row>
        <row r="12">
          <cell r="B12" t="str">
            <v>383 TRNG SQ</v>
          </cell>
          <cell r="I12" t="str">
            <v>SMSGT</v>
          </cell>
          <cell r="J12" t="str">
            <v>PIPER, KRISTINE</v>
          </cell>
          <cell r="K12">
            <v>2103913363</v>
          </cell>
        </row>
        <row r="13">
          <cell r="B13" t="str">
            <v>470 MI</v>
          </cell>
        </row>
        <row r="14">
          <cell r="B14" t="str">
            <v>470 MI B CO</v>
          </cell>
          <cell r="I14" t="str">
            <v>1SG</v>
          </cell>
          <cell r="J14" t="str">
            <v>HOKE</v>
          </cell>
          <cell r="K14">
            <v>2102956087</v>
          </cell>
          <cell r="L14">
            <v>2102218393</v>
          </cell>
        </row>
        <row r="15">
          <cell r="B15" t="str">
            <v>470 MI HHC</v>
          </cell>
          <cell r="I15" t="str">
            <v>1SG</v>
          </cell>
          <cell r="J15" t="str">
            <v>SCOTT, DAVID</v>
          </cell>
          <cell r="K15">
            <v>2102956066</v>
          </cell>
          <cell r="L15">
            <v>2103328893</v>
          </cell>
        </row>
        <row r="16">
          <cell r="B16" t="str">
            <v xml:space="preserve">470 MI HHD </v>
          </cell>
        </row>
        <row r="17">
          <cell r="B17" t="str">
            <v>502 ABW</v>
          </cell>
        </row>
        <row r="18">
          <cell r="B18" t="str">
            <v>502 FSG</v>
          </cell>
          <cell r="I18" t="str">
            <v>SGM</v>
          </cell>
          <cell r="J18" t="str">
            <v>MCKAY</v>
          </cell>
          <cell r="K18">
            <v>2102211520</v>
          </cell>
        </row>
        <row r="19">
          <cell r="B19" t="str">
            <v>502 SFS</v>
          </cell>
          <cell r="I19" t="str">
            <v>MSGT</v>
          </cell>
          <cell r="J19" t="str">
            <v>BATISTA, ARMANDO</v>
          </cell>
          <cell r="K19">
            <v>2106728450</v>
          </cell>
        </row>
        <row r="20">
          <cell r="B20" t="str">
            <v>56 SIG</v>
          </cell>
        </row>
        <row r="21">
          <cell r="B21" t="str">
            <v>56 SIG BN</v>
          </cell>
          <cell r="I21" t="str">
            <v>1SG</v>
          </cell>
          <cell r="J21" t="str">
            <v>WISWELL</v>
          </cell>
          <cell r="K21">
            <v>2102955929</v>
          </cell>
          <cell r="L21">
            <v>2102845129</v>
          </cell>
        </row>
        <row r="22">
          <cell r="B22" t="str">
            <v>711 HPW/TSRL</v>
          </cell>
        </row>
        <row r="23">
          <cell r="B23" t="str">
            <v>802 FSS</v>
          </cell>
        </row>
        <row r="24">
          <cell r="B24" t="str">
            <v>959 EMC</v>
          </cell>
        </row>
        <row r="25">
          <cell r="B25" t="str">
            <v>959 EMS</v>
          </cell>
          <cell r="I25" t="str">
            <v>MSGT</v>
          </cell>
          <cell r="J25" t="str">
            <v>BROWN, SCOTT</v>
          </cell>
          <cell r="K25">
            <v>2102161425</v>
          </cell>
          <cell r="M25" t="str">
            <v>scott.e.brown86.mil@health.mil</v>
          </cell>
        </row>
        <row r="26">
          <cell r="B26" t="str">
            <v>959 IPTS</v>
          </cell>
          <cell r="I26" t="str">
            <v>SMSgt</v>
          </cell>
          <cell r="J26" t="str">
            <v>WALTERS, KATHLEEN</v>
          </cell>
          <cell r="K26">
            <v>2107495398</v>
          </cell>
          <cell r="M26" t="str">
            <v>kathleen.r.walters.mil@health.mil</v>
          </cell>
        </row>
        <row r="27">
          <cell r="B27" t="str">
            <v>959 MDOS</v>
          </cell>
          <cell r="I27" t="str">
            <v>MSGT</v>
          </cell>
          <cell r="J27" t="str">
            <v>KENDALL, JAMES</v>
          </cell>
          <cell r="K27">
            <v>2107495438</v>
          </cell>
          <cell r="M27" t="str">
            <v>james.p.kendall12.mil@health.mil</v>
          </cell>
        </row>
        <row r="28">
          <cell r="B28" t="str">
            <v>959 SGCS</v>
          </cell>
          <cell r="D28" t="str">
            <v>TSGT</v>
          </cell>
          <cell r="E28" t="str">
            <v>ROSSI, JENNYPHER</v>
          </cell>
          <cell r="F28">
            <v>7264006880</v>
          </cell>
          <cell r="G28" t="str">
            <v>jennypher.a.rossi.mil@health.mil</v>
          </cell>
          <cell r="I28" t="str">
            <v>TSGT</v>
          </cell>
          <cell r="J28" t="str">
            <v>BEASLEY, ASHANTI</v>
          </cell>
          <cell r="K28">
            <v>2105292775</v>
          </cell>
          <cell r="M28" t="str">
            <v>ashanti.s.beasley2.mil@health.mil</v>
          </cell>
        </row>
        <row r="29">
          <cell r="B29" t="str">
            <v>A CO BAMC</v>
          </cell>
          <cell r="I29" t="str">
            <v>1SG</v>
          </cell>
          <cell r="J29" t="str">
            <v>GREENWOOD, JOSHUA</v>
          </cell>
          <cell r="K29">
            <v>3018205110</v>
          </cell>
          <cell r="M29" t="str">
            <v>joshua.w.greenwood.mil@health.mil</v>
          </cell>
        </row>
        <row r="30">
          <cell r="B30" t="str">
            <v>AMED CO HSC</v>
          </cell>
        </row>
        <row r="31">
          <cell r="B31" t="str">
            <v>AMEDD SCHOOL</v>
          </cell>
        </row>
        <row r="32">
          <cell r="B32" t="str">
            <v>ARNORTH</v>
          </cell>
          <cell r="I32" t="str">
            <v>1SG</v>
          </cell>
          <cell r="J32" t="str">
            <v>TAFFOYA, CHRISTOPHER</v>
          </cell>
          <cell r="K32">
            <v>2102210460</v>
          </cell>
        </row>
        <row r="33">
          <cell r="B33" t="str">
            <v>ARNORTH 323 BAND</v>
          </cell>
        </row>
        <row r="34">
          <cell r="B34" t="str">
            <v>ARNORTH HSC</v>
          </cell>
        </row>
        <row r="35">
          <cell r="B35" t="str">
            <v>ARSOUTH</v>
          </cell>
          <cell r="I35" t="str">
            <v>1SG</v>
          </cell>
          <cell r="J35" t="str">
            <v>IRISH</v>
          </cell>
          <cell r="K35">
            <v>2108080093</v>
          </cell>
          <cell r="L35">
            <v>2102699190</v>
          </cell>
        </row>
        <row r="36">
          <cell r="B36" t="str">
            <v>ARSOUTH 512 ENG</v>
          </cell>
          <cell r="I36" t="str">
            <v>SGM</v>
          </cell>
          <cell r="J36" t="str">
            <v>IRVIN</v>
          </cell>
          <cell r="K36">
            <v>2102956322</v>
          </cell>
          <cell r="L36">
            <v>9108505308</v>
          </cell>
        </row>
        <row r="37">
          <cell r="B37" t="str">
            <v>B CO BAMC</v>
          </cell>
          <cell r="I37" t="str">
            <v>1SG</v>
          </cell>
          <cell r="J37" t="str">
            <v>DE LUNA, ALEXANDER</v>
          </cell>
          <cell r="K37">
            <v>2109190585</v>
          </cell>
          <cell r="L37">
            <v>2103022882</v>
          </cell>
          <cell r="M37" t="str">
            <v>alexander.deluna1.mil@health.mil</v>
          </cell>
        </row>
        <row r="38">
          <cell r="B38" t="str">
            <v>BAMC HONOR GUARD</v>
          </cell>
        </row>
        <row r="39">
          <cell r="B39" t="str">
            <v>C CO BAMC</v>
          </cell>
          <cell r="I39" t="str">
            <v>1SG</v>
          </cell>
          <cell r="J39" t="str">
            <v>AZOCAR, ESTEVAN</v>
          </cell>
          <cell r="L39">
            <v>8303170482</v>
          </cell>
          <cell r="M39" t="str">
            <v>estevan.azocar.mil@health.mil</v>
          </cell>
        </row>
        <row r="40">
          <cell r="B40" t="str">
            <v>D DET BAMC</v>
          </cell>
          <cell r="I40" t="str">
            <v>SFC</v>
          </cell>
          <cell r="J40" t="str">
            <v>AEVUM, GRACE</v>
          </cell>
          <cell r="K40">
            <v>7192014103</v>
          </cell>
          <cell r="L40">
            <v>2103076567</v>
          </cell>
          <cell r="M40" t="str">
            <v>grace.j.aevum.mil@health.mil</v>
          </cell>
        </row>
        <row r="41">
          <cell r="B41" t="str">
            <v>DENTAL</v>
          </cell>
        </row>
        <row r="42">
          <cell r="B42" t="str">
            <v>DHA</v>
          </cell>
        </row>
        <row r="43">
          <cell r="B43" t="str">
            <v>DMRTI DHA</v>
          </cell>
        </row>
        <row r="44">
          <cell r="B44" t="str">
            <v>DMTRI</v>
          </cell>
        </row>
        <row r="45">
          <cell r="B45" t="str">
            <v>HCB</v>
          </cell>
        </row>
        <row r="46">
          <cell r="B46" t="str">
            <v>HHC 470 MI</v>
          </cell>
        </row>
        <row r="47">
          <cell r="B47" t="str">
            <v>HHC ARMY HQ</v>
          </cell>
        </row>
        <row r="48">
          <cell r="B48" t="str">
            <v>HHC ARNORTH</v>
          </cell>
        </row>
        <row r="49">
          <cell r="B49" t="str">
            <v>HHC BAMC</v>
          </cell>
          <cell r="I49" t="str">
            <v>1SG</v>
          </cell>
          <cell r="J49" t="str">
            <v>BERRIDGE, DOMINIQUE</v>
          </cell>
          <cell r="K49">
            <v>2103281145</v>
          </cell>
          <cell r="L49">
            <v>9106855209</v>
          </cell>
          <cell r="M49" t="str">
            <v>dominique.l.berridge.mil@health.mil</v>
          </cell>
        </row>
        <row r="50">
          <cell r="B50" t="str">
            <v>NAMRU-SA</v>
          </cell>
          <cell r="D50" t="str">
            <v>E7</v>
          </cell>
          <cell r="E50" t="str">
            <v>REDMANN, JOSEPH</v>
          </cell>
          <cell r="F50">
            <v>2819004994</v>
          </cell>
          <cell r="I50" t="str">
            <v>HNC</v>
          </cell>
          <cell r="J50" t="str">
            <v>REDMANN, JOSEPH</v>
          </cell>
          <cell r="K50">
            <v>2819004994</v>
          </cell>
        </row>
        <row r="51">
          <cell r="B51" t="str">
            <v>HOSPITALITY ROOM</v>
          </cell>
        </row>
        <row r="52">
          <cell r="B52" t="str">
            <v>MED COM</v>
          </cell>
        </row>
        <row r="53">
          <cell r="B53" t="str">
            <v>NMFSC</v>
          </cell>
        </row>
        <row r="54">
          <cell r="B54" t="str">
            <v>NMRTC</v>
          </cell>
        </row>
        <row r="55">
          <cell r="B55" t="str">
            <v>NMRTCCC</v>
          </cell>
        </row>
        <row r="56">
          <cell r="B56" t="str">
            <v>NMTSC</v>
          </cell>
        </row>
        <row r="57">
          <cell r="B57" t="str">
            <v>NOSC</v>
          </cell>
        </row>
        <row r="58">
          <cell r="B58" t="str">
            <v>NRC</v>
          </cell>
        </row>
        <row r="59">
          <cell r="B59" t="str">
            <v>NRCSA</v>
          </cell>
        </row>
        <row r="60">
          <cell r="B60" t="str">
            <v>PHC (PUBLIC HEALTH)</v>
          </cell>
        </row>
        <row r="61">
          <cell r="B61" t="str">
            <v>PHC HEALTH</v>
          </cell>
        </row>
        <row r="62">
          <cell r="B62" t="str">
            <v>PUB HLTH COM</v>
          </cell>
        </row>
        <row r="63">
          <cell r="B63" t="str">
            <v>REGION 2</v>
          </cell>
        </row>
        <row r="64">
          <cell r="B64" t="str">
            <v>TSC</v>
          </cell>
        </row>
        <row r="65">
          <cell r="B65" t="str">
            <v>USAISR</v>
          </cell>
          <cell r="D65" t="str">
            <v>SFC</v>
          </cell>
          <cell r="E65" t="str">
            <v>VERDEFLOR</v>
          </cell>
          <cell r="F65">
            <v>2105392448</v>
          </cell>
          <cell r="I65" t="str">
            <v>1SG</v>
          </cell>
          <cell r="J65" t="str">
            <v>LEWIS, WANDA</v>
          </cell>
          <cell r="K65">
            <v>2106081237</v>
          </cell>
        </row>
      </sheetData>
      <sheetData sheetId="8"/>
      <sheetData sheetId="9"/>
      <sheetData sheetId="10">
        <row r="4">
          <cell r="B4">
            <v>45292</v>
          </cell>
        </row>
        <row r="5">
          <cell r="B5">
            <v>45299</v>
          </cell>
        </row>
        <row r="6">
          <cell r="B6">
            <v>45306</v>
          </cell>
        </row>
        <row r="7">
          <cell r="B7">
            <v>45313</v>
          </cell>
        </row>
        <row r="8">
          <cell r="B8">
            <v>45320</v>
          </cell>
        </row>
        <row r="9">
          <cell r="B9">
            <v>45327</v>
          </cell>
        </row>
        <row r="10">
          <cell r="B10">
            <v>45334</v>
          </cell>
        </row>
        <row r="11">
          <cell r="B11">
            <v>45341</v>
          </cell>
        </row>
        <row r="12">
          <cell r="B12">
            <v>45348</v>
          </cell>
        </row>
        <row r="13">
          <cell r="B13">
            <v>45355</v>
          </cell>
        </row>
        <row r="14">
          <cell r="B14">
            <v>45362</v>
          </cell>
        </row>
        <row r="15">
          <cell r="B15">
            <v>45369</v>
          </cell>
        </row>
        <row r="16">
          <cell r="B16">
            <v>45376</v>
          </cell>
        </row>
        <row r="17">
          <cell r="B17">
            <v>45383</v>
          </cell>
        </row>
        <row r="18">
          <cell r="B18">
            <v>45390</v>
          </cell>
        </row>
        <row r="19">
          <cell r="B19">
            <v>45397</v>
          </cell>
        </row>
        <row r="20">
          <cell r="B20">
            <v>45404</v>
          </cell>
        </row>
        <row r="21">
          <cell r="B21">
            <v>45411</v>
          </cell>
        </row>
        <row r="22">
          <cell r="B22">
            <v>45418</v>
          </cell>
        </row>
        <row r="23">
          <cell r="B23">
            <v>45425</v>
          </cell>
        </row>
        <row r="24">
          <cell r="B24">
            <v>45432</v>
          </cell>
        </row>
        <row r="25">
          <cell r="B25">
            <v>45439</v>
          </cell>
        </row>
        <row r="26">
          <cell r="B26">
            <v>45446</v>
          </cell>
        </row>
        <row r="27">
          <cell r="B27">
            <v>45453</v>
          </cell>
        </row>
        <row r="28">
          <cell r="B28">
            <v>45460</v>
          </cell>
        </row>
        <row r="29">
          <cell r="B29">
            <v>45467</v>
          </cell>
        </row>
        <row r="30">
          <cell r="B30">
            <v>45474</v>
          </cell>
        </row>
        <row r="31">
          <cell r="B31">
            <v>45481</v>
          </cell>
        </row>
        <row r="32">
          <cell r="B32">
            <v>45488</v>
          </cell>
        </row>
        <row r="33">
          <cell r="B33">
            <v>45495</v>
          </cell>
        </row>
        <row r="34">
          <cell r="B34">
            <v>45502</v>
          </cell>
        </row>
        <row r="35">
          <cell r="B35">
            <v>45509</v>
          </cell>
        </row>
        <row r="36">
          <cell r="B36">
            <v>45516</v>
          </cell>
        </row>
        <row r="37">
          <cell r="B37">
            <v>45523</v>
          </cell>
        </row>
        <row r="38">
          <cell r="B38">
            <v>45530</v>
          </cell>
        </row>
        <row r="39">
          <cell r="B39">
            <v>45537</v>
          </cell>
        </row>
        <row r="40">
          <cell r="B40">
            <v>45544</v>
          </cell>
        </row>
        <row r="41">
          <cell r="B41">
            <v>45551</v>
          </cell>
        </row>
        <row r="42">
          <cell r="B42">
            <v>45558</v>
          </cell>
        </row>
        <row r="43">
          <cell r="B43">
            <v>45565</v>
          </cell>
        </row>
        <row r="44">
          <cell r="B44">
            <v>45572</v>
          </cell>
        </row>
        <row r="45">
          <cell r="B45">
            <v>45579</v>
          </cell>
        </row>
        <row r="46">
          <cell r="B46">
            <v>45586</v>
          </cell>
        </row>
        <row r="47">
          <cell r="B47">
            <v>45593</v>
          </cell>
        </row>
        <row r="48">
          <cell r="B48">
            <v>45600</v>
          </cell>
        </row>
        <row r="49">
          <cell r="B49">
            <v>45607</v>
          </cell>
        </row>
        <row r="50">
          <cell r="B50">
            <v>45614</v>
          </cell>
        </row>
        <row r="51">
          <cell r="B51">
            <v>45621</v>
          </cell>
        </row>
        <row r="52">
          <cell r="B52">
            <v>45628</v>
          </cell>
        </row>
        <row r="53">
          <cell r="B53">
            <v>45635</v>
          </cell>
        </row>
        <row r="54">
          <cell r="B54">
            <v>45642</v>
          </cell>
        </row>
        <row r="55">
          <cell r="B55">
            <v>45649</v>
          </cell>
        </row>
        <row r="56">
          <cell r="B56">
            <v>45656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5BE20C7-890E-442F-B80A-A6000F779661}" name="Table14" displayName="Table14" ref="R3:U114" totalsRowShown="0" headerRowDxfId="42" dataDxfId="40" headerRowBorderDxfId="41">
  <autoFilter ref="R3:U114" xr:uid="{C0124D2C-340E-4913-8D92-0B76542A0A12}"/>
  <tableColumns count="4">
    <tableColumn id="1" xr3:uid="{12E91C56-04F2-4D0D-B578-5742D3B7A517}" name="SR C101" dataDxfId="39"/>
    <tableColumn id="2" xr3:uid="{9BED9C95-2C9B-41B5-8AE8-76DA855EE68E}" name="SR C201" dataDxfId="38"/>
    <tableColumn id="3" xr3:uid="{E437847D-9B69-46BB-AE9D-B091719AD94A}" name="SR C301" dataDxfId="37"/>
    <tableColumn id="4" xr3:uid="{26073A2B-4EE0-4F9C-B67F-2B1054F48D94}" name="SR C303" dataDxfId="36"/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8478110-56F4-4320-BCF3-73DA6611ADD8}" name="KeyLog" displayName="KeyLog" ref="A3:F9" totalsRowShown="0" headerRowDxfId="8" dataDxfId="7" tableBorderDxfId="6">
  <autoFilter ref="A3:F9" xr:uid="{256D34AB-36C6-42FB-9E58-0EFE524DF38C}"/>
  <tableColumns count="6">
    <tableColumn id="1" xr3:uid="{79BF2572-F4F5-4DB5-89B7-DE576EEAC8C5}" name="Date" dataDxfId="5"/>
    <tableColumn id="2" xr3:uid="{92EDC7CF-DF79-4785-89E7-BA56AA8D22FC}" name="Room" dataDxfId="4"/>
    <tableColumn id="3" xr3:uid="{2D17968A-BB63-4E65-B28E-1B722F091BAD}" name="KeyID" dataDxfId="0">
      <calculatedColumnFormula array="1">INDEX('[1]Hard Keys Inventory'!$A:$X,_xlfn.XMATCH(LEFT(KeyLog[[#This Row],[Room]],3),LEFT('[1]Hard Keys Inventory'!$A:$A,3)),_xlfn.SWITCH(MID(KeyLog[[#This Row],[Room]],4,1),"",3,"A",11,"B",19))</calculatedColumnFormula>
    </tableColumn>
    <tableColumn id="4" xr3:uid="{EA4F6922-2AEE-4881-A4D7-04DBF81E4F01}" name="Out/In" dataDxfId="3"/>
    <tableColumn id="5" xr3:uid="{A7EA44C5-B451-429E-8B8D-FDF91AEA0F37}" name="Person" dataDxfId="2"/>
    <tableColumn id="6" xr3:uid="{7C1A809B-3C40-4474-968D-AF0FC54B20BF}" name="Notes" dataDxfId="1"/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mailto:TEST3@GMAIL.COM" TargetMode="External"/><Relationship Id="rId2" Type="http://schemas.openxmlformats.org/officeDocument/2006/relationships/hyperlink" Target="mailto:TEST2@GMAIL.COM" TargetMode="External"/><Relationship Id="rId1" Type="http://schemas.openxmlformats.org/officeDocument/2006/relationships/hyperlink" Target="mailto:TEST1@GMAIL.COM" TargetMode="Externa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mailto:TEST4@YAHOO.COM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021C2-5EF2-4AE2-B3B2-C636B395A725}">
  <sheetPr codeName="Sheet1"/>
  <dimension ref="A1:AD179"/>
  <sheetViews>
    <sheetView tabSelected="1" zoomScale="116" zoomScaleNormal="100" workbookViewId="0">
      <selection activeCell="A4" sqref="A4"/>
    </sheetView>
  </sheetViews>
  <sheetFormatPr defaultColWidth="9.1796875" defaultRowHeight="13" x14ac:dyDescent="0.25"/>
  <cols>
    <col min="1" max="1" width="5.453125" style="45" customWidth="1"/>
    <col min="2" max="2" width="6.81640625" style="45" bestFit="1" customWidth="1"/>
    <col min="3" max="3" width="6.453125" style="45" bestFit="1" customWidth="1"/>
    <col min="4" max="4" width="26.1796875" style="32" bestFit="1" customWidth="1"/>
    <col min="5" max="5" width="7.1796875" style="29" customWidth="1"/>
    <col min="6" max="6" width="9.1796875" style="45" bestFit="1" customWidth="1"/>
    <col min="7" max="7" width="5.453125" style="45" customWidth="1"/>
    <col min="8" max="10" width="2.54296875" style="45" customWidth="1"/>
    <col min="11" max="11" width="6.7265625" style="45" customWidth="1"/>
    <col min="12" max="12" width="7.26953125" style="129" customWidth="1"/>
    <col min="13" max="13" width="35.26953125" style="61" bestFit="1" customWidth="1"/>
    <col min="14" max="14" width="5.81640625" style="84" bestFit="1" customWidth="1"/>
    <col min="15" max="15" width="5.81640625" style="84" customWidth="1"/>
    <col min="16" max="16" width="6.1796875" style="84" customWidth="1"/>
    <col min="17" max="17" width="7.54296875" style="84" bestFit="1" customWidth="1"/>
    <col min="18" max="18" width="14" style="26" bestFit="1" customWidth="1"/>
    <col min="19" max="19" width="26.81640625" style="27" bestFit="1" customWidth="1"/>
    <col min="20" max="20" width="29.54296875" style="27" customWidth="1"/>
    <col min="21" max="21" width="13.81640625" style="28" bestFit="1" customWidth="1"/>
    <col min="22" max="22" width="8.1796875" style="29" bestFit="1" customWidth="1"/>
    <col min="23" max="23" width="17" style="30" bestFit="1" customWidth="1"/>
    <col min="24" max="24" width="13.7265625" style="31" bestFit="1" customWidth="1"/>
    <col min="25" max="25" width="27.81640625" style="32" bestFit="1" customWidth="1"/>
    <col min="26" max="26" width="11.81640625" style="32" bestFit="1" customWidth="1"/>
    <col min="27" max="27" width="20.54296875" style="30" bestFit="1" customWidth="1"/>
    <col min="28" max="28" width="15.453125" style="31" bestFit="1" customWidth="1"/>
    <col min="29" max="29" width="12.81640625" style="31" bestFit="1" customWidth="1"/>
    <col min="30" max="30" width="37.453125" style="30" bestFit="1" customWidth="1"/>
    <col min="31" max="16384" width="9.1796875" style="32"/>
  </cols>
  <sheetData>
    <row r="1" spans="1:30" ht="24" customHeight="1" x14ac:dyDescent="0.25">
      <c r="A1" s="134" t="s">
        <v>206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53"/>
      <c r="M1" s="24"/>
      <c r="N1" s="24"/>
      <c r="O1" s="24"/>
      <c r="P1" s="24"/>
      <c r="Q1" s="25"/>
    </row>
    <row r="2" spans="1:30" s="45" customFormat="1" ht="62.5" customHeight="1" thickBot="1" x14ac:dyDescent="0.55000000000000004">
      <c r="A2" s="33" t="s">
        <v>25</v>
      </c>
      <c r="B2" s="33" t="s">
        <v>26</v>
      </c>
      <c r="C2" s="33" t="s">
        <v>27</v>
      </c>
      <c r="D2" s="34" t="s">
        <v>21</v>
      </c>
      <c r="E2" s="35" t="s">
        <v>204</v>
      </c>
      <c r="F2" s="36" t="s">
        <v>28</v>
      </c>
      <c r="G2" s="35" t="s">
        <v>10</v>
      </c>
      <c r="H2" s="35" t="s">
        <v>29</v>
      </c>
      <c r="I2" s="35" t="s">
        <v>30</v>
      </c>
      <c r="J2" s="35" t="s">
        <v>31</v>
      </c>
      <c r="K2" s="37" t="s">
        <v>32</v>
      </c>
      <c r="L2" s="37" t="s">
        <v>239</v>
      </c>
      <c r="M2" s="38" t="s">
        <v>33</v>
      </c>
      <c r="N2" s="39" t="s">
        <v>7</v>
      </c>
      <c r="O2" s="136" t="s">
        <v>34</v>
      </c>
      <c r="P2" s="137"/>
      <c r="Q2" s="39" t="s">
        <v>35</v>
      </c>
      <c r="R2" s="40" t="s">
        <v>36</v>
      </c>
      <c r="S2" s="41" t="s">
        <v>37</v>
      </c>
      <c r="T2" s="41"/>
      <c r="U2" s="42" t="s">
        <v>38</v>
      </c>
      <c r="V2" s="39"/>
      <c r="W2" s="43"/>
      <c r="X2" s="40"/>
      <c r="Y2" s="44"/>
      <c r="Z2" s="39"/>
      <c r="AA2" s="43"/>
      <c r="AB2" s="40"/>
      <c r="AC2" s="40"/>
      <c r="AD2" s="43"/>
    </row>
    <row r="3" spans="1:30" s="61" customFormat="1" ht="25" customHeight="1" thickBot="1" x14ac:dyDescent="0.3">
      <c r="A3" s="46">
        <v>3635</v>
      </c>
      <c r="B3" s="46" t="s">
        <v>39</v>
      </c>
      <c r="C3" s="46">
        <v>101</v>
      </c>
      <c r="D3" s="47" t="s">
        <v>205</v>
      </c>
      <c r="E3" s="46"/>
      <c r="F3" s="46"/>
      <c r="G3" s="46" t="s">
        <v>40</v>
      </c>
      <c r="H3" s="48"/>
      <c r="I3" s="48"/>
      <c r="J3" s="48"/>
      <c r="K3" s="49" t="str">
        <f>IF(AND('Storage Rooms'!J4="",'Storage Rooms'!L4="",'Storage Rooms'!N4=""),"N","Y ")&amp;COUNTA('Storage Rooms'!J4,'Storage Rooms'!L4,'Storage Rooms'!N4)</f>
        <v>Y 3</v>
      </c>
      <c r="L3" s="154"/>
      <c r="M3" s="50"/>
      <c r="N3" s="51" t="s">
        <v>41</v>
      </c>
      <c r="O3" s="51"/>
      <c r="P3" s="51"/>
      <c r="Q3" s="51"/>
      <c r="R3" s="52">
        <v>1002005100</v>
      </c>
      <c r="S3" s="53"/>
      <c r="T3" s="54"/>
      <c r="U3" s="55">
        <v>45369</v>
      </c>
      <c r="V3" s="56" t="str" cm="1">
        <f t="array" ref="V3">_xlfn.LET(_xlpm.v, _xlfn.XLOOKUP($F3,[1]UICS!$B$4:$B65,[1]UICS!$D$4:$D65,""), IF(_xlpm.v="", "", _xlpm.v))</f>
        <v/>
      </c>
      <c r="W3" s="57" t="str" cm="1">
        <f t="array" ref="W3">_xlfn.LET(_xlpm.v, _xlfn.XLOOKUP($F3,[1]UICS!$B$4:$B65,[1]UICS!$E$4:$E65,""), IF(_xlpm.v="", "", _xlpm.v))</f>
        <v/>
      </c>
      <c r="X3" s="58" t="str">
        <f t="array" ref="X3">_xlfn.XLOOKUP($F3,[1]UICS!$B$4:$B65,[1]UICS!$F$4:$F65," ")</f>
        <v xml:space="preserve"> </v>
      </c>
      <c r="Y3" s="57" t="str" cm="1">
        <f t="array" ref="Y3">_xlfn.LET(_xlpm.v, _xlfn.XLOOKUP($F3,[1]UICS!$B$4:$B65,[1]UICS!$G$4:$G65,""), IF(_xlpm.v="", "", _xlpm.v))</f>
        <v/>
      </c>
      <c r="Z3" s="59" t="str">
        <f t="array" ref="Z3">_xlfn.XLOOKUP($F3,[1]UICS!$B$4:$B65,[1]UICS!$I$4:$I65," ")</f>
        <v xml:space="preserve"> </v>
      </c>
      <c r="AA3" s="60" t="str">
        <f t="array" ref="AA3">_xlfn.XLOOKUP($F3,[1]UICS!$B$4:$B65,[1]UICS!$J$4:$J65," ")</f>
        <v xml:space="preserve"> </v>
      </c>
      <c r="AB3" s="58" t="str">
        <f t="array" ref="AB3">_xlfn.XLOOKUP($F3,[1]UICS!$B$4:$B65,[1]UICS!$K$4:$K65," ")</f>
        <v xml:space="preserve"> </v>
      </c>
      <c r="AC3" s="58" t="str">
        <f t="array" ref="AC3">_xlfn.XLOOKUP($F3,[1]UICS!$B$4:$B65,[1]UICS!$L$4:$L65," ")</f>
        <v xml:space="preserve"> </v>
      </c>
      <c r="AD3" s="60" t="str" cm="1">
        <f t="array" ref="AD3">_xlfn.LET(_xlpm.v, _xlfn.XLOOKUP($F3,[1]UICS!$B$4:$B65,[1]UICS!$M$4:$M65,""), IF(_xlpm.v="", "", _xlpm.v))</f>
        <v/>
      </c>
    </row>
    <row r="4" spans="1:30" s="61" customFormat="1" ht="25" customHeight="1" thickBot="1" x14ac:dyDescent="0.3">
      <c r="A4" s="62">
        <v>3635</v>
      </c>
      <c r="B4" s="62" t="s">
        <v>39</v>
      </c>
      <c r="C4" s="62">
        <v>102</v>
      </c>
      <c r="D4" s="63" t="s">
        <v>212</v>
      </c>
      <c r="E4" s="62"/>
      <c r="F4" s="62"/>
      <c r="G4" s="62" t="s">
        <v>42</v>
      </c>
      <c r="H4" s="64"/>
      <c r="I4" s="64"/>
      <c r="J4" s="64"/>
      <c r="K4" s="49" t="str">
        <f>IF(AND('Storage Rooms'!J5="",'Storage Rooms'!L5="",'Storage Rooms'!N5=""),"N","Y ")&amp;COUNTA('Storage Rooms'!J5,'Storage Rooms'!L5,'Storage Rooms'!N5)</f>
        <v>Y 2</v>
      </c>
      <c r="L4" s="154"/>
      <c r="M4" s="50"/>
      <c r="N4" s="51" t="s">
        <v>41</v>
      </c>
      <c r="O4" s="51"/>
      <c r="P4" s="51"/>
      <c r="Q4" s="51" t="s">
        <v>43</v>
      </c>
      <c r="R4" s="52">
        <v>1006153848</v>
      </c>
      <c r="S4" s="65"/>
      <c r="T4" s="66"/>
      <c r="U4" s="67">
        <v>45048</v>
      </c>
      <c r="V4" s="56" t="str" cm="1">
        <f t="array" ref="V4">_xlfn.LET(_xlpm.v, _xlfn.XLOOKUP($F4,[1]UICS!$B$4:$B66,[1]UICS!$D$4:$D66,""), IF(_xlpm.v="", "", _xlpm.v))</f>
        <v/>
      </c>
      <c r="W4" s="57" t="str" cm="1">
        <f t="array" ref="W4">_xlfn.LET(_xlpm.v, _xlfn.XLOOKUP($F4,[1]UICS!$B$4:$B66,[1]UICS!$E$4:$E66,""), IF(_xlpm.v="", "", _xlpm.v))</f>
        <v/>
      </c>
      <c r="X4" s="58">
        <f t="array" ref="X4">_xlfn.XLOOKUP($F4,[1]UICS!$B$4:$B66,[1]UICS!$F$4:$F66," ")</f>
        <v>0</v>
      </c>
      <c r="Y4" s="57" t="str" cm="1">
        <f t="array" ref="Y4">_xlfn.LET(_xlpm.v, _xlfn.XLOOKUP($F4,[1]UICS!$B$4:$B66,[1]UICS!$G$4:$G66,""), IF(_xlpm.v="", "", _xlpm.v))</f>
        <v/>
      </c>
      <c r="Z4" s="59">
        <f t="array" ref="Z4">_xlfn.XLOOKUP($F4,[1]UICS!$B$4:$B66,[1]UICS!$I$4:$I66," ")</f>
        <v>0</v>
      </c>
      <c r="AA4" s="60">
        <f t="array" ref="AA4">_xlfn.XLOOKUP($F4,[1]UICS!$B$4:$B66,[1]UICS!$J$4:$J66," ")</f>
        <v>0</v>
      </c>
      <c r="AB4" s="58">
        <f t="array" ref="AB4">_xlfn.XLOOKUP($F4,[1]UICS!$B$4:$B66,[1]UICS!$K$4:$K66," ")</f>
        <v>0</v>
      </c>
      <c r="AC4" s="58">
        <f t="array" ref="AC4">_xlfn.XLOOKUP($F4,[1]UICS!$B$4:$B66,[1]UICS!$L$4:$L66," ")</f>
        <v>0</v>
      </c>
      <c r="AD4" s="60" t="str" cm="1">
        <f t="array" ref="AD4">_xlfn.LET(_xlpm.v, _xlfn.XLOOKUP($F4,[1]UICS!$B$4:$B66,[1]UICS!$M$4:$M66,""), IF(_xlpm.v="", "", _xlpm.v))</f>
        <v/>
      </c>
    </row>
    <row r="5" spans="1:30" s="61" customFormat="1" ht="25" customHeight="1" thickBot="1" x14ac:dyDescent="0.3">
      <c r="A5" s="46">
        <v>3635</v>
      </c>
      <c r="B5" s="46" t="s">
        <v>39</v>
      </c>
      <c r="C5" s="46">
        <v>103</v>
      </c>
      <c r="D5" s="47"/>
      <c r="E5" s="46"/>
      <c r="F5" s="46"/>
      <c r="G5" s="46" t="s">
        <v>42</v>
      </c>
      <c r="H5" s="48"/>
      <c r="I5" s="48"/>
      <c r="J5" s="48"/>
      <c r="K5" s="49" t="str">
        <f>IF(AND('Storage Rooms'!J6="",'Storage Rooms'!L6="",'Storage Rooms'!N6=""),"N","Y ")&amp;COUNTA('Storage Rooms'!J6,'Storage Rooms'!L6,'Storage Rooms'!N6)</f>
        <v>N0</v>
      </c>
      <c r="L5" s="154"/>
      <c r="M5" s="50"/>
      <c r="N5" s="51" t="s">
        <v>41</v>
      </c>
      <c r="O5" s="51"/>
      <c r="P5" s="51"/>
      <c r="Q5" s="51"/>
      <c r="R5" s="52"/>
      <c r="S5" s="65"/>
      <c r="T5" s="66"/>
      <c r="U5" s="67">
        <v>45184</v>
      </c>
      <c r="V5" s="56" t="str" cm="1">
        <f t="array" ref="V5">_xlfn.LET(_xlpm.v, _xlfn.XLOOKUP($F5,[1]UICS!$B$4:$B67,[1]UICS!$D$4:$D67,""), IF(_xlpm.v="", "", _xlpm.v))</f>
        <v/>
      </c>
      <c r="W5" s="57" t="str" cm="1">
        <f t="array" ref="W5">_xlfn.LET(_xlpm.v, _xlfn.XLOOKUP($F5,[1]UICS!$B$4:$B67,[1]UICS!$E$4:$E67,""), IF(_xlpm.v="", "", _xlpm.v))</f>
        <v/>
      </c>
      <c r="X5" s="58">
        <f t="array" ref="X5">_xlfn.XLOOKUP($F5,[1]UICS!$B$4:$B67,[1]UICS!$F$4:$F67," ")</f>
        <v>0</v>
      </c>
      <c r="Y5" s="57" t="str" cm="1">
        <f t="array" ref="Y5">_xlfn.LET(_xlpm.v, _xlfn.XLOOKUP($F5,[1]UICS!$B$4:$B67,[1]UICS!$G$4:$G67,""), IF(_xlpm.v="", "", _xlpm.v))</f>
        <v/>
      </c>
      <c r="Z5" s="59">
        <f t="array" ref="Z5">_xlfn.XLOOKUP($F5,[1]UICS!$B$4:$B67,[1]UICS!$I$4:$I67," ")</f>
        <v>0</v>
      </c>
      <c r="AA5" s="60">
        <f t="array" ref="AA5">_xlfn.XLOOKUP($F5,[1]UICS!$B$4:$B67,[1]UICS!$J$4:$J67," ")</f>
        <v>0</v>
      </c>
      <c r="AB5" s="58">
        <f t="array" ref="AB5">_xlfn.XLOOKUP($F5,[1]UICS!$B$4:$B67,[1]UICS!$K$4:$K67," ")</f>
        <v>0</v>
      </c>
      <c r="AC5" s="58">
        <f t="array" ref="AC5">_xlfn.XLOOKUP($F5,[1]UICS!$B$4:$B67,[1]UICS!$L$4:$L67," ")</f>
        <v>0</v>
      </c>
      <c r="AD5" s="60" t="str" cm="1">
        <f t="array" ref="AD5">_xlfn.LET(_xlpm.v, _xlfn.XLOOKUP($F5,[1]UICS!$B$4:$B67,[1]UICS!$M$4:$M67,""), IF(_xlpm.v="", "", _xlpm.v))</f>
        <v/>
      </c>
    </row>
    <row r="6" spans="1:30" s="61" customFormat="1" ht="25" customHeight="1" thickBot="1" x14ac:dyDescent="0.3">
      <c r="A6" s="62">
        <v>3635</v>
      </c>
      <c r="B6" s="62" t="s">
        <v>39</v>
      </c>
      <c r="C6" s="62">
        <v>104</v>
      </c>
      <c r="D6" s="63"/>
      <c r="E6" s="62"/>
      <c r="F6" s="62"/>
      <c r="G6" s="62" t="s">
        <v>40</v>
      </c>
      <c r="H6" s="64"/>
      <c r="I6" s="64"/>
      <c r="J6" s="64"/>
      <c r="K6" s="49" t="str">
        <f>IF(AND('Storage Rooms'!J7="",'Storage Rooms'!L7="",'Storage Rooms'!N7=""),"N","Y ")&amp;COUNTA('Storage Rooms'!J7,'Storage Rooms'!L7,'Storage Rooms'!N7)</f>
        <v>N0</v>
      </c>
      <c r="L6" s="154"/>
      <c r="M6" s="50" t="s">
        <v>44</v>
      </c>
      <c r="N6" s="51" t="s">
        <v>41</v>
      </c>
      <c r="O6" s="51"/>
      <c r="P6" s="51"/>
      <c r="Q6" s="51" t="s">
        <v>43</v>
      </c>
      <c r="R6" s="52"/>
      <c r="S6" s="65"/>
      <c r="T6" s="68"/>
      <c r="U6" s="67">
        <v>45427</v>
      </c>
      <c r="V6" s="56" t="str" cm="1">
        <f t="array" ref="V6">_xlfn.LET(_xlpm.v, _xlfn.XLOOKUP($F6,[1]UICS!$B$4:$B68,[1]UICS!$D$4:$D68,""), IF(_xlpm.v="", "", _xlpm.v))</f>
        <v/>
      </c>
      <c r="W6" s="57" t="str" cm="1">
        <f t="array" ref="W6">_xlfn.LET(_xlpm.v, _xlfn.XLOOKUP($F6,[1]UICS!$B$4:$B68,[1]UICS!$E$4:$E68,""), IF(_xlpm.v="", "", _xlpm.v))</f>
        <v/>
      </c>
      <c r="X6" s="58">
        <f t="array" ref="X6">_xlfn.XLOOKUP($F6,[1]UICS!$B$4:$B68,[1]UICS!$F$4:$F68," ")</f>
        <v>0</v>
      </c>
      <c r="Y6" s="57" t="str" cm="1">
        <f t="array" ref="Y6">_xlfn.LET(_xlpm.v, _xlfn.XLOOKUP($F6,[1]UICS!$B$4:$B68,[1]UICS!$G$4:$G68,""), IF(_xlpm.v="", "", _xlpm.v))</f>
        <v/>
      </c>
      <c r="Z6" s="59">
        <f t="array" ref="Z6">_xlfn.XLOOKUP($F6,[1]UICS!$B$4:$B68,[1]UICS!$I$4:$I68," ")</f>
        <v>0</v>
      </c>
      <c r="AA6" s="60" cm="1">
        <f t="array" ref="AA6">_xlfn.XLOOKUP($F6,[1]UICS!$B$4:$B68,[1]UICS!$J$4:$J68," ")</f>
        <v>0</v>
      </c>
      <c r="AB6" s="58">
        <f t="array" ref="AB6">_xlfn.XLOOKUP($F6,[1]UICS!$B$4:$B68,[1]UICS!$K$4:$K68," ")</f>
        <v>0</v>
      </c>
      <c r="AC6" s="58">
        <f t="array" ref="AC6">_xlfn.XLOOKUP($F6,[1]UICS!$B$4:$B68,[1]UICS!$L$4:$L68," ")</f>
        <v>0</v>
      </c>
      <c r="AD6" s="60" t="str" cm="1">
        <f t="array" ref="AD6">_xlfn.LET(_xlpm.v, _xlfn.XLOOKUP($F6,[1]UICS!$B$4:$B68,[1]UICS!$M$4:$M68,""), IF(_xlpm.v="", "", _xlpm.v))</f>
        <v/>
      </c>
    </row>
    <row r="7" spans="1:30" s="61" customFormat="1" ht="25" customHeight="1" thickBot="1" x14ac:dyDescent="0.3">
      <c r="A7" s="46">
        <v>3635</v>
      </c>
      <c r="B7" s="46" t="s">
        <v>39</v>
      </c>
      <c r="C7" s="46">
        <v>105</v>
      </c>
      <c r="D7" s="47"/>
      <c r="E7" s="46"/>
      <c r="F7" s="46"/>
      <c r="G7" s="46" t="s">
        <v>42</v>
      </c>
      <c r="H7" s="48"/>
      <c r="I7" s="48"/>
      <c r="J7" s="48"/>
      <c r="K7" s="49" t="str">
        <f>IF(AND('Storage Rooms'!J8="",'Storage Rooms'!L8="",'Storage Rooms'!N8=""),"N","Y ")&amp;COUNTA('Storage Rooms'!J8,'Storage Rooms'!L8,'Storage Rooms'!N8)</f>
        <v>N0</v>
      </c>
      <c r="L7" s="154"/>
      <c r="M7" s="69" t="s">
        <v>45</v>
      </c>
      <c r="N7" s="51" t="s">
        <v>41</v>
      </c>
      <c r="O7" s="51"/>
      <c r="P7" s="51"/>
      <c r="Q7" s="51"/>
      <c r="R7" s="52"/>
      <c r="S7" s="65"/>
      <c r="T7" s="68"/>
      <c r="U7" s="67">
        <v>45440</v>
      </c>
      <c r="V7" s="56" t="str" cm="1">
        <f t="array" ref="V7">_xlfn.LET(_xlpm.v, _xlfn.XLOOKUP($F7,[1]UICS!$B$4:$B69,[1]UICS!$D$4:$D69,""), IF(_xlpm.v="", "", _xlpm.v))</f>
        <v/>
      </c>
      <c r="W7" s="57" t="str" cm="1">
        <f t="array" ref="W7">_xlfn.LET(_xlpm.v, _xlfn.XLOOKUP($F7,[1]UICS!$B$4:$B69,[1]UICS!$E$4:$E69,""), IF(_xlpm.v="", "", _xlpm.v))</f>
        <v/>
      </c>
      <c r="X7" s="58">
        <f t="array" ref="X7">_xlfn.XLOOKUP($F7,[1]UICS!$B$4:$B69,[1]UICS!$F$4:$F69," ")</f>
        <v>0</v>
      </c>
      <c r="Y7" s="57" t="str" cm="1">
        <f t="array" ref="Y7">_xlfn.LET(_xlpm.v, _xlfn.XLOOKUP($F7,[1]UICS!$B$4:$B69,[1]UICS!$G$4:$G69,""), IF(_xlpm.v="", "", _xlpm.v))</f>
        <v/>
      </c>
      <c r="Z7" s="59">
        <f t="array" ref="Z7">_xlfn.XLOOKUP($F7,[1]UICS!$B$4:$B69,[1]UICS!$I$4:$I69," ")</f>
        <v>0</v>
      </c>
      <c r="AA7" s="60">
        <f t="array" ref="AA7">_xlfn.XLOOKUP($F7,[1]UICS!$B$4:$B69,[1]UICS!$J$4:$J69," ")</f>
        <v>0</v>
      </c>
      <c r="AB7" s="58">
        <f t="array" ref="AB7">_xlfn.XLOOKUP($F7,[1]UICS!$B$4:$B69,[1]UICS!$K$4:$K69," ")</f>
        <v>0</v>
      </c>
      <c r="AC7" s="58">
        <f t="array" ref="AC7">_xlfn.XLOOKUP($F7,[1]UICS!$B$4:$B69,[1]UICS!$L$4:$L69," ")</f>
        <v>0</v>
      </c>
      <c r="AD7" s="60" t="str" cm="1">
        <f t="array" ref="AD7">_xlfn.LET(_xlpm.v, _xlfn.XLOOKUP($F7,[1]UICS!$B$4:$B69,[1]UICS!$M$4:$M69,""), IF(_xlpm.v="", "", _xlpm.v))</f>
        <v/>
      </c>
    </row>
    <row r="8" spans="1:30" s="61" customFormat="1" ht="25" customHeight="1" thickBot="1" x14ac:dyDescent="0.3">
      <c r="A8" s="62">
        <v>3635</v>
      </c>
      <c r="B8" s="62" t="s">
        <v>39</v>
      </c>
      <c r="C8" s="62">
        <v>106</v>
      </c>
      <c r="D8" s="63"/>
      <c r="E8" s="62"/>
      <c r="F8" s="62"/>
      <c r="G8" s="62" t="s">
        <v>42</v>
      </c>
      <c r="H8" s="64"/>
      <c r="I8" s="64"/>
      <c r="J8" s="64"/>
      <c r="K8" s="49" t="str">
        <f>IF(AND('Storage Rooms'!J9="",'Storage Rooms'!L9="",'Storage Rooms'!N9=""),"N","Y ")&amp;COUNTA('Storage Rooms'!J9,'Storage Rooms'!L9,'Storage Rooms'!N9)</f>
        <v>N0</v>
      </c>
      <c r="L8" s="154"/>
      <c r="M8" s="50"/>
      <c r="N8" s="51" t="s">
        <v>41</v>
      </c>
      <c r="O8" s="51"/>
      <c r="P8" s="51"/>
      <c r="Q8" s="51"/>
      <c r="R8" s="52"/>
      <c r="S8" s="65"/>
      <c r="T8" s="68"/>
      <c r="U8" s="67">
        <v>44131</v>
      </c>
      <c r="V8" s="56" t="str" cm="1">
        <f t="array" ref="V8">_xlfn.LET(_xlpm.v, _xlfn.XLOOKUP($F8,[1]UICS!$B$4:$B70,[1]UICS!$D$4:$D70,""), IF(_xlpm.v="", "", _xlpm.v))</f>
        <v/>
      </c>
      <c r="W8" s="57" t="str" cm="1">
        <f t="array" ref="W8">_xlfn.LET(_xlpm.v, _xlfn.XLOOKUP($F8,[1]UICS!$B$4:$B70,[1]UICS!$E$4:$E70,""), IF(_xlpm.v="", "", _xlpm.v))</f>
        <v/>
      </c>
      <c r="X8" s="58">
        <f t="array" ref="X8">_xlfn.XLOOKUP($F8,[1]UICS!$B$4:$B70,[1]UICS!$F$4:$F70," ")</f>
        <v>0</v>
      </c>
      <c r="Y8" s="57" t="str" cm="1">
        <f t="array" ref="Y8">_xlfn.LET(_xlpm.v, _xlfn.XLOOKUP($F8,[1]UICS!$B$4:$B70,[1]UICS!$G$4:$G70,""), IF(_xlpm.v="", "", _xlpm.v))</f>
        <v/>
      </c>
      <c r="Z8" s="59">
        <f t="array" ref="Z8">_xlfn.XLOOKUP($F8,[1]UICS!$B$4:$B70,[1]UICS!$I$4:$I70," ")</f>
        <v>0</v>
      </c>
      <c r="AA8" s="60">
        <f t="array" ref="AA8">_xlfn.XLOOKUP($F8,[1]UICS!$B$4:$B70,[1]UICS!$J$4:$J70," ")</f>
        <v>0</v>
      </c>
      <c r="AB8" s="58">
        <f t="array" ref="AB8">_xlfn.XLOOKUP($F8,[1]UICS!$B$4:$B70,[1]UICS!$K$4:$K70," ")</f>
        <v>0</v>
      </c>
      <c r="AC8" s="58">
        <f t="array" ref="AC8">_xlfn.XLOOKUP($F8,[1]UICS!$B$4:$B70,[1]UICS!$L$4:$L70," ")</f>
        <v>0</v>
      </c>
      <c r="AD8" s="60" t="str" cm="1">
        <f t="array" ref="AD8">_xlfn.LET(_xlpm.v, _xlfn.XLOOKUP($F8,[1]UICS!$B$4:$B70,[1]UICS!$M$4:$M70,""), IF(_xlpm.v="", "", _xlpm.v))</f>
        <v/>
      </c>
    </row>
    <row r="9" spans="1:30" s="61" customFormat="1" ht="25" customHeight="1" thickBot="1" x14ac:dyDescent="0.3">
      <c r="A9" s="46">
        <v>3635</v>
      </c>
      <c r="B9" s="46" t="s">
        <v>39</v>
      </c>
      <c r="C9" s="46">
        <v>107</v>
      </c>
      <c r="D9" s="47"/>
      <c r="E9" s="46"/>
      <c r="F9" s="46"/>
      <c r="G9" s="46" t="s">
        <v>40</v>
      </c>
      <c r="H9" s="48"/>
      <c r="I9" s="48"/>
      <c r="J9" s="48"/>
      <c r="K9" s="49" t="str">
        <f>IF(AND('Storage Rooms'!J10="",'Storage Rooms'!L10="",'Storage Rooms'!N10=""),"N","Y ")&amp;COUNTA('Storage Rooms'!J10,'Storage Rooms'!L10,'Storage Rooms'!N10)</f>
        <v>N0</v>
      </c>
      <c r="L9" s="154"/>
      <c r="M9" s="50" t="s">
        <v>46</v>
      </c>
      <c r="N9" s="51" t="s">
        <v>41</v>
      </c>
      <c r="O9" s="51"/>
      <c r="P9" s="51"/>
      <c r="Q9" s="51"/>
      <c r="R9" s="52"/>
      <c r="S9" s="65"/>
      <c r="T9" s="68"/>
      <c r="U9" s="67">
        <v>45428</v>
      </c>
      <c r="V9" s="56" t="str" cm="1">
        <f t="array" ref="V9">_xlfn.LET(_xlpm.v, _xlfn.XLOOKUP($F9,[1]UICS!$B$4:$B71,[1]UICS!$D$4:$D71,""), IF(_xlpm.v="", "", _xlpm.v))</f>
        <v/>
      </c>
      <c r="W9" s="57" t="str" cm="1">
        <f t="array" ref="W9">_xlfn.LET(_xlpm.v, _xlfn.XLOOKUP($F9,[1]UICS!$B$4:$B71,[1]UICS!$E$4:$E71,""), IF(_xlpm.v="", "", _xlpm.v))</f>
        <v/>
      </c>
      <c r="X9" s="58">
        <f t="array" ref="X9">_xlfn.XLOOKUP($F9,[1]UICS!$B$4:$B71,[1]UICS!$F$4:$F71," ")</f>
        <v>0</v>
      </c>
      <c r="Y9" s="57" t="str" cm="1">
        <f t="array" ref="Y9">_xlfn.LET(_xlpm.v, _xlfn.XLOOKUP($F9,[1]UICS!$B$4:$B71,[1]UICS!$G$4:$G71,""), IF(_xlpm.v="", "", _xlpm.v))</f>
        <v/>
      </c>
      <c r="Z9" s="59">
        <f t="array" ref="Z9">_xlfn.XLOOKUP($F9,[1]UICS!$B$4:$B71,[1]UICS!$I$4:$I71," ")</f>
        <v>0</v>
      </c>
      <c r="AA9" s="60">
        <f t="array" ref="AA9">_xlfn.XLOOKUP($F9,[1]UICS!$B$4:$B71,[1]UICS!$J$4:$J71," ")</f>
        <v>0</v>
      </c>
      <c r="AB9" s="58">
        <f t="array" ref="AB9">_xlfn.XLOOKUP($F9,[1]UICS!$B$4:$B71,[1]UICS!$K$4:$K71," ")</f>
        <v>0</v>
      </c>
      <c r="AC9" s="58">
        <f t="array" ref="AC9">_xlfn.XLOOKUP($F9,[1]UICS!$B$4:$B71,[1]UICS!$L$4:$L71," ")</f>
        <v>0</v>
      </c>
      <c r="AD9" s="60" t="str" cm="1">
        <f t="array" ref="AD9">_xlfn.LET(_xlpm.v, _xlfn.XLOOKUP($F9,[1]UICS!$B$4:$B71,[1]UICS!$M$4:$M71,""), IF(_xlpm.v="", "", _xlpm.v))</f>
        <v/>
      </c>
    </row>
    <row r="10" spans="1:30" s="61" customFormat="1" ht="25" customHeight="1" thickBot="1" x14ac:dyDescent="0.3">
      <c r="A10" s="62">
        <v>3635</v>
      </c>
      <c r="B10" s="62" t="s">
        <v>39</v>
      </c>
      <c r="C10" s="62">
        <v>108</v>
      </c>
      <c r="D10" s="63"/>
      <c r="E10" s="62"/>
      <c r="F10" s="62"/>
      <c r="G10" s="62" t="s">
        <v>42</v>
      </c>
      <c r="H10" s="64"/>
      <c r="I10" s="64"/>
      <c r="J10" s="64"/>
      <c r="K10" s="49" t="str">
        <f>IF(AND('Storage Rooms'!J11="",'Storage Rooms'!L11="",'Storage Rooms'!N11=""),"N","Y ")&amp;COUNTA('Storage Rooms'!J11,'Storage Rooms'!L11,'Storage Rooms'!N11)</f>
        <v>N0</v>
      </c>
      <c r="L10" s="154"/>
      <c r="M10" s="50"/>
      <c r="N10" s="54" t="s">
        <v>41</v>
      </c>
      <c r="O10" s="51"/>
      <c r="P10" s="51"/>
      <c r="Q10" s="51"/>
      <c r="R10" s="52"/>
      <c r="S10" s="65"/>
      <c r="T10" s="68"/>
      <c r="U10" s="67">
        <v>45464</v>
      </c>
      <c r="V10" s="56" t="str" cm="1">
        <f t="array" ref="V10">_xlfn.LET(_xlpm.v, _xlfn.XLOOKUP($F10,[1]UICS!$B$4:$B72,[1]UICS!$D$4:$D72,""), IF(_xlpm.v="", "", _xlpm.v))</f>
        <v/>
      </c>
      <c r="W10" s="57" t="str" cm="1">
        <f t="array" ref="W10">_xlfn.LET(_xlpm.v, _xlfn.XLOOKUP($F10,[1]UICS!$B$4:$B72,[1]UICS!$E$4:$E72,""), IF(_xlpm.v="", "", _xlpm.v))</f>
        <v/>
      </c>
      <c r="X10" s="58">
        <f t="array" ref="X10">_xlfn.XLOOKUP($F10,[1]UICS!$B$4:$B72,[1]UICS!$F$4:$F72," ")</f>
        <v>0</v>
      </c>
      <c r="Y10" s="57" t="str" cm="1">
        <f t="array" ref="Y10">_xlfn.LET(_xlpm.v, _xlfn.XLOOKUP($F10,[1]UICS!$B$4:$B72,[1]UICS!$G$4:$G72,""), IF(_xlpm.v="", "", _xlpm.v))</f>
        <v/>
      </c>
      <c r="Z10" s="59">
        <f t="array" ref="Z10">_xlfn.XLOOKUP($F10,[1]UICS!$B$4:$B72,[1]UICS!$I$4:$I72," ")</f>
        <v>0</v>
      </c>
      <c r="AA10" s="60">
        <f t="array" ref="AA10">_xlfn.XLOOKUP($F10,[1]UICS!$B$4:$B72,[1]UICS!$J$4:$J72," ")</f>
        <v>0</v>
      </c>
      <c r="AB10" s="58">
        <f t="array" ref="AB10">_xlfn.XLOOKUP($F10,[1]UICS!$B$4:$B72,[1]UICS!$K$4:$K72," ")</f>
        <v>0</v>
      </c>
      <c r="AC10" s="58">
        <f t="array" ref="AC10">_xlfn.XLOOKUP($F10,[1]UICS!$B$4:$B72,[1]UICS!$L$4:$L72," ")</f>
        <v>0</v>
      </c>
      <c r="AD10" s="60" t="str" cm="1">
        <f t="array" ref="AD10">_xlfn.LET(_xlpm.v, _xlfn.XLOOKUP($F10,[1]UICS!$B$4:$B72,[1]UICS!$M$4:$M72,""), IF(_xlpm.v="", "", _xlpm.v))</f>
        <v/>
      </c>
    </row>
    <row r="11" spans="1:30" s="61" customFormat="1" ht="25" customHeight="1" thickBot="1" x14ac:dyDescent="0.3">
      <c r="A11" s="46">
        <v>3635</v>
      </c>
      <c r="B11" s="46" t="s">
        <v>39</v>
      </c>
      <c r="C11" s="46">
        <v>109</v>
      </c>
      <c r="D11" s="47"/>
      <c r="E11" s="46"/>
      <c r="F11" s="46"/>
      <c r="G11" s="46" t="s">
        <v>40</v>
      </c>
      <c r="H11" s="48"/>
      <c r="I11" s="48"/>
      <c r="J11" s="48"/>
      <c r="K11" s="49" t="str">
        <f>IF(AND('Storage Rooms'!J12="",'Storage Rooms'!L12="",'Storage Rooms'!N12=""),"N","Y ")&amp;COUNTA('Storage Rooms'!J12,'Storage Rooms'!L12,'Storage Rooms'!N12)</f>
        <v>N0</v>
      </c>
      <c r="L11" s="154"/>
      <c r="M11" s="50"/>
      <c r="N11" s="51" t="s">
        <v>41</v>
      </c>
      <c r="O11" s="51"/>
      <c r="P11" s="51"/>
      <c r="Q11" s="51"/>
      <c r="R11" s="52"/>
      <c r="S11" s="65"/>
      <c r="T11" s="68"/>
      <c r="U11" s="67">
        <v>45028</v>
      </c>
      <c r="V11" s="56" t="str" cm="1">
        <f t="array" ref="V11">_xlfn.LET(_xlpm.v, _xlfn.XLOOKUP($F11,[1]UICS!$B$4:$B73,[1]UICS!$D$4:$D73,""), IF(_xlpm.v="", "", _xlpm.v))</f>
        <v/>
      </c>
      <c r="W11" s="57" t="str" cm="1">
        <f t="array" ref="W11">_xlfn.LET(_xlpm.v, _xlfn.XLOOKUP($F11,[1]UICS!$B$4:$B73,[1]UICS!$E$4:$E73,""), IF(_xlpm.v="", "", _xlpm.v))</f>
        <v/>
      </c>
      <c r="X11" s="58">
        <f t="array" ref="X11">_xlfn.XLOOKUP($F11,[1]UICS!$B$4:$B73,[1]UICS!$F$4:$F73," ")</f>
        <v>0</v>
      </c>
      <c r="Y11" s="57" t="str" cm="1">
        <f t="array" ref="Y11">_xlfn.LET(_xlpm.v, _xlfn.XLOOKUP($F11,[1]UICS!$B$4:$B73,[1]UICS!$G$4:$G73,""), IF(_xlpm.v="", "", _xlpm.v))</f>
        <v/>
      </c>
      <c r="Z11" s="59">
        <f t="array" ref="Z11">_xlfn.XLOOKUP($F11,[1]UICS!$B$4:$B73,[1]UICS!$I$4:$I73," ")</f>
        <v>0</v>
      </c>
      <c r="AA11" s="60">
        <f t="array" ref="AA11">_xlfn.XLOOKUP($F11,[1]UICS!$B$4:$B73,[1]UICS!$J$4:$J73," ")</f>
        <v>0</v>
      </c>
      <c r="AB11" s="58">
        <f t="array" ref="AB11">_xlfn.XLOOKUP($F11,[1]UICS!$B$4:$B73,[1]UICS!$K$4:$K73," ")</f>
        <v>0</v>
      </c>
      <c r="AC11" s="58"/>
      <c r="AD11" s="60" t="str" cm="1">
        <f t="array" ref="AD11">_xlfn.LET(_xlpm.v, _xlfn.XLOOKUP($F11,[1]UICS!$B$4:$B73,[1]UICS!$M$4:$M73,""), IF(_xlpm.v="", "", _xlpm.v))</f>
        <v/>
      </c>
    </row>
    <row r="12" spans="1:30" s="61" customFormat="1" ht="25" customHeight="1" thickBot="1" x14ac:dyDescent="0.3">
      <c r="A12" s="62">
        <v>3635</v>
      </c>
      <c r="B12" s="62" t="s">
        <v>39</v>
      </c>
      <c r="C12" s="62">
        <v>110</v>
      </c>
      <c r="D12" s="63"/>
      <c r="E12" s="62"/>
      <c r="F12" s="62"/>
      <c r="G12" s="62" t="s">
        <v>42</v>
      </c>
      <c r="H12" s="64"/>
      <c r="I12" s="64"/>
      <c r="J12" s="64"/>
      <c r="K12" s="49" t="str">
        <f>IF(AND('Storage Rooms'!J13="",'Storage Rooms'!L13="",'Storage Rooms'!N13=""),"N","Y ")&amp;COUNTA('Storage Rooms'!J13,'Storage Rooms'!L13,'Storage Rooms'!N13)</f>
        <v>N0</v>
      </c>
      <c r="L12" s="154"/>
      <c r="M12" s="50"/>
      <c r="N12" s="51" t="s">
        <v>41</v>
      </c>
      <c r="O12" s="51"/>
      <c r="P12" s="51"/>
      <c r="Q12" s="51"/>
      <c r="R12" s="52"/>
      <c r="S12" s="65"/>
      <c r="T12" s="68"/>
      <c r="U12" s="67">
        <v>45371</v>
      </c>
      <c r="V12" s="56" t="str" cm="1">
        <f t="array" ref="V12">_xlfn.LET(_xlpm.v, _xlfn.XLOOKUP($F12,[1]UICS!$B$4:$B74,[1]UICS!$D$4:$D74,""), IF(_xlpm.v="", "", _xlpm.v))</f>
        <v/>
      </c>
      <c r="W12" s="57" t="str" cm="1">
        <f t="array" ref="W12">_xlfn.LET(_xlpm.v, _xlfn.XLOOKUP($F12,[1]UICS!$B$4:$B74,[1]UICS!$E$4:$E74,""), IF(_xlpm.v="", "", _xlpm.v))</f>
        <v/>
      </c>
      <c r="X12" s="58">
        <f t="array" ref="X12">_xlfn.XLOOKUP($F12,[1]UICS!$B$4:$B74,[1]UICS!$F$4:$F74," ")</f>
        <v>0</v>
      </c>
      <c r="Y12" s="57" t="str" cm="1">
        <f t="array" ref="Y12">_xlfn.LET(_xlpm.v, _xlfn.XLOOKUP($F12,[1]UICS!$B$4:$B74,[1]UICS!$G$4:$G74,""), IF(_xlpm.v="", "", _xlpm.v))</f>
        <v/>
      </c>
      <c r="Z12" s="59">
        <f t="array" ref="Z12">_xlfn.XLOOKUP($F12,[1]UICS!$B$4:$B74,[1]UICS!$I$4:$I74," ")</f>
        <v>0</v>
      </c>
      <c r="AA12" s="60">
        <f t="array" ref="AA12">_xlfn.XLOOKUP($F12,[1]UICS!$B$4:$B74,[1]UICS!$J$4:$J74," ")</f>
        <v>0</v>
      </c>
      <c r="AB12" s="58">
        <f t="array" ref="AB12">_xlfn.XLOOKUP($F12,[1]UICS!$B$4:$B74,[1]UICS!$K$4:$K74," ")</f>
        <v>0</v>
      </c>
      <c r="AC12" s="58"/>
      <c r="AD12" s="60" t="str" cm="1">
        <f t="array" ref="AD12">_xlfn.LET(_xlpm.v, _xlfn.XLOOKUP($F12,[1]UICS!$B$4:$B74,[1]UICS!$M$4:$M74,""), IF(_xlpm.v="", "", _xlpm.v))</f>
        <v/>
      </c>
    </row>
    <row r="13" spans="1:30" s="61" customFormat="1" ht="25" customHeight="1" thickBot="1" x14ac:dyDescent="0.3">
      <c r="A13" s="46">
        <v>3635</v>
      </c>
      <c r="B13" s="46" t="s">
        <v>39</v>
      </c>
      <c r="C13" s="46">
        <v>111</v>
      </c>
      <c r="D13" s="47"/>
      <c r="E13" s="46"/>
      <c r="F13" s="46"/>
      <c r="G13" s="46" t="s">
        <v>40</v>
      </c>
      <c r="H13" s="48"/>
      <c r="I13" s="48"/>
      <c r="J13" s="48"/>
      <c r="K13" s="49" t="str">
        <f>IF(AND('Storage Rooms'!J14="",'Storage Rooms'!L14="",'Storage Rooms'!N14=""),"N","Y ")&amp;COUNTA('Storage Rooms'!J14,'Storage Rooms'!L14,'Storage Rooms'!N14)</f>
        <v>N0</v>
      </c>
      <c r="L13" s="154"/>
      <c r="M13" s="50"/>
      <c r="N13" s="51" t="s">
        <v>41</v>
      </c>
      <c r="O13" s="51"/>
      <c r="P13" s="51"/>
      <c r="Q13" s="51"/>
      <c r="R13" s="70"/>
      <c r="S13" s="65"/>
      <c r="T13" s="66"/>
      <c r="U13" s="67">
        <v>45377</v>
      </c>
      <c r="V13" s="56" t="str" cm="1">
        <f t="array" ref="V13">_xlfn.LET(_xlpm.v, _xlfn.XLOOKUP($F13,[1]UICS!$B$4:$B75,[1]UICS!$D$4:$D75,""), IF(_xlpm.v="", "", _xlpm.v))</f>
        <v/>
      </c>
      <c r="W13" s="57" t="str" cm="1">
        <f t="array" ref="W13">_xlfn.LET(_xlpm.v, _xlfn.XLOOKUP($F13,[1]UICS!$B$4:$B75,[1]UICS!$E$4:$E75,""), IF(_xlpm.v="", "", _xlpm.v))</f>
        <v/>
      </c>
      <c r="X13" s="58">
        <f t="array" ref="X13">_xlfn.XLOOKUP($F13,[1]UICS!$B$4:$B75,[1]UICS!$F$4:$F75," ")</f>
        <v>0</v>
      </c>
      <c r="Y13" s="57" t="str" cm="1">
        <f t="array" ref="Y13">_xlfn.LET(_xlpm.v, _xlfn.XLOOKUP($F13,[1]UICS!$B$4:$B75,[1]UICS!$G$4:$G75,""), IF(_xlpm.v="", "", _xlpm.v))</f>
        <v/>
      </c>
      <c r="Z13" s="59">
        <f t="array" ref="Z13">_xlfn.XLOOKUP($F13,[1]UICS!$B$4:$B75,[1]UICS!$I$4:$I75," ")</f>
        <v>0</v>
      </c>
      <c r="AA13" s="60">
        <f t="array" ref="AA13">_xlfn.XLOOKUP($F13,[1]UICS!$B$4:$B75,[1]UICS!$J$4:$J75," ")</f>
        <v>0</v>
      </c>
      <c r="AB13" s="58">
        <f t="array" ref="AB13">_xlfn.XLOOKUP($F13,[1]UICS!$B$4:$B75,[1]UICS!$K$4:$K75," ")</f>
        <v>0</v>
      </c>
      <c r="AC13" s="58"/>
      <c r="AD13" s="60" t="str" cm="1">
        <f t="array" ref="AD13">_xlfn.LET(_xlpm.v, _xlfn.XLOOKUP($F13,[1]UICS!$B$4:$B75,[1]UICS!$M$4:$M75,""), IF(_xlpm.v="", "", _xlpm.v))</f>
        <v/>
      </c>
    </row>
    <row r="14" spans="1:30" s="61" customFormat="1" ht="25" customHeight="1" thickBot="1" x14ac:dyDescent="0.3">
      <c r="A14" s="62">
        <v>3635</v>
      </c>
      <c r="B14" s="62" t="s">
        <v>39</v>
      </c>
      <c r="C14" s="62">
        <v>112</v>
      </c>
      <c r="D14" s="63"/>
      <c r="E14" s="62"/>
      <c r="F14" s="62"/>
      <c r="G14" s="62" t="s">
        <v>42</v>
      </c>
      <c r="H14" s="64"/>
      <c r="I14" s="64"/>
      <c r="J14" s="64"/>
      <c r="K14" s="49" t="str">
        <f>IF(AND('Storage Rooms'!J15="",'Storage Rooms'!L15="",'Storage Rooms'!N15=""),"N","Y ")&amp;COUNTA('Storage Rooms'!J15,'Storage Rooms'!L15,'Storage Rooms'!N15)</f>
        <v>N0</v>
      </c>
      <c r="L14" s="154"/>
      <c r="M14" s="50"/>
      <c r="N14" s="51" t="s">
        <v>41</v>
      </c>
      <c r="O14" s="51"/>
      <c r="P14" s="51"/>
      <c r="Q14" s="51"/>
      <c r="R14" s="52"/>
      <c r="S14" s="65"/>
      <c r="T14" s="71"/>
      <c r="U14" s="67">
        <v>44609</v>
      </c>
      <c r="V14" s="56" t="str" cm="1">
        <f t="array" ref="V14">_xlfn.LET(_xlpm.v, _xlfn.XLOOKUP($F14,[1]UICS!$B$4:$B76,[1]UICS!$D$4:$D76,""), IF(_xlpm.v="", "", _xlpm.v))</f>
        <v/>
      </c>
      <c r="W14" s="57" t="str" cm="1">
        <f t="array" ref="W14">_xlfn.LET(_xlpm.v, _xlfn.XLOOKUP($F14,[1]UICS!$B$4:$B76,[1]UICS!$E$4:$E76,""), IF(_xlpm.v="", "", _xlpm.v))</f>
        <v/>
      </c>
      <c r="X14" s="58">
        <f t="array" ref="X14">_xlfn.XLOOKUP($F14,[1]UICS!$B$4:$B76,[1]UICS!$F$4:$F76," ")</f>
        <v>0</v>
      </c>
      <c r="Y14" s="57" t="str" cm="1">
        <f t="array" ref="Y14">_xlfn.LET(_xlpm.v, _xlfn.XLOOKUP($F14,[1]UICS!$B$4:$B76,[1]UICS!$G$4:$G76,""), IF(_xlpm.v="", "", _xlpm.v))</f>
        <v/>
      </c>
      <c r="Z14" s="59">
        <f t="array" ref="Z14">_xlfn.XLOOKUP($F14,[1]UICS!$B$4:$B76,[1]UICS!$I$4:$I76," ")</f>
        <v>0</v>
      </c>
      <c r="AA14" s="60">
        <f t="array" ref="AA14">_xlfn.XLOOKUP($F14,[1]UICS!$B$4:$B76,[1]UICS!$J$4:$J76," ")</f>
        <v>0</v>
      </c>
      <c r="AB14" s="58">
        <f t="array" ref="AB14">_xlfn.XLOOKUP($F14,[1]UICS!$B$4:$B76,[1]UICS!$K$4:$K76," ")</f>
        <v>0</v>
      </c>
      <c r="AC14" s="58"/>
      <c r="AD14" s="60" t="str" cm="1">
        <f t="array" ref="AD14">_xlfn.LET(_xlpm.v, _xlfn.XLOOKUP($F14,[1]UICS!$B$4:$B76,[1]UICS!$M$4:$M76,""), IF(_xlpm.v="", "", _xlpm.v))</f>
        <v/>
      </c>
    </row>
    <row r="15" spans="1:30" s="61" customFormat="1" ht="25" customHeight="1" thickBot="1" x14ac:dyDescent="0.3">
      <c r="A15" s="46">
        <v>3635</v>
      </c>
      <c r="B15" s="46" t="s">
        <v>39</v>
      </c>
      <c r="C15" s="46" t="s">
        <v>47</v>
      </c>
      <c r="D15" s="47"/>
      <c r="E15" s="46"/>
      <c r="F15" s="46"/>
      <c r="G15" s="46" t="s">
        <v>42</v>
      </c>
      <c r="H15" s="130"/>
      <c r="I15" s="48"/>
      <c r="J15" s="48"/>
      <c r="K15" s="49" t="str">
        <f>IF(AND('Storage Rooms'!J16="",'Storage Rooms'!L16="",'Storage Rooms'!N16=""),"N","Y ")&amp;COUNTA('Storage Rooms'!J16,'Storage Rooms'!L16,'Storage Rooms'!N16)</f>
        <v>N0</v>
      </c>
      <c r="L15" s="154"/>
      <c r="M15" s="72" t="s">
        <v>48</v>
      </c>
      <c r="N15" s="51" t="s">
        <v>49</v>
      </c>
      <c r="O15" s="51" t="s">
        <v>40</v>
      </c>
      <c r="P15" s="51" t="s">
        <v>50</v>
      </c>
      <c r="Q15" s="51"/>
      <c r="R15" s="52"/>
      <c r="S15" s="66"/>
      <c r="T15" s="66"/>
      <c r="U15" s="67"/>
      <c r="V15" s="56" t="str" cm="1">
        <f t="array" ref="V15">_xlfn.LET(_xlpm.v, _xlfn.XLOOKUP($F15,[1]UICS!$B$4:$B77,[1]UICS!$D$4:$D77,""), IF(_xlpm.v="", "", _xlpm.v))</f>
        <v/>
      </c>
      <c r="W15" s="57" t="str" cm="1">
        <f t="array" ref="W15">_xlfn.LET(_xlpm.v, _xlfn.XLOOKUP($F15,[1]UICS!$B$4:$B77,[1]UICS!$E$4:$E77,""), IF(_xlpm.v="", "", _xlpm.v))</f>
        <v/>
      </c>
      <c r="X15" s="58">
        <f t="array" ref="X15">_xlfn.XLOOKUP($F15,[1]UICS!$B$4:$B77,[1]UICS!$F$4:$F77," ")</f>
        <v>0</v>
      </c>
      <c r="Y15" s="57" t="str" cm="1">
        <f t="array" ref="Y15">_xlfn.LET(_xlpm.v, _xlfn.XLOOKUP($F15,[1]UICS!$B$4:$B77,[1]UICS!$G$4:$G77,""), IF(_xlpm.v="", "", _xlpm.v))</f>
        <v/>
      </c>
      <c r="Z15" s="59">
        <f t="array" ref="Z15">_xlfn.XLOOKUP($F15,[1]UICS!$B$4:$B77,[1]UICS!$I$4:$I77," ")</f>
        <v>0</v>
      </c>
      <c r="AA15" s="60">
        <f t="array" ref="AA15">_xlfn.XLOOKUP($F15,[1]UICS!$B$4:$B77,[1]UICS!$J$4:$J77," ")</f>
        <v>0</v>
      </c>
      <c r="AB15" s="58">
        <f t="array" ref="AB15">_xlfn.XLOOKUP($F15,[1]UICS!$B$4:$B77,[1]UICS!$K$4:$K77," ")</f>
        <v>0</v>
      </c>
      <c r="AC15" s="58"/>
      <c r="AD15" s="60" t="str" cm="1">
        <f t="array" ref="AD15">_xlfn.LET(_xlpm.v, _xlfn.XLOOKUP($F15,[1]UICS!$B$4:$B77,[1]UICS!$M$4:$M77,""), IF(_xlpm.v="", "", _xlpm.v))</f>
        <v/>
      </c>
    </row>
    <row r="16" spans="1:30" s="61" customFormat="1" ht="25" customHeight="1" thickBot="1" x14ac:dyDescent="0.3">
      <c r="A16" s="62">
        <v>3635</v>
      </c>
      <c r="B16" s="62" t="s">
        <v>39</v>
      </c>
      <c r="C16" s="62" t="s">
        <v>51</v>
      </c>
      <c r="D16" s="63"/>
      <c r="E16" s="62"/>
      <c r="F16" s="62"/>
      <c r="G16" s="62" t="s">
        <v>42</v>
      </c>
      <c r="H16" s="131"/>
      <c r="I16" s="64"/>
      <c r="J16" s="64"/>
      <c r="K16" s="49" t="str">
        <f>IF(AND('Storage Rooms'!J17="",'Storage Rooms'!L17="",'Storage Rooms'!N17=""),"N","Y ")&amp;COUNTA('Storage Rooms'!J17,'Storage Rooms'!L17,'Storage Rooms'!N17)</f>
        <v>N0</v>
      </c>
      <c r="L16" s="154"/>
      <c r="M16" s="50"/>
      <c r="N16" s="51" t="s">
        <v>41</v>
      </c>
      <c r="O16" s="51"/>
      <c r="P16" s="51"/>
      <c r="Q16" s="51"/>
      <c r="R16" s="52"/>
      <c r="S16" s="65"/>
      <c r="T16" s="73"/>
      <c r="U16" s="67">
        <v>45370</v>
      </c>
      <c r="V16" s="56" t="str" cm="1">
        <f t="array" ref="V16">_xlfn.LET(_xlpm.v, _xlfn.XLOOKUP($F16,[1]UICS!$B$4:$B78,[1]UICS!$D$4:$D78,""), IF(_xlpm.v="", "", _xlpm.v))</f>
        <v/>
      </c>
      <c r="W16" s="57" t="str" cm="1">
        <f t="array" ref="W16">_xlfn.LET(_xlpm.v, _xlfn.XLOOKUP($F16,[1]UICS!$B$4:$B78,[1]UICS!$E$4:$E78,""), IF(_xlpm.v="", "", _xlpm.v))</f>
        <v/>
      </c>
      <c r="X16" s="58">
        <f t="array" ref="X16">_xlfn.XLOOKUP($F16,[1]UICS!$B$4:$B78,[1]UICS!$F$4:$F78," ")</f>
        <v>0</v>
      </c>
      <c r="Y16" s="57" t="str" cm="1">
        <f t="array" ref="Y16">_xlfn.LET(_xlpm.v, _xlfn.XLOOKUP($F16,[1]UICS!$B$4:$B78,[1]UICS!$G$4:$G78,""), IF(_xlpm.v="", "", _xlpm.v))</f>
        <v/>
      </c>
      <c r="Z16" s="59">
        <f t="array" ref="Z16">_xlfn.XLOOKUP($F16,[1]UICS!$B$4:$B78,[1]UICS!$I$4:$I78," ")</f>
        <v>0</v>
      </c>
      <c r="AA16" s="60">
        <f t="array" ref="AA16">_xlfn.XLOOKUP($F16,[1]UICS!$B$4:$B78,[1]UICS!$J$4:$J78," ")</f>
        <v>0</v>
      </c>
      <c r="AB16" s="58">
        <f t="array" ref="AB16">_xlfn.XLOOKUP($F16,[1]UICS!$B$4:$B78,[1]UICS!$K$4:$K78," ")</f>
        <v>0</v>
      </c>
      <c r="AC16" s="58"/>
      <c r="AD16" s="60" t="str" cm="1">
        <f t="array" ref="AD16">_xlfn.LET(_xlpm.v, _xlfn.XLOOKUP($F16,[1]UICS!$B$4:$B78,[1]UICS!$M$4:$M78,""), IF(_xlpm.v="", "", _xlpm.v))</f>
        <v/>
      </c>
    </row>
    <row r="17" spans="1:30" s="61" customFormat="1" ht="25" customHeight="1" thickBot="1" x14ac:dyDescent="0.3">
      <c r="A17" s="46">
        <v>3635</v>
      </c>
      <c r="B17" s="46" t="s">
        <v>39</v>
      </c>
      <c r="C17" s="46" t="s">
        <v>52</v>
      </c>
      <c r="D17" s="47"/>
      <c r="E17" s="46"/>
      <c r="F17" s="46"/>
      <c r="G17" s="46" t="s">
        <v>42</v>
      </c>
      <c r="H17" s="130"/>
      <c r="I17" s="48"/>
      <c r="J17" s="48"/>
      <c r="K17" s="49" t="str">
        <f>IF(AND('Storage Rooms'!J18="",'Storage Rooms'!L18="",'Storage Rooms'!N18=""),"N","Y ")&amp;COUNTA('Storage Rooms'!J18,'Storage Rooms'!L18,'Storage Rooms'!N18)</f>
        <v>N0</v>
      </c>
      <c r="L17" s="154"/>
      <c r="M17" s="50"/>
      <c r="N17" s="51" t="s">
        <v>41</v>
      </c>
      <c r="O17" s="51"/>
      <c r="P17" s="51"/>
      <c r="Q17" s="51"/>
      <c r="R17" s="52"/>
      <c r="S17" s="65"/>
      <c r="T17" s="68"/>
      <c r="U17" s="67">
        <v>45390</v>
      </c>
      <c r="V17" s="56" t="str" cm="1">
        <f t="array" ref="V17">_xlfn.LET(_xlpm.v, _xlfn.XLOOKUP($F17,[1]UICS!$B$4:$B79,[1]UICS!$D$4:$D79,""), IF(_xlpm.v="", "", _xlpm.v))</f>
        <v/>
      </c>
      <c r="W17" s="57" t="str" cm="1">
        <f t="array" ref="W17">_xlfn.LET(_xlpm.v, _xlfn.XLOOKUP($F17,[1]UICS!$B$4:$B79,[1]UICS!$E$4:$E79,""), IF(_xlpm.v="", "", _xlpm.v))</f>
        <v/>
      </c>
      <c r="X17" s="58">
        <f t="array" ref="X17">_xlfn.XLOOKUP($F17,[1]UICS!$B$4:$B79,[1]UICS!$F$4:$F79," ")</f>
        <v>0</v>
      </c>
      <c r="Y17" s="57" t="str" cm="1">
        <f t="array" ref="Y17">_xlfn.LET(_xlpm.v, _xlfn.XLOOKUP($F17,[1]UICS!$B$4:$B79,[1]UICS!$G$4:$G79,""), IF(_xlpm.v="", "", _xlpm.v))</f>
        <v/>
      </c>
      <c r="Z17" s="59">
        <f t="array" ref="Z17">_xlfn.XLOOKUP($F17,[1]UICS!$B$4:$B79,[1]UICS!$I$4:$I79," ")</f>
        <v>0</v>
      </c>
      <c r="AA17" s="60">
        <f t="array" ref="AA17">_xlfn.XLOOKUP($F17,[1]UICS!$B$4:$B79,[1]UICS!$J$4:$J79," ")</f>
        <v>0</v>
      </c>
      <c r="AB17" s="58">
        <f t="array" ref="AB17">_xlfn.XLOOKUP($F17,[1]UICS!$B$4:$B79,[1]UICS!$K$4:$K79," ")</f>
        <v>0</v>
      </c>
      <c r="AC17" s="58"/>
      <c r="AD17" s="60" t="str" cm="1">
        <f t="array" ref="AD17">_xlfn.LET(_xlpm.v, _xlfn.XLOOKUP($F17,[1]UICS!$B$4:$B79,[1]UICS!$M$4:$M79,""), IF(_xlpm.v="", "", _xlpm.v))</f>
        <v/>
      </c>
    </row>
    <row r="18" spans="1:30" s="61" customFormat="1" ht="25" customHeight="1" thickBot="1" x14ac:dyDescent="0.3">
      <c r="A18" s="62">
        <v>3635</v>
      </c>
      <c r="B18" s="62" t="s">
        <v>39</v>
      </c>
      <c r="C18" s="62" t="s">
        <v>53</v>
      </c>
      <c r="D18" s="63"/>
      <c r="E18" s="62"/>
      <c r="F18" s="62"/>
      <c r="G18" s="62" t="s">
        <v>42</v>
      </c>
      <c r="H18" s="131"/>
      <c r="I18" s="64"/>
      <c r="J18" s="64"/>
      <c r="K18" s="49" t="str">
        <f>IF(AND('Storage Rooms'!J19="",'Storage Rooms'!L19="",'Storage Rooms'!N19=""),"N","Y ")&amp;COUNTA('Storage Rooms'!J19,'Storage Rooms'!L19,'Storage Rooms'!N19)</f>
        <v>N0</v>
      </c>
      <c r="L18" s="154"/>
      <c r="M18" s="50"/>
      <c r="N18" s="51" t="s">
        <v>41</v>
      </c>
      <c r="O18" s="51"/>
      <c r="P18" s="51"/>
      <c r="Q18" s="51"/>
      <c r="R18" s="52"/>
      <c r="S18" s="66"/>
      <c r="T18" s="73"/>
      <c r="U18" s="67">
        <v>44371</v>
      </c>
      <c r="V18" s="56" t="str" cm="1">
        <f t="array" ref="V18">_xlfn.LET(_xlpm.v, _xlfn.XLOOKUP($F18,[1]UICS!$B$4:$B80,[1]UICS!$D$4:$D80,""), IF(_xlpm.v="", "", _xlpm.v))</f>
        <v/>
      </c>
      <c r="W18" s="57" t="str" cm="1">
        <f t="array" ref="W18">_xlfn.LET(_xlpm.v, _xlfn.XLOOKUP($F18,[1]UICS!$B$4:$B80,[1]UICS!$E$4:$E80,""), IF(_xlpm.v="", "", _xlpm.v))</f>
        <v/>
      </c>
      <c r="X18" s="58">
        <f t="array" ref="X18">_xlfn.XLOOKUP($F18,[1]UICS!$B$4:$B80,[1]UICS!$F$4:$F80," ")</f>
        <v>0</v>
      </c>
      <c r="Y18" s="57" t="str" cm="1">
        <f t="array" ref="Y18">_xlfn.LET(_xlpm.v, _xlfn.XLOOKUP($F18,[1]UICS!$B$4:$B80,[1]UICS!$G$4:$G80,""), IF(_xlpm.v="", "", _xlpm.v))</f>
        <v/>
      </c>
      <c r="Z18" s="59">
        <f t="array" ref="Z18">_xlfn.XLOOKUP($F18,[1]UICS!$B$4:$B80,[1]UICS!$I$4:$I80," ")</f>
        <v>0</v>
      </c>
      <c r="AA18" s="60">
        <f t="array" ref="AA18">_xlfn.XLOOKUP($F18,[1]UICS!$B$4:$B80,[1]UICS!$J$4:$J80," ")</f>
        <v>0</v>
      </c>
      <c r="AB18" s="58">
        <f t="array" ref="AB18">_xlfn.XLOOKUP($F18,[1]UICS!$B$4:$B80,[1]UICS!$K$4:$K80," ")</f>
        <v>0</v>
      </c>
      <c r="AC18" s="58"/>
      <c r="AD18" s="60" t="str" cm="1">
        <f t="array" ref="AD18">_xlfn.LET(_xlpm.v, _xlfn.XLOOKUP($F18,[1]UICS!$B$4:$B80,[1]UICS!$M$4:$M80,""), IF(_xlpm.v="", "", _xlpm.v))</f>
        <v/>
      </c>
    </row>
    <row r="19" spans="1:30" s="61" customFormat="1" ht="25" customHeight="1" thickBot="1" x14ac:dyDescent="0.3">
      <c r="A19" s="46">
        <v>3635</v>
      </c>
      <c r="B19" s="46" t="s">
        <v>39</v>
      </c>
      <c r="C19" s="46" t="s">
        <v>54</v>
      </c>
      <c r="D19" s="47"/>
      <c r="E19" s="46"/>
      <c r="F19" s="46"/>
      <c r="G19" s="46" t="s">
        <v>40</v>
      </c>
      <c r="H19" s="130"/>
      <c r="I19" s="48"/>
      <c r="J19" s="48"/>
      <c r="K19" s="49" t="str">
        <f>IF(AND('Storage Rooms'!J20="",'Storage Rooms'!L20="",'Storage Rooms'!N20=""),"N","Y ")&amp;COUNTA('Storage Rooms'!J20,'Storage Rooms'!L20,'Storage Rooms'!N20)</f>
        <v>N0</v>
      </c>
      <c r="L19" s="154"/>
      <c r="M19" s="50" t="s">
        <v>55</v>
      </c>
      <c r="N19" s="51" t="s">
        <v>56</v>
      </c>
      <c r="O19" s="51"/>
      <c r="P19" s="51"/>
      <c r="Q19" s="51"/>
      <c r="R19" s="52"/>
      <c r="S19" s="65"/>
      <c r="T19" s="71"/>
      <c r="U19" s="67"/>
      <c r="V19" s="56" t="str" cm="1">
        <f t="array" ref="V19">_xlfn.LET(_xlpm.v, _xlfn.XLOOKUP($F19,[1]UICS!$B$4:$B81,[1]UICS!$D$4:$D81,""), IF(_xlpm.v="", "", _xlpm.v))</f>
        <v/>
      </c>
      <c r="W19" s="57" t="str" cm="1">
        <f t="array" ref="W19">_xlfn.LET(_xlpm.v, _xlfn.XLOOKUP($F19,[1]UICS!$B$4:$B81,[1]UICS!$E$4:$E81,""), IF(_xlpm.v="", "", _xlpm.v))</f>
        <v/>
      </c>
      <c r="X19" s="58">
        <f t="array" ref="X19">_xlfn.XLOOKUP($F19,[1]UICS!$B$4:$B81,[1]UICS!$F$4:$F81," ")</f>
        <v>0</v>
      </c>
      <c r="Y19" s="57" t="str" cm="1">
        <f t="array" ref="Y19">_xlfn.LET(_xlpm.v, _xlfn.XLOOKUP($F19,[1]UICS!$B$4:$B81,[1]UICS!$G$4:$G81,""), IF(_xlpm.v="", "", _xlpm.v))</f>
        <v/>
      </c>
      <c r="Z19" s="59">
        <f t="array" ref="Z19">_xlfn.XLOOKUP($F19,[1]UICS!$B$4:$B81,[1]UICS!$I$4:$I81," ")</f>
        <v>0</v>
      </c>
      <c r="AA19" s="60">
        <f t="array" ref="AA19">_xlfn.XLOOKUP($F19,[1]UICS!$B$4:$B81,[1]UICS!$J$4:$J81," ")</f>
        <v>0</v>
      </c>
      <c r="AB19" s="58">
        <f t="array" ref="AB19">_xlfn.XLOOKUP($F19,[1]UICS!$B$4:$B81,[1]UICS!$K$4:$K81," ")</f>
        <v>0</v>
      </c>
      <c r="AC19" s="58"/>
      <c r="AD19" s="60" t="str" cm="1">
        <f t="array" ref="AD19">_xlfn.LET(_xlpm.v, _xlfn.XLOOKUP($F19,[1]UICS!$B$4:$B81,[1]UICS!$M$4:$M81,""), IF(_xlpm.v="", "", _xlpm.v))</f>
        <v/>
      </c>
    </row>
    <row r="20" spans="1:30" s="61" customFormat="1" ht="25" customHeight="1" thickBot="1" x14ac:dyDescent="0.3">
      <c r="A20" s="62">
        <v>3635</v>
      </c>
      <c r="B20" s="62" t="s">
        <v>39</v>
      </c>
      <c r="C20" s="62" t="s">
        <v>57</v>
      </c>
      <c r="D20" s="63"/>
      <c r="E20" s="62"/>
      <c r="F20" s="62"/>
      <c r="G20" s="62" t="s">
        <v>40</v>
      </c>
      <c r="H20" s="131"/>
      <c r="I20" s="64"/>
      <c r="J20" s="64"/>
      <c r="K20" s="49" t="str">
        <f>IF(AND('Storage Rooms'!J21="",'Storage Rooms'!L21="",'Storage Rooms'!N21=""),"N","Y ")&amp;COUNTA('Storage Rooms'!J21,'Storage Rooms'!L21,'Storage Rooms'!N21)</f>
        <v>N0</v>
      </c>
      <c r="L20" s="154"/>
      <c r="M20" s="50" t="s">
        <v>58</v>
      </c>
      <c r="N20" s="51" t="s">
        <v>41</v>
      </c>
      <c r="O20" s="51"/>
      <c r="P20" s="51"/>
      <c r="Q20" s="51"/>
      <c r="R20" s="52"/>
      <c r="S20" s="65"/>
      <c r="T20" s="68"/>
      <c r="U20" s="67">
        <v>45019</v>
      </c>
      <c r="V20" s="56" t="str" cm="1">
        <f t="array" ref="V20">_xlfn.LET(_xlpm.v, _xlfn.XLOOKUP($F20,[1]UICS!$B$4:$B82,[1]UICS!$D$4:$D82,""), IF(_xlpm.v="", "", _xlpm.v))</f>
        <v/>
      </c>
      <c r="W20" s="57" t="str" cm="1">
        <f t="array" ref="W20">_xlfn.LET(_xlpm.v, _xlfn.XLOOKUP($F20,[1]UICS!$B$4:$B82,[1]UICS!$E$4:$E82,""), IF(_xlpm.v="", "", _xlpm.v))</f>
        <v/>
      </c>
      <c r="X20" s="58">
        <f t="array" ref="X20">_xlfn.XLOOKUP($F20,[1]UICS!$B$4:$B82,[1]UICS!$F$4:$F82," ")</f>
        <v>0</v>
      </c>
      <c r="Y20" s="57" t="str" cm="1">
        <f t="array" ref="Y20">_xlfn.LET(_xlpm.v, _xlfn.XLOOKUP($F20,[1]UICS!$B$4:$B82,[1]UICS!$G$4:$G82,""), IF(_xlpm.v="", "", _xlpm.v))</f>
        <v/>
      </c>
      <c r="Z20" s="59">
        <f t="array" ref="Z20">_xlfn.XLOOKUP($F20,[1]UICS!$B$4:$B82,[1]UICS!$I$4:$I82," ")</f>
        <v>0</v>
      </c>
      <c r="AA20" s="60">
        <f t="array" ref="AA20">_xlfn.XLOOKUP($F20,[1]UICS!$B$4:$B82,[1]UICS!$J$4:$J82," ")</f>
        <v>0</v>
      </c>
      <c r="AB20" s="58">
        <f t="array" ref="AB20">_xlfn.XLOOKUP($F20,[1]UICS!$B$4:$B82,[1]UICS!$K$4:$K82," ")</f>
        <v>0</v>
      </c>
      <c r="AC20" s="58"/>
      <c r="AD20" s="60" t="str" cm="1">
        <f t="array" ref="AD20">_xlfn.LET(_xlpm.v, _xlfn.XLOOKUP($F20,[1]UICS!$B$4:$B82,[1]UICS!$M$4:$M82,""), IF(_xlpm.v="", "", _xlpm.v))</f>
        <v/>
      </c>
    </row>
    <row r="21" spans="1:30" s="61" customFormat="1" ht="25" customHeight="1" thickBot="1" x14ac:dyDescent="0.3">
      <c r="A21" s="46">
        <v>3635</v>
      </c>
      <c r="B21" s="46" t="s">
        <v>39</v>
      </c>
      <c r="C21" s="46" t="s">
        <v>59</v>
      </c>
      <c r="D21" s="47"/>
      <c r="E21" s="46"/>
      <c r="F21" s="46"/>
      <c r="G21" s="46" t="s">
        <v>40</v>
      </c>
      <c r="H21" s="130"/>
      <c r="I21" s="48"/>
      <c r="J21" s="48"/>
      <c r="K21" s="49" t="str">
        <f>IF(AND('Storage Rooms'!J22="",'Storage Rooms'!L22="",'Storage Rooms'!N22=""),"N","Y ")&amp;COUNTA('Storage Rooms'!J22,'Storage Rooms'!L22,'Storage Rooms'!N22)</f>
        <v>N0</v>
      </c>
      <c r="L21" s="154"/>
      <c r="M21" s="50"/>
      <c r="N21" s="51" t="s">
        <v>41</v>
      </c>
      <c r="O21" s="51"/>
      <c r="P21" s="51"/>
      <c r="Q21" s="51"/>
      <c r="R21" s="52"/>
      <c r="S21" s="65"/>
      <c r="T21" s="68"/>
      <c r="U21" s="67">
        <v>45467</v>
      </c>
      <c r="V21" s="56" t="str" cm="1">
        <f t="array" ref="V21">_xlfn.LET(_xlpm.v, _xlfn.XLOOKUP($F21,[1]UICS!$B$4:$B83,[1]UICS!$D$4:$D83,""), IF(_xlpm.v="", "", _xlpm.v))</f>
        <v/>
      </c>
      <c r="W21" s="57" t="str" cm="1">
        <f t="array" ref="W21">_xlfn.LET(_xlpm.v, _xlfn.XLOOKUP($F21,[1]UICS!$B$4:$B83,[1]UICS!$E$4:$E83,""), IF(_xlpm.v="", "", _xlpm.v))</f>
        <v/>
      </c>
      <c r="X21" s="58">
        <f t="array" ref="X21">_xlfn.XLOOKUP($F21,[1]UICS!$B$4:$B83,[1]UICS!$F$4:$F83," ")</f>
        <v>0</v>
      </c>
      <c r="Y21" s="57" t="str" cm="1">
        <f t="array" ref="Y21">_xlfn.LET(_xlpm.v, _xlfn.XLOOKUP($F21,[1]UICS!$B$4:$B83,[1]UICS!$G$4:$G83,""), IF(_xlpm.v="", "", _xlpm.v))</f>
        <v/>
      </c>
      <c r="Z21" s="59">
        <f t="array" ref="Z21">_xlfn.XLOOKUP($F21,[1]UICS!$B$4:$B83,[1]UICS!$I$4:$I83," ")</f>
        <v>0</v>
      </c>
      <c r="AA21" s="60">
        <f t="array" ref="AA21">_xlfn.XLOOKUP($F21,[1]UICS!$B$4:$B83,[1]UICS!$J$4:$J83," ")</f>
        <v>0</v>
      </c>
      <c r="AB21" s="58">
        <f t="array" ref="AB21">_xlfn.XLOOKUP($F21,[1]UICS!$B$4:$B83,[1]UICS!$K$4:$K83," ")</f>
        <v>0</v>
      </c>
      <c r="AC21" s="58"/>
      <c r="AD21" s="60" t="str" cm="1">
        <f t="array" ref="AD21">_xlfn.LET(_xlpm.v, _xlfn.XLOOKUP($F21,[1]UICS!$B$4:$B83,[1]UICS!$M$4:$M83,""), IF(_xlpm.v="", "", _xlpm.v))</f>
        <v/>
      </c>
    </row>
    <row r="22" spans="1:30" s="61" customFormat="1" ht="25" customHeight="1" thickBot="1" x14ac:dyDescent="0.3">
      <c r="A22" s="62">
        <v>3635</v>
      </c>
      <c r="B22" s="62" t="s">
        <v>39</v>
      </c>
      <c r="C22" s="62" t="s">
        <v>60</v>
      </c>
      <c r="D22" s="63"/>
      <c r="E22" s="62"/>
      <c r="F22" s="62"/>
      <c r="G22" s="62" t="s">
        <v>40</v>
      </c>
      <c r="H22" s="131"/>
      <c r="I22" s="64"/>
      <c r="J22" s="64"/>
      <c r="K22" s="49" t="str">
        <f>IF(AND('Storage Rooms'!J23="",'Storage Rooms'!L23="",'Storage Rooms'!N23=""),"N","Y ")&amp;COUNTA('Storage Rooms'!J23,'Storage Rooms'!L23,'Storage Rooms'!N23)</f>
        <v>N0</v>
      </c>
      <c r="L22" s="154"/>
      <c r="M22" s="50"/>
      <c r="N22" s="51" t="s">
        <v>41</v>
      </c>
      <c r="O22" s="51"/>
      <c r="P22" s="51"/>
      <c r="Q22" s="51"/>
      <c r="R22" s="52"/>
      <c r="S22" s="65"/>
      <c r="T22" s="68"/>
      <c r="U22" s="67">
        <v>45446</v>
      </c>
      <c r="V22" s="56" t="str" cm="1">
        <f t="array" ref="V22">_xlfn.LET(_xlpm.v, _xlfn.XLOOKUP($F22,[1]UICS!$B$4:$B84,[1]UICS!$D$4:$D84,""), IF(_xlpm.v="", "", _xlpm.v))</f>
        <v/>
      </c>
      <c r="W22" s="57" t="str" cm="1">
        <f t="array" ref="W22">_xlfn.LET(_xlpm.v, _xlfn.XLOOKUP($F22,[1]UICS!$B$4:$B84,[1]UICS!$E$4:$E84,""), IF(_xlpm.v="", "", _xlpm.v))</f>
        <v/>
      </c>
      <c r="X22" s="58">
        <f t="array" ref="X22">_xlfn.XLOOKUP($F22,[1]UICS!$B$4:$B84,[1]UICS!$F$4:$F84," ")</f>
        <v>0</v>
      </c>
      <c r="Y22" s="57" t="str" cm="1">
        <f t="array" ref="Y22">_xlfn.LET(_xlpm.v, _xlfn.XLOOKUP($F22,[1]UICS!$B$4:$B84,[1]UICS!$G$4:$G84,""), IF(_xlpm.v="", "", _xlpm.v))</f>
        <v/>
      </c>
      <c r="Z22" s="59">
        <f t="array" ref="Z22">_xlfn.XLOOKUP($F22,[1]UICS!$B$4:$B84,[1]UICS!$I$4:$I84," ")</f>
        <v>0</v>
      </c>
      <c r="AA22" s="60">
        <f t="array" ref="AA22">_xlfn.XLOOKUP($F22,[1]UICS!$B$4:$B84,[1]UICS!$J$4:$J84," ")</f>
        <v>0</v>
      </c>
      <c r="AB22" s="58">
        <f t="array" ref="AB22">_xlfn.XLOOKUP($F22,[1]UICS!$B$4:$B84,[1]UICS!$K$4:$K84," ")</f>
        <v>0</v>
      </c>
      <c r="AC22" s="58"/>
      <c r="AD22" s="60" t="str" cm="1">
        <f t="array" ref="AD22">_xlfn.LET(_xlpm.v, _xlfn.XLOOKUP($F22,[1]UICS!$B$4:$B84,[1]UICS!$M$4:$M84,""), IF(_xlpm.v="", "", _xlpm.v))</f>
        <v/>
      </c>
    </row>
    <row r="23" spans="1:30" s="61" customFormat="1" ht="25" customHeight="1" thickBot="1" x14ac:dyDescent="0.3">
      <c r="A23" s="46">
        <v>3635</v>
      </c>
      <c r="B23" s="46" t="s">
        <v>39</v>
      </c>
      <c r="C23" s="46" t="s">
        <v>61</v>
      </c>
      <c r="D23" s="47"/>
      <c r="E23" s="46"/>
      <c r="F23" s="46"/>
      <c r="G23" s="46" t="s">
        <v>42</v>
      </c>
      <c r="H23" s="130"/>
      <c r="I23" s="48"/>
      <c r="J23" s="48"/>
      <c r="K23" s="49" t="str">
        <f>IF(AND('Storage Rooms'!J24="",'Storage Rooms'!L24="",'Storage Rooms'!N24=""),"N","Y ")&amp;COUNTA('Storage Rooms'!J24,'Storage Rooms'!L24,'Storage Rooms'!N24)</f>
        <v>N0</v>
      </c>
      <c r="L23" s="154"/>
      <c r="M23" s="50"/>
      <c r="N23" s="51" t="s">
        <v>41</v>
      </c>
      <c r="O23" s="51"/>
      <c r="P23" s="51"/>
      <c r="Q23" s="51"/>
      <c r="R23" s="52"/>
      <c r="S23" s="65"/>
      <c r="T23" s="68"/>
      <c r="U23" s="67">
        <v>45394</v>
      </c>
      <c r="V23" s="56" t="str" cm="1">
        <f t="array" ref="V23">_xlfn.LET(_xlpm.v, _xlfn.XLOOKUP($F23,[1]UICS!$B$4:$B85,[1]UICS!$D$4:$D85,""), IF(_xlpm.v="", "", _xlpm.v))</f>
        <v/>
      </c>
      <c r="W23" s="57" t="str" cm="1">
        <f t="array" ref="W23">_xlfn.LET(_xlpm.v, _xlfn.XLOOKUP($F23,[1]UICS!$B$4:$B85,[1]UICS!$E$4:$E85,""), IF(_xlpm.v="", "", _xlpm.v))</f>
        <v/>
      </c>
      <c r="X23" s="58">
        <f t="array" ref="X23">_xlfn.XLOOKUP($F23,[1]UICS!$B$4:$B85,[1]UICS!$F$4:$F85," ")</f>
        <v>0</v>
      </c>
      <c r="Y23" s="57" t="str" cm="1">
        <f t="array" ref="Y23">_xlfn.LET(_xlpm.v, _xlfn.XLOOKUP($F23,[1]UICS!$B$4:$B85,[1]UICS!$G$4:$G85,""), IF(_xlpm.v="", "", _xlpm.v))</f>
        <v/>
      </c>
      <c r="Z23" s="59">
        <f t="array" ref="Z23">_xlfn.XLOOKUP($F23,[1]UICS!$B$4:$B85,[1]UICS!$I$4:$I85," ")</f>
        <v>0</v>
      </c>
      <c r="AA23" s="60">
        <f t="array" ref="AA23">_xlfn.XLOOKUP($F23,[1]UICS!$B$4:$B85,[1]UICS!$J$4:$J85," ")</f>
        <v>0</v>
      </c>
      <c r="AB23" s="58">
        <f t="array" ref="AB23">_xlfn.XLOOKUP($F23,[1]UICS!$B$4:$B85,[1]UICS!$K$4:$K85," ")</f>
        <v>0</v>
      </c>
      <c r="AC23" s="58"/>
      <c r="AD23" s="60" t="str" cm="1">
        <f t="array" ref="AD23">_xlfn.LET(_xlpm.v, _xlfn.XLOOKUP($F23,[1]UICS!$B$4:$B85,[1]UICS!$M$4:$M85,""), IF(_xlpm.v="", "", _xlpm.v))</f>
        <v/>
      </c>
    </row>
    <row r="24" spans="1:30" s="61" customFormat="1" ht="25" customHeight="1" thickBot="1" x14ac:dyDescent="0.3">
      <c r="A24" s="62">
        <v>3635</v>
      </c>
      <c r="B24" s="62" t="s">
        <v>39</v>
      </c>
      <c r="C24" s="62" t="s">
        <v>62</v>
      </c>
      <c r="D24" s="63"/>
      <c r="E24" s="62"/>
      <c r="F24" s="62"/>
      <c r="G24" s="62" t="s">
        <v>42</v>
      </c>
      <c r="H24" s="131"/>
      <c r="I24" s="64"/>
      <c r="J24" s="64"/>
      <c r="K24" s="49" t="str">
        <f>IF(AND('Storage Rooms'!J25="",'Storage Rooms'!L25="",'Storage Rooms'!N25=""),"N","Y ")&amp;COUNTA('Storage Rooms'!J25,'Storage Rooms'!L25,'Storage Rooms'!N25)</f>
        <v>N0</v>
      </c>
      <c r="L24" s="154"/>
      <c r="M24" s="50"/>
      <c r="N24" s="51" t="s">
        <v>41</v>
      </c>
      <c r="O24" s="51"/>
      <c r="P24" s="51"/>
      <c r="Q24" s="51"/>
      <c r="R24" s="52"/>
      <c r="S24" s="65"/>
      <c r="T24" s="71"/>
      <c r="U24" s="67">
        <v>45226</v>
      </c>
      <c r="V24" s="56" t="str" cm="1">
        <f t="array" ref="V24">_xlfn.LET(_xlpm.v, _xlfn.XLOOKUP($F24,[1]UICS!$B$4:$B86,[1]UICS!$D$4:$D86,""), IF(_xlpm.v="", "", _xlpm.v))</f>
        <v/>
      </c>
      <c r="W24" s="57" t="str" cm="1">
        <f t="array" ref="W24">_xlfn.LET(_xlpm.v, _xlfn.XLOOKUP($F24,[1]UICS!$B$4:$B86,[1]UICS!$E$4:$E86,""), IF(_xlpm.v="", "", _xlpm.v))</f>
        <v/>
      </c>
      <c r="X24" s="58">
        <f t="array" ref="X24">_xlfn.XLOOKUP($F24,[1]UICS!$B$4:$B86,[1]UICS!$F$4:$F86," ")</f>
        <v>0</v>
      </c>
      <c r="Y24" s="57" t="str" cm="1">
        <f t="array" ref="Y24">_xlfn.LET(_xlpm.v, _xlfn.XLOOKUP($F24,[1]UICS!$B$4:$B86,[1]UICS!$G$4:$G86,""), IF(_xlpm.v="", "", _xlpm.v))</f>
        <v/>
      </c>
      <c r="Z24" s="59">
        <f t="array" ref="Z24">_xlfn.XLOOKUP($F24,[1]UICS!$B$4:$B86,[1]UICS!$I$4:$I86," ")</f>
        <v>0</v>
      </c>
      <c r="AA24" s="60">
        <f t="array" ref="AA24">_xlfn.XLOOKUP($F24,[1]UICS!$B$4:$B86,[1]UICS!$J$4:$J86," ")</f>
        <v>0</v>
      </c>
      <c r="AB24" s="58">
        <f t="array" ref="AB24">_xlfn.XLOOKUP($F24,[1]UICS!$B$4:$B86,[1]UICS!$K$4:$K86," ")</f>
        <v>0</v>
      </c>
      <c r="AC24" s="58"/>
      <c r="AD24" s="60" t="str" cm="1">
        <f t="array" ref="AD24">_xlfn.LET(_xlpm.v, _xlfn.XLOOKUP($F24,[1]UICS!$B$4:$B86,[1]UICS!$M$4:$M86,""), IF(_xlpm.v="", "", _xlpm.v))</f>
        <v/>
      </c>
    </row>
    <row r="25" spans="1:30" s="61" customFormat="1" ht="25" customHeight="1" thickBot="1" x14ac:dyDescent="0.3">
      <c r="A25" s="46">
        <v>3635</v>
      </c>
      <c r="B25" s="46" t="s">
        <v>39</v>
      </c>
      <c r="C25" s="46" t="s">
        <v>63</v>
      </c>
      <c r="D25" s="47"/>
      <c r="E25" s="46"/>
      <c r="F25" s="46"/>
      <c r="G25" s="46" t="s">
        <v>42</v>
      </c>
      <c r="H25" s="130"/>
      <c r="I25" s="48"/>
      <c r="J25" s="48"/>
      <c r="K25" s="49" t="str">
        <f>IF(AND('Storage Rooms'!J26="",'Storage Rooms'!L26="",'Storage Rooms'!N26=""),"N","Y ")&amp;COUNTA('Storage Rooms'!J26,'Storage Rooms'!L26,'Storage Rooms'!N26)</f>
        <v>N0</v>
      </c>
      <c r="L25" s="154"/>
      <c r="M25" s="50"/>
      <c r="N25" s="51" t="s">
        <v>41</v>
      </c>
      <c r="O25" s="51"/>
      <c r="P25" s="51"/>
      <c r="Q25" s="51"/>
      <c r="R25" s="52"/>
      <c r="S25" s="74"/>
      <c r="T25" s="66"/>
      <c r="U25" s="67">
        <v>45112</v>
      </c>
      <c r="V25" s="56" t="str" cm="1">
        <f t="array" ref="V25">_xlfn.LET(_xlpm.v, _xlfn.XLOOKUP($F25,[1]UICS!$B$4:$B87,[1]UICS!$D$4:$D87,""), IF(_xlpm.v="", "", _xlpm.v))</f>
        <v/>
      </c>
      <c r="W25" s="57" t="str" cm="1">
        <f t="array" ref="W25">_xlfn.LET(_xlpm.v, _xlfn.XLOOKUP($F25,[1]UICS!$B$4:$B87,[1]UICS!$E$4:$E87,""), IF(_xlpm.v="", "", _xlpm.v))</f>
        <v/>
      </c>
      <c r="X25" s="58">
        <f t="array" ref="X25">_xlfn.XLOOKUP($F25,[1]UICS!$B$4:$B87,[1]UICS!$F$4:$F87," ")</f>
        <v>0</v>
      </c>
      <c r="Y25" s="57" t="str" cm="1">
        <f t="array" ref="Y25">_xlfn.LET(_xlpm.v, _xlfn.XLOOKUP($F25,[1]UICS!$B$4:$B87,[1]UICS!$G$4:$G87,""), IF(_xlpm.v="", "", _xlpm.v))</f>
        <v/>
      </c>
      <c r="Z25" s="59">
        <f t="array" ref="Z25">_xlfn.XLOOKUP($F25,[1]UICS!$B$4:$B87,[1]UICS!$I$4:$I87," ")</f>
        <v>0</v>
      </c>
      <c r="AA25" s="60">
        <f t="array" ref="AA25">_xlfn.XLOOKUP($F25,[1]UICS!$B$4:$B87,[1]UICS!$J$4:$J87," ")</f>
        <v>0</v>
      </c>
      <c r="AB25" s="58">
        <f t="array" ref="AB25">_xlfn.XLOOKUP($F25,[1]UICS!$B$4:$B87,[1]UICS!$K$4:$K87," ")</f>
        <v>0</v>
      </c>
      <c r="AC25" s="58"/>
      <c r="AD25" s="60" t="str" cm="1">
        <f t="array" ref="AD25">_xlfn.LET(_xlpm.v, _xlfn.XLOOKUP($F25,[1]UICS!$B$4:$B87,[1]UICS!$M$4:$M87,""), IF(_xlpm.v="", "", _xlpm.v))</f>
        <v/>
      </c>
    </row>
    <row r="26" spans="1:30" s="61" customFormat="1" ht="25" customHeight="1" thickBot="1" x14ac:dyDescent="0.3">
      <c r="A26" s="62">
        <v>3635</v>
      </c>
      <c r="B26" s="62" t="s">
        <v>39</v>
      </c>
      <c r="C26" s="62" t="s">
        <v>64</v>
      </c>
      <c r="D26" s="63"/>
      <c r="E26" s="62"/>
      <c r="F26" s="62"/>
      <c r="G26" s="62" t="s">
        <v>42</v>
      </c>
      <c r="H26" s="131"/>
      <c r="I26" s="64"/>
      <c r="J26" s="64"/>
      <c r="K26" s="49" t="str">
        <f>IF(AND('Storage Rooms'!J27="",'Storage Rooms'!L27="",'Storage Rooms'!N27=""),"N","Y ")&amp;COUNTA('Storage Rooms'!J27,'Storage Rooms'!L27,'Storage Rooms'!N27)</f>
        <v>N0</v>
      </c>
      <c r="L26" s="154"/>
      <c r="M26" s="50"/>
      <c r="N26" s="51" t="s">
        <v>41</v>
      </c>
      <c r="O26" s="51"/>
      <c r="P26" s="51"/>
      <c r="Q26" s="51"/>
      <c r="R26" s="52"/>
      <c r="S26" s="65"/>
      <c r="T26" s="73"/>
      <c r="U26" s="67">
        <v>45397</v>
      </c>
      <c r="V26" s="56" t="str" cm="1">
        <f t="array" ref="V26">_xlfn.LET(_xlpm.v, _xlfn.XLOOKUP($F26,[1]UICS!$B$4:$B88,[1]UICS!$D$4:$D88,""), IF(_xlpm.v="", "", _xlpm.v))</f>
        <v/>
      </c>
      <c r="W26" s="57" t="str" cm="1">
        <f t="array" ref="W26">_xlfn.LET(_xlpm.v, _xlfn.XLOOKUP($F26,[1]UICS!$B$4:$B88,[1]UICS!$E$4:$E88,""), IF(_xlpm.v="", "", _xlpm.v))</f>
        <v/>
      </c>
      <c r="X26" s="58">
        <f t="array" ref="X26">_xlfn.XLOOKUP($F26,[1]UICS!$B$4:$B88,[1]UICS!$F$4:$F88," ")</f>
        <v>0</v>
      </c>
      <c r="Y26" s="57" t="str" cm="1">
        <f t="array" ref="Y26">_xlfn.LET(_xlpm.v, _xlfn.XLOOKUP($F26,[1]UICS!$B$4:$B88,[1]UICS!$G$4:$G88,""), IF(_xlpm.v="", "", _xlpm.v))</f>
        <v/>
      </c>
      <c r="Z26" s="59">
        <f t="array" ref="Z26">_xlfn.XLOOKUP($F26,[1]UICS!$B$4:$B88,[1]UICS!$I$4:$I88," ")</f>
        <v>0</v>
      </c>
      <c r="AA26" s="60">
        <f t="array" ref="AA26">_xlfn.XLOOKUP($F26,[1]UICS!$B$4:$B88,[1]UICS!$J$4:$J88," ")</f>
        <v>0</v>
      </c>
      <c r="AB26" s="58">
        <f t="array" ref="AB26">_xlfn.XLOOKUP($F26,[1]UICS!$B$4:$B88,[1]UICS!$K$4:$K88," ")</f>
        <v>0</v>
      </c>
      <c r="AC26" s="58"/>
      <c r="AD26" s="60" t="str" cm="1">
        <f t="array" ref="AD26">_xlfn.LET(_xlpm.v, _xlfn.XLOOKUP($F26,[1]UICS!$B$4:$B88,[1]UICS!$M$4:$M88,""), IF(_xlpm.v="", "", _xlpm.v))</f>
        <v/>
      </c>
    </row>
    <row r="27" spans="1:30" s="61" customFormat="1" ht="25" customHeight="1" thickBot="1" x14ac:dyDescent="0.3">
      <c r="A27" s="46">
        <v>3635</v>
      </c>
      <c r="B27" s="46" t="s">
        <v>39</v>
      </c>
      <c r="C27" s="46" t="s">
        <v>65</v>
      </c>
      <c r="D27" s="47"/>
      <c r="E27" s="46"/>
      <c r="F27" s="46"/>
      <c r="G27" s="46"/>
      <c r="H27" s="130"/>
      <c r="I27" s="48"/>
      <c r="J27" s="48"/>
      <c r="K27" s="49" t="str">
        <f>IF(AND('Storage Rooms'!J28="",'Storage Rooms'!L28="",'Storage Rooms'!N28=""),"N","Y ")&amp;COUNTA('Storage Rooms'!J28,'Storage Rooms'!L28,'Storage Rooms'!N28)</f>
        <v>N0</v>
      </c>
      <c r="L27" s="154"/>
      <c r="M27" s="50" t="s">
        <v>66</v>
      </c>
      <c r="N27" s="51" t="s">
        <v>56</v>
      </c>
      <c r="O27" s="51"/>
      <c r="P27" s="51"/>
      <c r="Q27" s="51"/>
      <c r="R27" s="52"/>
      <c r="S27" s="66"/>
      <c r="T27" s="66"/>
      <c r="U27" s="67"/>
      <c r="V27" s="56" t="str" cm="1">
        <f t="array" ref="V27">_xlfn.LET(_xlpm.v, _xlfn.XLOOKUP($F27,[1]UICS!$B$4:$B89,[1]UICS!$D$4:$D89,""), IF(_xlpm.v="", "", _xlpm.v))</f>
        <v/>
      </c>
      <c r="W27" s="57" t="str" cm="1">
        <f t="array" ref="W27">_xlfn.LET(_xlpm.v, _xlfn.XLOOKUP($F27,[1]UICS!$B$4:$B89,[1]UICS!$E$4:$E89,""), IF(_xlpm.v="", "", _xlpm.v))</f>
        <v/>
      </c>
      <c r="X27" s="58">
        <f t="array" ref="X27">_xlfn.XLOOKUP($F27,[1]UICS!$B$4:$B89,[1]UICS!$F$4:$F89," ")</f>
        <v>0</v>
      </c>
      <c r="Y27" s="57" t="str" cm="1">
        <f t="array" ref="Y27">_xlfn.LET(_xlpm.v, _xlfn.XLOOKUP($F27,[1]UICS!$B$4:$B89,[1]UICS!$G$4:$G89,""), IF(_xlpm.v="", "", _xlpm.v))</f>
        <v/>
      </c>
      <c r="Z27" s="59">
        <f t="array" ref="Z27">_xlfn.XLOOKUP($F27,[1]UICS!$B$4:$B89,[1]UICS!$I$4:$I89," ")</f>
        <v>0</v>
      </c>
      <c r="AA27" s="60">
        <f t="array" ref="AA27">_xlfn.XLOOKUP($F27,[1]UICS!$B$4:$B89,[1]UICS!$J$4:$J89," ")</f>
        <v>0</v>
      </c>
      <c r="AB27" s="58">
        <f t="array" ref="AB27">_xlfn.XLOOKUP($F27,[1]UICS!$B$4:$B89,[1]UICS!$K$4:$K89," ")</f>
        <v>0</v>
      </c>
      <c r="AC27" s="58"/>
      <c r="AD27" s="60" t="str" cm="1">
        <f t="array" ref="AD27">_xlfn.LET(_xlpm.v, _xlfn.XLOOKUP($F27,[1]UICS!$B$4:$B89,[1]UICS!$M$4:$M89,""), IF(_xlpm.v="", "", _xlpm.v))</f>
        <v/>
      </c>
    </row>
    <row r="28" spans="1:30" s="61" customFormat="1" ht="25" customHeight="1" thickBot="1" x14ac:dyDescent="0.3">
      <c r="A28" s="62">
        <v>3635</v>
      </c>
      <c r="B28" s="62" t="s">
        <v>39</v>
      </c>
      <c r="C28" s="62" t="s">
        <v>67</v>
      </c>
      <c r="D28" s="63"/>
      <c r="E28" s="62"/>
      <c r="F28" s="62"/>
      <c r="G28" s="62"/>
      <c r="H28" s="131"/>
      <c r="I28" s="64"/>
      <c r="J28" s="64"/>
      <c r="K28" s="49" t="str">
        <f>IF(AND('Storage Rooms'!J29="",'Storage Rooms'!L29="",'Storage Rooms'!N29=""),"N","Y ")&amp;COUNTA('Storage Rooms'!J29,'Storage Rooms'!L29,'Storage Rooms'!N29)</f>
        <v>N0</v>
      </c>
      <c r="L28" s="154"/>
      <c r="M28" s="50" t="s">
        <v>66</v>
      </c>
      <c r="N28" s="51" t="s">
        <v>56</v>
      </c>
      <c r="O28" s="51"/>
      <c r="P28" s="51"/>
      <c r="Q28" s="51"/>
      <c r="R28" s="52"/>
      <c r="S28" s="66"/>
      <c r="T28" s="66"/>
      <c r="U28" s="67"/>
      <c r="V28" s="56" t="str" cm="1">
        <f t="array" ref="V28">_xlfn.LET(_xlpm.v, _xlfn.XLOOKUP($F28,[1]UICS!$B$4:$B90,[1]UICS!$D$4:$D90,""), IF(_xlpm.v="", "", _xlpm.v))</f>
        <v/>
      </c>
      <c r="W28" s="57" t="str" cm="1">
        <f t="array" ref="W28">_xlfn.LET(_xlpm.v, _xlfn.XLOOKUP($F28,[1]UICS!$B$4:$B90,[1]UICS!$E$4:$E90,""), IF(_xlpm.v="", "", _xlpm.v))</f>
        <v/>
      </c>
      <c r="X28" s="58">
        <f t="array" ref="X28">_xlfn.XLOOKUP($F28,[1]UICS!$B$4:$B90,[1]UICS!$F$4:$F90," ")</f>
        <v>0</v>
      </c>
      <c r="Y28" s="57" t="str" cm="1">
        <f t="array" ref="Y28">_xlfn.LET(_xlpm.v, _xlfn.XLOOKUP($F28,[1]UICS!$B$4:$B90,[1]UICS!$G$4:$G90,""), IF(_xlpm.v="", "", _xlpm.v))</f>
        <v/>
      </c>
      <c r="Z28" s="59">
        <f t="array" ref="Z28">_xlfn.XLOOKUP($F28,[1]UICS!$B$4:$B90,[1]UICS!$I$4:$I90," ")</f>
        <v>0</v>
      </c>
      <c r="AA28" s="60">
        <f t="array" ref="AA28">_xlfn.XLOOKUP($F28,[1]UICS!$B$4:$B90,[1]UICS!$J$4:$J90," ")</f>
        <v>0</v>
      </c>
      <c r="AB28" s="58">
        <f t="array" ref="AB28">_xlfn.XLOOKUP($F28,[1]UICS!$B$4:$B90,[1]UICS!$K$4:$K90," ")</f>
        <v>0</v>
      </c>
      <c r="AC28" s="58"/>
      <c r="AD28" s="60" t="str" cm="1">
        <f t="array" ref="AD28">_xlfn.LET(_xlpm.v, _xlfn.XLOOKUP($F28,[1]UICS!$B$4:$B90,[1]UICS!$M$4:$M90,""), IF(_xlpm.v="", "", _xlpm.v))</f>
        <v/>
      </c>
    </row>
    <row r="29" spans="1:30" s="61" customFormat="1" ht="25" customHeight="1" thickBot="1" x14ac:dyDescent="0.3">
      <c r="A29" s="46">
        <v>3635</v>
      </c>
      <c r="B29" s="46" t="s">
        <v>39</v>
      </c>
      <c r="C29" s="46" t="s">
        <v>68</v>
      </c>
      <c r="D29" s="47"/>
      <c r="E29" s="46"/>
      <c r="F29" s="46"/>
      <c r="G29" s="46" t="s">
        <v>42</v>
      </c>
      <c r="H29" s="130"/>
      <c r="I29" s="48"/>
      <c r="J29" s="48"/>
      <c r="K29" s="49" t="str">
        <f>IF(AND('Storage Rooms'!J30="",'Storage Rooms'!L30="",'Storage Rooms'!N30=""),"N","Y ")&amp;COUNTA('Storage Rooms'!J30,'Storage Rooms'!L30,'Storage Rooms'!N30)</f>
        <v>N0</v>
      </c>
      <c r="L29" s="154"/>
      <c r="M29" s="50"/>
      <c r="N29" s="51" t="s">
        <v>41</v>
      </c>
      <c r="O29" s="51"/>
      <c r="P29" s="51"/>
      <c r="Q29" s="51"/>
      <c r="R29" s="52"/>
      <c r="S29" s="65"/>
      <c r="T29" s="66"/>
      <c r="U29" s="67">
        <v>44707</v>
      </c>
      <c r="V29" s="56" t="str" cm="1">
        <f t="array" ref="V29">_xlfn.LET(_xlpm.v, _xlfn.XLOOKUP($F29,[1]UICS!$B$4:$B91,[1]UICS!$D$4:$D91,""), IF(_xlpm.v="", "", _xlpm.v))</f>
        <v/>
      </c>
      <c r="W29" s="57" t="str" cm="1">
        <f t="array" ref="W29">_xlfn.LET(_xlpm.v, _xlfn.XLOOKUP($F29,[1]UICS!$B$4:$B91,[1]UICS!$E$4:$E91,""), IF(_xlpm.v="", "", _xlpm.v))</f>
        <v/>
      </c>
      <c r="X29" s="58">
        <f t="array" ref="X29">_xlfn.XLOOKUP($F29,[1]UICS!$B$4:$B91,[1]UICS!$F$4:$F91," ")</f>
        <v>0</v>
      </c>
      <c r="Y29" s="57" t="str" cm="1">
        <f t="array" ref="Y29">_xlfn.LET(_xlpm.v, _xlfn.XLOOKUP($F29,[1]UICS!$B$4:$B91,[1]UICS!$G$4:$G91,""), IF(_xlpm.v="", "", _xlpm.v))</f>
        <v/>
      </c>
      <c r="Z29" s="59">
        <f t="array" ref="Z29">_xlfn.XLOOKUP($F29,[1]UICS!$B$4:$B91,[1]UICS!$I$4:$I91," ")</f>
        <v>0</v>
      </c>
      <c r="AA29" s="60">
        <f t="array" ref="AA29">_xlfn.XLOOKUP($F29,[1]UICS!$B$4:$B91,[1]UICS!$J$4:$J91," ")</f>
        <v>0</v>
      </c>
      <c r="AB29" s="58">
        <f t="array" ref="AB29">_xlfn.XLOOKUP($F29,[1]UICS!$B$4:$B91,[1]UICS!$K$4:$K91," ")</f>
        <v>0</v>
      </c>
      <c r="AC29" s="58"/>
      <c r="AD29" s="60" t="str" cm="1">
        <f t="array" ref="AD29">_xlfn.LET(_xlpm.v, _xlfn.XLOOKUP($F29,[1]UICS!$B$4:$B91,[1]UICS!$M$4:$M91,""), IF(_xlpm.v="", "", _xlpm.v))</f>
        <v/>
      </c>
    </row>
    <row r="30" spans="1:30" s="61" customFormat="1" ht="25" customHeight="1" thickBot="1" x14ac:dyDescent="0.3">
      <c r="A30" s="62">
        <v>3635</v>
      </c>
      <c r="B30" s="62" t="s">
        <v>39</v>
      </c>
      <c r="C30" s="62" t="s">
        <v>69</v>
      </c>
      <c r="D30" s="63"/>
      <c r="E30" s="62"/>
      <c r="F30" s="62"/>
      <c r="G30" s="62" t="s">
        <v>42</v>
      </c>
      <c r="H30" s="131"/>
      <c r="I30" s="64"/>
      <c r="J30" s="64"/>
      <c r="K30" s="49" t="str">
        <f>IF(AND('Storage Rooms'!J31="",'Storage Rooms'!L31="",'Storage Rooms'!N31=""),"N","Y ")&amp;COUNTA('Storage Rooms'!J31,'Storage Rooms'!L31,'Storage Rooms'!N31)</f>
        <v>N0</v>
      </c>
      <c r="L30" s="154"/>
      <c r="M30" s="50"/>
      <c r="N30" s="51" t="s">
        <v>41</v>
      </c>
      <c r="O30" s="51"/>
      <c r="P30" s="51"/>
      <c r="Q30" s="51" t="s">
        <v>43</v>
      </c>
      <c r="R30" s="52"/>
      <c r="S30" s="65"/>
      <c r="T30" s="66"/>
      <c r="U30" s="67">
        <v>44690</v>
      </c>
      <c r="V30" s="56" t="str" cm="1">
        <f t="array" ref="V30">_xlfn.LET(_xlpm.v, _xlfn.XLOOKUP($F30,[1]UICS!$B$4:$B92,[1]UICS!$D$4:$D92,""), IF(_xlpm.v="", "", _xlpm.v))</f>
        <v/>
      </c>
      <c r="W30" s="57" t="str" cm="1">
        <f t="array" ref="W30">_xlfn.LET(_xlpm.v, _xlfn.XLOOKUP($F30,[1]UICS!$B$4:$B92,[1]UICS!$E$4:$E92,""), IF(_xlpm.v="", "", _xlpm.v))</f>
        <v/>
      </c>
      <c r="X30" s="58">
        <f t="array" ref="X30">_xlfn.XLOOKUP($F30,[1]UICS!$B$4:$B92,[1]UICS!$F$4:$F92," ")</f>
        <v>0</v>
      </c>
      <c r="Y30" s="57" t="str" cm="1">
        <f t="array" ref="Y30">_xlfn.LET(_xlpm.v, _xlfn.XLOOKUP($F30,[1]UICS!$B$4:$B92,[1]UICS!$G$4:$G92,""), IF(_xlpm.v="", "", _xlpm.v))</f>
        <v/>
      </c>
      <c r="Z30" s="59">
        <f t="array" ref="Z30">_xlfn.XLOOKUP($F30,[1]UICS!$B$4:$B92,[1]UICS!$I$4:$I92," ")</f>
        <v>0</v>
      </c>
      <c r="AA30" s="60">
        <f t="array" ref="AA30">_xlfn.XLOOKUP($F30,[1]UICS!$B$4:$B92,[1]UICS!$J$4:$J92," ")</f>
        <v>0</v>
      </c>
      <c r="AB30" s="58">
        <f t="array" ref="AB30">_xlfn.XLOOKUP($F30,[1]UICS!$B$4:$B92,[1]UICS!$K$4:$K92," ")</f>
        <v>0</v>
      </c>
      <c r="AC30" s="58"/>
      <c r="AD30" s="60" t="str" cm="1">
        <f t="array" ref="AD30">_xlfn.LET(_xlpm.v, _xlfn.XLOOKUP($F30,[1]UICS!$B$4:$B92,[1]UICS!$M$4:$M92,""), IF(_xlpm.v="", "", _xlpm.v))</f>
        <v/>
      </c>
    </row>
    <row r="31" spans="1:30" s="61" customFormat="1" ht="25" customHeight="1" thickBot="1" x14ac:dyDescent="0.3">
      <c r="A31" s="46">
        <v>3635</v>
      </c>
      <c r="B31" s="46" t="s">
        <v>39</v>
      </c>
      <c r="C31" s="46" t="s">
        <v>70</v>
      </c>
      <c r="D31" s="47"/>
      <c r="E31" s="46"/>
      <c r="F31" s="46"/>
      <c r="G31" s="46" t="s">
        <v>40</v>
      </c>
      <c r="H31" s="130"/>
      <c r="I31" s="48"/>
      <c r="J31" s="48"/>
      <c r="K31" s="49" t="str">
        <f>IF(AND('Storage Rooms'!J32="",'Storage Rooms'!L32="",'Storage Rooms'!N32=""),"N","Y ")&amp;COUNTA('Storage Rooms'!J32,'Storage Rooms'!L32,'Storage Rooms'!N32)</f>
        <v>N0</v>
      </c>
      <c r="L31" s="154"/>
      <c r="M31" s="50"/>
      <c r="N31" s="51" t="s">
        <v>41</v>
      </c>
      <c r="O31" s="51"/>
      <c r="P31" s="51"/>
      <c r="Q31" s="51"/>
      <c r="R31" s="52"/>
      <c r="S31" s="65"/>
      <c r="T31" s="66"/>
      <c r="U31" s="67">
        <v>45300</v>
      </c>
      <c r="V31" s="56" t="str" cm="1">
        <f t="array" ref="V31">_xlfn.LET(_xlpm.v, _xlfn.XLOOKUP($F31,[1]UICS!$B$4:$B93,[1]UICS!$D$4:$D93,""), IF(_xlpm.v="", "", _xlpm.v))</f>
        <v/>
      </c>
      <c r="W31" s="57" t="str" cm="1">
        <f t="array" ref="W31">_xlfn.LET(_xlpm.v, _xlfn.XLOOKUP($F31,[1]UICS!$B$4:$B93,[1]UICS!$E$4:$E93,""), IF(_xlpm.v="", "", _xlpm.v))</f>
        <v/>
      </c>
      <c r="X31" s="58">
        <f t="array" ref="X31">_xlfn.XLOOKUP($F31,[1]UICS!$B$4:$B93,[1]UICS!$F$4:$F93," ")</f>
        <v>0</v>
      </c>
      <c r="Y31" s="57" t="str" cm="1">
        <f t="array" ref="Y31">_xlfn.LET(_xlpm.v, _xlfn.XLOOKUP($F31,[1]UICS!$B$4:$B93,[1]UICS!$G$4:$G93,""), IF(_xlpm.v="", "", _xlpm.v))</f>
        <v/>
      </c>
      <c r="Z31" s="59">
        <f t="array" ref="Z31">_xlfn.XLOOKUP($F31,[1]UICS!$B$4:$B93,[1]UICS!$I$4:$I93," ")</f>
        <v>0</v>
      </c>
      <c r="AA31" s="60">
        <f t="array" ref="AA31">_xlfn.XLOOKUP($F31,[1]UICS!$B$4:$B93,[1]UICS!$J$4:$J93," ")</f>
        <v>0</v>
      </c>
      <c r="AB31" s="58">
        <f t="array" ref="AB31">_xlfn.XLOOKUP($F31,[1]UICS!$B$4:$B93,[1]UICS!$K$4:$K93," ")</f>
        <v>0</v>
      </c>
      <c r="AC31" s="58"/>
      <c r="AD31" s="60" t="str" cm="1">
        <f t="array" ref="AD31">_xlfn.LET(_xlpm.v, _xlfn.XLOOKUP($F31,[1]UICS!$B$4:$B93,[1]UICS!$M$4:$M93,""), IF(_xlpm.v="", "", _xlpm.v))</f>
        <v/>
      </c>
    </row>
    <row r="32" spans="1:30" s="61" customFormat="1" ht="25" customHeight="1" thickBot="1" x14ac:dyDescent="0.3">
      <c r="A32" s="62">
        <v>3635</v>
      </c>
      <c r="B32" s="62" t="s">
        <v>39</v>
      </c>
      <c r="C32" s="62" t="s">
        <v>71</v>
      </c>
      <c r="D32" s="63"/>
      <c r="E32" s="62"/>
      <c r="F32" s="62"/>
      <c r="G32" s="62" t="s">
        <v>40</v>
      </c>
      <c r="H32" s="131"/>
      <c r="I32" s="64"/>
      <c r="J32" s="64"/>
      <c r="K32" s="49" t="str">
        <f>IF(AND('Storage Rooms'!J33="",'Storage Rooms'!L33="",'Storage Rooms'!N33=""),"N","Y ")&amp;COUNTA('Storage Rooms'!J33,'Storage Rooms'!L33,'Storage Rooms'!N33)</f>
        <v>N0</v>
      </c>
      <c r="L32" s="154"/>
      <c r="M32" s="50"/>
      <c r="N32" s="51" t="s">
        <v>56</v>
      </c>
      <c r="O32" s="51"/>
      <c r="P32" s="51"/>
      <c r="Q32" s="51"/>
      <c r="R32" s="52"/>
      <c r="S32" s="66"/>
      <c r="T32" s="66"/>
      <c r="U32" s="67"/>
      <c r="V32" s="56" t="str" cm="1">
        <f t="array" ref="V32">_xlfn.LET(_xlpm.v, _xlfn.XLOOKUP($F32,[1]UICS!$B$4:$B94,[1]UICS!$D$4:$D94,""), IF(_xlpm.v="", "", _xlpm.v))</f>
        <v/>
      </c>
      <c r="W32" s="57" t="str" cm="1">
        <f t="array" ref="W32">_xlfn.LET(_xlpm.v, _xlfn.XLOOKUP($F32,[1]UICS!$B$4:$B94,[1]UICS!$E$4:$E94,""), IF(_xlpm.v="", "", _xlpm.v))</f>
        <v/>
      </c>
      <c r="X32" s="58">
        <f t="array" ref="X32">_xlfn.XLOOKUP($F32,[1]UICS!$B$4:$B94,[1]UICS!$F$4:$F94," ")</f>
        <v>0</v>
      </c>
      <c r="Y32" s="57" t="str" cm="1">
        <f t="array" ref="Y32">_xlfn.LET(_xlpm.v, _xlfn.XLOOKUP($F32,[1]UICS!$B$4:$B94,[1]UICS!$G$4:$G94,""), IF(_xlpm.v="", "", _xlpm.v))</f>
        <v/>
      </c>
      <c r="Z32" s="59">
        <f t="array" ref="Z32">_xlfn.XLOOKUP($F32,[1]UICS!$B$4:$B94,[1]UICS!$I$4:$I94," ")</f>
        <v>0</v>
      </c>
      <c r="AA32" s="60">
        <f t="array" ref="AA32">_xlfn.XLOOKUP($F32,[1]UICS!$B$4:$B94,[1]UICS!$J$4:$J94," ")</f>
        <v>0</v>
      </c>
      <c r="AB32" s="58">
        <f t="array" ref="AB32">_xlfn.XLOOKUP($F32,[1]UICS!$B$4:$B94,[1]UICS!$K$4:$K94," ")</f>
        <v>0</v>
      </c>
      <c r="AC32" s="58"/>
      <c r="AD32" s="60" t="str" cm="1">
        <f t="array" ref="AD32">_xlfn.LET(_xlpm.v, _xlfn.XLOOKUP($F32,[1]UICS!$B$4:$B94,[1]UICS!$M$4:$M94,""), IF(_xlpm.v="", "", _xlpm.v))</f>
        <v/>
      </c>
    </row>
    <row r="33" spans="1:30" s="61" customFormat="1" ht="25" customHeight="1" thickBot="1" x14ac:dyDescent="0.3">
      <c r="A33" s="46">
        <v>3635</v>
      </c>
      <c r="B33" s="46" t="s">
        <v>39</v>
      </c>
      <c r="C33" s="46" t="s">
        <v>72</v>
      </c>
      <c r="D33" s="47"/>
      <c r="E33" s="46"/>
      <c r="F33" s="46"/>
      <c r="G33" s="46" t="s">
        <v>40</v>
      </c>
      <c r="H33" s="130"/>
      <c r="I33" s="48"/>
      <c r="J33" s="48"/>
      <c r="K33" s="49" t="str">
        <f>IF(AND('Storage Rooms'!J34="",'Storage Rooms'!L34="",'Storage Rooms'!N34=""),"N","Y ")&amp;COUNTA('Storage Rooms'!J34,'Storage Rooms'!L34,'Storage Rooms'!N34)</f>
        <v>N0</v>
      </c>
      <c r="L33" s="154"/>
      <c r="M33" s="50"/>
      <c r="N33" s="51" t="s">
        <v>73</v>
      </c>
      <c r="O33" s="51"/>
      <c r="P33" s="51"/>
      <c r="Q33" s="51"/>
      <c r="R33" s="52"/>
      <c r="S33" s="65"/>
      <c r="T33" s="68"/>
      <c r="U33" s="67"/>
      <c r="V33" s="56" t="str" cm="1">
        <f t="array" ref="V33">_xlfn.LET(_xlpm.v, _xlfn.XLOOKUP($F33,[1]UICS!$B$4:$B95,[1]UICS!$D$4:$D95,""), IF(_xlpm.v="", "", _xlpm.v))</f>
        <v/>
      </c>
      <c r="W33" s="57" t="str" cm="1">
        <f t="array" ref="W33">_xlfn.LET(_xlpm.v, _xlfn.XLOOKUP($F33,[1]UICS!$B$4:$B95,[1]UICS!$E$4:$E95,""), IF(_xlpm.v="", "", _xlpm.v))</f>
        <v/>
      </c>
      <c r="X33" s="58">
        <f t="array" ref="X33">_xlfn.XLOOKUP($F33,[1]UICS!$B$4:$B95,[1]UICS!$F$4:$F95," ")</f>
        <v>0</v>
      </c>
      <c r="Y33" s="57" t="str" cm="1">
        <f t="array" ref="Y33">_xlfn.LET(_xlpm.v, _xlfn.XLOOKUP($F33,[1]UICS!$B$4:$B95,[1]UICS!$G$4:$G95,""), IF(_xlpm.v="", "", _xlpm.v))</f>
        <v/>
      </c>
      <c r="Z33" s="59">
        <f t="array" ref="Z33">_xlfn.XLOOKUP($F33,[1]UICS!$B$4:$B95,[1]UICS!$I$4:$I95," ")</f>
        <v>0</v>
      </c>
      <c r="AA33" s="60">
        <f t="array" ref="AA33">_xlfn.XLOOKUP($F33,[1]UICS!$B$4:$B95,[1]UICS!$J$4:$J95," ")</f>
        <v>0</v>
      </c>
      <c r="AB33" s="58">
        <f t="array" ref="AB33">_xlfn.XLOOKUP($F33,[1]UICS!$B$4:$B95,[1]UICS!$K$4:$K95," ")</f>
        <v>0</v>
      </c>
      <c r="AC33" s="58"/>
      <c r="AD33" s="60" t="str" cm="1">
        <f t="array" ref="AD33">_xlfn.LET(_xlpm.v, _xlfn.XLOOKUP($F33,[1]UICS!$B$4:$B95,[1]UICS!$M$4:$M95,""), IF(_xlpm.v="", "", _xlpm.v))</f>
        <v/>
      </c>
    </row>
    <row r="34" spans="1:30" s="61" customFormat="1" ht="25" customHeight="1" thickBot="1" x14ac:dyDescent="0.3">
      <c r="A34" s="62">
        <v>3635</v>
      </c>
      <c r="B34" s="62" t="s">
        <v>39</v>
      </c>
      <c r="C34" s="62" t="s">
        <v>74</v>
      </c>
      <c r="D34" s="63"/>
      <c r="E34" s="62"/>
      <c r="F34" s="62"/>
      <c r="G34" s="62" t="s">
        <v>40</v>
      </c>
      <c r="H34" s="131"/>
      <c r="I34" s="64"/>
      <c r="J34" s="64"/>
      <c r="K34" s="49" t="str">
        <f>IF(AND('Storage Rooms'!J35="",'Storage Rooms'!L35="",'Storage Rooms'!N35=""),"N","Y ")&amp;COUNTA('Storage Rooms'!J35,'Storage Rooms'!L35,'Storage Rooms'!N35)</f>
        <v>N0</v>
      </c>
      <c r="L34" s="154"/>
      <c r="M34" s="50"/>
      <c r="N34" s="51" t="s">
        <v>41</v>
      </c>
      <c r="O34" s="51"/>
      <c r="P34" s="51"/>
      <c r="Q34" s="51"/>
      <c r="R34" s="52"/>
      <c r="S34" s="65"/>
      <c r="T34" s="68"/>
      <c r="U34" s="67">
        <v>45401</v>
      </c>
      <c r="V34" s="56" t="str" cm="1">
        <f t="array" ref="V34">_xlfn.LET(_xlpm.v, _xlfn.XLOOKUP($F34,[1]UICS!$B$4:$B96,[1]UICS!$D$4:$D96,""), IF(_xlpm.v="", "", _xlpm.v))</f>
        <v/>
      </c>
      <c r="W34" s="57" t="str" cm="1">
        <f t="array" ref="W34">_xlfn.LET(_xlpm.v, _xlfn.XLOOKUP($F34,[1]UICS!$B$4:$B96,[1]UICS!$E$4:$E96,""), IF(_xlpm.v="", "", _xlpm.v))</f>
        <v/>
      </c>
      <c r="X34" s="58">
        <f t="array" ref="X34">_xlfn.XLOOKUP($F34,[1]UICS!$B$4:$B96,[1]UICS!$F$4:$F96," ")</f>
        <v>0</v>
      </c>
      <c r="Y34" s="57" t="str" cm="1">
        <f t="array" ref="Y34">_xlfn.LET(_xlpm.v, _xlfn.XLOOKUP($F34,[1]UICS!$B$4:$B96,[1]UICS!$G$4:$G96,""), IF(_xlpm.v="", "", _xlpm.v))</f>
        <v/>
      </c>
      <c r="Z34" s="59">
        <f t="array" ref="Z34">_xlfn.XLOOKUP($F34,[1]UICS!$B$4:$B96,[1]UICS!$I$4:$I96," ")</f>
        <v>0</v>
      </c>
      <c r="AA34" s="60">
        <f t="array" ref="AA34">_xlfn.XLOOKUP($F34,[1]UICS!$B$4:$B96,[1]UICS!$J$4:$J96," ")</f>
        <v>0</v>
      </c>
      <c r="AB34" s="58">
        <f t="array" ref="AB34">_xlfn.XLOOKUP($F34,[1]UICS!$B$4:$B96,[1]UICS!$K$4:$K96," ")</f>
        <v>0</v>
      </c>
      <c r="AC34" s="58"/>
      <c r="AD34" s="60" t="str" cm="1">
        <f t="array" ref="AD34">_xlfn.LET(_xlpm.v, _xlfn.XLOOKUP($F34,[1]UICS!$B$4:$B96,[1]UICS!$M$4:$M96,""), IF(_xlpm.v="", "", _xlpm.v))</f>
        <v/>
      </c>
    </row>
    <row r="35" spans="1:30" s="61" customFormat="1" ht="25" customHeight="1" thickBot="1" x14ac:dyDescent="0.3">
      <c r="A35" s="46">
        <v>3635</v>
      </c>
      <c r="B35" s="46" t="s">
        <v>39</v>
      </c>
      <c r="C35" s="46" t="s">
        <v>75</v>
      </c>
      <c r="D35" s="47"/>
      <c r="E35" s="46"/>
      <c r="F35" s="46"/>
      <c r="G35" s="46" t="s">
        <v>40</v>
      </c>
      <c r="H35" s="130"/>
      <c r="I35" s="48"/>
      <c r="J35" s="48"/>
      <c r="K35" s="49" t="str">
        <f>IF(AND('Storage Rooms'!J36="",'Storage Rooms'!L36="",'Storage Rooms'!N36=""),"N","Y ")&amp;COUNTA('Storage Rooms'!J36,'Storage Rooms'!L36,'Storage Rooms'!N36)</f>
        <v>N0</v>
      </c>
      <c r="L35" s="154"/>
      <c r="M35" s="50"/>
      <c r="N35" s="51" t="s">
        <v>41</v>
      </c>
      <c r="O35" s="51"/>
      <c r="P35" s="51"/>
      <c r="Q35" s="51"/>
      <c r="R35" s="52"/>
      <c r="S35" s="65"/>
      <c r="T35" s="66"/>
      <c r="U35" s="67">
        <v>43900</v>
      </c>
      <c r="V35" s="56" t="str" cm="1">
        <f t="array" ref="V35">_xlfn.LET(_xlpm.v, _xlfn.XLOOKUP($F35,[1]UICS!$B$4:$B97,[1]UICS!$D$4:$D97,""), IF(_xlpm.v="", "", _xlpm.v))</f>
        <v/>
      </c>
      <c r="W35" s="57" t="str" cm="1">
        <f t="array" ref="W35">_xlfn.LET(_xlpm.v, _xlfn.XLOOKUP($F35,[1]UICS!$B$4:$B97,[1]UICS!$E$4:$E97,""), IF(_xlpm.v="", "", _xlpm.v))</f>
        <v/>
      </c>
      <c r="X35" s="58">
        <f t="array" ref="X35">_xlfn.XLOOKUP($F35,[1]UICS!$B$4:$B97,[1]UICS!$F$4:$F97," ")</f>
        <v>0</v>
      </c>
      <c r="Y35" s="57" t="str" cm="1">
        <f t="array" ref="Y35">_xlfn.LET(_xlpm.v, _xlfn.XLOOKUP($F35,[1]UICS!$B$4:$B97,[1]UICS!$G$4:$G97,""), IF(_xlpm.v="", "", _xlpm.v))</f>
        <v/>
      </c>
      <c r="Z35" s="59">
        <f t="array" ref="Z35">_xlfn.XLOOKUP($F35,[1]UICS!$B$4:$B97,[1]UICS!$I$4:$I97," ")</f>
        <v>0</v>
      </c>
      <c r="AA35" s="60">
        <f t="array" ref="AA35">_xlfn.XLOOKUP($F35,[1]UICS!$B$4:$B97,[1]UICS!$J$4:$J97," ")</f>
        <v>0</v>
      </c>
      <c r="AB35" s="58">
        <f t="array" ref="AB35">_xlfn.XLOOKUP($F35,[1]UICS!$B$4:$B97,[1]UICS!$K$4:$K97," ")</f>
        <v>0</v>
      </c>
      <c r="AC35" s="58"/>
      <c r="AD35" s="60" t="str" cm="1">
        <f t="array" ref="AD35">_xlfn.LET(_xlpm.v, _xlfn.XLOOKUP($F35,[1]UICS!$B$4:$B97,[1]UICS!$M$4:$M97,""), IF(_xlpm.v="", "", _xlpm.v))</f>
        <v/>
      </c>
    </row>
    <row r="36" spans="1:30" s="61" customFormat="1" ht="25" customHeight="1" thickBot="1" x14ac:dyDescent="0.3">
      <c r="A36" s="62">
        <v>3635</v>
      </c>
      <c r="B36" s="62" t="s">
        <v>39</v>
      </c>
      <c r="C36" s="62" t="s">
        <v>76</v>
      </c>
      <c r="D36" s="63"/>
      <c r="E36" s="62"/>
      <c r="F36" s="62"/>
      <c r="G36" s="62" t="s">
        <v>40</v>
      </c>
      <c r="H36" s="131"/>
      <c r="I36" s="64"/>
      <c r="J36" s="64"/>
      <c r="K36" s="49" t="str">
        <f>IF(AND('Storage Rooms'!J37="",'Storage Rooms'!L37="",'Storage Rooms'!N37=""),"N","Y ")&amp;COUNTA('Storage Rooms'!J37,'Storage Rooms'!L37,'Storage Rooms'!N37)</f>
        <v>N0</v>
      </c>
      <c r="L36" s="154"/>
      <c r="M36" s="50"/>
      <c r="N36" s="51" t="s">
        <v>41</v>
      </c>
      <c r="O36" s="51"/>
      <c r="P36" s="51"/>
      <c r="Q36" s="51"/>
      <c r="R36" s="52"/>
      <c r="S36" s="65"/>
      <c r="T36" s="66"/>
      <c r="U36" s="67">
        <v>44784</v>
      </c>
      <c r="V36" s="56" t="str" cm="1">
        <f t="array" ref="V36">_xlfn.LET(_xlpm.v, _xlfn.XLOOKUP($F36,[1]UICS!$B$4:$B98,[1]UICS!$D$4:$D98,""), IF(_xlpm.v="", "", _xlpm.v))</f>
        <v/>
      </c>
      <c r="W36" s="57" t="str" cm="1">
        <f t="array" ref="W36">_xlfn.LET(_xlpm.v, _xlfn.XLOOKUP($F36,[1]UICS!$B$4:$B98,[1]UICS!$E$4:$E98,""), IF(_xlpm.v="", "", _xlpm.v))</f>
        <v/>
      </c>
      <c r="X36" s="58">
        <f t="array" ref="X36">_xlfn.XLOOKUP($F36,[1]UICS!$B$4:$B98,[1]UICS!$F$4:$F98," ")</f>
        <v>0</v>
      </c>
      <c r="Y36" s="57" t="str" cm="1">
        <f t="array" ref="Y36">_xlfn.LET(_xlpm.v, _xlfn.XLOOKUP($F36,[1]UICS!$B$4:$B98,[1]UICS!$G$4:$G98,""), IF(_xlpm.v="", "", _xlpm.v))</f>
        <v/>
      </c>
      <c r="Z36" s="59">
        <f t="array" ref="Z36">_xlfn.XLOOKUP($F36,[1]UICS!$B$4:$B98,[1]UICS!$I$4:$I98," ")</f>
        <v>0</v>
      </c>
      <c r="AA36" s="60">
        <f t="array" ref="AA36">_xlfn.XLOOKUP($F36,[1]UICS!$B$4:$B98,[1]UICS!$J$4:$J98," ")</f>
        <v>0</v>
      </c>
      <c r="AB36" s="58">
        <f t="array" ref="AB36">_xlfn.XLOOKUP($F36,[1]UICS!$B$4:$B98,[1]UICS!$K$4:$K98," ")</f>
        <v>0</v>
      </c>
      <c r="AC36" s="58"/>
      <c r="AD36" s="60" t="str" cm="1">
        <f t="array" ref="AD36">_xlfn.LET(_xlpm.v, _xlfn.XLOOKUP($F36,[1]UICS!$B$4:$B98,[1]UICS!$M$4:$M98,""), IF(_xlpm.v="", "", _xlpm.v))</f>
        <v/>
      </c>
    </row>
    <row r="37" spans="1:30" s="61" customFormat="1" ht="25" customHeight="1" thickBot="1" x14ac:dyDescent="0.3">
      <c r="A37" s="46">
        <v>3635</v>
      </c>
      <c r="B37" s="46" t="s">
        <v>39</v>
      </c>
      <c r="C37" s="46" t="s">
        <v>77</v>
      </c>
      <c r="D37" s="47"/>
      <c r="E37" s="46"/>
      <c r="F37" s="46"/>
      <c r="G37" s="46" t="s">
        <v>42</v>
      </c>
      <c r="H37" s="130"/>
      <c r="I37" s="48"/>
      <c r="J37" s="48"/>
      <c r="K37" s="49" t="str">
        <f>IF(AND('Storage Rooms'!J38="",'Storage Rooms'!L38="",'Storage Rooms'!N38=""),"N","Y ")&amp;COUNTA('Storage Rooms'!J38,'Storage Rooms'!L38,'Storage Rooms'!N38)</f>
        <v>N0</v>
      </c>
      <c r="L37" s="154"/>
      <c r="M37" s="50"/>
      <c r="N37" s="51" t="s">
        <v>41</v>
      </c>
      <c r="O37" s="51"/>
      <c r="P37" s="51"/>
      <c r="Q37" s="51"/>
      <c r="R37" s="52"/>
      <c r="S37" s="65"/>
      <c r="T37" s="68"/>
      <c r="U37" s="67">
        <v>45385</v>
      </c>
      <c r="V37" s="56" t="str" cm="1">
        <f t="array" ref="V37">_xlfn.LET(_xlpm.v, _xlfn.XLOOKUP($F37,[1]UICS!$B$4:$B99,[1]UICS!$D$4:$D99,""), IF(_xlpm.v="", "", _xlpm.v))</f>
        <v/>
      </c>
      <c r="W37" s="57" t="str" cm="1">
        <f t="array" ref="W37">_xlfn.LET(_xlpm.v, _xlfn.XLOOKUP($F37,[1]UICS!$B$4:$B99,[1]UICS!$E$4:$E99,""), IF(_xlpm.v="", "", _xlpm.v))</f>
        <v/>
      </c>
      <c r="X37" s="58">
        <f t="array" ref="X37">_xlfn.XLOOKUP($F37,[1]UICS!$B$4:$B99,[1]UICS!$F$4:$F99," ")</f>
        <v>0</v>
      </c>
      <c r="Y37" s="57" t="str" cm="1">
        <f t="array" ref="Y37">_xlfn.LET(_xlpm.v, _xlfn.XLOOKUP($F37,[1]UICS!$B$4:$B99,[1]UICS!$G$4:$G99,""), IF(_xlpm.v="", "", _xlpm.v))</f>
        <v/>
      </c>
      <c r="Z37" s="59">
        <f t="array" ref="Z37">_xlfn.XLOOKUP($F37,[1]UICS!$B$4:$B99,[1]UICS!$I$4:$I99," ")</f>
        <v>0</v>
      </c>
      <c r="AA37" s="60">
        <f t="array" ref="AA37">_xlfn.XLOOKUP($F37,[1]UICS!$B$4:$B99,[1]UICS!$J$4:$J99," ")</f>
        <v>0</v>
      </c>
      <c r="AB37" s="58">
        <f t="array" ref="AB37">_xlfn.XLOOKUP($F37,[1]UICS!$B$4:$B99,[1]UICS!$K$4:$K99," ")</f>
        <v>0</v>
      </c>
      <c r="AC37" s="58"/>
      <c r="AD37" s="60" t="str" cm="1">
        <f t="array" ref="AD37">_xlfn.LET(_xlpm.v, _xlfn.XLOOKUP($F37,[1]UICS!$B$4:$B99,[1]UICS!$M$4:$M99,""), IF(_xlpm.v="", "", _xlpm.v))</f>
        <v/>
      </c>
    </row>
    <row r="38" spans="1:30" s="61" customFormat="1" ht="25" customHeight="1" thickBot="1" x14ac:dyDescent="0.3">
      <c r="A38" s="62">
        <v>3635</v>
      </c>
      <c r="B38" s="62" t="s">
        <v>39</v>
      </c>
      <c r="C38" s="62" t="s">
        <v>78</v>
      </c>
      <c r="D38" s="63"/>
      <c r="E38" s="62"/>
      <c r="F38" s="62"/>
      <c r="G38" s="62" t="s">
        <v>42</v>
      </c>
      <c r="H38" s="131"/>
      <c r="I38" s="64"/>
      <c r="J38" s="64"/>
      <c r="K38" s="49" t="str">
        <f>IF(AND('Storage Rooms'!J39="",'Storage Rooms'!L39="",'Storage Rooms'!N39=""),"N","Y ")&amp;COUNTA('Storage Rooms'!J39,'Storage Rooms'!L39,'Storage Rooms'!N39)</f>
        <v>N0</v>
      </c>
      <c r="L38" s="154"/>
      <c r="M38" s="50"/>
      <c r="N38" s="51" t="s">
        <v>41</v>
      </c>
      <c r="O38" s="51"/>
      <c r="P38" s="51"/>
      <c r="Q38" s="51"/>
      <c r="R38" s="52"/>
      <c r="S38" s="65"/>
      <c r="T38" s="68"/>
      <c r="U38" s="67">
        <v>45134</v>
      </c>
      <c r="V38" s="56" t="str" cm="1">
        <f t="array" ref="V38">_xlfn.LET(_xlpm.v, _xlfn.XLOOKUP($F38,[1]UICS!$B$4:$B100,[1]UICS!$D$4:$D100,""), IF(_xlpm.v="", "", _xlpm.v))</f>
        <v/>
      </c>
      <c r="W38" s="57" t="str" cm="1">
        <f t="array" ref="W38">_xlfn.LET(_xlpm.v, _xlfn.XLOOKUP($F38,[1]UICS!$B$4:$B100,[1]UICS!$E$4:$E100,""), IF(_xlpm.v="", "", _xlpm.v))</f>
        <v/>
      </c>
      <c r="X38" s="58">
        <f t="array" ref="X38">_xlfn.XLOOKUP($F38,[1]UICS!$B$4:$B100,[1]UICS!$F$4:$F100," ")</f>
        <v>0</v>
      </c>
      <c r="Y38" s="57" t="str" cm="1">
        <f t="array" ref="Y38">_xlfn.LET(_xlpm.v, _xlfn.XLOOKUP($F38,[1]UICS!$B$4:$B100,[1]UICS!$G$4:$G100,""), IF(_xlpm.v="", "", _xlpm.v))</f>
        <v/>
      </c>
      <c r="Z38" s="59">
        <f t="array" ref="Z38">_xlfn.XLOOKUP($F38,[1]UICS!$B$4:$B100,[1]UICS!$I$4:$I100," ")</f>
        <v>0</v>
      </c>
      <c r="AA38" s="60">
        <f t="array" ref="AA38">_xlfn.XLOOKUP($F38,[1]UICS!$B$4:$B100,[1]UICS!$J$4:$J100," ")</f>
        <v>0</v>
      </c>
      <c r="AB38" s="58">
        <f t="array" ref="AB38">_xlfn.XLOOKUP($F38,[1]UICS!$B$4:$B100,[1]UICS!$K$4:$K100," ")</f>
        <v>0</v>
      </c>
      <c r="AC38" s="58"/>
      <c r="AD38" s="60" t="str" cm="1">
        <f t="array" ref="AD38">_xlfn.LET(_xlpm.v, _xlfn.XLOOKUP($F38,[1]UICS!$B$4:$B100,[1]UICS!$M$4:$M100,""), IF(_xlpm.v="", "", _xlpm.v))</f>
        <v/>
      </c>
    </row>
    <row r="39" spans="1:30" s="61" customFormat="1" ht="25" customHeight="1" thickBot="1" x14ac:dyDescent="0.3">
      <c r="A39" s="46">
        <v>3635</v>
      </c>
      <c r="B39" s="46" t="s">
        <v>39</v>
      </c>
      <c r="C39" s="46" t="s">
        <v>79</v>
      </c>
      <c r="D39" s="47"/>
      <c r="E39" s="46"/>
      <c r="F39" s="46"/>
      <c r="G39" s="46" t="s">
        <v>42</v>
      </c>
      <c r="H39" s="130"/>
      <c r="I39" s="48"/>
      <c r="J39" s="48"/>
      <c r="K39" s="49" t="str">
        <f>IF(AND('Storage Rooms'!J40="",'Storage Rooms'!L40="",'Storage Rooms'!N40=""),"N","Y ")&amp;COUNTA('Storage Rooms'!J40,'Storage Rooms'!L40,'Storage Rooms'!N40)</f>
        <v>N0</v>
      </c>
      <c r="L39" s="154"/>
      <c r="M39" s="50"/>
      <c r="N39" s="51" t="s">
        <v>41</v>
      </c>
      <c r="O39" s="51"/>
      <c r="P39" s="51"/>
      <c r="Q39" s="51"/>
      <c r="R39" s="52"/>
      <c r="S39" s="65"/>
      <c r="T39" s="73"/>
      <c r="U39" s="67">
        <v>44204</v>
      </c>
      <c r="V39" s="56" t="str" cm="1">
        <f t="array" ref="V39">_xlfn.LET(_xlpm.v, _xlfn.XLOOKUP($F39,[1]UICS!$B$4:$B101,[1]UICS!$D$4:$D101,""), IF(_xlpm.v="", "", _xlpm.v))</f>
        <v/>
      </c>
      <c r="W39" s="57" t="str" cm="1">
        <f t="array" ref="W39">_xlfn.LET(_xlpm.v, _xlfn.XLOOKUP($F39,[1]UICS!$B$4:$B101,[1]UICS!$E$4:$E101,""), IF(_xlpm.v="", "", _xlpm.v))</f>
        <v/>
      </c>
      <c r="X39" s="58">
        <f t="array" ref="X39">_xlfn.XLOOKUP($F39,[1]UICS!$B$4:$B101,[1]UICS!$F$4:$F101," ")</f>
        <v>0</v>
      </c>
      <c r="Y39" s="57" t="str" cm="1">
        <f t="array" ref="Y39">_xlfn.LET(_xlpm.v, _xlfn.XLOOKUP($F39,[1]UICS!$B$4:$B101,[1]UICS!$G$4:$G101,""), IF(_xlpm.v="", "", _xlpm.v))</f>
        <v/>
      </c>
      <c r="Z39" s="59">
        <f t="array" ref="Z39">_xlfn.XLOOKUP($F39,[1]UICS!$B$4:$B101,[1]UICS!$I$4:$I101," ")</f>
        <v>0</v>
      </c>
      <c r="AA39" s="60">
        <f t="array" ref="AA39">_xlfn.XLOOKUP($F39,[1]UICS!$B$4:$B101,[1]UICS!$J$4:$J101," ")</f>
        <v>0</v>
      </c>
      <c r="AB39" s="58">
        <f t="array" ref="AB39">_xlfn.XLOOKUP($F39,[1]UICS!$B$4:$B101,[1]UICS!$K$4:$K101," ")</f>
        <v>0</v>
      </c>
      <c r="AC39" s="58"/>
      <c r="AD39" s="60" t="str" cm="1">
        <f t="array" ref="AD39">_xlfn.LET(_xlpm.v, _xlfn.XLOOKUP($F39,[1]UICS!$B$4:$B101,[1]UICS!$M$4:$M101,""), IF(_xlpm.v="", "", _xlpm.v))</f>
        <v/>
      </c>
    </row>
    <row r="40" spans="1:30" s="61" customFormat="1" ht="25" customHeight="1" thickBot="1" x14ac:dyDescent="0.3">
      <c r="A40" s="62">
        <v>3635</v>
      </c>
      <c r="B40" s="62" t="s">
        <v>39</v>
      </c>
      <c r="C40" s="62" t="s">
        <v>80</v>
      </c>
      <c r="D40" s="63"/>
      <c r="E40" s="62"/>
      <c r="F40" s="62"/>
      <c r="G40" s="62" t="s">
        <v>42</v>
      </c>
      <c r="H40" s="131"/>
      <c r="I40" s="64"/>
      <c r="J40" s="64"/>
      <c r="K40" s="49" t="str">
        <f>IF(AND('Storage Rooms'!J41="",'Storage Rooms'!L41="",'Storage Rooms'!N41=""),"N","Y ")&amp;COUNTA('Storage Rooms'!J41,'Storage Rooms'!L41,'Storage Rooms'!N41)</f>
        <v>N0</v>
      </c>
      <c r="L40" s="154"/>
      <c r="M40" s="50"/>
      <c r="N40" s="51" t="s">
        <v>41</v>
      </c>
      <c r="O40" s="51"/>
      <c r="P40" s="51"/>
      <c r="Q40" s="51"/>
      <c r="R40" s="52"/>
      <c r="S40" s="65"/>
      <c r="T40" s="66"/>
      <c r="U40" s="67">
        <v>44974</v>
      </c>
      <c r="V40" s="56" t="str" cm="1">
        <f t="array" ref="V40">_xlfn.LET(_xlpm.v, _xlfn.XLOOKUP($F40,[1]UICS!$B$4:$B102,[1]UICS!$D$4:$D102,""), IF(_xlpm.v="", "", _xlpm.v))</f>
        <v/>
      </c>
      <c r="W40" s="57" t="str" cm="1">
        <f t="array" ref="W40">_xlfn.LET(_xlpm.v, _xlfn.XLOOKUP($F40,[1]UICS!$B$4:$B102,[1]UICS!$E$4:$E102,""), IF(_xlpm.v="", "", _xlpm.v))</f>
        <v/>
      </c>
      <c r="X40" s="58">
        <f t="array" ref="X40">_xlfn.XLOOKUP($F40,[1]UICS!$B$4:$B102,[1]UICS!$F$4:$F102," ")</f>
        <v>0</v>
      </c>
      <c r="Y40" s="57" t="str" cm="1">
        <f t="array" ref="Y40">_xlfn.LET(_xlpm.v, _xlfn.XLOOKUP($F40,[1]UICS!$B$4:$B102,[1]UICS!$G$4:$G102,""), IF(_xlpm.v="", "", _xlpm.v))</f>
        <v/>
      </c>
      <c r="Z40" s="59">
        <f t="array" ref="Z40">_xlfn.XLOOKUP($F40,[1]UICS!$B$4:$B102,[1]UICS!$I$4:$I102," ")</f>
        <v>0</v>
      </c>
      <c r="AA40" s="60">
        <f t="array" ref="AA40">_xlfn.XLOOKUP($F40,[1]UICS!$B$4:$B102,[1]UICS!$J$4:$J102," ")</f>
        <v>0</v>
      </c>
      <c r="AB40" s="58">
        <f t="array" ref="AB40">_xlfn.XLOOKUP($F40,[1]UICS!$B$4:$B102,[1]UICS!$K$4:$K102," ")</f>
        <v>0</v>
      </c>
      <c r="AC40" s="58"/>
      <c r="AD40" s="60" t="str" cm="1">
        <f t="array" ref="AD40">_xlfn.LET(_xlpm.v, _xlfn.XLOOKUP($F40,[1]UICS!$B$4:$B102,[1]UICS!$M$4:$M102,""), IF(_xlpm.v="", "", _xlpm.v))</f>
        <v/>
      </c>
    </row>
    <row r="41" spans="1:30" s="61" customFormat="1" ht="25" customHeight="1" thickBot="1" x14ac:dyDescent="0.3">
      <c r="A41" s="46">
        <v>3635</v>
      </c>
      <c r="B41" s="46" t="s">
        <v>39</v>
      </c>
      <c r="C41" s="46" t="s">
        <v>81</v>
      </c>
      <c r="D41" s="47"/>
      <c r="E41" s="46"/>
      <c r="F41" s="46"/>
      <c r="G41" s="46" t="s">
        <v>42</v>
      </c>
      <c r="H41" s="130"/>
      <c r="I41" s="48"/>
      <c r="J41" s="48"/>
      <c r="K41" s="49" t="str">
        <f>IF(AND('Storage Rooms'!J42="",'Storage Rooms'!L42="",'Storage Rooms'!N42=""),"N","Y ")&amp;COUNTA('Storage Rooms'!J42,'Storage Rooms'!L42,'Storage Rooms'!N42)</f>
        <v>N0</v>
      </c>
      <c r="L41" s="154"/>
      <c r="M41" s="50"/>
      <c r="N41" s="51" t="s">
        <v>41</v>
      </c>
      <c r="O41" s="51"/>
      <c r="P41" s="51"/>
      <c r="Q41" s="51"/>
      <c r="R41" s="52"/>
      <c r="S41" s="65"/>
      <c r="T41" s="68"/>
      <c r="U41" s="67">
        <v>44627</v>
      </c>
      <c r="V41" s="56" t="str" cm="1">
        <f t="array" ref="V41">_xlfn.LET(_xlpm.v, _xlfn.XLOOKUP($F41,[1]UICS!$B$4:$B103,[1]UICS!$D$4:$D103,""), IF(_xlpm.v="", "", _xlpm.v))</f>
        <v/>
      </c>
      <c r="W41" s="57" t="str" cm="1">
        <f t="array" ref="W41">_xlfn.LET(_xlpm.v, _xlfn.XLOOKUP($F41,[1]UICS!$B$4:$B103,[1]UICS!$E$4:$E103,""), IF(_xlpm.v="", "", _xlpm.v))</f>
        <v/>
      </c>
      <c r="X41" s="58">
        <f t="array" ref="X41">_xlfn.XLOOKUP($F41,[1]UICS!$B$4:$B103,[1]UICS!$F$4:$F103," ")</f>
        <v>0</v>
      </c>
      <c r="Y41" s="57" t="str" cm="1">
        <f t="array" ref="Y41">_xlfn.LET(_xlpm.v, _xlfn.XLOOKUP($F41,[1]UICS!$B$4:$B103,[1]UICS!$G$4:$G103,""), IF(_xlpm.v="", "", _xlpm.v))</f>
        <v/>
      </c>
      <c r="Z41" s="59">
        <f t="array" ref="Z41">_xlfn.XLOOKUP($F41,[1]UICS!$B$4:$B103,[1]UICS!$I$4:$I103," ")</f>
        <v>0</v>
      </c>
      <c r="AA41" s="60">
        <f t="array" ref="AA41">_xlfn.XLOOKUP($F41,[1]UICS!$B$4:$B103,[1]UICS!$J$4:$J103," ")</f>
        <v>0</v>
      </c>
      <c r="AB41" s="58">
        <f t="array" ref="AB41">_xlfn.XLOOKUP($F41,[1]UICS!$B$4:$B103,[1]UICS!$K$4:$K103," ")</f>
        <v>0</v>
      </c>
      <c r="AC41" s="58"/>
      <c r="AD41" s="60" t="str" cm="1">
        <f t="array" ref="AD41">_xlfn.LET(_xlpm.v, _xlfn.XLOOKUP($F41,[1]UICS!$B$4:$B103,[1]UICS!$M$4:$M103,""), IF(_xlpm.v="", "", _xlpm.v))</f>
        <v/>
      </c>
    </row>
    <row r="42" spans="1:30" s="61" customFormat="1" ht="25" customHeight="1" thickBot="1" x14ac:dyDescent="0.3">
      <c r="A42" s="62">
        <v>3635</v>
      </c>
      <c r="B42" s="62" t="s">
        <v>39</v>
      </c>
      <c r="C42" s="62" t="s">
        <v>82</v>
      </c>
      <c r="D42" s="63"/>
      <c r="E42" s="62"/>
      <c r="F42" s="62"/>
      <c r="G42" s="62" t="s">
        <v>42</v>
      </c>
      <c r="H42" s="131"/>
      <c r="I42" s="64"/>
      <c r="J42" s="64"/>
      <c r="K42" s="49" t="str">
        <f>IF(AND('Storage Rooms'!J43="",'Storage Rooms'!L43="",'Storage Rooms'!N43=""),"N","Y ")&amp;COUNTA('Storage Rooms'!J43,'Storage Rooms'!L43,'Storage Rooms'!N43)</f>
        <v>N0</v>
      </c>
      <c r="L42" s="154"/>
      <c r="M42" s="50"/>
      <c r="N42" s="51" t="s">
        <v>41</v>
      </c>
      <c r="O42" s="51"/>
      <c r="P42" s="51"/>
      <c r="Q42" s="51"/>
      <c r="R42" s="52"/>
      <c r="S42" s="65"/>
      <c r="T42" s="68"/>
      <c r="U42" s="67">
        <v>45168</v>
      </c>
      <c r="V42" s="56" t="str" cm="1">
        <f t="array" ref="V42">_xlfn.LET(_xlpm.v, _xlfn.XLOOKUP($F42,[1]UICS!$B$4:$B104,[1]UICS!$D$4:$D104,""), IF(_xlpm.v="", "", _xlpm.v))</f>
        <v/>
      </c>
      <c r="W42" s="57" t="str" cm="1">
        <f t="array" ref="W42">_xlfn.LET(_xlpm.v, _xlfn.XLOOKUP($F42,[1]UICS!$B$4:$B104,[1]UICS!$E$4:$E104,""), IF(_xlpm.v="", "", _xlpm.v))</f>
        <v/>
      </c>
      <c r="X42" s="58">
        <f t="array" ref="X42">_xlfn.XLOOKUP($F42,[1]UICS!$B$4:$B104,[1]UICS!$F$4:$F104," ")</f>
        <v>0</v>
      </c>
      <c r="Y42" s="57" t="str" cm="1">
        <f t="array" ref="Y42">_xlfn.LET(_xlpm.v, _xlfn.XLOOKUP($F42,[1]UICS!$B$4:$B104,[1]UICS!$G$4:$G104,""), IF(_xlpm.v="", "", _xlpm.v))</f>
        <v/>
      </c>
      <c r="Z42" s="59">
        <f t="array" ref="Z42">_xlfn.XLOOKUP($F42,[1]UICS!$B$4:$B104,[1]UICS!$I$4:$I104," ")</f>
        <v>0</v>
      </c>
      <c r="AA42" s="60">
        <f t="array" ref="AA42">_xlfn.XLOOKUP($F42,[1]UICS!$B$4:$B104,[1]UICS!$J$4:$J104," ")</f>
        <v>0</v>
      </c>
      <c r="AB42" s="58">
        <f t="array" ref="AB42">_xlfn.XLOOKUP($F42,[1]UICS!$B$4:$B104,[1]UICS!$K$4:$K104," ")</f>
        <v>0</v>
      </c>
      <c r="AC42" s="58"/>
      <c r="AD42" s="60" t="str" cm="1">
        <f t="array" ref="AD42">_xlfn.LET(_xlpm.v, _xlfn.XLOOKUP($F42,[1]UICS!$B$4:$B104,[1]UICS!$M$4:$M104,""), IF(_xlpm.v="", "", _xlpm.v))</f>
        <v/>
      </c>
    </row>
    <row r="43" spans="1:30" s="61" customFormat="1" ht="25" customHeight="1" thickBot="1" x14ac:dyDescent="0.3">
      <c r="A43" s="46">
        <v>3635</v>
      </c>
      <c r="B43" s="46" t="s">
        <v>39</v>
      </c>
      <c r="C43" s="46" t="s">
        <v>83</v>
      </c>
      <c r="D43" s="47"/>
      <c r="E43" s="46"/>
      <c r="F43" s="46"/>
      <c r="G43" s="46" t="s">
        <v>40</v>
      </c>
      <c r="H43" s="130"/>
      <c r="I43" s="48"/>
      <c r="J43" s="48"/>
      <c r="K43" s="49" t="str">
        <f>IF(AND('Storage Rooms'!J44="",'Storage Rooms'!L44="",'Storage Rooms'!N44=""),"N","Y ")&amp;COUNTA('Storage Rooms'!J44,'Storage Rooms'!L44,'Storage Rooms'!N44)</f>
        <v>N0</v>
      </c>
      <c r="L43" s="154"/>
      <c r="M43" s="50"/>
      <c r="N43" s="51" t="s">
        <v>41</v>
      </c>
      <c r="O43" s="51"/>
      <c r="P43" s="51"/>
      <c r="Q43" s="51"/>
      <c r="R43" s="52"/>
      <c r="S43" s="65"/>
      <c r="T43" s="68"/>
      <c r="U43" s="67">
        <v>45429</v>
      </c>
      <c r="V43" s="56" t="str" cm="1">
        <f t="array" ref="V43">_xlfn.LET(_xlpm.v, _xlfn.XLOOKUP($F43,[1]UICS!$B$4:$B105,[1]UICS!$D$4:$D105,""), IF(_xlpm.v="", "", _xlpm.v))</f>
        <v/>
      </c>
      <c r="W43" s="57" t="str" cm="1">
        <f t="array" ref="W43">_xlfn.LET(_xlpm.v, _xlfn.XLOOKUP($F43,[1]UICS!$B$4:$B105,[1]UICS!$E$4:$E105,""), IF(_xlpm.v="", "", _xlpm.v))</f>
        <v/>
      </c>
      <c r="X43" s="58">
        <f t="array" ref="X43">_xlfn.XLOOKUP($F43,[1]UICS!$B$4:$B105,[1]UICS!$F$4:$F105," ")</f>
        <v>0</v>
      </c>
      <c r="Y43" s="57" t="str" cm="1">
        <f t="array" ref="Y43">_xlfn.LET(_xlpm.v, _xlfn.XLOOKUP($F43,[1]UICS!$B$4:$B105,[1]UICS!$G$4:$G105,""), IF(_xlpm.v="", "", _xlpm.v))</f>
        <v/>
      </c>
      <c r="Z43" s="59">
        <f t="array" ref="Z43">_xlfn.XLOOKUP($F43,[1]UICS!$B$4:$B105,[1]UICS!$I$4:$I105," ")</f>
        <v>0</v>
      </c>
      <c r="AA43" s="60">
        <f t="array" ref="AA43">_xlfn.XLOOKUP($F43,[1]UICS!$B$4:$B105,[1]UICS!$J$4:$J105," ")</f>
        <v>0</v>
      </c>
      <c r="AB43" s="58">
        <f t="array" ref="AB43">_xlfn.XLOOKUP($F43,[1]UICS!$B$4:$B105,[1]UICS!$K$4:$K105," ")</f>
        <v>0</v>
      </c>
      <c r="AC43" s="58"/>
      <c r="AD43" s="60" t="str" cm="1">
        <f t="array" ref="AD43">_xlfn.LET(_xlpm.v, _xlfn.XLOOKUP($F43,[1]UICS!$B$4:$B105,[1]UICS!$M$4:$M105,""), IF(_xlpm.v="", "", _xlpm.v))</f>
        <v/>
      </c>
    </row>
    <row r="44" spans="1:30" s="61" customFormat="1" ht="25" customHeight="1" thickBot="1" x14ac:dyDescent="0.3">
      <c r="A44" s="62">
        <v>3635</v>
      </c>
      <c r="B44" s="62" t="s">
        <v>39</v>
      </c>
      <c r="C44" s="62" t="s">
        <v>84</v>
      </c>
      <c r="D44" s="63"/>
      <c r="E44" s="62"/>
      <c r="F44" s="62"/>
      <c r="G44" s="62" t="s">
        <v>40</v>
      </c>
      <c r="H44" s="131"/>
      <c r="I44" s="64"/>
      <c r="J44" s="64"/>
      <c r="K44" s="49" t="str">
        <f>IF(AND('Storage Rooms'!J45="",'Storage Rooms'!L45="",'Storage Rooms'!N45=""),"N","Y ")&amp;COUNTA('Storage Rooms'!J45,'Storage Rooms'!L45,'Storage Rooms'!N45)</f>
        <v>N0</v>
      </c>
      <c r="L44" s="154"/>
      <c r="M44" s="50"/>
      <c r="N44" s="51" t="s">
        <v>41</v>
      </c>
      <c r="O44" s="51"/>
      <c r="P44" s="51"/>
      <c r="Q44" s="51"/>
      <c r="R44" s="52"/>
      <c r="S44" s="75"/>
      <c r="T44" s="68"/>
      <c r="U44" s="67">
        <v>45356</v>
      </c>
      <c r="V44" s="56" t="str" cm="1">
        <f t="array" ref="V44">_xlfn.LET(_xlpm.v, _xlfn.XLOOKUP($F44,[1]UICS!$B$4:$B106,[1]UICS!$D$4:$D106,""), IF(_xlpm.v="", "", _xlpm.v))</f>
        <v/>
      </c>
      <c r="W44" s="57" t="str" cm="1">
        <f t="array" ref="W44">_xlfn.LET(_xlpm.v, _xlfn.XLOOKUP($F44,[1]UICS!$B$4:$B106,[1]UICS!$E$4:$E106,""), IF(_xlpm.v="", "", _xlpm.v))</f>
        <v/>
      </c>
      <c r="X44" s="58">
        <f t="array" ref="X44">_xlfn.XLOOKUP($F44,[1]UICS!$B$4:$B106,[1]UICS!$F$4:$F106," ")</f>
        <v>0</v>
      </c>
      <c r="Y44" s="57" t="str" cm="1">
        <f t="array" ref="Y44">_xlfn.LET(_xlpm.v, _xlfn.XLOOKUP($F44,[1]UICS!$B$4:$B106,[1]UICS!$G$4:$G106,""), IF(_xlpm.v="", "", _xlpm.v))</f>
        <v/>
      </c>
      <c r="Z44" s="59">
        <f t="array" ref="Z44">_xlfn.XLOOKUP($F44,[1]UICS!$B$4:$B106,[1]UICS!$I$4:$I106," ")</f>
        <v>0</v>
      </c>
      <c r="AA44" s="60">
        <f t="array" ref="AA44">_xlfn.XLOOKUP($F44,[1]UICS!$B$4:$B106,[1]UICS!$J$4:$J106," ")</f>
        <v>0</v>
      </c>
      <c r="AB44" s="58">
        <f t="array" ref="AB44">_xlfn.XLOOKUP($F44,[1]UICS!$B$4:$B106,[1]UICS!$K$4:$K106," ")</f>
        <v>0</v>
      </c>
      <c r="AC44" s="58"/>
      <c r="AD44" s="60" t="str" cm="1">
        <f t="array" ref="AD44">_xlfn.LET(_xlpm.v, _xlfn.XLOOKUP($F44,[1]UICS!$B$4:$B106,[1]UICS!$M$4:$M106,""), IF(_xlpm.v="", "", _xlpm.v))</f>
        <v/>
      </c>
    </row>
    <row r="45" spans="1:30" s="61" customFormat="1" ht="25" customHeight="1" thickBot="1" x14ac:dyDescent="0.3">
      <c r="A45" s="46">
        <v>3635</v>
      </c>
      <c r="B45" s="46" t="s">
        <v>39</v>
      </c>
      <c r="C45" s="46" t="s">
        <v>85</v>
      </c>
      <c r="D45" s="47"/>
      <c r="E45" s="46"/>
      <c r="F45" s="46"/>
      <c r="G45" s="46" t="s">
        <v>42</v>
      </c>
      <c r="H45" s="130"/>
      <c r="I45" s="48"/>
      <c r="J45" s="48"/>
      <c r="K45" s="49" t="str">
        <f>IF(AND('Storage Rooms'!J46="",'Storage Rooms'!L46="",'Storage Rooms'!N46=""),"N","Y ")&amp;COUNTA('Storage Rooms'!J46,'Storage Rooms'!L46,'Storage Rooms'!N46)</f>
        <v>N0</v>
      </c>
      <c r="L45" s="154"/>
      <c r="M45" s="50"/>
      <c r="N45" s="51" t="s">
        <v>41</v>
      </c>
      <c r="O45" s="51"/>
      <c r="P45" s="51"/>
      <c r="Q45" s="51"/>
      <c r="R45" s="52"/>
      <c r="S45" s="65"/>
      <c r="T45" s="68"/>
      <c r="U45" s="67">
        <v>45337</v>
      </c>
      <c r="V45" s="56" t="str" cm="1">
        <f t="array" ref="V45">_xlfn.LET(_xlpm.v, _xlfn.XLOOKUP($F45,[1]UICS!$B$4:$B107,[1]UICS!$D$4:$D107,""), IF(_xlpm.v="", "", _xlpm.v))</f>
        <v/>
      </c>
      <c r="W45" s="57" t="str" cm="1">
        <f t="array" ref="W45">_xlfn.LET(_xlpm.v, _xlfn.XLOOKUP($F45,[1]UICS!$B$4:$B107,[1]UICS!$E$4:$E107,""), IF(_xlpm.v="", "", _xlpm.v))</f>
        <v/>
      </c>
      <c r="X45" s="58">
        <f t="array" ref="X45">_xlfn.XLOOKUP($F45,[1]UICS!$B$4:$B107,[1]UICS!$F$4:$F107," ")</f>
        <v>0</v>
      </c>
      <c r="Y45" s="57" t="str" cm="1">
        <f t="array" ref="Y45">_xlfn.LET(_xlpm.v, _xlfn.XLOOKUP($F45,[1]UICS!$B$4:$B107,[1]UICS!$G$4:$G107,""), IF(_xlpm.v="", "", _xlpm.v))</f>
        <v/>
      </c>
      <c r="Z45" s="59">
        <f t="array" ref="Z45">_xlfn.XLOOKUP($F45,[1]UICS!$B$4:$B107,[1]UICS!$I$4:$I107," ")</f>
        <v>0</v>
      </c>
      <c r="AA45" s="60">
        <f t="array" ref="AA45">_xlfn.XLOOKUP($F45,[1]UICS!$B$4:$B107,[1]UICS!$J$4:$J107," ")</f>
        <v>0</v>
      </c>
      <c r="AB45" s="58">
        <f t="array" ref="AB45">_xlfn.XLOOKUP($F45,[1]UICS!$B$4:$B107,[1]UICS!$K$4:$K107," ")</f>
        <v>0</v>
      </c>
      <c r="AC45" s="58"/>
      <c r="AD45" s="60" t="str" cm="1">
        <f t="array" ref="AD45">_xlfn.LET(_xlpm.v, _xlfn.XLOOKUP($F45,[1]UICS!$B$4:$B107,[1]UICS!$M$4:$M107,""), IF(_xlpm.v="", "", _xlpm.v))</f>
        <v/>
      </c>
    </row>
    <row r="46" spans="1:30" s="61" customFormat="1" ht="25" customHeight="1" thickBot="1" x14ac:dyDescent="0.3">
      <c r="A46" s="62">
        <v>3635</v>
      </c>
      <c r="B46" s="62" t="s">
        <v>39</v>
      </c>
      <c r="C46" s="62" t="s">
        <v>86</v>
      </c>
      <c r="D46" s="63"/>
      <c r="E46" s="62"/>
      <c r="F46" s="62"/>
      <c r="G46" s="62" t="s">
        <v>42</v>
      </c>
      <c r="H46" s="131"/>
      <c r="I46" s="64"/>
      <c r="J46" s="64"/>
      <c r="K46" s="49" t="str">
        <f>IF(AND('Storage Rooms'!J47="",'Storage Rooms'!L47="",'Storage Rooms'!N47=""),"N","Y ")&amp;COUNTA('Storage Rooms'!J47,'Storage Rooms'!L47,'Storage Rooms'!N47)</f>
        <v>N0</v>
      </c>
      <c r="L46" s="154"/>
      <c r="M46" s="50"/>
      <c r="N46" s="51" t="s">
        <v>41</v>
      </c>
      <c r="O46" s="51"/>
      <c r="P46" s="51"/>
      <c r="Q46" s="51"/>
      <c r="R46" s="52"/>
      <c r="S46" s="65"/>
      <c r="T46" s="68"/>
      <c r="U46" s="67">
        <v>45336</v>
      </c>
      <c r="V46" s="56" t="str" cm="1">
        <f t="array" ref="V46">_xlfn.LET(_xlpm.v, _xlfn.XLOOKUP($F46,[1]UICS!$B$4:$B108,[1]UICS!$D$4:$D108,""), IF(_xlpm.v="", "", _xlpm.v))</f>
        <v/>
      </c>
      <c r="W46" s="57" t="str" cm="1">
        <f t="array" ref="W46">_xlfn.LET(_xlpm.v, _xlfn.XLOOKUP($F46,[1]UICS!$B$4:$B108,[1]UICS!$E$4:$E108,""), IF(_xlpm.v="", "", _xlpm.v))</f>
        <v/>
      </c>
      <c r="X46" s="58">
        <f t="array" ref="X46">_xlfn.XLOOKUP($F46,[1]UICS!$B$4:$B108,[1]UICS!$F$4:$F108," ")</f>
        <v>0</v>
      </c>
      <c r="Y46" s="57" t="str" cm="1">
        <f t="array" ref="Y46">_xlfn.LET(_xlpm.v, _xlfn.XLOOKUP($F46,[1]UICS!$B$4:$B108,[1]UICS!$G$4:$G108,""), IF(_xlpm.v="", "", _xlpm.v))</f>
        <v/>
      </c>
      <c r="Z46" s="59">
        <f t="array" ref="Z46">_xlfn.XLOOKUP($F46,[1]UICS!$B$4:$B108,[1]UICS!$I$4:$I108," ")</f>
        <v>0</v>
      </c>
      <c r="AA46" s="60">
        <f t="array" ref="AA46">_xlfn.XLOOKUP($F46,[1]UICS!$B$4:$B108,[1]UICS!$J$4:$J108," ")</f>
        <v>0</v>
      </c>
      <c r="AB46" s="58">
        <f t="array" ref="AB46">_xlfn.XLOOKUP($F46,[1]UICS!$B$4:$B108,[1]UICS!$K$4:$K108," ")</f>
        <v>0</v>
      </c>
      <c r="AC46" s="58"/>
      <c r="AD46" s="60" t="str" cm="1">
        <f t="array" ref="AD46">_xlfn.LET(_xlpm.v, _xlfn.XLOOKUP($F46,[1]UICS!$B$4:$B108,[1]UICS!$M$4:$M108,""), IF(_xlpm.v="", "", _xlpm.v))</f>
        <v/>
      </c>
    </row>
    <row r="47" spans="1:30" s="61" customFormat="1" ht="25" customHeight="1" thickBot="1" x14ac:dyDescent="0.3">
      <c r="A47" s="46">
        <v>3635</v>
      </c>
      <c r="B47" s="46" t="s">
        <v>39</v>
      </c>
      <c r="C47" s="46" t="s">
        <v>87</v>
      </c>
      <c r="D47" s="47"/>
      <c r="E47" s="46"/>
      <c r="F47" s="46"/>
      <c r="G47" s="46" t="s">
        <v>42</v>
      </c>
      <c r="H47" s="130"/>
      <c r="I47" s="48"/>
      <c r="J47" s="48"/>
      <c r="K47" s="49" t="str">
        <f>IF(AND('Storage Rooms'!J48="",'Storage Rooms'!L48="",'Storage Rooms'!N48=""),"N","Y ")&amp;COUNTA('Storage Rooms'!J48,'Storage Rooms'!L48,'Storage Rooms'!N48)</f>
        <v>N0</v>
      </c>
      <c r="L47" s="154"/>
      <c r="M47" s="50"/>
      <c r="N47" s="51" t="s">
        <v>41</v>
      </c>
      <c r="O47" s="51"/>
      <c r="P47" s="51"/>
      <c r="Q47" s="51"/>
      <c r="R47" s="52"/>
      <c r="S47" s="65"/>
      <c r="T47" s="68"/>
      <c r="U47" s="67">
        <v>45474</v>
      </c>
      <c r="V47" s="56" t="str" cm="1">
        <f t="array" ref="V47">_xlfn.LET(_xlpm.v, _xlfn.XLOOKUP($F47,[1]UICS!$B$4:$B109,[1]UICS!$D$4:$D109,""), IF(_xlpm.v="", "", _xlpm.v))</f>
        <v/>
      </c>
      <c r="W47" s="57" t="str" cm="1">
        <f t="array" ref="W47">_xlfn.LET(_xlpm.v, _xlfn.XLOOKUP($F47,[1]UICS!$B$4:$B109,[1]UICS!$E$4:$E109,""), IF(_xlpm.v="", "", _xlpm.v))</f>
        <v/>
      </c>
      <c r="X47" s="58">
        <f t="array" ref="X47">_xlfn.XLOOKUP($F47,[1]UICS!$B$4:$B109,[1]UICS!$F$4:$F109," ")</f>
        <v>0</v>
      </c>
      <c r="Y47" s="57" t="str" cm="1">
        <f t="array" ref="Y47">_xlfn.LET(_xlpm.v, _xlfn.XLOOKUP($F47,[1]UICS!$B$4:$B109,[1]UICS!$G$4:$G109,""), IF(_xlpm.v="", "", _xlpm.v))</f>
        <v/>
      </c>
      <c r="Z47" s="59">
        <f t="array" ref="Z47">_xlfn.XLOOKUP($F47,[1]UICS!$B$4:$B109,[1]UICS!$I$4:$I109," ")</f>
        <v>0</v>
      </c>
      <c r="AA47" s="60">
        <f t="array" ref="AA47">_xlfn.XLOOKUP($F47,[1]UICS!$B$4:$B109,[1]UICS!$J$4:$J109," ")</f>
        <v>0</v>
      </c>
      <c r="AB47" s="58">
        <f t="array" ref="AB47">_xlfn.XLOOKUP($F47,[1]UICS!$B$4:$B109,[1]UICS!$K$4:$K109," ")</f>
        <v>0</v>
      </c>
      <c r="AC47" s="58"/>
      <c r="AD47" s="60" t="str" cm="1">
        <f t="array" ref="AD47">_xlfn.LET(_xlpm.v, _xlfn.XLOOKUP($F47,[1]UICS!$B$4:$B109,[1]UICS!$M$4:$M109,""), IF(_xlpm.v="", "", _xlpm.v))</f>
        <v/>
      </c>
    </row>
    <row r="48" spans="1:30" s="61" customFormat="1" ht="25" customHeight="1" thickBot="1" x14ac:dyDescent="0.3">
      <c r="A48" s="62">
        <v>3635</v>
      </c>
      <c r="B48" s="62" t="s">
        <v>39</v>
      </c>
      <c r="C48" s="62" t="s">
        <v>88</v>
      </c>
      <c r="D48" s="63"/>
      <c r="E48" s="62"/>
      <c r="F48" s="62"/>
      <c r="G48" s="62" t="s">
        <v>42</v>
      </c>
      <c r="H48" s="131"/>
      <c r="I48" s="64"/>
      <c r="J48" s="64"/>
      <c r="K48" s="49" t="str">
        <f>IF(AND('Storage Rooms'!J49="",'Storage Rooms'!L49="",'Storage Rooms'!N49=""),"N","Y ")&amp;COUNTA('Storage Rooms'!J49,'Storage Rooms'!L49,'Storage Rooms'!N49)</f>
        <v>N0</v>
      </c>
      <c r="L48" s="154"/>
      <c r="M48" s="50"/>
      <c r="N48" s="51" t="s">
        <v>41</v>
      </c>
      <c r="O48" s="51"/>
      <c r="P48" s="51"/>
      <c r="Q48" s="51"/>
      <c r="R48" s="76"/>
      <c r="S48" s="65"/>
      <c r="T48" s="66"/>
      <c r="U48" s="67">
        <v>44901</v>
      </c>
      <c r="V48" s="56" t="str" cm="1">
        <f t="array" ref="V48">_xlfn.LET(_xlpm.v, _xlfn.XLOOKUP($F48,[1]UICS!$B$4:$B110,[1]UICS!$D$4:$D110,""), IF(_xlpm.v="", "", _xlpm.v))</f>
        <v/>
      </c>
      <c r="W48" s="57" t="str" cm="1">
        <f t="array" ref="W48">_xlfn.LET(_xlpm.v, _xlfn.XLOOKUP($F48,[1]UICS!$B$4:$B110,[1]UICS!$E$4:$E110,""), IF(_xlpm.v="", "", _xlpm.v))</f>
        <v/>
      </c>
      <c r="X48" s="58">
        <f t="array" ref="X48">_xlfn.XLOOKUP($F48,[1]UICS!$B$4:$B110,[1]UICS!$F$4:$F110," ")</f>
        <v>0</v>
      </c>
      <c r="Y48" s="57" t="str" cm="1">
        <f t="array" ref="Y48">_xlfn.LET(_xlpm.v, _xlfn.XLOOKUP($F48,[1]UICS!$B$4:$B110,[1]UICS!$G$4:$G110,""), IF(_xlpm.v="", "", _xlpm.v))</f>
        <v/>
      </c>
      <c r="Z48" s="59">
        <f t="array" ref="Z48">_xlfn.XLOOKUP($F48,[1]UICS!$B$4:$B110,[1]UICS!$I$4:$I110," ")</f>
        <v>0</v>
      </c>
      <c r="AA48" s="60">
        <f t="array" ref="AA48">_xlfn.XLOOKUP($F48,[1]UICS!$B$4:$B110,[1]UICS!$J$4:$J110," ")</f>
        <v>0</v>
      </c>
      <c r="AB48" s="58">
        <f t="array" ref="AB48">_xlfn.XLOOKUP($F48,[1]UICS!$B$4:$B110,[1]UICS!$K$4:$K110," ")</f>
        <v>0</v>
      </c>
      <c r="AC48" s="58"/>
      <c r="AD48" s="60" t="str" cm="1">
        <f t="array" ref="AD48">_xlfn.LET(_xlpm.v, _xlfn.XLOOKUP($F48,[1]UICS!$B$4:$B110,[1]UICS!$M$4:$M110,""), IF(_xlpm.v="", "", _xlpm.v))</f>
        <v/>
      </c>
    </row>
    <row r="49" spans="1:30" s="61" customFormat="1" ht="25" customHeight="1" thickBot="1" x14ac:dyDescent="0.3">
      <c r="A49" s="46">
        <v>3635</v>
      </c>
      <c r="B49" s="46" t="s">
        <v>39</v>
      </c>
      <c r="C49" s="46" t="s">
        <v>89</v>
      </c>
      <c r="D49" s="47"/>
      <c r="E49" s="46"/>
      <c r="F49" s="46"/>
      <c r="G49" s="46" t="s">
        <v>42</v>
      </c>
      <c r="H49" s="130"/>
      <c r="I49" s="48"/>
      <c r="J49" s="48"/>
      <c r="K49" s="49" t="str">
        <f>IF(AND('Storage Rooms'!J50="",'Storage Rooms'!L50="",'Storage Rooms'!N50=""),"N","Y ")&amp;COUNTA('Storage Rooms'!J50,'Storage Rooms'!L50,'Storage Rooms'!N50)</f>
        <v>N0</v>
      </c>
      <c r="L49" s="154"/>
      <c r="M49" s="50"/>
      <c r="N49" s="51" t="s">
        <v>41</v>
      </c>
      <c r="O49" s="51"/>
      <c r="P49" s="51"/>
      <c r="Q49" s="51" t="s">
        <v>43</v>
      </c>
      <c r="R49" s="52"/>
      <c r="S49" s="65"/>
      <c r="T49" s="68"/>
      <c r="U49" s="67">
        <v>45310</v>
      </c>
      <c r="V49" s="56" t="str" cm="1">
        <f t="array" ref="V49">_xlfn.LET(_xlpm.v, _xlfn.XLOOKUP($F49,[1]UICS!$B$4:$B111,[1]UICS!$D$4:$D111,""), IF(_xlpm.v="", "", _xlpm.v))</f>
        <v/>
      </c>
      <c r="W49" s="57" t="str" cm="1">
        <f t="array" ref="W49">_xlfn.LET(_xlpm.v, _xlfn.XLOOKUP($F49,[1]UICS!$B$4:$B111,[1]UICS!$E$4:$E111,""), IF(_xlpm.v="", "", _xlpm.v))</f>
        <v/>
      </c>
      <c r="X49" s="58">
        <f t="array" ref="X49">_xlfn.XLOOKUP($F49,[1]UICS!$B$4:$B111,[1]UICS!$F$4:$F111," ")</f>
        <v>0</v>
      </c>
      <c r="Y49" s="57" t="str" cm="1">
        <f t="array" ref="Y49">_xlfn.LET(_xlpm.v, _xlfn.XLOOKUP($F49,[1]UICS!$B$4:$B111,[1]UICS!$G$4:$G111,""), IF(_xlpm.v="", "", _xlpm.v))</f>
        <v/>
      </c>
      <c r="Z49" s="59">
        <f t="array" ref="Z49">_xlfn.XLOOKUP($F49,[1]UICS!$B$4:$B111,[1]UICS!$I$4:$I111," ")</f>
        <v>0</v>
      </c>
      <c r="AA49" s="60">
        <f t="array" ref="AA49">_xlfn.XLOOKUP($F49,[1]UICS!$B$4:$B111,[1]UICS!$J$4:$J111," ")</f>
        <v>0</v>
      </c>
      <c r="AB49" s="58">
        <f t="array" ref="AB49">_xlfn.XLOOKUP($F49,[1]UICS!$B$4:$B111,[1]UICS!$K$4:$K111," ")</f>
        <v>0</v>
      </c>
      <c r="AC49" s="58"/>
      <c r="AD49" s="60" t="str" cm="1">
        <f t="array" ref="AD49">_xlfn.LET(_xlpm.v, _xlfn.XLOOKUP($F49,[1]UICS!$B$4:$B111,[1]UICS!$M$4:$M111,""), IF(_xlpm.v="", "", _xlpm.v))</f>
        <v/>
      </c>
    </row>
    <row r="50" spans="1:30" s="61" customFormat="1" ht="25" customHeight="1" thickBot="1" x14ac:dyDescent="0.3">
      <c r="A50" s="62">
        <v>3635</v>
      </c>
      <c r="B50" s="62" t="s">
        <v>39</v>
      </c>
      <c r="C50" s="62" t="s">
        <v>90</v>
      </c>
      <c r="D50" s="63"/>
      <c r="E50" s="62"/>
      <c r="F50" s="62"/>
      <c r="G50" s="62" t="s">
        <v>42</v>
      </c>
      <c r="H50" s="131"/>
      <c r="I50" s="64"/>
      <c r="J50" s="64"/>
      <c r="K50" s="49" t="str">
        <f>IF(AND('Storage Rooms'!J51="",'Storage Rooms'!L51="",'Storage Rooms'!N51=""),"N","Y ")&amp;COUNTA('Storage Rooms'!J51,'Storage Rooms'!L51,'Storage Rooms'!N51)</f>
        <v>N0</v>
      </c>
      <c r="L50" s="154"/>
      <c r="M50" s="50"/>
      <c r="N50" s="51" t="s">
        <v>56</v>
      </c>
      <c r="O50" s="51"/>
      <c r="P50" s="51"/>
      <c r="Q50" s="51"/>
      <c r="R50" s="52"/>
      <c r="S50" s="66"/>
      <c r="T50" s="66"/>
      <c r="U50" s="67"/>
      <c r="V50" s="56" t="str" cm="1">
        <f t="array" ref="V50">_xlfn.LET(_xlpm.v, _xlfn.XLOOKUP($F50,[1]UICS!$B$4:$B112,[1]UICS!$D$4:$D112,""), IF(_xlpm.v="", "", _xlpm.v))</f>
        <v/>
      </c>
      <c r="W50" s="57" t="str" cm="1">
        <f t="array" ref="W50">_xlfn.LET(_xlpm.v, _xlfn.XLOOKUP($F50,[1]UICS!$B$4:$B112,[1]UICS!$E$4:$E112,""), IF(_xlpm.v="", "", _xlpm.v))</f>
        <v/>
      </c>
      <c r="X50" s="58">
        <f t="array" ref="X50">_xlfn.XLOOKUP($F50,[1]UICS!$B$4:$B112,[1]UICS!$F$4:$F112," ")</f>
        <v>0</v>
      </c>
      <c r="Y50" s="57" t="str" cm="1">
        <f t="array" ref="Y50">_xlfn.LET(_xlpm.v, _xlfn.XLOOKUP($F50,[1]UICS!$B$4:$B112,[1]UICS!$G$4:$G112,""), IF(_xlpm.v="", "", _xlpm.v))</f>
        <v/>
      </c>
      <c r="Z50" s="59">
        <f t="array" ref="Z50">_xlfn.XLOOKUP($F50,[1]UICS!$B$4:$B112,[1]UICS!$I$4:$I112," ")</f>
        <v>0</v>
      </c>
      <c r="AA50" s="60">
        <f t="array" ref="AA50">_xlfn.XLOOKUP($F50,[1]UICS!$B$4:$B112,[1]UICS!$J$4:$J112," ")</f>
        <v>0</v>
      </c>
      <c r="AB50" s="58">
        <f t="array" ref="AB50">_xlfn.XLOOKUP($F50,[1]UICS!$B$4:$B112,[1]UICS!$K$4:$K112," ")</f>
        <v>0</v>
      </c>
      <c r="AC50" s="58"/>
      <c r="AD50" s="60" t="str" cm="1">
        <f t="array" ref="AD50">_xlfn.LET(_xlpm.v, _xlfn.XLOOKUP($F50,[1]UICS!$B$4:$B112,[1]UICS!$M$4:$M112,""), IF(_xlpm.v="", "", _xlpm.v))</f>
        <v/>
      </c>
    </row>
    <row r="51" spans="1:30" s="61" customFormat="1" ht="25" customHeight="1" thickBot="1" x14ac:dyDescent="0.3">
      <c r="A51" s="46">
        <v>3635</v>
      </c>
      <c r="B51" s="46" t="s">
        <v>39</v>
      </c>
      <c r="C51" s="46" t="s">
        <v>91</v>
      </c>
      <c r="D51" s="47"/>
      <c r="E51" s="46"/>
      <c r="F51" s="46"/>
      <c r="G51" s="46" t="s">
        <v>40</v>
      </c>
      <c r="H51" s="130"/>
      <c r="I51" s="48"/>
      <c r="J51" s="48"/>
      <c r="K51" s="49" t="str">
        <f>IF(AND('Storage Rooms'!J52="",'Storage Rooms'!L52="",'Storage Rooms'!N52=""),"N","Y ")&amp;COUNTA('Storage Rooms'!J52,'Storage Rooms'!L52,'Storage Rooms'!N52)</f>
        <v>N0</v>
      </c>
      <c r="L51" s="154"/>
      <c r="M51" s="50"/>
      <c r="N51" s="51" t="s">
        <v>41</v>
      </c>
      <c r="O51" s="51"/>
      <c r="P51" s="51"/>
      <c r="Q51" s="51"/>
      <c r="R51" s="52"/>
      <c r="S51" s="66"/>
      <c r="T51" s="66"/>
      <c r="U51" s="67">
        <v>44719</v>
      </c>
      <c r="V51" s="56" t="str" cm="1">
        <f t="array" ref="V51">_xlfn.LET(_xlpm.v, _xlfn.XLOOKUP($F51,[1]UICS!$B$4:$B113,[1]UICS!$D$4:$D113,""), IF(_xlpm.v="", "", _xlpm.v))</f>
        <v/>
      </c>
      <c r="W51" s="57" t="str" cm="1">
        <f t="array" ref="W51">_xlfn.LET(_xlpm.v, _xlfn.XLOOKUP($F51,[1]UICS!$B$4:$B113,[1]UICS!$E$4:$E113,""), IF(_xlpm.v="", "", _xlpm.v))</f>
        <v/>
      </c>
      <c r="X51" s="58">
        <f t="array" ref="X51">_xlfn.XLOOKUP($F51,[1]UICS!$B$4:$B113,[1]UICS!$F$4:$F113," ")</f>
        <v>0</v>
      </c>
      <c r="Y51" s="57" t="str" cm="1">
        <f t="array" ref="Y51">_xlfn.LET(_xlpm.v, _xlfn.XLOOKUP($F51,[1]UICS!$B$4:$B113,[1]UICS!$G$4:$G113,""), IF(_xlpm.v="", "", _xlpm.v))</f>
        <v/>
      </c>
      <c r="Z51" s="59">
        <f t="array" ref="Z51">_xlfn.XLOOKUP($F51,[1]UICS!$B$4:$B113,[1]UICS!$I$4:$I113," ")</f>
        <v>0</v>
      </c>
      <c r="AA51" s="60">
        <f t="array" ref="AA51">_xlfn.XLOOKUP($F51,[1]UICS!$B$4:$B113,[1]UICS!$J$4:$J113," ")</f>
        <v>0</v>
      </c>
      <c r="AB51" s="58">
        <f t="array" ref="AB51">_xlfn.XLOOKUP($F51,[1]UICS!$B$4:$B113,[1]UICS!$K$4:$K113," ")</f>
        <v>0</v>
      </c>
      <c r="AC51" s="58"/>
      <c r="AD51" s="60" t="str" cm="1">
        <f t="array" ref="AD51">_xlfn.LET(_xlpm.v, _xlfn.XLOOKUP($F51,[1]UICS!$B$4:$B113,[1]UICS!$M$4:$M113,""), IF(_xlpm.v="", "", _xlpm.v))</f>
        <v/>
      </c>
    </row>
    <row r="52" spans="1:30" s="61" customFormat="1" ht="25" customHeight="1" thickBot="1" x14ac:dyDescent="0.3">
      <c r="A52" s="62">
        <v>3635</v>
      </c>
      <c r="B52" s="62" t="s">
        <v>39</v>
      </c>
      <c r="C52" s="62" t="s">
        <v>92</v>
      </c>
      <c r="D52" s="63"/>
      <c r="E52" s="62"/>
      <c r="F52" s="62"/>
      <c r="G52" s="62" t="s">
        <v>40</v>
      </c>
      <c r="H52" s="131"/>
      <c r="I52" s="64"/>
      <c r="J52" s="64"/>
      <c r="K52" s="49" t="str">
        <f>IF(AND('Storage Rooms'!J53="",'Storage Rooms'!L53="",'Storage Rooms'!N53=""),"N","Y ")&amp;COUNTA('Storage Rooms'!J53,'Storage Rooms'!L53,'Storage Rooms'!N53)</f>
        <v>N0</v>
      </c>
      <c r="L52" s="154"/>
      <c r="M52" s="50"/>
      <c r="N52" s="51" t="s">
        <v>41</v>
      </c>
      <c r="O52" s="51"/>
      <c r="P52" s="51"/>
      <c r="Q52" s="51"/>
      <c r="R52" s="52"/>
      <c r="S52" s="66"/>
      <c r="T52" s="66"/>
      <c r="U52" s="67">
        <v>45047</v>
      </c>
      <c r="V52" s="56" t="str" cm="1">
        <f t="array" ref="V52">_xlfn.LET(_xlpm.v, _xlfn.XLOOKUP($F52,[1]UICS!$B$4:$B114,[1]UICS!$D$4:$D114,""), IF(_xlpm.v="", "", _xlpm.v))</f>
        <v/>
      </c>
      <c r="W52" s="57" t="str" cm="1">
        <f t="array" ref="W52">_xlfn.LET(_xlpm.v, _xlfn.XLOOKUP($F52,[1]UICS!$B$4:$B114,[1]UICS!$E$4:$E114,""), IF(_xlpm.v="", "", _xlpm.v))</f>
        <v/>
      </c>
      <c r="X52" s="58">
        <f t="array" ref="X52">_xlfn.XLOOKUP($F52,[1]UICS!$B$4:$B114,[1]UICS!$F$4:$F114," ")</f>
        <v>0</v>
      </c>
      <c r="Y52" s="57" t="str" cm="1">
        <f t="array" ref="Y52">_xlfn.LET(_xlpm.v, _xlfn.XLOOKUP($F52,[1]UICS!$B$4:$B114,[1]UICS!$G$4:$G114,""), IF(_xlpm.v="", "", _xlpm.v))</f>
        <v/>
      </c>
      <c r="Z52" s="59">
        <f t="array" ref="Z52">_xlfn.XLOOKUP($F52,[1]UICS!$B$4:$B114,[1]UICS!$I$4:$I114," ")</f>
        <v>0</v>
      </c>
      <c r="AA52" s="60">
        <f t="array" ref="AA52">_xlfn.XLOOKUP($F52,[1]UICS!$B$4:$B114,[1]UICS!$J$4:$J114," ")</f>
        <v>0</v>
      </c>
      <c r="AB52" s="58">
        <f t="array" ref="AB52">_xlfn.XLOOKUP($F52,[1]UICS!$B$4:$B114,[1]UICS!$K$4:$K114," ")</f>
        <v>0</v>
      </c>
      <c r="AC52" s="58"/>
      <c r="AD52" s="60" t="str" cm="1">
        <f t="array" ref="AD52">_xlfn.LET(_xlpm.v, _xlfn.XLOOKUP($F52,[1]UICS!$B$4:$B114,[1]UICS!$M$4:$M114,""), IF(_xlpm.v="", "", _xlpm.v))</f>
        <v/>
      </c>
    </row>
    <row r="53" spans="1:30" s="61" customFormat="1" ht="25" customHeight="1" thickBot="1" x14ac:dyDescent="0.3">
      <c r="A53" s="46">
        <v>3635</v>
      </c>
      <c r="B53" s="46" t="s">
        <v>39</v>
      </c>
      <c r="C53" s="46" t="s">
        <v>93</v>
      </c>
      <c r="D53" s="47"/>
      <c r="E53" s="46"/>
      <c r="F53" s="46"/>
      <c r="G53" s="46" t="s">
        <v>42</v>
      </c>
      <c r="H53" s="130"/>
      <c r="I53" s="48"/>
      <c r="J53" s="48"/>
      <c r="K53" s="49" t="str">
        <f>IF(AND('Storage Rooms'!J54="",'Storage Rooms'!L54="",'Storage Rooms'!N54=""),"N","Y ")&amp;COUNTA('Storage Rooms'!J54,'Storage Rooms'!L54,'Storage Rooms'!N54)</f>
        <v>N0</v>
      </c>
      <c r="L53" s="154"/>
      <c r="M53" s="50"/>
      <c r="N53" s="51" t="s">
        <v>56</v>
      </c>
      <c r="O53" s="51"/>
      <c r="P53" s="51"/>
      <c r="Q53" s="51"/>
      <c r="R53" s="52"/>
      <c r="S53" s="66"/>
      <c r="T53" s="66"/>
      <c r="U53" s="67"/>
      <c r="V53" s="56" t="str" cm="1">
        <f t="array" ref="V53">_xlfn.LET(_xlpm.v, _xlfn.XLOOKUP($F53,[1]UICS!$B$4:$B115,[1]UICS!$D$4:$D115,""), IF(_xlpm.v="", "", _xlpm.v))</f>
        <v/>
      </c>
      <c r="W53" s="57" t="str" cm="1">
        <f t="array" ref="W53">_xlfn.LET(_xlpm.v, _xlfn.XLOOKUP($F53,[1]UICS!$B$4:$B115,[1]UICS!$E$4:$E115,""), IF(_xlpm.v="", "", _xlpm.v))</f>
        <v/>
      </c>
      <c r="X53" s="58">
        <f t="array" ref="X53">_xlfn.XLOOKUP($F53,[1]UICS!$B$4:$B115,[1]UICS!$F$4:$F115," ")</f>
        <v>0</v>
      </c>
      <c r="Y53" s="57" t="str" cm="1">
        <f t="array" ref="Y53">_xlfn.LET(_xlpm.v, _xlfn.XLOOKUP($F53,[1]UICS!$B$4:$B115,[1]UICS!$G$4:$G115,""), IF(_xlpm.v="", "", _xlpm.v))</f>
        <v/>
      </c>
      <c r="Z53" s="59">
        <f t="array" ref="Z53">_xlfn.XLOOKUP($F53,[1]UICS!$B$4:$B115,[1]UICS!$I$4:$I115," ")</f>
        <v>0</v>
      </c>
      <c r="AA53" s="60">
        <f t="array" ref="AA53">_xlfn.XLOOKUP($F53,[1]UICS!$B$4:$B115,[1]UICS!$J$4:$J115," ")</f>
        <v>0</v>
      </c>
      <c r="AB53" s="58">
        <f t="array" ref="AB53">_xlfn.XLOOKUP($F53,[1]UICS!$B$4:$B115,[1]UICS!$K$4:$K115," ")</f>
        <v>0</v>
      </c>
      <c r="AC53" s="58"/>
      <c r="AD53" s="60" t="str" cm="1">
        <f t="array" ref="AD53">_xlfn.LET(_xlpm.v, _xlfn.XLOOKUP($F53,[1]UICS!$B$4:$B115,[1]UICS!$M$4:$M115,""), IF(_xlpm.v="", "", _xlpm.v))</f>
        <v/>
      </c>
    </row>
    <row r="54" spans="1:30" s="61" customFormat="1" ht="25" customHeight="1" thickBot="1" x14ac:dyDescent="0.3">
      <c r="A54" s="62">
        <v>3635</v>
      </c>
      <c r="B54" s="62" t="s">
        <v>39</v>
      </c>
      <c r="C54" s="62" t="s">
        <v>94</v>
      </c>
      <c r="D54" s="63"/>
      <c r="E54" s="62"/>
      <c r="F54" s="62"/>
      <c r="G54" s="62" t="s">
        <v>42</v>
      </c>
      <c r="H54" s="131"/>
      <c r="I54" s="64"/>
      <c r="J54" s="64"/>
      <c r="K54" s="49" t="str">
        <f>IF(AND('Storage Rooms'!J55="",'Storage Rooms'!L55="",'Storage Rooms'!N55=""),"N","Y ")&amp;COUNTA('Storage Rooms'!J55,'Storage Rooms'!L55,'Storage Rooms'!N55)</f>
        <v>N0</v>
      </c>
      <c r="L54" s="154"/>
      <c r="M54" s="50"/>
      <c r="N54" s="51" t="s">
        <v>41</v>
      </c>
      <c r="O54" s="51"/>
      <c r="P54" s="51"/>
      <c r="Q54" s="51"/>
      <c r="R54" s="52"/>
      <c r="S54" s="65"/>
      <c r="T54" s="66"/>
      <c r="U54" s="67">
        <v>45323</v>
      </c>
      <c r="V54" s="56" t="str" cm="1">
        <f t="array" ref="V54">_xlfn.LET(_xlpm.v, _xlfn.XLOOKUP($F54,[1]UICS!$B$4:$B116,[1]UICS!$D$4:$D116,""), IF(_xlpm.v="", "", _xlpm.v))</f>
        <v/>
      </c>
      <c r="W54" s="57" t="str" cm="1">
        <f t="array" ref="W54">_xlfn.LET(_xlpm.v, _xlfn.XLOOKUP($F54,[1]UICS!$B$4:$B116,[1]UICS!$E$4:$E116,""), IF(_xlpm.v="", "", _xlpm.v))</f>
        <v/>
      </c>
      <c r="X54" s="58">
        <f t="array" ref="X54">_xlfn.XLOOKUP($F54,[1]UICS!$B$4:$B116,[1]UICS!$F$4:$F116," ")</f>
        <v>0</v>
      </c>
      <c r="Y54" s="57" t="str" cm="1">
        <f t="array" ref="Y54">_xlfn.LET(_xlpm.v, _xlfn.XLOOKUP($F54,[1]UICS!$B$4:$B116,[1]UICS!$G$4:$G116,""), IF(_xlpm.v="", "", _xlpm.v))</f>
        <v/>
      </c>
      <c r="Z54" s="59">
        <f t="array" ref="Z54">_xlfn.XLOOKUP($F54,[1]UICS!$B$4:$B116,[1]UICS!$I$4:$I116," ")</f>
        <v>0</v>
      </c>
      <c r="AA54" s="60">
        <f t="array" ref="AA54">_xlfn.XLOOKUP($F54,[1]UICS!$B$4:$B116,[1]UICS!$J$4:$J116," ")</f>
        <v>0</v>
      </c>
      <c r="AB54" s="58">
        <f t="array" ref="AB54">_xlfn.XLOOKUP($F54,[1]UICS!$B$4:$B116,[1]UICS!$K$4:$K116," ")</f>
        <v>0</v>
      </c>
      <c r="AC54" s="58"/>
      <c r="AD54" s="60" t="str" cm="1">
        <f t="array" ref="AD54">_xlfn.LET(_xlpm.v, _xlfn.XLOOKUP($F54,[1]UICS!$B$4:$B116,[1]UICS!$M$4:$M116,""), IF(_xlpm.v="", "", _xlpm.v))</f>
        <v/>
      </c>
    </row>
    <row r="55" spans="1:30" s="61" customFormat="1" ht="25" customHeight="1" thickBot="1" x14ac:dyDescent="0.3">
      <c r="A55" s="46">
        <v>3635</v>
      </c>
      <c r="B55" s="46" t="s">
        <v>39</v>
      </c>
      <c r="C55" s="46" t="s">
        <v>95</v>
      </c>
      <c r="D55" s="47"/>
      <c r="E55" s="46"/>
      <c r="F55" s="46"/>
      <c r="G55" s="46" t="s">
        <v>42</v>
      </c>
      <c r="H55" s="130"/>
      <c r="I55" s="48"/>
      <c r="J55" s="48"/>
      <c r="K55" s="49" t="str">
        <f>IF(AND('Storage Rooms'!J56="",'Storage Rooms'!L56="",'Storage Rooms'!N56=""),"N","Y ")&amp;COUNTA('Storage Rooms'!J56,'Storage Rooms'!L56,'Storage Rooms'!N56)</f>
        <v>N0</v>
      </c>
      <c r="L55" s="154"/>
      <c r="M55" s="50"/>
      <c r="N55" s="51" t="s">
        <v>41</v>
      </c>
      <c r="O55" s="51"/>
      <c r="P55" s="51"/>
      <c r="Q55" s="51"/>
      <c r="R55" s="52"/>
      <c r="S55" s="66"/>
      <c r="T55" s="66"/>
      <c r="U55" s="67">
        <v>44971</v>
      </c>
      <c r="V55" s="56" t="str" cm="1">
        <f t="array" ref="V55">_xlfn.LET(_xlpm.v, _xlfn.XLOOKUP($F55,[1]UICS!$B$4:$B117,[1]UICS!$D$4:$D117,""), IF(_xlpm.v="", "", _xlpm.v))</f>
        <v/>
      </c>
      <c r="W55" s="57" t="str" cm="1">
        <f t="array" ref="W55">_xlfn.LET(_xlpm.v, _xlfn.XLOOKUP($F55,[1]UICS!$B$4:$B117,[1]UICS!$E$4:$E117,""), IF(_xlpm.v="", "", _xlpm.v))</f>
        <v/>
      </c>
      <c r="X55" s="58">
        <f t="array" ref="X55">_xlfn.XLOOKUP($F55,[1]UICS!$B$4:$B117,[1]UICS!$F$4:$F117," ")</f>
        <v>0</v>
      </c>
      <c r="Y55" s="57" t="str" cm="1">
        <f t="array" ref="Y55">_xlfn.LET(_xlpm.v, _xlfn.XLOOKUP($F55,[1]UICS!$B$4:$B117,[1]UICS!$G$4:$G117,""), IF(_xlpm.v="", "", _xlpm.v))</f>
        <v/>
      </c>
      <c r="Z55" s="59">
        <f t="array" ref="Z55">_xlfn.XLOOKUP($F55,[1]UICS!$B$4:$B117,[1]UICS!$I$4:$I117," ")</f>
        <v>0</v>
      </c>
      <c r="AA55" s="60">
        <f t="array" ref="AA55">_xlfn.XLOOKUP($F55,[1]UICS!$B$4:$B117,[1]UICS!$J$4:$J117," ")</f>
        <v>0</v>
      </c>
      <c r="AB55" s="58">
        <f t="array" ref="AB55">_xlfn.XLOOKUP($F55,[1]UICS!$B$4:$B117,[1]UICS!$K$4:$K117," ")</f>
        <v>0</v>
      </c>
      <c r="AC55" s="58"/>
      <c r="AD55" s="60" t="str" cm="1">
        <f t="array" ref="AD55">_xlfn.LET(_xlpm.v, _xlfn.XLOOKUP($F55,[1]UICS!$B$4:$B117,[1]UICS!$M$4:$M117,""), IF(_xlpm.v="", "", _xlpm.v))</f>
        <v/>
      </c>
    </row>
    <row r="56" spans="1:30" s="61" customFormat="1" ht="25" customHeight="1" thickBot="1" x14ac:dyDescent="0.3">
      <c r="A56" s="62">
        <v>3635</v>
      </c>
      <c r="B56" s="62" t="s">
        <v>39</v>
      </c>
      <c r="C56" s="62" t="s">
        <v>96</v>
      </c>
      <c r="D56" s="63"/>
      <c r="E56" s="62"/>
      <c r="F56" s="62"/>
      <c r="G56" s="62" t="s">
        <v>42</v>
      </c>
      <c r="H56" s="131"/>
      <c r="I56" s="64"/>
      <c r="J56" s="64"/>
      <c r="K56" s="49" t="str">
        <f>IF(AND('Storage Rooms'!J57="",'Storage Rooms'!L57="",'Storage Rooms'!N57=""),"N","Y ")&amp;COUNTA('Storage Rooms'!J57,'Storage Rooms'!L57,'Storage Rooms'!N57)</f>
        <v>N0</v>
      </c>
      <c r="L56" s="154"/>
      <c r="M56" s="50"/>
      <c r="N56" s="51" t="s">
        <v>41</v>
      </c>
      <c r="O56" s="51"/>
      <c r="P56" s="51"/>
      <c r="Q56" s="51"/>
      <c r="R56" s="52"/>
      <c r="S56" s="66"/>
      <c r="T56" s="66"/>
      <c r="U56" s="67">
        <v>45100</v>
      </c>
      <c r="V56" s="56" t="str" cm="1">
        <f t="array" ref="V56">_xlfn.LET(_xlpm.v, _xlfn.XLOOKUP($F56,[1]UICS!$B$4:$B118,[1]UICS!$D$4:$D118,""), IF(_xlpm.v="", "", _xlpm.v))</f>
        <v/>
      </c>
      <c r="W56" s="57" t="str" cm="1">
        <f t="array" ref="W56">_xlfn.LET(_xlpm.v, _xlfn.XLOOKUP($F56,[1]UICS!$B$4:$B118,[1]UICS!$E$4:$E118,""), IF(_xlpm.v="", "", _xlpm.v))</f>
        <v/>
      </c>
      <c r="X56" s="58">
        <f t="array" ref="X56">_xlfn.XLOOKUP($F56,[1]UICS!$B$4:$B118,[1]UICS!$F$4:$F118," ")</f>
        <v>0</v>
      </c>
      <c r="Y56" s="57" t="str" cm="1">
        <f t="array" ref="Y56">_xlfn.LET(_xlpm.v, _xlfn.XLOOKUP($F56,[1]UICS!$B$4:$B118,[1]UICS!$G$4:$G118,""), IF(_xlpm.v="", "", _xlpm.v))</f>
        <v/>
      </c>
      <c r="Z56" s="59">
        <f t="array" ref="Z56">_xlfn.XLOOKUP($F56,[1]UICS!$B$4:$B118,[1]UICS!$I$4:$I118," ")</f>
        <v>0</v>
      </c>
      <c r="AA56" s="60">
        <f t="array" ref="AA56">_xlfn.XLOOKUP($F56,[1]UICS!$B$4:$B118,[1]UICS!$J$4:$J118," ")</f>
        <v>0</v>
      </c>
      <c r="AB56" s="58">
        <f t="array" ref="AB56">_xlfn.XLOOKUP($F56,[1]UICS!$B$4:$B118,[1]UICS!$K$4:$K118," ")</f>
        <v>0</v>
      </c>
      <c r="AC56" s="58"/>
      <c r="AD56" s="60" t="str" cm="1">
        <f t="array" ref="AD56">_xlfn.LET(_xlpm.v, _xlfn.XLOOKUP($F56,[1]UICS!$B$4:$B118,[1]UICS!$M$4:$M118,""), IF(_xlpm.v="", "", _xlpm.v))</f>
        <v/>
      </c>
    </row>
    <row r="57" spans="1:30" s="61" customFormat="1" ht="25" customHeight="1" thickBot="1" x14ac:dyDescent="0.3">
      <c r="A57" s="46">
        <v>3635</v>
      </c>
      <c r="B57" s="46" t="s">
        <v>39</v>
      </c>
      <c r="C57" s="46" t="s">
        <v>97</v>
      </c>
      <c r="D57" s="47" t="s">
        <v>211</v>
      </c>
      <c r="E57" s="46"/>
      <c r="F57" s="46"/>
      <c r="G57" s="46" t="s">
        <v>40</v>
      </c>
      <c r="H57" s="130"/>
      <c r="I57" s="48"/>
      <c r="J57" s="48"/>
      <c r="K57" s="49" t="str">
        <f>IF(AND('Storage Rooms'!J58="",'Storage Rooms'!L58="",'Storage Rooms'!N58=""),"N","Y ")&amp;COUNTA('Storage Rooms'!J58,'Storage Rooms'!L58,'Storage Rooms'!N58)</f>
        <v>Y 1</v>
      </c>
      <c r="L57" s="154"/>
      <c r="M57" s="50"/>
      <c r="N57" s="51" t="s">
        <v>41</v>
      </c>
      <c r="O57" s="51"/>
      <c r="P57" s="51"/>
      <c r="Q57" s="51"/>
      <c r="R57" s="52">
        <v>1008975869</v>
      </c>
      <c r="S57" s="66"/>
      <c r="T57" s="66"/>
      <c r="U57" s="67">
        <v>44760</v>
      </c>
      <c r="V57" s="56" t="str" cm="1">
        <f t="array" ref="V57">_xlfn.LET(_xlpm.v, _xlfn.XLOOKUP($F57,[1]UICS!$B$4:$B119,[1]UICS!$D$4:$D119,""), IF(_xlpm.v="", "", _xlpm.v))</f>
        <v/>
      </c>
      <c r="W57" s="57" t="str" cm="1">
        <f t="array" ref="W57">_xlfn.LET(_xlpm.v, _xlfn.XLOOKUP($F57,[1]UICS!$B$4:$B119,[1]UICS!$E$4:$E119,""), IF(_xlpm.v="", "", _xlpm.v))</f>
        <v/>
      </c>
      <c r="X57" s="58">
        <f t="array" ref="X57">_xlfn.XLOOKUP($F57,[1]UICS!$B$4:$B119,[1]UICS!$F$4:$F119," ")</f>
        <v>0</v>
      </c>
      <c r="Y57" s="57" t="str" cm="1">
        <f t="array" ref="Y57">_xlfn.LET(_xlpm.v, _xlfn.XLOOKUP($F57,[1]UICS!$B$4:$B119,[1]UICS!$G$4:$G119,""), IF(_xlpm.v="", "", _xlpm.v))</f>
        <v/>
      </c>
      <c r="Z57" s="59">
        <f t="array" ref="Z57">_xlfn.XLOOKUP($F57,[1]UICS!$B$4:$B119,[1]UICS!$I$4:$I119," ")</f>
        <v>0</v>
      </c>
      <c r="AA57" s="60">
        <f t="array" ref="AA57">_xlfn.XLOOKUP($F57,[1]UICS!$B$4:$B119,[1]UICS!$J$4:$J119," ")</f>
        <v>0</v>
      </c>
      <c r="AB57" s="58">
        <f t="array" ref="AB57">_xlfn.XLOOKUP($F57,[1]UICS!$B$4:$B119,[1]UICS!$K$4:$K119," ")</f>
        <v>0</v>
      </c>
      <c r="AC57" s="58"/>
      <c r="AD57" s="60" t="str" cm="1">
        <f t="array" ref="AD57">_xlfn.LET(_xlpm.v, _xlfn.XLOOKUP($F57,[1]UICS!$B$4:$B119,[1]UICS!$M$4:$M119,""), IF(_xlpm.v="", "", _xlpm.v))</f>
        <v/>
      </c>
    </row>
    <row r="58" spans="1:30" s="61" customFormat="1" ht="25" customHeight="1" thickBot="1" x14ac:dyDescent="0.3">
      <c r="A58" s="62">
        <v>3635</v>
      </c>
      <c r="B58" s="62" t="s">
        <v>39</v>
      </c>
      <c r="C58" s="62" t="s">
        <v>98</v>
      </c>
      <c r="D58" s="63" t="s">
        <v>210</v>
      </c>
      <c r="E58" s="62"/>
      <c r="F58" s="62"/>
      <c r="G58" s="62" t="s">
        <v>40</v>
      </c>
      <c r="H58" s="131"/>
      <c r="I58" s="64"/>
      <c r="J58" s="64"/>
      <c r="K58" s="49" t="str">
        <f>IF(AND('Storage Rooms'!J59="",'Storage Rooms'!L59="",'Storage Rooms'!N59=""),"N","Y ")&amp;COUNTA('Storage Rooms'!J59,'Storage Rooms'!L59,'Storage Rooms'!N59)</f>
        <v>Y 1</v>
      </c>
      <c r="L58" s="154"/>
      <c r="M58" s="50"/>
      <c r="N58" s="51" t="s">
        <v>41</v>
      </c>
      <c r="O58" s="51"/>
      <c r="P58" s="51"/>
      <c r="Q58" s="51" t="s">
        <v>43</v>
      </c>
      <c r="R58" s="52">
        <v>1008165006</v>
      </c>
      <c r="S58" s="65"/>
      <c r="T58" s="68"/>
      <c r="U58" s="67">
        <v>45342</v>
      </c>
      <c r="V58" s="56" t="str" cm="1">
        <f t="array" ref="V58">_xlfn.LET(_xlpm.v, _xlfn.XLOOKUP($F58,[1]UICS!$B$4:$B120,[1]UICS!$D$4:$D120,""), IF(_xlpm.v="", "", _xlpm.v))</f>
        <v/>
      </c>
      <c r="W58" s="57" t="str" cm="1">
        <f t="array" ref="W58">_xlfn.LET(_xlpm.v, _xlfn.XLOOKUP($F58,[1]UICS!$B$4:$B120,[1]UICS!$E$4:$E120,""), IF(_xlpm.v="", "", _xlpm.v))</f>
        <v/>
      </c>
      <c r="X58" s="58">
        <f t="array" ref="X58">_xlfn.XLOOKUP($F58,[1]UICS!$B$4:$B120,[1]UICS!$F$4:$F120," ")</f>
        <v>0</v>
      </c>
      <c r="Y58" s="57" t="str" cm="1">
        <f t="array" ref="Y58">_xlfn.LET(_xlpm.v, _xlfn.XLOOKUP($F58,[1]UICS!$B$4:$B120,[1]UICS!$G$4:$G120,""), IF(_xlpm.v="", "", _xlpm.v))</f>
        <v/>
      </c>
      <c r="Z58" s="59">
        <f t="array" ref="Z58">_xlfn.XLOOKUP($F58,[1]UICS!$B$4:$B120,[1]UICS!$I$4:$I120," ")</f>
        <v>0</v>
      </c>
      <c r="AA58" s="60">
        <f t="array" ref="AA58">_xlfn.XLOOKUP($F58,[1]UICS!$B$4:$B120,[1]UICS!$J$4:$J120," ")</f>
        <v>0</v>
      </c>
      <c r="AB58" s="58">
        <f t="array" ref="AB58">_xlfn.XLOOKUP($F58,[1]UICS!$B$4:$B120,[1]UICS!$K$4:$K120," ")</f>
        <v>0</v>
      </c>
      <c r="AC58" s="58"/>
      <c r="AD58" s="60" t="str" cm="1">
        <f t="array" ref="AD58">_xlfn.LET(_xlpm.v, _xlfn.XLOOKUP($F58,[1]UICS!$B$4:$B120,[1]UICS!$M$4:$M120,""), IF(_xlpm.v="", "", _xlpm.v))</f>
        <v/>
      </c>
    </row>
    <row r="59" spans="1:30" s="61" customFormat="1" ht="25" customHeight="1" thickBot="1" x14ac:dyDescent="0.3">
      <c r="A59" s="46">
        <v>3635</v>
      </c>
      <c r="B59" s="46" t="s">
        <v>39</v>
      </c>
      <c r="C59" s="46" t="s">
        <v>99</v>
      </c>
      <c r="D59" s="47"/>
      <c r="E59" s="46"/>
      <c r="F59" s="46"/>
      <c r="G59" s="46" t="s">
        <v>42</v>
      </c>
      <c r="H59" s="130"/>
      <c r="I59" s="48"/>
      <c r="J59" s="48"/>
      <c r="K59" s="49" t="str">
        <f>IF(AND('Storage Rooms'!J60="",'Storage Rooms'!L60="",'Storage Rooms'!N60=""),"N","Y ")&amp;COUNTA('Storage Rooms'!J60,'Storage Rooms'!L60,'Storage Rooms'!N60)</f>
        <v>N0</v>
      </c>
      <c r="L59" s="154"/>
      <c r="M59" s="50"/>
      <c r="N59" s="51" t="s">
        <v>56</v>
      </c>
      <c r="O59" s="51"/>
      <c r="P59" s="51"/>
      <c r="Q59" s="51"/>
      <c r="R59" s="52"/>
      <c r="S59" s="65"/>
      <c r="T59" s="68"/>
      <c r="U59" s="67"/>
      <c r="V59" s="56" t="str" cm="1">
        <f t="array" ref="V59">_xlfn.LET(_xlpm.v, _xlfn.XLOOKUP($F59,[1]UICS!$B$4:$B121,[1]UICS!$D$4:$D121,""), IF(_xlpm.v="", "", _xlpm.v))</f>
        <v/>
      </c>
      <c r="W59" s="57" t="str" cm="1">
        <f t="array" ref="W59">_xlfn.LET(_xlpm.v, _xlfn.XLOOKUP($F59,[1]UICS!$B$4:$B121,[1]UICS!$E$4:$E121,""), IF(_xlpm.v="", "", _xlpm.v))</f>
        <v/>
      </c>
      <c r="X59" s="58">
        <f t="array" ref="X59">_xlfn.XLOOKUP($F59,[1]UICS!$B$4:$B121,[1]UICS!$F$4:$F121," ")</f>
        <v>0</v>
      </c>
      <c r="Y59" s="57" t="str" cm="1">
        <f t="array" ref="Y59">_xlfn.LET(_xlpm.v, _xlfn.XLOOKUP($F59,[1]UICS!$B$4:$B121,[1]UICS!$G$4:$G121,""), IF(_xlpm.v="", "", _xlpm.v))</f>
        <v/>
      </c>
      <c r="Z59" s="59">
        <f t="array" ref="Z59">_xlfn.XLOOKUP($F59,[1]UICS!$B$4:$B121,[1]UICS!$I$4:$I121," ")</f>
        <v>0</v>
      </c>
      <c r="AA59" s="60">
        <f t="array" ref="AA59">_xlfn.XLOOKUP($F59,[1]UICS!$B$4:$B121,[1]UICS!$J$4:$J121," ")</f>
        <v>0</v>
      </c>
      <c r="AB59" s="58">
        <f t="array" ref="AB59">_xlfn.XLOOKUP($F59,[1]UICS!$B$4:$B121,[1]UICS!$K$4:$K121," ")</f>
        <v>0</v>
      </c>
      <c r="AC59" s="58"/>
      <c r="AD59" s="60" t="str" cm="1">
        <f t="array" ref="AD59">_xlfn.LET(_xlpm.v, _xlfn.XLOOKUP($F59,[1]UICS!$B$4:$B121,[1]UICS!$M$4:$M121,""), IF(_xlpm.v="", "", _xlpm.v))</f>
        <v/>
      </c>
    </row>
    <row r="60" spans="1:30" s="61" customFormat="1" ht="25" customHeight="1" thickBot="1" x14ac:dyDescent="0.3">
      <c r="A60" s="62">
        <v>3635</v>
      </c>
      <c r="B60" s="62" t="s">
        <v>39</v>
      </c>
      <c r="C60" s="62" t="s">
        <v>100</v>
      </c>
      <c r="D60" s="63"/>
      <c r="E60" s="62"/>
      <c r="F60" s="62"/>
      <c r="G60" s="62" t="s">
        <v>42</v>
      </c>
      <c r="H60" s="131"/>
      <c r="I60" s="64"/>
      <c r="J60" s="64"/>
      <c r="K60" s="49" t="str">
        <f>IF(AND('Storage Rooms'!J61="",'Storage Rooms'!L61="",'Storage Rooms'!N61=""),"N","Y ")&amp;COUNTA('Storage Rooms'!J61,'Storage Rooms'!L61,'Storage Rooms'!N61)</f>
        <v>N0</v>
      </c>
      <c r="L60" s="154"/>
      <c r="M60" s="50"/>
      <c r="N60" s="51" t="s">
        <v>41</v>
      </c>
      <c r="O60" s="51"/>
      <c r="P60" s="51"/>
      <c r="Q60" s="51" t="s">
        <v>43</v>
      </c>
      <c r="R60" s="52"/>
      <c r="S60" s="65"/>
      <c r="T60" s="68"/>
      <c r="U60" s="67">
        <v>45425</v>
      </c>
      <c r="V60" s="56" t="str" cm="1">
        <f t="array" ref="V60">_xlfn.LET(_xlpm.v, _xlfn.XLOOKUP($F60,[1]UICS!$B$4:$B122,[1]UICS!$D$4:$D122,""), IF(_xlpm.v="", "", _xlpm.v))</f>
        <v/>
      </c>
      <c r="W60" s="57" t="str" cm="1">
        <f t="array" ref="W60">_xlfn.LET(_xlpm.v, _xlfn.XLOOKUP($F60,[1]UICS!$B$4:$B122,[1]UICS!$E$4:$E122,""), IF(_xlpm.v="", "", _xlpm.v))</f>
        <v/>
      </c>
      <c r="X60" s="58">
        <f t="array" ref="X60">_xlfn.XLOOKUP($F60,[1]UICS!$B$4:$B122,[1]UICS!$F$4:$F122," ")</f>
        <v>0</v>
      </c>
      <c r="Y60" s="57" t="str" cm="1">
        <f t="array" ref="Y60">_xlfn.LET(_xlpm.v, _xlfn.XLOOKUP($F60,[1]UICS!$B$4:$B122,[1]UICS!$G$4:$G122,""), IF(_xlpm.v="", "", _xlpm.v))</f>
        <v/>
      </c>
      <c r="Z60" s="59">
        <f t="array" ref="Z60">_xlfn.XLOOKUP($F60,[1]UICS!$B$4:$B122,[1]UICS!$I$4:$I122," ")</f>
        <v>0</v>
      </c>
      <c r="AA60" s="60">
        <f t="array" ref="AA60">_xlfn.XLOOKUP($F60,[1]UICS!$B$4:$B122,[1]UICS!$J$4:$J122," ")</f>
        <v>0</v>
      </c>
      <c r="AB60" s="58">
        <f t="array" ref="AB60">_xlfn.XLOOKUP($F60,[1]UICS!$B$4:$B122,[1]UICS!$K$4:$K122," ")</f>
        <v>0</v>
      </c>
      <c r="AC60" s="58"/>
      <c r="AD60" s="60" t="str" cm="1">
        <f t="array" ref="AD60">_xlfn.LET(_xlpm.v, _xlfn.XLOOKUP($F60,[1]UICS!$B$4:$B122,[1]UICS!$M$4:$M122,""), IF(_xlpm.v="", "", _xlpm.v))</f>
        <v/>
      </c>
    </row>
    <row r="61" spans="1:30" s="61" customFormat="1" ht="25" customHeight="1" thickBot="1" x14ac:dyDescent="0.3">
      <c r="A61" s="46">
        <v>3635</v>
      </c>
      <c r="B61" s="46" t="s">
        <v>39</v>
      </c>
      <c r="C61" s="46" t="s">
        <v>101</v>
      </c>
      <c r="D61" s="47"/>
      <c r="E61" s="46"/>
      <c r="F61" s="46"/>
      <c r="G61" s="46" t="s">
        <v>42</v>
      </c>
      <c r="H61" s="130"/>
      <c r="I61" s="48"/>
      <c r="J61" s="48"/>
      <c r="K61" s="49" t="str">
        <f>IF(AND('Storage Rooms'!J62="",'Storage Rooms'!L62="",'Storage Rooms'!N62=""),"N","Y ")&amp;COUNTA('Storage Rooms'!J62,'Storage Rooms'!L62,'Storage Rooms'!N62)</f>
        <v>N0</v>
      </c>
      <c r="L61" s="154"/>
      <c r="M61" s="50"/>
      <c r="N61" s="51" t="s">
        <v>41</v>
      </c>
      <c r="O61" s="51"/>
      <c r="P61" s="51"/>
      <c r="Q61" s="51"/>
      <c r="R61" s="52"/>
      <c r="S61" s="66"/>
      <c r="T61" s="66"/>
      <c r="U61" s="67">
        <v>44747</v>
      </c>
      <c r="V61" s="56" t="str" cm="1">
        <f t="array" ref="V61">_xlfn.LET(_xlpm.v, _xlfn.XLOOKUP($F61,[1]UICS!$B$4:$B123,[1]UICS!$D$4:$D123,""), IF(_xlpm.v="", "", _xlpm.v))</f>
        <v/>
      </c>
      <c r="W61" s="57" t="str" cm="1">
        <f t="array" ref="W61">_xlfn.LET(_xlpm.v, _xlfn.XLOOKUP($F61,[1]UICS!$B$4:$B123,[1]UICS!$E$4:$E123,""), IF(_xlpm.v="", "", _xlpm.v))</f>
        <v/>
      </c>
      <c r="X61" s="58">
        <f t="array" ref="X61">_xlfn.XLOOKUP($F61,[1]UICS!$B$4:$B123,[1]UICS!$F$4:$F123," ")</f>
        <v>0</v>
      </c>
      <c r="Y61" s="57" t="str" cm="1">
        <f t="array" ref="Y61">_xlfn.LET(_xlpm.v, _xlfn.XLOOKUP($F61,[1]UICS!$B$4:$B123,[1]UICS!$G$4:$G123,""), IF(_xlpm.v="", "", _xlpm.v))</f>
        <v/>
      </c>
      <c r="Z61" s="59">
        <f t="array" ref="Z61">_xlfn.XLOOKUP($F61,[1]UICS!$B$4:$B123,[1]UICS!$I$4:$I123," ")</f>
        <v>0</v>
      </c>
      <c r="AA61" s="60">
        <f t="array" ref="AA61">_xlfn.XLOOKUP($F61,[1]UICS!$B$4:$B123,[1]UICS!$J$4:$J123," ")</f>
        <v>0</v>
      </c>
      <c r="AB61" s="58">
        <f t="array" ref="AB61">_xlfn.XLOOKUP($F61,[1]UICS!$B$4:$B123,[1]UICS!$K$4:$K123," ")</f>
        <v>0</v>
      </c>
      <c r="AC61" s="58"/>
      <c r="AD61" s="60" t="str" cm="1">
        <f t="array" ref="AD61">_xlfn.LET(_xlpm.v, _xlfn.XLOOKUP($F61,[1]UICS!$B$4:$B123,[1]UICS!$M$4:$M123,""), IF(_xlpm.v="", "", _xlpm.v))</f>
        <v/>
      </c>
    </row>
    <row r="62" spans="1:30" s="61" customFormat="1" ht="25" customHeight="1" thickBot="1" x14ac:dyDescent="0.3">
      <c r="A62" s="62">
        <v>3635</v>
      </c>
      <c r="B62" s="62" t="s">
        <v>39</v>
      </c>
      <c r="C62" s="62" t="s">
        <v>102</v>
      </c>
      <c r="D62" s="63"/>
      <c r="E62" s="62"/>
      <c r="F62" s="62"/>
      <c r="G62" s="62" t="s">
        <v>42</v>
      </c>
      <c r="H62" s="131"/>
      <c r="I62" s="64"/>
      <c r="J62" s="64"/>
      <c r="K62" s="49" t="str">
        <f>IF(AND('Storage Rooms'!J63="",'Storage Rooms'!L63="",'Storage Rooms'!N63=""),"N","Y ")&amp;COUNTA('Storage Rooms'!J63,'Storage Rooms'!L63,'Storage Rooms'!N63)</f>
        <v>N0</v>
      </c>
      <c r="L62" s="154"/>
      <c r="M62" s="50"/>
      <c r="N62" s="51" t="s">
        <v>41</v>
      </c>
      <c r="O62" s="51"/>
      <c r="P62" s="51"/>
      <c r="Q62" s="51"/>
      <c r="R62" s="52"/>
      <c r="S62" s="66"/>
      <c r="T62" s="66"/>
      <c r="U62" s="67">
        <v>45089</v>
      </c>
      <c r="V62" s="56" t="str" cm="1">
        <f t="array" ref="V62">_xlfn.LET(_xlpm.v, _xlfn.XLOOKUP($F62,[1]UICS!$B$4:$B124,[1]UICS!$D$4:$D124,""), IF(_xlpm.v="", "", _xlpm.v))</f>
        <v/>
      </c>
      <c r="W62" s="57" t="str" cm="1">
        <f t="array" ref="W62">_xlfn.LET(_xlpm.v, _xlfn.XLOOKUP($F62,[1]UICS!$B$4:$B124,[1]UICS!$E$4:$E124,""), IF(_xlpm.v="", "", _xlpm.v))</f>
        <v/>
      </c>
      <c r="X62" s="58">
        <f t="array" ref="X62">_xlfn.XLOOKUP($F62,[1]UICS!$B$4:$B124,[1]UICS!$F$4:$F124," ")</f>
        <v>0</v>
      </c>
      <c r="Y62" s="57" t="str" cm="1">
        <f t="array" ref="Y62">_xlfn.LET(_xlpm.v, _xlfn.XLOOKUP($F62,[1]UICS!$B$4:$B124,[1]UICS!$G$4:$G124,""), IF(_xlpm.v="", "", _xlpm.v))</f>
        <v/>
      </c>
      <c r="Z62" s="59">
        <f t="array" ref="Z62">_xlfn.XLOOKUP($F62,[1]UICS!$B$4:$B124,[1]UICS!$I$4:$I124," ")</f>
        <v>0</v>
      </c>
      <c r="AA62" s="60">
        <f t="array" ref="AA62">_xlfn.XLOOKUP($F62,[1]UICS!$B$4:$B124,[1]UICS!$J$4:$J124," ")</f>
        <v>0</v>
      </c>
      <c r="AB62" s="58">
        <f t="array" ref="AB62">_xlfn.XLOOKUP($F62,[1]UICS!$B$4:$B124,[1]UICS!$K$4:$K124," ")</f>
        <v>0</v>
      </c>
      <c r="AC62" s="58"/>
      <c r="AD62" s="60" t="str" cm="1">
        <f t="array" ref="AD62">_xlfn.LET(_xlpm.v, _xlfn.XLOOKUP($F62,[1]UICS!$B$4:$B124,[1]UICS!$M$4:$M124,""), IF(_xlpm.v="", "", _xlpm.v))</f>
        <v/>
      </c>
    </row>
    <row r="63" spans="1:30" s="61" customFormat="1" ht="25" customHeight="1" thickBot="1" x14ac:dyDescent="0.3">
      <c r="A63" s="46">
        <v>3635</v>
      </c>
      <c r="B63" s="46" t="s">
        <v>103</v>
      </c>
      <c r="C63" s="46">
        <v>113</v>
      </c>
      <c r="D63" s="47"/>
      <c r="E63" s="46"/>
      <c r="F63" s="46"/>
      <c r="G63" s="46" t="s">
        <v>42</v>
      </c>
      <c r="H63" s="48"/>
      <c r="I63" s="48"/>
      <c r="J63" s="48"/>
      <c r="K63" s="49" t="str">
        <f>IF(AND('Storage Rooms'!J64="",'Storage Rooms'!L64="",'Storage Rooms'!N64=""),"N","Y ")&amp;COUNTA('Storage Rooms'!J64,'Storage Rooms'!L64,'Storage Rooms'!N64)</f>
        <v>N0</v>
      </c>
      <c r="L63" s="154"/>
      <c r="M63" s="50"/>
      <c r="N63" s="51" t="s">
        <v>41</v>
      </c>
      <c r="O63" s="51"/>
      <c r="P63" s="51"/>
      <c r="Q63" s="51"/>
      <c r="R63" s="52"/>
      <c r="S63" s="65"/>
      <c r="T63" s="68"/>
      <c r="U63" s="67">
        <v>44783</v>
      </c>
      <c r="V63" s="56" t="str" cm="1">
        <f t="array" ref="V63">_xlfn.LET(_xlpm.v, _xlfn.XLOOKUP($F63,[1]UICS!$B$4:$B125,[1]UICS!$D$4:$D125,""), IF(_xlpm.v="", "", _xlpm.v))</f>
        <v/>
      </c>
      <c r="W63" s="57" t="str" cm="1">
        <f t="array" ref="W63">_xlfn.LET(_xlpm.v, _xlfn.XLOOKUP($F63,[1]UICS!$B$4:$B125,[1]UICS!$E$4:$E125,""), IF(_xlpm.v="", "", _xlpm.v))</f>
        <v/>
      </c>
      <c r="X63" s="58">
        <f t="array" ref="X63">_xlfn.XLOOKUP($F63,[1]UICS!$B$4:$B125,[1]UICS!$F$4:$F125," ")</f>
        <v>0</v>
      </c>
      <c r="Y63" s="57" t="str" cm="1">
        <f t="array" ref="Y63">_xlfn.LET(_xlpm.v, _xlfn.XLOOKUP($F63,[1]UICS!$B$4:$B125,[1]UICS!$G$4:$G125,""), IF(_xlpm.v="", "", _xlpm.v))</f>
        <v/>
      </c>
      <c r="Z63" s="59">
        <f t="array" ref="Z63">_xlfn.XLOOKUP($F63,[1]UICS!$B$4:$B125,[1]UICS!$I$4:$I125," ")</f>
        <v>0</v>
      </c>
      <c r="AA63" s="60">
        <f t="array" ref="AA63">_xlfn.XLOOKUP($F63,[1]UICS!$B$4:$B125,[1]UICS!$J$4:$J125," ")</f>
        <v>0</v>
      </c>
      <c r="AB63" s="58">
        <f t="array" ref="AB63">_xlfn.XLOOKUP($F63,[1]UICS!$B$4:$B125,[1]UICS!$K$4:$K125," ")</f>
        <v>0</v>
      </c>
      <c r="AC63" s="58"/>
      <c r="AD63" s="60" t="str" cm="1">
        <f t="array" ref="AD63">_xlfn.LET(_xlpm.v, _xlfn.XLOOKUP($F63,[1]UICS!$B$4:$B125,[1]UICS!$M$4:$M125,""), IF(_xlpm.v="", "", _xlpm.v))</f>
        <v/>
      </c>
    </row>
    <row r="64" spans="1:30" s="61" customFormat="1" ht="25" customHeight="1" thickBot="1" x14ac:dyDescent="0.3">
      <c r="A64" s="62">
        <v>3635</v>
      </c>
      <c r="B64" s="62" t="s">
        <v>103</v>
      </c>
      <c r="C64" s="62">
        <v>114</v>
      </c>
      <c r="D64" s="63"/>
      <c r="E64" s="62"/>
      <c r="F64" s="62"/>
      <c r="G64" s="62" t="s">
        <v>40</v>
      </c>
      <c r="H64" s="64"/>
      <c r="I64" s="64"/>
      <c r="J64" s="64"/>
      <c r="K64" s="49" t="str">
        <f>IF(AND('Storage Rooms'!J65="",'Storage Rooms'!L65="",'Storage Rooms'!N65=""),"N","Y ")&amp;COUNTA('Storage Rooms'!J65,'Storage Rooms'!L65,'Storage Rooms'!N65)</f>
        <v>N0</v>
      </c>
      <c r="L64" s="154"/>
      <c r="M64" s="50"/>
      <c r="N64" s="51" t="s">
        <v>41</v>
      </c>
      <c r="O64" s="51"/>
      <c r="P64" s="51"/>
      <c r="Q64" s="51"/>
      <c r="R64" s="52"/>
      <c r="S64" s="65"/>
      <c r="T64" s="68"/>
      <c r="U64" s="67">
        <v>45442</v>
      </c>
      <c r="V64" s="56" t="str" cm="1">
        <f t="array" ref="V64">_xlfn.LET(_xlpm.v, _xlfn.XLOOKUP($F64,[1]UICS!$B$4:$B126,[1]UICS!$D$4:$D126,""), IF(_xlpm.v="", "", _xlpm.v))</f>
        <v/>
      </c>
      <c r="W64" s="57" t="str" cm="1">
        <f t="array" ref="W64">_xlfn.LET(_xlpm.v, _xlfn.XLOOKUP($F64,[1]UICS!$B$4:$B126,[1]UICS!$E$4:$E126,""), IF(_xlpm.v="", "", _xlpm.v))</f>
        <v/>
      </c>
      <c r="X64" s="58">
        <f t="array" ref="X64">_xlfn.XLOOKUP($F64,[1]UICS!$B$4:$B126,[1]UICS!$F$4:$F126," ")</f>
        <v>0</v>
      </c>
      <c r="Y64" s="57" t="str" cm="1">
        <f t="array" ref="Y64">_xlfn.LET(_xlpm.v, _xlfn.XLOOKUP($F64,[1]UICS!$B$4:$B126,[1]UICS!$G$4:$G126,""), IF(_xlpm.v="", "", _xlpm.v))</f>
        <v/>
      </c>
      <c r="Z64" s="59">
        <f t="array" ref="Z64">_xlfn.XLOOKUP($F64,[1]UICS!$B$4:$B126,[1]UICS!$I$4:$I126," ")</f>
        <v>0</v>
      </c>
      <c r="AA64" s="60">
        <f t="array" ref="AA64">_xlfn.XLOOKUP($F64,[1]UICS!$B$4:$B126,[1]UICS!$J$4:$J126," ")</f>
        <v>0</v>
      </c>
      <c r="AB64" s="58">
        <f t="array" ref="AB64">_xlfn.XLOOKUP($F64,[1]UICS!$B$4:$B126,[1]UICS!$K$4:$K126," ")</f>
        <v>0</v>
      </c>
      <c r="AC64" s="58"/>
      <c r="AD64" s="60" t="str" cm="1">
        <f t="array" ref="AD64">_xlfn.LET(_xlpm.v, _xlfn.XLOOKUP($F64,[1]UICS!$B$4:$B126,[1]UICS!$M$4:$M126,""), IF(_xlpm.v="", "", _xlpm.v))</f>
        <v/>
      </c>
    </row>
    <row r="65" spans="1:30" s="61" customFormat="1" ht="25" customHeight="1" thickBot="1" x14ac:dyDescent="0.3">
      <c r="A65" s="46">
        <v>3635</v>
      </c>
      <c r="B65" s="46" t="s">
        <v>103</v>
      </c>
      <c r="C65" s="46">
        <v>115</v>
      </c>
      <c r="D65" s="47"/>
      <c r="E65" s="46"/>
      <c r="F65" s="46"/>
      <c r="G65" s="46" t="s">
        <v>40</v>
      </c>
      <c r="H65" s="48"/>
      <c r="I65" s="48"/>
      <c r="J65" s="48"/>
      <c r="K65" s="49" t="str">
        <f>IF(AND('Storage Rooms'!J66="",'Storage Rooms'!L66="",'Storage Rooms'!N66=""),"N","Y ")&amp;COUNTA('Storage Rooms'!J66,'Storage Rooms'!L66,'Storage Rooms'!N66)</f>
        <v>N0</v>
      </c>
      <c r="L65" s="154"/>
      <c r="M65" s="50"/>
      <c r="N65" s="51" t="s">
        <v>104</v>
      </c>
      <c r="O65" s="51"/>
      <c r="P65" s="51"/>
      <c r="Q65" s="51"/>
      <c r="R65" s="52"/>
      <c r="S65" s="65"/>
      <c r="T65" s="66"/>
      <c r="U65" s="67">
        <v>44418</v>
      </c>
      <c r="V65" s="56" t="str" cm="1">
        <f t="array" ref="V65">_xlfn.LET(_xlpm.v, _xlfn.XLOOKUP($F65,[1]UICS!$B$4:$B127,[1]UICS!$D$4:$D127,""), IF(_xlpm.v="", "", _xlpm.v))</f>
        <v/>
      </c>
      <c r="W65" s="57" t="str" cm="1">
        <f t="array" ref="W65">_xlfn.LET(_xlpm.v, _xlfn.XLOOKUP($F65,[1]UICS!$B$4:$B127,[1]UICS!$E$4:$E127,""), IF(_xlpm.v="", "", _xlpm.v))</f>
        <v/>
      </c>
      <c r="X65" s="58">
        <f t="array" ref="X65">_xlfn.XLOOKUP($F65,[1]UICS!$B$4:$B127,[1]UICS!$F$4:$F127," ")</f>
        <v>0</v>
      </c>
      <c r="Y65" s="57" t="str" cm="1">
        <f t="array" ref="Y65">_xlfn.LET(_xlpm.v, _xlfn.XLOOKUP($F65,[1]UICS!$B$4:$B127,[1]UICS!$G$4:$G127,""), IF(_xlpm.v="", "", _xlpm.v))</f>
        <v/>
      </c>
      <c r="Z65" s="59">
        <f t="array" ref="Z65">_xlfn.XLOOKUP($F65,[1]UICS!$B$4:$B127,[1]UICS!$I$4:$I127," ")</f>
        <v>0</v>
      </c>
      <c r="AA65" s="60">
        <f t="array" ref="AA65">_xlfn.XLOOKUP($F65,[1]UICS!$B$4:$B127,[1]UICS!$J$4:$J127," ")</f>
        <v>0</v>
      </c>
      <c r="AB65" s="58">
        <f t="array" ref="AB65">_xlfn.XLOOKUP($F65,[1]UICS!$B$4:$B127,[1]UICS!$K$4:$K127," ")</f>
        <v>0</v>
      </c>
      <c r="AC65" s="58"/>
      <c r="AD65" s="60" t="str" cm="1">
        <f t="array" ref="AD65">_xlfn.LET(_xlpm.v, _xlfn.XLOOKUP($F65,[1]UICS!$B$4:$B127,[1]UICS!$M$4:$M127,""), IF(_xlpm.v="", "", _xlpm.v))</f>
        <v/>
      </c>
    </row>
    <row r="66" spans="1:30" s="61" customFormat="1" ht="25" customHeight="1" thickBot="1" x14ac:dyDescent="0.3">
      <c r="A66" s="62">
        <v>3635</v>
      </c>
      <c r="B66" s="62" t="s">
        <v>103</v>
      </c>
      <c r="C66" s="62">
        <v>116</v>
      </c>
      <c r="D66" s="63"/>
      <c r="E66" s="62"/>
      <c r="F66" s="62"/>
      <c r="G66" s="62" t="s">
        <v>42</v>
      </c>
      <c r="H66" s="64"/>
      <c r="I66" s="64"/>
      <c r="J66" s="64"/>
      <c r="K66" s="49" t="str">
        <f>IF(AND('Storage Rooms'!J67="",'Storage Rooms'!L67="",'Storage Rooms'!N67=""),"N","Y ")&amp;COUNTA('Storage Rooms'!J67,'Storage Rooms'!L67,'Storage Rooms'!N67)</f>
        <v>N0</v>
      </c>
      <c r="L66" s="154"/>
      <c r="M66" s="50"/>
      <c r="N66" s="51" t="s">
        <v>41</v>
      </c>
      <c r="O66" s="51"/>
      <c r="P66" s="51"/>
      <c r="Q66" s="51"/>
      <c r="R66" s="52"/>
      <c r="S66" s="65"/>
      <c r="T66" s="68"/>
      <c r="U66" s="67">
        <v>45187</v>
      </c>
      <c r="V66" s="56" t="str" cm="1">
        <f t="array" ref="V66">_xlfn.LET(_xlpm.v, _xlfn.XLOOKUP($F66,[1]UICS!$B$4:$B128,[1]UICS!$D$4:$D128,""), IF(_xlpm.v="", "", _xlpm.v))</f>
        <v/>
      </c>
      <c r="W66" s="57" t="str" cm="1">
        <f t="array" ref="W66">_xlfn.LET(_xlpm.v, _xlfn.XLOOKUP($F66,[1]UICS!$B$4:$B128,[1]UICS!$E$4:$E128,""), IF(_xlpm.v="", "", _xlpm.v))</f>
        <v/>
      </c>
      <c r="X66" s="58">
        <f t="array" ref="X66">_xlfn.XLOOKUP($F66,[1]UICS!$B$4:$B128,[1]UICS!$F$4:$F128," ")</f>
        <v>0</v>
      </c>
      <c r="Y66" s="57" t="str" cm="1">
        <f t="array" ref="Y66">_xlfn.LET(_xlpm.v, _xlfn.XLOOKUP($F66,[1]UICS!$B$4:$B128,[1]UICS!$G$4:$G128,""), IF(_xlpm.v="", "", _xlpm.v))</f>
        <v/>
      </c>
      <c r="Z66" s="59">
        <f t="array" ref="Z66">_xlfn.XLOOKUP($F66,[1]UICS!$B$4:$B128,[1]UICS!$I$4:$I128," ")</f>
        <v>0</v>
      </c>
      <c r="AA66" s="60">
        <f t="array" ref="AA66">_xlfn.XLOOKUP($F66,[1]UICS!$B$4:$B128,[1]UICS!$J$4:$J128," ")</f>
        <v>0</v>
      </c>
      <c r="AB66" s="58">
        <f t="array" ref="AB66">_xlfn.XLOOKUP($F66,[1]UICS!$B$4:$B128,[1]UICS!$K$4:$K128," ")</f>
        <v>0</v>
      </c>
      <c r="AC66" s="58"/>
      <c r="AD66" s="60" t="str" cm="1">
        <f t="array" ref="AD66">_xlfn.LET(_xlpm.v, _xlfn.XLOOKUP($F66,[1]UICS!$B$4:$B128,[1]UICS!$M$4:$M128,""), IF(_xlpm.v="", "", _xlpm.v))</f>
        <v/>
      </c>
    </row>
    <row r="67" spans="1:30" s="61" customFormat="1" ht="25" customHeight="1" thickBot="1" x14ac:dyDescent="0.3">
      <c r="A67" s="46">
        <v>3635</v>
      </c>
      <c r="B67" s="46" t="s">
        <v>103</v>
      </c>
      <c r="C67" s="46">
        <v>117</v>
      </c>
      <c r="D67" s="47"/>
      <c r="E67" s="46"/>
      <c r="F67" s="46"/>
      <c r="G67" s="46" t="s">
        <v>40</v>
      </c>
      <c r="H67" s="48"/>
      <c r="I67" s="48"/>
      <c r="J67" s="48"/>
      <c r="K67" s="49" t="str">
        <f>IF(AND('Storage Rooms'!J68="",'Storage Rooms'!L68="",'Storage Rooms'!N68=""),"N","Y ")&amp;COUNTA('Storage Rooms'!J68,'Storage Rooms'!L68,'Storage Rooms'!N68)</f>
        <v>N0</v>
      </c>
      <c r="L67" s="154"/>
      <c r="M67" s="50"/>
      <c r="N67" s="51" t="s">
        <v>41</v>
      </c>
      <c r="O67" s="51"/>
      <c r="P67" s="51"/>
      <c r="Q67" s="51"/>
      <c r="R67" s="52"/>
      <c r="S67" s="65"/>
      <c r="T67" s="66"/>
      <c r="U67" s="67">
        <v>45019</v>
      </c>
      <c r="V67" s="56" t="str" cm="1">
        <f t="array" ref="V67">_xlfn.LET(_xlpm.v, _xlfn.XLOOKUP($F67,[1]UICS!$B$4:$B129,[1]UICS!$D$4:$D129,""), IF(_xlpm.v="", "", _xlpm.v))</f>
        <v/>
      </c>
      <c r="W67" s="57" t="str" cm="1">
        <f t="array" ref="W67">_xlfn.LET(_xlpm.v, _xlfn.XLOOKUP($F67,[1]UICS!$B$4:$B129,[1]UICS!$E$4:$E129,""), IF(_xlpm.v="", "", _xlpm.v))</f>
        <v/>
      </c>
      <c r="X67" s="58">
        <f t="array" ref="X67">_xlfn.XLOOKUP($F67,[1]UICS!$B$4:$B129,[1]UICS!$F$4:$F129," ")</f>
        <v>0</v>
      </c>
      <c r="Y67" s="57" t="str" cm="1">
        <f t="array" ref="Y67">_xlfn.LET(_xlpm.v, _xlfn.XLOOKUP($F67,[1]UICS!$B$4:$B129,[1]UICS!$G$4:$G129,""), IF(_xlpm.v="", "", _xlpm.v))</f>
        <v/>
      </c>
      <c r="Z67" s="59">
        <f t="array" ref="Z67">_xlfn.XLOOKUP($F67,[1]UICS!$B$4:$B129,[1]UICS!$I$4:$I129," ")</f>
        <v>0</v>
      </c>
      <c r="AA67" s="60">
        <f t="array" ref="AA67">_xlfn.XLOOKUP($F67,[1]UICS!$B$4:$B129,[1]UICS!$J$4:$J129," ")</f>
        <v>0</v>
      </c>
      <c r="AB67" s="58">
        <f t="array" ref="AB67">_xlfn.XLOOKUP($F67,[1]UICS!$B$4:$B129,[1]UICS!$K$4:$K129," ")</f>
        <v>0</v>
      </c>
      <c r="AC67" s="58"/>
      <c r="AD67" s="60" t="str" cm="1">
        <f t="array" ref="AD67">_xlfn.LET(_xlpm.v, _xlfn.XLOOKUP($F67,[1]UICS!$B$4:$B129,[1]UICS!$M$4:$M129,""), IF(_xlpm.v="", "", _xlpm.v))</f>
        <v/>
      </c>
    </row>
    <row r="68" spans="1:30" s="61" customFormat="1" ht="25" customHeight="1" thickBot="1" x14ac:dyDescent="0.3">
      <c r="A68" s="62">
        <v>3635</v>
      </c>
      <c r="B68" s="62" t="s">
        <v>103</v>
      </c>
      <c r="C68" s="62">
        <v>118</v>
      </c>
      <c r="D68" s="63"/>
      <c r="E68" s="62"/>
      <c r="F68" s="62"/>
      <c r="G68" s="62" t="s">
        <v>40</v>
      </c>
      <c r="H68" s="64"/>
      <c r="I68" s="64"/>
      <c r="J68" s="64"/>
      <c r="K68" s="49" t="str">
        <f>IF(AND('Storage Rooms'!J69="",'Storage Rooms'!L69="",'Storage Rooms'!N69=""),"N","Y ")&amp;COUNTA('Storage Rooms'!J69,'Storage Rooms'!L69,'Storage Rooms'!N69)</f>
        <v>N0</v>
      </c>
      <c r="L68" s="154"/>
      <c r="M68" s="50"/>
      <c r="N68" s="51" t="s">
        <v>41</v>
      </c>
      <c r="O68" s="51"/>
      <c r="P68" s="51"/>
      <c r="Q68" s="51"/>
      <c r="R68" s="52"/>
      <c r="S68" s="65"/>
      <c r="T68" s="68"/>
      <c r="U68" s="67">
        <v>44354</v>
      </c>
      <c r="V68" s="56" t="str" cm="1">
        <f t="array" ref="V68">_xlfn.LET(_xlpm.v, _xlfn.XLOOKUP($F68,[1]UICS!$B$4:$B130,[1]UICS!$D$4:$D130,""), IF(_xlpm.v="", "", _xlpm.v))</f>
        <v/>
      </c>
      <c r="W68" s="57" t="str" cm="1">
        <f t="array" ref="W68">_xlfn.LET(_xlpm.v, _xlfn.XLOOKUP($F68,[1]UICS!$B$4:$B130,[1]UICS!$E$4:$E130,""), IF(_xlpm.v="", "", _xlpm.v))</f>
        <v/>
      </c>
      <c r="X68" s="58">
        <f t="array" ref="X68">_xlfn.XLOOKUP($F68,[1]UICS!$B$4:$B130,[1]UICS!$F$4:$F130," ")</f>
        <v>0</v>
      </c>
      <c r="Y68" s="57" t="str" cm="1">
        <f t="array" ref="Y68">_xlfn.LET(_xlpm.v, _xlfn.XLOOKUP($F68,[1]UICS!$B$4:$B130,[1]UICS!$G$4:$G130,""), IF(_xlpm.v="", "", _xlpm.v))</f>
        <v/>
      </c>
      <c r="Z68" s="59">
        <f t="array" ref="Z68">_xlfn.XLOOKUP($F68,[1]UICS!$B$4:$B130,[1]UICS!$I$4:$I130," ")</f>
        <v>0</v>
      </c>
      <c r="AA68" s="60">
        <f t="array" ref="AA68">_xlfn.XLOOKUP($F68,[1]UICS!$B$4:$B130,[1]UICS!$J$4:$J130," ")</f>
        <v>0</v>
      </c>
      <c r="AB68" s="58">
        <f t="array" ref="AB68">_xlfn.XLOOKUP($F68,[1]UICS!$B$4:$B130,[1]UICS!$K$4:$K130," ")</f>
        <v>0</v>
      </c>
      <c r="AC68" s="58"/>
      <c r="AD68" s="60" t="str" cm="1">
        <f t="array" ref="AD68">_xlfn.LET(_xlpm.v, _xlfn.XLOOKUP($F68,[1]UICS!$B$4:$B130,[1]UICS!$M$4:$M130,""), IF(_xlpm.v="", "", _xlpm.v))</f>
        <v/>
      </c>
    </row>
    <row r="69" spans="1:30" s="61" customFormat="1" ht="25" customHeight="1" thickBot="1" x14ac:dyDescent="0.3">
      <c r="A69" s="46">
        <v>3635</v>
      </c>
      <c r="B69" s="46" t="s">
        <v>103</v>
      </c>
      <c r="C69" s="46">
        <v>119</v>
      </c>
      <c r="D69" s="47"/>
      <c r="E69" s="46"/>
      <c r="F69" s="46"/>
      <c r="G69" s="46" t="s">
        <v>42</v>
      </c>
      <c r="H69" s="48"/>
      <c r="I69" s="48"/>
      <c r="J69" s="48"/>
      <c r="K69" s="49" t="str">
        <f>IF(AND('Storage Rooms'!J70="",'Storage Rooms'!L70="",'Storage Rooms'!N70=""),"N","Y ")&amp;COUNTA('Storage Rooms'!J70,'Storage Rooms'!L70,'Storage Rooms'!N70)</f>
        <v>N0</v>
      </c>
      <c r="L69" s="154"/>
      <c r="M69" s="50"/>
      <c r="N69" s="51" t="s">
        <v>41</v>
      </c>
      <c r="O69" s="51"/>
      <c r="P69" s="51"/>
      <c r="Q69" s="51"/>
      <c r="R69" s="52"/>
      <c r="S69" s="66"/>
      <c r="T69" s="66"/>
      <c r="U69" s="67">
        <v>45035</v>
      </c>
      <c r="V69" s="56" t="str" cm="1">
        <f t="array" ref="V69">_xlfn.LET(_xlpm.v, _xlfn.XLOOKUP($F69,[1]UICS!$B$4:$B131,[1]UICS!$D$4:$D131,""), IF(_xlpm.v="", "", _xlpm.v))</f>
        <v/>
      </c>
      <c r="W69" s="57" t="str" cm="1">
        <f t="array" ref="W69">_xlfn.LET(_xlpm.v, _xlfn.XLOOKUP($F69,[1]UICS!$B$4:$B131,[1]UICS!$E$4:$E131,""), IF(_xlpm.v="", "", _xlpm.v))</f>
        <v/>
      </c>
      <c r="X69" s="58">
        <f t="array" ref="X69">_xlfn.XLOOKUP($F69,[1]UICS!$B$4:$B131,[1]UICS!$F$4:$F131," ")</f>
        <v>0</v>
      </c>
      <c r="Y69" s="57" t="str" cm="1">
        <f t="array" ref="Y69">_xlfn.LET(_xlpm.v, _xlfn.XLOOKUP($F69,[1]UICS!$B$4:$B131,[1]UICS!$G$4:$G131,""), IF(_xlpm.v="", "", _xlpm.v))</f>
        <v/>
      </c>
      <c r="Z69" s="59">
        <f t="array" ref="Z69">_xlfn.XLOOKUP($F69,[1]UICS!$B$4:$B131,[1]UICS!$I$4:$I131," ")</f>
        <v>0</v>
      </c>
      <c r="AA69" s="60">
        <f t="array" ref="AA69">_xlfn.XLOOKUP($F69,[1]UICS!$B$4:$B131,[1]UICS!$J$4:$J131," ")</f>
        <v>0</v>
      </c>
      <c r="AB69" s="58">
        <f t="array" ref="AB69">_xlfn.XLOOKUP($F69,[1]UICS!$B$4:$B131,[1]UICS!$K$4:$K131," ")</f>
        <v>0</v>
      </c>
      <c r="AC69" s="58"/>
      <c r="AD69" s="60" t="str" cm="1">
        <f t="array" ref="AD69">_xlfn.LET(_xlpm.v, _xlfn.XLOOKUP($F69,[1]UICS!$B$4:$B131,[1]UICS!$M$4:$M131,""), IF(_xlpm.v="", "", _xlpm.v))</f>
        <v/>
      </c>
    </row>
    <row r="70" spans="1:30" s="61" customFormat="1" ht="25" customHeight="1" thickBot="1" x14ac:dyDescent="0.3">
      <c r="A70" s="62">
        <v>3635</v>
      </c>
      <c r="B70" s="62" t="s">
        <v>103</v>
      </c>
      <c r="C70" s="62">
        <v>120</v>
      </c>
      <c r="D70" s="63"/>
      <c r="E70" s="62"/>
      <c r="F70" s="62"/>
      <c r="G70" s="62" t="s">
        <v>40</v>
      </c>
      <c r="H70" s="64"/>
      <c r="I70" s="64"/>
      <c r="J70" s="64"/>
      <c r="K70" s="49" t="str">
        <f>IF(AND('Storage Rooms'!J71="",'Storage Rooms'!L71="",'Storage Rooms'!N71=""),"N","Y ")&amp;COUNTA('Storage Rooms'!J71,'Storage Rooms'!L71,'Storage Rooms'!N71)</f>
        <v>N0</v>
      </c>
      <c r="L70" s="154"/>
      <c r="M70" s="50"/>
      <c r="N70" s="51" t="s">
        <v>41</v>
      </c>
      <c r="O70" s="51"/>
      <c r="P70" s="51"/>
      <c r="Q70" s="51"/>
      <c r="R70" s="52"/>
      <c r="S70" s="66"/>
      <c r="T70" s="66"/>
      <c r="U70" s="67">
        <v>43984</v>
      </c>
      <c r="V70" s="56" t="str" cm="1">
        <f t="array" ref="V70">_xlfn.LET(_xlpm.v, _xlfn.XLOOKUP($F70,[1]UICS!$B$4:$B132,[1]UICS!$D$4:$D132,""), IF(_xlpm.v="", "", _xlpm.v))</f>
        <v/>
      </c>
      <c r="W70" s="57" t="str" cm="1">
        <f t="array" ref="W70">_xlfn.LET(_xlpm.v, _xlfn.XLOOKUP($F70,[1]UICS!$B$4:$B132,[1]UICS!$E$4:$E132,""), IF(_xlpm.v="", "", _xlpm.v))</f>
        <v/>
      </c>
      <c r="X70" s="58">
        <f t="array" ref="X70">_xlfn.XLOOKUP($F70,[1]UICS!$B$4:$B132,[1]UICS!$F$4:$F132," ")</f>
        <v>0</v>
      </c>
      <c r="Y70" s="57" t="str" cm="1">
        <f t="array" ref="Y70">_xlfn.LET(_xlpm.v, _xlfn.XLOOKUP($F70,[1]UICS!$B$4:$B132,[1]UICS!$G$4:$G132,""), IF(_xlpm.v="", "", _xlpm.v))</f>
        <v/>
      </c>
      <c r="Z70" s="59">
        <f t="array" ref="Z70">_xlfn.XLOOKUP($F70,[1]UICS!$B$4:$B132,[1]UICS!$I$4:$I132," ")</f>
        <v>0</v>
      </c>
      <c r="AA70" s="60">
        <f t="array" ref="AA70">_xlfn.XLOOKUP($F70,[1]UICS!$B$4:$B132,[1]UICS!$J$4:$J132," ")</f>
        <v>0</v>
      </c>
      <c r="AB70" s="58">
        <f t="array" ref="AB70">_xlfn.XLOOKUP($F70,[1]UICS!$B$4:$B132,[1]UICS!$K$4:$K132," ")</f>
        <v>0</v>
      </c>
      <c r="AC70" s="58"/>
      <c r="AD70" s="60" t="str" cm="1">
        <f t="array" ref="AD70">_xlfn.LET(_xlpm.v, _xlfn.XLOOKUP($F70,[1]UICS!$B$4:$B132,[1]UICS!$M$4:$M132,""), IF(_xlpm.v="", "", _xlpm.v))</f>
        <v/>
      </c>
    </row>
    <row r="71" spans="1:30" s="61" customFormat="1" ht="25" customHeight="1" thickBot="1" x14ac:dyDescent="0.3">
      <c r="A71" s="46">
        <v>3635</v>
      </c>
      <c r="B71" s="46" t="s">
        <v>103</v>
      </c>
      <c r="C71" s="46">
        <v>121</v>
      </c>
      <c r="D71" s="47"/>
      <c r="E71" s="46"/>
      <c r="F71" s="46"/>
      <c r="G71" s="46" t="s">
        <v>40</v>
      </c>
      <c r="H71" s="48"/>
      <c r="I71" s="48"/>
      <c r="J71" s="48"/>
      <c r="K71" s="49" t="str">
        <f>IF(AND('Storage Rooms'!J72="",'Storage Rooms'!L72="",'Storage Rooms'!N72=""),"N","Y ")&amp;COUNTA('Storage Rooms'!J72,'Storage Rooms'!L72,'Storage Rooms'!N72)</f>
        <v>N0</v>
      </c>
      <c r="L71" s="154"/>
      <c r="M71" s="50"/>
      <c r="N71" s="51" t="s">
        <v>41</v>
      </c>
      <c r="O71" s="51"/>
      <c r="P71" s="51"/>
      <c r="Q71" s="51"/>
      <c r="R71" s="52"/>
      <c r="S71" s="65"/>
      <c r="T71" s="68"/>
      <c r="U71" s="67">
        <v>45196</v>
      </c>
      <c r="V71" s="56" t="str" cm="1">
        <f t="array" ref="V71">_xlfn.LET(_xlpm.v, _xlfn.XLOOKUP($F71,[1]UICS!$B$4:$B133,[1]UICS!$D$4:$D133,""), IF(_xlpm.v="", "", _xlpm.v))</f>
        <v/>
      </c>
      <c r="W71" s="57" t="str" cm="1">
        <f t="array" ref="W71">_xlfn.LET(_xlpm.v, _xlfn.XLOOKUP($F71,[1]UICS!$B$4:$B133,[1]UICS!$E$4:$E133,""), IF(_xlpm.v="", "", _xlpm.v))</f>
        <v/>
      </c>
      <c r="X71" s="58">
        <f t="array" ref="X71">_xlfn.XLOOKUP($F71,[1]UICS!$B$4:$B133,[1]UICS!$F$4:$F133," ")</f>
        <v>0</v>
      </c>
      <c r="Y71" s="57" t="str" cm="1">
        <f t="array" ref="Y71">_xlfn.LET(_xlpm.v, _xlfn.XLOOKUP($F71,[1]UICS!$B$4:$B133,[1]UICS!$G$4:$G133,""), IF(_xlpm.v="", "", _xlpm.v))</f>
        <v/>
      </c>
      <c r="Z71" s="59">
        <f t="array" ref="Z71">_xlfn.XLOOKUP($F71,[1]UICS!$B$4:$B133,[1]UICS!$I$4:$I133," ")</f>
        <v>0</v>
      </c>
      <c r="AA71" s="60">
        <f t="array" ref="AA71">_xlfn.XLOOKUP($F71,[1]UICS!$B$4:$B133,[1]UICS!$J$4:$J133," ")</f>
        <v>0</v>
      </c>
      <c r="AB71" s="58">
        <f t="array" ref="AB71">_xlfn.XLOOKUP($F71,[1]UICS!$B$4:$B133,[1]UICS!$K$4:$K133," ")</f>
        <v>0</v>
      </c>
      <c r="AC71" s="58"/>
      <c r="AD71" s="60" t="str" cm="1">
        <f t="array" ref="AD71">_xlfn.LET(_xlpm.v, _xlfn.XLOOKUP($F71,[1]UICS!$B$4:$B133,[1]UICS!$M$4:$M133,""), IF(_xlpm.v="", "", _xlpm.v))</f>
        <v/>
      </c>
    </row>
    <row r="72" spans="1:30" s="61" customFormat="1" ht="25" customHeight="1" thickBot="1" x14ac:dyDescent="0.3">
      <c r="A72" s="62">
        <v>3635</v>
      </c>
      <c r="B72" s="62" t="s">
        <v>103</v>
      </c>
      <c r="C72" s="62">
        <v>122</v>
      </c>
      <c r="D72" s="63"/>
      <c r="E72" s="62"/>
      <c r="F72" s="62"/>
      <c r="G72" s="62" t="s">
        <v>42</v>
      </c>
      <c r="H72" s="64"/>
      <c r="I72" s="64"/>
      <c r="J72" s="64"/>
      <c r="K72" s="49" t="str">
        <f>IF(AND('Storage Rooms'!J73="",'Storage Rooms'!L73="",'Storage Rooms'!N73=""),"N","Y ")&amp;COUNTA('Storage Rooms'!J73,'Storage Rooms'!L73,'Storage Rooms'!N73)</f>
        <v>N0</v>
      </c>
      <c r="L72" s="154"/>
      <c r="M72" s="50"/>
      <c r="N72" s="51" t="s">
        <v>41</v>
      </c>
      <c r="O72" s="51"/>
      <c r="P72" s="51"/>
      <c r="Q72" s="51"/>
      <c r="R72" s="52"/>
      <c r="S72" s="65"/>
      <c r="T72" s="68"/>
      <c r="U72" s="67">
        <v>44774</v>
      </c>
      <c r="V72" s="56" t="str" cm="1">
        <f t="array" ref="V72">_xlfn.LET(_xlpm.v, _xlfn.XLOOKUP($F72,[1]UICS!$B$4:$B134,[1]UICS!$D$4:$D134,""), IF(_xlpm.v="", "", _xlpm.v))</f>
        <v/>
      </c>
      <c r="W72" s="57" t="str" cm="1">
        <f t="array" ref="W72">_xlfn.LET(_xlpm.v, _xlfn.XLOOKUP($F72,[1]UICS!$B$4:$B134,[1]UICS!$E$4:$E134,""), IF(_xlpm.v="", "", _xlpm.v))</f>
        <v/>
      </c>
      <c r="X72" s="58">
        <f t="array" ref="X72">_xlfn.XLOOKUP($F72,[1]UICS!$B$4:$B134,[1]UICS!$F$4:$F134," ")</f>
        <v>0</v>
      </c>
      <c r="Y72" s="57" t="str" cm="1">
        <f t="array" ref="Y72">_xlfn.LET(_xlpm.v, _xlfn.XLOOKUP($F72,[1]UICS!$B$4:$B134,[1]UICS!$G$4:$G134,""), IF(_xlpm.v="", "", _xlpm.v))</f>
        <v/>
      </c>
      <c r="Z72" s="59">
        <f t="array" ref="Z72">_xlfn.XLOOKUP($F72,[1]UICS!$B$4:$B134,[1]UICS!$I$4:$I134," ")</f>
        <v>0</v>
      </c>
      <c r="AA72" s="60">
        <f t="array" ref="AA72">_xlfn.XLOOKUP($F72,[1]UICS!$B$4:$B134,[1]UICS!$J$4:$J134," ")</f>
        <v>0</v>
      </c>
      <c r="AB72" s="58">
        <f t="array" ref="AB72">_xlfn.XLOOKUP($F72,[1]UICS!$B$4:$B134,[1]UICS!$K$4:$K134," ")</f>
        <v>0</v>
      </c>
      <c r="AC72" s="58"/>
      <c r="AD72" s="60" t="str" cm="1">
        <f t="array" ref="AD72">_xlfn.LET(_xlpm.v, _xlfn.XLOOKUP($F72,[1]UICS!$B$4:$B134,[1]UICS!$M$4:$M134,""), IF(_xlpm.v="", "", _xlpm.v))</f>
        <v/>
      </c>
    </row>
    <row r="73" spans="1:30" s="61" customFormat="1" ht="25" customHeight="1" thickBot="1" x14ac:dyDescent="0.3">
      <c r="A73" s="46">
        <v>3635</v>
      </c>
      <c r="B73" s="46" t="s">
        <v>103</v>
      </c>
      <c r="C73" s="46">
        <v>123</v>
      </c>
      <c r="D73" s="47"/>
      <c r="E73" s="46"/>
      <c r="F73" s="46"/>
      <c r="G73" s="46" t="s">
        <v>40</v>
      </c>
      <c r="H73" s="48"/>
      <c r="I73" s="48"/>
      <c r="J73" s="48"/>
      <c r="K73" s="49" t="str">
        <f>IF(AND('Storage Rooms'!J74="",'Storage Rooms'!L74="",'Storage Rooms'!N74=""),"N","Y ")&amp;COUNTA('Storage Rooms'!J74,'Storage Rooms'!L74,'Storage Rooms'!N74)</f>
        <v>N0</v>
      </c>
      <c r="L73" s="154"/>
      <c r="M73" s="50"/>
      <c r="N73" s="51" t="s">
        <v>41</v>
      </c>
      <c r="O73" s="51"/>
      <c r="P73" s="51"/>
      <c r="Q73" s="51"/>
      <c r="R73" s="52"/>
      <c r="S73" s="65"/>
      <c r="T73" s="66"/>
      <c r="U73" s="67">
        <v>45243</v>
      </c>
      <c r="V73" s="56" t="str" cm="1">
        <f t="array" ref="V73">_xlfn.LET(_xlpm.v, _xlfn.XLOOKUP($F73,[1]UICS!$B$4:$B135,[1]UICS!$D$4:$D135,""), IF(_xlpm.v="", "", _xlpm.v))</f>
        <v/>
      </c>
      <c r="W73" s="57" t="str" cm="1">
        <f t="array" ref="W73">_xlfn.LET(_xlpm.v, _xlfn.XLOOKUP($F73,[1]UICS!$B$4:$B135,[1]UICS!$E$4:$E135,""), IF(_xlpm.v="", "", _xlpm.v))</f>
        <v/>
      </c>
      <c r="X73" s="58">
        <f t="array" ref="X73">_xlfn.XLOOKUP($F73,[1]UICS!$B$4:$B135,[1]UICS!$F$4:$F135," ")</f>
        <v>0</v>
      </c>
      <c r="Y73" s="57" t="str" cm="1">
        <f t="array" ref="Y73">_xlfn.LET(_xlpm.v, _xlfn.XLOOKUP($F73,[1]UICS!$B$4:$B135,[1]UICS!$G$4:$G135,""), IF(_xlpm.v="", "", _xlpm.v))</f>
        <v/>
      </c>
      <c r="Z73" s="59">
        <f t="array" ref="Z73">_xlfn.XLOOKUP($F73,[1]UICS!$B$4:$B135,[1]UICS!$I$4:$I135," ")</f>
        <v>0</v>
      </c>
      <c r="AA73" s="60">
        <f t="array" ref="AA73">_xlfn.XLOOKUP($F73,[1]UICS!$B$4:$B135,[1]UICS!$J$4:$J135," ")</f>
        <v>0</v>
      </c>
      <c r="AB73" s="58">
        <f t="array" ref="AB73">_xlfn.XLOOKUP($F73,[1]UICS!$B$4:$B135,[1]UICS!$K$4:$K135," ")</f>
        <v>0</v>
      </c>
      <c r="AC73" s="58"/>
      <c r="AD73" s="60" t="str" cm="1">
        <f t="array" ref="AD73">_xlfn.LET(_xlpm.v, _xlfn.XLOOKUP($F73,[1]UICS!$B$4:$B135,[1]UICS!$M$4:$M135,""), IF(_xlpm.v="", "", _xlpm.v))</f>
        <v/>
      </c>
    </row>
    <row r="74" spans="1:30" s="61" customFormat="1" ht="25" customHeight="1" thickBot="1" x14ac:dyDescent="0.3">
      <c r="A74" s="62">
        <v>3635</v>
      </c>
      <c r="B74" s="62" t="s">
        <v>103</v>
      </c>
      <c r="C74" s="62">
        <v>124</v>
      </c>
      <c r="D74" s="63"/>
      <c r="E74" s="62"/>
      <c r="F74" s="62"/>
      <c r="G74" s="62" t="s">
        <v>42</v>
      </c>
      <c r="H74" s="64"/>
      <c r="I74" s="64"/>
      <c r="J74" s="64"/>
      <c r="K74" s="49" t="str">
        <f>IF(AND('Storage Rooms'!J75="",'Storage Rooms'!L75="",'Storage Rooms'!N75=""),"N","Y ")&amp;COUNTA('Storage Rooms'!J75,'Storage Rooms'!L75,'Storage Rooms'!N75)</f>
        <v>N0</v>
      </c>
      <c r="L74" s="154"/>
      <c r="M74" s="50"/>
      <c r="N74" s="51" t="s">
        <v>41</v>
      </c>
      <c r="O74" s="51"/>
      <c r="P74" s="51"/>
      <c r="Q74" s="51"/>
      <c r="R74" s="52"/>
      <c r="S74" s="66"/>
      <c r="T74" s="66"/>
      <c r="U74" s="67">
        <v>45029</v>
      </c>
      <c r="V74" s="56" t="str" cm="1">
        <f t="array" ref="V74">_xlfn.LET(_xlpm.v, _xlfn.XLOOKUP($F74,[1]UICS!$B$4:$B136,[1]UICS!$D$4:$D136,""), IF(_xlpm.v="", "", _xlpm.v))</f>
        <v/>
      </c>
      <c r="W74" s="57" t="str" cm="1">
        <f t="array" ref="W74">_xlfn.LET(_xlpm.v, _xlfn.XLOOKUP($F74,[1]UICS!$B$4:$B136,[1]UICS!$E$4:$E136,""), IF(_xlpm.v="", "", _xlpm.v))</f>
        <v/>
      </c>
      <c r="X74" s="58">
        <f t="array" ref="X74">_xlfn.XLOOKUP($F74,[1]UICS!$B$4:$B136,[1]UICS!$F$4:$F136," ")</f>
        <v>0</v>
      </c>
      <c r="Y74" s="57" t="str" cm="1">
        <f t="array" ref="Y74">_xlfn.LET(_xlpm.v, _xlfn.XLOOKUP($F74,[1]UICS!$B$4:$B136,[1]UICS!$G$4:$G136,""), IF(_xlpm.v="", "", _xlpm.v))</f>
        <v/>
      </c>
      <c r="Z74" s="59">
        <f t="array" ref="Z74">_xlfn.XLOOKUP($F74,[1]UICS!$B$4:$B136,[1]UICS!$I$4:$I136," ")</f>
        <v>0</v>
      </c>
      <c r="AA74" s="60">
        <f t="array" ref="AA74">_xlfn.XLOOKUP($F74,[1]UICS!$B$4:$B136,[1]UICS!$J$4:$J136," ")</f>
        <v>0</v>
      </c>
      <c r="AB74" s="58">
        <f t="array" ref="AB74">_xlfn.XLOOKUP($F74,[1]UICS!$B$4:$B136,[1]UICS!$K$4:$K136," ")</f>
        <v>0</v>
      </c>
      <c r="AC74" s="58"/>
      <c r="AD74" s="60" t="str" cm="1">
        <f t="array" ref="AD74">_xlfn.LET(_xlpm.v, _xlfn.XLOOKUP($F74,[1]UICS!$B$4:$B136,[1]UICS!$M$4:$M136,""), IF(_xlpm.v="", "", _xlpm.v))</f>
        <v/>
      </c>
    </row>
    <row r="75" spans="1:30" s="61" customFormat="1" ht="25" customHeight="1" thickBot="1" x14ac:dyDescent="0.3">
      <c r="A75" s="46">
        <v>3635</v>
      </c>
      <c r="B75" s="46" t="s">
        <v>103</v>
      </c>
      <c r="C75" s="46">
        <v>213</v>
      </c>
      <c r="D75" s="47"/>
      <c r="E75" s="46"/>
      <c r="F75" s="46"/>
      <c r="G75" s="46" t="s">
        <v>42</v>
      </c>
      <c r="H75" s="48"/>
      <c r="I75" s="48"/>
      <c r="J75" s="48"/>
      <c r="K75" s="49" t="str">
        <f>IF(AND('Storage Rooms'!J76="",'Storage Rooms'!L76="",'Storage Rooms'!N76=""),"N","Y ")&amp;COUNTA('Storage Rooms'!J76,'Storage Rooms'!L76,'Storage Rooms'!N76)</f>
        <v>N0</v>
      </c>
      <c r="L75" s="154"/>
      <c r="M75" s="50"/>
      <c r="N75" s="51" t="s">
        <v>41</v>
      </c>
      <c r="O75" s="51"/>
      <c r="P75" s="51"/>
      <c r="Q75" s="51"/>
      <c r="R75" s="52"/>
      <c r="S75" s="65"/>
      <c r="T75" s="68"/>
      <c r="U75" s="67">
        <v>44438</v>
      </c>
      <c r="V75" s="56" t="str" cm="1">
        <f t="array" ref="V75">_xlfn.LET(_xlpm.v, _xlfn.XLOOKUP($F75,[1]UICS!$B$4:$B137,[1]UICS!$D$4:$D137,""), IF(_xlpm.v="", "", _xlpm.v))</f>
        <v/>
      </c>
      <c r="W75" s="57" t="str" cm="1">
        <f t="array" ref="W75">_xlfn.LET(_xlpm.v, _xlfn.XLOOKUP($F75,[1]UICS!$B$4:$B137,[1]UICS!$E$4:$E137,""), IF(_xlpm.v="", "", _xlpm.v))</f>
        <v/>
      </c>
      <c r="X75" s="58">
        <f t="array" ref="X75">_xlfn.XLOOKUP($F75,[1]UICS!$B$4:$B137,[1]UICS!$F$4:$F137," ")</f>
        <v>0</v>
      </c>
      <c r="Y75" s="57" t="str" cm="1">
        <f t="array" ref="Y75">_xlfn.LET(_xlpm.v, _xlfn.XLOOKUP($F75,[1]UICS!$B$4:$B137,[1]UICS!$G$4:$G137,""), IF(_xlpm.v="", "", _xlpm.v))</f>
        <v/>
      </c>
      <c r="Z75" s="59">
        <f t="array" ref="Z75">_xlfn.XLOOKUP($F75,[1]UICS!$B$4:$B137,[1]UICS!$I$4:$I137," ")</f>
        <v>0</v>
      </c>
      <c r="AA75" s="60">
        <f t="array" ref="AA75">_xlfn.XLOOKUP($F75,[1]UICS!$B$4:$B137,[1]UICS!$J$4:$J137," ")</f>
        <v>0</v>
      </c>
      <c r="AB75" s="58">
        <f t="array" ref="AB75">_xlfn.XLOOKUP($F75,[1]UICS!$B$4:$B137,[1]UICS!$K$4:$K137," ")</f>
        <v>0</v>
      </c>
      <c r="AC75" s="58"/>
      <c r="AD75" s="60" t="str" cm="1">
        <f t="array" ref="AD75">_xlfn.LET(_xlpm.v, _xlfn.XLOOKUP($F75,[1]UICS!$B$4:$B137,[1]UICS!$M$4:$M137,""), IF(_xlpm.v="", "", _xlpm.v))</f>
        <v/>
      </c>
    </row>
    <row r="76" spans="1:30" s="61" customFormat="1" ht="25" customHeight="1" thickBot="1" x14ac:dyDescent="0.3">
      <c r="A76" s="62">
        <v>3635</v>
      </c>
      <c r="B76" s="62" t="s">
        <v>103</v>
      </c>
      <c r="C76" s="62">
        <v>214</v>
      </c>
      <c r="D76" s="63"/>
      <c r="E76" s="62"/>
      <c r="F76" s="62"/>
      <c r="G76" s="62" t="s">
        <v>42</v>
      </c>
      <c r="H76" s="64"/>
      <c r="I76" s="64"/>
      <c r="J76" s="64"/>
      <c r="K76" s="49" t="str">
        <f>IF(AND('Storage Rooms'!J77="",'Storage Rooms'!L77="",'Storage Rooms'!N77=""),"N","Y ")&amp;COUNTA('Storage Rooms'!J77,'Storage Rooms'!L77,'Storage Rooms'!N77)</f>
        <v>N0</v>
      </c>
      <c r="L76" s="154"/>
      <c r="M76" s="50"/>
      <c r="N76" s="51" t="s">
        <v>41</v>
      </c>
      <c r="O76" s="51"/>
      <c r="P76" s="51"/>
      <c r="Q76" s="51"/>
      <c r="R76" s="52"/>
      <c r="S76" s="65"/>
      <c r="T76" s="68"/>
      <c r="U76" s="67">
        <v>45251</v>
      </c>
      <c r="V76" s="56" t="str" cm="1">
        <f t="array" ref="V76">_xlfn.LET(_xlpm.v, _xlfn.XLOOKUP($F76,[1]UICS!$B$4:$B138,[1]UICS!$D$4:$D138,""), IF(_xlpm.v="", "", _xlpm.v))</f>
        <v/>
      </c>
      <c r="W76" s="57" t="str" cm="1">
        <f t="array" ref="W76">_xlfn.LET(_xlpm.v, _xlfn.XLOOKUP($F76,[1]UICS!$B$4:$B138,[1]UICS!$E$4:$E138,""), IF(_xlpm.v="", "", _xlpm.v))</f>
        <v/>
      </c>
      <c r="X76" s="58">
        <f t="array" ref="X76">_xlfn.XLOOKUP($F76,[1]UICS!$B$4:$B138,[1]UICS!$F$4:$F138," ")</f>
        <v>0</v>
      </c>
      <c r="Y76" s="57" t="str" cm="1">
        <f t="array" ref="Y76">_xlfn.LET(_xlpm.v, _xlfn.XLOOKUP($F76,[1]UICS!$B$4:$B138,[1]UICS!$G$4:$G138,""), IF(_xlpm.v="", "", _xlpm.v))</f>
        <v/>
      </c>
      <c r="Z76" s="59">
        <f t="array" ref="Z76">_xlfn.XLOOKUP($F76,[1]UICS!$B$4:$B138,[1]UICS!$I$4:$I138," ")</f>
        <v>0</v>
      </c>
      <c r="AA76" s="60">
        <f t="array" ref="AA76">_xlfn.XLOOKUP($F76,[1]UICS!$B$4:$B138,[1]UICS!$J$4:$J138," ")</f>
        <v>0</v>
      </c>
      <c r="AB76" s="58">
        <f t="array" ref="AB76">_xlfn.XLOOKUP($F76,[1]UICS!$B$4:$B138,[1]UICS!$K$4:$K138," ")</f>
        <v>0</v>
      </c>
      <c r="AC76" s="58"/>
      <c r="AD76" s="60" t="str" cm="1">
        <f t="array" ref="AD76">_xlfn.LET(_xlpm.v, _xlfn.XLOOKUP($F76,[1]UICS!$B$4:$B138,[1]UICS!$M$4:$M138,""), IF(_xlpm.v="", "", _xlpm.v))</f>
        <v/>
      </c>
    </row>
    <row r="77" spans="1:30" s="61" customFormat="1" ht="25" customHeight="1" thickBot="1" x14ac:dyDescent="0.3">
      <c r="A77" s="46">
        <v>3635</v>
      </c>
      <c r="B77" s="46" t="s">
        <v>103</v>
      </c>
      <c r="C77" s="46">
        <v>215</v>
      </c>
      <c r="D77" s="47"/>
      <c r="E77" s="46"/>
      <c r="F77" s="46"/>
      <c r="G77" s="46" t="s">
        <v>40</v>
      </c>
      <c r="H77" s="48"/>
      <c r="I77" s="48"/>
      <c r="J77" s="48"/>
      <c r="K77" s="49" t="str">
        <f>IF(AND('Storage Rooms'!J78="",'Storage Rooms'!L78="",'Storage Rooms'!N78=""),"N","Y ")&amp;COUNTA('Storage Rooms'!J78,'Storage Rooms'!L78,'Storage Rooms'!N78)</f>
        <v>N0</v>
      </c>
      <c r="L77" s="154"/>
      <c r="M77" s="50"/>
      <c r="N77" s="51" t="s">
        <v>41</v>
      </c>
      <c r="O77" s="51"/>
      <c r="P77" s="51"/>
      <c r="Q77" s="51"/>
      <c r="R77" s="52"/>
      <c r="S77" s="65"/>
      <c r="T77" s="68"/>
      <c r="U77" s="67">
        <v>45469</v>
      </c>
      <c r="V77" s="56" t="str" cm="1">
        <f t="array" ref="V77">_xlfn.LET(_xlpm.v, _xlfn.XLOOKUP($F77,[1]UICS!$B$4:$B139,[1]UICS!$D$4:$D139,""), IF(_xlpm.v="", "", _xlpm.v))</f>
        <v/>
      </c>
      <c r="W77" s="57" t="str" cm="1">
        <f t="array" ref="W77">_xlfn.LET(_xlpm.v, _xlfn.XLOOKUP($F77,[1]UICS!$B$4:$B139,[1]UICS!$E$4:$E139,""), IF(_xlpm.v="", "", _xlpm.v))</f>
        <v/>
      </c>
      <c r="X77" s="58">
        <f t="array" ref="X77">_xlfn.XLOOKUP($F77,[1]UICS!$B$4:$B139,[1]UICS!$F$4:$F139," ")</f>
        <v>0</v>
      </c>
      <c r="Y77" s="57" t="str" cm="1">
        <f t="array" ref="Y77">_xlfn.LET(_xlpm.v, _xlfn.XLOOKUP($F77,[1]UICS!$B$4:$B139,[1]UICS!$G$4:$G139,""), IF(_xlpm.v="", "", _xlpm.v))</f>
        <v/>
      </c>
      <c r="Z77" s="59">
        <f t="array" ref="Z77">_xlfn.XLOOKUP($F77,[1]UICS!$B$4:$B139,[1]UICS!$I$4:$I139," ")</f>
        <v>0</v>
      </c>
      <c r="AA77" s="60">
        <f t="array" ref="AA77">_xlfn.XLOOKUP($F77,[1]UICS!$B$4:$B139,[1]UICS!$J$4:$J139," ")</f>
        <v>0</v>
      </c>
      <c r="AB77" s="58">
        <f t="array" ref="AB77">_xlfn.XLOOKUP($F77,[1]UICS!$B$4:$B139,[1]UICS!$K$4:$K139," ")</f>
        <v>0</v>
      </c>
      <c r="AC77" s="58"/>
      <c r="AD77" s="60" t="str" cm="1">
        <f t="array" ref="AD77">_xlfn.LET(_xlpm.v, _xlfn.XLOOKUP($F77,[1]UICS!$B$4:$B139,[1]UICS!$M$4:$M139,""), IF(_xlpm.v="", "", _xlpm.v))</f>
        <v/>
      </c>
    </row>
    <row r="78" spans="1:30" s="61" customFormat="1" ht="25" customHeight="1" thickBot="1" x14ac:dyDescent="0.3">
      <c r="A78" s="62">
        <v>3635</v>
      </c>
      <c r="B78" s="62" t="s">
        <v>103</v>
      </c>
      <c r="C78" s="62">
        <v>216</v>
      </c>
      <c r="D78" s="63"/>
      <c r="E78" s="62"/>
      <c r="F78" s="62"/>
      <c r="G78" s="62" t="s">
        <v>40</v>
      </c>
      <c r="H78" s="64"/>
      <c r="I78" s="64"/>
      <c r="J78" s="64"/>
      <c r="K78" s="49" t="str">
        <f>IF(AND('Storage Rooms'!J79="",'Storage Rooms'!L79="",'Storage Rooms'!N79=""),"N","Y ")&amp;COUNTA('Storage Rooms'!J79,'Storage Rooms'!L79,'Storage Rooms'!N79)</f>
        <v>N0</v>
      </c>
      <c r="L78" s="155"/>
      <c r="N78" s="51" t="s">
        <v>41</v>
      </c>
      <c r="O78" s="51"/>
      <c r="P78" s="51"/>
      <c r="Q78" s="51"/>
      <c r="R78" s="52"/>
      <c r="S78" s="65"/>
      <c r="T78" s="68"/>
      <c r="U78" s="67">
        <v>45448</v>
      </c>
      <c r="V78" s="56" t="str" cm="1">
        <f t="array" ref="V78">_xlfn.LET(_xlpm.v, _xlfn.XLOOKUP($F78,[1]UICS!$B$4:$B140,[1]UICS!$D$4:$D140,""), IF(_xlpm.v="", "", _xlpm.v))</f>
        <v/>
      </c>
      <c r="W78" s="57" t="str" cm="1">
        <f t="array" ref="W78">_xlfn.LET(_xlpm.v, _xlfn.XLOOKUP($F78,[1]UICS!$B$4:$B140,[1]UICS!$E$4:$E140,""), IF(_xlpm.v="", "", _xlpm.v))</f>
        <v/>
      </c>
      <c r="X78" s="58">
        <f t="array" ref="X78">_xlfn.XLOOKUP($F78,[1]UICS!$B$4:$B140,[1]UICS!$F$4:$F140," ")</f>
        <v>0</v>
      </c>
      <c r="Y78" s="57" t="str" cm="1">
        <f t="array" ref="Y78">_xlfn.LET(_xlpm.v, _xlfn.XLOOKUP($F78,[1]UICS!$B$4:$B140,[1]UICS!$G$4:$G140,""), IF(_xlpm.v="", "", _xlpm.v))</f>
        <v/>
      </c>
      <c r="Z78" s="59">
        <f t="array" ref="Z78">_xlfn.XLOOKUP($F78,[1]UICS!$B$4:$B140,[1]UICS!$I$4:$I140," ")</f>
        <v>0</v>
      </c>
      <c r="AA78" s="60">
        <f t="array" ref="AA78">_xlfn.XLOOKUP($F78,[1]UICS!$B$4:$B140,[1]UICS!$J$4:$J140," ")</f>
        <v>0</v>
      </c>
      <c r="AB78" s="58">
        <f t="array" ref="AB78">_xlfn.XLOOKUP($F78,[1]UICS!$B$4:$B140,[1]UICS!$K$4:$K140," ")</f>
        <v>0</v>
      </c>
      <c r="AC78" s="58"/>
      <c r="AD78" s="60" t="str" cm="1">
        <f t="array" ref="AD78">_xlfn.LET(_xlpm.v, _xlfn.XLOOKUP($F78,[1]UICS!$B$4:$B140,[1]UICS!$M$4:$M140,""), IF(_xlpm.v="", "", _xlpm.v))</f>
        <v/>
      </c>
    </row>
    <row r="79" spans="1:30" s="61" customFormat="1" ht="25" customHeight="1" thickBot="1" x14ac:dyDescent="0.3">
      <c r="A79" s="46">
        <v>3635</v>
      </c>
      <c r="B79" s="46" t="s">
        <v>103</v>
      </c>
      <c r="C79" s="46">
        <v>217</v>
      </c>
      <c r="D79" s="47"/>
      <c r="E79" s="46"/>
      <c r="F79" s="46"/>
      <c r="G79" s="46" t="s">
        <v>42</v>
      </c>
      <c r="H79" s="48"/>
      <c r="I79" s="48"/>
      <c r="J79" s="48"/>
      <c r="K79" s="49" t="str">
        <f>IF(AND('Storage Rooms'!J80="",'Storage Rooms'!L80="",'Storage Rooms'!N80=""),"N","Y ")&amp;COUNTA('Storage Rooms'!J80,'Storage Rooms'!L80,'Storage Rooms'!N80)</f>
        <v>N0</v>
      </c>
      <c r="L79" s="154"/>
      <c r="M79" s="50"/>
      <c r="N79" s="51" t="s">
        <v>41</v>
      </c>
      <c r="O79" s="51"/>
      <c r="P79" s="51"/>
      <c r="Q79" s="51"/>
      <c r="R79" s="52"/>
      <c r="S79" s="74"/>
      <c r="T79" s="68"/>
      <c r="U79" s="67">
        <v>44858</v>
      </c>
      <c r="V79" s="56" t="str" cm="1">
        <f t="array" ref="V79">_xlfn.LET(_xlpm.v, _xlfn.XLOOKUP($F79,[1]UICS!$B$4:$B141,[1]UICS!$D$4:$D141,""), IF(_xlpm.v="", "", _xlpm.v))</f>
        <v/>
      </c>
      <c r="W79" s="57" t="str" cm="1">
        <f t="array" ref="W79">_xlfn.LET(_xlpm.v, _xlfn.XLOOKUP($F79,[1]UICS!$B$4:$B141,[1]UICS!$E$4:$E141,""), IF(_xlpm.v="", "", _xlpm.v))</f>
        <v/>
      </c>
      <c r="X79" s="58">
        <f t="array" ref="X79">_xlfn.XLOOKUP($F79,[1]UICS!$B$4:$B141,[1]UICS!$F$4:$F141," ")</f>
        <v>0</v>
      </c>
      <c r="Y79" s="57" t="str" cm="1">
        <f t="array" ref="Y79">_xlfn.LET(_xlpm.v, _xlfn.XLOOKUP($F79,[1]UICS!$B$4:$B141,[1]UICS!$G$4:$G141,""), IF(_xlpm.v="", "", _xlpm.v))</f>
        <v/>
      </c>
      <c r="Z79" s="59">
        <f t="array" ref="Z79">_xlfn.XLOOKUP($F79,[1]UICS!$B$4:$B141,[1]UICS!$I$4:$I141," ")</f>
        <v>0</v>
      </c>
      <c r="AA79" s="60">
        <f t="array" ref="AA79">_xlfn.XLOOKUP($F79,[1]UICS!$B$4:$B141,[1]UICS!$J$4:$J141," ")</f>
        <v>0</v>
      </c>
      <c r="AB79" s="58">
        <f t="array" ref="AB79">_xlfn.XLOOKUP($F79,[1]UICS!$B$4:$B141,[1]UICS!$K$4:$K141," ")</f>
        <v>0</v>
      </c>
      <c r="AC79" s="58"/>
      <c r="AD79" s="60" t="str" cm="1">
        <f t="array" ref="AD79">_xlfn.LET(_xlpm.v, _xlfn.XLOOKUP($F79,[1]UICS!$B$4:$B141,[1]UICS!$M$4:$M141,""), IF(_xlpm.v="", "", _xlpm.v))</f>
        <v/>
      </c>
    </row>
    <row r="80" spans="1:30" s="61" customFormat="1" ht="25" customHeight="1" thickBot="1" x14ac:dyDescent="0.3">
      <c r="A80" s="62">
        <v>3635</v>
      </c>
      <c r="B80" s="62" t="s">
        <v>103</v>
      </c>
      <c r="C80" s="62">
        <v>218</v>
      </c>
      <c r="D80" s="63"/>
      <c r="E80" s="62"/>
      <c r="F80" s="62"/>
      <c r="G80" s="62" t="s">
        <v>42</v>
      </c>
      <c r="H80" s="64"/>
      <c r="I80" s="64"/>
      <c r="J80" s="64"/>
      <c r="K80" s="49" t="str">
        <f>IF(AND('Storage Rooms'!J81="",'Storage Rooms'!L81="",'Storage Rooms'!N81=""),"N","Y ")&amp;COUNTA('Storage Rooms'!J81,'Storage Rooms'!L81,'Storage Rooms'!N81)</f>
        <v>N0</v>
      </c>
      <c r="L80" s="154"/>
      <c r="M80" s="50"/>
      <c r="N80" s="51" t="s">
        <v>41</v>
      </c>
      <c r="O80" s="51"/>
      <c r="P80" s="51"/>
      <c r="Q80" s="51"/>
      <c r="R80" s="52"/>
      <c r="S80" s="65"/>
      <c r="T80" s="73"/>
      <c r="U80" s="67">
        <v>45194</v>
      </c>
      <c r="V80" s="56" t="str" cm="1">
        <f t="array" ref="V80">_xlfn.LET(_xlpm.v, _xlfn.XLOOKUP($F80,[1]UICS!$B$4:$B142,[1]UICS!$D$4:$D142,""), IF(_xlpm.v="", "", _xlpm.v))</f>
        <v/>
      </c>
      <c r="W80" s="57" t="str" cm="1">
        <f t="array" ref="W80">_xlfn.LET(_xlpm.v, _xlfn.XLOOKUP($F80,[1]UICS!$B$4:$B142,[1]UICS!$E$4:$E142,""), IF(_xlpm.v="", "", _xlpm.v))</f>
        <v/>
      </c>
      <c r="X80" s="58">
        <f t="array" ref="X80">_xlfn.XLOOKUP($F80,[1]UICS!$B$4:$B142,[1]UICS!$F$4:$F142," ")</f>
        <v>0</v>
      </c>
      <c r="Y80" s="57" t="str" cm="1">
        <f t="array" ref="Y80">_xlfn.LET(_xlpm.v, _xlfn.XLOOKUP($F80,[1]UICS!$B$4:$B142,[1]UICS!$G$4:$G142,""), IF(_xlpm.v="", "", _xlpm.v))</f>
        <v/>
      </c>
      <c r="Z80" s="59">
        <f t="array" ref="Z80">_xlfn.XLOOKUP($F80,[1]UICS!$B$4:$B142,[1]UICS!$I$4:$I142," ")</f>
        <v>0</v>
      </c>
      <c r="AA80" s="60">
        <f t="array" ref="AA80">_xlfn.XLOOKUP($F80,[1]UICS!$B$4:$B142,[1]UICS!$J$4:$J142," ")</f>
        <v>0</v>
      </c>
      <c r="AB80" s="58">
        <f t="array" ref="AB80">_xlfn.XLOOKUP($F80,[1]UICS!$B$4:$B142,[1]UICS!$K$4:$K142," ")</f>
        <v>0</v>
      </c>
      <c r="AC80" s="58"/>
      <c r="AD80" s="60" t="str" cm="1">
        <f t="array" ref="AD80">_xlfn.LET(_xlpm.v, _xlfn.XLOOKUP($F80,[1]UICS!$B$4:$B142,[1]UICS!$M$4:$M142,""), IF(_xlpm.v="", "", _xlpm.v))</f>
        <v/>
      </c>
    </row>
    <row r="81" spans="1:30" s="61" customFormat="1" ht="25" customHeight="1" thickBot="1" x14ac:dyDescent="0.3">
      <c r="A81" s="46">
        <v>3635</v>
      </c>
      <c r="B81" s="46" t="s">
        <v>103</v>
      </c>
      <c r="C81" s="46">
        <v>219</v>
      </c>
      <c r="D81" s="47"/>
      <c r="E81" s="46"/>
      <c r="F81" s="46"/>
      <c r="G81" s="46" t="s">
        <v>40</v>
      </c>
      <c r="H81" s="48"/>
      <c r="I81" s="48"/>
      <c r="J81" s="48"/>
      <c r="K81" s="49" t="str">
        <f>IF(AND('Storage Rooms'!J82="",'Storage Rooms'!L82="",'Storage Rooms'!N82=""),"N","Y ")&amp;COUNTA('Storage Rooms'!J82,'Storage Rooms'!L82,'Storage Rooms'!N82)</f>
        <v>N0</v>
      </c>
      <c r="L81" s="154"/>
      <c r="M81" s="50"/>
      <c r="N81" s="51" t="s">
        <v>41</v>
      </c>
      <c r="O81" s="51"/>
      <c r="P81" s="51"/>
      <c r="Q81" s="51"/>
      <c r="R81" s="52"/>
      <c r="S81" s="65"/>
      <c r="T81" s="68"/>
      <c r="U81" s="67">
        <v>45000</v>
      </c>
      <c r="V81" s="56" t="str" cm="1">
        <f t="array" ref="V81">_xlfn.LET(_xlpm.v, _xlfn.XLOOKUP($F81,[1]UICS!$B$4:$B143,[1]UICS!$D$4:$D143,""), IF(_xlpm.v="", "", _xlpm.v))</f>
        <v/>
      </c>
      <c r="W81" s="57" t="str" cm="1">
        <f t="array" ref="W81">_xlfn.LET(_xlpm.v, _xlfn.XLOOKUP($F81,[1]UICS!$B$4:$B143,[1]UICS!$E$4:$E143,""), IF(_xlpm.v="", "", _xlpm.v))</f>
        <v/>
      </c>
      <c r="X81" s="58">
        <f t="array" ref="X81">_xlfn.XLOOKUP($F81,[1]UICS!$B$4:$B143,[1]UICS!$F$4:$F143," ")</f>
        <v>0</v>
      </c>
      <c r="Y81" s="57" t="str" cm="1">
        <f t="array" ref="Y81">_xlfn.LET(_xlpm.v, _xlfn.XLOOKUP($F81,[1]UICS!$B$4:$B143,[1]UICS!$G$4:$G143,""), IF(_xlpm.v="", "", _xlpm.v))</f>
        <v/>
      </c>
      <c r="Z81" s="59">
        <f t="array" ref="Z81">_xlfn.XLOOKUP($F81,[1]UICS!$B$4:$B143,[1]UICS!$I$4:$I143," ")</f>
        <v>0</v>
      </c>
      <c r="AA81" s="60">
        <f t="array" ref="AA81">_xlfn.XLOOKUP($F81,[1]UICS!$B$4:$B143,[1]UICS!$J$4:$J143," ")</f>
        <v>0</v>
      </c>
      <c r="AB81" s="58">
        <f t="array" ref="AB81">_xlfn.XLOOKUP($F81,[1]UICS!$B$4:$B143,[1]UICS!$K$4:$K143," ")</f>
        <v>0</v>
      </c>
      <c r="AC81" s="58"/>
      <c r="AD81" s="60" t="str" cm="1">
        <f t="array" ref="AD81">_xlfn.LET(_xlpm.v, _xlfn.XLOOKUP($F81,[1]UICS!$B$4:$B143,[1]UICS!$M$4:$M143,""), IF(_xlpm.v="", "", _xlpm.v))</f>
        <v/>
      </c>
    </row>
    <row r="82" spans="1:30" s="61" customFormat="1" ht="25" customHeight="1" thickBot="1" x14ac:dyDescent="0.3">
      <c r="A82" s="62">
        <v>3635</v>
      </c>
      <c r="B82" s="62" t="s">
        <v>103</v>
      </c>
      <c r="C82" s="62">
        <v>220</v>
      </c>
      <c r="D82" s="63"/>
      <c r="E82" s="62"/>
      <c r="F82" s="62"/>
      <c r="G82" s="62" t="s">
        <v>42</v>
      </c>
      <c r="H82" s="64"/>
      <c r="I82" s="64"/>
      <c r="J82" s="64"/>
      <c r="K82" s="49" t="str">
        <f>IF(AND('Storage Rooms'!J83="",'Storage Rooms'!L83="",'Storage Rooms'!N83=""),"N","Y ")&amp;COUNTA('Storage Rooms'!J83,'Storage Rooms'!L83,'Storage Rooms'!N83)</f>
        <v>N0</v>
      </c>
      <c r="L82" s="154"/>
      <c r="M82" s="50"/>
      <c r="N82" s="51" t="s">
        <v>41</v>
      </c>
      <c r="O82" s="51"/>
      <c r="P82" s="51"/>
      <c r="Q82" s="51"/>
      <c r="R82" s="52"/>
      <c r="S82" s="65"/>
      <c r="T82" s="73"/>
      <c r="U82" s="67">
        <v>44291</v>
      </c>
      <c r="V82" s="56" t="str" cm="1">
        <f t="array" ref="V82">_xlfn.LET(_xlpm.v, _xlfn.XLOOKUP($F82,[1]UICS!$B$4:$B144,[1]UICS!$D$4:$D144,""), IF(_xlpm.v="", "", _xlpm.v))</f>
        <v/>
      </c>
      <c r="W82" s="57" t="str" cm="1">
        <f t="array" ref="W82">_xlfn.LET(_xlpm.v, _xlfn.XLOOKUP($F82,[1]UICS!$B$4:$B144,[1]UICS!$E$4:$E144,""), IF(_xlpm.v="", "", _xlpm.v))</f>
        <v/>
      </c>
      <c r="X82" s="58">
        <f t="array" ref="X82">_xlfn.XLOOKUP($F82,[1]UICS!$B$4:$B144,[1]UICS!$F$4:$F144," ")</f>
        <v>0</v>
      </c>
      <c r="Y82" s="57" t="str" cm="1">
        <f t="array" ref="Y82">_xlfn.LET(_xlpm.v, _xlfn.XLOOKUP($F82,[1]UICS!$B$4:$B144,[1]UICS!$G$4:$G144,""), IF(_xlpm.v="", "", _xlpm.v))</f>
        <v/>
      </c>
      <c r="Z82" s="59">
        <f t="array" ref="Z82">_xlfn.XLOOKUP($F82,[1]UICS!$B$4:$B144,[1]UICS!$I$4:$I144," ")</f>
        <v>0</v>
      </c>
      <c r="AA82" s="60">
        <f t="array" ref="AA82">_xlfn.XLOOKUP($F82,[1]UICS!$B$4:$B144,[1]UICS!$J$4:$J144," ")</f>
        <v>0</v>
      </c>
      <c r="AB82" s="58">
        <f t="array" ref="AB82">_xlfn.XLOOKUP($F82,[1]UICS!$B$4:$B144,[1]UICS!$K$4:$K144," ")</f>
        <v>0</v>
      </c>
      <c r="AC82" s="58"/>
      <c r="AD82" s="60" t="str" cm="1">
        <f t="array" ref="AD82">_xlfn.LET(_xlpm.v, _xlfn.XLOOKUP($F82,[1]UICS!$B$4:$B144,[1]UICS!$M$4:$M144,""), IF(_xlpm.v="", "", _xlpm.v))</f>
        <v/>
      </c>
    </row>
    <row r="83" spans="1:30" s="61" customFormat="1" ht="25" customHeight="1" thickBot="1" x14ac:dyDescent="0.3">
      <c r="A83" s="46">
        <v>3635</v>
      </c>
      <c r="B83" s="46" t="s">
        <v>103</v>
      </c>
      <c r="C83" s="46">
        <v>221</v>
      </c>
      <c r="D83" s="47"/>
      <c r="E83" s="46"/>
      <c r="F83" s="46"/>
      <c r="G83" s="46"/>
      <c r="H83" s="48"/>
      <c r="I83" s="48"/>
      <c r="J83" s="48"/>
      <c r="K83" s="49" t="str">
        <f>IF(AND('Storage Rooms'!J84="",'Storage Rooms'!L84="",'Storage Rooms'!N84=""),"N","Y ")&amp;COUNTA('Storage Rooms'!J84,'Storage Rooms'!L84,'Storage Rooms'!N84)</f>
        <v>N0</v>
      </c>
      <c r="L83" s="154"/>
      <c r="M83" s="50"/>
      <c r="N83" s="51" t="s">
        <v>56</v>
      </c>
      <c r="O83" s="51"/>
      <c r="P83" s="51"/>
      <c r="Q83" s="51"/>
      <c r="R83" s="52"/>
      <c r="S83" s="66"/>
      <c r="T83" s="66"/>
      <c r="U83" s="67"/>
      <c r="V83" s="56" t="str" cm="1">
        <f t="array" ref="V83">_xlfn.LET(_xlpm.v, _xlfn.XLOOKUP($F83,[1]UICS!$B$4:$B145,[1]UICS!$D$4:$D145,""), IF(_xlpm.v="", "", _xlpm.v))</f>
        <v/>
      </c>
      <c r="W83" s="57" t="str" cm="1">
        <f t="array" ref="W83">_xlfn.LET(_xlpm.v, _xlfn.XLOOKUP($F83,[1]UICS!$B$4:$B145,[1]UICS!$E$4:$E145,""), IF(_xlpm.v="", "", _xlpm.v))</f>
        <v/>
      </c>
      <c r="X83" s="58">
        <f t="array" ref="X83">_xlfn.XLOOKUP($F83,[1]UICS!$B$4:$B145,[1]UICS!$F$4:$F145," ")</f>
        <v>0</v>
      </c>
      <c r="Y83" s="57" t="str" cm="1">
        <f t="array" ref="Y83">_xlfn.LET(_xlpm.v, _xlfn.XLOOKUP($F83,[1]UICS!$B$4:$B145,[1]UICS!$G$4:$G145,""), IF(_xlpm.v="", "", _xlpm.v))</f>
        <v/>
      </c>
      <c r="Z83" s="59">
        <f t="array" ref="Z83">_xlfn.XLOOKUP($F83,[1]UICS!$B$4:$B145,[1]UICS!$I$4:$I145," ")</f>
        <v>0</v>
      </c>
      <c r="AA83" s="60">
        <f t="array" ref="AA83">_xlfn.XLOOKUP($F83,[1]UICS!$B$4:$B145,[1]UICS!$J$4:$J145," ")</f>
        <v>0</v>
      </c>
      <c r="AB83" s="58">
        <f t="array" ref="AB83">_xlfn.XLOOKUP($F83,[1]UICS!$B$4:$B145,[1]UICS!$K$4:$K145," ")</f>
        <v>0</v>
      </c>
      <c r="AC83" s="58"/>
      <c r="AD83" s="60" t="str" cm="1">
        <f t="array" ref="AD83">_xlfn.LET(_xlpm.v, _xlfn.XLOOKUP($F83,[1]UICS!$B$4:$B145,[1]UICS!$M$4:$M145,""), IF(_xlpm.v="", "", _xlpm.v))</f>
        <v/>
      </c>
    </row>
    <row r="84" spans="1:30" s="61" customFormat="1" ht="25" customHeight="1" thickBot="1" x14ac:dyDescent="0.3">
      <c r="A84" s="62">
        <v>3635</v>
      </c>
      <c r="B84" s="62" t="s">
        <v>103</v>
      </c>
      <c r="C84" s="62">
        <v>222</v>
      </c>
      <c r="D84" s="63"/>
      <c r="E84" s="62"/>
      <c r="F84" s="62"/>
      <c r="G84" s="62" t="s">
        <v>42</v>
      </c>
      <c r="H84" s="64"/>
      <c r="I84" s="64"/>
      <c r="J84" s="64"/>
      <c r="K84" s="49" t="str">
        <f>IF(AND('Storage Rooms'!J85="",'Storage Rooms'!L85="",'Storage Rooms'!N85=""),"N","Y ")&amp;COUNTA('Storage Rooms'!J85,'Storage Rooms'!L85,'Storage Rooms'!N85)</f>
        <v>N0</v>
      </c>
      <c r="L84" s="154"/>
      <c r="M84" s="50"/>
      <c r="N84" s="51" t="s">
        <v>41</v>
      </c>
      <c r="O84" s="51"/>
      <c r="P84" s="51"/>
      <c r="Q84" s="51"/>
      <c r="R84" s="52"/>
      <c r="S84" s="65"/>
      <c r="T84" s="73"/>
      <c r="U84" s="67">
        <v>44131</v>
      </c>
      <c r="V84" s="56" t="str" cm="1">
        <f t="array" ref="V84">_xlfn.LET(_xlpm.v, _xlfn.XLOOKUP($F84,[1]UICS!$B$4:$B146,[1]UICS!$D$4:$D146,""), IF(_xlpm.v="", "", _xlpm.v))</f>
        <v/>
      </c>
      <c r="W84" s="57" t="str" cm="1">
        <f t="array" ref="W84">_xlfn.LET(_xlpm.v, _xlfn.XLOOKUP($F84,[1]UICS!$B$4:$B146,[1]UICS!$E$4:$E146,""), IF(_xlpm.v="", "", _xlpm.v))</f>
        <v/>
      </c>
      <c r="X84" s="58">
        <f t="array" ref="X84">_xlfn.XLOOKUP($F84,[1]UICS!$B$4:$B146,[1]UICS!$F$4:$F146," ")</f>
        <v>0</v>
      </c>
      <c r="Y84" s="57" t="str" cm="1">
        <f t="array" ref="Y84">_xlfn.LET(_xlpm.v, _xlfn.XLOOKUP($F84,[1]UICS!$B$4:$B146,[1]UICS!$G$4:$G146,""), IF(_xlpm.v="", "", _xlpm.v))</f>
        <v/>
      </c>
      <c r="Z84" s="59">
        <f t="array" ref="Z84">_xlfn.XLOOKUP($F84,[1]UICS!$B$4:$B146,[1]UICS!$I$4:$I146," ")</f>
        <v>0</v>
      </c>
      <c r="AA84" s="60">
        <f t="array" ref="AA84">_xlfn.XLOOKUP($F84,[1]UICS!$B$4:$B146,[1]UICS!$J$4:$J146," ")</f>
        <v>0</v>
      </c>
      <c r="AB84" s="58">
        <f t="array" ref="AB84">_xlfn.XLOOKUP($F84,[1]UICS!$B$4:$B146,[1]UICS!$K$4:$K146," ")</f>
        <v>0</v>
      </c>
      <c r="AC84" s="58"/>
      <c r="AD84" s="60" t="str" cm="1">
        <f t="array" ref="AD84">_xlfn.LET(_xlpm.v, _xlfn.XLOOKUP($F84,[1]UICS!$B$4:$B146,[1]UICS!$M$4:$M146,""), IF(_xlpm.v="", "", _xlpm.v))</f>
        <v/>
      </c>
    </row>
    <row r="85" spans="1:30" s="61" customFormat="1" ht="25" customHeight="1" thickBot="1" x14ac:dyDescent="0.3">
      <c r="A85" s="46">
        <v>3635</v>
      </c>
      <c r="B85" s="46" t="s">
        <v>103</v>
      </c>
      <c r="C85" s="46">
        <v>223</v>
      </c>
      <c r="D85" s="47" t="s">
        <v>209</v>
      </c>
      <c r="E85" s="46"/>
      <c r="F85" s="46"/>
      <c r="G85" s="46" t="s">
        <v>42</v>
      </c>
      <c r="H85" s="48"/>
      <c r="I85" s="48"/>
      <c r="J85" s="48"/>
      <c r="K85" s="49" t="str">
        <f>IF(AND('Storage Rooms'!J86="",'Storage Rooms'!L86="",'Storage Rooms'!N86=""),"N","Y ")&amp;COUNTA('Storage Rooms'!J86,'Storage Rooms'!L86,'Storage Rooms'!N86)</f>
        <v>Y 3</v>
      </c>
      <c r="L85" s="154"/>
      <c r="M85" s="50"/>
      <c r="N85" s="51" t="s">
        <v>41</v>
      </c>
      <c r="O85" s="51"/>
      <c r="P85" s="51"/>
      <c r="Q85" s="51"/>
      <c r="R85" s="52">
        <v>1008964258</v>
      </c>
      <c r="S85" s="65"/>
      <c r="T85" s="68"/>
      <c r="U85" s="67">
        <v>45022</v>
      </c>
      <c r="V85" s="56" t="str" cm="1">
        <f t="array" ref="V85">_xlfn.LET(_xlpm.v, _xlfn.XLOOKUP($F85,[1]UICS!$B$4:$B147,[1]UICS!$D$4:$D147,""), IF(_xlpm.v="", "", _xlpm.v))</f>
        <v/>
      </c>
      <c r="W85" s="57" t="str" cm="1">
        <f t="array" ref="W85">_xlfn.LET(_xlpm.v, _xlfn.XLOOKUP($F85,[1]UICS!$B$4:$B147,[1]UICS!$E$4:$E147,""), IF(_xlpm.v="", "", _xlpm.v))</f>
        <v/>
      </c>
      <c r="X85" s="58">
        <f t="array" ref="X85">_xlfn.XLOOKUP($F85,[1]UICS!$B$4:$B147,[1]UICS!$F$4:$F147," ")</f>
        <v>0</v>
      </c>
      <c r="Y85" s="57" t="str" cm="1">
        <f t="array" ref="Y85">_xlfn.LET(_xlpm.v, _xlfn.XLOOKUP($F85,[1]UICS!$B$4:$B147,[1]UICS!$G$4:$G147,""), IF(_xlpm.v="", "", _xlpm.v))</f>
        <v/>
      </c>
      <c r="Z85" s="59">
        <f t="array" ref="Z85">_xlfn.XLOOKUP($F85,[1]UICS!$B$4:$B147,[1]UICS!$I$4:$I147," ")</f>
        <v>0</v>
      </c>
      <c r="AA85" s="60">
        <f t="array" ref="AA85">_xlfn.XLOOKUP($F85,[1]UICS!$B$4:$B147,[1]UICS!$J$4:$J147," ")</f>
        <v>0</v>
      </c>
      <c r="AB85" s="58">
        <f t="array" ref="AB85">_xlfn.XLOOKUP($F85,[1]UICS!$B$4:$B147,[1]UICS!$K$4:$K147," ")</f>
        <v>0</v>
      </c>
      <c r="AC85" s="58"/>
      <c r="AD85" s="60" t="str" cm="1">
        <f t="array" ref="AD85">_xlfn.LET(_xlpm.v, _xlfn.XLOOKUP($F85,[1]UICS!$B$4:$B147,[1]UICS!$M$4:$M147,""), IF(_xlpm.v="", "", _xlpm.v))</f>
        <v/>
      </c>
    </row>
    <row r="86" spans="1:30" s="61" customFormat="1" ht="25" customHeight="1" thickBot="1" x14ac:dyDescent="0.3">
      <c r="A86" s="62">
        <v>3635</v>
      </c>
      <c r="B86" s="62" t="s">
        <v>103</v>
      </c>
      <c r="C86" s="62">
        <v>224</v>
      </c>
      <c r="D86" s="63" t="s">
        <v>208</v>
      </c>
      <c r="E86" s="62"/>
      <c r="F86" s="62"/>
      <c r="G86" s="62" t="s">
        <v>40</v>
      </c>
      <c r="H86" s="64"/>
      <c r="I86" s="64"/>
      <c r="J86" s="64"/>
      <c r="K86" s="49" t="str">
        <f>IF(AND('Storage Rooms'!J87="",'Storage Rooms'!L87="",'Storage Rooms'!N87=""),"N","Y ")&amp;COUNTA('Storage Rooms'!J87,'Storage Rooms'!L87,'Storage Rooms'!N87)</f>
        <v>Y 3</v>
      </c>
      <c r="L86" s="154"/>
      <c r="M86" s="50"/>
      <c r="N86" s="51" t="s">
        <v>41</v>
      </c>
      <c r="O86" s="51"/>
      <c r="P86" s="51"/>
      <c r="Q86" s="51" t="s">
        <v>43</v>
      </c>
      <c r="R86" s="52">
        <v>1008008128</v>
      </c>
      <c r="S86" s="65"/>
      <c r="T86" s="68"/>
      <c r="U86" s="67">
        <v>45471</v>
      </c>
      <c r="V86" s="56" t="str" cm="1">
        <f t="array" ref="V86">_xlfn.LET(_xlpm.v, _xlfn.XLOOKUP($F86,[1]UICS!$B$4:$B148,[1]UICS!$D$4:$D148,""), IF(_xlpm.v="", "", _xlpm.v))</f>
        <v/>
      </c>
      <c r="W86" s="57" t="str" cm="1">
        <f t="array" ref="W86">_xlfn.LET(_xlpm.v, _xlfn.XLOOKUP($F86,[1]UICS!$B$4:$B148,[1]UICS!$E$4:$E148,""), IF(_xlpm.v="", "", _xlpm.v))</f>
        <v/>
      </c>
      <c r="X86" s="58">
        <f t="array" ref="X86">_xlfn.XLOOKUP($F86,[1]UICS!$B$4:$B148,[1]UICS!$F$4:$F148," ")</f>
        <v>0</v>
      </c>
      <c r="Y86" s="57" t="str" cm="1">
        <f t="array" ref="Y86">_xlfn.LET(_xlpm.v, _xlfn.XLOOKUP($F86,[1]UICS!$B$4:$B148,[1]UICS!$G$4:$G148,""), IF(_xlpm.v="", "", _xlpm.v))</f>
        <v/>
      </c>
      <c r="Z86" s="59">
        <f t="array" ref="Z86">_xlfn.XLOOKUP($F86,[1]UICS!$B$4:$B148,[1]UICS!$I$4:$I148," ")</f>
        <v>0</v>
      </c>
      <c r="AA86" s="60">
        <f t="array" ref="AA86">_xlfn.XLOOKUP($F86,[1]UICS!$B$4:$B148,[1]UICS!$J$4:$J148," ")</f>
        <v>0</v>
      </c>
      <c r="AB86" s="58">
        <f t="array" ref="AB86">_xlfn.XLOOKUP($F86,[1]UICS!$B$4:$B148,[1]UICS!$K$4:$K148," ")</f>
        <v>0</v>
      </c>
      <c r="AC86" s="58"/>
      <c r="AD86" s="60" t="str" cm="1">
        <f t="array" ref="AD86">_xlfn.LET(_xlpm.v, _xlfn.XLOOKUP($F86,[1]UICS!$B$4:$B148,[1]UICS!$M$4:$M148,""), IF(_xlpm.v="", "", _xlpm.v))</f>
        <v/>
      </c>
    </row>
    <row r="87" spans="1:30" s="61" customFormat="1" ht="25" customHeight="1" thickBot="1" x14ac:dyDescent="0.3">
      <c r="A87" s="46">
        <v>3635</v>
      </c>
      <c r="B87" s="46" t="s">
        <v>103</v>
      </c>
      <c r="C87" s="46" t="s">
        <v>105</v>
      </c>
      <c r="D87" s="47"/>
      <c r="E87" s="46"/>
      <c r="F87" s="46"/>
      <c r="G87" s="46" t="s">
        <v>42</v>
      </c>
      <c r="H87" s="130"/>
      <c r="I87" s="48"/>
      <c r="J87" s="48"/>
      <c r="K87" s="49" t="str">
        <f>IF(AND('Storage Rooms'!J88="",'Storage Rooms'!L88="",'Storage Rooms'!N88=""),"N","Y ")&amp;COUNTA('Storage Rooms'!J88,'Storage Rooms'!L88,'Storage Rooms'!N88)</f>
        <v>N0</v>
      </c>
      <c r="L87" s="154"/>
      <c r="M87" s="50"/>
      <c r="N87" s="51" t="s">
        <v>41</v>
      </c>
      <c r="O87" s="51"/>
      <c r="P87" s="51"/>
      <c r="Q87" s="51"/>
      <c r="R87" s="52"/>
      <c r="S87" s="66"/>
      <c r="T87" s="66"/>
      <c r="U87" s="67">
        <v>45328</v>
      </c>
      <c r="V87" s="56" t="str" cm="1">
        <f t="array" ref="V87">_xlfn.LET(_xlpm.v, _xlfn.XLOOKUP($F87,[1]UICS!$B$4:$B149,[1]UICS!$D$4:$D149,""), IF(_xlpm.v="", "", _xlpm.v))</f>
        <v/>
      </c>
      <c r="W87" s="57" t="str" cm="1">
        <f t="array" ref="W87">_xlfn.LET(_xlpm.v, _xlfn.XLOOKUP($F87,[1]UICS!$B$4:$B149,[1]UICS!$E$4:$E149,""), IF(_xlpm.v="", "", _xlpm.v))</f>
        <v/>
      </c>
      <c r="X87" s="58">
        <f t="array" ref="X87">_xlfn.XLOOKUP($F87,[1]UICS!$B$4:$B149,[1]UICS!$F$4:$F149," ")</f>
        <v>0</v>
      </c>
      <c r="Y87" s="57" t="str" cm="1">
        <f t="array" ref="Y87">_xlfn.LET(_xlpm.v, _xlfn.XLOOKUP($F87,[1]UICS!$B$4:$B149,[1]UICS!$G$4:$G149,""), IF(_xlpm.v="", "", _xlpm.v))</f>
        <v/>
      </c>
      <c r="Z87" s="59">
        <f t="array" ref="Z87">_xlfn.XLOOKUP($F87,[1]UICS!$B$4:$B149,[1]UICS!$I$4:$I149," ")</f>
        <v>0</v>
      </c>
      <c r="AA87" s="60">
        <f t="array" ref="AA87">_xlfn.XLOOKUP($F87,[1]UICS!$B$4:$B149,[1]UICS!$J$4:$J149," ")</f>
        <v>0</v>
      </c>
      <c r="AB87" s="58">
        <f t="array" ref="AB87">_xlfn.XLOOKUP($F87,[1]UICS!$B$4:$B149,[1]UICS!$K$4:$K149," ")</f>
        <v>0</v>
      </c>
      <c r="AC87" s="58"/>
      <c r="AD87" s="60" t="str" cm="1">
        <f t="array" ref="AD87">_xlfn.LET(_xlpm.v, _xlfn.XLOOKUP($F87,[1]UICS!$B$4:$B149,[1]UICS!$M$4:$M149,""), IF(_xlpm.v="", "", _xlpm.v))</f>
        <v/>
      </c>
    </row>
    <row r="88" spans="1:30" s="61" customFormat="1" ht="25" customHeight="1" thickBot="1" x14ac:dyDescent="0.3">
      <c r="A88" s="62">
        <v>3635</v>
      </c>
      <c r="B88" s="62" t="s">
        <v>103</v>
      </c>
      <c r="C88" s="62" t="s">
        <v>106</v>
      </c>
      <c r="D88" s="63"/>
      <c r="E88" s="62"/>
      <c r="F88" s="62"/>
      <c r="G88" s="62" t="s">
        <v>42</v>
      </c>
      <c r="H88" s="131"/>
      <c r="I88" s="64"/>
      <c r="J88" s="64"/>
      <c r="K88" s="49" t="str">
        <f>IF(AND('Storage Rooms'!J89="",'Storage Rooms'!L89="",'Storage Rooms'!N89=""),"N","Y ")&amp;COUNTA('Storage Rooms'!J89,'Storage Rooms'!L89,'Storage Rooms'!N89)</f>
        <v>N0</v>
      </c>
      <c r="L88" s="154"/>
      <c r="M88" s="50"/>
      <c r="N88" s="51" t="s">
        <v>41</v>
      </c>
      <c r="O88" s="51"/>
      <c r="P88" s="51"/>
      <c r="Q88" s="51"/>
      <c r="R88" s="52"/>
      <c r="S88" s="66"/>
      <c r="T88" s="66"/>
      <c r="U88" s="67">
        <v>44788</v>
      </c>
      <c r="V88" s="56" t="str" cm="1">
        <f t="array" ref="V88">_xlfn.LET(_xlpm.v, _xlfn.XLOOKUP($F88,[1]UICS!$B$4:$B150,[1]UICS!$D$4:$D150,""), IF(_xlpm.v="", "", _xlpm.v))</f>
        <v/>
      </c>
      <c r="W88" s="57" t="str" cm="1">
        <f t="array" ref="W88">_xlfn.LET(_xlpm.v, _xlfn.XLOOKUP($F88,[1]UICS!$B$4:$B150,[1]UICS!$E$4:$E150,""), IF(_xlpm.v="", "", _xlpm.v))</f>
        <v/>
      </c>
      <c r="X88" s="58">
        <f t="array" ref="X88">_xlfn.XLOOKUP($F88,[1]UICS!$B$4:$B150,[1]UICS!$F$4:$F150," ")</f>
        <v>0</v>
      </c>
      <c r="Y88" s="57" t="str" cm="1">
        <f t="array" ref="Y88">_xlfn.LET(_xlpm.v, _xlfn.XLOOKUP($F88,[1]UICS!$B$4:$B150,[1]UICS!$G$4:$G150,""), IF(_xlpm.v="", "", _xlpm.v))</f>
        <v/>
      </c>
      <c r="Z88" s="59">
        <f t="array" ref="Z88">_xlfn.XLOOKUP($F88,[1]UICS!$B$4:$B150,[1]UICS!$I$4:$I150," ")</f>
        <v>0</v>
      </c>
      <c r="AA88" s="60">
        <f t="array" ref="AA88">_xlfn.XLOOKUP($F88,[1]UICS!$B$4:$B150,[1]UICS!$J$4:$J150," ")</f>
        <v>0</v>
      </c>
      <c r="AB88" s="58">
        <f t="array" ref="AB88">_xlfn.XLOOKUP($F88,[1]UICS!$B$4:$B150,[1]UICS!$K$4:$K150," ")</f>
        <v>0</v>
      </c>
      <c r="AC88" s="58"/>
      <c r="AD88" s="60" t="str" cm="1">
        <f t="array" ref="AD88">_xlfn.LET(_xlpm.v, _xlfn.XLOOKUP($F88,[1]UICS!$B$4:$B150,[1]UICS!$M$4:$M150,""), IF(_xlpm.v="", "", _xlpm.v))</f>
        <v/>
      </c>
    </row>
    <row r="89" spans="1:30" s="61" customFormat="1" ht="25" customHeight="1" thickBot="1" x14ac:dyDescent="0.3">
      <c r="A89" s="46">
        <v>3635</v>
      </c>
      <c r="B89" s="46" t="s">
        <v>103</v>
      </c>
      <c r="C89" s="46" t="s">
        <v>107</v>
      </c>
      <c r="D89" s="47"/>
      <c r="E89" s="46"/>
      <c r="F89" s="46"/>
      <c r="G89" s="46" t="s">
        <v>40</v>
      </c>
      <c r="H89" s="130"/>
      <c r="I89" s="48"/>
      <c r="J89" s="48"/>
      <c r="K89" s="49" t="str">
        <f>IF(AND('Storage Rooms'!J90="",'Storage Rooms'!L90="",'Storage Rooms'!N90=""),"N","Y ")&amp;COUNTA('Storage Rooms'!J90,'Storage Rooms'!L90,'Storage Rooms'!N90)</f>
        <v>N0</v>
      </c>
      <c r="L89" s="154"/>
      <c r="M89" s="50"/>
      <c r="N89" s="51" t="s">
        <v>56</v>
      </c>
      <c r="O89" s="51"/>
      <c r="P89" s="51"/>
      <c r="Q89" s="51"/>
      <c r="R89" s="52"/>
      <c r="S89" s="66"/>
      <c r="T89" s="66"/>
      <c r="U89" s="67"/>
      <c r="V89" s="56" t="str" cm="1">
        <f t="array" ref="V89">_xlfn.LET(_xlpm.v, _xlfn.XLOOKUP($F89,[1]UICS!$B$4:$B151,[1]UICS!$D$4:$D151,""), IF(_xlpm.v="", "", _xlpm.v))</f>
        <v/>
      </c>
      <c r="W89" s="57" t="str" cm="1">
        <f t="array" ref="W89">_xlfn.LET(_xlpm.v, _xlfn.XLOOKUP($F89,[1]UICS!$B$4:$B151,[1]UICS!$E$4:$E151,""), IF(_xlpm.v="", "", _xlpm.v))</f>
        <v/>
      </c>
      <c r="X89" s="58">
        <f t="array" ref="X89">_xlfn.XLOOKUP($F89,[1]UICS!$B$4:$B151,[1]UICS!$F$4:$F151," ")</f>
        <v>0</v>
      </c>
      <c r="Y89" s="57" t="str" cm="1">
        <f t="array" ref="Y89">_xlfn.LET(_xlpm.v, _xlfn.XLOOKUP($F89,[1]UICS!$B$4:$B151,[1]UICS!$G$4:$G151,""), IF(_xlpm.v="", "", _xlpm.v))</f>
        <v/>
      </c>
      <c r="Z89" s="59">
        <f t="array" ref="Z89">_xlfn.XLOOKUP($F89,[1]UICS!$B$4:$B151,[1]UICS!$I$4:$I151," ")</f>
        <v>0</v>
      </c>
      <c r="AA89" s="60">
        <f t="array" ref="AA89">_xlfn.XLOOKUP($F89,[1]UICS!$B$4:$B151,[1]UICS!$J$4:$J151," ")</f>
        <v>0</v>
      </c>
      <c r="AB89" s="58">
        <f t="array" ref="AB89">_xlfn.XLOOKUP($F89,[1]UICS!$B$4:$B151,[1]UICS!$K$4:$K151," ")</f>
        <v>0</v>
      </c>
      <c r="AC89" s="58"/>
      <c r="AD89" s="60" t="str" cm="1">
        <f t="array" ref="AD89">_xlfn.LET(_xlpm.v, _xlfn.XLOOKUP($F89,[1]UICS!$B$4:$B151,[1]UICS!$M$4:$M151,""), IF(_xlpm.v="", "", _xlpm.v))</f>
        <v/>
      </c>
    </row>
    <row r="90" spans="1:30" s="61" customFormat="1" ht="25" customHeight="1" thickBot="1" x14ac:dyDescent="0.3">
      <c r="A90" s="62">
        <v>3635</v>
      </c>
      <c r="B90" s="62" t="s">
        <v>103</v>
      </c>
      <c r="C90" s="62" t="s">
        <v>108</v>
      </c>
      <c r="D90" s="63"/>
      <c r="E90" s="62"/>
      <c r="F90" s="62"/>
      <c r="G90" s="62" t="s">
        <v>40</v>
      </c>
      <c r="H90" s="131"/>
      <c r="I90" s="64"/>
      <c r="J90" s="64"/>
      <c r="K90" s="49" t="str">
        <f>IF(AND('Storage Rooms'!J91="",'Storage Rooms'!L91="",'Storage Rooms'!N91=""),"N","Y ")&amp;COUNTA('Storage Rooms'!J91,'Storage Rooms'!L91,'Storage Rooms'!N91)</f>
        <v>N0</v>
      </c>
      <c r="L90" s="154"/>
      <c r="M90" s="50"/>
      <c r="N90" s="51" t="s">
        <v>56</v>
      </c>
      <c r="O90" s="51"/>
      <c r="P90" s="51"/>
      <c r="Q90" s="51"/>
      <c r="R90" s="52"/>
      <c r="S90" s="65"/>
      <c r="T90" s="68"/>
      <c r="U90" s="67"/>
      <c r="V90" s="56" t="str" cm="1">
        <f t="array" ref="V90">_xlfn.LET(_xlpm.v, _xlfn.XLOOKUP($F90,[1]UICS!$B$4:$B152,[1]UICS!$D$4:$D152,""), IF(_xlpm.v="", "", _xlpm.v))</f>
        <v/>
      </c>
      <c r="W90" s="57" t="str" cm="1">
        <f t="array" ref="W90">_xlfn.LET(_xlpm.v, _xlfn.XLOOKUP($F90,[1]UICS!$B$4:$B152,[1]UICS!$E$4:$E152,""), IF(_xlpm.v="", "", _xlpm.v))</f>
        <v/>
      </c>
      <c r="X90" s="58">
        <f t="array" ref="X90">_xlfn.XLOOKUP($F90,[1]UICS!$B$4:$B152,[1]UICS!$F$4:$F152," ")</f>
        <v>0</v>
      </c>
      <c r="Y90" s="57" t="str" cm="1">
        <f t="array" ref="Y90">_xlfn.LET(_xlpm.v, _xlfn.XLOOKUP($F90,[1]UICS!$B$4:$B152,[1]UICS!$G$4:$G152,""), IF(_xlpm.v="", "", _xlpm.v))</f>
        <v/>
      </c>
      <c r="Z90" s="59">
        <f t="array" ref="Z90">_xlfn.XLOOKUP($F90,[1]UICS!$B$4:$B152,[1]UICS!$I$4:$I152," ")</f>
        <v>0</v>
      </c>
      <c r="AA90" s="60">
        <f t="array" ref="AA90">_xlfn.XLOOKUP($F90,[1]UICS!$B$4:$B152,[1]UICS!$J$4:$J152," ")</f>
        <v>0</v>
      </c>
      <c r="AB90" s="58">
        <f t="array" ref="AB90">_xlfn.XLOOKUP($F90,[1]UICS!$B$4:$B152,[1]UICS!$K$4:$K152," ")</f>
        <v>0</v>
      </c>
      <c r="AC90" s="58"/>
      <c r="AD90" s="60" t="str" cm="1">
        <f t="array" ref="AD90">_xlfn.LET(_xlpm.v, _xlfn.XLOOKUP($F90,[1]UICS!$B$4:$B152,[1]UICS!$M$4:$M152,""), IF(_xlpm.v="", "", _xlpm.v))</f>
        <v/>
      </c>
    </row>
    <row r="91" spans="1:30" s="61" customFormat="1" ht="25" customHeight="1" thickBot="1" x14ac:dyDescent="0.3">
      <c r="A91" s="46">
        <v>3635</v>
      </c>
      <c r="B91" s="46" t="s">
        <v>103</v>
      </c>
      <c r="C91" s="46" t="s">
        <v>109</v>
      </c>
      <c r="D91" s="47"/>
      <c r="E91" s="46"/>
      <c r="F91" s="46"/>
      <c r="G91" s="46" t="s">
        <v>42</v>
      </c>
      <c r="H91" s="130"/>
      <c r="I91" s="48"/>
      <c r="J91" s="48"/>
      <c r="K91" s="49" t="str">
        <f>IF(AND('Storage Rooms'!J92="",'Storage Rooms'!L92="",'Storage Rooms'!N92=""),"N","Y ")&amp;COUNTA('Storage Rooms'!J92,'Storage Rooms'!L92,'Storage Rooms'!N92)</f>
        <v>N0</v>
      </c>
      <c r="L91" s="154"/>
      <c r="M91" s="50"/>
      <c r="N91" s="51" t="s">
        <v>41</v>
      </c>
      <c r="O91" s="51"/>
      <c r="P91" s="51"/>
      <c r="Q91" s="51"/>
      <c r="R91" s="52"/>
      <c r="S91" s="65"/>
      <c r="T91" s="68"/>
      <c r="U91" s="67">
        <v>44984</v>
      </c>
      <c r="V91" s="56" t="str" cm="1">
        <f t="array" ref="V91">_xlfn.LET(_xlpm.v, _xlfn.XLOOKUP($F91,[1]UICS!$B$4:$B153,[1]UICS!$D$4:$D153,""), IF(_xlpm.v="", "", _xlpm.v))</f>
        <v/>
      </c>
      <c r="W91" s="57" t="str" cm="1">
        <f t="array" ref="W91">_xlfn.LET(_xlpm.v, _xlfn.XLOOKUP($F91,[1]UICS!$B$4:$B153,[1]UICS!$E$4:$E153,""), IF(_xlpm.v="", "", _xlpm.v))</f>
        <v/>
      </c>
      <c r="X91" s="58">
        <f t="array" ref="X91">_xlfn.XLOOKUP($F91,[1]UICS!$B$4:$B153,[1]UICS!$F$4:$F153," ")</f>
        <v>0</v>
      </c>
      <c r="Y91" s="57" t="str" cm="1">
        <f t="array" ref="Y91">_xlfn.LET(_xlpm.v, _xlfn.XLOOKUP($F91,[1]UICS!$B$4:$B153,[1]UICS!$G$4:$G153,""), IF(_xlpm.v="", "", _xlpm.v))</f>
        <v/>
      </c>
      <c r="Z91" s="59">
        <f t="array" ref="Z91">_xlfn.XLOOKUP($F91,[1]UICS!$B$4:$B153,[1]UICS!$I$4:$I153," ")</f>
        <v>0</v>
      </c>
      <c r="AA91" s="60">
        <f t="array" ref="AA91">_xlfn.XLOOKUP($F91,[1]UICS!$B$4:$B153,[1]UICS!$J$4:$J153," ")</f>
        <v>0</v>
      </c>
      <c r="AB91" s="58">
        <f t="array" ref="AB91">_xlfn.XLOOKUP($F91,[1]UICS!$B$4:$B153,[1]UICS!$K$4:$K153," ")</f>
        <v>0</v>
      </c>
      <c r="AC91" s="58"/>
      <c r="AD91" s="60" t="str" cm="1">
        <f t="array" ref="AD91">_xlfn.LET(_xlpm.v, _xlfn.XLOOKUP($F91,[1]UICS!$B$4:$B153,[1]UICS!$M$4:$M153,""), IF(_xlpm.v="", "", _xlpm.v))</f>
        <v/>
      </c>
    </row>
    <row r="92" spans="1:30" s="61" customFormat="1" ht="25" customHeight="1" thickBot="1" x14ac:dyDescent="0.3">
      <c r="A92" s="62">
        <v>3635</v>
      </c>
      <c r="B92" s="62" t="s">
        <v>103</v>
      </c>
      <c r="C92" s="62" t="s">
        <v>110</v>
      </c>
      <c r="D92" s="63"/>
      <c r="E92" s="62"/>
      <c r="F92" s="62"/>
      <c r="G92" s="62" t="s">
        <v>42</v>
      </c>
      <c r="H92" s="131"/>
      <c r="I92" s="64"/>
      <c r="J92" s="64"/>
      <c r="K92" s="49" t="str">
        <f>IF(AND('Storage Rooms'!J93="",'Storage Rooms'!L93="",'Storage Rooms'!N93=""),"N","Y ")&amp;COUNTA('Storage Rooms'!J93,'Storage Rooms'!L93,'Storage Rooms'!N93)</f>
        <v>N0</v>
      </c>
      <c r="L92" s="154"/>
      <c r="M92" s="50"/>
      <c r="N92" s="51" t="s">
        <v>41</v>
      </c>
      <c r="O92" s="51"/>
      <c r="P92" s="51"/>
      <c r="Q92" s="51" t="s">
        <v>43</v>
      </c>
      <c r="R92" s="52"/>
      <c r="S92" s="66"/>
      <c r="T92" s="66"/>
      <c r="U92" s="67">
        <v>45174</v>
      </c>
      <c r="V92" s="56" t="str" cm="1">
        <f t="array" ref="V92">_xlfn.LET(_xlpm.v, _xlfn.XLOOKUP($F92,[1]UICS!$B$4:$B154,[1]UICS!$D$4:$D154,""), IF(_xlpm.v="", "", _xlpm.v))</f>
        <v/>
      </c>
      <c r="W92" s="57" t="str" cm="1">
        <f t="array" ref="W92">_xlfn.LET(_xlpm.v, _xlfn.XLOOKUP($F92,[1]UICS!$B$4:$B154,[1]UICS!$E$4:$E154,""), IF(_xlpm.v="", "", _xlpm.v))</f>
        <v/>
      </c>
      <c r="X92" s="58">
        <f t="array" ref="X92">_xlfn.XLOOKUP($F92,[1]UICS!$B$4:$B154,[1]UICS!$F$4:$F154," ")</f>
        <v>0</v>
      </c>
      <c r="Y92" s="57" t="str" cm="1">
        <f t="array" ref="Y92">_xlfn.LET(_xlpm.v, _xlfn.XLOOKUP($F92,[1]UICS!$B$4:$B154,[1]UICS!$G$4:$G154,""), IF(_xlpm.v="", "", _xlpm.v))</f>
        <v/>
      </c>
      <c r="Z92" s="59">
        <f t="array" ref="Z92">_xlfn.XLOOKUP($F92,[1]UICS!$B$4:$B154,[1]UICS!$I$4:$I154," ")</f>
        <v>0</v>
      </c>
      <c r="AA92" s="60">
        <f t="array" ref="AA92">_xlfn.XLOOKUP($F92,[1]UICS!$B$4:$B154,[1]UICS!$J$4:$J154," ")</f>
        <v>0</v>
      </c>
      <c r="AB92" s="58">
        <f t="array" ref="AB92">_xlfn.XLOOKUP($F92,[1]UICS!$B$4:$B154,[1]UICS!$K$4:$K154," ")</f>
        <v>0</v>
      </c>
      <c r="AC92" s="58"/>
      <c r="AD92" s="60" t="str" cm="1">
        <f t="array" ref="AD92">_xlfn.LET(_xlpm.v, _xlfn.XLOOKUP($F92,[1]UICS!$B$4:$B154,[1]UICS!$M$4:$M154,""), IF(_xlpm.v="", "", _xlpm.v))</f>
        <v/>
      </c>
    </row>
    <row r="93" spans="1:30" s="61" customFormat="1" ht="25" customHeight="1" thickBot="1" x14ac:dyDescent="0.3">
      <c r="A93" s="46">
        <v>3635</v>
      </c>
      <c r="B93" s="46" t="s">
        <v>103</v>
      </c>
      <c r="C93" s="46" t="s">
        <v>111</v>
      </c>
      <c r="D93" s="47"/>
      <c r="E93" s="46"/>
      <c r="F93" s="46"/>
      <c r="G93" s="46" t="s">
        <v>42</v>
      </c>
      <c r="H93" s="130"/>
      <c r="I93" s="48"/>
      <c r="J93" s="48"/>
      <c r="K93" s="49" t="str">
        <f>IF(AND('Storage Rooms'!J94="",'Storage Rooms'!L94="",'Storage Rooms'!N94=""),"N","Y ")&amp;COUNTA('Storage Rooms'!J94,'Storage Rooms'!L94,'Storage Rooms'!N94)</f>
        <v>N0</v>
      </c>
      <c r="L93" s="154"/>
      <c r="M93" s="50"/>
      <c r="N93" s="51" t="s">
        <v>41</v>
      </c>
      <c r="O93" s="51"/>
      <c r="P93" s="51"/>
      <c r="Q93" s="51"/>
      <c r="R93" s="52"/>
      <c r="S93" s="65"/>
      <c r="T93" s="68"/>
      <c r="U93" s="67">
        <v>44609</v>
      </c>
      <c r="V93" s="56" t="str" cm="1">
        <f t="array" ref="V93">_xlfn.LET(_xlpm.v, _xlfn.XLOOKUP($F93,[1]UICS!$B$4:$B155,[1]UICS!$D$4:$D155,""), IF(_xlpm.v="", "", _xlpm.v))</f>
        <v/>
      </c>
      <c r="W93" s="57" t="str" cm="1">
        <f t="array" ref="W93">_xlfn.LET(_xlpm.v, _xlfn.XLOOKUP($F93,[1]UICS!$B$4:$B155,[1]UICS!$E$4:$E155,""), IF(_xlpm.v="", "", _xlpm.v))</f>
        <v/>
      </c>
      <c r="X93" s="58">
        <f t="array" ref="X93">_xlfn.XLOOKUP($F93,[1]UICS!$B$4:$B155,[1]UICS!$F$4:$F155," ")</f>
        <v>0</v>
      </c>
      <c r="Y93" s="57" t="str" cm="1">
        <f t="array" ref="Y93">_xlfn.LET(_xlpm.v, _xlfn.XLOOKUP($F93,[1]UICS!$B$4:$B155,[1]UICS!$G$4:$G155,""), IF(_xlpm.v="", "", _xlpm.v))</f>
        <v/>
      </c>
      <c r="Z93" s="59">
        <f t="array" ref="Z93">_xlfn.XLOOKUP($F93,[1]UICS!$B$4:$B155,[1]UICS!$I$4:$I155," ")</f>
        <v>0</v>
      </c>
      <c r="AA93" s="60">
        <f t="array" ref="AA93">_xlfn.XLOOKUP($F93,[1]UICS!$B$4:$B155,[1]UICS!$J$4:$J155," ")</f>
        <v>0</v>
      </c>
      <c r="AB93" s="58">
        <f t="array" ref="AB93">_xlfn.XLOOKUP($F93,[1]UICS!$B$4:$B155,[1]UICS!$K$4:$K155," ")</f>
        <v>0</v>
      </c>
      <c r="AC93" s="58"/>
      <c r="AD93" s="60" t="str" cm="1">
        <f t="array" ref="AD93">_xlfn.LET(_xlpm.v, _xlfn.XLOOKUP($F93,[1]UICS!$B$4:$B155,[1]UICS!$M$4:$M155,""), IF(_xlpm.v="", "", _xlpm.v))</f>
        <v/>
      </c>
    </row>
    <row r="94" spans="1:30" s="61" customFormat="1" ht="25" customHeight="1" thickBot="1" x14ac:dyDescent="0.3">
      <c r="A94" s="62">
        <v>3635</v>
      </c>
      <c r="B94" s="62" t="s">
        <v>103</v>
      </c>
      <c r="C94" s="62" t="s">
        <v>112</v>
      </c>
      <c r="D94" s="63"/>
      <c r="E94" s="62"/>
      <c r="F94" s="62"/>
      <c r="G94" s="62" t="s">
        <v>42</v>
      </c>
      <c r="H94" s="131"/>
      <c r="I94" s="64"/>
      <c r="J94" s="64"/>
      <c r="K94" s="49" t="str">
        <f>IF(AND('Storage Rooms'!J95="",'Storage Rooms'!L95="",'Storage Rooms'!N95=""),"N","Y ")&amp;COUNTA('Storage Rooms'!J95,'Storage Rooms'!L95,'Storage Rooms'!N95)</f>
        <v>N0</v>
      </c>
      <c r="L94" s="154"/>
      <c r="M94" s="50"/>
      <c r="N94" s="51" t="s">
        <v>41</v>
      </c>
      <c r="O94" s="51"/>
      <c r="P94" s="51"/>
      <c r="Q94" s="51"/>
      <c r="R94" s="52"/>
      <c r="S94" s="65"/>
      <c r="T94" s="68"/>
      <c r="U94" s="67">
        <v>44727</v>
      </c>
      <c r="V94" s="56" t="str" cm="1">
        <f t="array" ref="V94">_xlfn.LET(_xlpm.v, _xlfn.XLOOKUP($F94,[1]UICS!$B$4:$B156,[1]UICS!$D$4:$D156,""), IF(_xlpm.v="", "", _xlpm.v))</f>
        <v/>
      </c>
      <c r="W94" s="57" t="str" cm="1">
        <f t="array" ref="W94">_xlfn.LET(_xlpm.v, _xlfn.XLOOKUP($F94,[1]UICS!$B$4:$B156,[1]UICS!$E$4:$E156,""), IF(_xlpm.v="", "", _xlpm.v))</f>
        <v/>
      </c>
      <c r="X94" s="58">
        <f t="array" ref="X94">_xlfn.XLOOKUP($F94,[1]UICS!$B$4:$B156,[1]UICS!$F$4:$F156," ")</f>
        <v>0</v>
      </c>
      <c r="Y94" s="57" t="str" cm="1">
        <f t="array" ref="Y94">_xlfn.LET(_xlpm.v, _xlfn.XLOOKUP($F94,[1]UICS!$B$4:$B156,[1]UICS!$G$4:$G156,""), IF(_xlpm.v="", "", _xlpm.v))</f>
        <v/>
      </c>
      <c r="Z94" s="59">
        <f t="array" ref="Z94">_xlfn.XLOOKUP($F94,[1]UICS!$B$4:$B156,[1]UICS!$I$4:$I156," ")</f>
        <v>0</v>
      </c>
      <c r="AA94" s="60">
        <f t="array" ref="AA94">_xlfn.XLOOKUP($F94,[1]UICS!$B$4:$B156,[1]UICS!$J$4:$J156," ")</f>
        <v>0</v>
      </c>
      <c r="AB94" s="58">
        <f t="array" ref="AB94">_xlfn.XLOOKUP($F94,[1]UICS!$B$4:$B156,[1]UICS!$K$4:$K156," ")</f>
        <v>0</v>
      </c>
      <c r="AC94" s="58"/>
      <c r="AD94" s="60" t="str" cm="1">
        <f t="array" ref="AD94">_xlfn.LET(_xlpm.v, _xlfn.XLOOKUP($F94,[1]UICS!$B$4:$B156,[1]UICS!$M$4:$M156,""), IF(_xlpm.v="", "", _xlpm.v))</f>
        <v/>
      </c>
    </row>
    <row r="95" spans="1:30" s="61" customFormat="1" ht="25" customHeight="1" thickBot="1" x14ac:dyDescent="0.3">
      <c r="A95" s="46">
        <v>3635</v>
      </c>
      <c r="B95" s="46" t="s">
        <v>103</v>
      </c>
      <c r="C95" s="46" t="s">
        <v>113</v>
      </c>
      <c r="D95" s="47"/>
      <c r="E95" s="46"/>
      <c r="F95" s="46"/>
      <c r="G95" s="46" t="s">
        <v>40</v>
      </c>
      <c r="H95" s="130"/>
      <c r="I95" s="48"/>
      <c r="J95" s="48"/>
      <c r="K95" s="49" t="str">
        <f>IF(AND('Storage Rooms'!J96="",'Storage Rooms'!L96="",'Storage Rooms'!N96=""),"N","Y ")&amp;COUNTA('Storage Rooms'!J96,'Storage Rooms'!L96,'Storage Rooms'!N96)</f>
        <v>N0</v>
      </c>
      <c r="L95" s="154"/>
      <c r="M95" s="50"/>
      <c r="N95" s="51" t="s">
        <v>41</v>
      </c>
      <c r="O95" s="51"/>
      <c r="P95" s="51"/>
      <c r="Q95" s="51"/>
      <c r="R95" s="52"/>
      <c r="S95" s="65"/>
      <c r="T95" s="68"/>
      <c r="U95" s="67">
        <v>45453</v>
      </c>
      <c r="V95" s="56" t="str" cm="1">
        <f t="array" ref="V95">_xlfn.LET(_xlpm.v, _xlfn.XLOOKUP($F95,[1]UICS!$B$4:$B157,[1]UICS!$D$4:$D157,""), IF(_xlpm.v="", "", _xlpm.v))</f>
        <v/>
      </c>
      <c r="W95" s="57" t="str" cm="1">
        <f t="array" ref="W95">_xlfn.LET(_xlpm.v, _xlfn.XLOOKUP($F95,[1]UICS!$B$4:$B157,[1]UICS!$E$4:$E157,""), IF(_xlpm.v="", "", _xlpm.v))</f>
        <v/>
      </c>
      <c r="X95" s="58">
        <f t="array" ref="X95">_xlfn.XLOOKUP($F95,[1]UICS!$B$4:$B157,[1]UICS!$F$4:$F157," ")</f>
        <v>0</v>
      </c>
      <c r="Y95" s="57" t="str" cm="1">
        <f t="array" ref="Y95">_xlfn.LET(_xlpm.v, _xlfn.XLOOKUP($F95,[1]UICS!$B$4:$B157,[1]UICS!$G$4:$G157,""), IF(_xlpm.v="", "", _xlpm.v))</f>
        <v/>
      </c>
      <c r="Z95" s="59">
        <f t="array" ref="Z95">_xlfn.XLOOKUP($F95,[1]UICS!$B$4:$B157,[1]UICS!$I$4:$I157," ")</f>
        <v>0</v>
      </c>
      <c r="AA95" s="60">
        <f t="array" ref="AA95">_xlfn.XLOOKUP($F95,[1]UICS!$B$4:$B157,[1]UICS!$J$4:$J157," ")</f>
        <v>0</v>
      </c>
      <c r="AB95" s="58">
        <f t="array" ref="AB95">_xlfn.XLOOKUP($F95,[1]UICS!$B$4:$B157,[1]UICS!$K$4:$K157," ")</f>
        <v>0</v>
      </c>
      <c r="AC95" s="58"/>
      <c r="AD95" s="60" t="str" cm="1">
        <f t="array" ref="AD95">_xlfn.LET(_xlpm.v, _xlfn.XLOOKUP($F95,[1]UICS!$B$4:$B157,[1]UICS!$M$4:$M157,""), IF(_xlpm.v="", "", _xlpm.v))</f>
        <v/>
      </c>
    </row>
    <row r="96" spans="1:30" s="61" customFormat="1" ht="25" customHeight="1" thickBot="1" x14ac:dyDescent="0.3">
      <c r="A96" s="62">
        <v>3635</v>
      </c>
      <c r="B96" s="62" t="s">
        <v>103</v>
      </c>
      <c r="C96" s="62" t="s">
        <v>114</v>
      </c>
      <c r="D96" s="63"/>
      <c r="E96" s="62"/>
      <c r="F96" s="62"/>
      <c r="G96" s="62" t="s">
        <v>40</v>
      </c>
      <c r="H96" s="131"/>
      <c r="I96" s="64"/>
      <c r="J96" s="64"/>
      <c r="K96" s="49" t="str">
        <f>IF(AND('Storage Rooms'!J97="",'Storage Rooms'!L97="",'Storage Rooms'!N97=""),"N","Y ")&amp;COUNTA('Storage Rooms'!J97,'Storage Rooms'!L97,'Storage Rooms'!N97)</f>
        <v>N0</v>
      </c>
      <c r="L96" s="154"/>
      <c r="M96" s="50"/>
      <c r="N96" s="51" t="s">
        <v>41</v>
      </c>
      <c r="O96" s="51"/>
      <c r="P96" s="51"/>
      <c r="Q96" s="51"/>
      <c r="R96" s="52"/>
      <c r="S96" s="65"/>
      <c r="T96" s="66"/>
      <c r="U96" s="67">
        <v>45280</v>
      </c>
      <c r="V96" s="56" t="str" cm="1">
        <f t="array" ref="V96">_xlfn.LET(_xlpm.v, _xlfn.XLOOKUP($F96,[1]UICS!$B$4:$B158,[1]UICS!$D$4:$D158,""), IF(_xlpm.v="", "", _xlpm.v))</f>
        <v/>
      </c>
      <c r="W96" s="57" t="str" cm="1">
        <f t="array" ref="W96">_xlfn.LET(_xlpm.v, _xlfn.XLOOKUP($F96,[1]UICS!$B$4:$B158,[1]UICS!$E$4:$E158,""), IF(_xlpm.v="", "", _xlpm.v))</f>
        <v/>
      </c>
      <c r="X96" s="58">
        <f t="array" ref="X96">_xlfn.XLOOKUP($F96,[1]UICS!$B$4:$B158,[1]UICS!$F$4:$F158," ")</f>
        <v>0</v>
      </c>
      <c r="Y96" s="57" t="str" cm="1">
        <f t="array" ref="Y96">_xlfn.LET(_xlpm.v, _xlfn.XLOOKUP($F96,[1]UICS!$B$4:$B158,[1]UICS!$G$4:$G158,""), IF(_xlpm.v="", "", _xlpm.v))</f>
        <v/>
      </c>
      <c r="Z96" s="59">
        <f t="array" ref="Z96">_xlfn.XLOOKUP($F96,[1]UICS!$B$4:$B158,[1]UICS!$I$4:$I158," ")</f>
        <v>0</v>
      </c>
      <c r="AA96" s="60">
        <f t="array" ref="AA96">_xlfn.XLOOKUP($F96,[1]UICS!$B$4:$B158,[1]UICS!$J$4:$J158," ")</f>
        <v>0</v>
      </c>
      <c r="AB96" s="58">
        <f t="array" ref="AB96">_xlfn.XLOOKUP($F96,[1]UICS!$B$4:$B158,[1]UICS!$K$4:$K158," ")</f>
        <v>0</v>
      </c>
      <c r="AC96" s="58"/>
      <c r="AD96" s="60" t="str" cm="1">
        <f t="array" ref="AD96">_xlfn.LET(_xlpm.v, _xlfn.XLOOKUP($F96,[1]UICS!$B$4:$B158,[1]UICS!$M$4:$M158,""), IF(_xlpm.v="", "", _xlpm.v))</f>
        <v/>
      </c>
    </row>
    <row r="97" spans="1:30" s="61" customFormat="1" ht="25" customHeight="1" thickBot="1" x14ac:dyDescent="0.3">
      <c r="A97" s="46">
        <v>3635</v>
      </c>
      <c r="B97" s="46" t="s">
        <v>103</v>
      </c>
      <c r="C97" s="46" t="s">
        <v>115</v>
      </c>
      <c r="D97" s="47" t="s">
        <v>207</v>
      </c>
      <c r="E97" s="46"/>
      <c r="F97" s="46"/>
      <c r="G97" s="46" t="s">
        <v>40</v>
      </c>
      <c r="H97" s="130"/>
      <c r="I97" s="48"/>
      <c r="J97" s="48"/>
      <c r="K97" s="49" t="str">
        <f>IF(AND('Storage Rooms'!J98="",'Storage Rooms'!L98="",'Storage Rooms'!N98=""),"N","Y ")&amp;COUNTA('Storage Rooms'!J98,'Storage Rooms'!L98,'Storage Rooms'!N98)</f>
        <v>Y 3</v>
      </c>
      <c r="L97" s="154"/>
      <c r="M97" s="50"/>
      <c r="N97" s="51" t="s">
        <v>41</v>
      </c>
      <c r="O97" s="51"/>
      <c r="P97" s="51"/>
      <c r="Q97" s="51"/>
      <c r="R97" s="52">
        <v>1007895632</v>
      </c>
      <c r="S97" s="66"/>
      <c r="T97" s="66"/>
      <c r="U97" s="67">
        <v>45295</v>
      </c>
      <c r="V97" s="56" t="str" cm="1">
        <f t="array" ref="V97">_xlfn.LET(_xlpm.v, _xlfn.XLOOKUP($F97,[1]UICS!$B$4:$B159,[1]UICS!$D$4:$D159,""), IF(_xlpm.v="", "", _xlpm.v))</f>
        <v/>
      </c>
      <c r="W97" s="57" t="str" cm="1">
        <f t="array" ref="W97">_xlfn.LET(_xlpm.v, _xlfn.XLOOKUP($F97,[1]UICS!$B$4:$B159,[1]UICS!$E$4:$E159,""), IF(_xlpm.v="", "", _xlpm.v))</f>
        <v/>
      </c>
      <c r="X97" s="58">
        <f t="array" ref="X97">_xlfn.XLOOKUP($F97,[1]UICS!$B$4:$B159,[1]UICS!$F$4:$F159," ")</f>
        <v>0</v>
      </c>
      <c r="Y97" s="57" t="str" cm="1">
        <f t="array" ref="Y97">_xlfn.LET(_xlpm.v, _xlfn.XLOOKUP($F97,[1]UICS!$B$4:$B159,[1]UICS!$G$4:$G159,""), IF(_xlpm.v="", "", _xlpm.v))</f>
        <v/>
      </c>
      <c r="Z97" s="59">
        <f t="array" ref="Z97">_xlfn.XLOOKUP($F97,[1]UICS!$B$4:$B159,[1]UICS!$I$4:$I159," ")</f>
        <v>0</v>
      </c>
      <c r="AA97" s="60">
        <f t="array" ref="AA97">_xlfn.XLOOKUP($F97,[1]UICS!$B$4:$B159,[1]UICS!$J$4:$J159," ")</f>
        <v>0</v>
      </c>
      <c r="AB97" s="58">
        <f t="array" ref="AB97">_xlfn.XLOOKUP($F97,[1]UICS!$B$4:$B159,[1]UICS!$K$4:$K159," ")</f>
        <v>0</v>
      </c>
      <c r="AC97" s="58"/>
      <c r="AD97" s="60" t="str" cm="1">
        <f t="array" ref="AD97">_xlfn.LET(_xlpm.v, _xlfn.XLOOKUP($F97,[1]UICS!$B$4:$B159,[1]UICS!$M$4:$M159,""), IF(_xlpm.v="", "", _xlpm.v))</f>
        <v/>
      </c>
    </row>
    <row r="98" spans="1:30" s="61" customFormat="1" ht="25" customHeight="1" thickBot="1" x14ac:dyDescent="0.3">
      <c r="A98" s="62">
        <v>3635</v>
      </c>
      <c r="B98" s="62" t="s">
        <v>103</v>
      </c>
      <c r="C98" s="62" t="s">
        <v>116</v>
      </c>
      <c r="D98" s="63" t="s">
        <v>214</v>
      </c>
      <c r="E98" s="62"/>
      <c r="F98" s="62"/>
      <c r="G98" s="62" t="s">
        <v>40</v>
      </c>
      <c r="H98" s="131"/>
      <c r="I98" s="64"/>
      <c r="J98" s="64"/>
      <c r="K98" s="49" t="str">
        <f>IF(AND('Storage Rooms'!J99="",'Storage Rooms'!L99="",'Storage Rooms'!N99=""),"N","Y ")&amp;COUNTA('Storage Rooms'!J99,'Storage Rooms'!L99,'Storage Rooms'!N99)</f>
        <v>Y 3</v>
      </c>
      <c r="L98" s="154"/>
      <c r="M98" s="50"/>
      <c r="N98" s="51" t="s">
        <v>41</v>
      </c>
      <c r="O98" s="51"/>
      <c r="P98" s="51"/>
      <c r="Q98" s="51"/>
      <c r="R98" s="52">
        <v>1007486772</v>
      </c>
      <c r="S98" s="65"/>
      <c r="T98" s="68"/>
      <c r="U98" s="67">
        <v>44747</v>
      </c>
      <c r="V98" s="56" t="str" cm="1">
        <f t="array" ref="V98">_xlfn.LET(_xlpm.v, _xlfn.XLOOKUP($F98,[1]UICS!$B$4:$B160,[1]UICS!$D$4:$D160,""), IF(_xlpm.v="", "", _xlpm.v))</f>
        <v/>
      </c>
      <c r="W98" s="57" t="str" cm="1">
        <f t="array" ref="W98">_xlfn.LET(_xlpm.v, _xlfn.XLOOKUP($F98,[1]UICS!$B$4:$B160,[1]UICS!$E$4:$E160,""), IF(_xlpm.v="", "", _xlpm.v))</f>
        <v/>
      </c>
      <c r="X98" s="58">
        <f t="array" ref="X98">_xlfn.XLOOKUP($F98,[1]UICS!$B$4:$B160,[1]UICS!$F$4:$F160," ")</f>
        <v>0</v>
      </c>
      <c r="Y98" s="57" t="str" cm="1">
        <f t="array" ref="Y98">_xlfn.LET(_xlpm.v, _xlfn.XLOOKUP($F98,[1]UICS!$B$4:$B160,[1]UICS!$G$4:$G160,""), IF(_xlpm.v="", "", _xlpm.v))</f>
        <v/>
      </c>
      <c r="Z98" s="59">
        <f t="array" ref="Z98">_xlfn.XLOOKUP($F98,[1]UICS!$B$4:$B160,[1]UICS!$I$4:$I160," ")</f>
        <v>0</v>
      </c>
      <c r="AA98" s="60">
        <f t="array" ref="AA98">_xlfn.XLOOKUP($F98,[1]UICS!$B$4:$B160,[1]UICS!$J$4:$J160," ")</f>
        <v>0</v>
      </c>
      <c r="AB98" s="58">
        <f t="array" ref="AB98">_xlfn.XLOOKUP($F98,[1]UICS!$B$4:$B160,[1]UICS!$K$4:$K160," ")</f>
        <v>0</v>
      </c>
      <c r="AC98" s="58"/>
      <c r="AD98" s="60" t="str" cm="1">
        <f t="array" ref="AD98">_xlfn.LET(_xlpm.v, _xlfn.XLOOKUP($F98,[1]UICS!$B$4:$B160,[1]UICS!$M$4:$M160,""), IF(_xlpm.v="", "", _xlpm.v))</f>
        <v/>
      </c>
    </row>
    <row r="99" spans="1:30" s="61" customFormat="1" ht="25" customHeight="1" thickBot="1" x14ac:dyDescent="0.3">
      <c r="A99" s="46">
        <v>3635</v>
      </c>
      <c r="B99" s="46" t="s">
        <v>103</v>
      </c>
      <c r="C99" s="46" t="s">
        <v>117</v>
      </c>
      <c r="D99" s="47" t="s">
        <v>213</v>
      </c>
      <c r="E99" s="46"/>
      <c r="F99" s="46"/>
      <c r="G99" s="46" t="s">
        <v>40</v>
      </c>
      <c r="H99" s="130"/>
      <c r="I99" s="48"/>
      <c r="J99" s="48"/>
      <c r="K99" s="49" t="str">
        <f>IF(AND('Storage Rooms'!J100="",'Storage Rooms'!L100="",'Storage Rooms'!N100=""),"N","Y ")&amp;COUNTA('Storage Rooms'!J100,'Storage Rooms'!L100,'Storage Rooms'!N100)</f>
        <v>Y 3</v>
      </c>
      <c r="L99" s="154"/>
      <c r="M99" s="50"/>
      <c r="N99" s="51" t="s">
        <v>73</v>
      </c>
      <c r="O99" s="51"/>
      <c r="P99" s="51"/>
      <c r="Q99" s="51"/>
      <c r="R99" s="52">
        <v>1005862145</v>
      </c>
      <c r="S99" s="65"/>
      <c r="T99" s="68"/>
      <c r="U99" s="67"/>
      <c r="V99" s="56" t="str" cm="1">
        <f t="array" ref="V99">_xlfn.LET(_xlpm.v, _xlfn.XLOOKUP($F99,[1]UICS!$B$4:$B161,[1]UICS!$D$4:$D161,""), IF(_xlpm.v="", "", _xlpm.v))</f>
        <v/>
      </c>
      <c r="W99" s="57" t="str" cm="1">
        <f t="array" ref="W99">_xlfn.LET(_xlpm.v, _xlfn.XLOOKUP($F99,[1]UICS!$B$4:$B161,[1]UICS!$E$4:$E161,""), IF(_xlpm.v="", "", _xlpm.v))</f>
        <v/>
      </c>
      <c r="X99" s="58">
        <f t="array" ref="X99">_xlfn.XLOOKUP($F99,[1]UICS!$B$4:$B161,[1]UICS!$F$4:$F161," ")</f>
        <v>0</v>
      </c>
      <c r="Y99" s="57" t="str" cm="1">
        <f t="array" ref="Y99">_xlfn.LET(_xlpm.v, _xlfn.XLOOKUP($F99,[1]UICS!$B$4:$B161,[1]UICS!$G$4:$G161,""), IF(_xlpm.v="", "", _xlpm.v))</f>
        <v/>
      </c>
      <c r="Z99" s="59">
        <f t="array" ref="Z99">_xlfn.XLOOKUP($F99,[1]UICS!$B$4:$B161,[1]UICS!$I$4:$I161," ")</f>
        <v>0</v>
      </c>
      <c r="AA99" s="60">
        <f t="array" ref="AA99">_xlfn.XLOOKUP($F99,[1]UICS!$B$4:$B161,[1]UICS!$J$4:$J161," ")</f>
        <v>0</v>
      </c>
      <c r="AB99" s="58">
        <f t="array" ref="AB99">_xlfn.XLOOKUP($F99,[1]UICS!$B$4:$B161,[1]UICS!$K$4:$K161," ")</f>
        <v>0</v>
      </c>
      <c r="AC99" s="58"/>
      <c r="AD99" s="60" t="str" cm="1">
        <f t="array" ref="AD99">_xlfn.LET(_xlpm.v, _xlfn.XLOOKUP($F99,[1]UICS!$B$4:$B161,[1]UICS!$M$4:$M161,""), IF(_xlpm.v="", "", _xlpm.v))</f>
        <v/>
      </c>
    </row>
    <row r="100" spans="1:30" s="61" customFormat="1" ht="25" customHeight="1" thickBot="1" x14ac:dyDescent="0.3">
      <c r="A100" s="62">
        <v>3635</v>
      </c>
      <c r="B100" s="62" t="s">
        <v>103</v>
      </c>
      <c r="C100" s="62" t="s">
        <v>118</v>
      </c>
      <c r="D100" s="63"/>
      <c r="E100" s="62"/>
      <c r="F100" s="62"/>
      <c r="G100" s="62" t="s">
        <v>40</v>
      </c>
      <c r="H100" s="131"/>
      <c r="I100" s="64"/>
      <c r="J100" s="64"/>
      <c r="K100" s="49" t="str">
        <f>IF(AND('Storage Rooms'!J101="",'Storage Rooms'!L101="",'Storage Rooms'!N101=""),"N","Y ")&amp;COUNTA('Storage Rooms'!J101,'Storage Rooms'!L101,'Storage Rooms'!N101)</f>
        <v>N0</v>
      </c>
      <c r="L100" s="154"/>
      <c r="M100" s="50"/>
      <c r="N100" s="51" t="s">
        <v>41</v>
      </c>
      <c r="O100" s="51"/>
      <c r="P100" s="51"/>
      <c r="Q100" s="51"/>
      <c r="R100" s="52"/>
      <c r="S100" s="66"/>
      <c r="T100" s="66"/>
      <c r="U100" s="67">
        <v>45008</v>
      </c>
      <c r="V100" s="56" t="str" cm="1">
        <f t="array" ref="V100">_xlfn.LET(_xlpm.v, _xlfn.XLOOKUP($F100,[1]UICS!$B$4:$B162,[1]UICS!$D$4:$D162,""), IF(_xlpm.v="", "", _xlpm.v))</f>
        <v/>
      </c>
      <c r="W100" s="57" t="str" cm="1">
        <f t="array" ref="W100">_xlfn.LET(_xlpm.v, _xlfn.XLOOKUP($F100,[1]UICS!$B$4:$B162,[1]UICS!$E$4:$E162,""), IF(_xlpm.v="", "", _xlpm.v))</f>
        <v/>
      </c>
      <c r="X100" s="58">
        <f t="array" ref="X100">_xlfn.XLOOKUP($F100,[1]UICS!$B$4:$B162,[1]UICS!$F$4:$F162," ")</f>
        <v>0</v>
      </c>
      <c r="Y100" s="57" t="str" cm="1">
        <f t="array" ref="Y100">_xlfn.LET(_xlpm.v, _xlfn.XLOOKUP($F100,[1]UICS!$B$4:$B162,[1]UICS!$G$4:$G162,""), IF(_xlpm.v="", "", _xlpm.v))</f>
        <v/>
      </c>
      <c r="Z100" s="59">
        <f t="array" ref="Z100">_xlfn.XLOOKUP($F100,[1]UICS!$B$4:$B162,[1]UICS!$I$4:$I162," ")</f>
        <v>0</v>
      </c>
      <c r="AA100" s="60">
        <f t="array" ref="AA100">_xlfn.XLOOKUP($F100,[1]UICS!$B$4:$B162,[1]UICS!$J$4:$J162," ")</f>
        <v>0</v>
      </c>
      <c r="AB100" s="58">
        <f t="array" ref="AB100">_xlfn.XLOOKUP($F100,[1]UICS!$B$4:$B162,[1]UICS!$K$4:$K162," ")</f>
        <v>0</v>
      </c>
      <c r="AC100" s="58"/>
      <c r="AD100" s="60" t="str" cm="1">
        <f t="array" ref="AD100">_xlfn.LET(_xlpm.v, _xlfn.XLOOKUP($F100,[1]UICS!$B$4:$B162,[1]UICS!$M$4:$M162,""), IF(_xlpm.v="", "", _xlpm.v))</f>
        <v/>
      </c>
    </row>
    <row r="101" spans="1:30" s="61" customFormat="1" ht="25" customHeight="1" thickBot="1" x14ac:dyDescent="0.3">
      <c r="A101" s="46">
        <v>3635</v>
      </c>
      <c r="B101" s="46" t="s">
        <v>103</v>
      </c>
      <c r="C101" s="46" t="s">
        <v>119</v>
      </c>
      <c r="D101" s="47"/>
      <c r="E101" s="46"/>
      <c r="F101" s="46"/>
      <c r="G101" s="46" t="s">
        <v>42</v>
      </c>
      <c r="H101" s="130"/>
      <c r="I101" s="48"/>
      <c r="J101" s="48"/>
      <c r="K101" s="49" t="str">
        <f>IF(AND('Storage Rooms'!J102="",'Storage Rooms'!L102="",'Storage Rooms'!N102=""),"N","Y ")&amp;COUNTA('Storage Rooms'!J102,'Storage Rooms'!L102,'Storage Rooms'!N102)</f>
        <v>N0</v>
      </c>
      <c r="L101" s="154"/>
      <c r="M101" s="50"/>
      <c r="N101" s="51" t="s">
        <v>41</v>
      </c>
      <c r="O101" s="51"/>
      <c r="P101" s="51"/>
      <c r="Q101" s="51"/>
      <c r="R101" s="52"/>
      <c r="S101" s="66"/>
      <c r="T101" s="66"/>
      <c r="U101" s="67">
        <v>44417</v>
      </c>
      <c r="V101" s="56" t="str" cm="1">
        <f t="array" ref="V101">_xlfn.LET(_xlpm.v, _xlfn.XLOOKUP($F101,[1]UICS!$B$4:$B163,[1]UICS!$D$4:$D163,""), IF(_xlpm.v="", "", _xlpm.v))</f>
        <v/>
      </c>
      <c r="W101" s="57" t="str" cm="1">
        <f t="array" ref="W101">_xlfn.LET(_xlpm.v, _xlfn.XLOOKUP($F101,[1]UICS!$B$4:$B163,[1]UICS!$E$4:$E163,""), IF(_xlpm.v="", "", _xlpm.v))</f>
        <v/>
      </c>
      <c r="X101" s="58">
        <f t="array" ref="X101">_xlfn.XLOOKUP($F101,[1]UICS!$B$4:$B163,[1]UICS!$F$4:$F163," ")</f>
        <v>0</v>
      </c>
      <c r="Y101" s="57" t="str" cm="1">
        <f t="array" ref="Y101">_xlfn.LET(_xlpm.v, _xlfn.XLOOKUP($F101,[1]UICS!$B$4:$B163,[1]UICS!$G$4:$G163,""), IF(_xlpm.v="", "", _xlpm.v))</f>
        <v/>
      </c>
      <c r="Z101" s="59">
        <f t="array" ref="Z101">_xlfn.XLOOKUP($F101,[1]UICS!$B$4:$B163,[1]UICS!$I$4:$I163," ")</f>
        <v>0</v>
      </c>
      <c r="AA101" s="60">
        <f t="array" ref="AA101">_xlfn.XLOOKUP($F101,[1]UICS!$B$4:$B163,[1]UICS!$J$4:$J163," ")</f>
        <v>0</v>
      </c>
      <c r="AB101" s="58">
        <f t="array" ref="AB101">_xlfn.XLOOKUP($F101,[1]UICS!$B$4:$B163,[1]UICS!$K$4:$K163," ")</f>
        <v>0</v>
      </c>
      <c r="AC101" s="58"/>
      <c r="AD101" s="60" t="str" cm="1">
        <f t="array" ref="AD101">_xlfn.LET(_xlpm.v, _xlfn.XLOOKUP($F101,[1]UICS!$B$4:$B163,[1]UICS!$M$4:$M163,""), IF(_xlpm.v="", "", _xlpm.v))</f>
        <v/>
      </c>
    </row>
    <row r="102" spans="1:30" s="61" customFormat="1" ht="25" customHeight="1" thickBot="1" x14ac:dyDescent="0.3">
      <c r="A102" s="62">
        <v>3635</v>
      </c>
      <c r="B102" s="62" t="s">
        <v>103</v>
      </c>
      <c r="C102" s="62" t="s">
        <v>120</v>
      </c>
      <c r="D102" s="63"/>
      <c r="E102" s="62"/>
      <c r="F102" s="62"/>
      <c r="G102" s="62" t="s">
        <v>42</v>
      </c>
      <c r="H102" s="131"/>
      <c r="I102" s="64"/>
      <c r="J102" s="64"/>
      <c r="K102" s="49" t="str">
        <f>IF(AND('Storage Rooms'!J103="",'Storage Rooms'!L103="",'Storage Rooms'!N103=""),"N","Y ")&amp;COUNTA('Storage Rooms'!J103,'Storage Rooms'!L103,'Storage Rooms'!N103)</f>
        <v>N0</v>
      </c>
      <c r="L102" s="154"/>
      <c r="M102" s="50"/>
      <c r="N102" s="51" t="s">
        <v>41</v>
      </c>
      <c r="O102" s="51"/>
      <c r="P102" s="51"/>
      <c r="Q102" s="51"/>
      <c r="R102" s="52"/>
      <c r="S102" s="66"/>
      <c r="T102" s="66"/>
      <c r="U102" s="67">
        <v>45215</v>
      </c>
      <c r="V102" s="56" t="str" cm="1">
        <f t="array" ref="V102">_xlfn.LET(_xlpm.v, _xlfn.XLOOKUP($F102,[1]UICS!$B$4:$B164,[1]UICS!$D$4:$D164,""), IF(_xlpm.v="", "", _xlpm.v))</f>
        <v/>
      </c>
      <c r="W102" s="57" t="str" cm="1">
        <f t="array" ref="W102">_xlfn.LET(_xlpm.v, _xlfn.XLOOKUP($F102,[1]UICS!$B$4:$B164,[1]UICS!$E$4:$E164,""), IF(_xlpm.v="", "", _xlpm.v))</f>
        <v/>
      </c>
      <c r="X102" s="58">
        <f t="array" ref="X102">_xlfn.XLOOKUP($F102,[1]UICS!$B$4:$B164,[1]UICS!$F$4:$F164," ")</f>
        <v>0</v>
      </c>
      <c r="Y102" s="57" t="str" cm="1">
        <f t="array" ref="Y102">_xlfn.LET(_xlpm.v, _xlfn.XLOOKUP($F102,[1]UICS!$B$4:$B164,[1]UICS!$G$4:$G164,""), IF(_xlpm.v="", "", _xlpm.v))</f>
        <v/>
      </c>
      <c r="Z102" s="59">
        <f t="array" ref="Z102">_xlfn.XLOOKUP($F102,[1]UICS!$B$4:$B164,[1]UICS!$I$4:$I164," ")</f>
        <v>0</v>
      </c>
      <c r="AA102" s="60">
        <f t="array" ref="AA102">_xlfn.XLOOKUP($F102,[1]UICS!$B$4:$B164,[1]UICS!$J$4:$J164," ")</f>
        <v>0</v>
      </c>
      <c r="AB102" s="58">
        <f t="array" ref="AB102">_xlfn.XLOOKUP($F102,[1]UICS!$B$4:$B164,[1]UICS!$K$4:$K164," ")</f>
        <v>0</v>
      </c>
      <c r="AC102" s="58"/>
      <c r="AD102" s="60" t="str" cm="1">
        <f t="array" ref="AD102">_xlfn.LET(_xlpm.v, _xlfn.XLOOKUP($F102,[1]UICS!$B$4:$B164,[1]UICS!$M$4:$M164,""), IF(_xlpm.v="", "", _xlpm.v))</f>
        <v/>
      </c>
    </row>
    <row r="103" spans="1:30" s="61" customFormat="1" ht="25" customHeight="1" thickBot="1" x14ac:dyDescent="0.3">
      <c r="A103" s="46">
        <v>3635</v>
      </c>
      <c r="B103" s="46" t="s">
        <v>103</v>
      </c>
      <c r="C103" s="46" t="s">
        <v>121</v>
      </c>
      <c r="D103" s="47"/>
      <c r="E103" s="46"/>
      <c r="F103" s="46"/>
      <c r="G103" s="46" t="s">
        <v>40</v>
      </c>
      <c r="H103" s="130"/>
      <c r="I103" s="48"/>
      <c r="J103" s="48"/>
      <c r="K103" s="49" t="str">
        <f>IF(AND('Storage Rooms'!J104="",'Storage Rooms'!L104="",'Storage Rooms'!N104=""),"N","Y ")&amp;COUNTA('Storage Rooms'!J104,'Storage Rooms'!L104,'Storage Rooms'!N104)</f>
        <v>N0</v>
      </c>
      <c r="L103" s="154"/>
      <c r="M103" s="50"/>
      <c r="N103" s="51" t="s">
        <v>41</v>
      </c>
      <c r="O103" s="51"/>
      <c r="P103" s="51"/>
      <c r="Q103" s="51"/>
      <c r="R103" s="52"/>
      <c r="S103" s="77"/>
      <c r="T103" s="66"/>
      <c r="U103" s="67">
        <v>45330</v>
      </c>
      <c r="V103" s="56" t="str" cm="1">
        <f t="array" ref="V103">_xlfn.LET(_xlpm.v, _xlfn.XLOOKUP($F103,[1]UICS!$B$4:$B165,[1]UICS!$D$4:$D165,""), IF(_xlpm.v="", "", _xlpm.v))</f>
        <v/>
      </c>
      <c r="W103" s="57" t="str" cm="1">
        <f t="array" ref="W103">_xlfn.LET(_xlpm.v, _xlfn.XLOOKUP($F103,[1]UICS!$B$4:$B165,[1]UICS!$E$4:$E165,""), IF(_xlpm.v="", "", _xlpm.v))</f>
        <v/>
      </c>
      <c r="X103" s="58">
        <f t="array" ref="X103">_xlfn.XLOOKUP($F103,[1]UICS!$B$4:$B165,[1]UICS!$F$4:$F165," ")</f>
        <v>0</v>
      </c>
      <c r="Y103" s="57" t="str" cm="1">
        <f t="array" ref="Y103">_xlfn.LET(_xlpm.v, _xlfn.XLOOKUP($F103,[1]UICS!$B$4:$B165,[1]UICS!$G$4:$G165,""), IF(_xlpm.v="", "", _xlpm.v))</f>
        <v/>
      </c>
      <c r="Z103" s="59">
        <f t="array" ref="Z103">_xlfn.XLOOKUP($F103,[1]UICS!$B$4:$B165,[1]UICS!$I$4:$I165," ")</f>
        <v>0</v>
      </c>
      <c r="AA103" s="60">
        <f t="array" ref="AA103">_xlfn.XLOOKUP($F103,[1]UICS!$B$4:$B165,[1]UICS!$J$4:$J165," ")</f>
        <v>0</v>
      </c>
      <c r="AB103" s="58">
        <f t="array" ref="AB103">_xlfn.XLOOKUP($F103,[1]UICS!$B$4:$B165,[1]UICS!$K$4:$K165," ")</f>
        <v>0</v>
      </c>
      <c r="AC103" s="58"/>
      <c r="AD103" s="60" t="str" cm="1">
        <f t="array" ref="AD103">_xlfn.LET(_xlpm.v, _xlfn.XLOOKUP($F103,[1]UICS!$B$4:$B165,[1]UICS!$M$4:$M165,""), IF(_xlpm.v="", "", _xlpm.v))</f>
        <v/>
      </c>
    </row>
    <row r="104" spans="1:30" s="61" customFormat="1" ht="25" customHeight="1" thickBot="1" x14ac:dyDescent="0.3">
      <c r="A104" s="62">
        <v>3635</v>
      </c>
      <c r="B104" s="62" t="s">
        <v>103</v>
      </c>
      <c r="C104" s="62" t="s">
        <v>122</v>
      </c>
      <c r="D104" s="63"/>
      <c r="E104" s="62"/>
      <c r="F104" s="62"/>
      <c r="G104" s="62" t="s">
        <v>40</v>
      </c>
      <c r="H104" s="131"/>
      <c r="I104" s="64"/>
      <c r="J104" s="64"/>
      <c r="K104" s="49" t="str">
        <f>IF(AND('Storage Rooms'!J105="",'Storage Rooms'!L105="",'Storage Rooms'!N105=""),"N","Y ")&amp;COUNTA('Storage Rooms'!J105,'Storage Rooms'!L105,'Storage Rooms'!N105)</f>
        <v>N0</v>
      </c>
      <c r="L104" s="154"/>
      <c r="M104" s="50" t="s">
        <v>123</v>
      </c>
      <c r="N104" s="51" t="s">
        <v>56</v>
      </c>
      <c r="O104" s="51"/>
      <c r="P104" s="51"/>
      <c r="Q104" s="51"/>
      <c r="R104" s="52"/>
      <c r="S104" s="66"/>
      <c r="T104" s="66"/>
      <c r="U104" s="67">
        <v>45342</v>
      </c>
      <c r="V104" s="56" t="str" cm="1">
        <f t="array" ref="V104">_xlfn.LET(_xlpm.v, _xlfn.XLOOKUP($F104,[1]UICS!$B$4:$B166,[1]UICS!$D$4:$D166,""), IF(_xlpm.v="", "", _xlpm.v))</f>
        <v/>
      </c>
      <c r="W104" s="57" t="str" cm="1">
        <f t="array" ref="W104">_xlfn.LET(_xlpm.v, _xlfn.XLOOKUP($F104,[1]UICS!$B$4:$B166,[1]UICS!$E$4:$E166,""), IF(_xlpm.v="", "", _xlpm.v))</f>
        <v/>
      </c>
      <c r="X104" s="58">
        <f t="array" ref="X104">_xlfn.XLOOKUP($F104,[1]UICS!$B$4:$B166,[1]UICS!$F$4:$F166," ")</f>
        <v>0</v>
      </c>
      <c r="Y104" s="57" t="str" cm="1">
        <f t="array" ref="Y104">_xlfn.LET(_xlpm.v, _xlfn.XLOOKUP($F104,[1]UICS!$B$4:$B166,[1]UICS!$G$4:$G166,""), IF(_xlpm.v="", "", _xlpm.v))</f>
        <v/>
      </c>
      <c r="Z104" s="59">
        <f t="array" ref="Z104">_xlfn.XLOOKUP($F104,[1]UICS!$B$4:$B166,[1]UICS!$I$4:$I166," ")</f>
        <v>0</v>
      </c>
      <c r="AA104" s="60">
        <f t="array" ref="AA104">_xlfn.XLOOKUP($F104,[1]UICS!$B$4:$B166,[1]UICS!$J$4:$J166," ")</f>
        <v>0</v>
      </c>
      <c r="AB104" s="58">
        <f t="array" ref="AB104">_xlfn.XLOOKUP($F104,[1]UICS!$B$4:$B166,[1]UICS!$K$4:$K166," ")</f>
        <v>0</v>
      </c>
      <c r="AC104" s="58"/>
      <c r="AD104" s="60" t="str" cm="1">
        <f t="array" ref="AD104">_xlfn.LET(_xlpm.v, _xlfn.XLOOKUP($F104,[1]UICS!$B$4:$B166,[1]UICS!$M$4:$M166,""), IF(_xlpm.v="", "", _xlpm.v))</f>
        <v/>
      </c>
    </row>
    <row r="105" spans="1:30" s="61" customFormat="1" ht="25" customHeight="1" thickBot="1" x14ac:dyDescent="0.3">
      <c r="A105" s="46">
        <v>3635</v>
      </c>
      <c r="B105" s="46" t="s">
        <v>103</v>
      </c>
      <c r="C105" s="46" t="s">
        <v>124</v>
      </c>
      <c r="D105" s="47"/>
      <c r="E105" s="46"/>
      <c r="F105" s="46"/>
      <c r="G105" s="46" t="s">
        <v>40</v>
      </c>
      <c r="H105" s="130"/>
      <c r="I105" s="48"/>
      <c r="J105" s="48"/>
      <c r="K105" s="49" t="str">
        <f>IF(AND('Storage Rooms'!J106="",'Storage Rooms'!L106="",'Storage Rooms'!N106=""),"N","Y ")&amp;COUNTA('Storage Rooms'!J106,'Storage Rooms'!L106,'Storage Rooms'!N106)</f>
        <v>N0</v>
      </c>
      <c r="L105" s="154"/>
      <c r="M105" s="50"/>
      <c r="N105" s="51" t="s">
        <v>41</v>
      </c>
      <c r="O105" s="51"/>
      <c r="P105" s="51"/>
      <c r="Q105" s="51"/>
      <c r="R105" s="52"/>
      <c r="S105" s="66"/>
      <c r="T105" s="66"/>
      <c r="U105" s="67">
        <v>45161</v>
      </c>
      <c r="V105" s="56" t="str" cm="1">
        <f t="array" ref="V105">_xlfn.LET(_xlpm.v, _xlfn.XLOOKUP($F105,[1]UICS!$B$4:$B167,[1]UICS!$D$4:$D167,""), IF(_xlpm.v="", "", _xlpm.v))</f>
        <v/>
      </c>
      <c r="W105" s="57" t="str" cm="1">
        <f t="array" ref="W105">_xlfn.LET(_xlpm.v, _xlfn.XLOOKUP($F105,[1]UICS!$B$4:$B167,[1]UICS!$E$4:$E167,""), IF(_xlpm.v="", "", _xlpm.v))</f>
        <v/>
      </c>
      <c r="X105" s="58">
        <f t="array" ref="X105">_xlfn.XLOOKUP($F105,[1]UICS!$B$4:$B167,[1]UICS!$F$4:$F167," ")</f>
        <v>0</v>
      </c>
      <c r="Y105" s="57" t="str" cm="1">
        <f t="array" ref="Y105">_xlfn.LET(_xlpm.v, _xlfn.XLOOKUP($F105,[1]UICS!$B$4:$B167,[1]UICS!$G$4:$G167,""), IF(_xlpm.v="", "", _xlpm.v))</f>
        <v/>
      </c>
      <c r="Z105" s="59">
        <f t="array" ref="Z105">_xlfn.XLOOKUP($F105,[1]UICS!$B$4:$B167,[1]UICS!$I$4:$I167," ")</f>
        <v>0</v>
      </c>
      <c r="AA105" s="60">
        <f t="array" ref="AA105">_xlfn.XLOOKUP($F105,[1]UICS!$B$4:$B167,[1]UICS!$J$4:$J167," ")</f>
        <v>0</v>
      </c>
      <c r="AB105" s="58">
        <f t="array" ref="AB105">_xlfn.XLOOKUP($F105,[1]UICS!$B$4:$B167,[1]UICS!$K$4:$K167," ")</f>
        <v>0</v>
      </c>
      <c r="AC105" s="58"/>
      <c r="AD105" s="60" t="str" cm="1">
        <f t="array" ref="AD105">_xlfn.LET(_xlpm.v, _xlfn.XLOOKUP($F105,[1]UICS!$B$4:$B167,[1]UICS!$M$4:$M167,""), IF(_xlpm.v="", "", _xlpm.v))</f>
        <v/>
      </c>
    </row>
    <row r="106" spans="1:30" s="61" customFormat="1" ht="25" customHeight="1" thickBot="1" x14ac:dyDescent="0.3">
      <c r="A106" s="62">
        <v>3635</v>
      </c>
      <c r="B106" s="62" t="s">
        <v>103</v>
      </c>
      <c r="C106" s="62" t="s">
        <v>125</v>
      </c>
      <c r="D106" s="63"/>
      <c r="E106" s="62"/>
      <c r="F106" s="62"/>
      <c r="G106" s="62" t="s">
        <v>40</v>
      </c>
      <c r="H106" s="131"/>
      <c r="I106" s="64"/>
      <c r="J106" s="64"/>
      <c r="K106" s="49" t="str">
        <f>IF(AND('Storage Rooms'!J107="",'Storage Rooms'!L107="",'Storage Rooms'!N107=""),"N","Y ")&amp;COUNTA('Storage Rooms'!J107,'Storage Rooms'!L107,'Storage Rooms'!N107)</f>
        <v>N0</v>
      </c>
      <c r="L106" s="154"/>
      <c r="M106" s="50"/>
      <c r="N106" s="51" t="s">
        <v>41</v>
      </c>
      <c r="O106" s="51"/>
      <c r="P106" s="51"/>
      <c r="Q106" s="51"/>
      <c r="R106" s="52"/>
      <c r="S106" s="65"/>
      <c r="T106" s="68"/>
      <c r="U106" s="67">
        <v>45406</v>
      </c>
      <c r="V106" s="56" t="str" cm="1">
        <f t="array" ref="V106">_xlfn.LET(_xlpm.v, _xlfn.XLOOKUP($F106,[1]UICS!$B$4:$B168,[1]UICS!$D$4:$D168,""), IF(_xlpm.v="", "", _xlpm.v))</f>
        <v/>
      </c>
      <c r="W106" s="57" t="str" cm="1">
        <f t="array" ref="W106">_xlfn.LET(_xlpm.v, _xlfn.XLOOKUP($F106,[1]UICS!$B$4:$B168,[1]UICS!$E$4:$E168,""), IF(_xlpm.v="", "", _xlpm.v))</f>
        <v/>
      </c>
      <c r="X106" s="58">
        <f t="array" ref="X106">_xlfn.XLOOKUP($F106,[1]UICS!$B$4:$B168,[1]UICS!$F$4:$F168," ")</f>
        <v>0</v>
      </c>
      <c r="Y106" s="57" t="str" cm="1">
        <f t="array" ref="Y106">_xlfn.LET(_xlpm.v, _xlfn.XLOOKUP($F106,[1]UICS!$B$4:$B168,[1]UICS!$G$4:$G168,""), IF(_xlpm.v="", "", _xlpm.v))</f>
        <v/>
      </c>
      <c r="Z106" s="59">
        <f t="array" ref="Z106">_xlfn.XLOOKUP($F106,[1]UICS!$B$4:$B168,[1]UICS!$I$4:$I168," ")</f>
        <v>0</v>
      </c>
      <c r="AA106" s="60">
        <f t="array" ref="AA106">_xlfn.XLOOKUP($F106,[1]UICS!$B$4:$B168,[1]UICS!$J$4:$J168," ")</f>
        <v>0</v>
      </c>
      <c r="AB106" s="58">
        <f t="array" ref="AB106">_xlfn.XLOOKUP($F106,[1]UICS!$B$4:$B168,[1]UICS!$K$4:$K168," ")</f>
        <v>0</v>
      </c>
      <c r="AC106" s="58"/>
      <c r="AD106" s="60" t="str" cm="1">
        <f t="array" ref="AD106">_xlfn.LET(_xlpm.v, _xlfn.XLOOKUP($F106,[1]UICS!$B$4:$B168,[1]UICS!$M$4:$M168,""), IF(_xlpm.v="", "", _xlpm.v))</f>
        <v/>
      </c>
    </row>
    <row r="107" spans="1:30" s="61" customFormat="1" ht="25" customHeight="1" thickBot="1" x14ac:dyDescent="0.3">
      <c r="A107" s="46">
        <v>3635</v>
      </c>
      <c r="B107" s="46" t="s">
        <v>103</v>
      </c>
      <c r="C107" s="46" t="s">
        <v>126</v>
      </c>
      <c r="D107" s="47"/>
      <c r="E107" s="46"/>
      <c r="F107" s="46"/>
      <c r="G107" s="46" t="s">
        <v>42</v>
      </c>
      <c r="H107" s="130"/>
      <c r="I107" s="48"/>
      <c r="J107" s="48"/>
      <c r="K107" s="49" t="str">
        <f>IF(AND('Storage Rooms'!J108="",'Storage Rooms'!L108="",'Storage Rooms'!N108=""),"N","Y ")&amp;COUNTA('Storage Rooms'!J108,'Storage Rooms'!L108,'Storage Rooms'!N108)</f>
        <v>N0</v>
      </c>
      <c r="L107" s="154"/>
      <c r="M107" s="50"/>
      <c r="N107" s="51" t="s">
        <v>41</v>
      </c>
      <c r="O107" s="51"/>
      <c r="P107" s="51"/>
      <c r="Q107" s="51"/>
      <c r="R107" s="52"/>
      <c r="S107" s="65"/>
      <c r="T107" s="68"/>
      <c r="U107" s="67">
        <v>45014</v>
      </c>
      <c r="V107" s="56" t="str" cm="1">
        <f t="array" ref="V107">_xlfn.LET(_xlpm.v, _xlfn.XLOOKUP($F107,[1]UICS!$B$4:$B169,[1]UICS!$D$4:$D169,""), IF(_xlpm.v="", "", _xlpm.v))</f>
        <v/>
      </c>
      <c r="W107" s="57" t="str" cm="1">
        <f t="array" ref="W107">_xlfn.LET(_xlpm.v, _xlfn.XLOOKUP($F107,[1]UICS!$B$4:$B169,[1]UICS!$E$4:$E169,""), IF(_xlpm.v="", "", _xlpm.v))</f>
        <v/>
      </c>
      <c r="X107" s="58">
        <f t="array" ref="X107">_xlfn.XLOOKUP($F107,[1]UICS!$B$4:$B169,[1]UICS!$F$4:$F169," ")</f>
        <v>0</v>
      </c>
      <c r="Y107" s="57" t="str" cm="1">
        <f t="array" ref="Y107">_xlfn.LET(_xlpm.v, _xlfn.XLOOKUP($F107,[1]UICS!$B$4:$B169,[1]UICS!$G$4:$G169,""), IF(_xlpm.v="", "", _xlpm.v))</f>
        <v/>
      </c>
      <c r="Z107" s="59">
        <f t="array" ref="Z107">_xlfn.XLOOKUP($F107,[1]UICS!$B$4:$B169,[1]UICS!$I$4:$I169," ")</f>
        <v>0</v>
      </c>
      <c r="AA107" s="60">
        <f t="array" ref="AA107">_xlfn.XLOOKUP($F107,[1]UICS!$B$4:$B169,[1]UICS!$J$4:$J169," ")</f>
        <v>0</v>
      </c>
      <c r="AB107" s="58">
        <f t="array" ref="AB107">_xlfn.XLOOKUP($F107,[1]UICS!$B$4:$B169,[1]UICS!$K$4:$K169," ")</f>
        <v>0</v>
      </c>
      <c r="AC107" s="58"/>
      <c r="AD107" s="60" t="str" cm="1">
        <f t="array" ref="AD107">_xlfn.LET(_xlpm.v, _xlfn.XLOOKUP($F107,[1]UICS!$B$4:$B169,[1]UICS!$M$4:$M169,""), IF(_xlpm.v="", "", _xlpm.v))</f>
        <v/>
      </c>
    </row>
    <row r="108" spans="1:30" s="61" customFormat="1" ht="25" customHeight="1" thickBot="1" x14ac:dyDescent="0.3">
      <c r="A108" s="62">
        <v>3635</v>
      </c>
      <c r="B108" s="62" t="s">
        <v>103</v>
      </c>
      <c r="C108" s="62" t="s">
        <v>127</v>
      </c>
      <c r="D108" s="63"/>
      <c r="E108" s="62"/>
      <c r="F108" s="62"/>
      <c r="G108" s="62" t="s">
        <v>42</v>
      </c>
      <c r="H108" s="131"/>
      <c r="I108" s="64"/>
      <c r="J108" s="64"/>
      <c r="K108" s="49" t="str">
        <f>IF(AND('Storage Rooms'!J109="",'Storage Rooms'!L109="",'Storage Rooms'!N109=""),"N","Y ")&amp;COUNTA('Storage Rooms'!J109,'Storage Rooms'!L109,'Storage Rooms'!N109)</f>
        <v>N0</v>
      </c>
      <c r="L108" s="154"/>
      <c r="M108" s="50"/>
      <c r="N108" s="51" t="s">
        <v>41</v>
      </c>
      <c r="O108" s="51"/>
      <c r="P108" s="51"/>
      <c r="Q108" s="51"/>
      <c r="R108" s="52"/>
      <c r="S108" s="65"/>
      <c r="T108" s="66"/>
      <c r="U108" s="67">
        <v>45012</v>
      </c>
      <c r="V108" s="56" t="str" cm="1">
        <f t="array" ref="V108">_xlfn.LET(_xlpm.v, _xlfn.XLOOKUP($F108,[1]UICS!$B$4:$B170,[1]UICS!$D$4:$D170,""), IF(_xlpm.v="", "", _xlpm.v))</f>
        <v/>
      </c>
      <c r="W108" s="57" t="str" cm="1">
        <f t="array" ref="W108">_xlfn.LET(_xlpm.v, _xlfn.XLOOKUP($F108,[1]UICS!$B$4:$B170,[1]UICS!$E$4:$E170,""), IF(_xlpm.v="", "", _xlpm.v))</f>
        <v/>
      </c>
      <c r="X108" s="58">
        <f t="array" ref="X108">_xlfn.XLOOKUP($F108,[1]UICS!$B$4:$B170,[1]UICS!$F$4:$F170," ")</f>
        <v>0</v>
      </c>
      <c r="Y108" s="57" t="str" cm="1">
        <f t="array" ref="Y108">_xlfn.LET(_xlpm.v, _xlfn.XLOOKUP($F108,[1]UICS!$B$4:$B170,[1]UICS!$G$4:$G170,""), IF(_xlpm.v="", "", _xlpm.v))</f>
        <v/>
      </c>
      <c r="Z108" s="59">
        <f t="array" ref="Z108">_xlfn.XLOOKUP($F108,[1]UICS!$B$4:$B170,[1]UICS!$I$4:$I170," ")</f>
        <v>0</v>
      </c>
      <c r="AA108" s="60">
        <f t="array" ref="AA108">_xlfn.XLOOKUP($F108,[1]UICS!$B$4:$B170,[1]UICS!$J$4:$J170," ")</f>
        <v>0</v>
      </c>
      <c r="AB108" s="58">
        <f t="array" ref="AB108">_xlfn.XLOOKUP($F108,[1]UICS!$B$4:$B170,[1]UICS!$K$4:$K170," ")</f>
        <v>0</v>
      </c>
      <c r="AC108" s="58"/>
      <c r="AD108" s="60" t="str" cm="1">
        <f t="array" ref="AD108">_xlfn.LET(_xlpm.v, _xlfn.XLOOKUP($F108,[1]UICS!$B$4:$B170,[1]UICS!$M$4:$M170,""), IF(_xlpm.v="", "", _xlpm.v))</f>
        <v/>
      </c>
    </row>
    <row r="109" spans="1:30" s="61" customFormat="1" ht="25" customHeight="1" thickBot="1" x14ac:dyDescent="0.3">
      <c r="A109" s="46">
        <v>3635</v>
      </c>
      <c r="B109" s="46" t="s">
        <v>103</v>
      </c>
      <c r="C109" s="46" t="s">
        <v>128</v>
      </c>
      <c r="D109" s="47"/>
      <c r="E109" s="46"/>
      <c r="F109" s="46"/>
      <c r="G109" s="46" t="s">
        <v>40</v>
      </c>
      <c r="H109" s="130"/>
      <c r="I109" s="48"/>
      <c r="J109" s="48"/>
      <c r="K109" s="49" t="str">
        <f>IF(AND('Storage Rooms'!J110="",'Storage Rooms'!L110="",'Storage Rooms'!N110=""),"N","Y ")&amp;COUNTA('Storage Rooms'!J110,'Storage Rooms'!L110,'Storage Rooms'!N110)</f>
        <v>N0</v>
      </c>
      <c r="L109" s="154"/>
      <c r="M109" s="50"/>
      <c r="N109" s="51" t="s">
        <v>41</v>
      </c>
      <c r="O109" s="51"/>
      <c r="P109" s="51"/>
      <c r="Q109" s="51" t="s">
        <v>43</v>
      </c>
      <c r="R109" s="52"/>
      <c r="S109" s="65"/>
      <c r="T109" s="66"/>
      <c r="U109" s="67">
        <v>45450</v>
      </c>
      <c r="V109" s="56" t="str" cm="1">
        <f t="array" ref="V109">_xlfn.LET(_xlpm.v, _xlfn.XLOOKUP($F109,[1]UICS!$B$4:$B171,[1]UICS!$D$4:$D171,""), IF(_xlpm.v="", "", _xlpm.v))</f>
        <v/>
      </c>
      <c r="W109" s="57" t="str" cm="1">
        <f t="array" ref="W109">_xlfn.LET(_xlpm.v, _xlfn.XLOOKUP($F109,[1]UICS!$B$4:$B171,[1]UICS!$E$4:$E171,""), IF(_xlpm.v="", "", _xlpm.v))</f>
        <v/>
      </c>
      <c r="X109" s="58">
        <f t="array" ref="X109">_xlfn.XLOOKUP($F109,[1]UICS!$B$4:$B171,[1]UICS!$F$4:$F171," ")</f>
        <v>0</v>
      </c>
      <c r="Y109" s="57" t="str" cm="1">
        <f t="array" ref="Y109">_xlfn.LET(_xlpm.v, _xlfn.XLOOKUP($F109,[1]UICS!$B$4:$B171,[1]UICS!$G$4:$G171,""), IF(_xlpm.v="", "", _xlpm.v))</f>
        <v/>
      </c>
      <c r="Z109" s="59">
        <f t="array" ref="Z109">_xlfn.XLOOKUP($F109,[1]UICS!$B$4:$B171,[1]UICS!$I$4:$I171," ")</f>
        <v>0</v>
      </c>
      <c r="AA109" s="60">
        <f t="array" ref="AA109">_xlfn.XLOOKUP($F109,[1]UICS!$B$4:$B171,[1]UICS!$J$4:$J171," ")</f>
        <v>0</v>
      </c>
      <c r="AB109" s="58">
        <f t="array" ref="AB109">_xlfn.XLOOKUP($F109,[1]UICS!$B$4:$B171,[1]UICS!$K$4:$K171," ")</f>
        <v>0</v>
      </c>
      <c r="AC109" s="58"/>
      <c r="AD109" s="60" t="str" cm="1">
        <f t="array" ref="AD109">_xlfn.LET(_xlpm.v, _xlfn.XLOOKUP($F109,[1]UICS!$B$4:$B171,[1]UICS!$M$4:$M171,""), IF(_xlpm.v="", "", _xlpm.v))</f>
        <v/>
      </c>
    </row>
    <row r="110" spans="1:30" s="61" customFormat="1" ht="25" customHeight="1" thickBot="1" x14ac:dyDescent="0.3">
      <c r="A110" s="62">
        <v>3635</v>
      </c>
      <c r="B110" s="62" t="s">
        <v>103</v>
      </c>
      <c r="C110" s="62" t="s">
        <v>129</v>
      </c>
      <c r="D110" s="63"/>
      <c r="E110" s="62"/>
      <c r="F110" s="62"/>
      <c r="G110" s="62" t="s">
        <v>40</v>
      </c>
      <c r="H110" s="131"/>
      <c r="I110" s="64"/>
      <c r="J110" s="64"/>
      <c r="K110" s="49" t="str">
        <f>IF(AND('Storage Rooms'!J111="",'Storage Rooms'!L111="",'Storage Rooms'!N111=""),"N","Y ")&amp;COUNTA('Storage Rooms'!J111,'Storage Rooms'!L111,'Storage Rooms'!N111)</f>
        <v>N0</v>
      </c>
      <c r="L110" s="154"/>
      <c r="M110" s="50"/>
      <c r="N110" s="51" t="s">
        <v>41</v>
      </c>
      <c r="O110" s="51"/>
      <c r="P110" s="51"/>
      <c r="Q110" s="51"/>
      <c r="R110" s="52"/>
      <c r="S110" s="66"/>
      <c r="T110" s="66"/>
      <c r="U110" s="67">
        <v>45085</v>
      </c>
      <c r="V110" s="56" t="str" cm="1">
        <f t="array" ref="V110">_xlfn.LET(_xlpm.v, _xlfn.XLOOKUP($F110,[1]UICS!$B$4:$B172,[1]UICS!$D$4:$D172,""), IF(_xlpm.v="", "", _xlpm.v))</f>
        <v/>
      </c>
      <c r="W110" s="57" t="str" cm="1">
        <f t="array" ref="W110">_xlfn.LET(_xlpm.v, _xlfn.XLOOKUP($F110,[1]UICS!$B$4:$B172,[1]UICS!$E$4:$E172,""), IF(_xlpm.v="", "", _xlpm.v))</f>
        <v/>
      </c>
      <c r="X110" s="58">
        <f t="array" ref="X110">_xlfn.XLOOKUP($F110,[1]UICS!$B$4:$B172,[1]UICS!$F$4:$F172," ")</f>
        <v>0</v>
      </c>
      <c r="Y110" s="57" t="str" cm="1">
        <f t="array" ref="Y110">_xlfn.LET(_xlpm.v, _xlfn.XLOOKUP($F110,[1]UICS!$B$4:$B172,[1]UICS!$G$4:$G172,""), IF(_xlpm.v="", "", _xlpm.v))</f>
        <v/>
      </c>
      <c r="Z110" s="59">
        <f t="array" ref="Z110">_xlfn.XLOOKUP($F110,[1]UICS!$B$4:$B172,[1]UICS!$I$4:$I172," ")</f>
        <v>0</v>
      </c>
      <c r="AA110" s="60">
        <f t="array" ref="AA110">_xlfn.XLOOKUP($F110,[1]UICS!$B$4:$B172,[1]UICS!$J$4:$J172," ")</f>
        <v>0</v>
      </c>
      <c r="AB110" s="58">
        <f t="array" ref="AB110">_xlfn.XLOOKUP($F110,[1]UICS!$B$4:$B172,[1]UICS!$K$4:$K172," ")</f>
        <v>0</v>
      </c>
      <c r="AC110" s="58"/>
      <c r="AD110" s="60" t="str" cm="1">
        <f t="array" ref="AD110">_xlfn.LET(_xlpm.v, _xlfn.XLOOKUP($F110,[1]UICS!$B$4:$B172,[1]UICS!$M$4:$M172,""), IF(_xlpm.v="", "", _xlpm.v))</f>
        <v/>
      </c>
    </row>
    <row r="111" spans="1:30" s="61" customFormat="1" ht="25" customHeight="1" thickBot="1" x14ac:dyDescent="0.3">
      <c r="A111" s="46">
        <v>3635</v>
      </c>
      <c r="B111" s="46" t="s">
        <v>130</v>
      </c>
      <c r="C111" s="46">
        <v>125</v>
      </c>
      <c r="D111" s="47"/>
      <c r="E111" s="46"/>
      <c r="F111" s="46"/>
      <c r="G111" s="46" t="s">
        <v>40</v>
      </c>
      <c r="H111" s="48"/>
      <c r="I111" s="48"/>
      <c r="J111" s="48"/>
      <c r="K111" s="49" t="str">
        <f>IF(AND('Storage Rooms'!J112="",'Storage Rooms'!L112="",'Storage Rooms'!N112=""),"N","Y ")&amp;COUNTA('Storage Rooms'!J112,'Storage Rooms'!L112,'Storage Rooms'!N112)</f>
        <v>N0</v>
      </c>
      <c r="L111" s="154"/>
      <c r="M111" s="50"/>
      <c r="N111" s="51" t="s">
        <v>41</v>
      </c>
      <c r="O111" s="51"/>
      <c r="P111" s="51"/>
      <c r="Q111" s="51"/>
      <c r="R111" s="52"/>
      <c r="S111" s="65"/>
      <c r="T111" s="68"/>
      <c r="U111" s="67">
        <v>45043</v>
      </c>
      <c r="V111" s="56" t="str" cm="1">
        <f t="array" ref="V111">_xlfn.LET(_xlpm.v, _xlfn.XLOOKUP($F111,[1]UICS!$B$4:$B173,[1]UICS!$D$4:$D173,""), IF(_xlpm.v="", "", _xlpm.v))</f>
        <v/>
      </c>
      <c r="W111" s="57" t="str" cm="1">
        <f t="array" ref="W111">_xlfn.LET(_xlpm.v, _xlfn.XLOOKUP($F111,[1]UICS!$B$4:$B173,[1]UICS!$E$4:$E173,""), IF(_xlpm.v="", "", _xlpm.v))</f>
        <v/>
      </c>
      <c r="X111" s="58">
        <f t="array" ref="X111">_xlfn.XLOOKUP($F111,[1]UICS!$B$4:$B173,[1]UICS!$F$4:$F173," ")</f>
        <v>0</v>
      </c>
      <c r="Y111" s="57" t="str" cm="1">
        <f t="array" ref="Y111">_xlfn.LET(_xlpm.v, _xlfn.XLOOKUP($F111,[1]UICS!$B$4:$B173,[1]UICS!$G$4:$G173,""), IF(_xlpm.v="", "", _xlpm.v))</f>
        <v/>
      </c>
      <c r="Z111" s="59">
        <f t="array" ref="Z111">_xlfn.XLOOKUP($F111,[1]UICS!$B$4:$B173,[1]UICS!$I$4:$I173," ")</f>
        <v>0</v>
      </c>
      <c r="AA111" s="60">
        <f t="array" ref="AA111">_xlfn.XLOOKUP($F111,[1]UICS!$B$4:$B173,[1]UICS!$J$4:$J173," ")</f>
        <v>0</v>
      </c>
      <c r="AB111" s="58">
        <f t="array" ref="AB111">_xlfn.XLOOKUP($F111,[1]UICS!$B$4:$B173,[1]UICS!$K$4:$K173," ")</f>
        <v>0</v>
      </c>
      <c r="AC111" s="58"/>
      <c r="AD111" s="60" t="str" cm="1">
        <f t="array" ref="AD111">_xlfn.LET(_xlpm.v, _xlfn.XLOOKUP($F111,[1]UICS!$B$4:$B173,[1]UICS!$M$4:$M173,""), IF(_xlpm.v="", "", _xlpm.v))</f>
        <v/>
      </c>
    </row>
    <row r="112" spans="1:30" s="61" customFormat="1" ht="25" customHeight="1" thickBot="1" x14ac:dyDescent="0.3">
      <c r="A112" s="62">
        <v>3635</v>
      </c>
      <c r="B112" s="62" t="s">
        <v>130</v>
      </c>
      <c r="C112" s="62">
        <v>126</v>
      </c>
      <c r="D112" s="47"/>
      <c r="E112" s="62"/>
      <c r="F112" s="62"/>
      <c r="G112" s="62" t="s">
        <v>40</v>
      </c>
      <c r="H112" s="64"/>
      <c r="I112" s="64"/>
      <c r="J112" s="64"/>
      <c r="K112" s="49" t="str">
        <f>IF(AND('Storage Rooms'!J113="",'Storage Rooms'!L113="",'Storage Rooms'!N113=""),"N","Y ")&amp;COUNTA('Storage Rooms'!J113,'Storage Rooms'!L113,'Storage Rooms'!N113)</f>
        <v>N0</v>
      </c>
      <c r="L112" s="154"/>
      <c r="M112" s="50" t="s">
        <v>131</v>
      </c>
      <c r="N112" s="51" t="s">
        <v>49</v>
      </c>
      <c r="O112" s="51" t="s">
        <v>40</v>
      </c>
      <c r="P112" s="51">
        <v>127</v>
      </c>
      <c r="Q112" s="51"/>
      <c r="R112" s="52"/>
      <c r="S112" s="65"/>
      <c r="T112" s="68"/>
      <c r="U112" s="67"/>
      <c r="V112" s="56" t="str" cm="1">
        <f t="array" ref="V112">_xlfn.LET(_xlpm.v, _xlfn.XLOOKUP($F112,[1]UICS!$B$4:$B174,[1]UICS!$D$4:$D174,""), IF(_xlpm.v="", "", _xlpm.v))</f>
        <v/>
      </c>
      <c r="W112" s="57" t="str" cm="1">
        <f t="array" ref="W112">_xlfn.LET(_xlpm.v, _xlfn.XLOOKUP($F112,[1]UICS!$B$4:$B174,[1]UICS!$E$4:$E174,""), IF(_xlpm.v="", "", _xlpm.v))</f>
        <v/>
      </c>
      <c r="X112" s="58">
        <f t="array" ref="X112">_xlfn.XLOOKUP($F112,[1]UICS!$B$4:$B174,[1]UICS!$F$4:$F174," ")</f>
        <v>0</v>
      </c>
      <c r="Y112" s="57" t="str" cm="1">
        <f t="array" ref="Y112">_xlfn.LET(_xlpm.v, _xlfn.XLOOKUP($F112,[1]UICS!$B$4:$B174,[1]UICS!$G$4:$G174,""), IF(_xlpm.v="", "", _xlpm.v))</f>
        <v/>
      </c>
      <c r="Z112" s="59">
        <f t="array" ref="Z112">_xlfn.XLOOKUP($F112,[1]UICS!$B$4:$B174,[1]UICS!$I$4:$I174," ")</f>
        <v>0</v>
      </c>
      <c r="AA112" s="60">
        <f t="array" ref="AA112">_xlfn.XLOOKUP($F112,[1]UICS!$B$4:$B174,[1]UICS!$J$4:$J174," ")</f>
        <v>0</v>
      </c>
      <c r="AB112" s="58">
        <f t="array" ref="AB112">_xlfn.XLOOKUP($F112,[1]UICS!$B$4:$B174,[1]UICS!$K$4:$K174," ")</f>
        <v>0</v>
      </c>
      <c r="AC112" s="58"/>
      <c r="AD112" s="60" t="str" cm="1">
        <f t="array" ref="AD112">_xlfn.LET(_xlpm.v, _xlfn.XLOOKUP($F112,[1]UICS!$B$4:$B174,[1]UICS!$M$4:$M174,""), IF(_xlpm.v="", "", _xlpm.v))</f>
        <v/>
      </c>
    </row>
    <row r="113" spans="1:30" s="61" customFormat="1" ht="25" customHeight="1" thickBot="1" x14ac:dyDescent="0.3">
      <c r="A113" s="46">
        <v>3635</v>
      </c>
      <c r="B113" s="46" t="s">
        <v>130</v>
      </c>
      <c r="C113" s="46">
        <v>127</v>
      </c>
      <c r="D113" s="47"/>
      <c r="E113" s="46"/>
      <c r="F113" s="46"/>
      <c r="G113" s="46" t="s">
        <v>40</v>
      </c>
      <c r="H113" s="48"/>
      <c r="I113" s="48"/>
      <c r="J113" s="48"/>
      <c r="K113" s="49" t="str">
        <f>IF(AND('Storage Rooms'!J114="",'Storage Rooms'!L114="",'Storage Rooms'!N114=""),"N","Y ")&amp;COUNTA('Storage Rooms'!J114,'Storage Rooms'!L114,'Storage Rooms'!N114)</f>
        <v>N0</v>
      </c>
      <c r="L113" s="154"/>
      <c r="M113" s="50" t="s">
        <v>132</v>
      </c>
      <c r="N113" s="51" t="s">
        <v>41</v>
      </c>
      <c r="O113" s="51"/>
      <c r="P113" s="51"/>
      <c r="Q113" s="51"/>
      <c r="R113" s="52"/>
      <c r="S113" s="65"/>
      <c r="T113" s="68"/>
      <c r="U113" s="67">
        <v>45428</v>
      </c>
      <c r="V113" s="56" t="str" cm="1">
        <f t="array" ref="V113">_xlfn.LET(_xlpm.v, _xlfn.XLOOKUP($F113,[1]UICS!$B$4:$B175,[1]UICS!$D$4:$D175,""), IF(_xlpm.v="", "", _xlpm.v))</f>
        <v/>
      </c>
      <c r="W113" s="57" t="str" cm="1">
        <f t="array" ref="W113">_xlfn.LET(_xlpm.v, _xlfn.XLOOKUP($F113,[1]UICS!$B$4:$B175,[1]UICS!$E$4:$E175,""), IF(_xlpm.v="", "", _xlpm.v))</f>
        <v/>
      </c>
      <c r="X113" s="58">
        <f t="array" ref="X113">_xlfn.XLOOKUP($F113,[1]UICS!$B$4:$B175,[1]UICS!$F$4:$F175," ")</f>
        <v>0</v>
      </c>
      <c r="Y113" s="57" t="str" cm="1">
        <f t="array" ref="Y113">_xlfn.LET(_xlpm.v, _xlfn.XLOOKUP($F113,[1]UICS!$B$4:$B175,[1]UICS!$G$4:$G175,""), IF(_xlpm.v="", "", _xlpm.v))</f>
        <v/>
      </c>
      <c r="Z113" s="59">
        <f t="array" ref="Z113">_xlfn.XLOOKUP($F113,[1]UICS!$B$4:$B175,[1]UICS!$I$4:$I175," ")</f>
        <v>0</v>
      </c>
      <c r="AA113" s="60">
        <f t="array" ref="AA113">_xlfn.XLOOKUP($F113,[1]UICS!$B$4:$B175,[1]UICS!$J$4:$J175," ")</f>
        <v>0</v>
      </c>
      <c r="AB113" s="58">
        <f t="array" ref="AB113">_xlfn.XLOOKUP($F113,[1]UICS!$B$4:$B175,[1]UICS!$K$4:$K175," ")</f>
        <v>0</v>
      </c>
      <c r="AC113" s="58"/>
      <c r="AD113" s="60" t="str" cm="1">
        <f t="array" ref="AD113">_xlfn.LET(_xlpm.v, _xlfn.XLOOKUP($F113,[1]UICS!$B$4:$B175,[1]UICS!$M$4:$M175,""), IF(_xlpm.v="", "", _xlpm.v))</f>
        <v/>
      </c>
    </row>
    <row r="114" spans="1:30" s="61" customFormat="1" ht="25" customHeight="1" thickBot="1" x14ac:dyDescent="0.3">
      <c r="A114" s="62">
        <v>3635</v>
      </c>
      <c r="B114" s="62" t="s">
        <v>130</v>
      </c>
      <c r="C114" s="62">
        <v>128</v>
      </c>
      <c r="D114" s="63"/>
      <c r="E114" s="62"/>
      <c r="F114" s="62"/>
      <c r="G114" s="62" t="s">
        <v>42</v>
      </c>
      <c r="H114" s="64"/>
      <c r="I114" s="64"/>
      <c r="J114" s="64"/>
      <c r="K114" s="49" t="str">
        <f>IF(AND('Storage Rooms'!J115="",'Storage Rooms'!L115="",'Storage Rooms'!N115=""),"N","Y ")&amp;COUNTA('Storage Rooms'!J115,'Storage Rooms'!L115,'Storage Rooms'!N115)</f>
        <v>N0</v>
      </c>
      <c r="L114" s="154"/>
      <c r="M114" s="78"/>
      <c r="N114" s="51" t="s">
        <v>41</v>
      </c>
      <c r="O114" s="51"/>
      <c r="P114" s="51"/>
      <c r="Q114" s="51" t="s">
        <v>43</v>
      </c>
      <c r="R114" s="52"/>
      <c r="S114" s="65"/>
      <c r="T114" s="68"/>
      <c r="U114" s="67">
        <v>45425</v>
      </c>
      <c r="V114" s="56" t="str" cm="1">
        <f t="array" ref="V114">_xlfn.LET(_xlpm.v, _xlfn.XLOOKUP($F114,[1]UICS!$B$4:$B176,[1]UICS!$D$4:$D176,""), IF(_xlpm.v="", "", _xlpm.v))</f>
        <v/>
      </c>
      <c r="W114" s="57" t="str" cm="1">
        <f t="array" ref="W114">_xlfn.LET(_xlpm.v, _xlfn.XLOOKUP($F114,[1]UICS!$B$4:$B176,[1]UICS!$E$4:$E176,""), IF(_xlpm.v="", "", _xlpm.v))</f>
        <v/>
      </c>
      <c r="X114" s="58">
        <f t="array" ref="X114">_xlfn.XLOOKUP($F114,[1]UICS!$B$4:$B176,[1]UICS!$F$4:$F176," ")</f>
        <v>0</v>
      </c>
      <c r="Y114" s="57" t="str" cm="1">
        <f t="array" ref="Y114">_xlfn.LET(_xlpm.v, _xlfn.XLOOKUP($F114,[1]UICS!$B$4:$B176,[1]UICS!$G$4:$G176,""), IF(_xlpm.v="", "", _xlpm.v))</f>
        <v/>
      </c>
      <c r="Z114" s="59">
        <f t="array" ref="Z114">_xlfn.XLOOKUP($F114,[1]UICS!$B$4:$B176,[1]UICS!$I$4:$I176," ")</f>
        <v>0</v>
      </c>
      <c r="AA114" s="60">
        <f t="array" ref="AA114">_xlfn.XLOOKUP($F114,[1]UICS!$B$4:$B176,[1]UICS!$J$4:$J176," ")</f>
        <v>0</v>
      </c>
      <c r="AB114" s="58">
        <f t="array" ref="AB114">_xlfn.XLOOKUP($F114,[1]UICS!$B$4:$B176,[1]UICS!$K$4:$K176," ")</f>
        <v>0</v>
      </c>
      <c r="AC114" s="58"/>
      <c r="AD114" s="60" t="str" cm="1">
        <f t="array" ref="AD114">_xlfn.LET(_xlpm.v, _xlfn.XLOOKUP($F114,[1]UICS!$B$4:$B176,[1]UICS!$M$4:$M176,""), IF(_xlpm.v="", "", _xlpm.v))</f>
        <v/>
      </c>
    </row>
    <row r="115" spans="1:30" s="61" customFormat="1" ht="25" customHeight="1" thickBot="1" x14ac:dyDescent="0.3">
      <c r="A115" s="46">
        <v>3635</v>
      </c>
      <c r="B115" s="46" t="s">
        <v>130</v>
      </c>
      <c r="C115" s="46">
        <v>129</v>
      </c>
      <c r="D115" s="47"/>
      <c r="E115" s="46"/>
      <c r="F115" s="46"/>
      <c r="G115" s="46" t="s">
        <v>40</v>
      </c>
      <c r="H115" s="48"/>
      <c r="I115" s="48"/>
      <c r="J115" s="48"/>
      <c r="K115" s="49" t="str">
        <f>IF(AND('Storage Rooms'!J116="",'Storage Rooms'!L116="",'Storage Rooms'!N116=""),"N","Y ")&amp;COUNTA('Storage Rooms'!J116,'Storage Rooms'!L116,'Storage Rooms'!N116)</f>
        <v>N0</v>
      </c>
      <c r="L115" s="154"/>
      <c r="M115" s="50" t="s">
        <v>133</v>
      </c>
      <c r="N115" s="51" t="s">
        <v>41</v>
      </c>
      <c r="O115" s="51"/>
      <c r="P115" s="51"/>
      <c r="Q115" s="51" t="s">
        <v>43</v>
      </c>
      <c r="R115" s="52"/>
      <c r="S115" s="65"/>
      <c r="T115" s="68"/>
      <c r="U115" s="67">
        <v>45442</v>
      </c>
      <c r="V115" s="56" t="str" cm="1">
        <f t="array" ref="V115">_xlfn.LET(_xlpm.v, _xlfn.XLOOKUP($F115,[1]UICS!$B$4:$B177,[1]UICS!$D$4:$D177,""), IF(_xlpm.v="", "", _xlpm.v))</f>
        <v/>
      </c>
      <c r="W115" s="57" t="str" cm="1">
        <f t="array" ref="W115">_xlfn.LET(_xlpm.v, _xlfn.XLOOKUP($F115,[1]UICS!$B$4:$B177,[1]UICS!$E$4:$E177,""), IF(_xlpm.v="", "", _xlpm.v))</f>
        <v/>
      </c>
      <c r="X115" s="58">
        <f t="array" ref="X115">_xlfn.XLOOKUP($F115,[1]UICS!$B$4:$B177,[1]UICS!$F$4:$F177," ")</f>
        <v>0</v>
      </c>
      <c r="Y115" s="57" t="str" cm="1">
        <f t="array" ref="Y115">_xlfn.LET(_xlpm.v, _xlfn.XLOOKUP($F115,[1]UICS!$B$4:$B177,[1]UICS!$G$4:$G177,""), IF(_xlpm.v="", "", _xlpm.v))</f>
        <v/>
      </c>
      <c r="Z115" s="59">
        <f t="array" ref="Z115">_xlfn.XLOOKUP($F115,[1]UICS!$B$4:$B177,[1]UICS!$I$4:$I177," ")</f>
        <v>0</v>
      </c>
      <c r="AA115" s="60">
        <f t="array" ref="AA115">_xlfn.XLOOKUP($F115,[1]UICS!$B$4:$B177,[1]UICS!$J$4:$J177," ")</f>
        <v>0</v>
      </c>
      <c r="AB115" s="58">
        <f t="array" ref="AB115">_xlfn.XLOOKUP($F115,[1]UICS!$B$4:$B177,[1]UICS!$K$4:$K177," ")</f>
        <v>0</v>
      </c>
      <c r="AC115" s="58"/>
      <c r="AD115" s="60" t="str" cm="1">
        <f t="array" ref="AD115">_xlfn.LET(_xlpm.v, _xlfn.XLOOKUP($F115,[1]UICS!$B$4:$B177,[1]UICS!$M$4:$M177,""), IF(_xlpm.v="", "", _xlpm.v))</f>
        <v/>
      </c>
    </row>
    <row r="116" spans="1:30" s="61" customFormat="1" ht="25" customHeight="1" thickBot="1" x14ac:dyDescent="0.3">
      <c r="A116" s="62">
        <v>3635</v>
      </c>
      <c r="B116" s="62" t="s">
        <v>130</v>
      </c>
      <c r="C116" s="62">
        <v>130</v>
      </c>
      <c r="D116" s="63"/>
      <c r="E116" s="62"/>
      <c r="F116" s="62"/>
      <c r="G116" s="62" t="s">
        <v>40</v>
      </c>
      <c r="H116" s="64"/>
      <c r="I116" s="64"/>
      <c r="J116" s="64"/>
      <c r="K116" s="49" t="str">
        <f>IF(AND('Storage Rooms'!J117="",'Storage Rooms'!L117="",'Storage Rooms'!N117=""),"N","Y ")&amp;COUNTA('Storage Rooms'!J117,'Storage Rooms'!L117,'Storage Rooms'!N117)</f>
        <v>N0</v>
      </c>
      <c r="L116" s="154"/>
      <c r="M116" s="50" t="s">
        <v>45</v>
      </c>
      <c r="N116" s="51" t="s">
        <v>41</v>
      </c>
      <c r="O116" s="51"/>
      <c r="P116" s="51"/>
      <c r="Q116" s="51" t="s">
        <v>43</v>
      </c>
      <c r="R116" s="52"/>
      <c r="S116" s="65"/>
      <c r="T116" s="68"/>
      <c r="U116" s="67"/>
      <c r="V116" s="56" t="str" cm="1">
        <f t="array" ref="V116">_xlfn.LET(_xlpm.v, _xlfn.XLOOKUP($F116,[1]UICS!$B$4:$B178,[1]UICS!$D$4:$D178,""), IF(_xlpm.v="", "", _xlpm.v))</f>
        <v/>
      </c>
      <c r="W116" s="57" t="str" cm="1">
        <f t="array" ref="W116">_xlfn.LET(_xlpm.v, _xlfn.XLOOKUP($F116,[1]UICS!$B$4:$B178,[1]UICS!$E$4:$E178,""), IF(_xlpm.v="", "", _xlpm.v))</f>
        <v/>
      </c>
      <c r="X116" s="58">
        <f t="array" ref="X116">_xlfn.XLOOKUP($F116,[1]UICS!$B$4:$B178,[1]UICS!$F$4:$F178," ")</f>
        <v>0</v>
      </c>
      <c r="Y116" s="57" t="str" cm="1">
        <f t="array" ref="Y116">_xlfn.LET(_xlpm.v, _xlfn.XLOOKUP($F116,[1]UICS!$B$4:$B178,[1]UICS!$G$4:$G178,""), IF(_xlpm.v="", "", _xlpm.v))</f>
        <v/>
      </c>
      <c r="Z116" s="59">
        <f t="array" ref="Z116">_xlfn.XLOOKUP($F116,[1]UICS!$B$4:$B178,[1]UICS!$I$4:$I178," ")</f>
        <v>0</v>
      </c>
      <c r="AA116" s="60">
        <f t="array" ref="AA116">_xlfn.XLOOKUP($F116,[1]UICS!$B$4:$B178,[1]UICS!$J$4:$J178," ")</f>
        <v>0</v>
      </c>
      <c r="AB116" s="58">
        <f t="array" ref="AB116">_xlfn.XLOOKUP($F116,[1]UICS!$B$4:$B178,[1]UICS!$K$4:$K178," ")</f>
        <v>0</v>
      </c>
      <c r="AC116" s="58"/>
      <c r="AD116" s="60" t="str" cm="1">
        <f t="array" ref="AD116">_xlfn.LET(_xlpm.v, _xlfn.XLOOKUP($F116,[1]UICS!$B$4:$B178,[1]UICS!$M$4:$M178,""), IF(_xlpm.v="", "", _xlpm.v))</f>
        <v/>
      </c>
    </row>
    <row r="117" spans="1:30" s="61" customFormat="1" ht="25" customHeight="1" thickBot="1" x14ac:dyDescent="0.3">
      <c r="A117" s="46">
        <v>3635</v>
      </c>
      <c r="B117" s="46" t="s">
        <v>130</v>
      </c>
      <c r="C117" s="46">
        <v>131</v>
      </c>
      <c r="D117" s="47"/>
      <c r="E117" s="46"/>
      <c r="F117" s="46"/>
      <c r="G117" s="46" t="s">
        <v>40</v>
      </c>
      <c r="H117" s="48"/>
      <c r="I117" s="48"/>
      <c r="J117" s="48"/>
      <c r="K117" s="49" t="str">
        <f>IF(AND('Storage Rooms'!J118="",'Storage Rooms'!L118="",'Storage Rooms'!N118=""),"N","Y ")&amp;COUNTA('Storage Rooms'!J118,'Storage Rooms'!L118,'Storage Rooms'!N118)</f>
        <v>N0</v>
      </c>
      <c r="L117" s="154"/>
      <c r="M117" s="50"/>
      <c r="N117" s="51" t="s">
        <v>41</v>
      </c>
      <c r="O117" s="51"/>
      <c r="P117" s="51"/>
      <c r="Q117" s="51"/>
      <c r="R117" s="52"/>
      <c r="S117" s="65"/>
      <c r="T117" s="66"/>
      <c r="U117" s="67">
        <v>45029</v>
      </c>
      <c r="V117" s="56" t="str" cm="1">
        <f t="array" ref="V117">_xlfn.LET(_xlpm.v, _xlfn.XLOOKUP($F117,[1]UICS!$B$4:$B179,[1]UICS!$D$4:$D179,""), IF(_xlpm.v="", "", _xlpm.v))</f>
        <v/>
      </c>
      <c r="W117" s="57" t="str" cm="1">
        <f t="array" ref="W117">_xlfn.LET(_xlpm.v, _xlfn.XLOOKUP($F117,[1]UICS!$B$4:$B179,[1]UICS!$E$4:$E179,""), IF(_xlpm.v="", "", _xlpm.v))</f>
        <v/>
      </c>
      <c r="X117" s="58">
        <f t="array" ref="X117">_xlfn.XLOOKUP($F117,[1]UICS!$B$4:$B179,[1]UICS!$F$4:$F179," ")</f>
        <v>0</v>
      </c>
      <c r="Y117" s="57" t="str" cm="1">
        <f t="array" ref="Y117">_xlfn.LET(_xlpm.v, _xlfn.XLOOKUP($F117,[1]UICS!$B$4:$B179,[1]UICS!$G$4:$G179,""), IF(_xlpm.v="", "", _xlpm.v))</f>
        <v/>
      </c>
      <c r="Z117" s="59">
        <f t="array" ref="Z117">_xlfn.XLOOKUP($F117,[1]UICS!$B$4:$B179,[1]UICS!$I$4:$I179," ")</f>
        <v>0</v>
      </c>
      <c r="AA117" s="60">
        <f t="array" ref="AA117">_xlfn.XLOOKUP($F117,[1]UICS!$B$4:$B179,[1]UICS!$J$4:$J179," ")</f>
        <v>0</v>
      </c>
      <c r="AB117" s="58">
        <f t="array" ref="AB117">_xlfn.XLOOKUP($F117,[1]UICS!$B$4:$B179,[1]UICS!$K$4:$K179," ")</f>
        <v>0</v>
      </c>
      <c r="AC117" s="58"/>
      <c r="AD117" s="60" t="str" cm="1">
        <f t="array" ref="AD117">_xlfn.LET(_xlpm.v, _xlfn.XLOOKUP($F117,[1]UICS!$B$4:$B179,[1]UICS!$M$4:$M179,""), IF(_xlpm.v="", "", _xlpm.v))</f>
        <v/>
      </c>
    </row>
    <row r="118" spans="1:30" s="61" customFormat="1" ht="25" customHeight="1" thickBot="1" x14ac:dyDescent="0.3">
      <c r="A118" s="62">
        <v>3635</v>
      </c>
      <c r="B118" s="62" t="s">
        <v>130</v>
      </c>
      <c r="C118" s="62">
        <v>132</v>
      </c>
      <c r="D118" s="63"/>
      <c r="E118" s="62"/>
      <c r="F118" s="62"/>
      <c r="G118" s="62" t="s">
        <v>40</v>
      </c>
      <c r="H118" s="64"/>
      <c r="I118" s="64"/>
      <c r="J118" s="64"/>
      <c r="K118" s="49" t="str">
        <f>IF(AND('Storage Rooms'!J119="",'Storage Rooms'!L119="",'Storage Rooms'!N119=""),"N","Y ")&amp;COUNTA('Storage Rooms'!J119,'Storage Rooms'!L119,'Storage Rooms'!N119)</f>
        <v>N0</v>
      </c>
      <c r="L118" s="154"/>
      <c r="M118" s="50" t="s">
        <v>134</v>
      </c>
      <c r="N118" s="51" t="s">
        <v>41</v>
      </c>
      <c r="O118" s="51"/>
      <c r="P118" s="51"/>
      <c r="Q118" s="51"/>
      <c r="R118" s="52"/>
      <c r="S118" s="65"/>
      <c r="T118" s="68"/>
      <c r="U118" s="67">
        <v>45428</v>
      </c>
      <c r="V118" s="56" t="str" cm="1">
        <f t="array" ref="V118">_xlfn.LET(_xlpm.v, _xlfn.XLOOKUP($F118,[1]UICS!$B$4:$B180,[1]UICS!$D$4:$D180,""), IF(_xlpm.v="", "", _xlpm.v))</f>
        <v/>
      </c>
      <c r="W118" s="57" t="str" cm="1">
        <f t="array" ref="W118">_xlfn.LET(_xlpm.v, _xlfn.XLOOKUP($F118,[1]UICS!$B$4:$B180,[1]UICS!$E$4:$E180,""), IF(_xlpm.v="", "", _xlpm.v))</f>
        <v/>
      </c>
      <c r="X118" s="58">
        <f t="array" ref="X118">_xlfn.XLOOKUP($F118,[1]UICS!$B$4:$B180,[1]UICS!$F$4:$F180," ")</f>
        <v>0</v>
      </c>
      <c r="Y118" s="57" t="str" cm="1">
        <f t="array" ref="Y118">_xlfn.LET(_xlpm.v, _xlfn.XLOOKUP($F118,[1]UICS!$B$4:$B180,[1]UICS!$G$4:$G180,""), IF(_xlpm.v="", "", _xlpm.v))</f>
        <v/>
      </c>
      <c r="Z118" s="59">
        <f t="array" ref="Z118">_xlfn.XLOOKUP($F118,[1]UICS!$B$4:$B180,[1]UICS!$I$4:$I180," ")</f>
        <v>0</v>
      </c>
      <c r="AA118" s="60">
        <f t="array" ref="AA118">_xlfn.XLOOKUP($F118,[1]UICS!$B$4:$B180,[1]UICS!$J$4:$J180," ")</f>
        <v>0</v>
      </c>
      <c r="AB118" s="58">
        <f t="array" ref="AB118">_xlfn.XLOOKUP($F118,[1]UICS!$B$4:$B180,[1]UICS!$K$4:$K180," ")</f>
        <v>0</v>
      </c>
      <c r="AC118" s="58"/>
      <c r="AD118" s="60" t="str" cm="1">
        <f t="array" ref="AD118">_xlfn.LET(_xlpm.v, _xlfn.XLOOKUP($F118,[1]UICS!$B$4:$B180,[1]UICS!$M$4:$M180,""), IF(_xlpm.v="", "", _xlpm.v))</f>
        <v/>
      </c>
    </row>
    <row r="119" spans="1:30" s="61" customFormat="1" ht="25" customHeight="1" thickBot="1" x14ac:dyDescent="0.3">
      <c r="A119" s="46">
        <v>3635</v>
      </c>
      <c r="B119" s="46" t="s">
        <v>130</v>
      </c>
      <c r="C119" s="46">
        <v>133</v>
      </c>
      <c r="D119" s="47"/>
      <c r="E119" s="46"/>
      <c r="F119" s="46"/>
      <c r="G119" s="46" t="s">
        <v>40</v>
      </c>
      <c r="H119" s="48"/>
      <c r="I119" s="48"/>
      <c r="J119" s="48"/>
      <c r="K119" s="49" t="str">
        <f>IF(AND('Storage Rooms'!J120="",'Storage Rooms'!L120="",'Storage Rooms'!N120=""),"N","Y ")&amp;COUNTA('Storage Rooms'!J120,'Storage Rooms'!L120,'Storage Rooms'!N120)</f>
        <v>N0</v>
      </c>
      <c r="L119" s="154"/>
      <c r="M119" s="50" t="s">
        <v>135</v>
      </c>
      <c r="N119" s="51" t="s">
        <v>41</v>
      </c>
      <c r="O119" s="51"/>
      <c r="P119" s="51"/>
      <c r="Q119" s="51" t="s">
        <v>43</v>
      </c>
      <c r="R119" s="52"/>
      <c r="S119" s="65"/>
      <c r="T119" s="68"/>
      <c r="U119" s="67">
        <v>45419</v>
      </c>
      <c r="V119" s="56" t="str" cm="1">
        <f t="array" ref="V119">_xlfn.LET(_xlpm.v, _xlfn.XLOOKUP($F119,[1]UICS!$B$4:$B181,[1]UICS!$D$4:$D181,""), IF(_xlpm.v="", "", _xlpm.v))</f>
        <v/>
      </c>
      <c r="W119" s="57" t="str" cm="1">
        <f t="array" ref="W119">_xlfn.LET(_xlpm.v, _xlfn.XLOOKUP($F119,[1]UICS!$B$4:$B181,[1]UICS!$E$4:$E181,""), IF(_xlpm.v="", "", _xlpm.v))</f>
        <v/>
      </c>
      <c r="X119" s="58">
        <f t="array" ref="X119">_xlfn.XLOOKUP($F119,[1]UICS!$B$4:$B181,[1]UICS!$F$4:$F181," ")</f>
        <v>0</v>
      </c>
      <c r="Y119" s="57" t="str" cm="1">
        <f t="array" ref="Y119">_xlfn.LET(_xlpm.v, _xlfn.XLOOKUP($F119,[1]UICS!$B$4:$B181,[1]UICS!$G$4:$G181,""), IF(_xlpm.v="", "", _xlpm.v))</f>
        <v/>
      </c>
      <c r="Z119" s="59">
        <f t="array" ref="Z119">_xlfn.XLOOKUP($F119,[1]UICS!$B$4:$B181,[1]UICS!$I$4:$I181," ")</f>
        <v>0</v>
      </c>
      <c r="AA119" s="60">
        <f t="array" ref="AA119">_xlfn.XLOOKUP($F119,[1]UICS!$B$4:$B181,[1]UICS!$J$4:$J181," ")</f>
        <v>0</v>
      </c>
      <c r="AB119" s="58">
        <f t="array" ref="AB119">_xlfn.XLOOKUP($F119,[1]UICS!$B$4:$B181,[1]UICS!$K$4:$K181," ")</f>
        <v>0</v>
      </c>
      <c r="AC119" s="58"/>
      <c r="AD119" s="60" t="str" cm="1">
        <f t="array" ref="AD119">_xlfn.LET(_xlpm.v, _xlfn.XLOOKUP($F119,[1]UICS!$B$4:$B181,[1]UICS!$M$4:$M181,""), IF(_xlpm.v="", "", _xlpm.v))</f>
        <v/>
      </c>
    </row>
    <row r="120" spans="1:30" s="61" customFormat="1" ht="25" customHeight="1" thickBot="1" x14ac:dyDescent="0.3">
      <c r="A120" s="62">
        <v>3635</v>
      </c>
      <c r="B120" s="62" t="s">
        <v>130</v>
      </c>
      <c r="C120" s="62">
        <v>134</v>
      </c>
      <c r="D120" s="63"/>
      <c r="E120" s="62"/>
      <c r="F120" s="62"/>
      <c r="G120" s="62"/>
      <c r="H120" s="64"/>
      <c r="I120" s="64"/>
      <c r="J120" s="64"/>
      <c r="K120" s="49" t="str">
        <f>IF(AND('Storage Rooms'!J121="",'Storage Rooms'!L121="",'Storage Rooms'!N121=""),"N","Y ")&amp;COUNTA('Storage Rooms'!J121,'Storage Rooms'!L121,'Storage Rooms'!N121)</f>
        <v>N0</v>
      </c>
      <c r="L120" s="154"/>
      <c r="M120" s="50" t="s">
        <v>136</v>
      </c>
      <c r="N120" s="51" t="s">
        <v>56</v>
      </c>
      <c r="O120" s="51"/>
      <c r="P120" s="51"/>
      <c r="Q120" s="51"/>
      <c r="R120" s="52"/>
      <c r="S120" s="66"/>
      <c r="T120" s="66"/>
      <c r="U120" s="67"/>
      <c r="V120" s="56" t="str" cm="1">
        <f t="array" ref="V120">_xlfn.LET(_xlpm.v, _xlfn.XLOOKUP($F120,[1]UICS!$B$4:$B182,[1]UICS!$D$4:$D182,""), IF(_xlpm.v="", "", _xlpm.v))</f>
        <v/>
      </c>
      <c r="W120" s="57" t="str" cm="1">
        <f t="array" ref="W120">_xlfn.LET(_xlpm.v, _xlfn.XLOOKUP($F120,[1]UICS!$B$4:$B182,[1]UICS!$E$4:$E182,""), IF(_xlpm.v="", "", _xlpm.v))</f>
        <v/>
      </c>
      <c r="X120" s="58">
        <f t="array" ref="X120">_xlfn.XLOOKUP($F120,[1]UICS!$B$4:$B182,[1]UICS!$F$4:$F182," ")</f>
        <v>0</v>
      </c>
      <c r="Y120" s="57" t="str" cm="1">
        <f t="array" ref="Y120">_xlfn.LET(_xlpm.v, _xlfn.XLOOKUP($F120,[1]UICS!$B$4:$B182,[1]UICS!$G$4:$G182,""), IF(_xlpm.v="", "", _xlpm.v))</f>
        <v/>
      </c>
      <c r="Z120" s="59">
        <f t="array" ref="Z120">_xlfn.XLOOKUP($F120,[1]UICS!$B$4:$B182,[1]UICS!$I$4:$I182," ")</f>
        <v>0</v>
      </c>
      <c r="AA120" s="60">
        <f t="array" ref="AA120">_xlfn.XLOOKUP($F120,[1]UICS!$B$4:$B182,[1]UICS!$J$4:$J182," ")</f>
        <v>0</v>
      </c>
      <c r="AB120" s="58">
        <f t="array" ref="AB120">_xlfn.XLOOKUP($F120,[1]UICS!$B$4:$B182,[1]UICS!$K$4:$K182," ")</f>
        <v>0</v>
      </c>
      <c r="AC120" s="58"/>
      <c r="AD120" s="60" t="str" cm="1">
        <f t="array" ref="AD120">_xlfn.LET(_xlpm.v, _xlfn.XLOOKUP($F120,[1]UICS!$B$4:$B182,[1]UICS!$M$4:$M182,""), IF(_xlpm.v="", "", _xlpm.v))</f>
        <v/>
      </c>
    </row>
    <row r="121" spans="1:30" s="61" customFormat="1" ht="25" customHeight="1" thickBot="1" x14ac:dyDescent="0.3">
      <c r="A121" s="46">
        <v>3635</v>
      </c>
      <c r="B121" s="46" t="s">
        <v>130</v>
      </c>
      <c r="C121" s="46">
        <v>135</v>
      </c>
      <c r="D121" s="47"/>
      <c r="E121" s="46"/>
      <c r="F121" s="46"/>
      <c r="G121" s="46"/>
      <c r="H121" s="48"/>
      <c r="I121" s="48"/>
      <c r="J121" s="48"/>
      <c r="K121" s="49" t="str">
        <f>IF(AND('Storage Rooms'!J122="",'Storage Rooms'!L122="",'Storage Rooms'!N122=""),"N","Y ")&amp;COUNTA('Storage Rooms'!J122,'Storage Rooms'!L122,'Storage Rooms'!N122)</f>
        <v>N0</v>
      </c>
      <c r="L121" s="154"/>
      <c r="M121" s="50" t="s">
        <v>46</v>
      </c>
      <c r="N121" s="51" t="s">
        <v>56</v>
      </c>
      <c r="O121" s="51"/>
      <c r="P121" s="51"/>
      <c r="Q121" s="51"/>
      <c r="R121" s="52"/>
      <c r="S121" s="66"/>
      <c r="T121" s="68"/>
      <c r="U121" s="67"/>
      <c r="V121" s="56" t="str" cm="1">
        <f t="array" ref="V121">_xlfn.LET(_xlpm.v, _xlfn.XLOOKUP($F121,[1]UICS!$B$4:$B183,[1]UICS!$D$4:$D183,""), IF(_xlpm.v="", "", _xlpm.v))</f>
        <v/>
      </c>
      <c r="W121" s="57" t="str" cm="1">
        <f t="array" ref="W121">_xlfn.LET(_xlpm.v, _xlfn.XLOOKUP($F121,[1]UICS!$B$4:$B183,[1]UICS!$E$4:$E183,""), IF(_xlpm.v="", "", _xlpm.v))</f>
        <v/>
      </c>
      <c r="X121" s="58">
        <f t="array" ref="X121">_xlfn.XLOOKUP($F121,[1]UICS!$B$4:$B183,[1]UICS!$F$4:$F183," ")</f>
        <v>0</v>
      </c>
      <c r="Y121" s="57" t="str" cm="1">
        <f t="array" ref="Y121">_xlfn.LET(_xlpm.v, _xlfn.XLOOKUP($F121,[1]UICS!$B$4:$B183,[1]UICS!$G$4:$G183,""), IF(_xlpm.v="", "", _xlpm.v))</f>
        <v/>
      </c>
      <c r="Z121" s="59">
        <f t="array" ref="Z121">_xlfn.XLOOKUP($F121,[1]UICS!$B$4:$B183,[1]UICS!$I$4:$I183," ")</f>
        <v>0</v>
      </c>
      <c r="AA121" s="60">
        <f t="array" ref="AA121">_xlfn.XLOOKUP($F121,[1]UICS!$B$4:$B183,[1]UICS!$J$4:$J183," ")</f>
        <v>0</v>
      </c>
      <c r="AB121" s="58">
        <f t="array" ref="AB121">_xlfn.XLOOKUP($F121,[1]UICS!$B$4:$B183,[1]UICS!$K$4:$K183," ")</f>
        <v>0</v>
      </c>
      <c r="AC121" s="58"/>
      <c r="AD121" s="60" t="str" cm="1">
        <f t="array" ref="AD121">_xlfn.LET(_xlpm.v, _xlfn.XLOOKUP($F121,[1]UICS!$B$4:$B183,[1]UICS!$M$4:$M183,""), IF(_xlpm.v="", "", _xlpm.v))</f>
        <v/>
      </c>
    </row>
    <row r="122" spans="1:30" s="61" customFormat="1" ht="25" customHeight="1" thickBot="1" x14ac:dyDescent="0.3">
      <c r="A122" s="62">
        <v>3635</v>
      </c>
      <c r="B122" s="62" t="s">
        <v>130</v>
      </c>
      <c r="C122" s="62">
        <v>136</v>
      </c>
      <c r="D122" s="63"/>
      <c r="E122" s="62"/>
      <c r="F122" s="62"/>
      <c r="G122" s="62"/>
      <c r="H122" s="64"/>
      <c r="I122" s="64"/>
      <c r="J122" s="64"/>
      <c r="K122" s="49" t="str">
        <f>IF(AND('Storage Rooms'!J123="",'Storage Rooms'!L123="",'Storage Rooms'!N123=""),"N","Y ")&amp;COUNTA('Storage Rooms'!J123,'Storage Rooms'!L123,'Storage Rooms'!N123)</f>
        <v>N0</v>
      </c>
      <c r="L122" s="154"/>
      <c r="M122" s="50"/>
      <c r="N122" s="51" t="s">
        <v>56</v>
      </c>
      <c r="O122" s="51"/>
      <c r="P122" s="51"/>
      <c r="Q122" s="51"/>
      <c r="R122" s="52"/>
      <c r="S122" s="66"/>
      <c r="T122" s="66"/>
      <c r="U122" s="67"/>
      <c r="V122" s="56" t="str" cm="1">
        <f t="array" ref="V122">_xlfn.LET(_xlpm.v, _xlfn.XLOOKUP($F122,[1]UICS!$B$4:$B184,[1]UICS!$D$4:$D184,""), IF(_xlpm.v="", "", _xlpm.v))</f>
        <v/>
      </c>
      <c r="W122" s="57" t="str" cm="1">
        <f t="array" ref="W122">_xlfn.LET(_xlpm.v, _xlfn.XLOOKUP($F122,[1]UICS!$B$4:$B184,[1]UICS!$E$4:$E184,""), IF(_xlpm.v="", "", _xlpm.v))</f>
        <v/>
      </c>
      <c r="X122" s="58">
        <f t="array" ref="X122">_xlfn.XLOOKUP($F122,[1]UICS!$B$4:$B184,[1]UICS!$F$4:$F184," ")</f>
        <v>0</v>
      </c>
      <c r="Y122" s="57" t="str" cm="1">
        <f t="array" ref="Y122">_xlfn.LET(_xlpm.v, _xlfn.XLOOKUP($F122,[1]UICS!$B$4:$B184,[1]UICS!$G$4:$G184,""), IF(_xlpm.v="", "", _xlpm.v))</f>
        <v/>
      </c>
      <c r="Z122" s="59">
        <f t="array" ref="Z122">_xlfn.XLOOKUP($F122,[1]UICS!$B$4:$B184,[1]UICS!$I$4:$I184," ")</f>
        <v>0</v>
      </c>
      <c r="AA122" s="60">
        <f t="array" ref="AA122">_xlfn.XLOOKUP($F122,[1]UICS!$B$4:$B184,[1]UICS!$J$4:$J184," ")</f>
        <v>0</v>
      </c>
      <c r="AB122" s="58">
        <f t="array" ref="AB122">_xlfn.XLOOKUP($F122,[1]UICS!$B$4:$B184,[1]UICS!$K$4:$K184," ")</f>
        <v>0</v>
      </c>
      <c r="AC122" s="58"/>
      <c r="AD122" s="60" t="str" cm="1">
        <f t="array" ref="AD122">_xlfn.LET(_xlpm.v, _xlfn.XLOOKUP($F122,[1]UICS!$B$4:$B184,[1]UICS!$M$4:$M184,""), IF(_xlpm.v="", "", _xlpm.v))</f>
        <v/>
      </c>
    </row>
    <row r="123" spans="1:30" s="61" customFormat="1" ht="25" customHeight="1" thickBot="1" x14ac:dyDescent="0.3">
      <c r="A123" s="46">
        <v>3635</v>
      </c>
      <c r="B123" s="46" t="s">
        <v>130</v>
      </c>
      <c r="C123" s="46" t="s">
        <v>137</v>
      </c>
      <c r="D123" s="47"/>
      <c r="E123" s="46"/>
      <c r="F123" s="46"/>
      <c r="G123" s="46" t="s">
        <v>42</v>
      </c>
      <c r="H123" s="130"/>
      <c r="I123" s="48"/>
      <c r="J123" s="48"/>
      <c r="K123" s="49" t="str">
        <f>IF(AND('Storage Rooms'!J124="",'Storage Rooms'!L124="",'Storage Rooms'!N124=""),"N","Y ")&amp;COUNTA('Storage Rooms'!J124,'Storage Rooms'!L124,'Storage Rooms'!N124)</f>
        <v>N0</v>
      </c>
      <c r="L123" s="154"/>
      <c r="M123" s="50"/>
      <c r="N123" s="51" t="s">
        <v>41</v>
      </c>
      <c r="O123" s="51"/>
      <c r="P123" s="51"/>
      <c r="Q123" s="51" t="s">
        <v>43</v>
      </c>
      <c r="R123" s="52"/>
      <c r="S123" s="65"/>
      <c r="T123" s="68"/>
      <c r="U123" s="67">
        <v>44652</v>
      </c>
      <c r="V123" s="56" t="str" cm="1">
        <f t="array" ref="V123">_xlfn.LET(_xlpm.v, _xlfn.XLOOKUP($F123,[1]UICS!$B$4:$B185,[1]UICS!$D$4:$D185,""), IF(_xlpm.v="", "", _xlpm.v))</f>
        <v/>
      </c>
      <c r="W123" s="57" t="str" cm="1">
        <f t="array" ref="W123">_xlfn.LET(_xlpm.v, _xlfn.XLOOKUP($F123,[1]UICS!$B$4:$B185,[1]UICS!$E$4:$E185,""), IF(_xlpm.v="", "", _xlpm.v))</f>
        <v/>
      </c>
      <c r="X123" s="58">
        <f t="array" ref="X123">_xlfn.XLOOKUP($F123,[1]UICS!$B$4:$B185,[1]UICS!$F$4:$F185," ")</f>
        <v>0</v>
      </c>
      <c r="Y123" s="57" t="str" cm="1">
        <f t="array" ref="Y123">_xlfn.LET(_xlpm.v, _xlfn.XLOOKUP($F123,[1]UICS!$B$4:$B185,[1]UICS!$G$4:$G185,""), IF(_xlpm.v="", "", _xlpm.v))</f>
        <v/>
      </c>
      <c r="Z123" s="59">
        <f t="array" ref="Z123">_xlfn.XLOOKUP($F123,[1]UICS!$B$4:$B185,[1]UICS!$I$4:$I185," ")</f>
        <v>0</v>
      </c>
      <c r="AA123" s="60">
        <f t="array" ref="AA123">_xlfn.XLOOKUP($F123,[1]UICS!$B$4:$B185,[1]UICS!$J$4:$J185," ")</f>
        <v>0</v>
      </c>
      <c r="AB123" s="58">
        <f t="array" ref="AB123">_xlfn.XLOOKUP($F123,[1]UICS!$B$4:$B185,[1]UICS!$K$4:$K185," ")</f>
        <v>0</v>
      </c>
      <c r="AC123" s="58"/>
      <c r="AD123" s="60" t="str" cm="1">
        <f t="array" ref="AD123">_xlfn.LET(_xlpm.v, _xlfn.XLOOKUP($F123,[1]UICS!$B$4:$B185,[1]UICS!$M$4:$M185,""), IF(_xlpm.v="", "", _xlpm.v))</f>
        <v/>
      </c>
    </row>
    <row r="124" spans="1:30" s="61" customFormat="1" ht="25" customHeight="1" thickBot="1" x14ac:dyDescent="0.3">
      <c r="A124" s="62">
        <v>3635</v>
      </c>
      <c r="B124" s="62" t="s">
        <v>130</v>
      </c>
      <c r="C124" s="62" t="s">
        <v>138</v>
      </c>
      <c r="D124" s="63"/>
      <c r="E124" s="62"/>
      <c r="F124" s="62"/>
      <c r="G124" s="62" t="s">
        <v>42</v>
      </c>
      <c r="H124" s="131"/>
      <c r="I124" s="64"/>
      <c r="J124" s="64"/>
      <c r="K124" s="49" t="str">
        <f>IF(AND('Storage Rooms'!J125="",'Storage Rooms'!L125="",'Storage Rooms'!N125=""),"N","Y ")&amp;COUNTA('Storage Rooms'!J125,'Storage Rooms'!L125,'Storage Rooms'!N125)</f>
        <v>N0</v>
      </c>
      <c r="L124" s="154"/>
      <c r="M124" s="50"/>
      <c r="N124" s="51" t="s">
        <v>41</v>
      </c>
      <c r="O124" s="51"/>
      <c r="P124" s="51"/>
      <c r="Q124" s="51" t="s">
        <v>43</v>
      </c>
      <c r="R124" s="52"/>
      <c r="S124" s="65"/>
      <c r="T124" s="68"/>
      <c r="U124" s="67">
        <v>45432</v>
      </c>
      <c r="V124" s="56" t="str" cm="1">
        <f t="array" ref="V124">_xlfn.LET(_xlpm.v, _xlfn.XLOOKUP($F124,[1]UICS!$B$4:$B186,[1]UICS!$D$4:$D186,""), IF(_xlpm.v="", "", _xlpm.v))</f>
        <v/>
      </c>
      <c r="W124" s="57" t="str" cm="1">
        <f t="array" ref="W124">_xlfn.LET(_xlpm.v, _xlfn.XLOOKUP($F124,[1]UICS!$B$4:$B186,[1]UICS!$E$4:$E186,""), IF(_xlpm.v="", "", _xlpm.v))</f>
        <v/>
      </c>
      <c r="X124" s="58">
        <f t="array" ref="X124">_xlfn.XLOOKUP($F124,[1]UICS!$B$4:$B186,[1]UICS!$F$4:$F186," ")</f>
        <v>0</v>
      </c>
      <c r="Y124" s="57" t="str" cm="1">
        <f t="array" ref="Y124">_xlfn.LET(_xlpm.v, _xlfn.XLOOKUP($F124,[1]UICS!$B$4:$B186,[1]UICS!$G$4:$G186,""), IF(_xlpm.v="", "", _xlpm.v))</f>
        <v/>
      </c>
      <c r="Z124" s="59">
        <f t="array" ref="Z124">_xlfn.XLOOKUP($F124,[1]UICS!$B$4:$B186,[1]UICS!$I$4:$I186," ")</f>
        <v>0</v>
      </c>
      <c r="AA124" s="60">
        <f t="array" ref="AA124">_xlfn.XLOOKUP($F124,[1]UICS!$B$4:$B186,[1]UICS!$J$4:$J186," ")</f>
        <v>0</v>
      </c>
      <c r="AB124" s="58">
        <f t="array" ref="AB124">_xlfn.XLOOKUP($F124,[1]UICS!$B$4:$B186,[1]UICS!$K$4:$K186," ")</f>
        <v>0</v>
      </c>
      <c r="AC124" s="58"/>
      <c r="AD124" s="60" t="str" cm="1">
        <f t="array" ref="AD124">_xlfn.LET(_xlpm.v, _xlfn.XLOOKUP($F124,[1]UICS!$B$4:$B186,[1]UICS!$M$4:$M186,""), IF(_xlpm.v="", "", _xlpm.v))</f>
        <v/>
      </c>
    </row>
    <row r="125" spans="1:30" s="79" customFormat="1" ht="25" customHeight="1" thickBot="1" x14ac:dyDescent="0.3">
      <c r="A125" s="46">
        <v>3635</v>
      </c>
      <c r="B125" s="46" t="s">
        <v>130</v>
      </c>
      <c r="C125" s="46" t="s">
        <v>139</v>
      </c>
      <c r="D125" s="47"/>
      <c r="E125" s="46"/>
      <c r="F125" s="46"/>
      <c r="G125" s="46" t="s">
        <v>40</v>
      </c>
      <c r="H125" s="130"/>
      <c r="I125" s="48"/>
      <c r="J125" s="48"/>
      <c r="K125" s="49" t="str">
        <f>IF(AND('Storage Rooms'!J126="",'Storage Rooms'!L126="",'Storage Rooms'!N126=""),"N","Y ")&amp;COUNTA('Storage Rooms'!J126,'Storage Rooms'!L126,'Storage Rooms'!N126)</f>
        <v>N0</v>
      </c>
      <c r="L125" s="154"/>
      <c r="M125" s="50"/>
      <c r="N125" s="51" t="s">
        <v>41</v>
      </c>
      <c r="O125" s="51"/>
      <c r="P125" s="51"/>
      <c r="Q125" s="51"/>
      <c r="R125" s="52"/>
      <c r="S125" s="65"/>
      <c r="T125" s="66"/>
      <c r="U125" s="67">
        <v>44985</v>
      </c>
      <c r="V125" s="56" t="str" cm="1">
        <f t="array" ref="V125">_xlfn.LET(_xlpm.v, _xlfn.XLOOKUP($F125,[1]UICS!$B$4:$B187,[1]UICS!$D$4:$D187,""), IF(_xlpm.v="", "", _xlpm.v))</f>
        <v/>
      </c>
      <c r="W125" s="57" t="str" cm="1">
        <f t="array" ref="W125">_xlfn.LET(_xlpm.v, _xlfn.XLOOKUP($F125,[1]UICS!$B$4:$B187,[1]UICS!$E$4:$E187,""), IF(_xlpm.v="", "", _xlpm.v))</f>
        <v/>
      </c>
      <c r="X125" s="58">
        <f t="array" ref="X125">_xlfn.XLOOKUP($F125,[1]UICS!$B$4:$B187,[1]UICS!$F$4:$F187," ")</f>
        <v>0</v>
      </c>
      <c r="Y125" s="57" t="str" cm="1">
        <f t="array" ref="Y125">_xlfn.LET(_xlpm.v, _xlfn.XLOOKUP($F125,[1]UICS!$B$4:$B187,[1]UICS!$G$4:$G187,""), IF(_xlpm.v="", "", _xlpm.v))</f>
        <v/>
      </c>
      <c r="Z125" s="59">
        <f t="array" ref="Z125">_xlfn.XLOOKUP($F125,[1]UICS!$B$4:$B187,[1]UICS!$I$4:$I187," ")</f>
        <v>0</v>
      </c>
      <c r="AA125" s="60">
        <f t="array" ref="AA125">_xlfn.XLOOKUP($F125,[1]UICS!$B$4:$B187,[1]UICS!$J$4:$J187," ")</f>
        <v>0</v>
      </c>
      <c r="AB125" s="58">
        <f t="array" ref="AB125">_xlfn.XLOOKUP($F125,[1]UICS!$B$4:$B187,[1]UICS!$K$4:$K187," ")</f>
        <v>0</v>
      </c>
      <c r="AC125" s="58"/>
      <c r="AD125" s="60" t="str" cm="1">
        <f t="array" ref="AD125">_xlfn.LET(_xlpm.v, _xlfn.XLOOKUP($F125,[1]UICS!$B$4:$B187,[1]UICS!$M$4:$M187,""), IF(_xlpm.v="", "", _xlpm.v))</f>
        <v/>
      </c>
    </row>
    <row r="126" spans="1:30" s="61" customFormat="1" ht="25" customHeight="1" thickBot="1" x14ac:dyDescent="0.3">
      <c r="A126" s="62">
        <v>3635</v>
      </c>
      <c r="B126" s="62" t="s">
        <v>130</v>
      </c>
      <c r="C126" s="62" t="s">
        <v>140</v>
      </c>
      <c r="D126" s="63"/>
      <c r="E126" s="62"/>
      <c r="F126" s="62"/>
      <c r="G126" s="62" t="s">
        <v>40</v>
      </c>
      <c r="H126" s="131"/>
      <c r="I126" s="64"/>
      <c r="J126" s="64"/>
      <c r="K126" s="49" t="str">
        <f>IF(AND('Storage Rooms'!J127="",'Storage Rooms'!L127="",'Storage Rooms'!N127=""),"N","Y ")&amp;COUNTA('Storage Rooms'!J127,'Storage Rooms'!L127,'Storage Rooms'!N127)</f>
        <v>N0</v>
      </c>
      <c r="L126" s="154"/>
      <c r="M126" s="50"/>
      <c r="N126" s="51" t="s">
        <v>41</v>
      </c>
      <c r="O126" s="51"/>
      <c r="P126" s="51"/>
      <c r="Q126" s="51"/>
      <c r="R126" s="52"/>
      <c r="S126" s="65"/>
      <c r="T126" s="73"/>
      <c r="U126" s="67">
        <v>44992</v>
      </c>
      <c r="V126" s="56" t="str" cm="1">
        <f t="array" ref="V126">_xlfn.LET(_xlpm.v, _xlfn.XLOOKUP($F126,[1]UICS!$B$4:$B188,[1]UICS!$D$4:$D188,""), IF(_xlpm.v="", "", _xlpm.v))</f>
        <v/>
      </c>
      <c r="W126" s="57" t="str" cm="1">
        <f t="array" ref="W126">_xlfn.LET(_xlpm.v, _xlfn.XLOOKUP($F126,[1]UICS!$B$4:$B188,[1]UICS!$E$4:$E188,""), IF(_xlpm.v="", "", _xlpm.v))</f>
        <v/>
      </c>
      <c r="X126" s="58">
        <f t="array" ref="X126">_xlfn.XLOOKUP($F126,[1]UICS!$B$4:$B188,[1]UICS!$F$4:$F188," ")</f>
        <v>0</v>
      </c>
      <c r="Y126" s="57" t="str" cm="1">
        <f t="array" ref="Y126">_xlfn.LET(_xlpm.v, _xlfn.XLOOKUP($F126,[1]UICS!$B$4:$B188,[1]UICS!$G$4:$G188,""), IF(_xlpm.v="", "", _xlpm.v))</f>
        <v/>
      </c>
      <c r="Z126" s="59">
        <f t="array" ref="Z126">_xlfn.XLOOKUP($F126,[1]UICS!$B$4:$B188,[1]UICS!$I$4:$I188," ")</f>
        <v>0</v>
      </c>
      <c r="AA126" s="60">
        <f t="array" ref="AA126">_xlfn.XLOOKUP($F126,[1]UICS!$B$4:$B188,[1]UICS!$J$4:$J188," ")</f>
        <v>0</v>
      </c>
      <c r="AB126" s="58">
        <f t="array" ref="AB126">_xlfn.XLOOKUP($F126,[1]UICS!$B$4:$B188,[1]UICS!$K$4:$K188," ")</f>
        <v>0</v>
      </c>
      <c r="AC126" s="58"/>
      <c r="AD126" s="60" t="str" cm="1">
        <f t="array" ref="AD126">_xlfn.LET(_xlpm.v, _xlfn.XLOOKUP($F126,[1]UICS!$B$4:$B188,[1]UICS!$M$4:$M188,""), IF(_xlpm.v="", "", _xlpm.v))</f>
        <v/>
      </c>
    </row>
    <row r="127" spans="1:30" s="61" customFormat="1" ht="25" customHeight="1" thickBot="1" x14ac:dyDescent="0.3">
      <c r="A127" s="46">
        <v>3635</v>
      </c>
      <c r="B127" s="46" t="s">
        <v>130</v>
      </c>
      <c r="C127" s="46" t="s">
        <v>141</v>
      </c>
      <c r="D127" s="47"/>
      <c r="E127" s="46"/>
      <c r="F127" s="46"/>
      <c r="G127" s="46" t="s">
        <v>40</v>
      </c>
      <c r="H127" s="130"/>
      <c r="I127" s="48"/>
      <c r="J127" s="48"/>
      <c r="K127" s="49" t="str">
        <f>IF(AND('Storage Rooms'!J128="",'Storage Rooms'!L128="",'Storage Rooms'!N128=""),"N","Y ")&amp;COUNTA('Storage Rooms'!J128,'Storage Rooms'!L128,'Storage Rooms'!N128)</f>
        <v>N0</v>
      </c>
      <c r="L127" s="154"/>
      <c r="M127" s="50"/>
      <c r="N127" s="51" t="s">
        <v>41</v>
      </c>
      <c r="O127" s="51"/>
      <c r="P127" s="51"/>
      <c r="Q127" s="51"/>
      <c r="R127" s="52"/>
      <c r="S127" s="66"/>
      <c r="T127" s="66"/>
      <c r="U127" s="67">
        <v>44468</v>
      </c>
      <c r="V127" s="56" t="str" cm="1">
        <f t="array" ref="V127">_xlfn.LET(_xlpm.v, _xlfn.XLOOKUP($F127,[1]UICS!$B$4:$B189,[1]UICS!$D$4:$D189,""), IF(_xlpm.v="", "", _xlpm.v))</f>
        <v/>
      </c>
      <c r="W127" s="57" t="str" cm="1">
        <f t="array" ref="W127">_xlfn.LET(_xlpm.v, _xlfn.XLOOKUP($F127,[1]UICS!$B$4:$B189,[1]UICS!$E$4:$E189,""), IF(_xlpm.v="", "", _xlpm.v))</f>
        <v/>
      </c>
      <c r="X127" s="58">
        <f t="array" ref="X127">_xlfn.XLOOKUP($F127,[1]UICS!$B$4:$B189,[1]UICS!$F$4:$F189," ")</f>
        <v>0</v>
      </c>
      <c r="Y127" s="57" t="str" cm="1">
        <f t="array" ref="Y127">_xlfn.LET(_xlpm.v, _xlfn.XLOOKUP($F127,[1]UICS!$B$4:$B189,[1]UICS!$G$4:$G189,""), IF(_xlpm.v="", "", _xlpm.v))</f>
        <v/>
      </c>
      <c r="Z127" s="59">
        <f t="array" ref="Z127">_xlfn.XLOOKUP($F127,[1]UICS!$B$4:$B189,[1]UICS!$I$4:$I189," ")</f>
        <v>0</v>
      </c>
      <c r="AA127" s="60">
        <f t="array" ref="AA127">_xlfn.XLOOKUP($F127,[1]UICS!$B$4:$B189,[1]UICS!$J$4:$J189," ")</f>
        <v>0</v>
      </c>
      <c r="AB127" s="58">
        <f t="array" ref="AB127">_xlfn.XLOOKUP($F127,[1]UICS!$B$4:$B189,[1]UICS!$K$4:$K189," ")</f>
        <v>0</v>
      </c>
      <c r="AC127" s="58"/>
      <c r="AD127" s="60" t="str" cm="1">
        <f t="array" ref="AD127">_xlfn.LET(_xlpm.v, _xlfn.XLOOKUP($F127,[1]UICS!$B$4:$B189,[1]UICS!$M$4:$M189,""), IF(_xlpm.v="", "", _xlpm.v))</f>
        <v/>
      </c>
    </row>
    <row r="128" spans="1:30" s="61" customFormat="1" ht="25" customHeight="1" thickBot="1" x14ac:dyDescent="0.3">
      <c r="A128" s="62">
        <v>3635</v>
      </c>
      <c r="B128" s="62" t="s">
        <v>130</v>
      </c>
      <c r="C128" s="62" t="s">
        <v>142</v>
      </c>
      <c r="D128" s="63"/>
      <c r="E128" s="62"/>
      <c r="F128" s="62"/>
      <c r="G128" s="62" t="s">
        <v>40</v>
      </c>
      <c r="H128" s="131"/>
      <c r="I128" s="64"/>
      <c r="J128" s="64"/>
      <c r="K128" s="49" t="str">
        <f>IF(AND('Storage Rooms'!J129="",'Storage Rooms'!L129="",'Storage Rooms'!N129=""),"N","Y ")&amp;COUNTA('Storage Rooms'!J129,'Storage Rooms'!L129,'Storage Rooms'!N129)</f>
        <v>N0</v>
      </c>
      <c r="L128" s="154"/>
      <c r="M128" s="50"/>
      <c r="N128" s="51" t="s">
        <v>41</v>
      </c>
      <c r="O128" s="51"/>
      <c r="P128" s="51"/>
      <c r="Q128" s="51"/>
      <c r="R128" s="52"/>
      <c r="S128" s="66"/>
      <c r="T128" s="66"/>
      <c r="U128" s="67">
        <v>45257</v>
      </c>
      <c r="V128" s="56" t="str" cm="1">
        <f t="array" ref="V128">_xlfn.LET(_xlpm.v, _xlfn.XLOOKUP($F128,[1]UICS!$B$4:$B190,[1]UICS!$D$4:$D190,""), IF(_xlpm.v="", "", _xlpm.v))</f>
        <v/>
      </c>
      <c r="W128" s="57" t="str" cm="1">
        <f t="array" ref="W128">_xlfn.LET(_xlpm.v, _xlfn.XLOOKUP($F128,[1]UICS!$B$4:$B190,[1]UICS!$E$4:$E190,""), IF(_xlpm.v="", "", _xlpm.v))</f>
        <v/>
      </c>
      <c r="X128" s="58">
        <f t="array" ref="X128">_xlfn.XLOOKUP($F128,[1]UICS!$B$4:$B190,[1]UICS!$F$4:$F190," ")</f>
        <v>0</v>
      </c>
      <c r="Y128" s="57" t="str" cm="1">
        <f t="array" ref="Y128">_xlfn.LET(_xlpm.v, _xlfn.XLOOKUP($F128,[1]UICS!$B$4:$B190,[1]UICS!$G$4:$G190,""), IF(_xlpm.v="", "", _xlpm.v))</f>
        <v/>
      </c>
      <c r="Z128" s="59">
        <f t="array" ref="Z128">_xlfn.XLOOKUP($F128,[1]UICS!$B$4:$B190,[1]UICS!$I$4:$I190," ")</f>
        <v>0</v>
      </c>
      <c r="AA128" s="60">
        <f t="array" ref="AA128">_xlfn.XLOOKUP($F128,[1]UICS!$B$4:$B190,[1]UICS!$J$4:$J190," ")</f>
        <v>0</v>
      </c>
      <c r="AB128" s="58">
        <f t="array" ref="AB128">_xlfn.XLOOKUP($F128,[1]UICS!$B$4:$B190,[1]UICS!$K$4:$K190," ")</f>
        <v>0</v>
      </c>
      <c r="AC128" s="58"/>
      <c r="AD128" s="60" t="str" cm="1">
        <f t="array" ref="AD128">_xlfn.LET(_xlpm.v, _xlfn.XLOOKUP($F128,[1]UICS!$B$4:$B190,[1]UICS!$M$4:$M190,""), IF(_xlpm.v="", "", _xlpm.v))</f>
        <v/>
      </c>
    </row>
    <row r="129" spans="1:30" s="61" customFormat="1" ht="25" customHeight="1" thickBot="1" x14ac:dyDescent="0.3">
      <c r="A129" s="46">
        <v>3635</v>
      </c>
      <c r="B129" s="46" t="s">
        <v>130</v>
      </c>
      <c r="C129" s="46" t="s">
        <v>143</v>
      </c>
      <c r="D129" s="47"/>
      <c r="E129" s="46"/>
      <c r="F129" s="46"/>
      <c r="G129" s="46" t="s">
        <v>40</v>
      </c>
      <c r="H129" s="130"/>
      <c r="I129" s="48"/>
      <c r="J129" s="48"/>
      <c r="K129" s="49" t="str">
        <f>IF(AND('Storage Rooms'!J130="",'Storage Rooms'!L130="",'Storage Rooms'!N130=""),"N","Y ")&amp;COUNTA('Storage Rooms'!J130,'Storage Rooms'!L130,'Storage Rooms'!N130)</f>
        <v>N0</v>
      </c>
      <c r="L129" s="154"/>
      <c r="M129" s="50"/>
      <c r="N129" s="51" t="s">
        <v>41</v>
      </c>
      <c r="O129" s="51"/>
      <c r="P129" s="51"/>
      <c r="Q129" s="51" t="s">
        <v>43</v>
      </c>
      <c r="R129" s="52"/>
      <c r="S129" s="65"/>
      <c r="T129" s="68"/>
      <c r="U129" s="67">
        <v>45279</v>
      </c>
      <c r="V129" s="56" t="str" cm="1">
        <f t="array" ref="V129">_xlfn.LET(_xlpm.v, _xlfn.XLOOKUP($F129,[1]UICS!$B$4:$B191,[1]UICS!$D$4:$D191,""), IF(_xlpm.v="", "", _xlpm.v))</f>
        <v/>
      </c>
      <c r="W129" s="57" t="str" cm="1">
        <f t="array" ref="W129">_xlfn.LET(_xlpm.v, _xlfn.XLOOKUP($F129,[1]UICS!$B$4:$B191,[1]UICS!$E$4:$E191,""), IF(_xlpm.v="", "", _xlpm.v))</f>
        <v/>
      </c>
      <c r="X129" s="58">
        <f t="array" ref="X129">_xlfn.XLOOKUP($F129,[1]UICS!$B$4:$B191,[1]UICS!$F$4:$F191," ")</f>
        <v>0</v>
      </c>
      <c r="Y129" s="57" t="str" cm="1">
        <f t="array" ref="Y129">_xlfn.LET(_xlpm.v, _xlfn.XLOOKUP($F129,[1]UICS!$B$4:$B191,[1]UICS!$G$4:$G191,""), IF(_xlpm.v="", "", _xlpm.v))</f>
        <v/>
      </c>
      <c r="Z129" s="59">
        <f t="array" ref="Z129">_xlfn.XLOOKUP($F129,[1]UICS!$B$4:$B191,[1]UICS!$I$4:$I191," ")</f>
        <v>0</v>
      </c>
      <c r="AA129" s="60">
        <f t="array" ref="AA129">_xlfn.XLOOKUP($F129,[1]UICS!$B$4:$B191,[1]UICS!$J$4:$J191," ")</f>
        <v>0</v>
      </c>
      <c r="AB129" s="58">
        <f t="array" ref="AB129">_xlfn.XLOOKUP($F129,[1]UICS!$B$4:$B191,[1]UICS!$K$4:$K191," ")</f>
        <v>0</v>
      </c>
      <c r="AC129" s="58"/>
      <c r="AD129" s="60" t="str" cm="1">
        <f t="array" ref="AD129">_xlfn.LET(_xlpm.v, _xlfn.XLOOKUP($F129,[1]UICS!$B$4:$B191,[1]UICS!$M$4:$M191,""), IF(_xlpm.v="", "", _xlpm.v))</f>
        <v/>
      </c>
    </row>
    <row r="130" spans="1:30" s="61" customFormat="1" ht="25" customHeight="1" thickBot="1" x14ac:dyDescent="0.3">
      <c r="A130" s="62">
        <v>3635</v>
      </c>
      <c r="B130" s="62" t="s">
        <v>130</v>
      </c>
      <c r="C130" s="62" t="s">
        <v>144</v>
      </c>
      <c r="D130" s="63"/>
      <c r="E130" s="62"/>
      <c r="F130" s="62"/>
      <c r="G130" s="62" t="s">
        <v>40</v>
      </c>
      <c r="H130" s="131"/>
      <c r="I130" s="64"/>
      <c r="J130" s="64"/>
      <c r="K130" s="49" t="str">
        <f>IF(AND('Storage Rooms'!J131="",'Storage Rooms'!L131="",'Storage Rooms'!N131=""),"N","Y ")&amp;COUNTA('Storage Rooms'!J131,'Storage Rooms'!L131,'Storage Rooms'!N131)</f>
        <v>N0</v>
      </c>
      <c r="L130" s="154"/>
      <c r="M130" s="50"/>
      <c r="N130" s="51" t="s">
        <v>41</v>
      </c>
      <c r="O130" s="51"/>
      <c r="P130" s="51"/>
      <c r="Q130" s="51"/>
      <c r="R130" s="52"/>
      <c r="S130" s="65"/>
      <c r="T130" s="68"/>
      <c r="U130" s="67">
        <v>44825</v>
      </c>
      <c r="V130" s="56" t="str" cm="1">
        <f t="array" ref="V130">_xlfn.LET(_xlpm.v, _xlfn.XLOOKUP($F130,[1]UICS!$B$4:$B192,[1]UICS!$D$4:$D192,""), IF(_xlpm.v="", "", _xlpm.v))</f>
        <v/>
      </c>
      <c r="W130" s="57" t="str" cm="1">
        <f t="array" ref="W130">_xlfn.LET(_xlpm.v, _xlfn.XLOOKUP($F130,[1]UICS!$B$4:$B192,[1]UICS!$E$4:$E192,""), IF(_xlpm.v="", "", _xlpm.v))</f>
        <v/>
      </c>
      <c r="X130" s="58">
        <f t="array" ref="X130">_xlfn.XLOOKUP($F130,[1]UICS!$B$4:$B192,[1]UICS!$F$4:$F192," ")</f>
        <v>0</v>
      </c>
      <c r="Y130" s="57" t="str" cm="1">
        <f t="array" ref="Y130">_xlfn.LET(_xlpm.v, _xlfn.XLOOKUP($F130,[1]UICS!$B$4:$B192,[1]UICS!$G$4:$G192,""), IF(_xlpm.v="", "", _xlpm.v))</f>
        <v/>
      </c>
      <c r="Z130" s="59">
        <f t="array" ref="Z130">_xlfn.XLOOKUP($F130,[1]UICS!$B$4:$B192,[1]UICS!$I$4:$I192," ")</f>
        <v>0</v>
      </c>
      <c r="AA130" s="60">
        <f t="array" ref="AA130">_xlfn.XLOOKUP($F130,[1]UICS!$B$4:$B192,[1]UICS!$J$4:$J192," ")</f>
        <v>0</v>
      </c>
      <c r="AB130" s="58">
        <f t="array" ref="AB130">_xlfn.XLOOKUP($F130,[1]UICS!$B$4:$B192,[1]UICS!$K$4:$K192," ")</f>
        <v>0</v>
      </c>
      <c r="AC130" s="58"/>
      <c r="AD130" s="60" t="str" cm="1">
        <f t="array" ref="AD130">_xlfn.LET(_xlpm.v, _xlfn.XLOOKUP($F130,[1]UICS!$B$4:$B192,[1]UICS!$M$4:$M192,""), IF(_xlpm.v="", "", _xlpm.v))</f>
        <v/>
      </c>
    </row>
    <row r="131" spans="1:30" s="61" customFormat="1" ht="25" customHeight="1" thickBot="1" x14ac:dyDescent="0.3">
      <c r="A131" s="46">
        <v>3635</v>
      </c>
      <c r="B131" s="46" t="s">
        <v>130</v>
      </c>
      <c r="C131" s="46" t="s">
        <v>145</v>
      </c>
      <c r="D131" s="47"/>
      <c r="E131" s="46"/>
      <c r="F131" s="46"/>
      <c r="G131" s="46" t="s">
        <v>42</v>
      </c>
      <c r="H131" s="130"/>
      <c r="I131" s="48"/>
      <c r="J131" s="48"/>
      <c r="K131" s="49" t="str">
        <f>IF(AND('Storage Rooms'!J132="",'Storage Rooms'!L132="",'Storage Rooms'!N132=""),"N","Y ")&amp;COUNTA('Storage Rooms'!J132,'Storage Rooms'!L132,'Storage Rooms'!N132)</f>
        <v>N0</v>
      </c>
      <c r="L131" s="154"/>
      <c r="M131" s="50"/>
      <c r="N131" s="51" t="s">
        <v>56</v>
      </c>
      <c r="O131" s="51"/>
      <c r="P131" s="51"/>
      <c r="Q131" s="51"/>
      <c r="R131" s="52"/>
      <c r="S131" s="66"/>
      <c r="T131" s="66"/>
      <c r="U131" s="67"/>
      <c r="V131" s="56" t="str" cm="1">
        <f t="array" ref="V131">_xlfn.LET(_xlpm.v, _xlfn.XLOOKUP($F131,[1]UICS!$B$4:$B193,[1]UICS!$D$4:$D193,""), IF(_xlpm.v="", "", _xlpm.v))</f>
        <v/>
      </c>
      <c r="W131" s="57" t="str" cm="1">
        <f t="array" ref="W131">_xlfn.LET(_xlpm.v, _xlfn.XLOOKUP($F131,[1]UICS!$B$4:$B193,[1]UICS!$E$4:$E193,""), IF(_xlpm.v="", "", _xlpm.v))</f>
        <v/>
      </c>
      <c r="X131" s="58">
        <f t="array" ref="X131">_xlfn.XLOOKUP($F131,[1]UICS!$B$4:$B193,[1]UICS!$F$4:$F193," ")</f>
        <v>0</v>
      </c>
      <c r="Y131" s="57" t="str" cm="1">
        <f t="array" ref="Y131">_xlfn.LET(_xlpm.v, _xlfn.XLOOKUP($F131,[1]UICS!$B$4:$B193,[1]UICS!$G$4:$G193,""), IF(_xlpm.v="", "", _xlpm.v))</f>
        <v/>
      </c>
      <c r="Z131" s="59">
        <f t="array" ref="Z131">_xlfn.XLOOKUP($F131,[1]UICS!$B$4:$B193,[1]UICS!$I$4:$I193," ")</f>
        <v>0</v>
      </c>
      <c r="AA131" s="60">
        <f t="array" ref="AA131">_xlfn.XLOOKUP($F131,[1]UICS!$B$4:$B193,[1]UICS!$J$4:$J193," ")</f>
        <v>0</v>
      </c>
      <c r="AB131" s="58">
        <f t="array" ref="AB131">_xlfn.XLOOKUP($F131,[1]UICS!$B$4:$B193,[1]UICS!$K$4:$K193," ")</f>
        <v>0</v>
      </c>
      <c r="AC131" s="58"/>
      <c r="AD131" s="60" t="str" cm="1">
        <f t="array" ref="AD131">_xlfn.LET(_xlpm.v, _xlfn.XLOOKUP($F131,[1]UICS!$B$4:$B193,[1]UICS!$M$4:$M193,""), IF(_xlpm.v="", "", _xlpm.v))</f>
        <v/>
      </c>
    </row>
    <row r="132" spans="1:30" s="61" customFormat="1" ht="25" customHeight="1" thickBot="1" x14ac:dyDescent="0.3">
      <c r="A132" s="62">
        <v>3635</v>
      </c>
      <c r="B132" s="62" t="s">
        <v>130</v>
      </c>
      <c r="C132" s="62" t="s">
        <v>146</v>
      </c>
      <c r="D132" s="63"/>
      <c r="E132" s="62"/>
      <c r="F132" s="62"/>
      <c r="G132" s="62" t="s">
        <v>42</v>
      </c>
      <c r="H132" s="131"/>
      <c r="I132" s="64"/>
      <c r="J132" s="64"/>
      <c r="K132" s="49" t="str">
        <f>IF(AND('Storage Rooms'!J133="",'Storage Rooms'!L133="",'Storage Rooms'!N133=""),"N","Y ")&amp;COUNTA('Storage Rooms'!J133,'Storage Rooms'!L133,'Storage Rooms'!N133)</f>
        <v>N0</v>
      </c>
      <c r="L132" s="154"/>
      <c r="M132" s="50"/>
      <c r="N132" s="51" t="s">
        <v>41</v>
      </c>
      <c r="O132" s="51"/>
      <c r="P132" s="51"/>
      <c r="Q132" s="51"/>
      <c r="R132" s="52"/>
      <c r="S132" s="65"/>
      <c r="T132" s="68"/>
      <c r="U132" s="67">
        <v>44959</v>
      </c>
      <c r="V132" s="56" t="str" cm="1">
        <f t="array" ref="V132">_xlfn.LET(_xlpm.v, _xlfn.XLOOKUP($F132,[1]UICS!$B$4:$B194,[1]UICS!$D$4:$D194,""), IF(_xlpm.v="", "", _xlpm.v))</f>
        <v/>
      </c>
      <c r="W132" s="57" t="str" cm="1">
        <f t="array" ref="W132">_xlfn.LET(_xlpm.v, _xlfn.XLOOKUP($F132,[1]UICS!$B$4:$B194,[1]UICS!$E$4:$E194,""), IF(_xlpm.v="", "", _xlpm.v))</f>
        <v/>
      </c>
      <c r="X132" s="58">
        <f t="array" ref="X132">_xlfn.XLOOKUP($F132,[1]UICS!$B$4:$B194,[1]UICS!$F$4:$F194," ")</f>
        <v>0</v>
      </c>
      <c r="Y132" s="57" t="str" cm="1">
        <f t="array" ref="Y132">_xlfn.LET(_xlpm.v, _xlfn.XLOOKUP($F132,[1]UICS!$B$4:$B194,[1]UICS!$G$4:$G194,""), IF(_xlpm.v="", "", _xlpm.v))</f>
        <v/>
      </c>
      <c r="Z132" s="59">
        <f t="array" ref="Z132">_xlfn.XLOOKUP($F132,[1]UICS!$B$4:$B194,[1]UICS!$I$4:$I194," ")</f>
        <v>0</v>
      </c>
      <c r="AA132" s="60">
        <f t="array" ref="AA132">_xlfn.XLOOKUP($F132,[1]UICS!$B$4:$B194,[1]UICS!$J$4:$J194," ")</f>
        <v>0</v>
      </c>
      <c r="AB132" s="58">
        <f t="array" ref="AB132">_xlfn.XLOOKUP($F132,[1]UICS!$B$4:$B194,[1]UICS!$K$4:$K194," ")</f>
        <v>0</v>
      </c>
      <c r="AC132" s="58"/>
      <c r="AD132" s="60" t="str" cm="1">
        <f t="array" ref="AD132">_xlfn.LET(_xlpm.v, _xlfn.XLOOKUP($F132,[1]UICS!$B$4:$B194,[1]UICS!$M$4:$M194,""), IF(_xlpm.v="", "", _xlpm.v))</f>
        <v/>
      </c>
    </row>
    <row r="133" spans="1:30" s="61" customFormat="1" ht="25" customHeight="1" thickBot="1" x14ac:dyDescent="0.3">
      <c r="A133" s="46">
        <v>3635</v>
      </c>
      <c r="B133" s="46" t="s">
        <v>130</v>
      </c>
      <c r="C133" s="46" t="s">
        <v>147</v>
      </c>
      <c r="D133" s="47"/>
      <c r="E133" s="46"/>
      <c r="F133" s="46"/>
      <c r="G133" s="46" t="s">
        <v>42</v>
      </c>
      <c r="H133" s="130"/>
      <c r="I133" s="48"/>
      <c r="J133" s="48"/>
      <c r="K133" s="49" t="str">
        <f>IF(AND('Storage Rooms'!J134="",'Storage Rooms'!L134="",'Storage Rooms'!N134=""),"N","Y ")&amp;COUNTA('Storage Rooms'!J134,'Storage Rooms'!L134,'Storage Rooms'!N134)</f>
        <v>N0</v>
      </c>
      <c r="L133" s="154"/>
      <c r="M133" s="50"/>
      <c r="N133" s="51" t="s">
        <v>41</v>
      </c>
      <c r="O133" s="51"/>
      <c r="P133" s="51"/>
      <c r="Q133" s="51"/>
      <c r="R133" s="52"/>
      <c r="S133" s="66"/>
      <c r="T133" s="68"/>
      <c r="U133" s="67">
        <v>45021</v>
      </c>
      <c r="V133" s="56" t="str" cm="1">
        <f t="array" ref="V133">_xlfn.LET(_xlpm.v, _xlfn.XLOOKUP($F133,[1]UICS!$B$4:$B195,[1]UICS!$D$4:$D195,""), IF(_xlpm.v="", "", _xlpm.v))</f>
        <v/>
      </c>
      <c r="W133" s="57" t="str" cm="1">
        <f t="array" ref="W133">_xlfn.LET(_xlpm.v, _xlfn.XLOOKUP($F133,[1]UICS!$B$4:$B195,[1]UICS!$E$4:$E195,""), IF(_xlpm.v="", "", _xlpm.v))</f>
        <v/>
      </c>
      <c r="X133" s="58">
        <f t="array" ref="X133">_xlfn.XLOOKUP($F133,[1]UICS!$B$4:$B195,[1]UICS!$F$4:$F195," ")</f>
        <v>0</v>
      </c>
      <c r="Y133" s="57" t="str" cm="1">
        <f t="array" ref="Y133">_xlfn.LET(_xlpm.v, _xlfn.XLOOKUP($F133,[1]UICS!$B$4:$B195,[1]UICS!$G$4:$G195,""), IF(_xlpm.v="", "", _xlpm.v))</f>
        <v/>
      </c>
      <c r="Z133" s="59">
        <f t="array" ref="Z133">_xlfn.XLOOKUP($F133,[1]UICS!$B$4:$B195,[1]UICS!$I$4:$I195," ")</f>
        <v>0</v>
      </c>
      <c r="AA133" s="60">
        <f t="array" ref="AA133">_xlfn.XLOOKUP($F133,[1]UICS!$B$4:$B195,[1]UICS!$J$4:$J195," ")</f>
        <v>0</v>
      </c>
      <c r="AB133" s="58">
        <f t="array" ref="AB133">_xlfn.XLOOKUP($F133,[1]UICS!$B$4:$B195,[1]UICS!$K$4:$K195," ")</f>
        <v>0</v>
      </c>
      <c r="AC133" s="58"/>
      <c r="AD133" s="60" t="str" cm="1">
        <f t="array" ref="AD133">_xlfn.LET(_xlpm.v, _xlfn.XLOOKUP($F133,[1]UICS!$B$4:$B195,[1]UICS!$M$4:$M195,""), IF(_xlpm.v="", "", _xlpm.v))</f>
        <v/>
      </c>
    </row>
    <row r="134" spans="1:30" s="61" customFormat="1" ht="25" customHeight="1" thickBot="1" x14ac:dyDescent="0.3">
      <c r="A134" s="62">
        <v>3635</v>
      </c>
      <c r="B134" s="62" t="s">
        <v>130</v>
      </c>
      <c r="C134" s="62" t="s">
        <v>148</v>
      </c>
      <c r="D134" s="63"/>
      <c r="E134" s="62"/>
      <c r="F134" s="62"/>
      <c r="G134" s="62" t="s">
        <v>42</v>
      </c>
      <c r="H134" s="131"/>
      <c r="I134" s="64"/>
      <c r="J134" s="64"/>
      <c r="K134" s="49" t="str">
        <f>IF(AND('Storage Rooms'!J135="",'Storage Rooms'!L135="",'Storage Rooms'!N135=""),"N","Y ")&amp;COUNTA('Storage Rooms'!J135,'Storage Rooms'!L135,'Storage Rooms'!N135)</f>
        <v>N0</v>
      </c>
      <c r="L134" s="154"/>
      <c r="M134" s="50"/>
      <c r="N134" s="51" t="s">
        <v>41</v>
      </c>
      <c r="O134" s="51"/>
      <c r="P134" s="51"/>
      <c r="Q134" s="51"/>
      <c r="R134" s="52"/>
      <c r="S134" s="66"/>
      <c r="T134" s="66"/>
      <c r="U134" s="67">
        <v>45175</v>
      </c>
      <c r="V134" s="56" t="str" cm="1">
        <f t="array" ref="V134">_xlfn.LET(_xlpm.v, _xlfn.XLOOKUP($F134,[1]UICS!$B$4:$B196,[1]UICS!$D$4:$D196,""), IF(_xlpm.v="", "", _xlpm.v))</f>
        <v/>
      </c>
      <c r="W134" s="57" t="str" cm="1">
        <f t="array" ref="W134">_xlfn.LET(_xlpm.v, _xlfn.XLOOKUP($F134,[1]UICS!$B$4:$B196,[1]UICS!$E$4:$E196,""), IF(_xlpm.v="", "", _xlpm.v))</f>
        <v/>
      </c>
      <c r="X134" s="58">
        <f t="array" ref="X134">_xlfn.XLOOKUP($F134,[1]UICS!$B$4:$B196,[1]UICS!$F$4:$F196," ")</f>
        <v>0</v>
      </c>
      <c r="Y134" s="57" t="str" cm="1">
        <f t="array" ref="Y134">_xlfn.LET(_xlpm.v, _xlfn.XLOOKUP($F134,[1]UICS!$B$4:$B196,[1]UICS!$G$4:$G196,""), IF(_xlpm.v="", "", _xlpm.v))</f>
        <v/>
      </c>
      <c r="Z134" s="59">
        <f t="array" ref="Z134">_xlfn.XLOOKUP($F134,[1]UICS!$B$4:$B196,[1]UICS!$I$4:$I196," ")</f>
        <v>0</v>
      </c>
      <c r="AA134" s="60">
        <f t="array" ref="AA134">_xlfn.XLOOKUP($F134,[1]UICS!$B$4:$B196,[1]UICS!$J$4:$J196," ")</f>
        <v>0</v>
      </c>
      <c r="AB134" s="58">
        <f t="array" ref="AB134">_xlfn.XLOOKUP($F134,[1]UICS!$B$4:$B196,[1]UICS!$K$4:$K196," ")</f>
        <v>0</v>
      </c>
      <c r="AC134" s="58"/>
      <c r="AD134" s="60" t="str" cm="1">
        <f t="array" ref="AD134">_xlfn.LET(_xlpm.v, _xlfn.XLOOKUP($F134,[1]UICS!$B$4:$B196,[1]UICS!$M$4:$M196,""), IF(_xlpm.v="", "", _xlpm.v))</f>
        <v/>
      </c>
    </row>
    <row r="135" spans="1:30" s="61" customFormat="1" ht="25" customHeight="1" thickBot="1" x14ac:dyDescent="0.3">
      <c r="A135" s="46">
        <v>3635</v>
      </c>
      <c r="B135" s="46" t="s">
        <v>130</v>
      </c>
      <c r="C135" s="46" t="s">
        <v>149</v>
      </c>
      <c r="D135" s="47"/>
      <c r="E135" s="46"/>
      <c r="F135" s="46"/>
      <c r="G135" s="46" t="s">
        <v>42</v>
      </c>
      <c r="H135" s="130"/>
      <c r="I135" s="48"/>
      <c r="J135" s="48"/>
      <c r="K135" s="49" t="str">
        <f>IF(AND('Storage Rooms'!J136="",'Storage Rooms'!L136="",'Storage Rooms'!N136=""),"N","Y ")&amp;COUNTA('Storage Rooms'!J136,'Storage Rooms'!L136,'Storage Rooms'!N136)</f>
        <v>N0</v>
      </c>
      <c r="L135" s="154"/>
      <c r="M135" s="50"/>
      <c r="N135" s="51" t="s">
        <v>41</v>
      </c>
      <c r="O135" s="51"/>
      <c r="P135" s="51"/>
      <c r="Q135" s="51"/>
      <c r="R135" s="52"/>
      <c r="S135" s="66"/>
      <c r="T135" s="66"/>
      <c r="U135" s="67">
        <v>45112</v>
      </c>
      <c r="V135" s="56" t="str" cm="1">
        <f t="array" ref="V135">_xlfn.LET(_xlpm.v, _xlfn.XLOOKUP($F135,[1]UICS!$B$4:$B197,[1]UICS!$D$4:$D197,""), IF(_xlpm.v="", "", _xlpm.v))</f>
        <v/>
      </c>
      <c r="W135" s="57" t="str" cm="1">
        <f t="array" ref="W135">_xlfn.LET(_xlpm.v, _xlfn.XLOOKUP($F135,[1]UICS!$B$4:$B197,[1]UICS!$E$4:$E197,""), IF(_xlpm.v="", "", _xlpm.v))</f>
        <v/>
      </c>
      <c r="X135" s="58">
        <f t="array" ref="X135">_xlfn.XLOOKUP($F135,[1]UICS!$B$4:$B197,[1]UICS!$F$4:$F197," ")</f>
        <v>0</v>
      </c>
      <c r="Y135" s="57" t="str" cm="1">
        <f t="array" ref="Y135">_xlfn.LET(_xlpm.v, _xlfn.XLOOKUP($F135,[1]UICS!$B$4:$B197,[1]UICS!$G$4:$G197,""), IF(_xlpm.v="", "", _xlpm.v))</f>
        <v/>
      </c>
      <c r="Z135" s="59">
        <f t="array" ref="Z135">_xlfn.XLOOKUP($F135,[1]UICS!$B$4:$B197,[1]UICS!$I$4:$I197," ")</f>
        <v>0</v>
      </c>
      <c r="AA135" s="60">
        <f t="array" ref="AA135">_xlfn.XLOOKUP($F135,[1]UICS!$B$4:$B197,[1]UICS!$J$4:$J197," ")</f>
        <v>0</v>
      </c>
      <c r="AB135" s="58">
        <f t="array" ref="AB135">_xlfn.XLOOKUP($F135,[1]UICS!$B$4:$B197,[1]UICS!$K$4:$K197," ")</f>
        <v>0</v>
      </c>
      <c r="AC135" s="58"/>
      <c r="AD135" s="60" t="str" cm="1">
        <f t="array" ref="AD135">_xlfn.LET(_xlpm.v, _xlfn.XLOOKUP($F135,[1]UICS!$B$4:$B197,[1]UICS!$M$4:$M197,""), IF(_xlpm.v="", "", _xlpm.v))</f>
        <v/>
      </c>
    </row>
    <row r="136" spans="1:30" s="61" customFormat="1" ht="25" customHeight="1" thickBot="1" x14ac:dyDescent="0.3">
      <c r="A136" s="62">
        <v>3635</v>
      </c>
      <c r="B136" s="62" t="s">
        <v>130</v>
      </c>
      <c r="C136" s="62" t="s">
        <v>150</v>
      </c>
      <c r="D136" s="63"/>
      <c r="E136" s="62"/>
      <c r="F136" s="62"/>
      <c r="G136" s="62" t="s">
        <v>42</v>
      </c>
      <c r="H136" s="131"/>
      <c r="I136" s="64"/>
      <c r="J136" s="64"/>
      <c r="K136" s="49" t="str">
        <f>IF(AND('Storage Rooms'!J137="",'Storage Rooms'!L137="",'Storage Rooms'!N137=""),"N","Y ")&amp;COUNTA('Storage Rooms'!J137,'Storage Rooms'!L137,'Storage Rooms'!N137)</f>
        <v>N0</v>
      </c>
      <c r="L136" s="154"/>
      <c r="M136" s="50"/>
      <c r="N136" s="51" t="s">
        <v>56</v>
      </c>
      <c r="O136" s="51"/>
      <c r="P136" s="51"/>
      <c r="Q136" s="51"/>
      <c r="R136" s="52"/>
      <c r="S136" s="66"/>
      <c r="T136" s="66"/>
      <c r="U136" s="67"/>
      <c r="V136" s="56" t="str" cm="1">
        <f t="array" ref="V136">_xlfn.LET(_xlpm.v, _xlfn.XLOOKUP($F136,[1]UICS!$B$4:$B198,[1]UICS!$D$4:$D198,""), IF(_xlpm.v="", "", _xlpm.v))</f>
        <v/>
      </c>
      <c r="W136" s="57" t="str" cm="1">
        <f t="array" ref="W136">_xlfn.LET(_xlpm.v, _xlfn.XLOOKUP($F136,[1]UICS!$B$4:$B198,[1]UICS!$E$4:$E198,""), IF(_xlpm.v="", "", _xlpm.v))</f>
        <v/>
      </c>
      <c r="X136" s="58">
        <f t="array" ref="X136">_xlfn.XLOOKUP($F136,[1]UICS!$B$4:$B198,[1]UICS!$F$4:$F198," ")</f>
        <v>0</v>
      </c>
      <c r="Y136" s="57" t="str" cm="1">
        <f t="array" ref="Y136">_xlfn.LET(_xlpm.v, _xlfn.XLOOKUP($F136,[1]UICS!$B$4:$B198,[1]UICS!$G$4:$G198,""), IF(_xlpm.v="", "", _xlpm.v))</f>
        <v/>
      </c>
      <c r="Z136" s="59">
        <f t="array" ref="Z136">_xlfn.XLOOKUP($F136,[1]UICS!$B$4:$B198,[1]UICS!$I$4:$I198," ")</f>
        <v>0</v>
      </c>
      <c r="AA136" s="60">
        <f t="array" ref="AA136">_xlfn.XLOOKUP($F136,[1]UICS!$B$4:$B198,[1]UICS!$J$4:$J198," ")</f>
        <v>0</v>
      </c>
      <c r="AB136" s="58">
        <f t="array" ref="AB136">_xlfn.XLOOKUP($F136,[1]UICS!$B$4:$B198,[1]UICS!$K$4:$K198," ")</f>
        <v>0</v>
      </c>
      <c r="AC136" s="58"/>
      <c r="AD136" s="60" t="str" cm="1">
        <f t="array" ref="AD136">_xlfn.LET(_xlpm.v, _xlfn.XLOOKUP($F136,[1]UICS!$B$4:$B198,[1]UICS!$M$4:$M198,""), IF(_xlpm.v="", "", _xlpm.v))</f>
        <v/>
      </c>
    </row>
    <row r="137" spans="1:30" s="61" customFormat="1" ht="25" customHeight="1" thickBot="1" x14ac:dyDescent="0.3">
      <c r="A137" s="46">
        <v>3635</v>
      </c>
      <c r="B137" s="46" t="s">
        <v>130</v>
      </c>
      <c r="C137" s="46" t="s">
        <v>151</v>
      </c>
      <c r="D137" s="47"/>
      <c r="E137" s="46"/>
      <c r="F137" s="46"/>
      <c r="G137" s="46" t="s">
        <v>40</v>
      </c>
      <c r="H137" s="130"/>
      <c r="I137" s="48"/>
      <c r="J137" s="48"/>
      <c r="K137" s="49" t="str">
        <f>IF(AND('Storage Rooms'!J138="",'Storage Rooms'!L138="",'Storage Rooms'!N138=""),"N","Y ")&amp;COUNTA('Storage Rooms'!J138,'Storage Rooms'!L138,'Storage Rooms'!N138)</f>
        <v>N0</v>
      </c>
      <c r="L137" s="154"/>
      <c r="M137" s="50"/>
      <c r="N137" s="51" t="s">
        <v>41</v>
      </c>
      <c r="O137" s="51"/>
      <c r="P137" s="51"/>
      <c r="Q137" s="51" t="s">
        <v>43</v>
      </c>
      <c r="R137" s="52"/>
      <c r="S137" s="65"/>
      <c r="T137" s="68"/>
      <c r="U137" s="67">
        <v>44868</v>
      </c>
      <c r="V137" s="56" t="str" cm="1">
        <f t="array" ref="V137">_xlfn.LET(_xlpm.v, _xlfn.XLOOKUP($F137,[1]UICS!$B$4:$B199,[1]UICS!$D$4:$D199,""), IF(_xlpm.v="", "", _xlpm.v))</f>
        <v/>
      </c>
      <c r="W137" s="57" t="str" cm="1">
        <f t="array" ref="W137">_xlfn.LET(_xlpm.v, _xlfn.XLOOKUP($F137,[1]UICS!$B$4:$B199,[1]UICS!$E$4:$E199,""), IF(_xlpm.v="", "", _xlpm.v))</f>
        <v/>
      </c>
      <c r="X137" s="58">
        <f t="array" ref="X137">_xlfn.XLOOKUP($F137,[1]UICS!$B$4:$B199,[1]UICS!$F$4:$F199," ")</f>
        <v>0</v>
      </c>
      <c r="Y137" s="57" t="str" cm="1">
        <f t="array" ref="Y137">_xlfn.LET(_xlpm.v, _xlfn.XLOOKUP($F137,[1]UICS!$B$4:$B199,[1]UICS!$G$4:$G199,""), IF(_xlpm.v="", "", _xlpm.v))</f>
        <v/>
      </c>
      <c r="Z137" s="59">
        <f t="array" ref="Z137">_xlfn.XLOOKUP($F137,[1]UICS!$B$4:$B199,[1]UICS!$I$4:$I199," ")</f>
        <v>0</v>
      </c>
      <c r="AA137" s="60">
        <f t="array" ref="AA137">_xlfn.XLOOKUP($F137,[1]UICS!$B$4:$B199,[1]UICS!$J$4:$J199," ")</f>
        <v>0</v>
      </c>
      <c r="AB137" s="58">
        <f t="array" ref="AB137">_xlfn.XLOOKUP($F137,[1]UICS!$B$4:$B199,[1]UICS!$K$4:$K199," ")</f>
        <v>0</v>
      </c>
      <c r="AC137" s="58"/>
      <c r="AD137" s="60" t="str" cm="1">
        <f t="array" ref="AD137">_xlfn.LET(_xlpm.v, _xlfn.XLOOKUP($F137,[1]UICS!$B$4:$B199,[1]UICS!$M$4:$M199,""), IF(_xlpm.v="", "", _xlpm.v))</f>
        <v/>
      </c>
    </row>
    <row r="138" spans="1:30" s="61" customFormat="1" ht="25" customHeight="1" thickBot="1" x14ac:dyDescent="0.3">
      <c r="A138" s="62">
        <v>3635</v>
      </c>
      <c r="B138" s="62" t="s">
        <v>130</v>
      </c>
      <c r="C138" s="62" t="s">
        <v>152</v>
      </c>
      <c r="D138" s="63"/>
      <c r="E138" s="62"/>
      <c r="F138" s="62"/>
      <c r="G138" s="62" t="s">
        <v>40</v>
      </c>
      <c r="H138" s="131"/>
      <c r="I138" s="64"/>
      <c r="J138" s="64"/>
      <c r="K138" s="49" t="str">
        <f>IF(AND('Storage Rooms'!J139="",'Storage Rooms'!L139="",'Storage Rooms'!N139=""),"N","Y ")&amp;COUNTA('Storage Rooms'!J139,'Storage Rooms'!L139,'Storage Rooms'!N139)</f>
        <v>N0</v>
      </c>
      <c r="L138" s="154"/>
      <c r="M138" s="50"/>
      <c r="N138" s="51" t="s">
        <v>56</v>
      </c>
      <c r="O138" s="51"/>
      <c r="P138" s="51"/>
      <c r="Q138" s="51"/>
      <c r="R138" s="52"/>
      <c r="S138" s="66"/>
      <c r="T138" s="66"/>
      <c r="U138" s="67"/>
      <c r="V138" s="56" t="str" cm="1">
        <f t="array" ref="V138">_xlfn.LET(_xlpm.v, _xlfn.XLOOKUP($F138,[1]UICS!$B$4:$B200,[1]UICS!$D$4:$D200,""), IF(_xlpm.v="", "", _xlpm.v))</f>
        <v/>
      </c>
      <c r="W138" s="57" t="str" cm="1">
        <f t="array" ref="W138">_xlfn.LET(_xlpm.v, _xlfn.XLOOKUP($F138,[1]UICS!$B$4:$B200,[1]UICS!$E$4:$E200,""), IF(_xlpm.v="", "", _xlpm.v))</f>
        <v/>
      </c>
      <c r="X138" s="58">
        <f t="array" ref="X138">_xlfn.XLOOKUP($F138,[1]UICS!$B$4:$B200,[1]UICS!$F$4:$F200," ")</f>
        <v>0</v>
      </c>
      <c r="Y138" s="57" t="str" cm="1">
        <f t="array" ref="Y138">_xlfn.LET(_xlpm.v, _xlfn.XLOOKUP($F138,[1]UICS!$B$4:$B200,[1]UICS!$G$4:$G200,""), IF(_xlpm.v="", "", _xlpm.v))</f>
        <v/>
      </c>
      <c r="Z138" s="59">
        <f t="array" ref="Z138">_xlfn.XLOOKUP($F138,[1]UICS!$B$4:$B200,[1]UICS!$I$4:$I200," ")</f>
        <v>0</v>
      </c>
      <c r="AA138" s="60">
        <f t="array" ref="AA138">_xlfn.XLOOKUP($F138,[1]UICS!$B$4:$B200,[1]UICS!$J$4:$J200," ")</f>
        <v>0</v>
      </c>
      <c r="AB138" s="58">
        <f t="array" ref="AB138">_xlfn.XLOOKUP($F138,[1]UICS!$B$4:$B200,[1]UICS!$K$4:$K200," ")</f>
        <v>0</v>
      </c>
      <c r="AC138" s="58"/>
      <c r="AD138" s="60" t="str" cm="1">
        <f t="array" ref="AD138">_xlfn.LET(_xlpm.v, _xlfn.XLOOKUP($F138,[1]UICS!$B$4:$B200,[1]UICS!$M$4:$M200,""), IF(_xlpm.v="", "", _xlpm.v))</f>
        <v/>
      </c>
    </row>
    <row r="139" spans="1:30" s="61" customFormat="1" ht="25" customHeight="1" thickBot="1" x14ac:dyDescent="0.3">
      <c r="A139" s="46">
        <v>3635</v>
      </c>
      <c r="B139" s="46" t="s">
        <v>130</v>
      </c>
      <c r="C139" s="46" t="s">
        <v>153</v>
      </c>
      <c r="D139" s="47"/>
      <c r="E139" s="46"/>
      <c r="F139" s="46"/>
      <c r="G139" s="46" t="s">
        <v>42</v>
      </c>
      <c r="H139" s="130"/>
      <c r="I139" s="48"/>
      <c r="J139" s="48"/>
      <c r="K139" s="49" t="str">
        <f>IF(AND('Storage Rooms'!J140="",'Storage Rooms'!L140="",'Storage Rooms'!N140=""),"N","Y ")&amp;COUNTA('Storage Rooms'!J140,'Storage Rooms'!L140,'Storage Rooms'!N140)</f>
        <v>N0</v>
      </c>
      <c r="L139" s="154"/>
      <c r="M139" s="50"/>
      <c r="N139" s="51" t="s">
        <v>41</v>
      </c>
      <c r="O139" s="51"/>
      <c r="P139" s="51"/>
      <c r="Q139" s="51"/>
      <c r="R139" s="52"/>
      <c r="S139" s="65"/>
      <c r="T139" s="68"/>
      <c r="U139" s="67">
        <v>44279</v>
      </c>
      <c r="V139" s="56" t="str" cm="1">
        <f t="array" ref="V139">_xlfn.LET(_xlpm.v, _xlfn.XLOOKUP($F139,[1]UICS!$B$4:$B201,[1]UICS!$D$4:$D201,""), IF(_xlpm.v="", "", _xlpm.v))</f>
        <v/>
      </c>
      <c r="W139" s="57" t="str" cm="1">
        <f t="array" ref="W139">_xlfn.LET(_xlpm.v, _xlfn.XLOOKUP($F139,[1]UICS!$B$4:$B201,[1]UICS!$E$4:$E201,""), IF(_xlpm.v="", "", _xlpm.v))</f>
        <v/>
      </c>
      <c r="X139" s="58">
        <f t="array" ref="X139">_xlfn.XLOOKUP($F139,[1]UICS!$B$4:$B201,[1]UICS!$F$4:$F201," ")</f>
        <v>0</v>
      </c>
      <c r="Y139" s="57" t="str" cm="1">
        <f t="array" ref="Y139">_xlfn.LET(_xlpm.v, _xlfn.XLOOKUP($F139,[1]UICS!$B$4:$B201,[1]UICS!$G$4:$G201,""), IF(_xlpm.v="", "", _xlpm.v))</f>
        <v/>
      </c>
      <c r="Z139" s="59">
        <f t="array" ref="Z139">_xlfn.XLOOKUP($F139,[1]UICS!$B$4:$B201,[1]UICS!$I$4:$I201," ")</f>
        <v>0</v>
      </c>
      <c r="AA139" s="60">
        <f t="array" ref="AA139">_xlfn.XLOOKUP($F139,[1]UICS!$B$4:$B201,[1]UICS!$J$4:$J201," ")</f>
        <v>0</v>
      </c>
      <c r="AB139" s="58">
        <f t="array" ref="AB139">_xlfn.XLOOKUP($F139,[1]UICS!$B$4:$B201,[1]UICS!$K$4:$K201," ")</f>
        <v>0</v>
      </c>
      <c r="AC139" s="58"/>
      <c r="AD139" s="60" t="str" cm="1">
        <f t="array" ref="AD139">_xlfn.LET(_xlpm.v, _xlfn.XLOOKUP($F139,[1]UICS!$B$4:$B201,[1]UICS!$M$4:$M201,""), IF(_xlpm.v="", "", _xlpm.v))</f>
        <v/>
      </c>
    </row>
    <row r="140" spans="1:30" s="61" customFormat="1" ht="25" customHeight="1" thickBot="1" x14ac:dyDescent="0.3">
      <c r="A140" s="62">
        <v>3635</v>
      </c>
      <c r="B140" s="62" t="s">
        <v>130</v>
      </c>
      <c r="C140" s="62" t="s">
        <v>154</v>
      </c>
      <c r="D140" s="63"/>
      <c r="E140" s="62"/>
      <c r="F140" s="62"/>
      <c r="G140" s="62" t="s">
        <v>42</v>
      </c>
      <c r="H140" s="131"/>
      <c r="I140" s="64"/>
      <c r="J140" s="64"/>
      <c r="K140" s="49" t="str">
        <f>IF(AND('Storage Rooms'!J141="",'Storage Rooms'!L141="",'Storage Rooms'!N141=""),"N","Y ")&amp;COUNTA('Storage Rooms'!J141,'Storage Rooms'!L141,'Storage Rooms'!N141)</f>
        <v>N0</v>
      </c>
      <c r="L140" s="154"/>
      <c r="M140" s="50" t="s">
        <v>155</v>
      </c>
      <c r="N140" s="51" t="s">
        <v>41</v>
      </c>
      <c r="O140" s="51"/>
      <c r="P140" s="51"/>
      <c r="Q140" s="51"/>
      <c r="R140" s="80"/>
      <c r="S140" s="65"/>
      <c r="T140" s="68"/>
      <c r="U140" s="67">
        <v>45464</v>
      </c>
      <c r="V140" s="56" t="str" cm="1">
        <f t="array" ref="V140">_xlfn.LET(_xlpm.v, _xlfn.XLOOKUP($F140,[1]UICS!$B$4:$B202,[1]UICS!$D$4:$D202,""), IF(_xlpm.v="", "", _xlpm.v))</f>
        <v/>
      </c>
      <c r="W140" s="57" t="str" cm="1">
        <f t="array" ref="W140">_xlfn.LET(_xlpm.v, _xlfn.XLOOKUP($F140,[1]UICS!$B$4:$B202,[1]UICS!$E$4:$E202,""), IF(_xlpm.v="", "", _xlpm.v))</f>
        <v/>
      </c>
      <c r="X140" s="58">
        <f t="array" ref="X140">_xlfn.XLOOKUP($F140,[1]UICS!$B$4:$B202,[1]UICS!$F$4:$F202," ")</f>
        <v>0</v>
      </c>
      <c r="Y140" s="57" t="str" cm="1">
        <f t="array" ref="Y140">_xlfn.LET(_xlpm.v, _xlfn.XLOOKUP($F140,[1]UICS!$B$4:$B202,[1]UICS!$G$4:$G202,""), IF(_xlpm.v="", "", _xlpm.v))</f>
        <v/>
      </c>
      <c r="Z140" s="59">
        <f t="array" ref="Z140">_xlfn.XLOOKUP($F140,[1]UICS!$B$4:$B202,[1]UICS!$I$4:$I202," ")</f>
        <v>0</v>
      </c>
      <c r="AA140" s="60">
        <f t="array" ref="AA140">_xlfn.XLOOKUP($F140,[1]UICS!$B$4:$B202,[1]UICS!$J$4:$J202," ")</f>
        <v>0</v>
      </c>
      <c r="AB140" s="58">
        <f t="array" ref="AB140">_xlfn.XLOOKUP($F140,[1]UICS!$B$4:$B202,[1]UICS!$K$4:$K202," ")</f>
        <v>0</v>
      </c>
      <c r="AC140" s="58"/>
      <c r="AD140" s="60" t="str" cm="1">
        <f t="array" ref="AD140">_xlfn.LET(_xlpm.v, _xlfn.XLOOKUP($F140,[1]UICS!$B$4:$B202,[1]UICS!$M$4:$M202,""), IF(_xlpm.v="", "", _xlpm.v))</f>
        <v/>
      </c>
    </row>
    <row r="141" spans="1:30" s="61" customFormat="1" ht="25" customHeight="1" thickBot="1" x14ac:dyDescent="0.3">
      <c r="A141" s="46">
        <v>3635</v>
      </c>
      <c r="B141" s="46" t="s">
        <v>130</v>
      </c>
      <c r="C141" s="46" t="s">
        <v>156</v>
      </c>
      <c r="D141" s="47"/>
      <c r="E141" s="46"/>
      <c r="F141" s="46"/>
      <c r="G141" s="46" t="s">
        <v>40</v>
      </c>
      <c r="H141" s="130"/>
      <c r="I141" s="48"/>
      <c r="J141" s="48"/>
      <c r="K141" s="49" t="str">
        <f>IF(AND('Storage Rooms'!J142="",'Storage Rooms'!L142="",'Storage Rooms'!N142=""),"N","Y ")&amp;COUNTA('Storage Rooms'!J142,'Storage Rooms'!L142,'Storage Rooms'!N142)</f>
        <v>N0</v>
      </c>
      <c r="L141" s="154"/>
      <c r="M141" s="50" t="s">
        <v>157</v>
      </c>
      <c r="N141" s="51" t="s">
        <v>56</v>
      </c>
      <c r="O141" s="51"/>
      <c r="P141" s="51"/>
      <c r="Q141" s="51"/>
      <c r="R141" s="52"/>
      <c r="S141" s="66"/>
      <c r="T141" s="66"/>
      <c r="U141" s="67"/>
      <c r="V141" s="56" t="str" cm="1">
        <f t="array" ref="V141">_xlfn.LET(_xlpm.v, _xlfn.XLOOKUP($F141,[1]UICS!$B$4:$B203,[1]UICS!$D$4:$D203,""), IF(_xlpm.v="", "", _xlpm.v))</f>
        <v/>
      </c>
      <c r="W141" s="57" t="str" cm="1">
        <f t="array" ref="W141">_xlfn.LET(_xlpm.v, _xlfn.XLOOKUP($F141,[1]UICS!$B$4:$B203,[1]UICS!$E$4:$E203,""), IF(_xlpm.v="", "", _xlpm.v))</f>
        <v/>
      </c>
      <c r="X141" s="58">
        <f t="array" ref="X141">_xlfn.XLOOKUP($F141,[1]UICS!$B$4:$B203,[1]UICS!$F$4:$F203," ")</f>
        <v>0</v>
      </c>
      <c r="Y141" s="57" t="str" cm="1">
        <f t="array" ref="Y141">_xlfn.LET(_xlpm.v, _xlfn.XLOOKUP($F141,[1]UICS!$B$4:$B203,[1]UICS!$G$4:$G203,""), IF(_xlpm.v="", "", _xlpm.v))</f>
        <v/>
      </c>
      <c r="Z141" s="59">
        <f t="array" ref="Z141">_xlfn.XLOOKUP($F141,[1]UICS!$B$4:$B203,[1]UICS!$I$4:$I203," ")</f>
        <v>0</v>
      </c>
      <c r="AA141" s="60">
        <f t="array" ref="AA141">_xlfn.XLOOKUP($F141,[1]UICS!$B$4:$B203,[1]UICS!$J$4:$J203," ")</f>
        <v>0</v>
      </c>
      <c r="AB141" s="58">
        <f t="array" ref="AB141">_xlfn.XLOOKUP($F141,[1]UICS!$B$4:$B203,[1]UICS!$K$4:$K203," ")</f>
        <v>0</v>
      </c>
      <c r="AC141" s="58"/>
      <c r="AD141" s="60" t="str" cm="1">
        <f t="array" ref="AD141">_xlfn.LET(_xlpm.v, _xlfn.XLOOKUP($F141,[1]UICS!$B$4:$B203,[1]UICS!$M$4:$M203,""), IF(_xlpm.v="", "", _xlpm.v))</f>
        <v/>
      </c>
    </row>
    <row r="142" spans="1:30" s="61" customFormat="1" ht="25" customHeight="1" thickBot="1" x14ac:dyDescent="0.3">
      <c r="A142" s="62">
        <v>3635</v>
      </c>
      <c r="B142" s="62" t="s">
        <v>130</v>
      </c>
      <c r="C142" s="62" t="s">
        <v>158</v>
      </c>
      <c r="D142" s="63"/>
      <c r="E142" s="62"/>
      <c r="F142" s="62"/>
      <c r="G142" s="62" t="s">
        <v>40</v>
      </c>
      <c r="H142" s="131"/>
      <c r="I142" s="64"/>
      <c r="J142" s="64"/>
      <c r="K142" s="49" t="str">
        <f>IF(AND('Storage Rooms'!J143="",'Storage Rooms'!L143="",'Storage Rooms'!N143=""),"N","Y ")&amp;COUNTA('Storage Rooms'!J143,'Storage Rooms'!L143,'Storage Rooms'!N143)</f>
        <v>N0</v>
      </c>
      <c r="L142" s="154"/>
      <c r="M142" s="50" t="s">
        <v>157</v>
      </c>
      <c r="N142" s="51" t="s">
        <v>56</v>
      </c>
      <c r="O142" s="51"/>
      <c r="P142" s="51"/>
      <c r="Q142" s="51"/>
      <c r="R142" s="52"/>
      <c r="S142" s="66"/>
      <c r="T142" s="66"/>
      <c r="U142" s="67"/>
      <c r="V142" s="56" t="str" cm="1">
        <f t="array" ref="V142">_xlfn.LET(_xlpm.v, _xlfn.XLOOKUP($F142,[1]UICS!$B$4:$B204,[1]UICS!$D$4:$D204,""), IF(_xlpm.v="", "", _xlpm.v))</f>
        <v/>
      </c>
      <c r="W142" s="57" t="str" cm="1">
        <f t="array" ref="W142">_xlfn.LET(_xlpm.v, _xlfn.XLOOKUP($F142,[1]UICS!$B$4:$B204,[1]UICS!$E$4:$E204,""), IF(_xlpm.v="", "", _xlpm.v))</f>
        <v/>
      </c>
      <c r="X142" s="58">
        <f t="array" ref="X142">_xlfn.XLOOKUP($F142,[1]UICS!$B$4:$B204,[1]UICS!$F$4:$F204," ")</f>
        <v>0</v>
      </c>
      <c r="Y142" s="57" t="str" cm="1">
        <f t="array" ref="Y142">_xlfn.LET(_xlpm.v, _xlfn.XLOOKUP($F142,[1]UICS!$B$4:$B204,[1]UICS!$G$4:$G204,""), IF(_xlpm.v="", "", _xlpm.v))</f>
        <v/>
      </c>
      <c r="Z142" s="59">
        <f t="array" ref="Z142">_xlfn.XLOOKUP($F142,[1]UICS!$B$4:$B204,[1]UICS!$I$4:$I204," ")</f>
        <v>0</v>
      </c>
      <c r="AA142" s="60">
        <f t="array" ref="AA142">_xlfn.XLOOKUP($F142,[1]UICS!$B$4:$B204,[1]UICS!$J$4:$J204," ")</f>
        <v>0</v>
      </c>
      <c r="AB142" s="58">
        <f t="array" ref="AB142">_xlfn.XLOOKUP($F142,[1]UICS!$B$4:$B204,[1]UICS!$K$4:$K204," ")</f>
        <v>0</v>
      </c>
      <c r="AC142" s="58"/>
      <c r="AD142" s="60" t="str" cm="1">
        <f t="array" ref="AD142">_xlfn.LET(_xlpm.v, _xlfn.XLOOKUP($F142,[1]UICS!$B$4:$B204,[1]UICS!$M$4:$M204,""), IF(_xlpm.v="", "", _xlpm.v))</f>
        <v/>
      </c>
    </row>
    <row r="143" spans="1:30" s="61" customFormat="1" ht="25" customHeight="1" thickBot="1" x14ac:dyDescent="0.3">
      <c r="A143" s="46">
        <v>3635</v>
      </c>
      <c r="B143" s="46" t="s">
        <v>130</v>
      </c>
      <c r="C143" s="46" t="s">
        <v>159</v>
      </c>
      <c r="D143" s="47"/>
      <c r="E143" s="46"/>
      <c r="F143" s="46"/>
      <c r="G143" s="46" t="s">
        <v>42</v>
      </c>
      <c r="H143" s="130"/>
      <c r="I143" s="48"/>
      <c r="J143" s="48"/>
      <c r="K143" s="49" t="str">
        <f>IF(AND('Storage Rooms'!J144="",'Storage Rooms'!L144="",'Storage Rooms'!N144=""),"N","Y ")&amp;COUNTA('Storage Rooms'!J144,'Storage Rooms'!L144,'Storage Rooms'!N144)</f>
        <v>N0</v>
      </c>
      <c r="L143" s="154"/>
      <c r="M143" s="50" t="s">
        <v>160</v>
      </c>
      <c r="N143" s="51" t="s">
        <v>41</v>
      </c>
      <c r="O143" s="51"/>
      <c r="P143" s="51"/>
      <c r="Q143" s="51"/>
      <c r="R143" s="52"/>
      <c r="S143" s="65"/>
      <c r="T143" s="66"/>
      <c r="U143" s="67">
        <v>45411</v>
      </c>
      <c r="V143" s="56" t="str" cm="1">
        <f t="array" ref="V143">_xlfn.LET(_xlpm.v, _xlfn.XLOOKUP($F143,[1]UICS!$B$4:$B205,[1]UICS!$D$4:$D205,""), IF(_xlpm.v="", "", _xlpm.v))</f>
        <v/>
      </c>
      <c r="W143" s="57" t="str" cm="1">
        <f t="array" ref="W143">_xlfn.LET(_xlpm.v, _xlfn.XLOOKUP($F143,[1]UICS!$B$4:$B205,[1]UICS!$E$4:$E205,""), IF(_xlpm.v="", "", _xlpm.v))</f>
        <v/>
      </c>
      <c r="X143" s="58">
        <f t="array" ref="X143">_xlfn.XLOOKUP($F143,[1]UICS!$B$4:$B205,[1]UICS!$F$4:$F205," ")</f>
        <v>0</v>
      </c>
      <c r="Y143" s="57" t="str" cm="1">
        <f t="array" ref="Y143">_xlfn.LET(_xlpm.v, _xlfn.XLOOKUP($F143,[1]UICS!$B$4:$B205,[1]UICS!$G$4:$G205,""), IF(_xlpm.v="", "", _xlpm.v))</f>
        <v/>
      </c>
      <c r="Z143" s="59">
        <f t="array" ref="Z143">_xlfn.XLOOKUP($F143,[1]UICS!$B$4:$B205,[1]UICS!$I$4:$I205," ")</f>
        <v>0</v>
      </c>
      <c r="AA143" s="60">
        <f t="array" ref="AA143">_xlfn.XLOOKUP($F143,[1]UICS!$B$4:$B205,[1]UICS!$J$4:$J205," ")</f>
        <v>0</v>
      </c>
      <c r="AB143" s="58">
        <f t="array" ref="AB143">_xlfn.XLOOKUP($F143,[1]UICS!$B$4:$B205,[1]UICS!$K$4:$K205," ")</f>
        <v>0</v>
      </c>
      <c r="AC143" s="58"/>
      <c r="AD143" s="60" t="str" cm="1">
        <f t="array" ref="AD143">_xlfn.LET(_xlpm.v, _xlfn.XLOOKUP($F143,[1]UICS!$B$4:$B205,[1]UICS!$M$4:$M205,""), IF(_xlpm.v="", "", _xlpm.v))</f>
        <v/>
      </c>
    </row>
    <row r="144" spans="1:30" s="61" customFormat="1" ht="25" customHeight="1" thickBot="1" x14ac:dyDescent="0.3">
      <c r="A144" s="62">
        <v>3635</v>
      </c>
      <c r="B144" s="62" t="s">
        <v>130</v>
      </c>
      <c r="C144" s="62" t="s">
        <v>161</v>
      </c>
      <c r="D144" s="63"/>
      <c r="E144" s="62"/>
      <c r="F144" s="62"/>
      <c r="G144" s="62" t="s">
        <v>42</v>
      </c>
      <c r="H144" s="131"/>
      <c r="I144" s="64"/>
      <c r="J144" s="64"/>
      <c r="K144" s="49" t="str">
        <f>IF(AND('Storage Rooms'!J145="",'Storage Rooms'!L145="",'Storage Rooms'!N145=""),"N","Y ")&amp;COUNTA('Storage Rooms'!J145,'Storage Rooms'!L145,'Storage Rooms'!N145)</f>
        <v>N0</v>
      </c>
      <c r="L144" s="154"/>
      <c r="M144" s="50" t="s">
        <v>162</v>
      </c>
      <c r="N144" s="51" t="s">
        <v>41</v>
      </c>
      <c r="O144" s="51"/>
      <c r="P144" s="51"/>
      <c r="Q144" s="51" t="s">
        <v>43</v>
      </c>
      <c r="R144" s="52"/>
      <c r="S144" s="65"/>
      <c r="T144" s="68"/>
      <c r="U144" s="67">
        <v>45411</v>
      </c>
      <c r="V144" s="56" t="str" cm="1">
        <f t="array" ref="V144">_xlfn.LET(_xlpm.v, _xlfn.XLOOKUP($F144,[1]UICS!$B$4:$B206,[1]UICS!$D$4:$D206,""), IF(_xlpm.v="", "", _xlpm.v))</f>
        <v/>
      </c>
      <c r="W144" s="57" t="str" cm="1">
        <f t="array" ref="W144">_xlfn.LET(_xlpm.v, _xlfn.XLOOKUP($F144,[1]UICS!$B$4:$B206,[1]UICS!$E$4:$E206,""), IF(_xlpm.v="", "", _xlpm.v))</f>
        <v/>
      </c>
      <c r="X144" s="58">
        <f t="array" ref="X144">_xlfn.XLOOKUP($F144,[1]UICS!$B$4:$B206,[1]UICS!$F$4:$F206," ")</f>
        <v>0</v>
      </c>
      <c r="Y144" s="57" t="str" cm="1">
        <f t="array" ref="Y144">_xlfn.LET(_xlpm.v, _xlfn.XLOOKUP($F144,[1]UICS!$B$4:$B206,[1]UICS!$G$4:$G206,""), IF(_xlpm.v="", "", _xlpm.v))</f>
        <v/>
      </c>
      <c r="Z144" s="59">
        <f t="array" ref="Z144">_xlfn.XLOOKUP($F144,[1]UICS!$B$4:$B206,[1]UICS!$I$4:$I206," ")</f>
        <v>0</v>
      </c>
      <c r="AA144" s="60">
        <f t="array" ref="AA144">_xlfn.XLOOKUP($F144,[1]UICS!$B$4:$B206,[1]UICS!$J$4:$J206," ")</f>
        <v>0</v>
      </c>
      <c r="AB144" s="58">
        <f t="array" ref="AB144">_xlfn.XLOOKUP($F144,[1]UICS!$B$4:$B206,[1]UICS!$K$4:$K206," ")</f>
        <v>0</v>
      </c>
      <c r="AC144" s="58"/>
      <c r="AD144" s="60" t="str" cm="1">
        <f t="array" ref="AD144">_xlfn.LET(_xlpm.v, _xlfn.XLOOKUP($F144,[1]UICS!$B$4:$B206,[1]UICS!$M$4:$M206,""), IF(_xlpm.v="", "", _xlpm.v))</f>
        <v/>
      </c>
    </row>
    <row r="145" spans="1:30" s="61" customFormat="1" ht="25" customHeight="1" thickBot="1" x14ac:dyDescent="0.3">
      <c r="A145" s="46">
        <v>3635</v>
      </c>
      <c r="B145" s="46" t="s">
        <v>130</v>
      </c>
      <c r="C145" s="46" t="s">
        <v>163</v>
      </c>
      <c r="D145" s="47"/>
      <c r="E145" s="46"/>
      <c r="F145" s="46"/>
      <c r="G145" s="46" t="s">
        <v>42</v>
      </c>
      <c r="H145" s="130"/>
      <c r="I145" s="48"/>
      <c r="J145" s="48"/>
      <c r="K145" s="49" t="str">
        <f>IF(AND('Storage Rooms'!J146="",'Storage Rooms'!L146="",'Storage Rooms'!N146=""),"N","Y ")&amp;COUNTA('Storage Rooms'!J146,'Storage Rooms'!L146,'Storage Rooms'!N146)</f>
        <v>N0</v>
      </c>
      <c r="L145" s="154"/>
      <c r="M145" s="50"/>
      <c r="N145" s="51" t="s">
        <v>41</v>
      </c>
      <c r="O145" s="51"/>
      <c r="P145" s="51"/>
      <c r="Q145" s="51"/>
      <c r="R145" s="52"/>
      <c r="S145" s="66"/>
      <c r="T145" s="66"/>
      <c r="U145" s="67">
        <v>45148</v>
      </c>
      <c r="V145" s="56" t="str" cm="1">
        <f t="array" ref="V145">_xlfn.LET(_xlpm.v, _xlfn.XLOOKUP($F145,[1]UICS!$B$4:$B207,[1]UICS!$D$4:$D207,""), IF(_xlpm.v="", "", _xlpm.v))</f>
        <v/>
      </c>
      <c r="W145" s="57" t="str" cm="1">
        <f t="array" ref="W145">_xlfn.LET(_xlpm.v, _xlfn.XLOOKUP($F145,[1]UICS!$B$4:$B207,[1]UICS!$E$4:$E207,""), IF(_xlpm.v="", "", _xlpm.v))</f>
        <v/>
      </c>
      <c r="X145" s="58">
        <f t="array" ref="X145">_xlfn.XLOOKUP($F145,[1]UICS!$B$4:$B207,[1]UICS!$F$4:$F207," ")</f>
        <v>0</v>
      </c>
      <c r="Y145" s="57" t="str" cm="1">
        <f t="array" ref="Y145">_xlfn.LET(_xlpm.v, _xlfn.XLOOKUP($F145,[1]UICS!$B$4:$B207,[1]UICS!$G$4:$G207,""), IF(_xlpm.v="", "", _xlpm.v))</f>
        <v/>
      </c>
      <c r="Z145" s="59">
        <f t="array" ref="Z145">_xlfn.XLOOKUP($F145,[1]UICS!$B$4:$B207,[1]UICS!$I$4:$I207," ")</f>
        <v>0</v>
      </c>
      <c r="AA145" s="60">
        <f t="array" ref="AA145">_xlfn.XLOOKUP($F145,[1]UICS!$B$4:$B207,[1]UICS!$J$4:$J207," ")</f>
        <v>0</v>
      </c>
      <c r="AB145" s="58">
        <f t="array" ref="AB145">_xlfn.XLOOKUP($F145,[1]UICS!$B$4:$B207,[1]UICS!$K$4:$K207," ")</f>
        <v>0</v>
      </c>
      <c r="AC145" s="58"/>
      <c r="AD145" s="60" t="str" cm="1">
        <f t="array" ref="AD145">_xlfn.LET(_xlpm.v, _xlfn.XLOOKUP($F145,[1]UICS!$B$4:$B207,[1]UICS!$M$4:$M207,""), IF(_xlpm.v="", "", _xlpm.v))</f>
        <v/>
      </c>
    </row>
    <row r="146" spans="1:30" s="61" customFormat="1" ht="25" customHeight="1" thickBot="1" x14ac:dyDescent="0.3">
      <c r="A146" s="62">
        <v>3635</v>
      </c>
      <c r="B146" s="62" t="s">
        <v>130</v>
      </c>
      <c r="C146" s="62" t="s">
        <v>164</v>
      </c>
      <c r="D146" s="63"/>
      <c r="E146" s="62"/>
      <c r="F146" s="62"/>
      <c r="G146" s="62" t="s">
        <v>42</v>
      </c>
      <c r="H146" s="131"/>
      <c r="I146" s="64"/>
      <c r="J146" s="64"/>
      <c r="K146" s="49" t="str">
        <f>IF(AND('Storage Rooms'!J147="",'Storage Rooms'!L147="",'Storage Rooms'!N147=""),"N","Y ")&amp;COUNTA('Storage Rooms'!J147,'Storage Rooms'!L147,'Storage Rooms'!N147)</f>
        <v>N0</v>
      </c>
      <c r="L146" s="154"/>
      <c r="M146" s="50"/>
      <c r="N146" s="51" t="s">
        <v>41</v>
      </c>
      <c r="O146" s="51"/>
      <c r="P146" s="51"/>
      <c r="Q146" s="51"/>
      <c r="R146" s="52"/>
      <c r="S146" s="65"/>
      <c r="T146" s="66"/>
      <c r="U146" s="81">
        <v>45107</v>
      </c>
      <c r="V146" s="56" t="str" cm="1">
        <f t="array" ref="V146">_xlfn.LET(_xlpm.v, _xlfn.XLOOKUP($F146,[1]UICS!$B$4:$B208,[1]UICS!$D$4:$D208,""), IF(_xlpm.v="", "", _xlpm.v))</f>
        <v/>
      </c>
      <c r="W146" s="57" t="str" cm="1">
        <f t="array" ref="W146">_xlfn.LET(_xlpm.v, _xlfn.XLOOKUP($F146,[1]UICS!$B$4:$B208,[1]UICS!$E$4:$E208,""), IF(_xlpm.v="", "", _xlpm.v))</f>
        <v/>
      </c>
      <c r="X146" s="58">
        <f t="array" ref="X146">_xlfn.XLOOKUP($F146,[1]UICS!$B$4:$B208,[1]UICS!$F$4:$F208," ")</f>
        <v>0</v>
      </c>
      <c r="Y146" s="57" t="str" cm="1">
        <f t="array" ref="Y146">_xlfn.LET(_xlpm.v, _xlfn.XLOOKUP($F146,[1]UICS!$B$4:$B208,[1]UICS!$G$4:$G208,""), IF(_xlpm.v="", "", _xlpm.v))</f>
        <v/>
      </c>
      <c r="Z146" s="59">
        <f t="array" ref="Z146">_xlfn.XLOOKUP($F146,[1]UICS!$B$4:$B208,[1]UICS!$I$4:$I208," ")</f>
        <v>0</v>
      </c>
      <c r="AA146" s="60">
        <f t="array" ref="AA146">_xlfn.XLOOKUP($F146,[1]UICS!$B$4:$B208,[1]UICS!$J$4:$J208," ")</f>
        <v>0</v>
      </c>
      <c r="AB146" s="58">
        <f t="array" ref="AB146">_xlfn.XLOOKUP($F146,[1]UICS!$B$4:$B208,[1]UICS!$K$4:$K208," ")</f>
        <v>0</v>
      </c>
      <c r="AC146" s="58"/>
      <c r="AD146" s="60" t="str" cm="1">
        <f t="array" ref="AD146">_xlfn.LET(_xlpm.v, _xlfn.XLOOKUP($F146,[1]UICS!$B$4:$B208,[1]UICS!$M$4:$M208,""), IF(_xlpm.v="", "", _xlpm.v))</f>
        <v/>
      </c>
    </row>
    <row r="147" spans="1:30" s="61" customFormat="1" ht="25" customHeight="1" thickBot="1" x14ac:dyDescent="0.3">
      <c r="A147" s="46">
        <v>3635</v>
      </c>
      <c r="B147" s="46" t="s">
        <v>130</v>
      </c>
      <c r="C147" s="46" t="s">
        <v>165</v>
      </c>
      <c r="D147" s="47"/>
      <c r="E147" s="46"/>
      <c r="F147" s="46"/>
      <c r="G147" s="46" t="s">
        <v>42</v>
      </c>
      <c r="H147" s="130"/>
      <c r="I147" s="48"/>
      <c r="J147" s="48"/>
      <c r="K147" s="49" t="str">
        <f>IF(AND('Storage Rooms'!J148="",'Storage Rooms'!L148="",'Storage Rooms'!N148=""),"N","Y ")&amp;COUNTA('Storage Rooms'!J148,'Storage Rooms'!L148,'Storage Rooms'!N148)</f>
        <v>N0</v>
      </c>
      <c r="L147" s="154"/>
      <c r="M147" s="50"/>
      <c r="N147" s="51" t="s">
        <v>56</v>
      </c>
      <c r="O147" s="51"/>
      <c r="P147" s="51"/>
      <c r="Q147" s="51"/>
      <c r="R147" s="52"/>
      <c r="S147" s="66"/>
      <c r="T147" s="66"/>
      <c r="U147" s="67"/>
      <c r="V147" s="56" t="str" cm="1">
        <f t="array" ref="V147">_xlfn.LET(_xlpm.v, _xlfn.XLOOKUP($F147,[1]UICS!$B$4:$B209,[1]UICS!$D$4:$D209,""), IF(_xlpm.v="", "", _xlpm.v))</f>
        <v/>
      </c>
      <c r="W147" s="57" t="str" cm="1">
        <f t="array" ref="W147">_xlfn.LET(_xlpm.v, _xlfn.XLOOKUP($F147,[1]UICS!$B$4:$B209,[1]UICS!$E$4:$E209,""), IF(_xlpm.v="", "", _xlpm.v))</f>
        <v/>
      </c>
      <c r="X147" s="58">
        <f t="array" ref="X147">_xlfn.XLOOKUP($F147,[1]UICS!$B$4:$B209,[1]UICS!$F$4:$F209," ")</f>
        <v>0</v>
      </c>
      <c r="Y147" s="57" t="str" cm="1">
        <f t="array" ref="Y147">_xlfn.LET(_xlpm.v, _xlfn.XLOOKUP($F147,[1]UICS!$B$4:$B209,[1]UICS!$G$4:$G209,""), IF(_xlpm.v="", "", _xlpm.v))</f>
        <v/>
      </c>
      <c r="Z147" s="59">
        <f t="array" ref="Z147">_xlfn.XLOOKUP($F147,[1]UICS!$B$4:$B209,[1]UICS!$I$4:$I209," ")</f>
        <v>0</v>
      </c>
      <c r="AA147" s="60">
        <f t="array" ref="AA147">_xlfn.XLOOKUP($F147,[1]UICS!$B$4:$B209,[1]UICS!$J$4:$J209," ")</f>
        <v>0</v>
      </c>
      <c r="AB147" s="58">
        <f t="array" ref="AB147">_xlfn.XLOOKUP($F147,[1]UICS!$B$4:$B209,[1]UICS!$K$4:$K209," ")</f>
        <v>0</v>
      </c>
      <c r="AC147" s="58"/>
      <c r="AD147" s="60" t="str" cm="1">
        <f t="array" ref="AD147">_xlfn.LET(_xlpm.v, _xlfn.XLOOKUP($F147,[1]UICS!$B$4:$B209,[1]UICS!$M$4:$M209,""), IF(_xlpm.v="", "", _xlpm.v))</f>
        <v/>
      </c>
    </row>
    <row r="148" spans="1:30" s="61" customFormat="1" ht="25" customHeight="1" thickBot="1" x14ac:dyDescent="0.3">
      <c r="A148" s="62">
        <v>3635</v>
      </c>
      <c r="B148" s="62" t="s">
        <v>130</v>
      </c>
      <c r="C148" s="62" t="s">
        <v>166</v>
      </c>
      <c r="D148" s="63"/>
      <c r="E148" s="62"/>
      <c r="F148" s="62"/>
      <c r="G148" s="62" t="s">
        <v>42</v>
      </c>
      <c r="H148" s="131"/>
      <c r="I148" s="64"/>
      <c r="J148" s="64"/>
      <c r="K148" s="49" t="str">
        <f>IF(AND('Storage Rooms'!J149="",'Storage Rooms'!L149="",'Storage Rooms'!N149=""),"N","Y ")&amp;COUNTA('Storage Rooms'!J149,'Storage Rooms'!L149,'Storage Rooms'!N149)</f>
        <v>N0</v>
      </c>
      <c r="L148" s="154"/>
      <c r="M148" s="50"/>
      <c r="N148" s="51" t="s">
        <v>41</v>
      </c>
      <c r="O148" s="51"/>
      <c r="P148" s="51"/>
      <c r="Q148" s="51"/>
      <c r="R148" s="52"/>
      <c r="S148" s="65"/>
      <c r="T148" s="66"/>
      <c r="U148" s="67">
        <v>44816</v>
      </c>
      <c r="V148" s="56" t="str" cm="1">
        <f t="array" ref="V148">_xlfn.LET(_xlpm.v, _xlfn.XLOOKUP($F148,[1]UICS!$B$4:$B210,[1]UICS!$D$4:$D210,""), IF(_xlpm.v="", "", _xlpm.v))</f>
        <v/>
      </c>
      <c r="W148" s="57" t="str" cm="1">
        <f t="array" ref="W148">_xlfn.LET(_xlpm.v, _xlfn.XLOOKUP($F148,[1]UICS!$B$4:$B210,[1]UICS!$E$4:$E210,""), IF(_xlpm.v="", "", _xlpm.v))</f>
        <v/>
      </c>
      <c r="X148" s="58">
        <f t="array" ref="X148">_xlfn.XLOOKUP($F148,[1]UICS!$B$4:$B210,[1]UICS!$F$4:$F210," ")</f>
        <v>0</v>
      </c>
      <c r="Y148" s="57" t="str" cm="1">
        <f t="array" ref="Y148">_xlfn.LET(_xlpm.v, _xlfn.XLOOKUP($F148,[1]UICS!$B$4:$B210,[1]UICS!$G$4:$G210,""), IF(_xlpm.v="", "", _xlpm.v))</f>
        <v/>
      </c>
      <c r="Z148" s="59">
        <f t="array" ref="Z148">_xlfn.XLOOKUP($F148,[1]UICS!$B$4:$B210,[1]UICS!$I$4:$I210," ")</f>
        <v>0</v>
      </c>
      <c r="AA148" s="60">
        <f t="array" ref="AA148">_xlfn.XLOOKUP($F148,[1]UICS!$B$4:$B210,[1]UICS!$J$4:$J210," ")</f>
        <v>0</v>
      </c>
      <c r="AB148" s="58">
        <f t="array" ref="AB148">_xlfn.XLOOKUP($F148,[1]UICS!$B$4:$B210,[1]UICS!$K$4:$K210," ")</f>
        <v>0</v>
      </c>
      <c r="AC148" s="58"/>
      <c r="AD148" s="60" t="str" cm="1">
        <f t="array" ref="AD148">_xlfn.LET(_xlpm.v, _xlfn.XLOOKUP($F148,[1]UICS!$B$4:$B210,[1]UICS!$M$4:$M210,""), IF(_xlpm.v="", "", _xlpm.v))</f>
        <v/>
      </c>
    </row>
    <row r="149" spans="1:30" s="61" customFormat="1" ht="25" customHeight="1" thickBot="1" x14ac:dyDescent="0.3">
      <c r="A149" s="46">
        <v>3635</v>
      </c>
      <c r="B149" s="46" t="s">
        <v>130</v>
      </c>
      <c r="C149" s="46" t="s">
        <v>167</v>
      </c>
      <c r="D149" s="47"/>
      <c r="E149" s="46"/>
      <c r="F149" s="46"/>
      <c r="G149" s="46" t="s">
        <v>40</v>
      </c>
      <c r="H149" s="130"/>
      <c r="I149" s="48"/>
      <c r="J149" s="48"/>
      <c r="K149" s="49" t="str">
        <f>IF(AND('Storage Rooms'!J150="",'Storage Rooms'!L150="",'Storage Rooms'!N150=""),"N","Y ")&amp;COUNTA('Storage Rooms'!J150,'Storage Rooms'!L150,'Storage Rooms'!N150)</f>
        <v>N0</v>
      </c>
      <c r="L149" s="154"/>
      <c r="M149" s="50"/>
      <c r="N149" s="51" t="s">
        <v>56</v>
      </c>
      <c r="O149" s="51"/>
      <c r="P149" s="51"/>
      <c r="Q149" s="51"/>
      <c r="R149" s="52"/>
      <c r="S149" s="66"/>
      <c r="T149" s="66"/>
      <c r="U149" s="67"/>
      <c r="V149" s="56" t="str" cm="1">
        <f t="array" ref="V149">_xlfn.LET(_xlpm.v, _xlfn.XLOOKUP($F149,[1]UICS!$B$4:$B211,[1]UICS!$D$4:$D211,""), IF(_xlpm.v="", "", _xlpm.v))</f>
        <v/>
      </c>
      <c r="W149" s="57" t="str" cm="1">
        <f t="array" ref="W149">_xlfn.LET(_xlpm.v, _xlfn.XLOOKUP($F149,[1]UICS!$B$4:$B211,[1]UICS!$E$4:$E211,""), IF(_xlpm.v="", "", _xlpm.v))</f>
        <v/>
      </c>
      <c r="X149" s="58">
        <f t="array" ref="X149">_xlfn.XLOOKUP($F149,[1]UICS!$B$4:$B211,[1]UICS!$F$4:$F211," ")</f>
        <v>0</v>
      </c>
      <c r="Y149" s="57" t="str" cm="1">
        <f t="array" ref="Y149">_xlfn.LET(_xlpm.v, _xlfn.XLOOKUP($F149,[1]UICS!$B$4:$B211,[1]UICS!$G$4:$G211,""), IF(_xlpm.v="", "", _xlpm.v))</f>
        <v/>
      </c>
      <c r="Z149" s="59">
        <f t="array" ref="Z149">_xlfn.XLOOKUP($F149,[1]UICS!$B$4:$B211,[1]UICS!$I$4:$I211," ")</f>
        <v>0</v>
      </c>
      <c r="AA149" s="60">
        <f t="array" ref="AA149">_xlfn.XLOOKUP($F149,[1]UICS!$B$4:$B211,[1]UICS!$J$4:$J211," ")</f>
        <v>0</v>
      </c>
      <c r="AB149" s="58">
        <f t="array" ref="AB149">_xlfn.XLOOKUP($F149,[1]UICS!$B$4:$B211,[1]UICS!$K$4:$K211," ")</f>
        <v>0</v>
      </c>
      <c r="AC149" s="58"/>
      <c r="AD149" s="60" t="str" cm="1">
        <f t="array" ref="AD149">_xlfn.LET(_xlpm.v, _xlfn.XLOOKUP($F149,[1]UICS!$B$4:$B211,[1]UICS!$M$4:$M211,""), IF(_xlpm.v="", "", _xlpm.v))</f>
        <v/>
      </c>
    </row>
    <row r="150" spans="1:30" s="61" customFormat="1" ht="25" customHeight="1" thickBot="1" x14ac:dyDescent="0.3">
      <c r="A150" s="62">
        <v>3635</v>
      </c>
      <c r="B150" s="62" t="s">
        <v>130</v>
      </c>
      <c r="C150" s="62" t="s">
        <v>168</v>
      </c>
      <c r="D150" s="63"/>
      <c r="E150" s="62"/>
      <c r="F150" s="62"/>
      <c r="G150" s="62" t="s">
        <v>40</v>
      </c>
      <c r="H150" s="131"/>
      <c r="I150" s="64"/>
      <c r="J150" s="64"/>
      <c r="K150" s="49" t="str">
        <f>IF(AND('Storage Rooms'!J151="",'Storage Rooms'!L151="",'Storage Rooms'!N151=""),"N","Y ")&amp;COUNTA('Storage Rooms'!J151,'Storage Rooms'!L151,'Storage Rooms'!N151)</f>
        <v>N0</v>
      </c>
      <c r="L150" s="154"/>
      <c r="M150" s="50"/>
      <c r="N150" s="51" t="s">
        <v>41</v>
      </c>
      <c r="O150" s="51"/>
      <c r="P150" s="51"/>
      <c r="Q150" s="51"/>
      <c r="R150" s="52"/>
      <c r="S150" s="65"/>
      <c r="T150" s="68"/>
      <c r="U150" s="67">
        <v>44804</v>
      </c>
      <c r="V150" s="56" t="str" cm="1">
        <f t="array" ref="V150">_xlfn.LET(_xlpm.v, _xlfn.XLOOKUP($F150,[1]UICS!$B$4:$B212,[1]UICS!$D$4:$D212,""), IF(_xlpm.v="", "", _xlpm.v))</f>
        <v/>
      </c>
      <c r="W150" s="57" t="str" cm="1">
        <f t="array" ref="W150">_xlfn.LET(_xlpm.v, _xlfn.XLOOKUP($F150,[1]UICS!$B$4:$B212,[1]UICS!$E$4:$E212,""), IF(_xlpm.v="", "", _xlpm.v))</f>
        <v/>
      </c>
      <c r="X150" s="58">
        <f t="array" ref="X150">_xlfn.XLOOKUP($F150,[1]UICS!$B$4:$B212,[1]UICS!$F$4:$F212," ")</f>
        <v>0</v>
      </c>
      <c r="Y150" s="57" t="str" cm="1">
        <f t="array" ref="Y150">_xlfn.LET(_xlpm.v, _xlfn.XLOOKUP($F150,[1]UICS!$B$4:$B212,[1]UICS!$G$4:$G212,""), IF(_xlpm.v="", "", _xlpm.v))</f>
        <v/>
      </c>
      <c r="Z150" s="59">
        <f t="array" ref="Z150">_xlfn.XLOOKUP($F150,[1]UICS!$B$4:$B212,[1]UICS!$I$4:$I212," ")</f>
        <v>0</v>
      </c>
      <c r="AA150" s="60">
        <f t="array" ref="AA150">_xlfn.XLOOKUP($F150,[1]UICS!$B$4:$B212,[1]UICS!$J$4:$J212," ")</f>
        <v>0</v>
      </c>
      <c r="AB150" s="58">
        <f t="array" ref="AB150">_xlfn.XLOOKUP($F150,[1]UICS!$B$4:$B212,[1]UICS!$K$4:$K212," ")</f>
        <v>0</v>
      </c>
      <c r="AC150" s="58"/>
      <c r="AD150" s="60" t="str" cm="1">
        <f t="array" ref="AD150">_xlfn.LET(_xlpm.v, _xlfn.XLOOKUP($F150,[1]UICS!$B$4:$B212,[1]UICS!$M$4:$M212,""), IF(_xlpm.v="", "", _xlpm.v))</f>
        <v/>
      </c>
    </row>
    <row r="151" spans="1:30" s="61" customFormat="1" ht="25" customHeight="1" thickBot="1" x14ac:dyDescent="0.3">
      <c r="A151" s="46">
        <v>3635</v>
      </c>
      <c r="B151" s="46" t="s">
        <v>130</v>
      </c>
      <c r="C151" s="46" t="s">
        <v>169</v>
      </c>
      <c r="D151" s="47"/>
      <c r="E151" s="46"/>
      <c r="F151" s="46"/>
      <c r="G151" s="46" t="s">
        <v>42</v>
      </c>
      <c r="H151" s="130"/>
      <c r="I151" s="48"/>
      <c r="J151" s="48"/>
      <c r="K151" s="49" t="str">
        <f>IF(AND('Storage Rooms'!J152="",'Storage Rooms'!L152="",'Storage Rooms'!N152=""),"N","Y ")&amp;COUNTA('Storage Rooms'!J152,'Storage Rooms'!L152,'Storage Rooms'!N152)</f>
        <v>N0</v>
      </c>
      <c r="L151" s="154"/>
      <c r="M151" s="50"/>
      <c r="N151" s="51" t="s">
        <v>41</v>
      </c>
      <c r="O151" s="51"/>
      <c r="P151" s="51"/>
      <c r="Q151" s="51"/>
      <c r="R151" s="52"/>
      <c r="S151" s="66"/>
      <c r="T151" s="66"/>
      <c r="U151" s="67">
        <v>44943</v>
      </c>
      <c r="V151" s="56" t="str" cm="1">
        <f t="array" ref="V151">_xlfn.LET(_xlpm.v, _xlfn.XLOOKUP($F151,[1]UICS!$B$4:$B213,[1]UICS!$D$4:$D213,""), IF(_xlpm.v="", "", _xlpm.v))</f>
        <v/>
      </c>
      <c r="W151" s="57" t="str" cm="1">
        <f t="array" ref="W151">_xlfn.LET(_xlpm.v, _xlfn.XLOOKUP($F151,[1]UICS!$B$4:$B213,[1]UICS!$E$4:$E213,""), IF(_xlpm.v="", "", _xlpm.v))</f>
        <v/>
      </c>
      <c r="X151" s="58">
        <f t="array" ref="X151">_xlfn.XLOOKUP($F151,[1]UICS!$B$4:$B213,[1]UICS!$F$4:$F213," ")</f>
        <v>0</v>
      </c>
      <c r="Y151" s="57" t="str" cm="1">
        <f t="array" ref="Y151">_xlfn.LET(_xlpm.v, _xlfn.XLOOKUP($F151,[1]UICS!$B$4:$B213,[1]UICS!$G$4:$G213,""), IF(_xlpm.v="", "", _xlpm.v))</f>
        <v/>
      </c>
      <c r="Z151" s="59">
        <f t="array" ref="Z151">_xlfn.XLOOKUP($F151,[1]UICS!$B$4:$B213,[1]UICS!$I$4:$I213," ")</f>
        <v>0</v>
      </c>
      <c r="AA151" s="60">
        <f t="array" ref="AA151">_xlfn.XLOOKUP($F151,[1]UICS!$B$4:$B213,[1]UICS!$J$4:$J213," ")</f>
        <v>0</v>
      </c>
      <c r="AB151" s="58">
        <f t="array" ref="AB151">_xlfn.XLOOKUP($F151,[1]UICS!$B$4:$B213,[1]UICS!$K$4:$K213," ")</f>
        <v>0</v>
      </c>
      <c r="AC151" s="58"/>
      <c r="AD151" s="60" t="str" cm="1">
        <f t="array" ref="AD151">_xlfn.LET(_xlpm.v, _xlfn.XLOOKUP($F151,[1]UICS!$B$4:$B213,[1]UICS!$M$4:$M213,""), IF(_xlpm.v="", "", _xlpm.v))</f>
        <v/>
      </c>
    </row>
    <row r="152" spans="1:30" s="61" customFormat="1" ht="25" customHeight="1" thickBot="1" x14ac:dyDescent="0.3">
      <c r="A152" s="62">
        <v>3635</v>
      </c>
      <c r="B152" s="62" t="s">
        <v>130</v>
      </c>
      <c r="C152" s="62" t="s">
        <v>170</v>
      </c>
      <c r="D152" s="63"/>
      <c r="E152" s="62"/>
      <c r="F152" s="62"/>
      <c r="G152" s="62" t="s">
        <v>42</v>
      </c>
      <c r="H152" s="131"/>
      <c r="I152" s="64"/>
      <c r="J152" s="64"/>
      <c r="K152" s="49" t="str">
        <f>IF(AND('Storage Rooms'!J153="",'Storage Rooms'!L153="",'Storage Rooms'!N153=""),"N","Y ")&amp;COUNTA('Storage Rooms'!J153,'Storage Rooms'!L153,'Storage Rooms'!N153)</f>
        <v>N0</v>
      </c>
      <c r="L152" s="154"/>
      <c r="M152" s="50"/>
      <c r="N152" s="51" t="s">
        <v>41</v>
      </c>
      <c r="O152" s="51"/>
      <c r="P152" s="51"/>
      <c r="Q152" s="51"/>
      <c r="R152" s="52"/>
      <c r="S152" s="66"/>
      <c r="T152" s="66"/>
      <c r="U152" s="67">
        <v>45411</v>
      </c>
      <c r="V152" s="56" t="str" cm="1">
        <f t="array" ref="V152">_xlfn.LET(_xlpm.v, _xlfn.XLOOKUP($F152,[1]UICS!$B$4:$B214,[1]UICS!$D$4:$D214,""), IF(_xlpm.v="", "", _xlpm.v))</f>
        <v/>
      </c>
      <c r="W152" s="57" t="str" cm="1">
        <f t="array" ref="W152">_xlfn.LET(_xlpm.v, _xlfn.XLOOKUP($F152,[1]UICS!$B$4:$B214,[1]UICS!$E$4:$E214,""), IF(_xlpm.v="", "", _xlpm.v))</f>
        <v/>
      </c>
      <c r="X152" s="58">
        <f t="array" ref="X152">_xlfn.XLOOKUP($F152,[1]UICS!$B$4:$B214,[1]UICS!$F$4:$F214," ")</f>
        <v>0</v>
      </c>
      <c r="Y152" s="57" t="str" cm="1">
        <f t="array" ref="Y152">_xlfn.LET(_xlpm.v, _xlfn.XLOOKUP($F152,[1]UICS!$B$4:$B214,[1]UICS!$G$4:$G214,""), IF(_xlpm.v="", "", _xlpm.v))</f>
        <v/>
      </c>
      <c r="Z152" s="59">
        <f t="array" ref="Z152">_xlfn.XLOOKUP($F152,[1]UICS!$B$4:$B214,[1]UICS!$I$4:$I214," ")</f>
        <v>0</v>
      </c>
      <c r="AA152" s="60">
        <f t="array" ref="AA152">_xlfn.XLOOKUP($F152,[1]UICS!$B$4:$B214,[1]UICS!$J$4:$J214," ")</f>
        <v>0</v>
      </c>
      <c r="AB152" s="58">
        <f t="array" ref="AB152">_xlfn.XLOOKUP($F152,[1]UICS!$B$4:$B214,[1]UICS!$K$4:$K214," ")</f>
        <v>0</v>
      </c>
      <c r="AC152" s="58"/>
      <c r="AD152" s="60" t="str" cm="1">
        <f t="array" ref="AD152">_xlfn.LET(_xlpm.v, _xlfn.XLOOKUP($F152,[1]UICS!$B$4:$B214,[1]UICS!$M$4:$M214,""), IF(_xlpm.v="", "", _xlpm.v))</f>
        <v/>
      </c>
    </row>
    <row r="153" spans="1:30" s="61" customFormat="1" ht="25" customHeight="1" thickBot="1" x14ac:dyDescent="0.3">
      <c r="A153" s="46">
        <v>3635</v>
      </c>
      <c r="B153" s="46" t="s">
        <v>130</v>
      </c>
      <c r="C153" s="46" t="s">
        <v>171</v>
      </c>
      <c r="D153" s="47"/>
      <c r="E153" s="46"/>
      <c r="F153" s="46"/>
      <c r="G153" s="46" t="s">
        <v>40</v>
      </c>
      <c r="H153" s="130"/>
      <c r="I153" s="48"/>
      <c r="J153" s="48"/>
      <c r="K153" s="49" t="str">
        <f>IF(AND('Storage Rooms'!J154="",'Storage Rooms'!L154="",'Storage Rooms'!N154=""),"N","Y ")&amp;COUNTA('Storage Rooms'!J154,'Storage Rooms'!L154,'Storage Rooms'!N154)</f>
        <v>N0</v>
      </c>
      <c r="L153" s="154"/>
      <c r="M153" s="50"/>
      <c r="N153" s="51" t="s">
        <v>41</v>
      </c>
      <c r="O153" s="51"/>
      <c r="P153" s="51"/>
      <c r="Q153" s="51"/>
      <c r="R153" s="52"/>
      <c r="S153" s="66"/>
      <c r="T153" s="66"/>
      <c r="U153" s="67">
        <v>45411</v>
      </c>
      <c r="V153" s="56" t="str" cm="1">
        <f t="array" ref="V153">_xlfn.LET(_xlpm.v, _xlfn.XLOOKUP($F153,[1]UICS!$B$4:$B215,[1]UICS!$D$4:$D215,""), IF(_xlpm.v="", "", _xlpm.v))</f>
        <v/>
      </c>
      <c r="W153" s="57" t="str" cm="1">
        <f t="array" ref="W153">_xlfn.LET(_xlpm.v, _xlfn.XLOOKUP($F153,[1]UICS!$B$4:$B215,[1]UICS!$E$4:$E215,""), IF(_xlpm.v="", "", _xlpm.v))</f>
        <v/>
      </c>
      <c r="X153" s="58">
        <f t="array" ref="X153">_xlfn.XLOOKUP($F153,[1]UICS!$B$4:$B215,[1]UICS!$F$4:$F215," ")</f>
        <v>0</v>
      </c>
      <c r="Y153" s="57" t="str" cm="1">
        <f t="array" ref="Y153">_xlfn.LET(_xlpm.v, _xlfn.XLOOKUP($F153,[1]UICS!$B$4:$B215,[1]UICS!$G$4:$G215,""), IF(_xlpm.v="", "", _xlpm.v))</f>
        <v/>
      </c>
      <c r="Z153" s="59">
        <f t="array" ref="Z153">_xlfn.XLOOKUP($F153,[1]UICS!$B$4:$B215,[1]UICS!$I$4:$I215," ")</f>
        <v>0</v>
      </c>
      <c r="AA153" s="60">
        <f t="array" ref="AA153">_xlfn.XLOOKUP($F153,[1]UICS!$B$4:$B215,[1]UICS!$J$4:$J215," ")</f>
        <v>0</v>
      </c>
      <c r="AB153" s="58">
        <f t="array" ref="AB153">_xlfn.XLOOKUP($F153,[1]UICS!$B$4:$B215,[1]UICS!$K$4:$K215," ")</f>
        <v>0</v>
      </c>
      <c r="AC153" s="58"/>
      <c r="AD153" s="60" t="str" cm="1">
        <f t="array" ref="AD153">_xlfn.LET(_xlpm.v, _xlfn.XLOOKUP($F153,[1]UICS!$B$4:$B215,[1]UICS!$M$4:$M215,""), IF(_xlpm.v="", "", _xlpm.v))</f>
        <v/>
      </c>
    </row>
    <row r="154" spans="1:30" s="61" customFormat="1" ht="25" customHeight="1" thickBot="1" x14ac:dyDescent="0.3">
      <c r="A154" s="62">
        <v>3635</v>
      </c>
      <c r="B154" s="62" t="s">
        <v>130</v>
      </c>
      <c r="C154" s="62" t="s">
        <v>172</v>
      </c>
      <c r="D154" s="63"/>
      <c r="E154" s="62"/>
      <c r="F154" s="62"/>
      <c r="G154" s="62" t="s">
        <v>40</v>
      </c>
      <c r="H154" s="131"/>
      <c r="I154" s="64"/>
      <c r="J154" s="64"/>
      <c r="K154" s="49" t="str">
        <f>IF(AND('Storage Rooms'!J155="",'Storage Rooms'!L155="",'Storage Rooms'!N155=""),"N","Y ")&amp;COUNTA('Storage Rooms'!J155,'Storage Rooms'!L155,'Storage Rooms'!N155)</f>
        <v>N0</v>
      </c>
      <c r="L154" s="154"/>
      <c r="M154" s="50"/>
      <c r="N154" s="51" t="s">
        <v>41</v>
      </c>
      <c r="O154" s="51"/>
      <c r="P154" s="51"/>
      <c r="Q154" s="51" t="s">
        <v>43</v>
      </c>
      <c r="R154" s="52"/>
      <c r="S154" s="65"/>
      <c r="T154" s="68"/>
      <c r="U154" s="67">
        <v>45411</v>
      </c>
      <c r="V154" s="56" t="str" cm="1">
        <f t="array" ref="V154">_xlfn.LET(_xlpm.v, _xlfn.XLOOKUP($F154,[1]UICS!$B$4:$B216,[1]UICS!$D$4:$D216,""), IF(_xlpm.v="", "", _xlpm.v))</f>
        <v/>
      </c>
      <c r="W154" s="57" t="str" cm="1">
        <f t="array" ref="W154">_xlfn.LET(_xlpm.v, _xlfn.XLOOKUP($F154,[1]UICS!$B$4:$B216,[1]UICS!$E$4:$E216,""), IF(_xlpm.v="", "", _xlpm.v))</f>
        <v/>
      </c>
      <c r="X154" s="58">
        <f t="array" ref="X154">_xlfn.XLOOKUP($F154,[1]UICS!$B$4:$B216,[1]UICS!$F$4:$F216," ")</f>
        <v>0</v>
      </c>
      <c r="Y154" s="57" t="str" cm="1">
        <f t="array" ref="Y154">_xlfn.LET(_xlpm.v, _xlfn.XLOOKUP($F154,[1]UICS!$B$4:$B216,[1]UICS!$G$4:$G216,""), IF(_xlpm.v="", "", _xlpm.v))</f>
        <v/>
      </c>
      <c r="Z154" s="59">
        <f t="array" ref="Z154">_xlfn.XLOOKUP($F154,[1]UICS!$B$4:$B216,[1]UICS!$I$4:$I216," ")</f>
        <v>0</v>
      </c>
      <c r="AA154" s="60">
        <f t="array" ref="AA154">_xlfn.XLOOKUP($F154,[1]UICS!$B$4:$B216,[1]UICS!$J$4:$J216," ")</f>
        <v>0</v>
      </c>
      <c r="AB154" s="58">
        <f t="array" ref="AB154">_xlfn.XLOOKUP($F154,[1]UICS!$B$4:$B216,[1]UICS!$K$4:$K216," ")</f>
        <v>0</v>
      </c>
      <c r="AC154" s="58"/>
      <c r="AD154" s="60" t="str" cm="1">
        <f t="array" ref="AD154">_xlfn.LET(_xlpm.v, _xlfn.XLOOKUP($F154,[1]UICS!$B$4:$B216,[1]UICS!$M$4:$M216,""), IF(_xlpm.v="", "", _xlpm.v))</f>
        <v/>
      </c>
    </row>
    <row r="155" spans="1:30" s="61" customFormat="1" ht="25" customHeight="1" thickBot="1" x14ac:dyDescent="0.3">
      <c r="A155" s="46">
        <v>3635</v>
      </c>
      <c r="B155" s="46" t="s">
        <v>130</v>
      </c>
      <c r="C155" s="46" t="s">
        <v>173</v>
      </c>
      <c r="D155" s="47"/>
      <c r="E155" s="46"/>
      <c r="F155" s="46"/>
      <c r="G155" s="46" t="s">
        <v>42</v>
      </c>
      <c r="H155" s="130"/>
      <c r="I155" s="48"/>
      <c r="J155" s="48"/>
      <c r="K155" s="49" t="str">
        <f>IF(AND('Storage Rooms'!J156="",'Storage Rooms'!L156="",'Storage Rooms'!N156=""),"N","Y ")&amp;COUNTA('Storage Rooms'!J156,'Storage Rooms'!L156,'Storage Rooms'!N156)</f>
        <v>N0</v>
      </c>
      <c r="L155" s="154"/>
      <c r="M155" s="50"/>
      <c r="N155" s="51" t="s">
        <v>41</v>
      </c>
      <c r="O155" s="51"/>
      <c r="P155" s="51"/>
      <c r="Q155" s="51"/>
      <c r="R155" s="52"/>
      <c r="S155" s="65"/>
      <c r="T155" s="68"/>
      <c r="U155" s="67">
        <v>45079</v>
      </c>
      <c r="V155" s="56" t="str" cm="1">
        <f t="array" ref="V155">_xlfn.LET(_xlpm.v, _xlfn.XLOOKUP($F155,[1]UICS!$B$4:$B217,[1]UICS!$D$4:$D217,""), IF(_xlpm.v="", "", _xlpm.v))</f>
        <v/>
      </c>
      <c r="W155" s="57" t="str" cm="1">
        <f t="array" ref="W155">_xlfn.LET(_xlpm.v, _xlfn.XLOOKUP($F155,[1]UICS!$B$4:$B217,[1]UICS!$E$4:$E217,""), IF(_xlpm.v="", "", _xlpm.v))</f>
        <v/>
      </c>
      <c r="X155" s="58">
        <f t="array" ref="X155">_xlfn.XLOOKUP($F155,[1]UICS!$B$4:$B217,[1]UICS!$F$4:$F217," ")</f>
        <v>0</v>
      </c>
      <c r="Y155" s="57" t="str" cm="1">
        <f t="array" ref="Y155">_xlfn.LET(_xlpm.v, _xlfn.XLOOKUP($F155,[1]UICS!$B$4:$B217,[1]UICS!$G$4:$G217,""), IF(_xlpm.v="", "", _xlpm.v))</f>
        <v/>
      </c>
      <c r="Z155" s="59">
        <f t="array" ref="Z155">_xlfn.XLOOKUP($F155,[1]UICS!$B$4:$B217,[1]UICS!$I$4:$I217," ")</f>
        <v>0</v>
      </c>
      <c r="AA155" s="60">
        <f t="array" ref="AA155">_xlfn.XLOOKUP($F155,[1]UICS!$B$4:$B217,[1]UICS!$J$4:$J217," ")</f>
        <v>0</v>
      </c>
      <c r="AB155" s="58">
        <f t="array" ref="AB155">_xlfn.XLOOKUP($F155,[1]UICS!$B$4:$B217,[1]UICS!$K$4:$K217," ")</f>
        <v>0</v>
      </c>
      <c r="AC155" s="58"/>
      <c r="AD155" s="60" t="str" cm="1">
        <f t="array" ref="AD155">_xlfn.LET(_xlpm.v, _xlfn.XLOOKUP($F155,[1]UICS!$B$4:$B217,[1]UICS!$M$4:$M217,""), IF(_xlpm.v="", "", _xlpm.v))</f>
        <v/>
      </c>
    </row>
    <row r="156" spans="1:30" s="61" customFormat="1" ht="25" customHeight="1" thickBot="1" x14ac:dyDescent="0.3">
      <c r="A156" s="62">
        <v>3635</v>
      </c>
      <c r="B156" s="62" t="s">
        <v>130</v>
      </c>
      <c r="C156" s="62" t="s">
        <v>174</v>
      </c>
      <c r="D156" s="63"/>
      <c r="E156" s="62"/>
      <c r="F156" s="62"/>
      <c r="G156" s="62" t="s">
        <v>42</v>
      </c>
      <c r="H156" s="131"/>
      <c r="I156" s="64"/>
      <c r="J156" s="64"/>
      <c r="K156" s="49" t="str">
        <f>IF(AND('Storage Rooms'!J157="",'Storage Rooms'!L157="",'Storage Rooms'!N157=""),"N","Y ")&amp;COUNTA('Storage Rooms'!J157,'Storage Rooms'!L157,'Storage Rooms'!N157)</f>
        <v>N0</v>
      </c>
      <c r="L156" s="154"/>
      <c r="M156" s="50"/>
      <c r="N156" s="51" t="s">
        <v>41</v>
      </c>
      <c r="O156" s="51"/>
      <c r="P156" s="51"/>
      <c r="Q156" s="51"/>
      <c r="R156" s="52"/>
      <c r="S156" s="65"/>
      <c r="T156" s="68"/>
      <c r="U156" s="67">
        <v>43845</v>
      </c>
      <c r="V156" s="56" t="str" cm="1">
        <f t="array" ref="V156">_xlfn.LET(_xlpm.v, _xlfn.XLOOKUP($F156,[1]UICS!$B$4:$B218,[1]UICS!$D$4:$D218,""), IF(_xlpm.v="", "", _xlpm.v))</f>
        <v/>
      </c>
      <c r="W156" s="57" t="str" cm="1">
        <f t="array" ref="W156">_xlfn.LET(_xlpm.v, _xlfn.XLOOKUP($F156,[1]UICS!$B$4:$B218,[1]UICS!$E$4:$E218,""), IF(_xlpm.v="", "", _xlpm.v))</f>
        <v/>
      </c>
      <c r="X156" s="58">
        <f t="array" ref="X156">_xlfn.XLOOKUP($F156,[1]UICS!$B$4:$B218,[1]UICS!$F$4:$F218," ")</f>
        <v>0</v>
      </c>
      <c r="Y156" s="57" t="str" cm="1">
        <f t="array" ref="Y156">_xlfn.LET(_xlpm.v, _xlfn.XLOOKUP($F156,[1]UICS!$B$4:$B218,[1]UICS!$G$4:$G218,""), IF(_xlpm.v="", "", _xlpm.v))</f>
        <v/>
      </c>
      <c r="Z156" s="59">
        <f t="array" ref="Z156">_xlfn.XLOOKUP($F156,[1]UICS!$B$4:$B218,[1]UICS!$I$4:$I218," ")</f>
        <v>0</v>
      </c>
      <c r="AA156" s="60">
        <f t="array" ref="AA156">_xlfn.XLOOKUP($F156,[1]UICS!$B$4:$B218,[1]UICS!$J$4:$J218," ")</f>
        <v>0</v>
      </c>
      <c r="AB156" s="58">
        <f t="array" ref="AB156">_xlfn.XLOOKUP($F156,[1]UICS!$B$4:$B218,[1]UICS!$K$4:$K218," ")</f>
        <v>0</v>
      </c>
      <c r="AC156" s="58"/>
      <c r="AD156" s="60" t="str" cm="1">
        <f t="array" ref="AD156">_xlfn.LET(_xlpm.v, _xlfn.XLOOKUP($F156,[1]UICS!$B$4:$B218,[1]UICS!$M$4:$M218,""), IF(_xlpm.v="", "", _xlpm.v))</f>
        <v/>
      </c>
    </row>
    <row r="157" spans="1:30" s="61" customFormat="1" ht="25" customHeight="1" thickBot="1" x14ac:dyDescent="0.3">
      <c r="A157" s="46">
        <v>3635</v>
      </c>
      <c r="B157" s="46" t="s">
        <v>130</v>
      </c>
      <c r="C157" s="46" t="s">
        <v>175</v>
      </c>
      <c r="D157" s="47"/>
      <c r="E157" s="46"/>
      <c r="F157" s="46"/>
      <c r="G157" s="46" t="s">
        <v>40</v>
      </c>
      <c r="H157" s="130"/>
      <c r="I157" s="48"/>
      <c r="J157" s="48"/>
      <c r="K157" s="49" t="str">
        <f>IF(AND('Storage Rooms'!J158="",'Storage Rooms'!L158="",'Storage Rooms'!N158=""),"N","Y ")&amp;COUNTA('Storage Rooms'!J158,'Storage Rooms'!L158,'Storage Rooms'!N158)</f>
        <v>N0</v>
      </c>
      <c r="L157" s="154"/>
      <c r="M157" s="50"/>
      <c r="N157" s="51" t="s">
        <v>41</v>
      </c>
      <c r="O157" s="51"/>
      <c r="P157" s="51"/>
      <c r="Q157" s="51"/>
      <c r="R157" s="52"/>
      <c r="S157" s="66"/>
      <c r="T157" s="66"/>
      <c r="U157" s="67">
        <v>44460</v>
      </c>
      <c r="V157" s="56" t="str" cm="1">
        <f t="array" ref="V157">_xlfn.LET(_xlpm.v, _xlfn.XLOOKUP($F157,[1]UICS!$B$4:$B219,[1]UICS!$D$4:$D219,""), IF(_xlpm.v="", "", _xlpm.v))</f>
        <v/>
      </c>
      <c r="W157" s="57" t="str" cm="1">
        <f t="array" ref="W157">_xlfn.LET(_xlpm.v, _xlfn.XLOOKUP($F157,[1]UICS!$B$4:$B219,[1]UICS!$E$4:$E219,""), IF(_xlpm.v="", "", _xlpm.v))</f>
        <v/>
      </c>
      <c r="X157" s="58">
        <f t="array" ref="X157">_xlfn.XLOOKUP($F157,[1]UICS!$B$4:$B219,[1]UICS!$F$4:$F219," ")</f>
        <v>0</v>
      </c>
      <c r="Y157" s="57" t="str" cm="1">
        <f t="array" ref="Y157">_xlfn.LET(_xlpm.v, _xlfn.XLOOKUP($F157,[1]UICS!$B$4:$B219,[1]UICS!$G$4:$G219,""), IF(_xlpm.v="", "", _xlpm.v))</f>
        <v/>
      </c>
      <c r="Z157" s="59">
        <f t="array" ref="Z157">_xlfn.XLOOKUP($F157,[1]UICS!$B$4:$B219,[1]UICS!$I$4:$I219," ")</f>
        <v>0</v>
      </c>
      <c r="AA157" s="60">
        <f t="array" ref="AA157">_xlfn.XLOOKUP($F157,[1]UICS!$B$4:$B219,[1]UICS!$J$4:$J219," ")</f>
        <v>0</v>
      </c>
      <c r="AB157" s="58">
        <f t="array" ref="AB157">_xlfn.XLOOKUP($F157,[1]UICS!$B$4:$B219,[1]UICS!$K$4:$K219," ")</f>
        <v>0</v>
      </c>
      <c r="AC157" s="58"/>
      <c r="AD157" s="60" t="str" cm="1">
        <f t="array" ref="AD157">_xlfn.LET(_xlpm.v, _xlfn.XLOOKUP($F157,[1]UICS!$B$4:$B219,[1]UICS!$M$4:$M219,""), IF(_xlpm.v="", "", _xlpm.v))</f>
        <v/>
      </c>
    </row>
    <row r="158" spans="1:30" s="61" customFormat="1" ht="25" customHeight="1" thickBot="1" x14ac:dyDescent="0.3">
      <c r="A158" s="62">
        <v>3635</v>
      </c>
      <c r="B158" s="62" t="s">
        <v>130</v>
      </c>
      <c r="C158" s="62" t="s">
        <v>176</v>
      </c>
      <c r="D158" s="63"/>
      <c r="E158" s="62"/>
      <c r="F158" s="62"/>
      <c r="G158" s="62" t="s">
        <v>40</v>
      </c>
      <c r="H158" s="131"/>
      <c r="I158" s="64"/>
      <c r="J158" s="64"/>
      <c r="K158" s="49" t="str">
        <f>IF(AND('Storage Rooms'!J159="",'Storage Rooms'!L159="",'Storage Rooms'!N159=""),"N","Y ")&amp;COUNTA('Storage Rooms'!J159,'Storage Rooms'!L159,'Storage Rooms'!N159)</f>
        <v>N0</v>
      </c>
      <c r="L158" s="154"/>
      <c r="M158" s="50"/>
      <c r="N158" s="51" t="s">
        <v>56</v>
      </c>
      <c r="O158" s="51"/>
      <c r="P158" s="51"/>
      <c r="Q158" s="51"/>
      <c r="R158" s="52"/>
      <c r="S158" s="66"/>
      <c r="T158" s="66"/>
      <c r="U158" s="67"/>
      <c r="V158" s="56" t="str" cm="1">
        <f t="array" ref="V158">_xlfn.LET(_xlpm.v, _xlfn.XLOOKUP($F158,[1]UICS!$B$4:$B220,[1]UICS!$D$4:$D220,""), IF(_xlpm.v="", "", _xlpm.v))</f>
        <v/>
      </c>
      <c r="W158" s="57" t="str" cm="1">
        <f t="array" ref="W158">_xlfn.LET(_xlpm.v, _xlfn.XLOOKUP($F158,[1]UICS!$B$4:$B220,[1]UICS!$E$4:$E220,""), IF(_xlpm.v="", "", _xlpm.v))</f>
        <v/>
      </c>
      <c r="X158" s="58">
        <f t="array" ref="X158">_xlfn.XLOOKUP($F158,[1]UICS!$B$4:$B220,[1]UICS!$F$4:$F220," ")</f>
        <v>0</v>
      </c>
      <c r="Y158" s="57" t="str" cm="1">
        <f t="array" ref="Y158">_xlfn.LET(_xlpm.v, _xlfn.XLOOKUP($F158,[1]UICS!$B$4:$B220,[1]UICS!$G$4:$G220,""), IF(_xlpm.v="", "", _xlpm.v))</f>
        <v/>
      </c>
      <c r="Z158" s="59">
        <f t="array" ref="Z158">_xlfn.XLOOKUP($F158,[1]UICS!$B$4:$B220,[1]UICS!$I$4:$I220," ")</f>
        <v>0</v>
      </c>
      <c r="AA158" s="60">
        <f t="array" ref="AA158">_xlfn.XLOOKUP($F158,[1]UICS!$B$4:$B220,[1]UICS!$J$4:$J220," ")</f>
        <v>0</v>
      </c>
      <c r="AB158" s="58">
        <f t="array" ref="AB158">_xlfn.XLOOKUP($F158,[1]UICS!$B$4:$B220,[1]UICS!$K$4:$K220," ")</f>
        <v>0</v>
      </c>
      <c r="AC158" s="58"/>
      <c r="AD158" s="60" t="str" cm="1">
        <f t="array" ref="AD158">_xlfn.LET(_xlpm.v, _xlfn.XLOOKUP($F158,[1]UICS!$B$4:$B220,[1]UICS!$M$4:$M220,""), IF(_xlpm.v="", "", _xlpm.v))</f>
        <v/>
      </c>
    </row>
    <row r="159" spans="1:30" s="61" customFormat="1" ht="25" customHeight="1" thickBot="1" x14ac:dyDescent="0.3">
      <c r="A159" s="46">
        <v>3635</v>
      </c>
      <c r="B159" s="46" t="s">
        <v>130</v>
      </c>
      <c r="C159" s="46" t="s">
        <v>177</v>
      </c>
      <c r="D159" s="47"/>
      <c r="E159" s="46"/>
      <c r="F159" s="46"/>
      <c r="G159" s="46" t="s">
        <v>40</v>
      </c>
      <c r="H159" s="130"/>
      <c r="I159" s="48"/>
      <c r="J159" s="48"/>
      <c r="K159" s="49" t="str">
        <f>IF(AND('Storage Rooms'!J160="",'Storage Rooms'!L160="",'Storage Rooms'!N160=""),"N","Y ")&amp;COUNTA('Storage Rooms'!J160,'Storage Rooms'!L160,'Storage Rooms'!N160)</f>
        <v>N0</v>
      </c>
      <c r="L159" s="154"/>
      <c r="M159" s="50"/>
      <c r="N159" s="51" t="s">
        <v>41</v>
      </c>
      <c r="O159" s="51"/>
      <c r="P159" s="51"/>
      <c r="Q159" s="51"/>
      <c r="R159" s="52"/>
      <c r="S159" s="66"/>
      <c r="T159" s="66"/>
      <c r="U159" s="67">
        <v>45330</v>
      </c>
      <c r="V159" s="56" t="str" cm="1">
        <f t="array" ref="V159">_xlfn.LET(_xlpm.v, _xlfn.XLOOKUP($F159,[1]UICS!$B$4:$B221,[1]UICS!$D$4:$D221,""), IF(_xlpm.v="", "", _xlpm.v))</f>
        <v/>
      </c>
      <c r="W159" s="57" t="str" cm="1">
        <f t="array" ref="W159">_xlfn.LET(_xlpm.v, _xlfn.XLOOKUP($F159,[1]UICS!$B$4:$B221,[1]UICS!$E$4:$E221,""), IF(_xlpm.v="", "", _xlpm.v))</f>
        <v/>
      </c>
      <c r="X159" s="58">
        <f t="array" ref="X159">_xlfn.XLOOKUP($F159,[1]UICS!$B$4:$B221,[1]UICS!$F$4:$F221," ")</f>
        <v>0</v>
      </c>
      <c r="Y159" s="57" t="str" cm="1">
        <f t="array" ref="Y159">_xlfn.LET(_xlpm.v, _xlfn.XLOOKUP($F159,[1]UICS!$B$4:$B221,[1]UICS!$G$4:$G221,""), IF(_xlpm.v="", "", _xlpm.v))</f>
        <v/>
      </c>
      <c r="Z159" s="59">
        <f t="array" ref="Z159">_xlfn.XLOOKUP($F159,[1]UICS!$B$4:$B221,[1]UICS!$I$4:$I221," ")</f>
        <v>0</v>
      </c>
      <c r="AA159" s="60">
        <f t="array" ref="AA159">_xlfn.XLOOKUP($F159,[1]UICS!$B$4:$B221,[1]UICS!$J$4:$J221," ")</f>
        <v>0</v>
      </c>
      <c r="AB159" s="58">
        <f t="array" ref="AB159">_xlfn.XLOOKUP($F159,[1]UICS!$B$4:$B221,[1]UICS!$K$4:$K221," ")</f>
        <v>0</v>
      </c>
      <c r="AC159" s="58"/>
      <c r="AD159" s="60" t="str" cm="1">
        <f t="array" ref="AD159">_xlfn.LET(_xlpm.v, _xlfn.XLOOKUP($F159,[1]UICS!$B$4:$B221,[1]UICS!$M$4:$M221,""), IF(_xlpm.v="", "", _xlpm.v))</f>
        <v/>
      </c>
    </row>
    <row r="160" spans="1:30" s="61" customFormat="1" ht="25" customHeight="1" thickBot="1" x14ac:dyDescent="0.3">
      <c r="A160" s="62">
        <v>3635</v>
      </c>
      <c r="B160" s="62" t="s">
        <v>130</v>
      </c>
      <c r="C160" s="62" t="s">
        <v>178</v>
      </c>
      <c r="D160" s="63"/>
      <c r="E160" s="62"/>
      <c r="F160" s="62"/>
      <c r="G160" s="62" t="s">
        <v>40</v>
      </c>
      <c r="H160" s="131"/>
      <c r="I160" s="64"/>
      <c r="J160" s="64"/>
      <c r="K160" s="49" t="str">
        <f>IF(AND('Storage Rooms'!J161="",'Storage Rooms'!L161="",'Storage Rooms'!N161=""),"N","Y ")&amp;COUNTA('Storage Rooms'!J161,'Storage Rooms'!L161,'Storage Rooms'!N161)</f>
        <v>N0</v>
      </c>
      <c r="L160" s="154"/>
      <c r="M160" s="50" t="s">
        <v>179</v>
      </c>
      <c r="N160" s="51" t="s">
        <v>104</v>
      </c>
      <c r="O160" s="51"/>
      <c r="P160" s="51"/>
      <c r="Q160" s="51"/>
      <c r="R160" s="52"/>
      <c r="S160" s="66"/>
      <c r="T160" s="66"/>
      <c r="U160" s="67">
        <v>44923</v>
      </c>
      <c r="V160" s="56" t="str" cm="1">
        <f t="array" ref="V160">_xlfn.LET(_xlpm.v, _xlfn.XLOOKUP($F160,[1]UICS!$B$4:$B222,[1]UICS!$D$4:$D222,""), IF(_xlpm.v="", "", _xlpm.v))</f>
        <v/>
      </c>
      <c r="W160" s="57" t="str" cm="1">
        <f t="array" ref="W160">_xlfn.LET(_xlpm.v, _xlfn.XLOOKUP($F160,[1]UICS!$B$4:$B222,[1]UICS!$E$4:$E222,""), IF(_xlpm.v="", "", _xlpm.v))</f>
        <v/>
      </c>
      <c r="X160" s="58">
        <f t="array" ref="X160">_xlfn.XLOOKUP($F160,[1]UICS!$B$4:$B222,[1]UICS!$F$4:$F222," ")</f>
        <v>0</v>
      </c>
      <c r="Y160" s="57" t="str" cm="1">
        <f t="array" ref="Y160">_xlfn.LET(_xlpm.v, _xlfn.XLOOKUP($F160,[1]UICS!$B$4:$B222,[1]UICS!$G$4:$G222,""), IF(_xlpm.v="", "", _xlpm.v))</f>
        <v/>
      </c>
      <c r="Z160" s="59">
        <f t="array" ref="Z160">_xlfn.XLOOKUP($F160,[1]UICS!$B$4:$B222,[1]UICS!$I$4:$I222," ")</f>
        <v>0</v>
      </c>
      <c r="AA160" s="60">
        <f t="array" ref="AA160">_xlfn.XLOOKUP($F160,[1]UICS!$B$4:$B222,[1]UICS!$J$4:$J222," ")</f>
        <v>0</v>
      </c>
      <c r="AB160" s="58">
        <f t="array" ref="AB160">_xlfn.XLOOKUP($F160,[1]UICS!$B$4:$B222,[1]UICS!$K$4:$K222," ")</f>
        <v>0</v>
      </c>
      <c r="AC160" s="58"/>
      <c r="AD160" s="60" t="str" cm="1">
        <f t="array" ref="AD160">_xlfn.LET(_xlpm.v, _xlfn.XLOOKUP($F160,[1]UICS!$B$4:$B222,[1]UICS!$M$4:$M222,""), IF(_xlpm.v="", "", _xlpm.v))</f>
        <v/>
      </c>
    </row>
    <row r="161" spans="1:30" s="61" customFormat="1" ht="25" customHeight="1" thickBot="1" x14ac:dyDescent="0.3">
      <c r="A161" s="46">
        <v>3635</v>
      </c>
      <c r="B161" s="46" t="s">
        <v>130</v>
      </c>
      <c r="C161" s="46" t="s">
        <v>180</v>
      </c>
      <c r="D161" s="47"/>
      <c r="E161" s="46"/>
      <c r="F161" s="46"/>
      <c r="G161" s="46" t="s">
        <v>42</v>
      </c>
      <c r="H161" s="130"/>
      <c r="I161" s="48"/>
      <c r="J161" s="48"/>
      <c r="K161" s="49" t="str">
        <f>IF(AND('Storage Rooms'!J162="",'Storage Rooms'!L162="",'Storage Rooms'!N162=""),"N","Y ")&amp;COUNTA('Storage Rooms'!J162,'Storage Rooms'!L162,'Storage Rooms'!N162)</f>
        <v>N0</v>
      </c>
      <c r="L161" s="154"/>
      <c r="M161" s="50"/>
      <c r="N161" s="51" t="s">
        <v>41</v>
      </c>
      <c r="O161" s="51"/>
      <c r="P161" s="51"/>
      <c r="Q161" s="51"/>
      <c r="R161" s="52"/>
      <c r="S161" s="66"/>
      <c r="T161" s="66"/>
      <c r="U161" s="67">
        <v>44895</v>
      </c>
      <c r="V161" s="56" t="str" cm="1">
        <f t="array" ref="V161">_xlfn.LET(_xlpm.v, _xlfn.XLOOKUP($F161,[1]UICS!$B$4:$B223,[1]UICS!$D$4:$D223,""), IF(_xlpm.v="", "", _xlpm.v))</f>
        <v/>
      </c>
      <c r="W161" s="57" t="str" cm="1">
        <f t="array" ref="W161">_xlfn.LET(_xlpm.v, _xlfn.XLOOKUP($F161,[1]UICS!$B$4:$B223,[1]UICS!$E$4:$E223,""), IF(_xlpm.v="", "", _xlpm.v))</f>
        <v/>
      </c>
      <c r="X161" s="58">
        <f t="array" ref="X161">_xlfn.XLOOKUP($F161,[1]UICS!$B$4:$B223,[1]UICS!$F$4:$F223," ")</f>
        <v>0</v>
      </c>
      <c r="Y161" s="57" t="str" cm="1">
        <f t="array" ref="Y161">_xlfn.LET(_xlpm.v, _xlfn.XLOOKUP($F161,[1]UICS!$B$4:$B223,[1]UICS!$G$4:$G223,""), IF(_xlpm.v="", "", _xlpm.v))</f>
        <v/>
      </c>
      <c r="Z161" s="59">
        <f t="array" ref="Z161">_xlfn.XLOOKUP($F161,[1]UICS!$B$4:$B223,[1]UICS!$I$4:$I223," ")</f>
        <v>0</v>
      </c>
      <c r="AA161" s="60">
        <f t="array" ref="AA161">_xlfn.XLOOKUP($F161,[1]UICS!$B$4:$B223,[1]UICS!$J$4:$J223," ")</f>
        <v>0</v>
      </c>
      <c r="AB161" s="58">
        <f t="array" ref="AB161">_xlfn.XLOOKUP($F161,[1]UICS!$B$4:$B223,[1]UICS!$K$4:$K223," ")</f>
        <v>0</v>
      </c>
      <c r="AC161" s="58"/>
      <c r="AD161" s="60" t="str" cm="1">
        <f t="array" ref="AD161">_xlfn.LET(_xlpm.v, _xlfn.XLOOKUP($F161,[1]UICS!$B$4:$B223,[1]UICS!$M$4:$M223,""), IF(_xlpm.v="", "", _xlpm.v))</f>
        <v/>
      </c>
    </row>
    <row r="162" spans="1:30" s="61" customFormat="1" ht="25" customHeight="1" thickBot="1" x14ac:dyDescent="0.3">
      <c r="A162" s="62">
        <v>3635</v>
      </c>
      <c r="B162" s="62" t="s">
        <v>130</v>
      </c>
      <c r="C162" s="62" t="s">
        <v>181</v>
      </c>
      <c r="D162" s="63"/>
      <c r="E162" s="62"/>
      <c r="F162" s="62"/>
      <c r="G162" s="62" t="s">
        <v>42</v>
      </c>
      <c r="H162" s="131"/>
      <c r="I162" s="64"/>
      <c r="J162" s="64"/>
      <c r="K162" s="49" t="str">
        <f>IF(AND('Storage Rooms'!J163="",'Storage Rooms'!L163="",'Storage Rooms'!N163=""),"N","Y ")&amp;COUNTA('Storage Rooms'!J163,'Storage Rooms'!L163,'Storage Rooms'!N163)</f>
        <v>N0</v>
      </c>
      <c r="L162" s="154"/>
      <c r="M162" s="50"/>
      <c r="N162" s="51" t="s">
        <v>41</v>
      </c>
      <c r="O162" s="51"/>
      <c r="P162" s="51"/>
      <c r="Q162" s="51"/>
      <c r="R162" s="52"/>
      <c r="S162" s="66"/>
      <c r="T162" s="66"/>
      <c r="U162" s="67">
        <v>45279</v>
      </c>
      <c r="V162" s="56" t="str" cm="1">
        <f t="array" ref="V162">_xlfn.LET(_xlpm.v, _xlfn.XLOOKUP($F162,[1]UICS!$B$4:$B224,[1]UICS!$D$4:$D224,""), IF(_xlpm.v="", "", _xlpm.v))</f>
        <v/>
      </c>
      <c r="W162" s="57" t="str" cm="1">
        <f t="array" ref="W162">_xlfn.LET(_xlpm.v, _xlfn.XLOOKUP($F162,[1]UICS!$B$4:$B224,[1]UICS!$E$4:$E224,""), IF(_xlpm.v="", "", _xlpm.v))</f>
        <v/>
      </c>
      <c r="X162" s="58">
        <f t="array" ref="X162">_xlfn.XLOOKUP($F162,[1]UICS!$B$4:$B224,[1]UICS!$F$4:$F224," ")</f>
        <v>0</v>
      </c>
      <c r="Y162" s="57" t="str" cm="1">
        <f t="array" ref="Y162">_xlfn.LET(_xlpm.v, _xlfn.XLOOKUP($F162,[1]UICS!$B$4:$B224,[1]UICS!$G$4:$G224,""), IF(_xlpm.v="", "", _xlpm.v))</f>
        <v/>
      </c>
      <c r="Z162" s="59">
        <f t="array" ref="Z162">_xlfn.XLOOKUP($F162,[1]UICS!$B$4:$B224,[1]UICS!$I$4:$I224," ")</f>
        <v>0</v>
      </c>
      <c r="AA162" s="60">
        <f t="array" ref="AA162">_xlfn.XLOOKUP($F162,[1]UICS!$B$4:$B224,[1]UICS!$J$4:$J224," ")</f>
        <v>0</v>
      </c>
      <c r="AB162" s="58">
        <f t="array" ref="AB162">_xlfn.XLOOKUP($F162,[1]UICS!$B$4:$B224,[1]UICS!$K$4:$K224," ")</f>
        <v>0</v>
      </c>
      <c r="AC162" s="58"/>
      <c r="AD162" s="60" t="str" cm="1">
        <f t="array" ref="AD162">_xlfn.LET(_xlpm.v, _xlfn.XLOOKUP($F162,[1]UICS!$B$4:$B224,[1]UICS!$M$4:$M224,""), IF(_xlpm.v="", "", _xlpm.v))</f>
        <v/>
      </c>
    </row>
    <row r="163" spans="1:30" s="61" customFormat="1" ht="25" customHeight="1" thickBot="1" x14ac:dyDescent="0.3">
      <c r="A163" s="46">
        <v>3635</v>
      </c>
      <c r="B163" s="46" t="s">
        <v>130</v>
      </c>
      <c r="C163" s="46" t="s">
        <v>182</v>
      </c>
      <c r="D163" s="47"/>
      <c r="E163" s="46"/>
      <c r="F163" s="46"/>
      <c r="G163" s="46" t="s">
        <v>40</v>
      </c>
      <c r="H163" s="130"/>
      <c r="I163" s="48"/>
      <c r="J163" s="48"/>
      <c r="K163" s="49" t="str">
        <f>IF(AND('Storage Rooms'!J164="",'Storage Rooms'!L164="",'Storage Rooms'!N164=""),"N","Y ")&amp;COUNTA('Storage Rooms'!J164,'Storage Rooms'!L164,'Storage Rooms'!N164)</f>
        <v>N0</v>
      </c>
      <c r="L163" s="154"/>
      <c r="M163" s="50" t="s">
        <v>183</v>
      </c>
      <c r="N163" s="51" t="s">
        <v>41</v>
      </c>
      <c r="O163" s="51"/>
      <c r="P163" s="51"/>
      <c r="Q163" s="51"/>
      <c r="R163" s="52"/>
      <c r="S163" s="65"/>
      <c r="T163" s="66"/>
      <c r="U163" s="67">
        <v>45420</v>
      </c>
      <c r="V163" s="56" t="str" cm="1">
        <f t="array" ref="V163">_xlfn.LET(_xlpm.v, _xlfn.XLOOKUP($F163,[1]UICS!$B$4:$B225,[1]UICS!$D$4:$D225,""), IF(_xlpm.v="", "", _xlpm.v))</f>
        <v/>
      </c>
      <c r="W163" s="57" t="str" cm="1">
        <f t="array" ref="W163">_xlfn.LET(_xlpm.v, _xlfn.XLOOKUP($F163,[1]UICS!$B$4:$B225,[1]UICS!$E$4:$E225,""), IF(_xlpm.v="", "", _xlpm.v))</f>
        <v/>
      </c>
      <c r="X163" s="58">
        <f t="array" ref="X163">_xlfn.XLOOKUP($F163,[1]UICS!$B$4:$B225,[1]UICS!$F$4:$F225," ")</f>
        <v>0</v>
      </c>
      <c r="Y163" s="57" t="str" cm="1">
        <f t="array" ref="Y163">_xlfn.LET(_xlpm.v, _xlfn.XLOOKUP($F163,[1]UICS!$B$4:$B225,[1]UICS!$G$4:$G225,""), IF(_xlpm.v="", "", _xlpm.v))</f>
        <v/>
      </c>
      <c r="Z163" s="59">
        <f t="array" ref="Z163">_xlfn.XLOOKUP($F163,[1]UICS!$B$4:$B225,[1]UICS!$I$4:$I225," ")</f>
        <v>0</v>
      </c>
      <c r="AA163" s="60">
        <f t="array" ref="AA163">_xlfn.XLOOKUP($F163,[1]UICS!$B$4:$B225,[1]UICS!$J$4:$J225," ")</f>
        <v>0</v>
      </c>
      <c r="AB163" s="58">
        <f t="array" ref="AB163">_xlfn.XLOOKUP($F163,[1]UICS!$B$4:$B225,[1]UICS!$K$4:$K225," ")</f>
        <v>0</v>
      </c>
      <c r="AC163" s="58"/>
      <c r="AD163" s="60" t="str" cm="1">
        <f t="array" ref="AD163">_xlfn.LET(_xlpm.v, _xlfn.XLOOKUP($F163,[1]UICS!$B$4:$B225,[1]UICS!$M$4:$M225,""), IF(_xlpm.v="", "", _xlpm.v))</f>
        <v/>
      </c>
    </row>
    <row r="164" spans="1:30" s="61" customFormat="1" ht="25" customHeight="1" thickBot="1" x14ac:dyDescent="0.3">
      <c r="A164" s="62">
        <v>3635</v>
      </c>
      <c r="B164" s="62" t="s">
        <v>130</v>
      </c>
      <c r="C164" s="62" t="s">
        <v>184</v>
      </c>
      <c r="D164" s="63"/>
      <c r="E164" s="62"/>
      <c r="F164" s="62"/>
      <c r="G164" s="62" t="s">
        <v>40</v>
      </c>
      <c r="H164" s="131"/>
      <c r="I164" s="64"/>
      <c r="J164" s="64"/>
      <c r="K164" s="49" t="str">
        <f>IF(AND('Storage Rooms'!J165="",'Storage Rooms'!L165="",'Storage Rooms'!N165=""),"N","Y ")&amp;COUNTA('Storage Rooms'!J165,'Storage Rooms'!L165,'Storage Rooms'!N165)</f>
        <v>N0</v>
      </c>
      <c r="L164" s="154"/>
      <c r="M164" s="50"/>
      <c r="N164" s="51" t="s">
        <v>41</v>
      </c>
      <c r="O164" s="51"/>
      <c r="P164" s="51"/>
      <c r="Q164" s="51"/>
      <c r="R164" s="52"/>
      <c r="S164" s="65"/>
      <c r="T164" s="66"/>
      <c r="U164" s="67">
        <v>45454</v>
      </c>
      <c r="V164" s="56" t="str" cm="1">
        <f t="array" ref="V164">_xlfn.LET(_xlpm.v, _xlfn.XLOOKUP($F164,[1]UICS!$B$4:$B226,[1]UICS!$D$4:$D226,""), IF(_xlpm.v="", "", _xlpm.v))</f>
        <v/>
      </c>
      <c r="W164" s="57" t="str" cm="1">
        <f t="array" ref="W164">_xlfn.LET(_xlpm.v, _xlfn.XLOOKUP($F164,[1]UICS!$B$4:$B226,[1]UICS!$E$4:$E226,""), IF(_xlpm.v="", "", _xlpm.v))</f>
        <v/>
      </c>
      <c r="X164" s="58">
        <f t="array" ref="X164">_xlfn.XLOOKUP($F164,[1]UICS!$B$4:$B226,[1]UICS!$F$4:$F226," ")</f>
        <v>0</v>
      </c>
      <c r="Y164" s="57" t="str" cm="1">
        <f t="array" ref="Y164">_xlfn.LET(_xlpm.v, _xlfn.XLOOKUP($F164,[1]UICS!$B$4:$B226,[1]UICS!$G$4:$G226,""), IF(_xlpm.v="", "", _xlpm.v))</f>
        <v/>
      </c>
      <c r="Z164" s="59">
        <f t="array" ref="Z164">_xlfn.XLOOKUP($F164,[1]UICS!$B$4:$B226,[1]UICS!$I$4:$I226," ")</f>
        <v>0</v>
      </c>
      <c r="AA164" s="60">
        <f t="array" ref="AA164">_xlfn.XLOOKUP($F164,[1]UICS!$B$4:$B226,[1]UICS!$J$4:$J226," ")</f>
        <v>0</v>
      </c>
      <c r="AB164" s="58">
        <f t="array" ref="AB164">_xlfn.XLOOKUP($F164,[1]UICS!$B$4:$B226,[1]UICS!$K$4:$K226," ")</f>
        <v>0</v>
      </c>
      <c r="AC164" s="58"/>
      <c r="AD164" s="60" t="str" cm="1">
        <f t="array" ref="AD164">_xlfn.LET(_xlpm.v, _xlfn.XLOOKUP($F164,[1]UICS!$B$4:$B226,[1]UICS!$M$4:$M226,""), IF(_xlpm.v="", "", _xlpm.v))</f>
        <v/>
      </c>
    </row>
    <row r="165" spans="1:30" s="61" customFormat="1" ht="25" customHeight="1" thickBot="1" x14ac:dyDescent="0.3">
      <c r="A165" s="46">
        <v>3635</v>
      </c>
      <c r="B165" s="46" t="s">
        <v>130</v>
      </c>
      <c r="C165" s="46" t="s">
        <v>185</v>
      </c>
      <c r="D165" s="47"/>
      <c r="E165" s="46"/>
      <c r="F165" s="46"/>
      <c r="G165" s="46" t="s">
        <v>40</v>
      </c>
      <c r="H165" s="130"/>
      <c r="I165" s="48"/>
      <c r="J165" s="48"/>
      <c r="K165" s="49" t="str">
        <f>IF(AND('Storage Rooms'!J166="",'Storage Rooms'!L166="",'Storage Rooms'!N166=""),"N","Y ")&amp;COUNTA('Storage Rooms'!J166,'Storage Rooms'!L166,'Storage Rooms'!N166)</f>
        <v>N0</v>
      </c>
      <c r="L165" s="154"/>
      <c r="M165" s="50"/>
      <c r="N165" s="51" t="s">
        <v>41</v>
      </c>
      <c r="O165" s="51"/>
      <c r="P165" s="51"/>
      <c r="Q165" s="51"/>
      <c r="R165" s="52"/>
      <c r="S165" s="66"/>
      <c r="T165" s="66"/>
      <c r="U165" s="67">
        <v>45219</v>
      </c>
      <c r="V165" s="56" t="str" cm="1">
        <f t="array" ref="V165">_xlfn.LET(_xlpm.v, _xlfn.XLOOKUP($F165,[1]UICS!$B$4:$B227,[1]UICS!$D$4:$D227,""), IF(_xlpm.v="", "", _xlpm.v))</f>
        <v/>
      </c>
      <c r="W165" s="57" t="str" cm="1">
        <f t="array" ref="W165">_xlfn.LET(_xlpm.v, _xlfn.XLOOKUP($F165,[1]UICS!$B$4:$B227,[1]UICS!$E$4:$E227,""), IF(_xlpm.v="", "", _xlpm.v))</f>
        <v/>
      </c>
      <c r="X165" s="58">
        <f t="array" ref="X165">_xlfn.XLOOKUP($F165,[1]UICS!$B$4:$B227,[1]UICS!$F$4:$F227," ")</f>
        <v>0</v>
      </c>
      <c r="Y165" s="57" t="str" cm="1">
        <f t="array" ref="Y165">_xlfn.LET(_xlpm.v, _xlfn.XLOOKUP($F165,[1]UICS!$B$4:$B227,[1]UICS!$G$4:$G227,""), IF(_xlpm.v="", "", _xlpm.v))</f>
        <v/>
      </c>
      <c r="Z165" s="59">
        <f t="array" ref="Z165">_xlfn.XLOOKUP($F165,[1]UICS!$B$4:$B227,[1]UICS!$I$4:$I227," ")</f>
        <v>0</v>
      </c>
      <c r="AA165" s="60">
        <f t="array" ref="AA165">_xlfn.XLOOKUP($F165,[1]UICS!$B$4:$B227,[1]UICS!$J$4:$J227," ")</f>
        <v>0</v>
      </c>
      <c r="AB165" s="58">
        <f t="array" ref="AB165">_xlfn.XLOOKUP($F165,[1]UICS!$B$4:$B227,[1]UICS!$K$4:$K227," ")</f>
        <v>0</v>
      </c>
      <c r="AC165" s="58"/>
      <c r="AD165" s="60" t="str" cm="1">
        <f t="array" ref="AD165">_xlfn.LET(_xlpm.v, _xlfn.XLOOKUP($F165,[1]UICS!$B$4:$B227,[1]UICS!$M$4:$M227,""), IF(_xlpm.v="", "", _xlpm.v))</f>
        <v/>
      </c>
    </row>
    <row r="166" spans="1:30" s="61" customFormat="1" ht="25" customHeight="1" thickBot="1" x14ac:dyDescent="0.3">
      <c r="A166" s="62">
        <v>3635</v>
      </c>
      <c r="B166" s="62" t="s">
        <v>130</v>
      </c>
      <c r="C166" s="62" t="s">
        <v>186</v>
      </c>
      <c r="D166" s="63"/>
      <c r="E166" s="62"/>
      <c r="F166" s="62"/>
      <c r="G166" s="62" t="s">
        <v>40</v>
      </c>
      <c r="H166" s="131"/>
      <c r="I166" s="64"/>
      <c r="J166" s="64"/>
      <c r="K166" s="49" t="str">
        <f>IF(AND('Storage Rooms'!J167="",'Storage Rooms'!L167="",'Storage Rooms'!N167=""),"N","Y ")&amp;COUNTA('Storage Rooms'!J167,'Storage Rooms'!L167,'Storage Rooms'!N167)</f>
        <v>N0</v>
      </c>
      <c r="L166" s="154"/>
      <c r="M166" s="50"/>
      <c r="N166" s="51" t="s">
        <v>41</v>
      </c>
      <c r="O166" s="51"/>
      <c r="P166" s="51"/>
      <c r="Q166" s="51"/>
      <c r="R166" s="52"/>
      <c r="S166" s="66"/>
      <c r="T166" s="66"/>
      <c r="U166" s="67">
        <v>45268</v>
      </c>
      <c r="V166" s="56" t="str" cm="1">
        <f t="array" ref="V166">_xlfn.LET(_xlpm.v, _xlfn.XLOOKUP($F166,[1]UICS!$B$4:$B228,[1]UICS!$D$4:$D228,""), IF(_xlpm.v="", "", _xlpm.v))</f>
        <v/>
      </c>
      <c r="W166" s="57" t="str" cm="1">
        <f t="array" ref="W166">_xlfn.LET(_xlpm.v, _xlfn.XLOOKUP($F166,[1]UICS!$B$4:$B228,[1]UICS!$E$4:$E228,""), IF(_xlpm.v="", "", _xlpm.v))</f>
        <v/>
      </c>
      <c r="X166" s="58">
        <f t="array" ref="X166">_xlfn.XLOOKUP($F166,[1]UICS!$B$4:$B228,[1]UICS!$F$4:$F228," ")</f>
        <v>0</v>
      </c>
      <c r="Y166" s="57" t="str" cm="1">
        <f t="array" ref="Y166">_xlfn.LET(_xlpm.v, _xlfn.XLOOKUP($F166,[1]UICS!$B$4:$B228,[1]UICS!$G$4:$G228,""), IF(_xlpm.v="", "", _xlpm.v))</f>
        <v/>
      </c>
      <c r="Z166" s="59">
        <f t="array" ref="Z166">_xlfn.XLOOKUP($F166,[1]UICS!$B$4:$B228,[1]UICS!$I$4:$I228," ")</f>
        <v>0</v>
      </c>
      <c r="AA166" s="60">
        <f t="array" ref="AA166">_xlfn.XLOOKUP($F166,[1]UICS!$B$4:$B228,[1]UICS!$J$4:$J228," ")</f>
        <v>0</v>
      </c>
      <c r="AB166" s="58">
        <f t="array" ref="AB166">_xlfn.XLOOKUP($F166,[1]UICS!$B$4:$B228,[1]UICS!$K$4:$K228," ")</f>
        <v>0</v>
      </c>
      <c r="AC166" s="58"/>
      <c r="AD166" s="60" t="str" cm="1">
        <f t="array" ref="AD166">_xlfn.LET(_xlpm.v, _xlfn.XLOOKUP($F166,[1]UICS!$B$4:$B228,[1]UICS!$M$4:$M228,""), IF(_xlpm.v="", "", _xlpm.v))</f>
        <v/>
      </c>
    </row>
    <row r="167" spans="1:30" s="61" customFormat="1" ht="25" customHeight="1" thickBot="1" x14ac:dyDescent="0.3">
      <c r="A167" s="46">
        <v>3635</v>
      </c>
      <c r="B167" s="46" t="s">
        <v>130</v>
      </c>
      <c r="C167" s="46" t="s">
        <v>187</v>
      </c>
      <c r="D167" s="47"/>
      <c r="E167" s="46"/>
      <c r="F167" s="46"/>
      <c r="G167" s="46"/>
      <c r="H167" s="130"/>
      <c r="I167" s="48"/>
      <c r="J167" s="48"/>
      <c r="K167" s="49" t="str">
        <f>IF(AND('Storage Rooms'!J168="",'Storage Rooms'!L168="",'Storage Rooms'!N168=""),"N","Y ")&amp;COUNTA('Storage Rooms'!J168,'Storage Rooms'!L168,'Storage Rooms'!N168)</f>
        <v>N0</v>
      </c>
      <c r="L167" s="154"/>
      <c r="M167" s="50"/>
      <c r="N167" s="51" t="s">
        <v>56</v>
      </c>
      <c r="O167" s="51"/>
      <c r="P167" s="51"/>
      <c r="Q167" s="51"/>
      <c r="R167" s="52"/>
      <c r="S167" s="66"/>
      <c r="T167" s="66"/>
      <c r="U167" s="67"/>
      <c r="V167" s="56" t="str" cm="1">
        <f t="array" ref="V167">_xlfn.LET(_xlpm.v, _xlfn.XLOOKUP($F167,[1]UICS!$B$4:$B229,[1]UICS!$D$4:$D229,""), IF(_xlpm.v="", "", _xlpm.v))</f>
        <v/>
      </c>
      <c r="W167" s="57" t="str" cm="1">
        <f t="array" ref="W167">_xlfn.LET(_xlpm.v, _xlfn.XLOOKUP($F167,[1]UICS!$B$4:$B229,[1]UICS!$E$4:$E229,""), IF(_xlpm.v="", "", _xlpm.v))</f>
        <v/>
      </c>
      <c r="X167" s="58">
        <f t="array" ref="X167">_xlfn.XLOOKUP($F167,[1]UICS!$B$4:$B229,[1]UICS!$F$4:$F229," ")</f>
        <v>0</v>
      </c>
      <c r="Y167" s="57" t="str" cm="1">
        <f t="array" ref="Y167">_xlfn.LET(_xlpm.v, _xlfn.XLOOKUP($F167,[1]UICS!$B$4:$B229,[1]UICS!$G$4:$G229,""), IF(_xlpm.v="", "", _xlpm.v))</f>
        <v/>
      </c>
      <c r="Z167" s="59">
        <f t="array" ref="Z167">_xlfn.XLOOKUP($F167,[1]UICS!$B$4:$B229,[1]UICS!$I$4:$I229," ")</f>
        <v>0</v>
      </c>
      <c r="AA167" s="60">
        <f t="array" ref="AA167">_xlfn.XLOOKUP($F167,[1]UICS!$B$4:$B229,[1]UICS!$J$4:$J229," ")</f>
        <v>0</v>
      </c>
      <c r="AB167" s="58">
        <f t="array" ref="AB167">_xlfn.XLOOKUP($F167,[1]UICS!$B$4:$B229,[1]UICS!$K$4:$K229," ")</f>
        <v>0</v>
      </c>
      <c r="AC167" s="58"/>
      <c r="AD167" s="60" t="str" cm="1">
        <f t="array" ref="AD167">_xlfn.LET(_xlpm.v, _xlfn.XLOOKUP($F167,[1]UICS!$B$4:$B229,[1]UICS!$M$4:$M229,""), IF(_xlpm.v="", "", _xlpm.v))</f>
        <v/>
      </c>
    </row>
    <row r="168" spans="1:30" s="61" customFormat="1" ht="25" customHeight="1" thickBot="1" x14ac:dyDescent="0.3">
      <c r="A168" s="62">
        <v>3635</v>
      </c>
      <c r="B168" s="62" t="s">
        <v>130</v>
      </c>
      <c r="C168" s="62" t="s">
        <v>188</v>
      </c>
      <c r="D168" s="63"/>
      <c r="E168" s="62"/>
      <c r="F168" s="62"/>
      <c r="G168" s="62"/>
      <c r="H168" s="131"/>
      <c r="I168" s="64"/>
      <c r="J168" s="64"/>
      <c r="K168" s="49" t="str">
        <f>IF(AND('Storage Rooms'!J169="",'Storage Rooms'!L169="",'Storage Rooms'!N169=""),"N","Y ")&amp;COUNTA('Storage Rooms'!J169,'Storage Rooms'!L169,'Storage Rooms'!N169)</f>
        <v>N0</v>
      </c>
      <c r="L168" s="154"/>
      <c r="M168" s="50"/>
      <c r="N168" s="51" t="s">
        <v>56</v>
      </c>
      <c r="O168" s="51"/>
      <c r="P168" s="51"/>
      <c r="Q168" s="51"/>
      <c r="R168" s="52"/>
      <c r="S168" s="66"/>
      <c r="T168" s="66"/>
      <c r="U168" s="67"/>
      <c r="V168" s="56" t="str" cm="1">
        <f t="array" ref="V168">_xlfn.LET(_xlpm.v, _xlfn.XLOOKUP($F168,[1]UICS!$B$4:$B230,[1]UICS!$D$4:$D230,""), IF(_xlpm.v="", "", _xlpm.v))</f>
        <v/>
      </c>
      <c r="W168" s="57" t="str" cm="1">
        <f t="array" ref="W168">_xlfn.LET(_xlpm.v, _xlfn.XLOOKUP($F168,[1]UICS!$B$4:$B230,[1]UICS!$E$4:$E230,""), IF(_xlpm.v="", "", _xlpm.v))</f>
        <v/>
      </c>
      <c r="X168" s="58">
        <f t="array" ref="X168">_xlfn.XLOOKUP($F168,[1]UICS!$B$4:$B230,[1]UICS!$F$4:$F230," ")</f>
        <v>0</v>
      </c>
      <c r="Y168" s="57" t="str" cm="1">
        <f t="array" ref="Y168">_xlfn.LET(_xlpm.v, _xlfn.XLOOKUP($F168,[1]UICS!$B$4:$B230,[1]UICS!$G$4:$G230,""), IF(_xlpm.v="", "", _xlpm.v))</f>
        <v/>
      </c>
      <c r="Z168" s="59">
        <f t="array" ref="Z168">_xlfn.XLOOKUP($F168,[1]UICS!$B$4:$B230,[1]UICS!$I$4:$I230," ")</f>
        <v>0</v>
      </c>
      <c r="AA168" s="60">
        <f t="array" ref="AA168">_xlfn.XLOOKUP($F168,[1]UICS!$B$4:$B230,[1]UICS!$J$4:$J230," ")</f>
        <v>0</v>
      </c>
      <c r="AB168" s="58">
        <f t="array" ref="AB168">_xlfn.XLOOKUP($F168,[1]UICS!$B$4:$B230,[1]UICS!$K$4:$K230," ")</f>
        <v>0</v>
      </c>
      <c r="AC168" s="58"/>
      <c r="AD168" s="60" t="str" cm="1">
        <f t="array" ref="AD168">_xlfn.LET(_xlpm.v, _xlfn.XLOOKUP($F168,[1]UICS!$B$4:$B230,[1]UICS!$M$4:$M230,""), IF(_xlpm.v="", "", _xlpm.v))</f>
        <v/>
      </c>
    </row>
    <row r="169" spans="1:30" s="61" customFormat="1" ht="25" customHeight="1" thickBot="1" x14ac:dyDescent="0.3">
      <c r="A169" s="46">
        <v>3635</v>
      </c>
      <c r="B169" s="46" t="s">
        <v>130</v>
      </c>
      <c r="C169" s="46" t="s">
        <v>189</v>
      </c>
      <c r="D169" s="47"/>
      <c r="E169" s="46"/>
      <c r="F169" s="46"/>
      <c r="G169" s="46" t="s">
        <v>42</v>
      </c>
      <c r="H169" s="130"/>
      <c r="I169" s="48"/>
      <c r="J169" s="48"/>
      <c r="K169" s="49" t="str">
        <f>IF(AND('Storage Rooms'!J170="",'Storage Rooms'!L170="",'Storage Rooms'!N170=""),"N","Y ")&amp;COUNTA('Storage Rooms'!J170,'Storage Rooms'!L170,'Storage Rooms'!N170)</f>
        <v>N0</v>
      </c>
      <c r="L169" s="154"/>
      <c r="M169" s="50"/>
      <c r="N169" s="51" t="s">
        <v>56</v>
      </c>
      <c r="O169" s="51"/>
      <c r="P169" s="51"/>
      <c r="Q169" s="51"/>
      <c r="R169" s="52"/>
      <c r="S169" s="65"/>
      <c r="T169" s="68"/>
      <c r="U169" s="67"/>
      <c r="V169" s="56" t="str" cm="1">
        <f t="array" ref="V169">_xlfn.LET(_xlpm.v, _xlfn.XLOOKUP($F169,[1]UICS!$B$4:$B231,[1]UICS!$D$4:$D231,""), IF(_xlpm.v="", "", _xlpm.v))</f>
        <v/>
      </c>
      <c r="W169" s="57" t="str" cm="1">
        <f t="array" ref="W169">_xlfn.LET(_xlpm.v, _xlfn.XLOOKUP($F169,[1]UICS!$B$4:$B231,[1]UICS!$E$4:$E231,""), IF(_xlpm.v="", "", _xlpm.v))</f>
        <v/>
      </c>
      <c r="X169" s="58">
        <f t="array" ref="X169">_xlfn.XLOOKUP($F169,[1]UICS!$B$4:$B231,[1]UICS!$F$4:$F231," ")</f>
        <v>0</v>
      </c>
      <c r="Y169" s="57" t="str" cm="1">
        <f t="array" ref="Y169">_xlfn.LET(_xlpm.v, _xlfn.XLOOKUP($F169,[1]UICS!$B$4:$B231,[1]UICS!$G$4:$G231,""), IF(_xlpm.v="", "", _xlpm.v))</f>
        <v/>
      </c>
      <c r="Z169" s="59">
        <f t="array" ref="Z169">_xlfn.XLOOKUP($F169,[1]UICS!$B$4:$B231,[1]UICS!$I$4:$I231," ")</f>
        <v>0</v>
      </c>
      <c r="AA169" s="60">
        <f t="array" ref="AA169">_xlfn.XLOOKUP($F169,[1]UICS!$B$4:$B231,[1]UICS!$J$4:$J231," ")</f>
        <v>0</v>
      </c>
      <c r="AB169" s="58">
        <f t="array" ref="AB169">_xlfn.XLOOKUP($F169,[1]UICS!$B$4:$B231,[1]UICS!$K$4:$K231," ")</f>
        <v>0</v>
      </c>
      <c r="AC169" s="58"/>
      <c r="AD169" s="60" t="str" cm="1">
        <f t="array" ref="AD169">_xlfn.LET(_xlpm.v, _xlfn.XLOOKUP($F169,[1]UICS!$B$4:$B231,[1]UICS!$M$4:$M231,""), IF(_xlpm.v="", "", _xlpm.v))</f>
        <v/>
      </c>
    </row>
    <row r="170" spans="1:30" s="61" customFormat="1" ht="25" customHeight="1" thickBot="1" x14ac:dyDescent="0.3">
      <c r="A170" s="82">
        <v>3635</v>
      </c>
      <c r="B170" s="82" t="s">
        <v>130</v>
      </c>
      <c r="C170" s="82" t="s">
        <v>190</v>
      </c>
      <c r="D170" s="83"/>
      <c r="E170" s="82"/>
      <c r="F170" s="82"/>
      <c r="G170" s="82" t="s">
        <v>42</v>
      </c>
      <c r="H170" s="131"/>
      <c r="I170" s="64"/>
      <c r="J170" s="64"/>
      <c r="K170" s="49" t="str">
        <f>IF(AND('Storage Rooms'!J171="",'Storage Rooms'!L171="",'Storage Rooms'!N171=""),"N","Y ")&amp;COUNTA('Storage Rooms'!J171,'Storage Rooms'!L171,'Storage Rooms'!N171)</f>
        <v>N0</v>
      </c>
      <c r="L170" s="154"/>
      <c r="M170" s="50"/>
      <c r="N170" s="51" t="s">
        <v>41</v>
      </c>
      <c r="O170" s="51"/>
      <c r="P170" s="51"/>
      <c r="Q170" s="51"/>
      <c r="R170" s="52"/>
      <c r="S170" s="66"/>
      <c r="T170" s="66"/>
      <c r="U170" s="67">
        <v>44664</v>
      </c>
      <c r="V170" s="56" t="str" cm="1">
        <f t="array" ref="V170">_xlfn.LET(_xlpm.v, _xlfn.XLOOKUP($F170,[1]UICS!$B$4:$B232,[1]UICS!$D$4:$D232,""), IF(_xlpm.v="", "", _xlpm.v))</f>
        <v/>
      </c>
      <c r="W170" s="57" t="str" cm="1">
        <f t="array" ref="W170">_xlfn.LET(_xlpm.v, _xlfn.XLOOKUP($F170,[1]UICS!$B$4:$B232,[1]UICS!$E$4:$E232,""), IF(_xlpm.v="", "", _xlpm.v))</f>
        <v/>
      </c>
      <c r="X170" s="58">
        <f t="array" ref="X170">_xlfn.XLOOKUP($F170,[1]UICS!$B$4:$B232,[1]UICS!$F$4:$F232," ")</f>
        <v>0</v>
      </c>
      <c r="Y170" s="57" t="str" cm="1">
        <f t="array" ref="Y170">_xlfn.LET(_xlpm.v, _xlfn.XLOOKUP($F170,[1]UICS!$B$4:$B232,[1]UICS!$G$4:$G232,""), IF(_xlpm.v="", "", _xlpm.v))</f>
        <v/>
      </c>
      <c r="Z170" s="59">
        <f t="array" ref="Z170">_xlfn.XLOOKUP($F170,[1]UICS!$B$4:$B232,[1]UICS!$I$4:$I232," ")</f>
        <v>0</v>
      </c>
      <c r="AA170" s="60">
        <f t="array" ref="AA170">_xlfn.XLOOKUP($F170,[1]UICS!$B$4:$B232,[1]UICS!$J$4:$J232," ")</f>
        <v>0</v>
      </c>
      <c r="AB170" s="58">
        <f t="array" ref="AB170">_xlfn.XLOOKUP($F170,[1]UICS!$B$4:$B232,[1]UICS!$K$4:$K232," ")</f>
        <v>0</v>
      </c>
      <c r="AC170" s="58"/>
      <c r="AD170" s="60" t="str" cm="1">
        <f t="array" ref="AD170">_xlfn.LET(_xlpm.v, _xlfn.XLOOKUP($F170,[1]UICS!$B$4:$B232,[1]UICS!$M$4:$M232,""), IF(_xlpm.v="", "", _xlpm.v))</f>
        <v/>
      </c>
    </row>
    <row r="171" spans="1:30" x14ac:dyDescent="0.25">
      <c r="A171" s="29"/>
      <c r="B171" s="29"/>
      <c r="C171" s="29"/>
      <c r="D171" s="61"/>
      <c r="F171" s="29"/>
      <c r="G171" s="29"/>
      <c r="H171" s="29"/>
      <c r="I171" s="29"/>
      <c r="J171" s="29"/>
      <c r="K171" s="29"/>
      <c r="L171" s="29"/>
    </row>
    <row r="172" spans="1:30" x14ac:dyDescent="0.25">
      <c r="A172" s="29"/>
      <c r="B172" s="29"/>
      <c r="C172" s="29"/>
      <c r="D172" s="61"/>
      <c r="F172" s="29" t="s">
        <v>191</v>
      </c>
      <c r="G172" s="84">
        <f>COUNTIF(G3:G170,"=M")</f>
        <v>84</v>
      </c>
      <c r="H172" s="84"/>
      <c r="I172" s="84"/>
      <c r="J172" s="84"/>
      <c r="K172" s="29"/>
      <c r="L172" s="29"/>
      <c r="M172" s="61" t="s">
        <v>192</v>
      </c>
      <c r="N172" s="84">
        <f>COUNTIF(N3:N170,"=O")</f>
        <v>137</v>
      </c>
    </row>
    <row r="173" spans="1:30" x14ac:dyDescent="0.25">
      <c r="A173" s="29"/>
      <c r="B173" s="29"/>
      <c r="C173" s="85">
        <f>COUNTA(C3:C170)</f>
        <v>168</v>
      </c>
      <c r="D173" s="29">
        <f t="array" ref="D173">SUM(--($D$3:$D$170&lt;&gt;""))</f>
        <v>9</v>
      </c>
      <c r="F173" s="29" t="s">
        <v>193</v>
      </c>
      <c r="G173" s="84">
        <f>COUNTIF(G3:G170,"=F")</f>
        <v>76</v>
      </c>
      <c r="H173" s="84"/>
      <c r="I173" s="84"/>
      <c r="J173" s="84"/>
      <c r="K173" s="29"/>
      <c r="L173" s="29"/>
      <c r="M173" s="61" t="s">
        <v>194</v>
      </c>
      <c r="N173" s="84">
        <f>COUNTIF(N3:N170,"=V")</f>
        <v>25</v>
      </c>
    </row>
    <row r="174" spans="1:30" x14ac:dyDescent="0.25">
      <c r="F174" s="45" t="s">
        <v>195</v>
      </c>
      <c r="G174" s="86">
        <f>SUM(C173-SUM(G172:G173))</f>
        <v>8</v>
      </c>
      <c r="H174" s="86"/>
      <c r="I174" s="86"/>
      <c r="J174" s="86"/>
      <c r="M174" s="61" t="s">
        <v>196</v>
      </c>
      <c r="N174" s="84">
        <f>COUNTIF(N3:N170,"=IP")</f>
        <v>2</v>
      </c>
    </row>
    <row r="175" spans="1:30" x14ac:dyDescent="0.25">
      <c r="B175" s="132" t="s">
        <v>197</v>
      </c>
      <c r="C175" s="132"/>
      <c r="D175" s="29">
        <f>C173-D173</f>
        <v>159</v>
      </c>
      <c r="F175" s="45" t="s">
        <v>198</v>
      </c>
      <c r="G175" s="87">
        <f>SUM(G172:G174)</f>
        <v>168</v>
      </c>
      <c r="H175" s="87"/>
      <c r="I175" s="87"/>
      <c r="J175" s="87"/>
      <c r="M175" s="61" t="s">
        <v>199</v>
      </c>
      <c r="N175" s="84">
        <f>COUNTIF(N3:N170,"=RTI")</f>
        <v>0</v>
      </c>
    </row>
    <row r="176" spans="1:30" x14ac:dyDescent="0.25">
      <c r="M176" s="61" t="s">
        <v>200</v>
      </c>
      <c r="N176" s="84">
        <f>COUNTIF(N3:N170,"=RTO")</f>
        <v>0</v>
      </c>
    </row>
    <row r="177" spans="1:14" x14ac:dyDescent="0.25">
      <c r="A177" s="132" t="s">
        <v>201</v>
      </c>
      <c r="B177" s="133"/>
      <c r="C177" s="133"/>
      <c r="D177" s="88">
        <f>(D173/C173)</f>
        <v>5.3571428571428568E-2</v>
      </c>
      <c r="M177" s="61" t="s">
        <v>202</v>
      </c>
      <c r="N177" s="84">
        <f>COUNTIF(N3:N170,"=T")</f>
        <v>2</v>
      </c>
    </row>
    <row r="178" spans="1:14" x14ac:dyDescent="0.25">
      <c r="M178" s="61" t="s">
        <v>203</v>
      </c>
      <c r="N178" s="84">
        <f>COUNTIF(N3:N170,"=OP")</f>
        <v>2</v>
      </c>
    </row>
    <row r="179" spans="1:14" x14ac:dyDescent="0.25">
      <c r="N179" s="84">
        <f>SUM(N172:N178)</f>
        <v>168</v>
      </c>
    </row>
  </sheetData>
  <sheetProtection formatCells="0" selectLockedCells="1"/>
  <autoFilter ref="A2:AD170" xr:uid="{00000000-0001-0000-0000-000000000000}">
    <filterColumn colId="14" showButton="0"/>
  </autoFilter>
  <mergeCells count="64">
    <mergeCell ref="H21:H22"/>
    <mergeCell ref="A1:K1"/>
    <mergeCell ref="O2:P2"/>
    <mergeCell ref="H15:H16"/>
    <mergeCell ref="H17:H18"/>
    <mergeCell ref="H19:H20"/>
    <mergeCell ref="H45:H46"/>
    <mergeCell ref="H23:H24"/>
    <mergeCell ref="H25:H26"/>
    <mergeCell ref="H27:H28"/>
    <mergeCell ref="H29:H30"/>
    <mergeCell ref="H31:H32"/>
    <mergeCell ref="H33:H34"/>
    <mergeCell ref="H35:H36"/>
    <mergeCell ref="H37:H38"/>
    <mergeCell ref="H39:H40"/>
    <mergeCell ref="H41:H42"/>
    <mergeCell ref="H43:H44"/>
    <mergeCell ref="H93:H94"/>
    <mergeCell ref="H47:H48"/>
    <mergeCell ref="H49:H50"/>
    <mergeCell ref="H51:H52"/>
    <mergeCell ref="H53:H54"/>
    <mergeCell ref="H55:H56"/>
    <mergeCell ref="H57:H58"/>
    <mergeCell ref="H59:H60"/>
    <mergeCell ref="H61:H62"/>
    <mergeCell ref="H87:H88"/>
    <mergeCell ref="H89:H90"/>
    <mergeCell ref="H91:H92"/>
    <mergeCell ref="H129:H130"/>
    <mergeCell ref="H95:H96"/>
    <mergeCell ref="H97:H98"/>
    <mergeCell ref="H99:H100"/>
    <mergeCell ref="H101:H102"/>
    <mergeCell ref="H103:H104"/>
    <mergeCell ref="H105:H106"/>
    <mergeCell ref="H107:H108"/>
    <mergeCell ref="H109:H110"/>
    <mergeCell ref="H123:H124"/>
    <mergeCell ref="H125:H126"/>
    <mergeCell ref="H127:H128"/>
    <mergeCell ref="H153:H154"/>
    <mergeCell ref="H131:H132"/>
    <mergeCell ref="H133:H134"/>
    <mergeCell ref="H135:H136"/>
    <mergeCell ref="H137:H138"/>
    <mergeCell ref="H139:H140"/>
    <mergeCell ref="H141:H142"/>
    <mergeCell ref="H143:H144"/>
    <mergeCell ref="H145:H146"/>
    <mergeCell ref="H147:H148"/>
    <mergeCell ref="H149:H150"/>
    <mergeCell ref="H151:H152"/>
    <mergeCell ref="H167:H168"/>
    <mergeCell ref="H169:H170"/>
    <mergeCell ref="B175:C175"/>
    <mergeCell ref="A177:C177"/>
    <mergeCell ref="H155:H156"/>
    <mergeCell ref="H157:H158"/>
    <mergeCell ref="H159:H160"/>
    <mergeCell ref="H161:H162"/>
    <mergeCell ref="H163:H164"/>
    <mergeCell ref="H165:H166"/>
  </mergeCells>
  <conditionalFormatting sqref="D3:D170">
    <cfRule type="expression" dxfId="35" priority="3">
      <formula>$N3="OP"</formula>
    </cfRule>
    <cfRule type="expression" dxfId="34" priority="7">
      <formula>N3="IP"</formula>
    </cfRule>
    <cfRule type="expression" dxfId="33" priority="8">
      <formula>N3="V"</formula>
    </cfRule>
    <cfRule type="expression" dxfId="32" priority="13">
      <formula>$N3="RTO"</formula>
    </cfRule>
    <cfRule type="expression" dxfId="31" priority="14">
      <formula>$N3="RTI"</formula>
    </cfRule>
  </conditionalFormatting>
  <conditionalFormatting sqref="K3:L170">
    <cfRule type="containsText" dxfId="30" priority="1" operator="containsText" text="Y">
      <formula>NOT(ISERROR(SEARCH("Y",K3)))</formula>
    </cfRule>
  </conditionalFormatting>
  <conditionalFormatting sqref="N3:O170">
    <cfRule type="expression" dxfId="29" priority="4">
      <formula>N3="T"</formula>
    </cfRule>
    <cfRule type="containsText" dxfId="28" priority="5" operator="containsText" text="RTO">
      <formula>NOT(ISERROR(SEARCH("RTO",N3)))</formula>
    </cfRule>
    <cfRule type="containsText" dxfId="27" priority="6" operator="containsText" text="RTI">
      <formula>NOT(ISERROR(SEARCH("RTI",N3)))</formula>
    </cfRule>
    <cfRule type="containsText" dxfId="26" priority="9" operator="containsText" text="OP">
      <formula>NOT(ISERROR(SEARCH("OP",N3)))</formula>
    </cfRule>
    <cfRule type="containsText" dxfId="25" priority="10" operator="containsText" text="D">
      <formula>NOT(ISERROR(SEARCH("D",N3)))</formula>
    </cfRule>
    <cfRule type="containsText" dxfId="24" priority="11" operator="containsText" text="V">
      <formula>NOT(ISERROR(SEARCH("V",N3)))</formula>
    </cfRule>
    <cfRule type="containsText" dxfId="23" priority="12" operator="containsText" text="IP">
      <formula>NOT(ISERROR(SEARCH("IP",N3)))</formula>
    </cfRule>
  </conditionalFormatting>
  <conditionalFormatting sqref="U3:U170">
    <cfRule type="expression" dxfId="22" priority="2">
      <formula>$U3=""</formula>
    </cfRule>
  </conditionalFormatting>
  <printOptions horizontalCentered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64B4F7-0591-482A-9DA4-6546B5D2802F}">
  <sheetPr codeName="Sheet2">
    <pageSetUpPr fitToPage="1"/>
  </sheetPr>
  <dimension ref="A1:AT184"/>
  <sheetViews>
    <sheetView topLeftCell="A3" zoomScale="96" zoomScaleNormal="96" workbookViewId="0">
      <selection activeCell="E4" sqref="E4"/>
    </sheetView>
  </sheetViews>
  <sheetFormatPr defaultRowHeight="12.5" x14ac:dyDescent="0.25"/>
  <cols>
    <col min="1" max="1" width="5" style="12" bestFit="1" customWidth="1"/>
    <col min="2" max="2" width="4.453125" style="12" bestFit="1" customWidth="1"/>
    <col min="3" max="3" width="5.26953125" style="12" bestFit="1" customWidth="1"/>
    <col min="4" max="4" width="5.26953125" style="12" customWidth="1"/>
    <col min="5" max="5" width="4.453125" style="12" bestFit="1" customWidth="1"/>
    <col min="6" max="6" width="31.7265625" style="20" bestFit="1" customWidth="1"/>
    <col min="7" max="7" width="8.453125" style="12" customWidth="1"/>
    <col min="8" max="8" width="13.1796875" style="12" customWidth="1"/>
    <col min="9" max="9" width="9.453125" style="12" customWidth="1"/>
    <col min="10" max="10" width="4.54296875" style="21" customWidth="1"/>
    <col min="11" max="11" width="4.26953125" style="21" customWidth="1"/>
    <col min="12" max="12" width="4.54296875" style="21" customWidth="1"/>
    <col min="13" max="15" width="4.54296875" style="12" customWidth="1"/>
    <col min="16" max="16" width="5.7265625" customWidth="1"/>
    <col min="17" max="17" width="4.1796875" customWidth="1"/>
    <col min="18" max="21" width="10.54296875" customWidth="1"/>
    <col min="22" max="22" width="5.7265625" customWidth="1"/>
    <col min="27" max="27" width="5.54296875" customWidth="1"/>
    <col min="28" max="28" width="7.453125" customWidth="1"/>
    <col min="29" max="29" width="7.1796875" customWidth="1"/>
    <col min="30" max="30" width="20.54296875" customWidth="1"/>
    <col min="31" max="31" width="14.81640625" customWidth="1"/>
    <col min="33" max="33" width="7.453125" customWidth="1"/>
    <col min="34" max="34" width="7.1796875" customWidth="1"/>
    <col min="35" max="35" width="20.7265625" customWidth="1"/>
    <col min="36" max="36" width="14.81640625" customWidth="1"/>
    <col min="38" max="38" width="7.453125" customWidth="1"/>
    <col min="39" max="39" width="7.1796875" customWidth="1"/>
    <col min="40" max="40" width="20.7265625" customWidth="1"/>
    <col min="41" max="41" width="14.7265625" customWidth="1"/>
    <col min="43" max="43" width="7.453125" customWidth="1"/>
    <col min="44" max="44" width="7.1796875" customWidth="1"/>
    <col min="45" max="45" width="20.7265625" customWidth="1"/>
    <col min="46" max="46" width="14.7265625" customWidth="1"/>
  </cols>
  <sheetData>
    <row r="1" spans="1:46" ht="25.5" customHeight="1" x14ac:dyDescent="0.6">
      <c r="A1" s="140"/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</row>
    <row r="2" spans="1:46" ht="24.75" customHeight="1" x14ac:dyDescent="0.35">
      <c r="A2" s="142" t="s">
        <v>0</v>
      </c>
      <c r="B2" s="143"/>
      <c r="C2" s="143"/>
      <c r="D2" s="143"/>
      <c r="E2" s="143"/>
      <c r="F2" s="143"/>
      <c r="G2" s="143"/>
      <c r="H2" s="143"/>
      <c r="I2" s="143"/>
      <c r="J2" s="143"/>
      <c r="K2" s="144"/>
      <c r="L2" s="144"/>
      <c r="M2" s="144"/>
      <c r="N2" s="144"/>
      <c r="O2" s="144"/>
      <c r="R2" s="149" t="s">
        <v>1</v>
      </c>
      <c r="S2" s="149"/>
      <c r="T2" s="149"/>
      <c r="U2" s="149"/>
      <c r="W2" s="149" t="s">
        <v>2</v>
      </c>
      <c r="X2" s="149"/>
      <c r="Y2" s="149"/>
      <c r="Z2" s="149"/>
      <c r="AB2" s="148" t="s">
        <v>236</v>
      </c>
      <c r="AC2" s="148"/>
      <c r="AD2" s="148"/>
      <c r="AE2" s="148"/>
      <c r="AG2" s="148" t="s">
        <v>237</v>
      </c>
      <c r="AH2" s="148"/>
      <c r="AI2" s="148"/>
      <c r="AJ2" s="148"/>
      <c r="AL2" s="148" t="s">
        <v>235</v>
      </c>
      <c r="AM2" s="148"/>
      <c r="AN2" s="148"/>
      <c r="AO2" s="148"/>
      <c r="AQ2" s="148" t="s">
        <v>234</v>
      </c>
      <c r="AR2" s="148"/>
      <c r="AS2" s="148"/>
      <c r="AT2" s="148"/>
    </row>
    <row r="3" spans="1:46" s="5" customFormat="1" ht="58" x14ac:dyDescent="0.3">
      <c r="A3" s="1" t="s">
        <v>3</v>
      </c>
      <c r="B3" s="1" t="s">
        <v>4</v>
      </c>
      <c r="C3" s="1" t="s">
        <v>5</v>
      </c>
      <c r="D3" s="1" t="s">
        <v>6</v>
      </c>
      <c r="E3" s="1" t="s">
        <v>7</v>
      </c>
      <c r="F3" s="2" t="s">
        <v>8</v>
      </c>
      <c r="G3" s="2" t="s">
        <v>24</v>
      </c>
      <c r="H3" s="2" t="s">
        <v>9</v>
      </c>
      <c r="I3" s="3" t="s">
        <v>11</v>
      </c>
      <c r="J3" s="3" t="s">
        <v>12</v>
      </c>
      <c r="K3" s="4" t="s">
        <v>13</v>
      </c>
      <c r="L3" s="4" t="s">
        <v>14</v>
      </c>
      <c r="M3" s="3" t="s">
        <v>13</v>
      </c>
      <c r="N3" s="3" t="s">
        <v>15</v>
      </c>
      <c r="O3" s="3" t="s">
        <v>13</v>
      </c>
      <c r="R3" s="6" t="s">
        <v>16</v>
      </c>
      <c r="S3" s="6" t="s">
        <v>17</v>
      </c>
      <c r="T3" s="6" t="s">
        <v>18</v>
      </c>
      <c r="U3" s="6" t="s">
        <v>19</v>
      </c>
      <c r="W3" s="7" t="s">
        <v>16</v>
      </c>
      <c r="X3" s="7" t="s">
        <v>17</v>
      </c>
      <c r="Y3" s="7" t="s">
        <v>18</v>
      </c>
      <c r="Z3" s="7" t="s">
        <v>19</v>
      </c>
      <c r="AB3" s="7" t="s">
        <v>16</v>
      </c>
      <c r="AC3" s="8" t="s">
        <v>20</v>
      </c>
      <c r="AD3" s="8" t="s">
        <v>21</v>
      </c>
      <c r="AE3" s="8" t="s">
        <v>22</v>
      </c>
      <c r="AG3" s="7" t="s">
        <v>17</v>
      </c>
      <c r="AH3" s="8" t="s">
        <v>20</v>
      </c>
      <c r="AI3" s="8" t="s">
        <v>21</v>
      </c>
      <c r="AJ3" s="8" t="s">
        <v>22</v>
      </c>
      <c r="AL3" s="7" t="s">
        <v>18</v>
      </c>
      <c r="AM3" s="8" t="s">
        <v>20</v>
      </c>
      <c r="AN3" s="8" t="s">
        <v>21</v>
      </c>
      <c r="AO3" s="8" t="s">
        <v>22</v>
      </c>
      <c r="AQ3" s="7" t="s">
        <v>19</v>
      </c>
      <c r="AR3" s="8" t="s">
        <v>20</v>
      </c>
      <c r="AS3" s="8" t="s">
        <v>21</v>
      </c>
      <c r="AT3" s="8" t="s">
        <v>22</v>
      </c>
    </row>
    <row r="4" spans="1:46" s="12" customFormat="1" ht="20.149999999999999" customHeight="1" x14ac:dyDescent="0.25">
      <c r="A4" s="9">
        <f t="array" ref="A4:C4">[1]ALL!A3:C3</f>
        <v>3635</v>
      </c>
      <c r="B4" s="9" t="str">
        <v>A</v>
      </c>
      <c r="C4" s="9">
        <v>101</v>
      </c>
      <c r="D4" s="9" t="str">
        <f>IF(ALL!G3="","",ALL!G3)</f>
        <v>F</v>
      </c>
      <c r="E4" s="9" t="str">
        <f>ALL!N3</f>
        <v>O</v>
      </c>
      <c r="F4" s="10" t="str">
        <f>IF(ALL!D3="","",ALL!D3)</f>
        <v>GUGEL, E</v>
      </c>
      <c r="G4" s="9"/>
      <c r="H4" s="9"/>
      <c r="I4" s="11" t="s">
        <v>18</v>
      </c>
      <c r="J4" s="9">
        <v>222</v>
      </c>
      <c r="K4" s="9" t="s">
        <v>23</v>
      </c>
      <c r="L4" s="9">
        <v>223</v>
      </c>
      <c r="M4" s="9" t="s">
        <v>23</v>
      </c>
      <c r="N4" s="9">
        <v>226</v>
      </c>
      <c r="O4" s="9" t="s">
        <v>23</v>
      </c>
      <c r="R4" s="9"/>
      <c r="S4" s="9"/>
      <c r="T4" s="9"/>
      <c r="U4" s="9"/>
      <c r="W4" s="12" cm="1">
        <f t="array" ref="W4:W103">_xlfn._xlws.FILTER(Table14[SR C101],ISERROR(_xlfn.XMATCH(Table14[SR C101],$J$4:$J$171))*ISERROR(_xlfn.XMATCH(Table14[SR C101],$L$4:$L$171))*ISERROR(_xlfn.XMATCH(Table14[SR C101],$N$4:$N$171)))</f>
        <v>3</v>
      </c>
      <c r="X4" s="12" cm="1">
        <f t="array" ref="X4:X109">_xlfn._xlws.FILTER(Table14[SR C201],ISERROR(_xlfn.XMATCH(Table14[SR C201],$J$4:$J$171))*ISERROR(_xlfn.XMATCH(Table14[SR C201],$L$4:$L$171))*ISERROR(_xlfn.XMATCH(Table14[SR C201],$N$4:$N$171)))</f>
        <v>111</v>
      </c>
      <c r="Y4" s="12" cm="1">
        <f t="array" ref="Y4:Y110">_xlfn._xlws.FILTER(Table14[SR C301],ISERROR(_xlfn.XMATCH(Table14[SR C301],$J$4:$J$171))*ISERROR(_xlfn.XMATCH(Table14[SR C301],$L$4:$L$171))*ISERROR(_xlfn.XMATCH(Table14[SR C301],$N$4:$N$171)))</f>
        <v>221</v>
      </c>
      <c r="Z4" s="12" cm="1">
        <f t="array" ref="Z4:Z108">_xlfn._xlws.FILTER(Table14[SR C303],ISERROR(_xlfn.XMATCH(Table14[SR C303],$J$4:$J$171))*ISERROR(_xlfn.XMATCH(Table14[SR C303],$L$4:$L$171))* ISERROR(_xlfn.XMATCH(Table14[SR C303],$N$4:$N$171)))</f>
        <v>331</v>
      </c>
      <c r="AB4" s="12">
        <v>1</v>
      </c>
      <c r="AC4" s="12" cm="1">
        <f t="array" ref="AC4">_xlfn.LET(_xlpm.r, SUM(($J$4:$O$171=AB4)*ROW($J$4:$O$171)), IF(_xlpm.r=0, "", INDEX($C:$C, _xlpm.r)))</f>
        <v>223</v>
      </c>
      <c r="AD4" s="12" t="str" cm="1">
        <f t="array" ref="AD4">_xlfn.LET(_xlpm.r, SUM(($J$4:$O$171=AB4)*ROW($J$4:$O$171)), IF(_xlpm.r=0, "", INDEX($F:$F, _xlpm.r)))</f>
        <v>MONCADA, EM</v>
      </c>
      <c r="AE4" s="89">
        <f>_xlfn.LET(_xlpm.phone, _xlfn.XLOOKUP(AC4, ALL!$C$3:$C$170, ALL!$R$3:$R$170, ""), IF(_xlpm.phone="", "", _xlpm.phone))</f>
        <v>1008964258</v>
      </c>
      <c r="AF4" s="91"/>
      <c r="AG4" s="12">
        <v>111</v>
      </c>
      <c r="AH4" s="12" t="str" cm="1">
        <f t="array" ref="AH4">_xlfn.LET(_xlpm.r, SUM(($J$4:$O$171=AG4)*ROW($J$4:$O$171)), IF(_xlpm.r=0, "", INDEX(C:$C, _xlpm.r)))</f>
        <v/>
      </c>
      <c r="AI4" s="12" t="str" cm="1">
        <f t="array" ref="AI4">_xlfn.LET(_xlpm.r, SUM(($J$4:$O$171=AG4)*ROW($J$4:$O$171)), IF(_xlpm.r=0, "", INDEX($F:$F, _xlpm.r)))</f>
        <v/>
      </c>
      <c r="AJ4" s="89" t="str">
        <f>_xlfn.LET(_xlpm.phone, _xlfn.XLOOKUP(AH4, ALL!$C$3:$C$170, ALL!$R$3:$R$170, ""), IF(_xlpm.phone="", "", _xlpm.phone))</f>
        <v/>
      </c>
      <c r="AL4" s="12">
        <v>221</v>
      </c>
      <c r="AM4" s="12" t="str" cm="1">
        <f t="array" ref="AM4">_xlfn.LET(_xlpm.r, SUM(($J$4:$O$171=AL4)*ROW($J$4:$O$171)), IF(_xlpm.r=0, "", INDEX($C:$C, _xlpm.r)))</f>
        <v/>
      </c>
      <c r="AN4" s="12" t="str" cm="1">
        <f t="array" ref="AN4">_xlfn.LET(_xlpm.r, SUM(($J$4:$O$171=AL4)*ROW($J$4:$O$171)), IF(_xlpm.r=0, "", INDEX($F:$F, _xlpm.r)))</f>
        <v/>
      </c>
      <c r="AO4" s="89" t="str">
        <f>_xlfn.LET(_xlpm.phone, _xlfn.XLOOKUP(AM4, ALL!$C$3:$C$170, ALL!$R$3:$R$170, ""), IF(_xlpm.phone="", "", _xlpm.phone))</f>
        <v/>
      </c>
      <c r="AQ4" s="12">
        <v>331</v>
      </c>
      <c r="AR4" s="12" t="str" cm="1">
        <f t="array" ref="AR4">_xlfn.LET(_xlpm.r, SUM(($J$4:$O$171=AQ4)*ROW($J$4:$O$171)), IF(_xlpm.r=0, "", INDEX($C:$C, _xlpm.r)))</f>
        <v/>
      </c>
      <c r="AS4" s="12" t="str" cm="1">
        <f t="array" ref="AS4">_xlfn.LET(_xlpm.r, SUM(($J$4:$O$171=AQ4)*ROW($J$4:$O$171)), IF(_xlpm.r=0, "", INDEX($F:$F, _xlpm.r)))</f>
        <v/>
      </c>
      <c r="AT4" s="89" t="str">
        <f>_xlfn.LET(_xlpm.phone, _xlfn.XLOOKUP(AR4, ALL!$C$3:$C$170, ALL!$R$3:$R$170, ""), IF(_xlpm.phone="", "", _xlpm.phone))</f>
        <v/>
      </c>
    </row>
    <row r="5" spans="1:46" s="12" customFormat="1" ht="20.149999999999999" customHeight="1" x14ac:dyDescent="0.25">
      <c r="A5" s="9">
        <f t="array" ref="A5:C5">[1]ALL!A4:C4</f>
        <v>3635</v>
      </c>
      <c r="B5" s="9" t="str">
        <v>A</v>
      </c>
      <c r="C5" s="9">
        <v>102</v>
      </c>
      <c r="D5" s="9" t="str">
        <f>IF(ALL!G4="","",ALL!G4)</f>
        <v>M</v>
      </c>
      <c r="E5" s="9" t="str">
        <f>ALL!N4</f>
        <v>O</v>
      </c>
      <c r="F5" s="10" t="str">
        <f>IF(ALL!D4="","",ALL!D4)</f>
        <v>RESENDEZ, D</v>
      </c>
      <c r="G5" s="9"/>
      <c r="H5" s="9"/>
      <c r="I5" s="11" t="s">
        <v>19</v>
      </c>
      <c r="J5" s="9">
        <v>340</v>
      </c>
      <c r="K5" s="9" t="s">
        <v>43</v>
      </c>
      <c r="L5" s="9">
        <v>341</v>
      </c>
      <c r="M5" s="9" t="s">
        <v>23</v>
      </c>
      <c r="N5" s="9"/>
      <c r="O5" s="9"/>
      <c r="R5" s="9">
        <v>1</v>
      </c>
      <c r="S5" s="9">
        <v>111</v>
      </c>
      <c r="T5" s="9">
        <v>221</v>
      </c>
      <c r="U5" s="9">
        <v>331</v>
      </c>
      <c r="W5" s="12">
        <v>4</v>
      </c>
      <c r="X5" s="12">
        <v>112</v>
      </c>
      <c r="Y5" s="12">
        <v>224</v>
      </c>
      <c r="Z5" s="12">
        <v>332</v>
      </c>
      <c r="AB5" s="12">
        <v>2</v>
      </c>
      <c r="AC5" s="12" cm="1">
        <f t="array" ref="AC5">_xlfn.LET(_xlpm.r, SUM(($J$4:$O$171=AB5)*ROW($J$4:$O$171)), IF(_xlpm.r=0, "", INDEX($C:$C, _xlpm.r)))</f>
        <v>223</v>
      </c>
      <c r="AD5" s="12" t="str" cm="1">
        <f t="array" ref="AD5">_xlfn.LET(_xlpm.r, SUM(($J$4:$O$171=AB5)*ROW($J$4:$O$171)), IF(_xlpm.r=0, "", INDEX($F:$F, _xlpm.r)))</f>
        <v>MONCADA, EM</v>
      </c>
      <c r="AE5" s="89">
        <f>_xlfn.LET(_xlpm.phone, _xlfn.XLOOKUP(AC5, ALL!$C$3:$C$170, ALL!$R$3:$R$170, ""), IF(_xlpm.phone="", "", _xlpm.phone))</f>
        <v>1008964258</v>
      </c>
      <c r="AG5" s="12">
        <v>112</v>
      </c>
      <c r="AH5" s="12" t="str" cm="1">
        <f t="array" ref="AH5">_xlfn.LET(_xlpm.r, SUM(($J$4:$O$171=AG5)*ROW($J$4:$O$171)), IF(_xlpm.r=0, "", INDEX(C:$C, _xlpm.r)))</f>
        <v/>
      </c>
      <c r="AI5" s="12" t="str" cm="1">
        <f t="array" ref="AI5">_xlfn.LET(_xlpm.r, SUM(($J$4:$O$171=AG5)*ROW($J$4:$O$171)), IF(_xlpm.r=0, "", INDEX($F:$F, _xlpm.r)))</f>
        <v/>
      </c>
      <c r="AJ5" s="89" t="str">
        <f>_xlfn.LET(_xlpm.phone, _xlfn.XLOOKUP(AH5, ALL!$C$3:$C$170, ALL!$R$3:$R$170, ""), IF(_xlpm.phone="", "", _xlpm.phone))</f>
        <v/>
      </c>
      <c r="AL5" s="12">
        <v>222</v>
      </c>
      <c r="AM5" s="12" cm="1">
        <f t="array" ref="AM5">_xlfn.LET(_xlpm.r, SUM(($J$4:$O$171=AL5)*ROW($J$4:$O$171)), IF(_xlpm.r=0, "", INDEX($C:$C, _xlpm.r)))</f>
        <v>101</v>
      </c>
      <c r="AN5" s="12" t="str" cm="1">
        <f t="array" ref="AN5">_xlfn.LET(_xlpm.r, SUM(($J$4:$O$171=AL5)*ROW($J$4:$O$171)), IF(_xlpm.r=0, "", INDEX($F:$F, _xlpm.r)))</f>
        <v>GUGEL, E</v>
      </c>
      <c r="AO5" s="89">
        <f>_xlfn.LET(_xlpm.phone, _xlfn.XLOOKUP(AM5, ALL!$C$3:$C$170, ALL!$R$3:$R$170, ""), IF(_xlpm.phone="", "", _xlpm.phone))</f>
        <v>1002005100</v>
      </c>
      <c r="AQ5" s="12">
        <v>332</v>
      </c>
      <c r="AR5" s="12" t="str" cm="1">
        <f t="array" ref="AR5">_xlfn.LET(_xlpm.r, SUM(($J$4:$O$171=AQ5)*ROW($J$4:$O$171)), IF(_xlpm.r=0, "", INDEX($C:$C, _xlpm.r)))</f>
        <v/>
      </c>
      <c r="AS5" s="12" t="str" cm="1">
        <f t="array" ref="AS5">_xlfn.LET(_xlpm.r, SUM(($J$4:$O$171=AQ5)*ROW($J$4:$O$171)), IF(_xlpm.r=0, "", INDEX($F:$F, _xlpm.r)))</f>
        <v/>
      </c>
      <c r="AT5" s="89" t="str">
        <f>_xlfn.LET(_xlpm.phone, _xlfn.XLOOKUP(AR5, ALL!$C$3:$C$170, ALL!$R$3:$R$170, ""), IF(_xlpm.phone="", "", _xlpm.phone))</f>
        <v/>
      </c>
    </row>
    <row r="6" spans="1:46" s="12" customFormat="1" ht="20.149999999999999" customHeight="1" x14ac:dyDescent="0.25">
      <c r="A6" s="9">
        <f t="array" ref="A6:C6">[1]ALL!A5:C5</f>
        <v>3635</v>
      </c>
      <c r="B6" s="9" t="str">
        <v>A</v>
      </c>
      <c r="C6" s="9">
        <v>103</v>
      </c>
      <c r="D6" s="9" t="str">
        <f>IF(ALL!G5="","",ALL!G5)</f>
        <v>M</v>
      </c>
      <c r="E6" s="9" t="str">
        <f>ALL!N5</f>
        <v>O</v>
      </c>
      <c r="F6" s="10" t="str">
        <f>IF(ALL!D5="","",ALL!D5)</f>
        <v/>
      </c>
      <c r="G6" s="9"/>
      <c r="H6" s="9"/>
      <c r="I6" s="11"/>
      <c r="J6" s="9"/>
      <c r="K6" s="9"/>
      <c r="L6" s="9"/>
      <c r="M6" s="13"/>
      <c r="N6" s="13"/>
      <c r="O6" s="13"/>
      <c r="R6" s="9">
        <v>2</v>
      </c>
      <c r="S6" s="9">
        <v>112</v>
      </c>
      <c r="T6" s="9">
        <v>222</v>
      </c>
      <c r="U6" s="9">
        <v>332</v>
      </c>
      <c r="W6" s="12">
        <v>7</v>
      </c>
      <c r="X6" s="12">
        <v>113</v>
      </c>
      <c r="Y6" s="12">
        <v>225</v>
      </c>
      <c r="Z6" s="12">
        <v>333</v>
      </c>
      <c r="AB6" s="12">
        <v>3</v>
      </c>
      <c r="AC6" s="12" t="str" cm="1">
        <f t="array" ref="AC6">_xlfn.LET(_xlpm.r, SUM(($J$4:$O$171=AB6)*ROW($J$4:$O$171)), IF(_xlpm.r=0, "", INDEX($C:$C, _xlpm.r)))</f>
        <v/>
      </c>
      <c r="AD6" s="12" t="str" cm="1">
        <f t="array" ref="AD6">_xlfn.LET(_xlpm.r, SUM(($J$4:$O$171=AB6)*ROW($J$4:$O$171)), IF(_xlpm.r=0, "", INDEX($F:$F, _xlpm.r)))</f>
        <v/>
      </c>
      <c r="AE6" s="89" t="str">
        <f>_xlfn.LET(_xlpm.phone, _xlfn.XLOOKUP(AC6, ALL!$C$3:$C$170, ALL!$R$3:$R$170, ""), IF(_xlpm.phone="", "", _xlpm.phone))</f>
        <v/>
      </c>
      <c r="AG6" s="12">
        <v>113</v>
      </c>
      <c r="AH6" s="12" t="str" cm="1">
        <f t="array" ref="AH6">_xlfn.LET(_xlpm.r, SUM(($J$4:$O$171=AG6)*ROW($J$4:$O$171)), IF(_xlpm.r=0, "", INDEX(C:$C, _xlpm.r)))</f>
        <v/>
      </c>
      <c r="AI6" s="12" t="str" cm="1">
        <f t="array" ref="AI6">_xlfn.LET(_xlpm.r, SUM(($J$4:$O$171=AG6)*ROW($J$4:$O$171)), IF(_xlpm.r=0, "", INDEX($F:$F, _xlpm.r)))</f>
        <v/>
      </c>
      <c r="AJ6" s="89" t="str">
        <f>_xlfn.LET(_xlpm.phone, _xlfn.XLOOKUP(AH6, ALL!$C$3:$C$170, ALL!$R$3:$R$170, ""), IF(_xlpm.phone="", "", _xlpm.phone))</f>
        <v/>
      </c>
      <c r="AL6" s="12">
        <v>223</v>
      </c>
      <c r="AM6" s="12" cm="1">
        <f t="array" ref="AM6">_xlfn.LET(_xlpm.r, SUM(($J$4:$O$171=AL6)*ROW($J$4:$O$171)), IF(_xlpm.r=0, "", INDEX($C:$C, _xlpm.r)))</f>
        <v>101</v>
      </c>
      <c r="AN6" s="12" t="str" cm="1">
        <f t="array" ref="AN6">_xlfn.LET(_xlpm.r, SUM(($J$4:$O$171=AL6)*ROW($J$4:$O$171)), IF(_xlpm.r=0, "", INDEX($F:$F, _xlpm.r)))</f>
        <v>GUGEL, E</v>
      </c>
      <c r="AO6" s="89">
        <f>_xlfn.LET(_xlpm.phone, _xlfn.XLOOKUP(AM6, ALL!$C$3:$C$170, ALL!$R$3:$R$170, ""), IF(_xlpm.phone="", "", _xlpm.phone))</f>
        <v>1002005100</v>
      </c>
      <c r="AQ6" s="12">
        <v>333</v>
      </c>
      <c r="AR6" s="12" t="str" cm="1">
        <f t="array" ref="AR6">_xlfn.LET(_xlpm.r, SUM(($J$4:$O$171=AQ6)*ROW($J$4:$O$171)), IF(_xlpm.r=0, "", INDEX($C:$C, _xlpm.r)))</f>
        <v/>
      </c>
      <c r="AS6" s="12" t="str" cm="1">
        <f t="array" ref="AS6">_xlfn.LET(_xlpm.r, SUM(($J$4:$O$171=AQ6)*ROW($J$4:$O$171)), IF(_xlpm.r=0, "", INDEX($F:$F, _xlpm.r)))</f>
        <v/>
      </c>
      <c r="AT6" s="89" t="str">
        <f>_xlfn.LET(_xlpm.phone, _xlfn.XLOOKUP(AR6, ALL!$C$3:$C$170, ALL!$R$3:$R$170, ""), IF(_xlpm.phone="", "", _xlpm.phone))</f>
        <v/>
      </c>
    </row>
    <row r="7" spans="1:46" s="12" customFormat="1" ht="20.149999999999999" customHeight="1" x14ac:dyDescent="0.25">
      <c r="A7" s="9">
        <f t="array" ref="A7:C7">[1]ALL!A6:C6</f>
        <v>3635</v>
      </c>
      <c r="B7" s="9" t="str">
        <v>A</v>
      </c>
      <c r="C7" s="9">
        <v>104</v>
      </c>
      <c r="D7" s="9" t="str">
        <f>IF(ALL!G6="","",ALL!G6)</f>
        <v>F</v>
      </c>
      <c r="E7" s="9" t="str">
        <f>ALL!N6</f>
        <v>O</v>
      </c>
      <c r="F7" s="10" t="str">
        <f>IF(ALL!D6="","",ALL!D6)</f>
        <v/>
      </c>
      <c r="G7" s="9"/>
      <c r="H7" s="9"/>
      <c r="I7" s="11"/>
      <c r="J7" s="9"/>
      <c r="K7" s="9"/>
      <c r="L7" s="9"/>
      <c r="M7" s="13"/>
      <c r="N7" s="13"/>
      <c r="O7" s="13"/>
      <c r="R7" s="9">
        <v>3</v>
      </c>
      <c r="S7" s="9">
        <v>113</v>
      </c>
      <c r="T7" s="9">
        <v>223</v>
      </c>
      <c r="U7" s="9">
        <v>333</v>
      </c>
      <c r="W7" s="12">
        <v>9</v>
      </c>
      <c r="X7" s="12">
        <v>116</v>
      </c>
      <c r="Y7" s="12">
        <v>227</v>
      </c>
      <c r="Z7" s="12">
        <v>334</v>
      </c>
      <c r="AB7" s="12">
        <v>4</v>
      </c>
      <c r="AC7" s="12" t="str" cm="1">
        <f t="array" ref="AC7">_xlfn.LET(_xlpm.r, SUM(($J$4:$O$171=AB7)*ROW($J$4:$O$171)), IF(_xlpm.r=0, "", INDEX($C:$C, _xlpm.r)))</f>
        <v/>
      </c>
      <c r="AD7" s="12" t="str" cm="1">
        <f t="array" ref="AD7">_xlfn.LET(_xlpm.r, SUM(($J$4:$O$171=AB7)*ROW($J$4:$O$171)), IF(_xlpm.r=0, "", INDEX($F:$F, _xlpm.r)))</f>
        <v/>
      </c>
      <c r="AE7" s="89" t="str">
        <f>_xlfn.LET(_xlpm.phone, _xlfn.XLOOKUP(AC7, ALL!$C$3:$C$170, ALL!$R$3:$R$170, ""), IF(_xlpm.phone="", "", _xlpm.phone))</f>
        <v/>
      </c>
      <c r="AG7" s="12">
        <v>114</v>
      </c>
      <c r="AH7" s="12" t="str" cm="1">
        <f t="array" ref="AH7">_xlfn.LET(_xlpm.r, SUM(($J$4:$O$171=AG7)*ROW($J$4:$O$171)), IF(_xlpm.r=0, "", INDEX(C:$C, _xlpm.r)))</f>
        <v>318B</v>
      </c>
      <c r="AI7" s="12" t="str" cm="1">
        <f t="array" ref="AI7">_xlfn.LET(_xlpm.r, SUM(($J$4:$O$171=AG7)*ROW($J$4:$O$171)), IF(_xlpm.r=0, "", INDEX($F:$F, _xlpm.r)))</f>
        <v>RAMIREZ, M</v>
      </c>
      <c r="AJ7" s="89">
        <f>_xlfn.LET(_xlpm.phone, _xlfn.XLOOKUP(AH7, ALL!$C$3:$C$170, ALL!$R$3:$R$170, ""), IF(_xlpm.phone="", "", _xlpm.phone))</f>
        <v>1007486772</v>
      </c>
      <c r="AL7" s="12">
        <v>224</v>
      </c>
      <c r="AM7" s="12" t="str" cm="1">
        <f t="array" ref="AM7">_xlfn.LET(_xlpm.r, SUM(($J$4:$O$171=AL7)*ROW($J$4:$O$171)), IF(_xlpm.r=0, "", INDEX($C:$C, _xlpm.r)))</f>
        <v/>
      </c>
      <c r="AN7" s="12" t="str" cm="1">
        <f t="array" ref="AN7">_xlfn.LET(_xlpm.r, SUM(($J$4:$O$171=AL7)*ROW($J$4:$O$171)), IF(_xlpm.r=0, "", INDEX($F:$F, _xlpm.r)))</f>
        <v/>
      </c>
      <c r="AO7" s="89" t="str">
        <f>_xlfn.LET(_xlpm.phone, _xlfn.XLOOKUP(AM7, ALL!$C$3:$C$170, ALL!$R$3:$R$170, ""), IF(_xlpm.phone="", "", _xlpm.phone))</f>
        <v/>
      </c>
      <c r="AQ7" s="12">
        <v>334</v>
      </c>
      <c r="AR7" s="12" t="str" cm="1">
        <f t="array" ref="AR7">_xlfn.LET(_xlpm.r, SUM(($J$4:$O$171=AQ7)*ROW($J$4:$O$171)), IF(_xlpm.r=0, "", INDEX($C:$C, _xlpm.r)))</f>
        <v/>
      </c>
      <c r="AS7" s="12" t="str" cm="1">
        <f t="array" ref="AS7">_xlfn.LET(_xlpm.r, SUM(($J$4:$O$171=AQ7)*ROW($J$4:$O$171)), IF(_xlpm.r=0, "", INDEX($F:$F, _xlpm.r)))</f>
        <v/>
      </c>
      <c r="AT7" s="89" t="str">
        <f>_xlfn.LET(_xlpm.phone, _xlfn.XLOOKUP(AR7, ALL!$C$3:$C$170, ALL!$R$3:$R$170, ""), IF(_xlpm.phone="", "", _xlpm.phone))</f>
        <v/>
      </c>
    </row>
    <row r="8" spans="1:46" s="12" customFormat="1" ht="20.149999999999999" customHeight="1" x14ac:dyDescent="0.25">
      <c r="A8" s="9">
        <f t="array" ref="A8:C8">[1]ALL!A7:C7</f>
        <v>3635</v>
      </c>
      <c r="B8" s="9" t="str">
        <v>A</v>
      </c>
      <c r="C8" s="9">
        <v>105</v>
      </c>
      <c r="D8" s="9" t="str">
        <f>IF(ALL!G7="","",ALL!G7)</f>
        <v>M</v>
      </c>
      <c r="E8" s="9" t="str">
        <f>ALL!N7</f>
        <v>O</v>
      </c>
      <c r="F8" s="10" t="str">
        <f>IF(ALL!D7="","",ALL!D7)</f>
        <v/>
      </c>
      <c r="G8" s="9"/>
      <c r="H8" s="9"/>
      <c r="I8" s="11"/>
      <c r="J8" s="9"/>
      <c r="K8" s="9"/>
      <c r="L8" s="9"/>
      <c r="M8" s="9"/>
      <c r="N8" s="9"/>
      <c r="O8" s="9"/>
      <c r="R8" s="9">
        <v>4</v>
      </c>
      <c r="S8" s="9">
        <v>114</v>
      </c>
      <c r="T8" s="9">
        <v>224</v>
      </c>
      <c r="U8" s="9">
        <v>334</v>
      </c>
      <c r="W8" s="12">
        <v>11</v>
      </c>
      <c r="X8" s="12">
        <v>117</v>
      </c>
      <c r="Y8" s="12">
        <v>228</v>
      </c>
      <c r="Z8" s="12">
        <v>335</v>
      </c>
      <c r="AB8" s="12">
        <v>5</v>
      </c>
      <c r="AC8" s="12" t="str" cm="1">
        <f t="array" ref="AC8">_xlfn.LET(_xlpm.r, SUM(($J$4:$O$171=AB8)*ROW($J$4:$O$171)), IF(_xlpm.r=0, "", INDEX($C:$C, _xlpm.r)))</f>
        <v>318A</v>
      </c>
      <c r="AD8" s="12" t="str" cm="1">
        <f t="array" ref="AD8">_xlfn.LET(_xlpm.r, SUM(($J$4:$O$171=AB8)*ROW($J$4:$O$171)), IF(_xlpm.r=0, "", INDEX($F:$F, _xlpm.r)))</f>
        <v>AUTEN, N</v>
      </c>
      <c r="AE8" s="89">
        <f>_xlfn.LET(_xlpm.phone, _xlfn.XLOOKUP(AC8, ALL!$C$3:$C$170, ALL!$R$3:$R$170, ""), IF(_xlpm.phone="", "", _xlpm.phone))</f>
        <v>1007895632</v>
      </c>
      <c r="AG8" s="12">
        <v>115</v>
      </c>
      <c r="AH8" s="12" t="str" cm="1">
        <f t="array" ref="AH8">_xlfn.LET(_xlpm.r, SUM(($J$4:$O$171=AG8)*ROW($J$4:$O$171)), IF(_xlpm.r=0, "", INDEX(C:$C, _xlpm.r)))</f>
        <v>310A</v>
      </c>
      <c r="AI8" s="12" t="str" cm="1">
        <f t="array" ref="AI8">_xlfn.LET(_xlpm.r, SUM(($J$4:$O$171=AG8)*ROW($J$4:$O$171)), IF(_xlpm.r=0, "", INDEX($F:$F, _xlpm.r)))</f>
        <v>CROCCO, L</v>
      </c>
      <c r="AJ8" s="89">
        <f>_xlfn.LET(_xlpm.phone, _xlfn.XLOOKUP(AH8, ALL!$C$3:$C$170, ALL!$R$3:$R$170, ""), IF(_xlpm.phone="", "", _xlpm.phone))</f>
        <v>1008975869</v>
      </c>
      <c r="AL8" s="12">
        <v>225</v>
      </c>
      <c r="AM8" s="12" t="str" cm="1">
        <f t="array" ref="AM8">_xlfn.LET(_xlpm.r, SUM(($J$4:$O$171=AL8)*ROW($J$4:$O$171)), IF(_xlpm.r=0, "", INDEX($C:$C, _xlpm.r)))</f>
        <v/>
      </c>
      <c r="AN8" s="12" t="str" cm="1">
        <f t="array" ref="AN8">_xlfn.LET(_xlpm.r, SUM(($J$4:$O$171=AL8)*ROW($J$4:$O$171)), IF(_xlpm.r=0, "", INDEX($F:$F, _xlpm.r)))</f>
        <v/>
      </c>
      <c r="AO8" s="89" t="str">
        <f>_xlfn.LET(_xlpm.phone, _xlfn.XLOOKUP(AM8, ALL!$C$3:$C$170, ALL!$R$3:$R$170, ""), IF(_xlpm.phone="", "", _xlpm.phone))</f>
        <v/>
      </c>
      <c r="AQ8" s="12">
        <v>335</v>
      </c>
      <c r="AR8" s="12" t="str" cm="1">
        <f t="array" ref="AR8">_xlfn.LET(_xlpm.r, SUM(($J$4:$O$171=AQ8)*ROW($J$4:$O$171)), IF(_xlpm.r=0, "", INDEX($C:$C, _xlpm.r)))</f>
        <v/>
      </c>
      <c r="AS8" s="12" t="str" cm="1">
        <f t="array" ref="AS8">_xlfn.LET(_xlpm.r, SUM(($J$4:$O$171=AQ8)*ROW($J$4:$O$171)), IF(_xlpm.r=0, "", INDEX($F:$F, _xlpm.r)))</f>
        <v/>
      </c>
      <c r="AT8" s="89" t="str">
        <f>_xlfn.LET(_xlpm.phone, _xlfn.XLOOKUP(AR8, ALL!$C$3:$C$170, ALL!$R$3:$R$170, ""), IF(_xlpm.phone="", "", _xlpm.phone))</f>
        <v/>
      </c>
    </row>
    <row r="9" spans="1:46" s="12" customFormat="1" ht="20.149999999999999" customHeight="1" x14ac:dyDescent="0.25">
      <c r="A9" s="9">
        <f t="array" ref="A9:C9">[1]ALL!A8:C8</f>
        <v>3635</v>
      </c>
      <c r="B9" s="9" t="str">
        <v>A</v>
      </c>
      <c r="C9" s="9">
        <v>106</v>
      </c>
      <c r="D9" s="9" t="str">
        <f>IF(ALL!G8="","",ALL!G8)</f>
        <v>M</v>
      </c>
      <c r="E9" s="9" t="str">
        <f>ALL!N8</f>
        <v>O</v>
      </c>
      <c r="F9" s="10" t="str">
        <f>IF(ALL!D8="","",ALL!D8)</f>
        <v/>
      </c>
      <c r="G9" s="9"/>
      <c r="H9" s="9"/>
      <c r="I9" s="11"/>
      <c r="J9" s="9"/>
      <c r="K9" s="9"/>
      <c r="L9" s="9"/>
      <c r="M9" s="9"/>
      <c r="N9" s="9"/>
      <c r="O9" s="9"/>
      <c r="R9" s="9">
        <v>5</v>
      </c>
      <c r="S9" s="9">
        <v>115</v>
      </c>
      <c r="T9" s="9">
        <v>225</v>
      </c>
      <c r="U9" s="9">
        <v>335</v>
      </c>
      <c r="W9" s="12">
        <v>12</v>
      </c>
      <c r="X9" s="12">
        <v>118</v>
      </c>
      <c r="Y9" s="12">
        <v>229</v>
      </c>
      <c r="Z9" s="12">
        <v>336</v>
      </c>
      <c r="AB9" s="12">
        <v>6</v>
      </c>
      <c r="AC9" s="12" t="str" cm="1">
        <f t="array" ref="AC9">_xlfn.LET(_xlpm.r, SUM(($J$4:$O$171=AB9)*ROW($J$4:$O$171)), IF(_xlpm.r=0, "", INDEX($C:$C, _xlpm.r)))</f>
        <v>318A</v>
      </c>
      <c r="AD9" s="12" t="str" cm="1">
        <f t="array" ref="AD9">_xlfn.LET(_xlpm.r, SUM(($J$4:$O$171=AB9)*ROW($J$4:$O$171)), IF(_xlpm.r=0, "", INDEX($F:$F, _xlpm.r)))</f>
        <v>AUTEN, N</v>
      </c>
      <c r="AE9" s="89">
        <f>_xlfn.LET(_xlpm.phone, _xlfn.XLOOKUP(AC9, ALL!$C$3:$C$170, ALL!$R$3:$R$170, ""), IF(_xlpm.phone="", "", _xlpm.phone))</f>
        <v>1007895632</v>
      </c>
      <c r="AG9" s="12">
        <v>116</v>
      </c>
      <c r="AH9" s="12" t="str" cm="1">
        <f t="array" ref="AH9">_xlfn.LET(_xlpm.r, SUM(($J$4:$O$171=AG9)*ROW($J$4:$O$171)), IF(_xlpm.r=0, "", INDEX(C:$C, _xlpm.r)))</f>
        <v/>
      </c>
      <c r="AI9" s="12" t="str" cm="1">
        <f t="array" ref="AI9">_xlfn.LET(_xlpm.r, SUM(($J$4:$O$171=AG9)*ROW($J$4:$O$171)), IF(_xlpm.r=0, "", INDEX($F:$F, _xlpm.r)))</f>
        <v/>
      </c>
      <c r="AJ9" s="89" t="str">
        <f>_xlfn.LET(_xlpm.phone, _xlfn.XLOOKUP(AH9, ALL!$C$3:$C$170, ALL!$R$3:$R$170, ""), IF(_xlpm.phone="", "", _xlpm.phone))</f>
        <v/>
      </c>
      <c r="AL9" s="12">
        <v>226</v>
      </c>
      <c r="AM9" s="12" cm="1">
        <f t="array" ref="AM9">_xlfn.LET(_xlpm.r, SUM(($J$4:$O$171=AL9)*ROW($J$4:$O$171)), IF(_xlpm.r=0, "", INDEX($C:$C, _xlpm.r)))</f>
        <v>101</v>
      </c>
      <c r="AN9" s="12" t="str" cm="1">
        <f t="array" ref="AN9">_xlfn.LET(_xlpm.r, SUM(($J$4:$O$171=AL9)*ROW($J$4:$O$171)), IF(_xlpm.r=0, "", INDEX($F:$F, _xlpm.r)))</f>
        <v>GUGEL, E</v>
      </c>
      <c r="AO9" s="89">
        <f>_xlfn.LET(_xlpm.phone, _xlfn.XLOOKUP(AM9, ALL!$C$3:$C$170, ALL!$R$3:$R$170, ""), IF(_xlpm.phone="", "", _xlpm.phone))</f>
        <v>1002005100</v>
      </c>
      <c r="AQ9" s="12">
        <v>336</v>
      </c>
      <c r="AR9" s="12" t="str" cm="1">
        <f t="array" ref="AR9">_xlfn.LET(_xlpm.r, SUM(($J$4:$O$171=AQ9)*ROW($J$4:$O$171)), IF(_xlpm.r=0, "", INDEX($C:$C, _xlpm.r)))</f>
        <v/>
      </c>
      <c r="AS9" s="12" t="str" cm="1">
        <f t="array" ref="AS9">_xlfn.LET(_xlpm.r, SUM(($J$4:$O$171=AQ9)*ROW($J$4:$O$171)), IF(_xlpm.r=0, "", INDEX($F:$F, _xlpm.r)))</f>
        <v/>
      </c>
      <c r="AT9" s="89" t="str">
        <f>_xlfn.LET(_xlpm.phone, _xlfn.XLOOKUP(AR9, ALL!$C$3:$C$170, ALL!$R$3:$R$170, ""), IF(_xlpm.phone="", "", _xlpm.phone))</f>
        <v/>
      </c>
    </row>
    <row r="10" spans="1:46" s="12" customFormat="1" ht="20.149999999999999" customHeight="1" x14ac:dyDescent="0.25">
      <c r="A10" s="9">
        <f t="array" ref="A10:C10">[1]ALL!A9:C9</f>
        <v>3635</v>
      </c>
      <c r="B10" s="9" t="str">
        <v>A</v>
      </c>
      <c r="C10" s="9">
        <v>107</v>
      </c>
      <c r="D10" s="9" t="str">
        <f>IF(ALL!G9="","",ALL!G9)</f>
        <v>F</v>
      </c>
      <c r="E10" s="9" t="str">
        <f>ALL!N9</f>
        <v>O</v>
      </c>
      <c r="F10" s="10" t="str">
        <f>IF(ALL!D9="","",ALL!D9)</f>
        <v/>
      </c>
      <c r="G10" s="9"/>
      <c r="H10" s="9"/>
      <c r="I10" s="11"/>
      <c r="J10" s="9"/>
      <c r="K10" s="9"/>
      <c r="L10" s="9"/>
      <c r="M10" s="9"/>
      <c r="N10" s="9"/>
      <c r="O10" s="9"/>
      <c r="R10" s="9">
        <v>6</v>
      </c>
      <c r="S10" s="9">
        <v>116</v>
      </c>
      <c r="T10" s="9">
        <v>226</v>
      </c>
      <c r="U10" s="9">
        <v>336</v>
      </c>
      <c r="W10" s="12">
        <v>13</v>
      </c>
      <c r="X10" s="12">
        <v>119</v>
      </c>
      <c r="Y10" s="12">
        <v>230</v>
      </c>
      <c r="Z10" s="12">
        <v>337</v>
      </c>
      <c r="AB10" s="12">
        <v>7</v>
      </c>
      <c r="AC10" s="12" t="str" cm="1">
        <f t="array" ref="AC10">_xlfn.LET(_xlpm.r, SUM(($J$4:$O$171=AB10)*ROW($J$4:$O$171)), IF(_xlpm.r=0, "", INDEX($C:$C, _xlpm.r)))</f>
        <v/>
      </c>
      <c r="AD10" s="12" t="str" cm="1">
        <f t="array" ref="AD10">_xlfn.LET(_xlpm.r, SUM(($J$4:$O$171=AB10)*ROW($J$4:$O$171)), IF(_xlpm.r=0, "", INDEX($F:$F, _xlpm.r)))</f>
        <v/>
      </c>
      <c r="AE10" s="89" t="str">
        <f>_xlfn.LET(_xlpm.phone, _xlfn.XLOOKUP(AC10, ALL!$C$3:$C$170, ALL!$R$3:$R$170, ""), IF(_xlpm.phone="", "", _xlpm.phone))</f>
        <v/>
      </c>
      <c r="AG10" s="12">
        <v>117</v>
      </c>
      <c r="AH10" s="12" t="str" cm="1">
        <f t="array" ref="AH10">_xlfn.LET(_xlpm.r, SUM(($J$4:$O$171=AG10)*ROW($J$4:$O$171)), IF(_xlpm.r=0, "", INDEX(C:$C, _xlpm.r)))</f>
        <v/>
      </c>
      <c r="AI10" s="12" t="str" cm="1">
        <f t="array" ref="AI10">_xlfn.LET(_xlpm.r, SUM(($J$4:$O$171=AG10)*ROW($J$4:$O$171)), IF(_xlpm.r=0, "", INDEX($F:$F, _xlpm.r)))</f>
        <v/>
      </c>
      <c r="AJ10" s="89" t="str">
        <f>_xlfn.LET(_xlpm.phone, _xlfn.XLOOKUP(AH10, ALL!$C$3:$C$170, ALL!$R$3:$R$170, ""), IF(_xlpm.phone="", "", _xlpm.phone))</f>
        <v/>
      </c>
      <c r="AL10" s="12">
        <v>227</v>
      </c>
      <c r="AM10" s="12" t="str" cm="1">
        <f t="array" ref="AM10">_xlfn.LET(_xlpm.r, SUM(($J$4:$O$171=AL10)*ROW($J$4:$O$171)), IF(_xlpm.r=0, "", INDEX($C:$C, _xlpm.r)))</f>
        <v/>
      </c>
      <c r="AN10" s="12" t="str" cm="1">
        <f t="array" ref="AN10">_xlfn.LET(_xlpm.r, SUM(($J$4:$O$171=AL10)*ROW($J$4:$O$171)), IF(_xlpm.r=0, "", INDEX($F:$F, _xlpm.r)))</f>
        <v/>
      </c>
      <c r="AO10" s="89" t="str">
        <f>_xlfn.LET(_xlpm.phone, _xlfn.XLOOKUP(AM10, ALL!$C$3:$C$170, ALL!$R$3:$R$170, ""), IF(_xlpm.phone="", "", _xlpm.phone))</f>
        <v/>
      </c>
      <c r="AQ10" s="12">
        <v>337</v>
      </c>
      <c r="AR10" s="12" t="str" cm="1">
        <f t="array" ref="AR10">_xlfn.LET(_xlpm.r, SUM(($J$4:$O$171=AQ10)*ROW($J$4:$O$171)), IF(_xlpm.r=0, "", INDEX($C:$C, _xlpm.r)))</f>
        <v/>
      </c>
      <c r="AS10" s="12" t="str" cm="1">
        <f t="array" ref="AS10">_xlfn.LET(_xlpm.r, SUM(($J$4:$O$171=AQ10)*ROW($J$4:$O$171)), IF(_xlpm.r=0, "", INDEX($F:$F, _xlpm.r)))</f>
        <v/>
      </c>
      <c r="AT10" s="89" t="str">
        <f>_xlfn.LET(_xlpm.phone, _xlfn.XLOOKUP(AR10, ALL!$C$3:$C$170, ALL!$R$3:$R$170, ""), IF(_xlpm.phone="", "", _xlpm.phone))</f>
        <v/>
      </c>
    </row>
    <row r="11" spans="1:46" s="12" customFormat="1" ht="20.149999999999999" customHeight="1" x14ac:dyDescent="0.25">
      <c r="A11" s="9">
        <f t="array" ref="A11:C11">[1]ALL!A10:C10</f>
        <v>3635</v>
      </c>
      <c r="B11" s="9" t="str">
        <v>A</v>
      </c>
      <c r="C11" s="9">
        <v>108</v>
      </c>
      <c r="D11" s="9" t="str">
        <f>IF(ALL!G10="","",ALL!G10)</f>
        <v>M</v>
      </c>
      <c r="E11" s="9" t="str">
        <f>ALL!N10</f>
        <v>O</v>
      </c>
      <c r="F11" s="10" t="str">
        <f>IF(ALL!D10="","",ALL!D10)</f>
        <v/>
      </c>
      <c r="G11" s="9"/>
      <c r="H11" s="9"/>
      <c r="I11" s="11"/>
      <c r="J11" s="9"/>
      <c r="K11" s="9"/>
      <c r="L11" s="9"/>
      <c r="M11" s="9"/>
      <c r="N11" s="9"/>
      <c r="O11" s="9"/>
      <c r="R11" s="9">
        <v>7</v>
      </c>
      <c r="S11" s="9">
        <v>117</v>
      </c>
      <c r="T11" s="9">
        <v>227</v>
      </c>
      <c r="U11" s="9">
        <v>337</v>
      </c>
      <c r="W11" s="12">
        <v>14</v>
      </c>
      <c r="X11" s="12">
        <v>121</v>
      </c>
      <c r="Y11" s="12">
        <v>231</v>
      </c>
      <c r="Z11" s="12">
        <v>342</v>
      </c>
      <c r="AB11" s="12">
        <v>8</v>
      </c>
      <c r="AC11" s="12" t="str" cm="1">
        <f t="array" ref="AC11">_xlfn.LET(_xlpm.r, SUM(($J$4:$O$171=AB11)*ROW($J$4:$O$171)), IF(_xlpm.r=0, "", INDEX($C:$C, _xlpm.r)))</f>
        <v>318A</v>
      </c>
      <c r="AD11" s="12" t="str" cm="1">
        <f t="array" ref="AD11">_xlfn.LET(_xlpm.r, SUM(($J$4:$O$171=AB11)*ROW($J$4:$O$171)), IF(_xlpm.r=0, "", INDEX($F:$F, _xlpm.r)))</f>
        <v>AUTEN, N</v>
      </c>
      <c r="AE11" s="89">
        <f>_xlfn.LET(_xlpm.phone, _xlfn.XLOOKUP(AC11, ALL!$C$3:$C$170, ALL!$R$3:$R$170, ""), IF(_xlpm.phone="", "", _xlpm.phone))</f>
        <v>1007895632</v>
      </c>
      <c r="AG11" s="12">
        <v>118</v>
      </c>
      <c r="AH11" s="12" t="str" cm="1">
        <f t="array" ref="AH11">_xlfn.LET(_xlpm.r, SUM(($J$4:$O$171=AG11)*ROW($J$4:$O$171)), IF(_xlpm.r=0, "", INDEX(C:$C, _xlpm.r)))</f>
        <v/>
      </c>
      <c r="AI11" s="12" t="str" cm="1">
        <f t="array" ref="AI11">_xlfn.LET(_xlpm.r, SUM(($J$4:$O$171=AG11)*ROW($J$4:$O$171)), IF(_xlpm.r=0, "", INDEX($F:$F, _xlpm.r)))</f>
        <v/>
      </c>
      <c r="AJ11" s="89" t="str">
        <f>_xlfn.LET(_xlpm.phone, _xlfn.XLOOKUP(AH11, ALL!$C$3:$C$170, ALL!$R$3:$R$170, ""), IF(_xlpm.phone="", "", _xlpm.phone))</f>
        <v/>
      </c>
      <c r="AL11" s="12">
        <v>228</v>
      </c>
      <c r="AM11" s="12" t="str" cm="1">
        <f t="array" ref="AM11">_xlfn.LET(_xlpm.r, SUM(($J$4:$O$171=AL11)*ROW($J$4:$O$171)), IF(_xlpm.r=0, "", INDEX($C:$C, _xlpm.r)))</f>
        <v/>
      </c>
      <c r="AN11" s="12" t="str" cm="1">
        <f t="array" ref="AN11">_xlfn.LET(_xlpm.r, SUM(($J$4:$O$171=AL11)*ROW($J$4:$O$171)), IF(_xlpm.r=0, "", INDEX($F:$F, _xlpm.r)))</f>
        <v/>
      </c>
      <c r="AO11" s="89" t="str">
        <f>_xlfn.LET(_xlpm.phone, _xlfn.XLOOKUP(AM11, ALL!$C$3:$C$170, ALL!$R$3:$R$170, ""), IF(_xlpm.phone="", "", _xlpm.phone))</f>
        <v/>
      </c>
      <c r="AQ11" s="12">
        <v>338</v>
      </c>
      <c r="AR11" s="12" t="str" cm="1">
        <f t="array" ref="AR11">_xlfn.LET(_xlpm.r, SUM(($J$4:$O$171=AQ11)*ROW($J$4:$O$171)), IF(_xlpm.r=0, "", INDEX($C:$C, _xlpm.r)))</f>
        <v>319A</v>
      </c>
      <c r="AS11" s="12" t="str" cm="1">
        <f t="array" ref="AS11">_xlfn.LET(_xlpm.r, SUM(($J$4:$O$171=AQ11)*ROW($J$4:$O$171)), IF(_xlpm.r=0, "", INDEX($F:$F, _xlpm.r)))</f>
        <v>CRAIG, A</v>
      </c>
      <c r="AT11" s="89">
        <f>_xlfn.LET(_xlpm.phone, _xlfn.XLOOKUP(AR11, ALL!$C$3:$C$170, ALL!$R$3:$R$170, ""), IF(_xlpm.phone="", "", _xlpm.phone))</f>
        <v>1005862145</v>
      </c>
    </row>
    <row r="12" spans="1:46" s="12" customFormat="1" ht="20.149999999999999" customHeight="1" x14ac:dyDescent="0.25">
      <c r="A12" s="9">
        <f t="array" ref="A12:C12">[1]ALL!A11:C11</f>
        <v>3635</v>
      </c>
      <c r="B12" s="9" t="str">
        <v>A</v>
      </c>
      <c r="C12" s="9">
        <v>109</v>
      </c>
      <c r="D12" s="9" t="str">
        <f>IF(ALL!G11="","",ALL!G11)</f>
        <v>F</v>
      </c>
      <c r="E12" s="9" t="str">
        <f>ALL!N11</f>
        <v>O</v>
      </c>
      <c r="F12" s="10" t="str">
        <f>IF(ALL!D11="","",ALL!D11)</f>
        <v/>
      </c>
      <c r="G12" s="9"/>
      <c r="H12" s="9"/>
      <c r="I12" s="11"/>
      <c r="J12" s="9"/>
      <c r="K12" s="9"/>
      <c r="L12" s="9"/>
      <c r="M12" s="13"/>
      <c r="N12" s="13"/>
      <c r="O12" s="13"/>
      <c r="R12" s="9">
        <v>8</v>
      </c>
      <c r="S12" s="9">
        <v>118</v>
      </c>
      <c r="T12" s="9">
        <v>228</v>
      </c>
      <c r="U12" s="9">
        <v>338</v>
      </c>
      <c r="W12" s="12">
        <v>15</v>
      </c>
      <c r="X12" s="12">
        <v>122</v>
      </c>
      <c r="Y12" s="12">
        <v>232</v>
      </c>
      <c r="Z12" s="12">
        <v>344</v>
      </c>
      <c r="AB12" s="12">
        <v>9</v>
      </c>
      <c r="AC12" s="12" t="str" cm="1">
        <f t="array" ref="AC12">_xlfn.LET(_xlpm.r, SUM(($J$4:$O$171=AB12)*ROW($J$4:$O$171)), IF(_xlpm.r=0, "", INDEX($C:$C, _xlpm.r)))</f>
        <v/>
      </c>
      <c r="AD12" s="12" t="str" cm="1">
        <f t="array" ref="AD12">_xlfn.LET(_xlpm.r, SUM(($J$4:$O$171=AB12)*ROW($J$4:$O$171)), IF(_xlpm.r=0, "", INDEX($F:$F, _xlpm.r)))</f>
        <v/>
      </c>
      <c r="AE12" s="89" t="str">
        <f>_xlfn.LET(_xlpm.phone, _xlfn.XLOOKUP(AC12, ALL!$C$3:$C$170, ALL!$R$3:$R$170, ""), IF(_xlpm.phone="", "", _xlpm.phone))</f>
        <v/>
      </c>
      <c r="AG12" s="12">
        <v>119</v>
      </c>
      <c r="AH12" s="12" t="str" cm="1">
        <f t="array" ref="AH12">_xlfn.LET(_xlpm.r, SUM(($J$4:$O$171=AG12)*ROW($J$4:$O$171)), IF(_xlpm.r=0, "", INDEX(C:$C, _xlpm.r)))</f>
        <v/>
      </c>
      <c r="AI12" s="12" t="str" cm="1">
        <f t="array" ref="AI12">_xlfn.LET(_xlpm.r, SUM(($J$4:$O$171=AG12)*ROW($J$4:$O$171)), IF(_xlpm.r=0, "", INDEX($F:$F, _xlpm.r)))</f>
        <v/>
      </c>
      <c r="AJ12" s="89" t="str">
        <f>_xlfn.LET(_xlpm.phone, _xlfn.XLOOKUP(AH12, ALL!$C$3:$C$170, ALL!$R$3:$R$170, ""), IF(_xlpm.phone="", "", _xlpm.phone))</f>
        <v/>
      </c>
      <c r="AL12" s="12">
        <v>229</v>
      </c>
      <c r="AM12" s="12" t="str" cm="1">
        <f t="array" ref="AM12">_xlfn.LET(_xlpm.r, SUM(($J$4:$O$171=AL12)*ROW($J$4:$O$171)), IF(_xlpm.r=0, "", INDEX($C:$C, _xlpm.r)))</f>
        <v/>
      </c>
      <c r="AN12" s="12" t="str" cm="1">
        <f t="array" ref="AN12">_xlfn.LET(_xlpm.r, SUM(($J$4:$O$171=AL12)*ROW($J$4:$O$171)), IF(_xlpm.r=0, "", INDEX($F:$F, _xlpm.r)))</f>
        <v/>
      </c>
      <c r="AO12" s="89" t="str">
        <f>_xlfn.LET(_xlpm.phone, _xlfn.XLOOKUP(AM12, ALL!$C$3:$C$170, ALL!$R$3:$R$170, ""), IF(_xlpm.phone="", "", _xlpm.phone))</f>
        <v/>
      </c>
      <c r="AQ12" s="12">
        <v>339</v>
      </c>
      <c r="AR12" s="12" t="str" cm="1">
        <f t="array" ref="AR12">_xlfn.LET(_xlpm.r, SUM(($J$4:$O$171=AQ12)*ROW($J$4:$O$171)), IF(_xlpm.r=0, "", INDEX($C:$C, _xlpm.r)))</f>
        <v>319A</v>
      </c>
      <c r="AS12" s="12" t="str" cm="1">
        <f t="array" ref="AS12">_xlfn.LET(_xlpm.r, SUM(($J$4:$O$171=AQ12)*ROW($J$4:$O$171)), IF(_xlpm.r=0, "", INDEX($F:$F, _xlpm.r)))</f>
        <v>CRAIG, A</v>
      </c>
      <c r="AT12" s="89">
        <f>_xlfn.LET(_xlpm.phone, _xlfn.XLOOKUP(AR12, ALL!$C$3:$C$170, ALL!$R$3:$R$170, ""), IF(_xlpm.phone="", "", _xlpm.phone))</f>
        <v>1005862145</v>
      </c>
    </row>
    <row r="13" spans="1:46" s="12" customFormat="1" ht="20.149999999999999" customHeight="1" x14ac:dyDescent="0.25">
      <c r="A13" s="9">
        <f t="array" ref="A13:C13">[1]ALL!A12:C12</f>
        <v>3635</v>
      </c>
      <c r="B13" s="9" t="str">
        <v>A</v>
      </c>
      <c r="C13" s="9">
        <v>110</v>
      </c>
      <c r="D13" s="9" t="str">
        <f>IF(ALL!G12="","",ALL!G12)</f>
        <v>M</v>
      </c>
      <c r="E13" s="9" t="str">
        <f>ALL!N12</f>
        <v>O</v>
      </c>
      <c r="F13" s="10" t="str">
        <f>IF(ALL!D12="","",ALL!D12)</f>
        <v/>
      </c>
      <c r="G13" s="9"/>
      <c r="H13" s="9"/>
      <c r="I13" s="11"/>
      <c r="J13" s="9"/>
      <c r="K13" s="9"/>
      <c r="L13" s="9"/>
      <c r="M13" s="13"/>
      <c r="N13" s="13"/>
      <c r="O13" s="13"/>
      <c r="R13" s="9">
        <v>9</v>
      </c>
      <c r="S13" s="9">
        <v>119</v>
      </c>
      <c r="T13" s="9">
        <v>229</v>
      </c>
      <c r="U13" s="9">
        <v>339</v>
      </c>
      <c r="W13" s="12">
        <v>16</v>
      </c>
      <c r="X13" s="12">
        <v>123</v>
      </c>
      <c r="Y13" s="12">
        <v>233</v>
      </c>
      <c r="Z13" s="12">
        <v>345</v>
      </c>
      <c r="AB13" s="12">
        <v>10</v>
      </c>
      <c r="AC13" s="12" cm="1">
        <f t="array" ref="AC13">_xlfn.LET(_xlpm.r, SUM(($J$4:$O$171=AB13)*ROW($J$4:$O$171)), IF(_xlpm.r=0, "", INDEX($C:$C, _xlpm.r)))</f>
        <v>223</v>
      </c>
      <c r="AD13" s="12" t="str" cm="1">
        <f t="array" ref="AD13">_xlfn.LET(_xlpm.r, SUM(($J$4:$O$171=AB13)*ROW($J$4:$O$171)), IF(_xlpm.r=0, "", INDEX($F:$F, _xlpm.r)))</f>
        <v>MONCADA, EM</v>
      </c>
      <c r="AE13" s="89">
        <f>_xlfn.LET(_xlpm.phone, _xlfn.XLOOKUP(AC13, ALL!$C$3:$C$170, ALL!$R$3:$R$170, ""), IF(_xlpm.phone="", "", _xlpm.phone))</f>
        <v>1008964258</v>
      </c>
      <c r="AG13" s="12">
        <v>120</v>
      </c>
      <c r="AH13" s="12" t="str" cm="1">
        <f t="array" ref="AH13">_xlfn.LET(_xlpm.r, SUM(($J$4:$O$171=AG13)*ROW($J$4:$O$171)), IF(_xlpm.r=0, "", INDEX(C:$C, _xlpm.r)))</f>
        <v>318B</v>
      </c>
      <c r="AI13" s="12" t="str" cm="1">
        <f t="array" ref="AI13">_xlfn.LET(_xlpm.r, SUM(($J$4:$O$171=AG13)*ROW($J$4:$O$171)), IF(_xlpm.r=0, "", INDEX($F:$F, _xlpm.r)))</f>
        <v>RAMIREZ, M</v>
      </c>
      <c r="AJ13" s="89">
        <f>_xlfn.LET(_xlpm.phone, _xlfn.XLOOKUP(AH13, ALL!$C$3:$C$170, ALL!$R$3:$R$170, ""), IF(_xlpm.phone="", "", _xlpm.phone))</f>
        <v>1007486772</v>
      </c>
      <c r="AL13" s="12">
        <v>230</v>
      </c>
      <c r="AM13" s="12" t="str" cm="1">
        <f t="array" ref="AM13">_xlfn.LET(_xlpm.r, SUM(($J$4:$O$171=AL13)*ROW($J$4:$O$171)), IF(_xlpm.r=0, "", INDEX($C:$C, _xlpm.r)))</f>
        <v/>
      </c>
      <c r="AN13" s="12" t="str" cm="1">
        <f t="array" ref="AN13">_xlfn.LET(_xlpm.r, SUM(($J$4:$O$171=AL13)*ROW($J$4:$O$171)), IF(_xlpm.r=0, "", INDEX($F:$F, _xlpm.r)))</f>
        <v/>
      </c>
      <c r="AO13" s="89" t="str">
        <f>_xlfn.LET(_xlpm.phone, _xlfn.XLOOKUP(AM13, ALL!$C$3:$C$170, ALL!$R$3:$R$170, ""), IF(_xlpm.phone="", "", _xlpm.phone))</f>
        <v/>
      </c>
      <c r="AQ13" s="12">
        <v>340</v>
      </c>
      <c r="AR13" s="12" cm="1">
        <f t="array" ref="AR13">_xlfn.LET(_xlpm.r, SUM(($J$4:$O$171=AQ13)*ROW($J$4:$O$171)), IF(_xlpm.r=0, "", INDEX($C:$C, _xlpm.r)))</f>
        <v>102</v>
      </c>
      <c r="AS13" s="12" t="str" cm="1">
        <f t="array" ref="AS13">_xlfn.LET(_xlpm.r, SUM(($J$4:$O$171=AQ13)*ROW($J$4:$O$171)), IF(_xlpm.r=0, "", INDEX($F:$F, _xlpm.r)))</f>
        <v>RESENDEZ, D</v>
      </c>
      <c r="AT13" s="89">
        <f>_xlfn.LET(_xlpm.phone, _xlfn.XLOOKUP(AR13, ALL!$C$3:$C$170, ALL!$R$3:$R$170, ""), IF(_xlpm.phone="", "", _xlpm.phone))</f>
        <v>1006153848</v>
      </c>
    </row>
    <row r="14" spans="1:46" s="12" customFormat="1" ht="20.149999999999999" customHeight="1" x14ac:dyDescent="0.25">
      <c r="A14" s="9">
        <f t="array" ref="A14:C14">[1]ALL!A13:C13</f>
        <v>3635</v>
      </c>
      <c r="B14" s="9" t="str">
        <v>A</v>
      </c>
      <c r="C14" s="9">
        <v>111</v>
      </c>
      <c r="D14" s="9" t="str">
        <f>IF(ALL!G13="","",ALL!G13)</f>
        <v>F</v>
      </c>
      <c r="E14" s="9" t="str">
        <f>ALL!N13</f>
        <v>O</v>
      </c>
      <c r="F14" s="10" t="str">
        <f>IF(ALL!D13="","",ALL!D13)</f>
        <v/>
      </c>
      <c r="G14" s="9"/>
      <c r="H14" s="9"/>
      <c r="I14" s="11"/>
      <c r="J14" s="9"/>
      <c r="K14" s="9"/>
      <c r="L14" s="9"/>
      <c r="M14" s="9"/>
      <c r="N14" s="9"/>
      <c r="O14" s="9"/>
      <c r="R14" s="9">
        <v>10</v>
      </c>
      <c r="S14" s="9">
        <v>120</v>
      </c>
      <c r="T14" s="9">
        <v>230</v>
      </c>
      <c r="U14" s="9">
        <v>340</v>
      </c>
      <c r="W14" s="12">
        <v>17</v>
      </c>
      <c r="X14" s="12">
        <v>124</v>
      </c>
      <c r="Y14" s="12">
        <v>234</v>
      </c>
      <c r="Z14" s="12">
        <v>346</v>
      </c>
      <c r="AB14" s="12">
        <v>11</v>
      </c>
      <c r="AC14" s="12" t="str" cm="1">
        <f t="array" ref="AC14">_xlfn.LET(_xlpm.r, SUM(($J$4:$O$171=AB14)*ROW($J$4:$O$171)), IF(_xlpm.r=0, "", INDEX($C:$C, _xlpm.r)))</f>
        <v/>
      </c>
      <c r="AD14" s="12" t="str" cm="1">
        <f t="array" ref="AD14">_xlfn.LET(_xlpm.r, SUM(($J$4:$O$171=AB14)*ROW($J$4:$O$171)), IF(_xlpm.r=0, "", INDEX($F:$F, _xlpm.r)))</f>
        <v/>
      </c>
      <c r="AE14" s="89" t="str">
        <f>_xlfn.LET(_xlpm.phone, _xlfn.XLOOKUP(AC14, ALL!$C$3:$C$170, ALL!$R$3:$R$170, ""), IF(_xlpm.phone="", "", _xlpm.phone))</f>
        <v/>
      </c>
      <c r="AG14" s="12">
        <v>121</v>
      </c>
      <c r="AH14" s="12" t="str" cm="1">
        <f t="array" ref="AH14">_xlfn.LET(_xlpm.r, SUM(($J$4:$O$171=AG14)*ROW($J$4:$O$171)), IF(_xlpm.r=0, "", INDEX(C:$C, _xlpm.r)))</f>
        <v/>
      </c>
      <c r="AI14" s="12" t="str" cm="1">
        <f t="array" ref="AI14">_xlfn.LET(_xlpm.r, SUM(($J$4:$O$171=AG14)*ROW($J$4:$O$171)), IF(_xlpm.r=0, "", INDEX($F:$F, _xlpm.r)))</f>
        <v/>
      </c>
      <c r="AJ14" s="89" t="str">
        <f>_xlfn.LET(_xlpm.phone, _xlfn.XLOOKUP(AH14, ALL!$C$3:$C$170, ALL!$R$3:$R$170, ""), IF(_xlpm.phone="", "", _xlpm.phone))</f>
        <v/>
      </c>
      <c r="AL14" s="12">
        <v>231</v>
      </c>
      <c r="AM14" s="12" t="str" cm="1">
        <f t="array" ref="AM14">_xlfn.LET(_xlpm.r, SUM(($J$4:$O$171=AL14)*ROW($J$4:$O$171)), IF(_xlpm.r=0, "", INDEX($C:$C, _xlpm.r)))</f>
        <v/>
      </c>
      <c r="AN14" s="12" t="str" cm="1">
        <f t="array" ref="AN14">_xlfn.LET(_xlpm.r, SUM(($J$4:$O$171=AL14)*ROW($J$4:$O$171)), IF(_xlpm.r=0, "", INDEX($F:$F, _xlpm.r)))</f>
        <v/>
      </c>
      <c r="AO14" s="89" t="str">
        <f>_xlfn.LET(_xlpm.phone, _xlfn.XLOOKUP(AM14, ALL!$C$3:$C$170, ALL!$R$3:$R$170, ""), IF(_xlpm.phone="", "", _xlpm.phone))</f>
        <v/>
      </c>
      <c r="AQ14" s="12">
        <v>341</v>
      </c>
      <c r="AR14" s="12" cm="1">
        <f t="array" ref="AR14">_xlfn.LET(_xlpm.r, SUM(($J$4:$O$171=AQ14)*ROW($J$4:$O$171)), IF(_xlpm.r=0, "", INDEX($C:$C, _xlpm.r)))</f>
        <v>102</v>
      </c>
      <c r="AS14" s="12" t="str" cm="1">
        <f t="array" ref="AS14">_xlfn.LET(_xlpm.r, SUM(($J$4:$O$171=AQ14)*ROW($J$4:$O$171)), IF(_xlpm.r=0, "", INDEX($F:$F, _xlpm.r)))</f>
        <v>RESENDEZ, D</v>
      </c>
      <c r="AT14" s="89">
        <f>_xlfn.LET(_xlpm.phone, _xlfn.XLOOKUP(AR14, ALL!$C$3:$C$170, ALL!$R$3:$R$170, ""), IF(_xlpm.phone="", "", _xlpm.phone))</f>
        <v>1006153848</v>
      </c>
    </row>
    <row r="15" spans="1:46" s="12" customFormat="1" ht="20.149999999999999" customHeight="1" x14ac:dyDescent="0.25">
      <c r="A15" s="9">
        <f t="array" ref="A15:C15">[1]ALL!A14:C14</f>
        <v>3635</v>
      </c>
      <c r="B15" s="9" t="str">
        <v>A</v>
      </c>
      <c r="C15" s="9">
        <v>112</v>
      </c>
      <c r="D15" s="9" t="str">
        <f>IF(ALL!G14="","",ALL!G14)</f>
        <v>M</v>
      </c>
      <c r="E15" s="9" t="str">
        <f>ALL!N14</f>
        <v>O</v>
      </c>
      <c r="F15" s="10" t="str">
        <f>IF(ALL!D14="","",ALL!D14)</f>
        <v/>
      </c>
      <c r="G15" s="9"/>
      <c r="H15" s="9"/>
      <c r="I15" s="11"/>
      <c r="J15" s="9"/>
      <c r="K15" s="9"/>
      <c r="L15" s="9"/>
      <c r="M15" s="13"/>
      <c r="N15" s="13"/>
      <c r="O15" s="13"/>
      <c r="R15" s="9">
        <v>11</v>
      </c>
      <c r="S15" s="9">
        <v>121</v>
      </c>
      <c r="T15" s="9">
        <v>231</v>
      </c>
      <c r="U15" s="9">
        <v>341</v>
      </c>
      <c r="W15" s="12">
        <v>18</v>
      </c>
      <c r="X15" s="12">
        <v>125</v>
      </c>
      <c r="Y15" s="12">
        <v>235</v>
      </c>
      <c r="Z15" s="12">
        <v>347</v>
      </c>
      <c r="AB15" s="12">
        <v>12</v>
      </c>
      <c r="AC15" s="12" t="str" cm="1">
        <f t="array" ref="AC15">_xlfn.LET(_xlpm.r, SUM(($J$4:$O$171=AB15)*ROW($J$4:$O$171)), IF(_xlpm.r=0, "", INDEX($C:$C, _xlpm.r)))</f>
        <v/>
      </c>
      <c r="AD15" s="12" t="str" cm="1">
        <f t="array" ref="AD15">_xlfn.LET(_xlpm.r, SUM(($J$4:$O$171=AB15)*ROW($J$4:$O$171)), IF(_xlpm.r=0, "", INDEX($F:$F, _xlpm.r)))</f>
        <v/>
      </c>
      <c r="AE15" s="89" t="str">
        <f>_xlfn.LET(_xlpm.phone, _xlfn.XLOOKUP(AC15, ALL!$C$3:$C$170, ALL!$R$3:$R$170, ""), IF(_xlpm.phone="", "", _xlpm.phone))</f>
        <v/>
      </c>
      <c r="AG15" s="12">
        <v>122</v>
      </c>
      <c r="AH15" s="12" t="str" cm="1">
        <f t="array" ref="AH15">_xlfn.LET(_xlpm.r, SUM(($J$4:$O$171=AG15)*ROW($J$4:$O$171)), IF(_xlpm.r=0, "", INDEX(C:$C, _xlpm.r)))</f>
        <v/>
      </c>
      <c r="AI15" s="12" t="str" cm="1">
        <f t="array" ref="AI15">_xlfn.LET(_xlpm.r, SUM(($J$4:$O$171=AG15)*ROW($J$4:$O$171)), IF(_xlpm.r=0, "", INDEX($F:$F, _xlpm.r)))</f>
        <v/>
      </c>
      <c r="AJ15" s="89" t="str">
        <f>_xlfn.LET(_xlpm.phone, _xlfn.XLOOKUP(AH15, ALL!$C$3:$C$170, ALL!$R$3:$R$170, ""), IF(_xlpm.phone="", "", _xlpm.phone))</f>
        <v/>
      </c>
      <c r="AL15" s="12">
        <v>232</v>
      </c>
      <c r="AM15" s="12" t="str" cm="1">
        <f t="array" ref="AM15">_xlfn.LET(_xlpm.r, SUM(($J$4:$O$171=AL15)*ROW($J$4:$O$171)), IF(_xlpm.r=0, "", INDEX($C:$C, _xlpm.r)))</f>
        <v/>
      </c>
      <c r="AN15" s="12" t="str" cm="1">
        <f t="array" ref="AN15">_xlfn.LET(_xlpm.r, SUM(($J$4:$O$171=AL15)*ROW($J$4:$O$171)), IF(_xlpm.r=0, "", INDEX($F:$F, _xlpm.r)))</f>
        <v/>
      </c>
      <c r="AO15" s="89" t="str">
        <f>_xlfn.LET(_xlpm.phone, _xlfn.XLOOKUP(AM15, ALL!$C$3:$C$170, ALL!$R$3:$R$170, ""), IF(_xlpm.phone="", "", _xlpm.phone))</f>
        <v/>
      </c>
      <c r="AQ15" s="12">
        <v>342</v>
      </c>
      <c r="AR15" s="12" t="str" cm="1">
        <f t="array" ref="AR15">_xlfn.LET(_xlpm.r, SUM(($J$4:$O$171=AQ15)*ROW($J$4:$O$171)), IF(_xlpm.r=0, "", INDEX($C:$C, _xlpm.r)))</f>
        <v/>
      </c>
      <c r="AS15" s="12" t="str" cm="1">
        <f t="array" ref="AS15">_xlfn.LET(_xlpm.r, SUM(($J$4:$O$171=AQ15)*ROW($J$4:$O$171)), IF(_xlpm.r=0, "", INDEX($F:$F, _xlpm.r)))</f>
        <v/>
      </c>
      <c r="AT15" s="89" t="str">
        <f>_xlfn.LET(_xlpm.phone, _xlfn.XLOOKUP(AR15, ALL!$C$3:$C$170, ALL!$R$3:$R$170, ""), IF(_xlpm.phone="", "", _xlpm.phone))</f>
        <v/>
      </c>
    </row>
    <row r="16" spans="1:46" s="12" customFormat="1" ht="20.149999999999999" customHeight="1" x14ac:dyDescent="0.25">
      <c r="A16" s="9">
        <f t="array" ref="A16:C16">[1]ALL!A15:C15</f>
        <v>3635</v>
      </c>
      <c r="B16" s="9" t="str">
        <v>A</v>
      </c>
      <c r="C16" s="9" t="str">
        <v>201A</v>
      </c>
      <c r="D16" s="9" t="str">
        <f>IF(ALL!G15="","",ALL!G15)</f>
        <v>M</v>
      </c>
      <c r="E16" s="9" t="str">
        <f>ALL!N15</f>
        <v>T</v>
      </c>
      <c r="F16" s="10" t="str">
        <f>IF(ALL!D15="","",ALL!D15)</f>
        <v/>
      </c>
      <c r="G16" s="9"/>
      <c r="H16" s="9"/>
      <c r="I16" s="11"/>
      <c r="J16" s="9"/>
      <c r="K16" s="9"/>
      <c r="L16" s="9"/>
      <c r="M16" s="9"/>
      <c r="N16" s="14"/>
      <c r="O16" s="14"/>
      <c r="R16" s="9">
        <v>12</v>
      </c>
      <c r="S16" s="9">
        <v>122</v>
      </c>
      <c r="T16" s="9">
        <v>232</v>
      </c>
      <c r="U16" s="9">
        <v>342</v>
      </c>
      <c r="W16" s="12">
        <v>19</v>
      </c>
      <c r="X16" s="12">
        <v>126</v>
      </c>
      <c r="Y16" s="12">
        <v>236</v>
      </c>
      <c r="Z16" s="12">
        <v>348</v>
      </c>
      <c r="AB16" s="12">
        <v>13</v>
      </c>
      <c r="AC16" s="12" t="str" cm="1">
        <f t="array" ref="AC16">_xlfn.LET(_xlpm.r, SUM(($J$4:$O$171=AB16)*ROW($J$4:$O$171)), IF(_xlpm.r=0, "", INDEX($C:$C, _xlpm.r)))</f>
        <v/>
      </c>
      <c r="AD16" s="12" t="str" cm="1">
        <f t="array" ref="AD16">_xlfn.LET(_xlpm.r, SUM(($J$4:$O$171=AB16)*ROW($J$4:$O$171)), IF(_xlpm.r=0, "", INDEX($F:$F, _xlpm.r)))</f>
        <v/>
      </c>
      <c r="AE16" s="89" t="str">
        <f>_xlfn.LET(_xlpm.phone, _xlfn.XLOOKUP(AC16, ALL!$C$3:$C$170, ALL!$R$3:$R$170, ""), IF(_xlpm.phone="", "", _xlpm.phone))</f>
        <v/>
      </c>
      <c r="AG16" s="12">
        <v>123</v>
      </c>
      <c r="AH16" s="12" t="str" cm="1">
        <f t="array" ref="AH16">_xlfn.LET(_xlpm.r, SUM(($J$4:$O$171=AG16)*ROW($J$4:$O$171)), IF(_xlpm.r=0, "", INDEX(C:$C, _xlpm.r)))</f>
        <v/>
      </c>
      <c r="AI16" s="12" t="str" cm="1">
        <f t="array" ref="AI16">_xlfn.LET(_xlpm.r, SUM(($J$4:$O$171=AG16)*ROW($J$4:$O$171)), IF(_xlpm.r=0, "", INDEX($F:$F, _xlpm.r)))</f>
        <v/>
      </c>
      <c r="AJ16" s="89" t="str">
        <f>_xlfn.LET(_xlpm.phone, _xlfn.XLOOKUP(AH16, ALL!$C$3:$C$170, ALL!$R$3:$R$170, ""), IF(_xlpm.phone="", "", _xlpm.phone))</f>
        <v/>
      </c>
      <c r="AL16" s="12">
        <v>233</v>
      </c>
      <c r="AM16" s="12" t="str" cm="1">
        <f t="array" ref="AM16">_xlfn.LET(_xlpm.r, SUM(($J$4:$O$171=AL16)*ROW($J$4:$O$171)), IF(_xlpm.r=0, "", INDEX($C:$C, _xlpm.r)))</f>
        <v/>
      </c>
      <c r="AN16" s="12" t="str" cm="1">
        <f t="array" ref="AN16">_xlfn.LET(_xlpm.r, SUM(($J$4:$O$171=AL16)*ROW($J$4:$O$171)), IF(_xlpm.r=0, "", INDEX($F:$F, _xlpm.r)))</f>
        <v/>
      </c>
      <c r="AO16" s="89" t="str">
        <f>_xlfn.LET(_xlpm.phone, _xlfn.XLOOKUP(AM16, ALL!$C$3:$C$170, ALL!$R$3:$R$170, ""), IF(_xlpm.phone="", "", _xlpm.phone))</f>
        <v/>
      </c>
      <c r="AQ16" s="12">
        <v>343</v>
      </c>
      <c r="AR16" s="12" t="str" cm="1">
        <f t="array" ref="AR16">_xlfn.LET(_xlpm.r, SUM(($J$4:$O$171=AQ16)*ROW($J$4:$O$171)), IF(_xlpm.r=0, "", INDEX($C:$C, _xlpm.r)))</f>
        <v>319A</v>
      </c>
      <c r="AS16" s="12" t="str" cm="1">
        <f t="array" ref="AS16">_xlfn.LET(_xlpm.r, SUM(($J$4:$O$171=AQ16)*ROW($J$4:$O$171)), IF(_xlpm.r=0, "", INDEX($F:$F, _xlpm.r)))</f>
        <v>CRAIG, A</v>
      </c>
      <c r="AT16" s="89">
        <f>_xlfn.LET(_xlpm.phone, _xlfn.XLOOKUP(AR16, ALL!$C$3:$C$170, ALL!$R$3:$R$170, ""), IF(_xlpm.phone="", "", _xlpm.phone))</f>
        <v>1005862145</v>
      </c>
    </row>
    <row r="17" spans="1:46" s="12" customFormat="1" ht="20.149999999999999" customHeight="1" x14ac:dyDescent="0.25">
      <c r="A17" s="9">
        <f t="array" ref="A17:C17">[1]ALL!A16:C16</f>
        <v>3635</v>
      </c>
      <c r="B17" s="9" t="str">
        <v>A</v>
      </c>
      <c r="C17" s="9" t="str">
        <v>201B</v>
      </c>
      <c r="D17" s="9" t="str">
        <f>IF(ALL!G16="","",ALL!G16)</f>
        <v>M</v>
      </c>
      <c r="E17" s="9" t="str">
        <f>ALL!N16</f>
        <v>O</v>
      </c>
      <c r="F17" s="10" t="str">
        <f>IF(ALL!D16="","",ALL!D16)</f>
        <v/>
      </c>
      <c r="G17" s="9"/>
      <c r="H17" s="9"/>
      <c r="I17" s="11"/>
      <c r="J17" s="9"/>
      <c r="K17" s="9"/>
      <c r="L17" s="9"/>
      <c r="M17" s="9"/>
      <c r="N17" s="15"/>
      <c r="O17" s="15"/>
      <c r="R17" s="9">
        <v>13</v>
      </c>
      <c r="S17" s="9">
        <v>123</v>
      </c>
      <c r="T17" s="9">
        <v>233</v>
      </c>
      <c r="U17" s="9">
        <v>343</v>
      </c>
      <c r="W17" s="12">
        <v>20</v>
      </c>
      <c r="X17" s="12">
        <v>127</v>
      </c>
      <c r="Y17" s="12">
        <v>237</v>
      </c>
      <c r="Z17" s="12">
        <v>349</v>
      </c>
      <c r="AB17" s="12">
        <v>14</v>
      </c>
      <c r="AC17" s="12" t="str" cm="1">
        <f t="array" ref="AC17">_xlfn.LET(_xlpm.r, SUM(($J$4:$O$171=AB17)*ROW($J$4:$O$171)), IF(_xlpm.r=0, "", INDEX($C:$C, _xlpm.r)))</f>
        <v/>
      </c>
      <c r="AD17" s="12" t="str" cm="1">
        <f t="array" ref="AD17">_xlfn.LET(_xlpm.r, SUM(($J$4:$O$171=AB17)*ROW($J$4:$O$171)), IF(_xlpm.r=0, "", INDEX($F:$F, _xlpm.r)))</f>
        <v/>
      </c>
      <c r="AE17" s="89" t="str">
        <f>_xlfn.LET(_xlpm.phone, _xlfn.XLOOKUP(AC17, ALL!$C$3:$C$170, ALL!$R$3:$R$170, ""), IF(_xlpm.phone="", "", _xlpm.phone))</f>
        <v/>
      </c>
      <c r="AG17" s="12">
        <v>124</v>
      </c>
      <c r="AH17" s="12" t="str" cm="1">
        <f t="array" ref="AH17">_xlfn.LET(_xlpm.r, SUM(($J$4:$O$171=AG17)*ROW($J$4:$O$171)), IF(_xlpm.r=0, "", INDEX(C:$C, _xlpm.r)))</f>
        <v/>
      </c>
      <c r="AI17" s="12" t="str" cm="1">
        <f t="array" ref="AI17">_xlfn.LET(_xlpm.r, SUM(($J$4:$O$171=AG17)*ROW($J$4:$O$171)), IF(_xlpm.r=0, "", INDEX($F:$F, _xlpm.r)))</f>
        <v/>
      </c>
      <c r="AJ17" s="89" t="str">
        <f>_xlfn.LET(_xlpm.phone, _xlfn.XLOOKUP(AH17, ALL!$C$3:$C$170, ALL!$R$3:$R$170, ""), IF(_xlpm.phone="", "", _xlpm.phone))</f>
        <v/>
      </c>
      <c r="AL17" s="12">
        <v>234</v>
      </c>
      <c r="AM17" s="12" t="str" cm="1">
        <f t="array" ref="AM17">_xlfn.LET(_xlpm.r, SUM(($J$4:$O$171=AL17)*ROW($J$4:$O$171)), IF(_xlpm.r=0, "", INDEX($C:$C, _xlpm.r)))</f>
        <v/>
      </c>
      <c r="AN17" s="12" t="str" cm="1">
        <f t="array" ref="AN17">_xlfn.LET(_xlpm.r, SUM(($J$4:$O$171=AL17)*ROW($J$4:$O$171)), IF(_xlpm.r=0, "", INDEX($F:$F, _xlpm.r)))</f>
        <v/>
      </c>
      <c r="AO17" s="89" t="str">
        <f>_xlfn.LET(_xlpm.phone, _xlfn.XLOOKUP(AM17, ALL!$C$3:$C$170, ALL!$R$3:$R$170, ""), IF(_xlpm.phone="", "", _xlpm.phone))</f>
        <v/>
      </c>
      <c r="AQ17" s="12">
        <v>344</v>
      </c>
      <c r="AR17" s="12" t="str" cm="1">
        <f t="array" ref="AR17">_xlfn.LET(_xlpm.r, SUM(($J$4:$O$171=AQ17)*ROW($J$4:$O$171)), IF(_xlpm.r=0, "", INDEX($C:$C, _xlpm.r)))</f>
        <v/>
      </c>
      <c r="AS17" s="12" t="str" cm="1">
        <f t="array" ref="AS17">_xlfn.LET(_xlpm.r, SUM(($J$4:$O$171=AQ17)*ROW($J$4:$O$171)), IF(_xlpm.r=0, "", INDEX($F:$F, _xlpm.r)))</f>
        <v/>
      </c>
      <c r="AT17" s="89" t="str">
        <f>_xlfn.LET(_xlpm.phone, _xlfn.XLOOKUP(AR17, ALL!$C$3:$C$170, ALL!$R$3:$R$170, ""), IF(_xlpm.phone="", "", _xlpm.phone))</f>
        <v/>
      </c>
    </row>
    <row r="18" spans="1:46" s="12" customFormat="1" ht="20.149999999999999" customHeight="1" x14ac:dyDescent="0.25">
      <c r="A18" s="9">
        <f t="array" ref="A18:C18">[1]ALL!A17:C17</f>
        <v>3635</v>
      </c>
      <c r="B18" s="9" t="str">
        <v>A</v>
      </c>
      <c r="C18" s="9" t="str">
        <v>202A</v>
      </c>
      <c r="D18" s="9" t="str">
        <f>IF(ALL!G17="","",ALL!G17)</f>
        <v>M</v>
      </c>
      <c r="E18" s="9" t="str">
        <f>ALL!N17</f>
        <v>O</v>
      </c>
      <c r="F18" s="10" t="str">
        <f>IF(ALL!D17="","",ALL!D17)</f>
        <v/>
      </c>
      <c r="G18" s="9"/>
      <c r="H18" s="9"/>
      <c r="I18" s="11"/>
      <c r="J18" s="9"/>
      <c r="K18" s="9"/>
      <c r="L18" s="9"/>
      <c r="M18" s="9"/>
      <c r="N18" s="14"/>
      <c r="O18" s="14"/>
      <c r="R18" s="9">
        <v>14</v>
      </c>
      <c r="S18" s="9">
        <v>124</v>
      </c>
      <c r="T18" s="9">
        <v>234</v>
      </c>
      <c r="U18" s="9">
        <v>344</v>
      </c>
      <c r="W18" s="12">
        <v>21</v>
      </c>
      <c r="X18" s="12">
        <v>128</v>
      </c>
      <c r="Y18" s="12">
        <v>238</v>
      </c>
      <c r="Z18" s="12">
        <v>350</v>
      </c>
      <c r="AB18" s="12">
        <v>15</v>
      </c>
      <c r="AC18" s="12" t="str" cm="1">
        <f t="array" ref="AC18">_xlfn.LET(_xlpm.r, SUM(($J$4:$O$171=AB18)*ROW($J$4:$O$171)), IF(_xlpm.r=0, "", INDEX($C:$C, _xlpm.r)))</f>
        <v/>
      </c>
      <c r="AD18" s="12" t="str" cm="1">
        <f t="array" ref="AD18">_xlfn.LET(_xlpm.r, SUM(($J$4:$O$171=AB18)*ROW($J$4:$O$171)), IF(_xlpm.r=0, "", INDEX($F:$F, _xlpm.r)))</f>
        <v/>
      </c>
      <c r="AE18" s="89" t="str">
        <f>_xlfn.LET(_xlpm.phone, _xlfn.XLOOKUP(AC18, ALL!$C$3:$C$170, ALL!$R$3:$R$170, ""), IF(_xlpm.phone="", "", _xlpm.phone))</f>
        <v/>
      </c>
      <c r="AG18" s="12">
        <v>125</v>
      </c>
      <c r="AH18" s="12" t="str" cm="1">
        <f t="array" ref="AH18">_xlfn.LET(_xlpm.r, SUM(($J$4:$O$171=AG18)*ROW($J$4:$O$171)), IF(_xlpm.r=0, "", INDEX(C:$C, _xlpm.r)))</f>
        <v/>
      </c>
      <c r="AI18" s="12" t="str" cm="1">
        <f t="array" ref="AI18">_xlfn.LET(_xlpm.r, SUM(($J$4:$O$171=AG18)*ROW($J$4:$O$171)), IF(_xlpm.r=0, "", INDEX($F:$F, _xlpm.r)))</f>
        <v/>
      </c>
      <c r="AJ18" s="89" t="str">
        <f>_xlfn.LET(_xlpm.phone, _xlfn.XLOOKUP(AH18, ALL!$C$3:$C$170, ALL!$R$3:$R$170, ""), IF(_xlpm.phone="", "", _xlpm.phone))</f>
        <v/>
      </c>
      <c r="AL18" s="12">
        <v>235</v>
      </c>
      <c r="AM18" s="12" t="str" cm="1">
        <f t="array" ref="AM18">_xlfn.LET(_xlpm.r, SUM(($J$4:$O$171=AL18)*ROW($J$4:$O$171)), IF(_xlpm.r=0, "", INDEX($C:$C, _xlpm.r)))</f>
        <v/>
      </c>
      <c r="AN18" s="12" t="str" cm="1">
        <f t="array" ref="AN18">_xlfn.LET(_xlpm.r, SUM(($J$4:$O$171=AL18)*ROW($J$4:$O$171)), IF(_xlpm.r=0, "", INDEX($F:$F, _xlpm.r)))</f>
        <v/>
      </c>
      <c r="AO18" s="89" t="str">
        <f>_xlfn.LET(_xlpm.phone, _xlfn.XLOOKUP(AM18, ALL!$C$3:$C$170, ALL!$R$3:$R$170, ""), IF(_xlpm.phone="", "", _xlpm.phone))</f>
        <v/>
      </c>
      <c r="AQ18" s="12">
        <v>345</v>
      </c>
      <c r="AR18" s="12" t="str" cm="1">
        <f t="array" ref="AR18">_xlfn.LET(_xlpm.r, SUM(($J$4:$O$171=AQ18)*ROW($J$4:$O$171)), IF(_xlpm.r=0, "", INDEX($C:$C, _xlpm.r)))</f>
        <v/>
      </c>
      <c r="AS18" s="12" t="str" cm="1">
        <f t="array" ref="AS18">_xlfn.LET(_xlpm.r, SUM(($J$4:$O$171=AQ18)*ROW($J$4:$O$171)), IF(_xlpm.r=0, "", INDEX($F:$F, _xlpm.r)))</f>
        <v/>
      </c>
      <c r="AT18" s="89" t="str">
        <f>_xlfn.LET(_xlpm.phone, _xlfn.XLOOKUP(AR18, ALL!$C$3:$C$170, ALL!$R$3:$R$170, ""), IF(_xlpm.phone="", "", _xlpm.phone))</f>
        <v/>
      </c>
    </row>
    <row r="19" spans="1:46" s="12" customFormat="1" ht="20.149999999999999" customHeight="1" x14ac:dyDescent="0.25">
      <c r="A19" s="9">
        <f t="array" ref="A19:C19">[1]ALL!A18:C18</f>
        <v>3635</v>
      </c>
      <c r="B19" s="9" t="str">
        <v>A</v>
      </c>
      <c r="C19" s="9" t="str">
        <v>202B</v>
      </c>
      <c r="D19" s="9" t="str">
        <f>IF(ALL!G18="","",ALL!G18)</f>
        <v>M</v>
      </c>
      <c r="E19" s="9" t="str">
        <f>ALL!N18</f>
        <v>O</v>
      </c>
      <c r="F19" s="10" t="str">
        <f>IF(ALL!D18="","",ALL!D18)</f>
        <v/>
      </c>
      <c r="G19" s="9"/>
      <c r="H19" s="9"/>
      <c r="I19" s="11"/>
      <c r="J19" s="9"/>
      <c r="K19" s="9"/>
      <c r="L19" s="9"/>
      <c r="M19" s="9"/>
      <c r="N19" s="15"/>
      <c r="O19" s="15"/>
      <c r="R19" s="9">
        <v>15</v>
      </c>
      <c r="S19" s="9">
        <v>125</v>
      </c>
      <c r="T19" s="9">
        <v>235</v>
      </c>
      <c r="U19" s="9">
        <v>345</v>
      </c>
      <c r="W19" s="12">
        <v>22</v>
      </c>
      <c r="X19" s="12">
        <v>129</v>
      </c>
      <c r="Y19" s="12">
        <v>239</v>
      </c>
      <c r="Z19" s="12">
        <v>351</v>
      </c>
      <c r="AB19" s="12">
        <v>16</v>
      </c>
      <c r="AC19" s="12" t="str" cm="1">
        <f t="array" ref="AC19">_xlfn.LET(_xlpm.r, SUM(($J$4:$O$171=AB19)*ROW($J$4:$O$171)), IF(_xlpm.r=0, "", INDEX($C:$C, _xlpm.r)))</f>
        <v/>
      </c>
      <c r="AD19" s="12" t="str" cm="1">
        <f t="array" ref="AD19">_xlfn.LET(_xlpm.r, SUM(($J$4:$O$171=AB19)*ROW($J$4:$O$171)), IF(_xlpm.r=0, "", INDEX($F:$F, _xlpm.r)))</f>
        <v/>
      </c>
      <c r="AE19" s="89" t="str">
        <f>_xlfn.LET(_xlpm.phone, _xlfn.XLOOKUP(AC19, ALL!$C$3:$C$170, ALL!$R$3:$R$170, ""), IF(_xlpm.phone="", "", _xlpm.phone))</f>
        <v/>
      </c>
      <c r="AG19" s="12">
        <v>126</v>
      </c>
      <c r="AH19" s="12" t="str" cm="1">
        <f t="array" ref="AH19">_xlfn.LET(_xlpm.r, SUM(($J$4:$O$171=AG19)*ROW($J$4:$O$171)), IF(_xlpm.r=0, "", INDEX(C:$C, _xlpm.r)))</f>
        <v/>
      </c>
      <c r="AI19" s="12" t="str" cm="1">
        <f t="array" ref="AI19">_xlfn.LET(_xlpm.r, SUM(($J$4:$O$171=AG19)*ROW($J$4:$O$171)), IF(_xlpm.r=0, "", INDEX($F:$F, _xlpm.r)))</f>
        <v/>
      </c>
      <c r="AJ19" s="89" t="str">
        <f>_xlfn.LET(_xlpm.phone, _xlfn.XLOOKUP(AH19, ALL!$C$3:$C$170, ALL!$R$3:$R$170, ""), IF(_xlpm.phone="", "", _xlpm.phone))</f>
        <v/>
      </c>
      <c r="AL19" s="12">
        <v>236</v>
      </c>
      <c r="AM19" s="12" t="str" cm="1">
        <f t="array" ref="AM19">_xlfn.LET(_xlpm.r, SUM(($J$4:$O$171=AL19)*ROW($J$4:$O$171)), IF(_xlpm.r=0, "", INDEX($C:$C, _xlpm.r)))</f>
        <v/>
      </c>
      <c r="AN19" s="12" t="str" cm="1">
        <f t="array" ref="AN19">_xlfn.LET(_xlpm.r, SUM(($J$4:$O$171=AL19)*ROW($J$4:$O$171)), IF(_xlpm.r=0, "", INDEX($F:$F, _xlpm.r)))</f>
        <v/>
      </c>
      <c r="AO19" s="89" t="str">
        <f>_xlfn.LET(_xlpm.phone, _xlfn.XLOOKUP(AM19, ALL!$C$3:$C$170, ALL!$R$3:$R$170, ""), IF(_xlpm.phone="", "", _xlpm.phone))</f>
        <v/>
      </c>
      <c r="AQ19" s="12">
        <v>346</v>
      </c>
      <c r="AR19" s="12" t="str" cm="1">
        <f t="array" ref="AR19">_xlfn.LET(_xlpm.r, SUM(($J$4:$O$171=AQ19)*ROW($J$4:$O$171)), IF(_xlpm.r=0, "", INDEX($C:$C, _xlpm.r)))</f>
        <v/>
      </c>
      <c r="AS19" s="12" t="str" cm="1">
        <f t="array" ref="AS19">_xlfn.LET(_xlpm.r, SUM(($J$4:$O$171=AQ19)*ROW($J$4:$O$171)), IF(_xlpm.r=0, "", INDEX($F:$F, _xlpm.r)))</f>
        <v/>
      </c>
      <c r="AT19" s="89" t="str">
        <f>_xlfn.LET(_xlpm.phone, _xlfn.XLOOKUP(AR19, ALL!$C$3:$C$170, ALL!$R$3:$R$170, ""), IF(_xlpm.phone="", "", _xlpm.phone))</f>
        <v/>
      </c>
    </row>
    <row r="20" spans="1:46" s="12" customFormat="1" ht="20.149999999999999" customHeight="1" x14ac:dyDescent="0.25">
      <c r="A20" s="9">
        <f t="array" ref="A20:C20">[1]ALL!A19:C19</f>
        <v>3635</v>
      </c>
      <c r="B20" s="9" t="str">
        <v>A</v>
      </c>
      <c r="C20" s="9" t="str">
        <v>203A</v>
      </c>
      <c r="D20" s="9" t="str">
        <f>IF(ALL!G19="","",ALL!G19)</f>
        <v>F</v>
      </c>
      <c r="E20" s="9" t="str">
        <f>ALL!N19</f>
        <v>V</v>
      </c>
      <c r="F20" s="10" t="str">
        <f>IF(ALL!D19="","",ALL!D19)</f>
        <v/>
      </c>
      <c r="G20" s="9"/>
      <c r="H20" s="9"/>
      <c r="I20" s="11"/>
      <c r="J20" s="9"/>
      <c r="K20" s="9"/>
      <c r="L20" s="9"/>
      <c r="M20" s="13"/>
      <c r="N20" s="16"/>
      <c r="O20" s="16"/>
      <c r="R20" s="9">
        <v>16</v>
      </c>
      <c r="S20" s="9">
        <v>126</v>
      </c>
      <c r="T20" s="9">
        <v>236</v>
      </c>
      <c r="U20" s="9">
        <v>346</v>
      </c>
      <c r="W20" s="12">
        <v>23</v>
      </c>
      <c r="X20" s="12">
        <v>130</v>
      </c>
      <c r="Y20" s="12">
        <v>240</v>
      </c>
      <c r="Z20" s="12">
        <v>352</v>
      </c>
      <c r="AB20" s="12">
        <v>17</v>
      </c>
      <c r="AC20" s="12" t="str" cm="1">
        <f t="array" ref="AC20">_xlfn.LET(_xlpm.r, SUM(($J$4:$O$171=AB20)*ROW($J$4:$O$171)), IF(_xlpm.r=0, "", INDEX($C:$C, _xlpm.r)))</f>
        <v/>
      </c>
      <c r="AD20" s="12" t="str" cm="1">
        <f t="array" ref="AD20">_xlfn.LET(_xlpm.r, SUM(($J$4:$O$171=AB20)*ROW($J$4:$O$171)), IF(_xlpm.r=0, "", INDEX($F:$F, _xlpm.r)))</f>
        <v/>
      </c>
      <c r="AE20" s="89" t="str">
        <f>_xlfn.LET(_xlpm.phone, _xlfn.XLOOKUP(AC20, ALL!$C$3:$C$170, ALL!$R$3:$R$170, ""), IF(_xlpm.phone="", "", _xlpm.phone))</f>
        <v/>
      </c>
      <c r="AG20" s="12">
        <v>127</v>
      </c>
      <c r="AH20" s="12" t="str" cm="1">
        <f t="array" ref="AH20">_xlfn.LET(_xlpm.r, SUM(($J$4:$O$171=AG20)*ROW($J$4:$O$171)), IF(_xlpm.r=0, "", INDEX(C:$C, _xlpm.r)))</f>
        <v/>
      </c>
      <c r="AI20" s="12" t="str" cm="1">
        <f t="array" ref="AI20">_xlfn.LET(_xlpm.r, SUM(($J$4:$O$171=AG20)*ROW($J$4:$O$171)), IF(_xlpm.r=0, "", INDEX($F:$F, _xlpm.r)))</f>
        <v/>
      </c>
      <c r="AJ20" s="89" t="str">
        <f>_xlfn.LET(_xlpm.phone, _xlfn.XLOOKUP(AH20, ALL!$C$3:$C$170, ALL!$R$3:$R$170, ""), IF(_xlpm.phone="", "", _xlpm.phone))</f>
        <v/>
      </c>
      <c r="AL20" s="12">
        <v>237</v>
      </c>
      <c r="AM20" s="12" t="str" cm="1">
        <f t="array" ref="AM20">_xlfn.LET(_xlpm.r, SUM(($J$4:$O$171=AL20)*ROW($J$4:$O$171)), IF(_xlpm.r=0, "", INDEX($C:$C, _xlpm.r)))</f>
        <v/>
      </c>
      <c r="AN20" s="12" t="str" cm="1">
        <f t="array" ref="AN20">_xlfn.LET(_xlpm.r, SUM(($J$4:$O$171=AL20)*ROW($J$4:$O$171)), IF(_xlpm.r=0, "", INDEX($F:$F, _xlpm.r)))</f>
        <v/>
      </c>
      <c r="AO20" s="89" t="str">
        <f>_xlfn.LET(_xlpm.phone, _xlfn.XLOOKUP(AM20, ALL!$C$3:$C$170, ALL!$R$3:$R$170, ""), IF(_xlpm.phone="", "", _xlpm.phone))</f>
        <v/>
      </c>
      <c r="AQ20" s="12">
        <v>347</v>
      </c>
      <c r="AR20" s="12" t="str" cm="1">
        <f t="array" ref="AR20">_xlfn.LET(_xlpm.r, SUM(($J$4:$O$171=AQ20)*ROW($J$4:$O$171)), IF(_xlpm.r=0, "", INDEX($C:$C, _xlpm.r)))</f>
        <v/>
      </c>
      <c r="AS20" s="12" t="str" cm="1">
        <f t="array" ref="AS20">_xlfn.LET(_xlpm.r, SUM(($J$4:$O$171=AQ20)*ROW($J$4:$O$171)), IF(_xlpm.r=0, "", INDEX($F:$F, _xlpm.r)))</f>
        <v/>
      </c>
      <c r="AT20" s="89" t="str">
        <f>_xlfn.LET(_xlpm.phone, _xlfn.XLOOKUP(AR20, ALL!$C$3:$C$170, ALL!$R$3:$R$170, ""), IF(_xlpm.phone="", "", _xlpm.phone))</f>
        <v/>
      </c>
    </row>
    <row r="21" spans="1:46" s="12" customFormat="1" ht="20.149999999999999" customHeight="1" x14ac:dyDescent="0.25">
      <c r="A21" s="9">
        <f t="array" ref="A21:C21">[1]ALL!A20:C20</f>
        <v>3635</v>
      </c>
      <c r="B21" s="9" t="str">
        <v>A</v>
      </c>
      <c r="C21" s="9" t="str">
        <v>203B</v>
      </c>
      <c r="D21" s="9" t="str">
        <f>IF(ALL!G20="","",ALL!G20)</f>
        <v>F</v>
      </c>
      <c r="E21" s="9" t="str">
        <f>ALL!N20</f>
        <v>O</v>
      </c>
      <c r="F21" s="10" t="str">
        <f>IF(ALL!D20="","",ALL!D20)</f>
        <v/>
      </c>
      <c r="G21" s="9"/>
      <c r="H21" s="9"/>
      <c r="I21" s="11"/>
      <c r="J21" s="9"/>
      <c r="K21" s="9"/>
      <c r="L21" s="9"/>
      <c r="M21" s="9"/>
      <c r="N21" s="15"/>
      <c r="O21" s="15"/>
      <c r="R21" s="9">
        <v>17</v>
      </c>
      <c r="S21" s="9">
        <v>127</v>
      </c>
      <c r="T21" s="9">
        <v>237</v>
      </c>
      <c r="U21" s="9">
        <v>347</v>
      </c>
      <c r="W21" s="12">
        <v>24</v>
      </c>
      <c r="X21" s="12">
        <v>131</v>
      </c>
      <c r="Y21" s="12">
        <v>241</v>
      </c>
      <c r="Z21" s="12">
        <v>353</v>
      </c>
      <c r="AB21" s="12">
        <v>18</v>
      </c>
      <c r="AC21" s="12" t="str" cm="1">
        <f t="array" ref="AC21">_xlfn.LET(_xlpm.r, SUM(($J$4:$O$171=AB21)*ROW($J$4:$O$171)), IF(_xlpm.r=0, "", INDEX($C:$C, _xlpm.r)))</f>
        <v/>
      </c>
      <c r="AD21" s="12" t="str" cm="1">
        <f t="array" ref="AD21">_xlfn.LET(_xlpm.r, SUM(($J$4:$O$171=AB21)*ROW($J$4:$O$171)), IF(_xlpm.r=0, "", INDEX($F:$F, _xlpm.r)))</f>
        <v/>
      </c>
      <c r="AE21" s="89" t="str">
        <f>_xlfn.LET(_xlpm.phone, _xlfn.XLOOKUP(AC21, ALL!$C$3:$C$170, ALL!$R$3:$R$170, ""), IF(_xlpm.phone="", "", _xlpm.phone))</f>
        <v/>
      </c>
      <c r="AG21" s="12">
        <v>128</v>
      </c>
      <c r="AH21" s="12" t="str" cm="1">
        <f t="array" ref="AH21">_xlfn.LET(_xlpm.r, SUM(($J$4:$O$171=AG21)*ROW($J$4:$O$171)), IF(_xlpm.r=0, "", INDEX(C:$C, _xlpm.r)))</f>
        <v/>
      </c>
      <c r="AI21" s="12" t="str" cm="1">
        <f t="array" ref="AI21">_xlfn.LET(_xlpm.r, SUM(($J$4:$O$171=AG21)*ROW($J$4:$O$171)), IF(_xlpm.r=0, "", INDEX($F:$F, _xlpm.r)))</f>
        <v/>
      </c>
      <c r="AJ21" s="89" t="str">
        <f>_xlfn.LET(_xlpm.phone, _xlfn.XLOOKUP(AH21, ALL!$C$3:$C$170, ALL!$R$3:$R$170, ""), IF(_xlpm.phone="", "", _xlpm.phone))</f>
        <v/>
      </c>
      <c r="AL21" s="12">
        <v>238</v>
      </c>
      <c r="AM21" s="12" t="str" cm="1">
        <f t="array" ref="AM21">_xlfn.LET(_xlpm.r, SUM(($J$4:$O$171=AL21)*ROW($J$4:$O$171)), IF(_xlpm.r=0, "", INDEX($C:$C, _xlpm.r)))</f>
        <v/>
      </c>
      <c r="AN21" s="12" t="str" cm="1">
        <f t="array" ref="AN21">_xlfn.LET(_xlpm.r, SUM(($J$4:$O$171=AL21)*ROW($J$4:$O$171)), IF(_xlpm.r=0, "", INDEX($F:$F, _xlpm.r)))</f>
        <v/>
      </c>
      <c r="AO21" s="89" t="str">
        <f>_xlfn.LET(_xlpm.phone, _xlfn.XLOOKUP(AM21, ALL!$C$3:$C$170, ALL!$R$3:$R$170, ""), IF(_xlpm.phone="", "", _xlpm.phone))</f>
        <v/>
      </c>
      <c r="AQ21" s="12">
        <v>348</v>
      </c>
      <c r="AR21" s="12" t="str" cm="1">
        <f t="array" ref="AR21">_xlfn.LET(_xlpm.r, SUM(($J$4:$O$171=AQ21)*ROW($J$4:$O$171)), IF(_xlpm.r=0, "", INDEX($C:$C, _xlpm.r)))</f>
        <v/>
      </c>
      <c r="AS21" s="12" t="str" cm="1">
        <f t="array" ref="AS21">_xlfn.LET(_xlpm.r, SUM(($J$4:$O$171=AQ21)*ROW($J$4:$O$171)), IF(_xlpm.r=0, "", INDEX($F:$F, _xlpm.r)))</f>
        <v/>
      </c>
      <c r="AT21" s="89" t="str">
        <f>_xlfn.LET(_xlpm.phone, _xlfn.XLOOKUP(AR21, ALL!$C$3:$C$170, ALL!$R$3:$R$170, ""), IF(_xlpm.phone="", "", _xlpm.phone))</f>
        <v/>
      </c>
    </row>
    <row r="22" spans="1:46" s="12" customFormat="1" ht="20.149999999999999" customHeight="1" x14ac:dyDescent="0.25">
      <c r="A22" s="9">
        <f t="array" ref="A22:C22">[1]ALL!A21:C21</f>
        <v>3635</v>
      </c>
      <c r="B22" s="9" t="str">
        <v>A</v>
      </c>
      <c r="C22" s="9" t="str">
        <v>204A</v>
      </c>
      <c r="D22" s="9" t="str">
        <f>IF(ALL!G21="","",ALL!G21)</f>
        <v>F</v>
      </c>
      <c r="E22" s="9" t="str">
        <f>ALL!N21</f>
        <v>O</v>
      </c>
      <c r="F22" s="10" t="str">
        <f>IF(ALL!D21="","",ALL!D21)</f>
        <v/>
      </c>
      <c r="G22" s="9"/>
      <c r="H22" s="9"/>
      <c r="I22" s="11"/>
      <c r="J22" s="9"/>
      <c r="K22" s="9"/>
      <c r="L22" s="9"/>
      <c r="M22" s="13"/>
      <c r="N22" s="16"/>
      <c r="O22" s="16"/>
      <c r="R22" s="9">
        <v>18</v>
      </c>
      <c r="S22" s="9">
        <v>128</v>
      </c>
      <c r="T22" s="9">
        <v>238</v>
      </c>
      <c r="U22" s="9">
        <v>348</v>
      </c>
      <c r="W22" s="12">
        <v>25</v>
      </c>
      <c r="X22" s="12">
        <v>132</v>
      </c>
      <c r="Y22" s="12">
        <v>242</v>
      </c>
      <c r="Z22" s="12">
        <v>354</v>
      </c>
      <c r="AB22" s="12">
        <v>19</v>
      </c>
      <c r="AC22" s="12" t="str" cm="1">
        <f t="array" ref="AC22">_xlfn.LET(_xlpm.r, SUM(($J$4:$O$171=AB22)*ROW($J$4:$O$171)), IF(_xlpm.r=0, "", INDEX($C:$C, _xlpm.r)))</f>
        <v/>
      </c>
      <c r="AD22" s="12" t="str" cm="1">
        <f t="array" ref="AD22">_xlfn.LET(_xlpm.r, SUM(($J$4:$O$171=AB22)*ROW($J$4:$O$171)), IF(_xlpm.r=0, "", INDEX($F:$F, _xlpm.r)))</f>
        <v/>
      </c>
      <c r="AE22" s="89" t="str">
        <f>_xlfn.LET(_xlpm.phone, _xlfn.XLOOKUP(AC22, ALL!$C$3:$C$170, ALL!$R$3:$R$170, ""), IF(_xlpm.phone="", "", _xlpm.phone))</f>
        <v/>
      </c>
      <c r="AG22" s="12">
        <v>129</v>
      </c>
      <c r="AH22" s="12" t="str" cm="1">
        <f t="array" ref="AH22">_xlfn.LET(_xlpm.r, SUM(($J$4:$O$171=AG22)*ROW($J$4:$O$171)), IF(_xlpm.r=0, "", INDEX(C:$C, _xlpm.r)))</f>
        <v/>
      </c>
      <c r="AI22" s="12" t="str" cm="1">
        <f t="array" ref="AI22">_xlfn.LET(_xlpm.r, SUM(($J$4:$O$171=AG22)*ROW($J$4:$O$171)), IF(_xlpm.r=0, "", INDEX($F:$F, _xlpm.r)))</f>
        <v/>
      </c>
      <c r="AJ22" s="89" t="str">
        <f>_xlfn.LET(_xlpm.phone, _xlfn.XLOOKUP(AH22, ALL!$C$3:$C$170, ALL!$R$3:$R$170, ""), IF(_xlpm.phone="", "", _xlpm.phone))</f>
        <v/>
      </c>
      <c r="AL22" s="12">
        <v>239</v>
      </c>
      <c r="AM22" s="12" t="str" cm="1">
        <f t="array" ref="AM22">_xlfn.LET(_xlpm.r, SUM(($J$4:$O$171=AL22)*ROW($J$4:$O$171)), IF(_xlpm.r=0, "", INDEX($C:$C, _xlpm.r)))</f>
        <v/>
      </c>
      <c r="AN22" s="12" t="str" cm="1">
        <f t="array" ref="AN22">_xlfn.LET(_xlpm.r, SUM(($J$4:$O$171=AL22)*ROW($J$4:$O$171)), IF(_xlpm.r=0, "", INDEX($F:$F, _xlpm.r)))</f>
        <v/>
      </c>
      <c r="AO22" s="89" t="str">
        <f>_xlfn.LET(_xlpm.phone, _xlfn.XLOOKUP(AM22, ALL!$C$3:$C$170, ALL!$R$3:$R$170, ""), IF(_xlpm.phone="", "", _xlpm.phone))</f>
        <v/>
      </c>
      <c r="AQ22" s="12">
        <v>349</v>
      </c>
      <c r="AR22" s="12" t="str" cm="1">
        <f t="array" ref="AR22">_xlfn.LET(_xlpm.r, SUM(($J$4:$O$171=AQ22)*ROW($J$4:$O$171)), IF(_xlpm.r=0, "", INDEX($C:$C, _xlpm.r)))</f>
        <v/>
      </c>
      <c r="AS22" s="12" t="str" cm="1">
        <f t="array" ref="AS22">_xlfn.LET(_xlpm.r, SUM(($J$4:$O$171=AQ22)*ROW($J$4:$O$171)), IF(_xlpm.r=0, "", INDEX($F:$F, _xlpm.r)))</f>
        <v/>
      </c>
      <c r="AT22" s="89" t="str">
        <f>_xlfn.LET(_xlpm.phone, _xlfn.XLOOKUP(AR22, ALL!$C$3:$C$170, ALL!$R$3:$R$170, ""), IF(_xlpm.phone="", "", _xlpm.phone))</f>
        <v/>
      </c>
    </row>
    <row r="23" spans="1:46" s="12" customFormat="1" ht="20.149999999999999" customHeight="1" x14ac:dyDescent="0.25">
      <c r="A23" s="9">
        <f t="array" ref="A23:C23">[1]ALL!A22:C22</f>
        <v>3635</v>
      </c>
      <c r="B23" s="9" t="str">
        <v>A</v>
      </c>
      <c r="C23" s="9" t="str">
        <v>204B</v>
      </c>
      <c r="D23" s="9" t="str">
        <f>IF(ALL!G22="","",ALL!G22)</f>
        <v>F</v>
      </c>
      <c r="E23" s="9" t="str">
        <f>ALL!N22</f>
        <v>O</v>
      </c>
      <c r="F23" s="10" t="str">
        <f>IF(ALL!D22="","",ALL!D22)</f>
        <v/>
      </c>
      <c r="G23" s="9"/>
      <c r="H23" s="9"/>
      <c r="I23" s="11"/>
      <c r="J23" s="9"/>
      <c r="K23" s="9"/>
      <c r="L23" s="9"/>
      <c r="M23" s="9"/>
      <c r="N23" s="15"/>
      <c r="O23" s="15"/>
      <c r="Q23"/>
      <c r="R23" s="9">
        <v>19</v>
      </c>
      <c r="S23" s="9">
        <v>129</v>
      </c>
      <c r="T23" s="9">
        <v>239</v>
      </c>
      <c r="U23" s="9">
        <v>349</v>
      </c>
      <c r="W23" s="12">
        <v>26</v>
      </c>
      <c r="X23" s="12">
        <v>133</v>
      </c>
      <c r="Y23" s="12">
        <v>243</v>
      </c>
      <c r="Z23" s="12">
        <v>355</v>
      </c>
      <c r="AB23" s="12">
        <v>20</v>
      </c>
      <c r="AC23" s="12" t="str" cm="1">
        <f t="array" ref="AC23">_xlfn.LET(_xlpm.r, SUM(($J$4:$O$171=AB23)*ROW($J$4:$O$171)), IF(_xlpm.r=0, "", INDEX($C:$C, _xlpm.r)))</f>
        <v/>
      </c>
      <c r="AD23" s="12" t="str" cm="1">
        <f t="array" ref="AD23">_xlfn.LET(_xlpm.r, SUM(($J$4:$O$171=AB23)*ROW($J$4:$O$171)), IF(_xlpm.r=0, "", INDEX($F:$F, _xlpm.r)))</f>
        <v/>
      </c>
      <c r="AE23" s="89" t="str">
        <f>_xlfn.LET(_xlpm.phone, _xlfn.XLOOKUP(AC23, ALL!$C$3:$C$170, ALL!$R$3:$R$170, ""), IF(_xlpm.phone="", "", _xlpm.phone))</f>
        <v/>
      </c>
      <c r="AG23" s="12">
        <v>130</v>
      </c>
      <c r="AH23" s="12" t="str" cm="1">
        <f t="array" ref="AH23">_xlfn.LET(_xlpm.r, SUM(($J$4:$O$171=AG23)*ROW($J$4:$O$171)), IF(_xlpm.r=0, "", INDEX(C:$C, _xlpm.r)))</f>
        <v/>
      </c>
      <c r="AI23" s="12" t="str" cm="1">
        <f t="array" ref="AI23">_xlfn.LET(_xlpm.r, SUM(($J$4:$O$171=AG23)*ROW($J$4:$O$171)), IF(_xlpm.r=0, "", INDEX($F:$F, _xlpm.r)))</f>
        <v/>
      </c>
      <c r="AJ23" s="89" t="str">
        <f>_xlfn.LET(_xlpm.phone, _xlfn.XLOOKUP(AH23, ALL!$C$3:$C$170, ALL!$R$3:$R$170, ""), IF(_xlpm.phone="", "", _xlpm.phone))</f>
        <v/>
      </c>
      <c r="AL23" s="12">
        <v>240</v>
      </c>
      <c r="AM23" s="12" t="str" cm="1">
        <f t="array" ref="AM23">_xlfn.LET(_xlpm.r, SUM(($J$4:$O$171=AL23)*ROW($J$4:$O$171)), IF(_xlpm.r=0, "", INDEX($C:$C, _xlpm.r)))</f>
        <v/>
      </c>
      <c r="AN23" s="12" t="str" cm="1">
        <f t="array" ref="AN23">_xlfn.LET(_xlpm.r, SUM(($J$4:$O$171=AL23)*ROW($J$4:$O$171)), IF(_xlpm.r=0, "", INDEX($F:$F, _xlpm.r)))</f>
        <v/>
      </c>
      <c r="AO23" s="89" t="str">
        <f>_xlfn.LET(_xlpm.phone, _xlfn.XLOOKUP(AM23, ALL!$C$3:$C$170, ALL!$R$3:$R$170, ""), IF(_xlpm.phone="", "", _xlpm.phone))</f>
        <v/>
      </c>
      <c r="AQ23" s="12">
        <v>350</v>
      </c>
      <c r="AR23" s="12" t="str" cm="1">
        <f t="array" ref="AR23">_xlfn.LET(_xlpm.r, SUM(($J$4:$O$171=AQ23)*ROW($J$4:$O$171)), IF(_xlpm.r=0, "", INDEX($C:$C, _xlpm.r)))</f>
        <v/>
      </c>
      <c r="AS23" s="12" t="str" cm="1">
        <f t="array" ref="AS23">_xlfn.LET(_xlpm.r, SUM(($J$4:$O$171=AQ23)*ROW($J$4:$O$171)), IF(_xlpm.r=0, "", INDEX($F:$F, _xlpm.r)))</f>
        <v/>
      </c>
      <c r="AT23" s="89" t="str">
        <f>_xlfn.LET(_xlpm.phone, _xlfn.XLOOKUP(AR23, ALL!$C$3:$C$170, ALL!$R$3:$R$170, ""), IF(_xlpm.phone="", "", _xlpm.phone))</f>
        <v/>
      </c>
    </row>
    <row r="24" spans="1:46" s="12" customFormat="1" ht="20.149999999999999" customHeight="1" x14ac:dyDescent="0.25">
      <c r="A24" s="9">
        <f t="array" ref="A24:C24">[1]ALL!A23:C23</f>
        <v>3635</v>
      </c>
      <c r="B24" s="9" t="str">
        <v>A</v>
      </c>
      <c r="C24" s="9" t="str">
        <v>205A</v>
      </c>
      <c r="D24" s="9" t="str">
        <f>IF(ALL!G23="","",ALL!G23)</f>
        <v>M</v>
      </c>
      <c r="E24" s="9" t="str">
        <f>ALL!N23</f>
        <v>O</v>
      </c>
      <c r="F24" s="10" t="str">
        <f>IF(ALL!D23="","",ALL!D23)</f>
        <v/>
      </c>
      <c r="G24" s="9"/>
      <c r="H24" s="9"/>
      <c r="I24" s="11"/>
      <c r="J24" s="9"/>
      <c r="K24" s="9"/>
      <c r="L24" s="9"/>
      <c r="M24" s="9"/>
      <c r="N24" s="14"/>
      <c r="O24" s="14"/>
      <c r="R24" s="9">
        <v>20</v>
      </c>
      <c r="S24" s="9">
        <v>130</v>
      </c>
      <c r="T24" s="9">
        <v>240</v>
      </c>
      <c r="U24" s="9">
        <v>350</v>
      </c>
      <c r="W24" s="12">
        <v>27</v>
      </c>
      <c r="X24" s="12">
        <v>134</v>
      </c>
      <c r="Y24" s="12">
        <v>244</v>
      </c>
      <c r="Z24" s="12">
        <v>356</v>
      </c>
      <c r="AB24" s="12">
        <v>21</v>
      </c>
      <c r="AC24" s="12" t="str" cm="1">
        <f t="array" ref="AC24">_xlfn.LET(_xlpm.r, SUM(($J$4:$O$171=AB24)*ROW($J$4:$O$171)), IF(_xlpm.r=0, "", INDEX($C:$C, _xlpm.r)))</f>
        <v/>
      </c>
      <c r="AD24" s="12" t="str" cm="1">
        <f t="array" ref="AD24">_xlfn.LET(_xlpm.r, SUM(($J$4:$O$171=AB24)*ROW($J$4:$O$171)), IF(_xlpm.r=0, "", INDEX($F:$F, _xlpm.r)))</f>
        <v/>
      </c>
      <c r="AE24" s="89" t="str">
        <f>_xlfn.LET(_xlpm.phone, _xlfn.XLOOKUP(AC24, ALL!$C$3:$C$170, ALL!$R$3:$R$170, ""), IF(_xlpm.phone="", "", _xlpm.phone))</f>
        <v/>
      </c>
      <c r="AG24" s="12">
        <v>131</v>
      </c>
      <c r="AH24" s="12" t="str" cm="1">
        <f t="array" ref="AH24">_xlfn.LET(_xlpm.r, SUM(($J$4:$O$171=AG24)*ROW($J$4:$O$171)), IF(_xlpm.r=0, "", INDEX(C:$C, _xlpm.r)))</f>
        <v/>
      </c>
      <c r="AI24" s="12" t="str" cm="1">
        <f t="array" ref="AI24">_xlfn.LET(_xlpm.r, SUM(($J$4:$O$171=AG24)*ROW($J$4:$O$171)), IF(_xlpm.r=0, "", INDEX($F:$F, _xlpm.r)))</f>
        <v/>
      </c>
      <c r="AJ24" s="89" t="str">
        <f>_xlfn.LET(_xlpm.phone, _xlfn.XLOOKUP(AH24, ALL!$C$3:$C$170, ALL!$R$3:$R$170, ""), IF(_xlpm.phone="", "", _xlpm.phone))</f>
        <v/>
      </c>
      <c r="AL24" s="12">
        <v>241</v>
      </c>
      <c r="AM24" s="12" t="str" cm="1">
        <f t="array" ref="AM24">_xlfn.LET(_xlpm.r, SUM(($J$4:$O$171=AL24)*ROW($J$4:$O$171)), IF(_xlpm.r=0, "", INDEX($C:$C, _xlpm.r)))</f>
        <v/>
      </c>
      <c r="AN24" s="12" t="str" cm="1">
        <f t="array" ref="AN24">_xlfn.LET(_xlpm.r, SUM(($J$4:$O$171=AL24)*ROW($J$4:$O$171)), IF(_xlpm.r=0, "", INDEX($F:$F, _xlpm.r)))</f>
        <v/>
      </c>
      <c r="AO24" s="89" t="str">
        <f>_xlfn.LET(_xlpm.phone, _xlfn.XLOOKUP(AM24, ALL!$C$3:$C$170, ALL!$R$3:$R$170, ""), IF(_xlpm.phone="", "", _xlpm.phone))</f>
        <v/>
      </c>
      <c r="AQ24" s="12">
        <v>351</v>
      </c>
      <c r="AR24" s="12" t="str" cm="1">
        <f t="array" ref="AR24">_xlfn.LET(_xlpm.r, SUM(($J$4:$O$171=AQ24)*ROW($J$4:$O$171)), IF(_xlpm.r=0, "", INDEX($C:$C, _xlpm.r)))</f>
        <v/>
      </c>
      <c r="AS24" s="12" t="str" cm="1">
        <f t="array" ref="AS24">_xlfn.LET(_xlpm.r, SUM(($J$4:$O$171=AQ24)*ROW($J$4:$O$171)), IF(_xlpm.r=0, "", INDEX($F:$F, _xlpm.r)))</f>
        <v/>
      </c>
      <c r="AT24" s="89" t="str">
        <f>_xlfn.LET(_xlpm.phone, _xlfn.XLOOKUP(AR24, ALL!$C$3:$C$170, ALL!$R$3:$R$170, ""), IF(_xlpm.phone="", "", _xlpm.phone))</f>
        <v/>
      </c>
    </row>
    <row r="25" spans="1:46" s="12" customFormat="1" ht="20.149999999999999" customHeight="1" x14ac:dyDescent="0.25">
      <c r="A25" s="9">
        <f t="array" ref="A25:C25">[1]ALL!A24:C24</f>
        <v>3635</v>
      </c>
      <c r="B25" s="9" t="str">
        <v>A</v>
      </c>
      <c r="C25" s="9" t="str">
        <v>205B</v>
      </c>
      <c r="D25" s="9" t="str">
        <f>IF(ALL!G24="","",ALL!G24)</f>
        <v>M</v>
      </c>
      <c r="E25" s="9" t="str">
        <f>ALL!N24</f>
        <v>O</v>
      </c>
      <c r="F25" s="10" t="str">
        <f>IF(ALL!D24="","",ALL!D24)</f>
        <v/>
      </c>
      <c r="G25" s="9"/>
      <c r="H25" s="9"/>
      <c r="I25" s="11"/>
      <c r="J25" s="9"/>
      <c r="K25" s="9"/>
      <c r="L25" s="9"/>
      <c r="M25" s="9"/>
      <c r="N25" s="15"/>
      <c r="O25" s="15"/>
      <c r="R25" s="9">
        <v>21</v>
      </c>
      <c r="S25" s="9">
        <v>131</v>
      </c>
      <c r="T25" s="9">
        <v>241</v>
      </c>
      <c r="U25" s="9">
        <v>351</v>
      </c>
      <c r="W25" s="12">
        <v>28</v>
      </c>
      <c r="X25" s="12">
        <v>135</v>
      </c>
      <c r="Y25" s="12">
        <v>245</v>
      </c>
      <c r="Z25" s="12">
        <v>357</v>
      </c>
      <c r="AB25" s="12">
        <v>22</v>
      </c>
      <c r="AC25" s="12" t="str" cm="1">
        <f t="array" ref="AC25">_xlfn.LET(_xlpm.r, SUM(($J$4:$O$171=AB25)*ROW($J$4:$O$171)), IF(_xlpm.r=0, "", INDEX($C:$C, _xlpm.r)))</f>
        <v/>
      </c>
      <c r="AD25" s="12" t="str" cm="1">
        <f t="array" ref="AD25">_xlfn.LET(_xlpm.r, SUM(($J$4:$O$171=AB25)*ROW($J$4:$O$171)), IF(_xlpm.r=0, "", INDEX($F:$F, _xlpm.r)))</f>
        <v/>
      </c>
      <c r="AE25" s="89" t="str">
        <f>_xlfn.LET(_xlpm.phone, _xlfn.XLOOKUP(AC25, ALL!$C$3:$C$170, ALL!$R$3:$R$170, ""), IF(_xlpm.phone="", "", _xlpm.phone))</f>
        <v/>
      </c>
      <c r="AG25" s="12">
        <v>132</v>
      </c>
      <c r="AH25" s="12" t="str" cm="1">
        <f t="array" ref="AH25">_xlfn.LET(_xlpm.r, SUM(($J$4:$O$171=AG25)*ROW($J$4:$O$171)), IF(_xlpm.r=0, "", INDEX(C:$C, _xlpm.r)))</f>
        <v/>
      </c>
      <c r="AI25" s="12" t="str" cm="1">
        <f t="array" ref="AI25">_xlfn.LET(_xlpm.r, SUM(($J$4:$O$171=AG25)*ROW($J$4:$O$171)), IF(_xlpm.r=0, "", INDEX($F:$F, _xlpm.r)))</f>
        <v/>
      </c>
      <c r="AJ25" s="89" t="str">
        <f>_xlfn.LET(_xlpm.phone, _xlfn.XLOOKUP(AH25, ALL!$C$3:$C$170, ALL!$R$3:$R$170, ""), IF(_xlpm.phone="", "", _xlpm.phone))</f>
        <v/>
      </c>
      <c r="AL25" s="12">
        <v>242</v>
      </c>
      <c r="AM25" s="12" t="str" cm="1">
        <f t="array" ref="AM25">_xlfn.LET(_xlpm.r, SUM(($J$4:$O$171=AL25)*ROW($J$4:$O$171)), IF(_xlpm.r=0, "", INDEX($C:$C, _xlpm.r)))</f>
        <v/>
      </c>
      <c r="AN25" s="12" t="str" cm="1">
        <f t="array" ref="AN25">_xlfn.LET(_xlpm.r, SUM(($J$4:$O$171=AL25)*ROW($J$4:$O$171)), IF(_xlpm.r=0, "", INDEX($F:$F, _xlpm.r)))</f>
        <v/>
      </c>
      <c r="AO25" s="89" t="str">
        <f>_xlfn.LET(_xlpm.phone, _xlfn.XLOOKUP(AM25, ALL!$C$3:$C$170, ALL!$R$3:$R$170, ""), IF(_xlpm.phone="", "", _xlpm.phone))</f>
        <v/>
      </c>
      <c r="AQ25" s="12">
        <v>352</v>
      </c>
      <c r="AR25" s="12" t="str" cm="1">
        <f t="array" ref="AR25">_xlfn.LET(_xlpm.r, SUM(($J$4:$O$171=AQ25)*ROW($J$4:$O$171)), IF(_xlpm.r=0, "", INDEX($C:$C, _xlpm.r)))</f>
        <v/>
      </c>
      <c r="AS25" s="12" t="str" cm="1">
        <f t="array" ref="AS25">_xlfn.LET(_xlpm.r, SUM(($J$4:$O$171=AQ25)*ROW($J$4:$O$171)), IF(_xlpm.r=0, "", INDEX($F:$F, _xlpm.r)))</f>
        <v/>
      </c>
      <c r="AT25" s="89" t="str">
        <f>_xlfn.LET(_xlpm.phone, _xlfn.XLOOKUP(AR25, ALL!$C$3:$C$170, ALL!$R$3:$R$170, ""), IF(_xlpm.phone="", "", _xlpm.phone))</f>
        <v/>
      </c>
    </row>
    <row r="26" spans="1:46" s="12" customFormat="1" ht="20.149999999999999" customHeight="1" x14ac:dyDescent="0.25">
      <c r="A26" s="9">
        <f t="array" ref="A26:C26">[1]ALL!A25:C25</f>
        <v>3635</v>
      </c>
      <c r="B26" s="9" t="str">
        <v>A</v>
      </c>
      <c r="C26" s="9" t="str">
        <v>206A</v>
      </c>
      <c r="D26" s="9" t="str">
        <f>IF(ALL!G25="","",ALL!G25)</f>
        <v>M</v>
      </c>
      <c r="E26" s="9" t="str">
        <f>ALL!N25</f>
        <v>O</v>
      </c>
      <c r="F26" s="10" t="str">
        <f>IF(ALL!D25="","",ALL!D25)</f>
        <v/>
      </c>
      <c r="G26" s="9"/>
      <c r="H26" s="9"/>
      <c r="I26" s="11"/>
      <c r="J26" s="9"/>
      <c r="K26" s="9"/>
      <c r="L26" s="9"/>
      <c r="M26" s="9"/>
      <c r="N26" s="14"/>
      <c r="O26" s="14"/>
      <c r="R26" s="9">
        <v>22</v>
      </c>
      <c r="S26" s="9">
        <v>132</v>
      </c>
      <c r="T26" s="9">
        <v>242</v>
      </c>
      <c r="U26" s="9">
        <v>352</v>
      </c>
      <c r="W26" s="12">
        <v>29</v>
      </c>
      <c r="X26" s="12">
        <v>136</v>
      </c>
      <c r="Y26" s="12">
        <v>246</v>
      </c>
      <c r="Z26" s="12">
        <v>358</v>
      </c>
      <c r="AB26" s="12">
        <v>23</v>
      </c>
      <c r="AC26" s="12" t="str" cm="1">
        <f t="array" ref="AC26">_xlfn.LET(_xlpm.r, SUM(($J$4:$O$171=AB26)*ROW($J$4:$O$171)), IF(_xlpm.r=0, "", INDEX($C:$C, _xlpm.r)))</f>
        <v/>
      </c>
      <c r="AD26" s="12" t="str" cm="1">
        <f t="array" ref="AD26">_xlfn.LET(_xlpm.r, SUM(($J$4:$O$171=AB26)*ROW($J$4:$O$171)), IF(_xlpm.r=0, "", INDEX($F:$F, _xlpm.r)))</f>
        <v/>
      </c>
      <c r="AE26" s="89" t="str">
        <f>_xlfn.LET(_xlpm.phone, _xlfn.XLOOKUP(AC26, ALL!$C$3:$C$170, ALL!$R$3:$R$170, ""), IF(_xlpm.phone="", "", _xlpm.phone))</f>
        <v/>
      </c>
      <c r="AG26" s="12">
        <v>133</v>
      </c>
      <c r="AH26" s="12" t="str" cm="1">
        <f t="array" ref="AH26">_xlfn.LET(_xlpm.r, SUM(($J$4:$O$171=AG26)*ROW($J$4:$O$171)), IF(_xlpm.r=0, "", INDEX(C:$C, _xlpm.r)))</f>
        <v/>
      </c>
      <c r="AI26" s="12" t="str" cm="1">
        <f t="array" ref="AI26">_xlfn.LET(_xlpm.r, SUM(($J$4:$O$171=AG26)*ROW($J$4:$O$171)), IF(_xlpm.r=0, "", INDEX($F:$F, _xlpm.r)))</f>
        <v/>
      </c>
      <c r="AJ26" s="89" t="str">
        <f>_xlfn.LET(_xlpm.phone, _xlfn.XLOOKUP(AH26, ALL!$C$3:$C$170, ALL!$R$3:$R$170, ""), IF(_xlpm.phone="", "", _xlpm.phone))</f>
        <v/>
      </c>
      <c r="AL26" s="12">
        <v>243</v>
      </c>
      <c r="AM26" s="12" t="str" cm="1">
        <f t="array" ref="AM26">_xlfn.LET(_xlpm.r, SUM(($J$4:$O$171=AL26)*ROW($J$4:$O$171)), IF(_xlpm.r=0, "", INDEX($C:$C, _xlpm.r)))</f>
        <v/>
      </c>
      <c r="AN26" s="12" t="str" cm="1">
        <f t="array" ref="AN26">_xlfn.LET(_xlpm.r, SUM(($J$4:$O$171=AL26)*ROW($J$4:$O$171)), IF(_xlpm.r=0, "", INDEX($F:$F, _xlpm.r)))</f>
        <v/>
      </c>
      <c r="AO26" s="89" t="str">
        <f>_xlfn.LET(_xlpm.phone, _xlfn.XLOOKUP(AM26, ALL!$C$3:$C$170, ALL!$R$3:$R$170, ""), IF(_xlpm.phone="", "", _xlpm.phone))</f>
        <v/>
      </c>
      <c r="AQ26" s="12">
        <v>353</v>
      </c>
      <c r="AR26" s="12" t="str" cm="1">
        <f t="array" ref="AR26">_xlfn.LET(_xlpm.r, SUM(($J$4:$O$171=AQ26)*ROW($J$4:$O$171)), IF(_xlpm.r=0, "", INDEX($C:$C, _xlpm.r)))</f>
        <v/>
      </c>
      <c r="AS26" s="12" t="str" cm="1">
        <f t="array" ref="AS26">_xlfn.LET(_xlpm.r, SUM(($J$4:$O$171=AQ26)*ROW($J$4:$O$171)), IF(_xlpm.r=0, "", INDEX($F:$F, _xlpm.r)))</f>
        <v/>
      </c>
      <c r="AT26" s="89" t="str">
        <f>_xlfn.LET(_xlpm.phone, _xlfn.XLOOKUP(AR26, ALL!$C$3:$C$170, ALL!$R$3:$R$170, ""), IF(_xlpm.phone="", "", _xlpm.phone))</f>
        <v/>
      </c>
    </row>
    <row r="27" spans="1:46" s="12" customFormat="1" ht="24" customHeight="1" x14ac:dyDescent="0.25">
      <c r="A27" s="9">
        <f t="array" ref="A27:C27">[1]ALL!A26:C26</f>
        <v>3635</v>
      </c>
      <c r="B27" s="9" t="str">
        <v>A</v>
      </c>
      <c r="C27" s="9" t="str">
        <v>206B</v>
      </c>
      <c r="D27" s="9" t="str">
        <f>IF(ALL!G26="","",ALL!G26)</f>
        <v>M</v>
      </c>
      <c r="E27" s="9" t="str">
        <f>ALL!N26</f>
        <v>O</v>
      </c>
      <c r="F27" s="10" t="str">
        <f>IF(ALL!D26="","",ALL!D26)</f>
        <v/>
      </c>
      <c r="G27" s="9"/>
      <c r="H27" s="9"/>
      <c r="I27" s="11"/>
      <c r="J27" s="9"/>
      <c r="K27" s="9"/>
      <c r="L27" s="9"/>
      <c r="M27" s="9"/>
      <c r="N27" s="15"/>
      <c r="O27" s="15"/>
      <c r="R27" s="9">
        <v>23</v>
      </c>
      <c r="S27" s="9">
        <v>133</v>
      </c>
      <c r="T27" s="9">
        <v>243</v>
      </c>
      <c r="U27" s="9">
        <v>353</v>
      </c>
      <c r="W27" s="12">
        <v>30</v>
      </c>
      <c r="X27" s="12">
        <v>137</v>
      </c>
      <c r="Y27" s="12">
        <v>247</v>
      </c>
      <c r="Z27" s="12">
        <v>359</v>
      </c>
      <c r="AB27" s="12">
        <v>24</v>
      </c>
      <c r="AC27" s="12" t="str" cm="1">
        <f t="array" ref="AC27">_xlfn.LET(_xlpm.r, SUM(($J$4:$O$171=AB27)*ROW($J$4:$O$171)), IF(_xlpm.r=0, "", INDEX($C:$C, _xlpm.r)))</f>
        <v/>
      </c>
      <c r="AD27" s="12" t="str" cm="1">
        <f t="array" ref="AD27">_xlfn.LET(_xlpm.r, SUM(($J$4:$O$171=AB27)*ROW($J$4:$O$171)), IF(_xlpm.r=0, "", INDEX($F:$F, _xlpm.r)))</f>
        <v/>
      </c>
      <c r="AE27" s="89" t="str">
        <f>_xlfn.LET(_xlpm.phone, _xlfn.XLOOKUP(AC27, ALL!$C$3:$C$170, ALL!$R$3:$R$170, ""), IF(_xlpm.phone="", "", _xlpm.phone))</f>
        <v/>
      </c>
      <c r="AG27" s="12">
        <v>134</v>
      </c>
      <c r="AH27" s="12" t="str" cm="1">
        <f t="array" ref="AH27">_xlfn.LET(_xlpm.r, SUM(($J$4:$O$171=AG27)*ROW($J$4:$O$171)), IF(_xlpm.r=0, "", INDEX(C:$C, _xlpm.r)))</f>
        <v/>
      </c>
      <c r="AI27" s="12" t="str" cm="1">
        <f t="array" ref="AI27">_xlfn.LET(_xlpm.r, SUM(($J$4:$O$171=AG27)*ROW($J$4:$O$171)), IF(_xlpm.r=0, "", INDEX($F:$F, _xlpm.r)))</f>
        <v/>
      </c>
      <c r="AJ27" s="89" t="str">
        <f>_xlfn.LET(_xlpm.phone, _xlfn.XLOOKUP(AH27, ALL!$C$3:$C$170, ALL!$R$3:$R$170, ""), IF(_xlpm.phone="", "", _xlpm.phone))</f>
        <v/>
      </c>
      <c r="AL27" s="12">
        <v>244</v>
      </c>
      <c r="AM27" s="12" t="str" cm="1">
        <f t="array" ref="AM27">_xlfn.LET(_xlpm.r, SUM(($J$4:$O$171=AL27)*ROW($J$4:$O$171)), IF(_xlpm.r=0, "", INDEX($C:$C, _xlpm.r)))</f>
        <v/>
      </c>
      <c r="AN27" s="12" t="str" cm="1">
        <f t="array" ref="AN27">_xlfn.LET(_xlpm.r, SUM(($J$4:$O$171=AL27)*ROW($J$4:$O$171)), IF(_xlpm.r=0, "", INDEX($F:$F, _xlpm.r)))</f>
        <v/>
      </c>
      <c r="AO27" s="89" t="str">
        <f>_xlfn.LET(_xlpm.phone, _xlfn.XLOOKUP(AM27, ALL!$C$3:$C$170, ALL!$R$3:$R$170, ""), IF(_xlpm.phone="", "", _xlpm.phone))</f>
        <v/>
      </c>
      <c r="AQ27" s="12">
        <v>354</v>
      </c>
      <c r="AR27" s="12" t="str" cm="1">
        <f t="array" ref="AR27">_xlfn.LET(_xlpm.r, SUM(($J$4:$O$171=AQ27)*ROW($J$4:$O$171)), IF(_xlpm.r=0, "", INDEX($C:$C, _xlpm.r)))</f>
        <v/>
      </c>
      <c r="AS27" s="12" t="str" cm="1">
        <f t="array" ref="AS27">_xlfn.LET(_xlpm.r, SUM(($J$4:$O$171=AQ27)*ROW($J$4:$O$171)), IF(_xlpm.r=0, "", INDEX($F:$F, _xlpm.r)))</f>
        <v/>
      </c>
      <c r="AT27" s="89" t="str">
        <f>_xlfn.LET(_xlpm.phone, _xlfn.XLOOKUP(AR27, ALL!$C$3:$C$170, ALL!$R$3:$R$170, ""), IF(_xlpm.phone="", "", _xlpm.phone))</f>
        <v/>
      </c>
    </row>
    <row r="28" spans="1:46" s="12" customFormat="1" ht="20.149999999999999" customHeight="1" x14ac:dyDescent="0.25">
      <c r="A28" s="9">
        <f t="array" ref="A28:C28">[1]ALL!A27:C27</f>
        <v>3635</v>
      </c>
      <c r="B28" s="9" t="str">
        <v>A</v>
      </c>
      <c r="C28" s="9" t="str">
        <v>207A</v>
      </c>
      <c r="D28" s="9" t="str">
        <f>IF(ALL!G27="","",ALL!G27)</f>
        <v/>
      </c>
      <c r="E28" s="9" t="str">
        <f>ALL!N27</f>
        <v>V</v>
      </c>
      <c r="F28" s="10" t="str">
        <f>IF(ALL!D27="","",ALL!D27)</f>
        <v/>
      </c>
      <c r="G28" s="9"/>
      <c r="H28" s="9"/>
      <c r="I28" s="11"/>
      <c r="J28" s="9"/>
      <c r="K28" s="9"/>
      <c r="L28" s="9"/>
      <c r="M28" s="13"/>
      <c r="N28" s="16"/>
      <c r="O28" s="16"/>
      <c r="R28" s="9">
        <v>24</v>
      </c>
      <c r="S28" s="9">
        <v>134</v>
      </c>
      <c r="T28" s="9">
        <v>244</v>
      </c>
      <c r="U28" s="9">
        <v>354</v>
      </c>
      <c r="W28" s="12">
        <v>31</v>
      </c>
      <c r="X28" s="12">
        <v>138</v>
      </c>
      <c r="Y28" s="12">
        <v>248</v>
      </c>
      <c r="Z28" s="12">
        <v>360</v>
      </c>
      <c r="AB28" s="12">
        <v>25</v>
      </c>
      <c r="AC28" s="12" t="str" cm="1">
        <f t="array" ref="AC28">_xlfn.LET(_xlpm.r, SUM(($J$4:$O$171=AB28)*ROW($J$4:$O$171)), IF(_xlpm.r=0, "", INDEX($C:$C, _xlpm.r)))</f>
        <v/>
      </c>
      <c r="AD28" s="12" t="str" cm="1">
        <f t="array" ref="AD28">_xlfn.LET(_xlpm.r, SUM(($J$4:$O$171=AB28)*ROW($J$4:$O$171)), IF(_xlpm.r=0, "", INDEX($F:$F, _xlpm.r)))</f>
        <v/>
      </c>
      <c r="AE28" s="89" t="str">
        <f>_xlfn.LET(_xlpm.phone, _xlfn.XLOOKUP(AC28, ALL!$C$3:$C$170, ALL!$R$3:$R$170, ""), IF(_xlpm.phone="", "", _xlpm.phone))</f>
        <v/>
      </c>
      <c r="AG28" s="12">
        <v>135</v>
      </c>
      <c r="AH28" s="12" t="str" cm="1">
        <f t="array" ref="AH28">_xlfn.LET(_xlpm.r, SUM(($J$4:$O$171=AG28)*ROW($J$4:$O$171)), IF(_xlpm.r=0, "", INDEX(C:$C, _xlpm.r)))</f>
        <v/>
      </c>
      <c r="AI28" s="12" t="str" cm="1">
        <f t="array" ref="AI28">_xlfn.LET(_xlpm.r, SUM(($J$4:$O$171=AG28)*ROW($J$4:$O$171)), IF(_xlpm.r=0, "", INDEX($F:$F, _xlpm.r)))</f>
        <v/>
      </c>
      <c r="AJ28" s="89" t="str">
        <f>_xlfn.LET(_xlpm.phone, _xlfn.XLOOKUP(AH28, ALL!$C$3:$C$170, ALL!$R$3:$R$170, ""), IF(_xlpm.phone="", "", _xlpm.phone))</f>
        <v/>
      </c>
      <c r="AL28" s="12">
        <v>245</v>
      </c>
      <c r="AM28" s="12" t="str" cm="1">
        <f t="array" ref="AM28">_xlfn.LET(_xlpm.r, SUM(($J$4:$O$171=AL28)*ROW($J$4:$O$171)), IF(_xlpm.r=0, "", INDEX($C:$C, _xlpm.r)))</f>
        <v/>
      </c>
      <c r="AN28" s="12" t="str" cm="1">
        <f t="array" ref="AN28">_xlfn.LET(_xlpm.r, SUM(($J$4:$O$171=AL28)*ROW($J$4:$O$171)), IF(_xlpm.r=0, "", INDEX($F:$F, _xlpm.r)))</f>
        <v/>
      </c>
      <c r="AO28" s="89" t="str">
        <f>_xlfn.LET(_xlpm.phone, _xlfn.XLOOKUP(AM28, ALL!$C$3:$C$170, ALL!$R$3:$R$170, ""), IF(_xlpm.phone="", "", _xlpm.phone))</f>
        <v/>
      </c>
      <c r="AQ28" s="12">
        <v>355</v>
      </c>
      <c r="AR28" s="12" t="str" cm="1">
        <f t="array" ref="AR28">_xlfn.LET(_xlpm.r, SUM(($J$4:$O$171=AQ28)*ROW($J$4:$O$171)), IF(_xlpm.r=0, "", INDEX($C:$C, _xlpm.r)))</f>
        <v/>
      </c>
      <c r="AS28" s="12" t="str" cm="1">
        <f t="array" ref="AS28">_xlfn.LET(_xlpm.r, SUM(($J$4:$O$171=AQ28)*ROW($J$4:$O$171)), IF(_xlpm.r=0, "", INDEX($F:$F, _xlpm.r)))</f>
        <v/>
      </c>
      <c r="AT28" s="89" t="str">
        <f>_xlfn.LET(_xlpm.phone, _xlfn.XLOOKUP(AR28, ALL!$C$3:$C$170, ALL!$R$3:$R$170, ""), IF(_xlpm.phone="", "", _xlpm.phone))</f>
        <v/>
      </c>
    </row>
    <row r="29" spans="1:46" s="12" customFormat="1" ht="20.149999999999999" customHeight="1" x14ac:dyDescent="0.25">
      <c r="A29" s="9">
        <f t="array" ref="A29:C29">[1]ALL!A28:C28</f>
        <v>3635</v>
      </c>
      <c r="B29" s="9" t="str">
        <v>A</v>
      </c>
      <c r="C29" s="9" t="str">
        <v>207B</v>
      </c>
      <c r="D29" s="9" t="str">
        <f>IF(ALL!G28="","",ALL!G28)</f>
        <v/>
      </c>
      <c r="E29" s="9" t="str">
        <f>ALL!N28</f>
        <v>V</v>
      </c>
      <c r="F29" s="10" t="str">
        <f>IF(ALL!D28="","",ALL!D28)</f>
        <v/>
      </c>
      <c r="G29" s="9"/>
      <c r="H29" s="9"/>
      <c r="I29" s="11"/>
      <c r="J29" s="9"/>
      <c r="K29" s="9"/>
      <c r="L29" s="9"/>
      <c r="M29" s="9"/>
      <c r="N29" s="15"/>
      <c r="O29" s="15"/>
      <c r="R29" s="9">
        <v>25</v>
      </c>
      <c r="S29" s="9">
        <v>135</v>
      </c>
      <c r="T29" s="9">
        <v>245</v>
      </c>
      <c r="U29" s="9">
        <v>355</v>
      </c>
      <c r="W29" s="12">
        <v>32</v>
      </c>
      <c r="X29" s="12">
        <v>139</v>
      </c>
      <c r="Y29" s="12">
        <v>249</v>
      </c>
      <c r="Z29" s="12">
        <v>361</v>
      </c>
      <c r="AB29" s="12">
        <v>26</v>
      </c>
      <c r="AC29" s="12" t="str" cm="1">
        <f t="array" ref="AC29">_xlfn.LET(_xlpm.r, SUM(($J$4:$O$171=AB29)*ROW($J$4:$O$171)), IF(_xlpm.r=0, "", INDEX($C:$C, _xlpm.r)))</f>
        <v/>
      </c>
      <c r="AD29" s="12" t="str" cm="1">
        <f t="array" ref="AD29">_xlfn.LET(_xlpm.r, SUM(($J$4:$O$171=AB29)*ROW($J$4:$O$171)), IF(_xlpm.r=0, "", INDEX($F:$F, _xlpm.r)))</f>
        <v/>
      </c>
      <c r="AE29" s="89" t="str">
        <f>_xlfn.LET(_xlpm.phone, _xlfn.XLOOKUP(AC29, ALL!$C$3:$C$170, ALL!$R$3:$R$170, ""), IF(_xlpm.phone="", "", _xlpm.phone))</f>
        <v/>
      </c>
      <c r="AG29" s="12">
        <v>136</v>
      </c>
      <c r="AH29" s="12" t="str" cm="1">
        <f t="array" ref="AH29">_xlfn.LET(_xlpm.r, SUM(($J$4:$O$171=AG29)*ROW($J$4:$O$171)), IF(_xlpm.r=0, "", INDEX(C:$C, _xlpm.r)))</f>
        <v/>
      </c>
      <c r="AI29" s="12" t="str" cm="1">
        <f t="array" ref="AI29">_xlfn.LET(_xlpm.r, SUM(($J$4:$O$171=AG29)*ROW($J$4:$O$171)), IF(_xlpm.r=0, "", INDEX($F:$F, _xlpm.r)))</f>
        <v/>
      </c>
      <c r="AJ29" s="89" t="str">
        <f>_xlfn.LET(_xlpm.phone, _xlfn.XLOOKUP(AH29, ALL!$C$3:$C$170, ALL!$R$3:$R$170, ""), IF(_xlpm.phone="", "", _xlpm.phone))</f>
        <v/>
      </c>
      <c r="AL29" s="12">
        <v>246</v>
      </c>
      <c r="AM29" s="12" t="str" cm="1">
        <f t="array" ref="AM29">_xlfn.LET(_xlpm.r, SUM(($J$4:$O$171=AL29)*ROW($J$4:$O$171)), IF(_xlpm.r=0, "", INDEX($C:$C, _xlpm.r)))</f>
        <v/>
      </c>
      <c r="AN29" s="12" t="str" cm="1">
        <f t="array" ref="AN29">_xlfn.LET(_xlpm.r, SUM(($J$4:$O$171=AL29)*ROW($J$4:$O$171)), IF(_xlpm.r=0, "", INDEX($F:$F, _xlpm.r)))</f>
        <v/>
      </c>
      <c r="AO29" s="89" t="str">
        <f>_xlfn.LET(_xlpm.phone, _xlfn.XLOOKUP(AM29, ALL!$C$3:$C$170, ALL!$R$3:$R$170, ""), IF(_xlpm.phone="", "", _xlpm.phone))</f>
        <v/>
      </c>
      <c r="AQ29" s="12">
        <v>356</v>
      </c>
      <c r="AR29" s="12" t="str" cm="1">
        <f t="array" ref="AR29">_xlfn.LET(_xlpm.r, SUM(($J$4:$O$171=AQ29)*ROW($J$4:$O$171)), IF(_xlpm.r=0, "", INDEX($C:$C, _xlpm.r)))</f>
        <v/>
      </c>
      <c r="AS29" s="12" t="str" cm="1">
        <f t="array" ref="AS29">_xlfn.LET(_xlpm.r, SUM(($J$4:$O$171=AQ29)*ROW($J$4:$O$171)), IF(_xlpm.r=0, "", INDEX($F:$F, _xlpm.r)))</f>
        <v/>
      </c>
      <c r="AT29" s="89" t="str">
        <f>_xlfn.LET(_xlpm.phone, _xlfn.XLOOKUP(AR29, ALL!$C$3:$C$170, ALL!$R$3:$R$170, ""), IF(_xlpm.phone="", "", _xlpm.phone))</f>
        <v/>
      </c>
    </row>
    <row r="30" spans="1:46" s="12" customFormat="1" ht="20.149999999999999" customHeight="1" x14ac:dyDescent="0.25">
      <c r="A30" s="9">
        <f t="array" ref="A30:C30">[1]ALL!A29:C29</f>
        <v>3635</v>
      </c>
      <c r="B30" s="9" t="str">
        <v>A</v>
      </c>
      <c r="C30" s="9" t="str">
        <v>208A</v>
      </c>
      <c r="D30" s="9" t="str">
        <f>IF(ALL!G29="","",ALL!G29)</f>
        <v>M</v>
      </c>
      <c r="E30" s="9" t="str">
        <f>ALL!N29</f>
        <v>O</v>
      </c>
      <c r="F30" s="10" t="str">
        <f>IF(ALL!D29="","",ALL!D29)</f>
        <v/>
      </c>
      <c r="G30" s="9"/>
      <c r="H30" s="9"/>
      <c r="I30" s="11"/>
      <c r="J30" s="9"/>
      <c r="K30" s="9"/>
      <c r="L30" s="9"/>
      <c r="M30" s="9"/>
      <c r="N30" s="14"/>
      <c r="O30" s="14"/>
      <c r="R30" s="9">
        <v>26</v>
      </c>
      <c r="S30" s="9">
        <v>136</v>
      </c>
      <c r="T30" s="9">
        <v>246</v>
      </c>
      <c r="U30" s="9">
        <v>356</v>
      </c>
      <c r="W30" s="12">
        <v>33</v>
      </c>
      <c r="X30" s="12">
        <v>140</v>
      </c>
      <c r="Y30" s="12">
        <v>250</v>
      </c>
      <c r="Z30" s="12">
        <v>362</v>
      </c>
      <c r="AB30" s="12">
        <v>27</v>
      </c>
      <c r="AC30" s="12" t="str" cm="1">
        <f t="array" ref="AC30">_xlfn.LET(_xlpm.r, SUM(($J$4:$O$171=AB30)*ROW($J$4:$O$171)), IF(_xlpm.r=0, "", INDEX($C:$C, _xlpm.r)))</f>
        <v/>
      </c>
      <c r="AD30" s="12" t="str" cm="1">
        <f t="array" ref="AD30">_xlfn.LET(_xlpm.r, SUM(($J$4:$O$171=AB30)*ROW($J$4:$O$171)), IF(_xlpm.r=0, "", INDEX($F:$F, _xlpm.r)))</f>
        <v/>
      </c>
      <c r="AE30" s="89" t="str">
        <f>_xlfn.LET(_xlpm.phone, _xlfn.XLOOKUP(AC30, ALL!$C$3:$C$170, ALL!$R$3:$R$170, ""), IF(_xlpm.phone="", "", _xlpm.phone))</f>
        <v/>
      </c>
      <c r="AG30" s="12">
        <v>137</v>
      </c>
      <c r="AH30" s="12" t="str" cm="1">
        <f t="array" ref="AH30">_xlfn.LET(_xlpm.r, SUM(($J$4:$O$171=AG30)*ROW($J$4:$O$171)), IF(_xlpm.r=0, "", INDEX(C:$C, _xlpm.r)))</f>
        <v/>
      </c>
      <c r="AI30" s="12" t="str" cm="1">
        <f t="array" ref="AI30">_xlfn.LET(_xlpm.r, SUM(($J$4:$O$171=AG30)*ROW($J$4:$O$171)), IF(_xlpm.r=0, "", INDEX($F:$F, _xlpm.r)))</f>
        <v/>
      </c>
      <c r="AJ30" s="89" t="str">
        <f>_xlfn.LET(_xlpm.phone, _xlfn.XLOOKUP(AH30, ALL!$C$3:$C$170, ALL!$R$3:$R$170, ""), IF(_xlpm.phone="", "", _xlpm.phone))</f>
        <v/>
      </c>
      <c r="AL30" s="12">
        <v>247</v>
      </c>
      <c r="AM30" s="12" t="str" cm="1">
        <f t="array" ref="AM30">_xlfn.LET(_xlpm.r, SUM(($J$4:$O$171=AL30)*ROW($J$4:$O$171)), IF(_xlpm.r=0, "", INDEX($C:$C, _xlpm.r)))</f>
        <v/>
      </c>
      <c r="AN30" s="12" t="str" cm="1">
        <f t="array" ref="AN30">_xlfn.LET(_xlpm.r, SUM(($J$4:$O$171=AL30)*ROW($J$4:$O$171)), IF(_xlpm.r=0, "", INDEX($F:$F, _xlpm.r)))</f>
        <v/>
      </c>
      <c r="AO30" s="89" t="str">
        <f>_xlfn.LET(_xlpm.phone, _xlfn.XLOOKUP(AM30, ALL!$C$3:$C$170, ALL!$R$3:$R$170, ""), IF(_xlpm.phone="", "", _xlpm.phone))</f>
        <v/>
      </c>
      <c r="AQ30" s="12">
        <v>357</v>
      </c>
      <c r="AR30" s="12" t="str" cm="1">
        <f t="array" ref="AR30">_xlfn.LET(_xlpm.r, SUM(($J$4:$O$171=AQ30)*ROW($J$4:$O$171)), IF(_xlpm.r=0, "", INDEX($C:$C, _xlpm.r)))</f>
        <v/>
      </c>
      <c r="AS30" s="12" t="str" cm="1">
        <f t="array" ref="AS30">_xlfn.LET(_xlpm.r, SUM(($J$4:$O$171=AQ30)*ROW($J$4:$O$171)), IF(_xlpm.r=0, "", INDEX($F:$F, _xlpm.r)))</f>
        <v/>
      </c>
      <c r="AT30" s="89" t="str">
        <f>_xlfn.LET(_xlpm.phone, _xlfn.XLOOKUP(AR30, ALL!$C$3:$C$170, ALL!$R$3:$R$170, ""), IF(_xlpm.phone="", "", _xlpm.phone))</f>
        <v/>
      </c>
    </row>
    <row r="31" spans="1:46" s="12" customFormat="1" ht="20.149999999999999" customHeight="1" x14ac:dyDescent="0.25">
      <c r="A31" s="9">
        <f t="array" ref="A31:C31">[1]ALL!A30:C30</f>
        <v>3635</v>
      </c>
      <c r="B31" s="9" t="str">
        <v>A</v>
      </c>
      <c r="C31" s="9" t="str">
        <v>208B</v>
      </c>
      <c r="D31" s="9" t="str">
        <f>IF(ALL!G30="","",ALL!G30)</f>
        <v>M</v>
      </c>
      <c r="E31" s="9" t="str">
        <f>ALL!N30</f>
        <v>O</v>
      </c>
      <c r="F31" s="10" t="str">
        <f>IF(ALL!D30="","",ALL!D30)</f>
        <v/>
      </c>
      <c r="G31" s="9"/>
      <c r="H31" s="9"/>
      <c r="I31" s="11"/>
      <c r="J31" s="9"/>
      <c r="K31" s="9"/>
      <c r="L31" s="9"/>
      <c r="M31" s="9"/>
      <c r="N31" s="15"/>
      <c r="O31" s="15"/>
      <c r="R31" s="9">
        <v>27</v>
      </c>
      <c r="S31" s="9">
        <v>137</v>
      </c>
      <c r="T31" s="9">
        <v>247</v>
      </c>
      <c r="U31" s="9">
        <v>357</v>
      </c>
      <c r="W31" s="12">
        <v>34</v>
      </c>
      <c r="X31" s="12">
        <v>141</v>
      </c>
      <c r="Y31" s="12">
        <v>251</v>
      </c>
      <c r="Z31" s="12">
        <v>363</v>
      </c>
      <c r="AB31" s="12">
        <v>28</v>
      </c>
      <c r="AC31" s="12" t="str" cm="1">
        <f t="array" ref="AC31">_xlfn.LET(_xlpm.r, SUM(($J$4:$O$171=AB31)*ROW($J$4:$O$171)), IF(_xlpm.r=0, "", INDEX($C:$C, _xlpm.r)))</f>
        <v/>
      </c>
      <c r="AD31" s="12" t="str" cm="1">
        <f t="array" ref="AD31">_xlfn.LET(_xlpm.r, SUM(($J$4:$O$171=AB31)*ROW($J$4:$O$171)), IF(_xlpm.r=0, "", INDEX($F:$F, _xlpm.r)))</f>
        <v/>
      </c>
      <c r="AE31" s="89" t="str">
        <f>_xlfn.LET(_xlpm.phone, _xlfn.XLOOKUP(AC31, ALL!$C$3:$C$170, ALL!$R$3:$R$170, ""), IF(_xlpm.phone="", "", _xlpm.phone))</f>
        <v/>
      </c>
      <c r="AG31" s="12">
        <v>138</v>
      </c>
      <c r="AH31" s="12" t="str" cm="1">
        <f t="array" ref="AH31">_xlfn.LET(_xlpm.r, SUM(($J$4:$O$171=AG31)*ROW($J$4:$O$171)), IF(_xlpm.r=0, "", INDEX(C:$C, _xlpm.r)))</f>
        <v/>
      </c>
      <c r="AI31" s="12" t="str" cm="1">
        <f t="array" ref="AI31">_xlfn.LET(_xlpm.r, SUM(($J$4:$O$171=AG31)*ROW($J$4:$O$171)), IF(_xlpm.r=0, "", INDEX($F:$F, _xlpm.r)))</f>
        <v/>
      </c>
      <c r="AJ31" s="89" t="str">
        <f>_xlfn.LET(_xlpm.phone, _xlfn.XLOOKUP(AH31, ALL!$C$3:$C$170, ALL!$R$3:$R$170, ""), IF(_xlpm.phone="", "", _xlpm.phone))</f>
        <v/>
      </c>
      <c r="AL31" s="12">
        <v>248</v>
      </c>
      <c r="AM31" s="12" t="str" cm="1">
        <f t="array" ref="AM31">_xlfn.LET(_xlpm.r, SUM(($J$4:$O$171=AL31)*ROW($J$4:$O$171)), IF(_xlpm.r=0, "", INDEX($C:$C, _xlpm.r)))</f>
        <v/>
      </c>
      <c r="AN31" s="12" t="str" cm="1">
        <f t="array" ref="AN31">_xlfn.LET(_xlpm.r, SUM(($J$4:$O$171=AL31)*ROW($J$4:$O$171)), IF(_xlpm.r=0, "", INDEX($F:$F, _xlpm.r)))</f>
        <v/>
      </c>
      <c r="AO31" s="89" t="str">
        <f>_xlfn.LET(_xlpm.phone, _xlfn.XLOOKUP(AM31, ALL!$C$3:$C$170, ALL!$R$3:$R$170, ""), IF(_xlpm.phone="", "", _xlpm.phone))</f>
        <v/>
      </c>
      <c r="AQ31" s="12">
        <v>358</v>
      </c>
      <c r="AR31" s="12" t="str" cm="1">
        <f t="array" ref="AR31">_xlfn.LET(_xlpm.r, SUM(($J$4:$O$171=AQ31)*ROW($J$4:$O$171)), IF(_xlpm.r=0, "", INDEX($C:$C, _xlpm.r)))</f>
        <v/>
      </c>
      <c r="AS31" s="12" t="str" cm="1">
        <f t="array" ref="AS31">_xlfn.LET(_xlpm.r, SUM(($J$4:$O$171=AQ31)*ROW($J$4:$O$171)), IF(_xlpm.r=0, "", INDEX($F:$F, _xlpm.r)))</f>
        <v/>
      </c>
      <c r="AT31" s="89" t="str">
        <f>_xlfn.LET(_xlpm.phone, _xlfn.XLOOKUP(AR31, ALL!$C$3:$C$170, ALL!$R$3:$R$170, ""), IF(_xlpm.phone="", "", _xlpm.phone))</f>
        <v/>
      </c>
    </row>
    <row r="32" spans="1:46" s="12" customFormat="1" ht="20.149999999999999" customHeight="1" x14ac:dyDescent="0.25">
      <c r="A32" s="9">
        <f t="array" ref="A32:C32">[1]ALL!A31:C31</f>
        <v>3635</v>
      </c>
      <c r="B32" s="9" t="str">
        <v>A</v>
      </c>
      <c r="C32" s="9" t="str">
        <v>209A</v>
      </c>
      <c r="D32" s="9" t="str">
        <f>IF(ALL!G31="","",ALL!G31)</f>
        <v>F</v>
      </c>
      <c r="E32" s="9" t="str">
        <f>ALL!N31</f>
        <v>O</v>
      </c>
      <c r="F32" s="10" t="str">
        <f>IF(ALL!D31="","",ALL!D31)</f>
        <v/>
      </c>
      <c r="G32" s="9"/>
      <c r="H32" s="9"/>
      <c r="I32" s="11"/>
      <c r="J32" s="9"/>
      <c r="K32" s="9"/>
      <c r="L32" s="9"/>
      <c r="M32" s="13"/>
      <c r="N32" s="16"/>
      <c r="O32" s="16"/>
      <c r="R32" s="9">
        <v>28</v>
      </c>
      <c r="S32" s="9">
        <v>138</v>
      </c>
      <c r="T32" s="9">
        <v>248</v>
      </c>
      <c r="U32" s="9">
        <v>358</v>
      </c>
      <c r="W32" s="12">
        <v>35</v>
      </c>
      <c r="X32" s="12">
        <v>142</v>
      </c>
      <c r="Y32" s="12">
        <v>252</v>
      </c>
      <c r="Z32" s="12">
        <v>364</v>
      </c>
      <c r="AB32" s="12">
        <v>29</v>
      </c>
      <c r="AC32" s="12" t="str" cm="1">
        <f t="array" ref="AC32">_xlfn.LET(_xlpm.r, SUM(($J$4:$O$171=AB32)*ROW($J$4:$O$171)), IF(_xlpm.r=0, "", INDEX($C:$C, _xlpm.r)))</f>
        <v/>
      </c>
      <c r="AD32" s="12" t="str" cm="1">
        <f t="array" ref="AD32">_xlfn.LET(_xlpm.r, SUM(($J$4:$O$171=AB32)*ROW($J$4:$O$171)), IF(_xlpm.r=0, "", INDEX($F:$F, _xlpm.r)))</f>
        <v/>
      </c>
      <c r="AE32" s="89" t="str">
        <f>_xlfn.LET(_xlpm.phone, _xlfn.XLOOKUP(AC32, ALL!$C$3:$C$170, ALL!$R$3:$R$170, ""), IF(_xlpm.phone="", "", _xlpm.phone))</f>
        <v/>
      </c>
      <c r="AG32" s="12">
        <v>139</v>
      </c>
      <c r="AH32" s="12" t="str" cm="1">
        <f t="array" ref="AH32">_xlfn.LET(_xlpm.r, SUM(($J$4:$O$171=AG32)*ROW($J$4:$O$171)), IF(_xlpm.r=0, "", INDEX(C:$C, _xlpm.r)))</f>
        <v/>
      </c>
      <c r="AI32" s="12" t="str" cm="1">
        <f t="array" ref="AI32">_xlfn.LET(_xlpm.r, SUM(($J$4:$O$171=AG32)*ROW($J$4:$O$171)), IF(_xlpm.r=0, "", INDEX($F:$F, _xlpm.r)))</f>
        <v/>
      </c>
      <c r="AJ32" s="89" t="str">
        <f>_xlfn.LET(_xlpm.phone, _xlfn.XLOOKUP(AH32, ALL!$C$3:$C$170, ALL!$R$3:$R$170, ""), IF(_xlpm.phone="", "", _xlpm.phone))</f>
        <v/>
      </c>
      <c r="AL32" s="12">
        <v>249</v>
      </c>
      <c r="AM32" s="12" t="str" cm="1">
        <f t="array" ref="AM32">_xlfn.LET(_xlpm.r, SUM(($J$4:$O$171=AL32)*ROW($J$4:$O$171)), IF(_xlpm.r=0, "", INDEX($C:$C, _xlpm.r)))</f>
        <v/>
      </c>
      <c r="AN32" s="12" t="str" cm="1">
        <f t="array" ref="AN32">_xlfn.LET(_xlpm.r, SUM(($J$4:$O$171=AL32)*ROW($J$4:$O$171)), IF(_xlpm.r=0, "", INDEX($F:$F, _xlpm.r)))</f>
        <v/>
      </c>
      <c r="AO32" s="89" t="str">
        <f>_xlfn.LET(_xlpm.phone, _xlfn.XLOOKUP(AM32, ALL!$C$3:$C$170, ALL!$R$3:$R$170, ""), IF(_xlpm.phone="", "", _xlpm.phone))</f>
        <v/>
      </c>
      <c r="AQ32" s="12">
        <v>359</v>
      </c>
      <c r="AR32" s="12" t="str" cm="1">
        <f t="array" ref="AR32">_xlfn.LET(_xlpm.r, SUM(($J$4:$O$171=AQ32)*ROW($J$4:$O$171)), IF(_xlpm.r=0, "", INDEX($C:$C, _xlpm.r)))</f>
        <v/>
      </c>
      <c r="AS32" s="12" t="str" cm="1">
        <f t="array" ref="AS32">_xlfn.LET(_xlpm.r, SUM(($J$4:$O$171=AQ32)*ROW($J$4:$O$171)), IF(_xlpm.r=0, "", INDEX($F:$F, _xlpm.r)))</f>
        <v/>
      </c>
      <c r="AT32" s="89" t="str">
        <f>_xlfn.LET(_xlpm.phone, _xlfn.XLOOKUP(AR32, ALL!$C$3:$C$170, ALL!$R$3:$R$170, ""), IF(_xlpm.phone="", "", _xlpm.phone))</f>
        <v/>
      </c>
    </row>
    <row r="33" spans="1:46" s="12" customFormat="1" ht="20.149999999999999" customHeight="1" x14ac:dyDescent="0.25">
      <c r="A33" s="9">
        <f t="array" ref="A33:C33">[1]ALL!A32:C32</f>
        <v>3635</v>
      </c>
      <c r="B33" s="9" t="str">
        <v>A</v>
      </c>
      <c r="C33" s="9" t="str">
        <v>209B</v>
      </c>
      <c r="D33" s="9" t="str">
        <f>IF(ALL!G32="","",ALL!G32)</f>
        <v>F</v>
      </c>
      <c r="E33" s="9" t="str">
        <f>ALL!N32</f>
        <v>V</v>
      </c>
      <c r="F33" s="10" t="str">
        <f>IF(ALL!D32="","",ALL!D32)</f>
        <v/>
      </c>
      <c r="G33" s="9"/>
      <c r="H33" s="9"/>
      <c r="I33" s="11"/>
      <c r="J33" s="9"/>
      <c r="K33" s="9"/>
      <c r="L33" s="9"/>
      <c r="M33" s="9"/>
      <c r="N33" s="15"/>
      <c r="O33" s="15"/>
      <c r="R33" s="9">
        <v>29</v>
      </c>
      <c r="S33" s="9">
        <v>139</v>
      </c>
      <c r="T33" s="9">
        <v>249</v>
      </c>
      <c r="U33" s="9">
        <v>359</v>
      </c>
      <c r="W33" s="12">
        <v>36</v>
      </c>
      <c r="X33" s="12">
        <v>143</v>
      </c>
      <c r="Y33" s="12">
        <v>253</v>
      </c>
      <c r="Z33" s="12">
        <v>365</v>
      </c>
      <c r="AB33" s="12">
        <v>30</v>
      </c>
      <c r="AC33" s="12" t="str" cm="1">
        <f t="array" ref="AC33">_xlfn.LET(_xlpm.r, SUM(($J$4:$O$171=AB33)*ROW($J$4:$O$171)), IF(_xlpm.r=0, "", INDEX($C:$C, _xlpm.r)))</f>
        <v/>
      </c>
      <c r="AD33" s="12" t="str" cm="1">
        <f t="array" ref="AD33">_xlfn.LET(_xlpm.r, SUM(($J$4:$O$171=AB33)*ROW($J$4:$O$171)), IF(_xlpm.r=0, "", INDEX($F:$F, _xlpm.r)))</f>
        <v/>
      </c>
      <c r="AE33" s="89" t="str">
        <f>_xlfn.LET(_xlpm.phone, _xlfn.XLOOKUP(AC33, ALL!$C$3:$C$170, ALL!$R$3:$R$170, ""), IF(_xlpm.phone="", "", _xlpm.phone))</f>
        <v/>
      </c>
      <c r="AG33" s="12">
        <v>140</v>
      </c>
      <c r="AH33" s="12" t="str" cm="1">
        <f t="array" ref="AH33">_xlfn.LET(_xlpm.r, SUM(($J$4:$O$171=AG33)*ROW($J$4:$O$171)), IF(_xlpm.r=0, "", INDEX(C:$C, _xlpm.r)))</f>
        <v/>
      </c>
      <c r="AI33" s="12" t="str" cm="1">
        <f t="array" ref="AI33">_xlfn.LET(_xlpm.r, SUM(($J$4:$O$171=AG33)*ROW($J$4:$O$171)), IF(_xlpm.r=0, "", INDEX($F:$F, _xlpm.r)))</f>
        <v/>
      </c>
      <c r="AJ33" s="89" t="str">
        <f>_xlfn.LET(_xlpm.phone, _xlfn.XLOOKUP(AH33, ALL!$C$3:$C$170, ALL!$R$3:$R$170, ""), IF(_xlpm.phone="", "", _xlpm.phone))</f>
        <v/>
      </c>
      <c r="AL33" s="12">
        <v>250</v>
      </c>
      <c r="AM33" s="12" t="str" cm="1">
        <f t="array" ref="AM33">_xlfn.LET(_xlpm.r, SUM(($J$4:$O$171=AL33)*ROW($J$4:$O$171)), IF(_xlpm.r=0, "", INDEX($C:$C, _xlpm.r)))</f>
        <v/>
      </c>
      <c r="AN33" s="12" t="str" cm="1">
        <f t="array" ref="AN33">_xlfn.LET(_xlpm.r, SUM(($J$4:$O$171=AL33)*ROW($J$4:$O$171)), IF(_xlpm.r=0, "", INDEX($F:$F, _xlpm.r)))</f>
        <v/>
      </c>
      <c r="AO33" s="89" t="str">
        <f>_xlfn.LET(_xlpm.phone, _xlfn.XLOOKUP(AM33, ALL!$C$3:$C$170, ALL!$R$3:$R$170, ""), IF(_xlpm.phone="", "", _xlpm.phone))</f>
        <v/>
      </c>
      <c r="AQ33" s="12">
        <v>360</v>
      </c>
      <c r="AR33" s="12" t="str" cm="1">
        <f t="array" ref="AR33">_xlfn.LET(_xlpm.r, SUM(($J$4:$O$171=AQ33)*ROW($J$4:$O$171)), IF(_xlpm.r=0, "", INDEX($C:$C, _xlpm.r)))</f>
        <v/>
      </c>
      <c r="AS33" s="12" t="str" cm="1">
        <f t="array" ref="AS33">_xlfn.LET(_xlpm.r, SUM(($J$4:$O$171=AQ33)*ROW($J$4:$O$171)), IF(_xlpm.r=0, "", INDEX($F:$F, _xlpm.r)))</f>
        <v/>
      </c>
      <c r="AT33" s="89" t="str">
        <f>_xlfn.LET(_xlpm.phone, _xlfn.XLOOKUP(AR33, ALL!$C$3:$C$170, ALL!$R$3:$R$170, ""), IF(_xlpm.phone="", "", _xlpm.phone))</f>
        <v/>
      </c>
    </row>
    <row r="34" spans="1:46" s="12" customFormat="1" ht="20.149999999999999" customHeight="1" x14ac:dyDescent="0.25">
      <c r="A34" s="9">
        <f t="array" ref="A34:C34">[1]ALL!A33:C33</f>
        <v>3635</v>
      </c>
      <c r="B34" s="9" t="str">
        <v>A</v>
      </c>
      <c r="C34" s="9" t="str">
        <v>210A</v>
      </c>
      <c r="D34" s="9" t="str">
        <f>IF(ALL!G33="","",ALL!G33)</f>
        <v>F</v>
      </c>
      <c r="E34" s="9" t="str">
        <f>ALL!N33</f>
        <v>IP</v>
      </c>
      <c r="F34" s="10" t="str">
        <f>IF(ALL!D33="","",ALL!D33)</f>
        <v/>
      </c>
      <c r="G34" s="9"/>
      <c r="H34" s="9"/>
      <c r="I34" s="11"/>
      <c r="J34" s="9"/>
      <c r="K34" s="9"/>
      <c r="L34" s="9"/>
      <c r="M34" s="13"/>
      <c r="N34" s="16"/>
      <c r="O34" s="16"/>
      <c r="R34" s="9">
        <v>30</v>
      </c>
      <c r="S34" s="9">
        <v>140</v>
      </c>
      <c r="T34" s="9">
        <v>250</v>
      </c>
      <c r="U34" s="9">
        <v>360</v>
      </c>
      <c r="W34" s="12">
        <v>37</v>
      </c>
      <c r="X34" s="12">
        <v>144</v>
      </c>
      <c r="Y34" s="12">
        <v>254</v>
      </c>
      <c r="Z34" s="12">
        <v>366</v>
      </c>
      <c r="AB34" s="12">
        <v>31</v>
      </c>
      <c r="AC34" s="12" t="str" cm="1">
        <f t="array" ref="AC34">_xlfn.LET(_xlpm.r, SUM(($J$4:$O$171=AB34)*ROW($J$4:$O$171)), IF(_xlpm.r=0, "", INDEX($C:$C, _xlpm.r)))</f>
        <v/>
      </c>
      <c r="AD34" s="12" t="str" cm="1">
        <f t="array" ref="AD34">_xlfn.LET(_xlpm.r, SUM(($J$4:$O$171=AB34)*ROW($J$4:$O$171)), IF(_xlpm.r=0, "", INDEX($F:$F, _xlpm.r)))</f>
        <v/>
      </c>
      <c r="AE34" s="89" t="str">
        <f>_xlfn.LET(_xlpm.phone, _xlfn.XLOOKUP(AC34, ALL!$C$3:$C$170, ALL!$R$3:$R$170, ""), IF(_xlpm.phone="", "", _xlpm.phone))</f>
        <v/>
      </c>
      <c r="AG34" s="12">
        <v>141</v>
      </c>
      <c r="AH34" s="12" t="str" cm="1">
        <f t="array" ref="AH34">_xlfn.LET(_xlpm.r, SUM(($J$4:$O$171=AG34)*ROW($J$4:$O$171)), IF(_xlpm.r=0, "", INDEX(C:$C, _xlpm.r)))</f>
        <v/>
      </c>
      <c r="AI34" s="12" t="str" cm="1">
        <f t="array" ref="AI34">_xlfn.LET(_xlpm.r, SUM(($J$4:$O$171=AG34)*ROW($J$4:$O$171)), IF(_xlpm.r=0, "", INDEX($F:$F, _xlpm.r)))</f>
        <v/>
      </c>
      <c r="AJ34" s="89" t="str">
        <f>_xlfn.LET(_xlpm.phone, _xlfn.XLOOKUP(AH34, ALL!$C$3:$C$170, ALL!$R$3:$R$170, ""), IF(_xlpm.phone="", "", _xlpm.phone))</f>
        <v/>
      </c>
      <c r="AL34" s="12">
        <v>251</v>
      </c>
      <c r="AM34" s="12" t="str" cm="1">
        <f t="array" ref="AM34">_xlfn.LET(_xlpm.r, SUM(($J$4:$O$171=AL34)*ROW($J$4:$O$171)), IF(_xlpm.r=0, "", INDEX($C:$C, _xlpm.r)))</f>
        <v/>
      </c>
      <c r="AN34" s="12" t="str" cm="1">
        <f t="array" ref="AN34">_xlfn.LET(_xlpm.r, SUM(($J$4:$O$171=AL34)*ROW($J$4:$O$171)), IF(_xlpm.r=0, "", INDEX($F:$F, _xlpm.r)))</f>
        <v/>
      </c>
      <c r="AO34" s="89" t="str">
        <f>_xlfn.LET(_xlpm.phone, _xlfn.XLOOKUP(AM34, ALL!$C$3:$C$170, ALL!$R$3:$R$170, ""), IF(_xlpm.phone="", "", _xlpm.phone))</f>
        <v/>
      </c>
      <c r="AQ34" s="12">
        <v>361</v>
      </c>
      <c r="AR34" s="12" t="str" cm="1">
        <f t="array" ref="AR34">_xlfn.LET(_xlpm.r, SUM(($J$4:$O$171=AQ34)*ROW($J$4:$O$171)), IF(_xlpm.r=0, "", INDEX($C:$C, _xlpm.r)))</f>
        <v/>
      </c>
      <c r="AS34" s="12" t="str" cm="1">
        <f t="array" ref="AS34">_xlfn.LET(_xlpm.r, SUM(($J$4:$O$171=AQ34)*ROW($J$4:$O$171)), IF(_xlpm.r=0, "", INDEX($F:$F, _xlpm.r)))</f>
        <v/>
      </c>
      <c r="AT34" s="89" t="str">
        <f>_xlfn.LET(_xlpm.phone, _xlfn.XLOOKUP(AR34, ALL!$C$3:$C$170, ALL!$R$3:$R$170, ""), IF(_xlpm.phone="", "", _xlpm.phone))</f>
        <v/>
      </c>
    </row>
    <row r="35" spans="1:46" s="12" customFormat="1" ht="20.149999999999999" customHeight="1" x14ac:dyDescent="0.25">
      <c r="A35" s="9">
        <f t="array" ref="A35:C35">[1]ALL!A34:C34</f>
        <v>3635</v>
      </c>
      <c r="B35" s="9" t="str">
        <v>A</v>
      </c>
      <c r="C35" s="9" t="str">
        <v>210B</v>
      </c>
      <c r="D35" s="9" t="str">
        <f>IF(ALL!G34="","",ALL!G34)</f>
        <v>F</v>
      </c>
      <c r="E35" s="9" t="str">
        <f>ALL!N34</f>
        <v>O</v>
      </c>
      <c r="F35" s="10" t="str">
        <f>IF(ALL!D34="","",ALL!D34)</f>
        <v/>
      </c>
      <c r="G35" s="9"/>
      <c r="H35" s="9"/>
      <c r="I35" s="11"/>
      <c r="J35" s="9"/>
      <c r="K35" s="9"/>
      <c r="L35" s="9"/>
      <c r="M35" s="9"/>
      <c r="N35" s="15"/>
      <c r="O35" s="15"/>
      <c r="R35" s="9">
        <v>31</v>
      </c>
      <c r="S35" s="9">
        <v>141</v>
      </c>
      <c r="T35" s="9">
        <v>251</v>
      </c>
      <c r="U35" s="9">
        <v>361</v>
      </c>
      <c r="W35" s="12">
        <v>38</v>
      </c>
      <c r="X35" s="12">
        <v>145</v>
      </c>
      <c r="Y35" s="12">
        <v>255</v>
      </c>
      <c r="Z35" s="12">
        <v>367</v>
      </c>
      <c r="AB35" s="12">
        <v>32</v>
      </c>
      <c r="AC35" s="12" t="str" cm="1">
        <f t="array" ref="AC35">_xlfn.LET(_xlpm.r, SUM(($J$4:$O$171=AB35)*ROW($J$4:$O$171)), IF(_xlpm.r=0, "", INDEX($C:$C, _xlpm.r)))</f>
        <v/>
      </c>
      <c r="AD35" s="12" t="str" cm="1">
        <f t="array" ref="AD35">_xlfn.LET(_xlpm.r, SUM(($J$4:$O$171=AB35)*ROW($J$4:$O$171)), IF(_xlpm.r=0, "", INDEX($F:$F, _xlpm.r)))</f>
        <v/>
      </c>
      <c r="AE35" s="89" t="str">
        <f>_xlfn.LET(_xlpm.phone, _xlfn.XLOOKUP(AC35, ALL!$C$3:$C$170, ALL!$R$3:$R$170, ""), IF(_xlpm.phone="", "", _xlpm.phone))</f>
        <v/>
      </c>
      <c r="AG35" s="12">
        <v>142</v>
      </c>
      <c r="AH35" s="12" t="str" cm="1">
        <f t="array" ref="AH35">_xlfn.LET(_xlpm.r, SUM(($J$4:$O$171=AG35)*ROW($J$4:$O$171)), IF(_xlpm.r=0, "", INDEX(C:$C, _xlpm.r)))</f>
        <v/>
      </c>
      <c r="AI35" s="12" t="str" cm="1">
        <f t="array" ref="AI35">_xlfn.LET(_xlpm.r, SUM(($J$4:$O$171=AG35)*ROW($J$4:$O$171)), IF(_xlpm.r=0, "", INDEX($F:$F, _xlpm.r)))</f>
        <v/>
      </c>
      <c r="AJ35" s="89" t="str">
        <f>_xlfn.LET(_xlpm.phone, _xlfn.XLOOKUP(AH35, ALL!$C$3:$C$170, ALL!$R$3:$R$170, ""), IF(_xlpm.phone="", "", _xlpm.phone))</f>
        <v/>
      </c>
      <c r="AL35" s="12">
        <v>252</v>
      </c>
      <c r="AM35" s="12" t="str" cm="1">
        <f t="array" ref="AM35">_xlfn.LET(_xlpm.r, SUM(($J$4:$O$171=AL35)*ROW($J$4:$O$171)), IF(_xlpm.r=0, "", INDEX($C:$C, _xlpm.r)))</f>
        <v/>
      </c>
      <c r="AN35" s="12" t="str" cm="1">
        <f t="array" ref="AN35">_xlfn.LET(_xlpm.r, SUM(($J$4:$O$171=AL35)*ROW($J$4:$O$171)), IF(_xlpm.r=0, "", INDEX($F:$F, _xlpm.r)))</f>
        <v/>
      </c>
      <c r="AO35" s="89" t="str">
        <f>_xlfn.LET(_xlpm.phone, _xlfn.XLOOKUP(AM35, ALL!$C$3:$C$170, ALL!$R$3:$R$170, ""), IF(_xlpm.phone="", "", _xlpm.phone))</f>
        <v/>
      </c>
      <c r="AQ35" s="12">
        <v>362</v>
      </c>
      <c r="AR35" s="12" t="str" cm="1">
        <f t="array" ref="AR35">_xlfn.LET(_xlpm.r, SUM(($J$4:$O$171=AQ35)*ROW($J$4:$O$171)), IF(_xlpm.r=0, "", INDEX($C:$C, _xlpm.r)))</f>
        <v/>
      </c>
      <c r="AS35" s="12" t="str" cm="1">
        <f t="array" ref="AS35">_xlfn.LET(_xlpm.r, SUM(($J$4:$O$171=AQ35)*ROW($J$4:$O$171)), IF(_xlpm.r=0, "", INDEX($F:$F, _xlpm.r)))</f>
        <v/>
      </c>
      <c r="AT35" s="89" t="str">
        <f>_xlfn.LET(_xlpm.phone, _xlfn.XLOOKUP(AR35, ALL!$C$3:$C$170, ALL!$R$3:$R$170, ""), IF(_xlpm.phone="", "", _xlpm.phone))</f>
        <v/>
      </c>
    </row>
    <row r="36" spans="1:46" s="12" customFormat="1" ht="20.149999999999999" customHeight="1" x14ac:dyDescent="0.25">
      <c r="A36" s="9">
        <f t="array" ref="A36:C36">[1]ALL!A35:C35</f>
        <v>3635</v>
      </c>
      <c r="B36" s="9" t="str">
        <v>A</v>
      </c>
      <c r="C36" s="9" t="str">
        <v>211A</v>
      </c>
      <c r="D36" s="9" t="str">
        <f>IF(ALL!G35="","",ALL!G35)</f>
        <v>F</v>
      </c>
      <c r="E36" s="9" t="str">
        <f>ALL!N35</f>
        <v>O</v>
      </c>
      <c r="F36" s="10" t="str">
        <f>IF(ALL!D35="","",ALL!D35)</f>
        <v/>
      </c>
      <c r="G36" s="9"/>
      <c r="H36" s="9"/>
      <c r="I36" s="11"/>
      <c r="J36" s="9"/>
      <c r="K36" s="9"/>
      <c r="L36" s="9"/>
      <c r="M36" s="13"/>
      <c r="N36" s="16"/>
      <c r="O36" s="16"/>
      <c r="R36" s="9">
        <v>32</v>
      </c>
      <c r="S36" s="9">
        <v>142</v>
      </c>
      <c r="T36" s="9">
        <v>252</v>
      </c>
      <c r="U36" s="9">
        <v>362</v>
      </c>
      <c r="W36" s="12">
        <v>39</v>
      </c>
      <c r="X36" s="12">
        <v>146</v>
      </c>
      <c r="Y36" s="12">
        <v>256</v>
      </c>
      <c r="Z36" s="12">
        <v>368</v>
      </c>
      <c r="AB36" s="12">
        <v>33</v>
      </c>
      <c r="AC36" s="12" t="str" cm="1">
        <f t="array" ref="AC36">_xlfn.LET(_xlpm.r, SUM(($J$4:$O$171=AB36)*ROW($J$4:$O$171)), IF(_xlpm.r=0, "", INDEX($C:$C, _xlpm.r)))</f>
        <v/>
      </c>
      <c r="AD36" s="12" t="str" cm="1">
        <f t="array" ref="AD36">_xlfn.LET(_xlpm.r, SUM(($J$4:$O$171=AB36)*ROW($J$4:$O$171)), IF(_xlpm.r=0, "", INDEX($F:$F, _xlpm.r)))</f>
        <v/>
      </c>
      <c r="AE36" s="89" t="str">
        <f>_xlfn.LET(_xlpm.phone, _xlfn.XLOOKUP(AC36, ALL!$C$3:$C$170, ALL!$R$3:$R$170, ""), IF(_xlpm.phone="", "", _xlpm.phone))</f>
        <v/>
      </c>
      <c r="AG36" s="12">
        <v>143</v>
      </c>
      <c r="AH36" s="12" t="str" cm="1">
        <f t="array" ref="AH36">_xlfn.LET(_xlpm.r, SUM(($J$4:$O$171=AG36)*ROW($J$4:$O$171)), IF(_xlpm.r=0, "", INDEX(C:$C, _xlpm.r)))</f>
        <v/>
      </c>
      <c r="AI36" s="12" t="str" cm="1">
        <f t="array" ref="AI36">_xlfn.LET(_xlpm.r, SUM(($J$4:$O$171=AG36)*ROW($J$4:$O$171)), IF(_xlpm.r=0, "", INDEX($F:$F, _xlpm.r)))</f>
        <v/>
      </c>
      <c r="AJ36" s="89" t="str">
        <f>_xlfn.LET(_xlpm.phone, _xlfn.XLOOKUP(AH36, ALL!$C$3:$C$170, ALL!$R$3:$R$170, ""), IF(_xlpm.phone="", "", _xlpm.phone))</f>
        <v/>
      </c>
      <c r="AL36" s="12">
        <v>253</v>
      </c>
      <c r="AM36" s="12" t="str" cm="1">
        <f t="array" ref="AM36">_xlfn.LET(_xlpm.r, SUM(($J$4:$O$171=AL36)*ROW($J$4:$O$171)), IF(_xlpm.r=0, "", INDEX($C:$C, _xlpm.r)))</f>
        <v/>
      </c>
      <c r="AN36" s="12" t="str" cm="1">
        <f t="array" ref="AN36">_xlfn.LET(_xlpm.r, SUM(($J$4:$O$171=AL36)*ROW($J$4:$O$171)), IF(_xlpm.r=0, "", INDEX($F:$F, _xlpm.r)))</f>
        <v/>
      </c>
      <c r="AO36" s="89" t="str">
        <f>_xlfn.LET(_xlpm.phone, _xlfn.XLOOKUP(AM36, ALL!$C$3:$C$170, ALL!$R$3:$R$170, ""), IF(_xlpm.phone="", "", _xlpm.phone))</f>
        <v/>
      </c>
      <c r="AQ36" s="12">
        <v>363</v>
      </c>
      <c r="AR36" s="12" t="str" cm="1">
        <f t="array" ref="AR36">_xlfn.LET(_xlpm.r, SUM(($J$4:$O$171=AQ36)*ROW($J$4:$O$171)), IF(_xlpm.r=0, "", INDEX($C:$C, _xlpm.r)))</f>
        <v/>
      </c>
      <c r="AS36" s="12" t="str" cm="1">
        <f t="array" ref="AS36">_xlfn.LET(_xlpm.r, SUM(($J$4:$O$171=AQ36)*ROW($J$4:$O$171)), IF(_xlpm.r=0, "", INDEX($F:$F, _xlpm.r)))</f>
        <v/>
      </c>
      <c r="AT36" s="89" t="str">
        <f>_xlfn.LET(_xlpm.phone, _xlfn.XLOOKUP(AR36, ALL!$C$3:$C$170, ALL!$R$3:$R$170, ""), IF(_xlpm.phone="", "", _xlpm.phone))</f>
        <v/>
      </c>
    </row>
    <row r="37" spans="1:46" s="12" customFormat="1" ht="20.149999999999999" customHeight="1" x14ac:dyDescent="0.25">
      <c r="A37" s="9">
        <f t="array" ref="A37:C37">[1]ALL!A36:C36</f>
        <v>3635</v>
      </c>
      <c r="B37" s="9" t="str">
        <v>A</v>
      </c>
      <c r="C37" s="9" t="str">
        <v>211B</v>
      </c>
      <c r="D37" s="9" t="str">
        <f>IF(ALL!G36="","",ALL!G36)</f>
        <v>F</v>
      </c>
      <c r="E37" s="9" t="str">
        <f>ALL!N36</f>
        <v>O</v>
      </c>
      <c r="F37" s="10" t="str">
        <f>IF(ALL!D36="","",ALL!D36)</f>
        <v/>
      </c>
      <c r="G37" s="9"/>
      <c r="H37" s="9"/>
      <c r="I37" s="11"/>
      <c r="J37" s="9"/>
      <c r="K37" s="9"/>
      <c r="L37" s="9"/>
      <c r="M37" s="9"/>
      <c r="N37" s="15"/>
      <c r="O37" s="15"/>
      <c r="R37" s="9">
        <v>33</v>
      </c>
      <c r="S37" s="9">
        <v>143</v>
      </c>
      <c r="T37" s="9">
        <v>253</v>
      </c>
      <c r="U37" s="9">
        <v>363</v>
      </c>
      <c r="W37" s="12">
        <v>40</v>
      </c>
      <c r="X37" s="12">
        <v>147</v>
      </c>
      <c r="Y37" s="12">
        <v>257</v>
      </c>
      <c r="Z37" s="12">
        <v>369</v>
      </c>
      <c r="AB37" s="12">
        <v>34</v>
      </c>
      <c r="AC37" s="12" t="str" cm="1">
        <f t="array" ref="AC37">_xlfn.LET(_xlpm.r, SUM(($J$4:$O$171=AB37)*ROW($J$4:$O$171)), IF(_xlpm.r=0, "", INDEX($C:$C, _xlpm.r)))</f>
        <v/>
      </c>
      <c r="AD37" s="12" t="str" cm="1">
        <f t="array" ref="AD37">_xlfn.LET(_xlpm.r, SUM(($J$4:$O$171=AB37)*ROW($J$4:$O$171)), IF(_xlpm.r=0, "", INDEX($F:$F, _xlpm.r)))</f>
        <v/>
      </c>
      <c r="AE37" s="89" t="str">
        <f>_xlfn.LET(_xlpm.phone, _xlfn.XLOOKUP(AC37, ALL!$C$3:$C$170, ALL!$R$3:$R$170, ""), IF(_xlpm.phone="", "", _xlpm.phone))</f>
        <v/>
      </c>
      <c r="AG37" s="12">
        <v>144</v>
      </c>
      <c r="AH37" s="12" t="str" cm="1">
        <f t="array" ref="AH37">_xlfn.LET(_xlpm.r, SUM(($J$4:$O$171=AG37)*ROW($J$4:$O$171)), IF(_xlpm.r=0, "", INDEX(C:$C, _xlpm.r)))</f>
        <v/>
      </c>
      <c r="AI37" s="12" t="str" cm="1">
        <f t="array" ref="AI37">_xlfn.LET(_xlpm.r, SUM(($J$4:$O$171=AG37)*ROW($J$4:$O$171)), IF(_xlpm.r=0, "", INDEX($F:$F, _xlpm.r)))</f>
        <v/>
      </c>
      <c r="AJ37" s="89" t="str">
        <f>_xlfn.LET(_xlpm.phone, _xlfn.XLOOKUP(AH37, ALL!$C$3:$C$170, ALL!$R$3:$R$170, ""), IF(_xlpm.phone="", "", _xlpm.phone))</f>
        <v/>
      </c>
      <c r="AL37" s="12">
        <v>254</v>
      </c>
      <c r="AM37" s="12" t="str" cm="1">
        <f t="array" ref="AM37">_xlfn.LET(_xlpm.r, SUM(($J$4:$O$171=AL37)*ROW($J$4:$O$171)), IF(_xlpm.r=0, "", INDEX($C:$C, _xlpm.r)))</f>
        <v/>
      </c>
      <c r="AN37" s="12" t="str" cm="1">
        <f t="array" ref="AN37">_xlfn.LET(_xlpm.r, SUM(($J$4:$O$171=AL37)*ROW($J$4:$O$171)), IF(_xlpm.r=0, "", INDEX($F:$F, _xlpm.r)))</f>
        <v/>
      </c>
      <c r="AO37" s="89" t="str">
        <f>_xlfn.LET(_xlpm.phone, _xlfn.XLOOKUP(AM37, ALL!$C$3:$C$170, ALL!$R$3:$R$170, ""), IF(_xlpm.phone="", "", _xlpm.phone))</f>
        <v/>
      </c>
      <c r="AQ37" s="12">
        <v>364</v>
      </c>
      <c r="AR37" s="12" t="str" cm="1">
        <f t="array" ref="AR37">_xlfn.LET(_xlpm.r, SUM(($J$4:$O$171=AQ37)*ROW($J$4:$O$171)), IF(_xlpm.r=0, "", INDEX($C:$C, _xlpm.r)))</f>
        <v/>
      </c>
      <c r="AS37" s="12" t="str" cm="1">
        <f t="array" ref="AS37">_xlfn.LET(_xlpm.r, SUM(($J$4:$O$171=AQ37)*ROW($J$4:$O$171)), IF(_xlpm.r=0, "", INDEX($F:$F, _xlpm.r)))</f>
        <v/>
      </c>
      <c r="AT37" s="89" t="str">
        <f>_xlfn.LET(_xlpm.phone, _xlfn.XLOOKUP(AR37, ALL!$C$3:$C$170, ALL!$R$3:$R$170, ""), IF(_xlpm.phone="", "", _xlpm.phone))</f>
        <v/>
      </c>
    </row>
    <row r="38" spans="1:46" s="12" customFormat="1" ht="20.149999999999999" customHeight="1" x14ac:dyDescent="0.25">
      <c r="A38" s="9">
        <f t="array" ref="A38:C38">[1]ALL!A37:C37</f>
        <v>3635</v>
      </c>
      <c r="B38" s="9" t="str">
        <v>A</v>
      </c>
      <c r="C38" s="9" t="str">
        <v>212A</v>
      </c>
      <c r="D38" s="9" t="str">
        <f>IF(ALL!G37="","",ALL!G37)</f>
        <v>M</v>
      </c>
      <c r="E38" s="9" t="str">
        <f>ALL!N37</f>
        <v>O</v>
      </c>
      <c r="F38" s="10" t="str">
        <f>IF(ALL!D37="","",ALL!D37)</f>
        <v/>
      </c>
      <c r="G38" s="9"/>
      <c r="H38" s="9"/>
      <c r="I38" s="11"/>
      <c r="J38" s="9"/>
      <c r="K38" s="9"/>
      <c r="L38" s="9"/>
      <c r="M38" s="9"/>
      <c r="N38" s="14"/>
      <c r="O38" s="14"/>
      <c r="R38" s="9">
        <v>34</v>
      </c>
      <c r="S38" s="9">
        <v>144</v>
      </c>
      <c r="T38" s="9">
        <v>254</v>
      </c>
      <c r="U38" s="9">
        <v>364</v>
      </c>
      <c r="W38" s="12">
        <v>41</v>
      </c>
      <c r="X38" s="12">
        <v>148</v>
      </c>
      <c r="Y38" s="12">
        <v>258</v>
      </c>
      <c r="Z38" s="12">
        <v>370</v>
      </c>
      <c r="AB38" s="12">
        <v>35</v>
      </c>
      <c r="AC38" s="12" t="str" cm="1">
        <f t="array" ref="AC38">_xlfn.LET(_xlpm.r, SUM(($J$4:$O$171=AB38)*ROW($J$4:$O$171)), IF(_xlpm.r=0, "", INDEX($C:$C, _xlpm.r)))</f>
        <v/>
      </c>
      <c r="AD38" s="12" t="str" cm="1">
        <f t="array" ref="AD38">_xlfn.LET(_xlpm.r, SUM(($J$4:$O$171=AB38)*ROW($J$4:$O$171)), IF(_xlpm.r=0, "", INDEX($F:$F, _xlpm.r)))</f>
        <v/>
      </c>
      <c r="AE38" s="89" t="str">
        <f>_xlfn.LET(_xlpm.phone, _xlfn.XLOOKUP(AC38, ALL!$C$3:$C$170, ALL!$R$3:$R$170, ""), IF(_xlpm.phone="", "", _xlpm.phone))</f>
        <v/>
      </c>
      <c r="AG38" s="12">
        <v>145</v>
      </c>
      <c r="AH38" s="12" t="str" cm="1">
        <f t="array" ref="AH38">_xlfn.LET(_xlpm.r, SUM(($J$4:$O$171=AG38)*ROW($J$4:$O$171)), IF(_xlpm.r=0, "", INDEX(C:$C, _xlpm.r)))</f>
        <v/>
      </c>
      <c r="AI38" s="12" t="str" cm="1">
        <f t="array" ref="AI38">_xlfn.LET(_xlpm.r, SUM(($J$4:$O$171=AG38)*ROW($J$4:$O$171)), IF(_xlpm.r=0, "", INDEX($F:$F, _xlpm.r)))</f>
        <v/>
      </c>
      <c r="AJ38" s="89" t="str">
        <f>_xlfn.LET(_xlpm.phone, _xlfn.XLOOKUP(AH38, ALL!$C$3:$C$170, ALL!$R$3:$R$170, ""), IF(_xlpm.phone="", "", _xlpm.phone))</f>
        <v/>
      </c>
      <c r="AL38" s="12">
        <v>255</v>
      </c>
      <c r="AM38" s="12" t="str" cm="1">
        <f t="array" ref="AM38">_xlfn.LET(_xlpm.r, SUM(($J$4:$O$171=AL38)*ROW($J$4:$O$171)), IF(_xlpm.r=0, "", INDEX($C:$C, _xlpm.r)))</f>
        <v/>
      </c>
      <c r="AN38" s="12" t="str" cm="1">
        <f t="array" ref="AN38">_xlfn.LET(_xlpm.r, SUM(($J$4:$O$171=AL38)*ROW($J$4:$O$171)), IF(_xlpm.r=0, "", INDEX($F:$F, _xlpm.r)))</f>
        <v/>
      </c>
      <c r="AO38" s="89" t="str">
        <f>_xlfn.LET(_xlpm.phone, _xlfn.XLOOKUP(AM38, ALL!$C$3:$C$170, ALL!$R$3:$R$170, ""), IF(_xlpm.phone="", "", _xlpm.phone))</f>
        <v/>
      </c>
      <c r="AQ38" s="12">
        <v>365</v>
      </c>
      <c r="AR38" s="12" t="str" cm="1">
        <f t="array" ref="AR38">_xlfn.LET(_xlpm.r, SUM(($J$4:$O$171=AQ38)*ROW($J$4:$O$171)), IF(_xlpm.r=0, "", INDEX($C:$C, _xlpm.r)))</f>
        <v/>
      </c>
      <c r="AS38" s="12" t="str" cm="1">
        <f t="array" ref="AS38">_xlfn.LET(_xlpm.r, SUM(($J$4:$O$171=AQ38)*ROW($J$4:$O$171)), IF(_xlpm.r=0, "", INDEX($F:$F, _xlpm.r)))</f>
        <v/>
      </c>
      <c r="AT38" s="89" t="str">
        <f>_xlfn.LET(_xlpm.phone, _xlfn.XLOOKUP(AR38, ALL!$C$3:$C$170, ALL!$R$3:$R$170, ""), IF(_xlpm.phone="", "", _xlpm.phone))</f>
        <v/>
      </c>
    </row>
    <row r="39" spans="1:46" s="12" customFormat="1" ht="20.149999999999999" customHeight="1" x14ac:dyDescent="0.25">
      <c r="A39" s="9">
        <f t="array" ref="A39:C39">[1]ALL!A38:C38</f>
        <v>3635</v>
      </c>
      <c r="B39" s="9" t="str">
        <v>A</v>
      </c>
      <c r="C39" s="9" t="str">
        <v>212B</v>
      </c>
      <c r="D39" s="9" t="str">
        <f>IF(ALL!G38="","",ALL!G38)</f>
        <v>M</v>
      </c>
      <c r="E39" s="9" t="str">
        <f>ALL!N38</f>
        <v>O</v>
      </c>
      <c r="F39" s="10" t="str">
        <f>IF(ALL!D38="","",ALL!D38)</f>
        <v/>
      </c>
      <c r="G39" s="9"/>
      <c r="H39" s="9"/>
      <c r="I39" s="11"/>
      <c r="J39" s="9"/>
      <c r="K39" s="9"/>
      <c r="L39" s="9"/>
      <c r="M39" s="9"/>
      <c r="N39" s="15"/>
      <c r="O39" s="15"/>
      <c r="R39" s="9">
        <v>35</v>
      </c>
      <c r="S39" s="9">
        <v>145</v>
      </c>
      <c r="T39" s="9">
        <v>255</v>
      </c>
      <c r="U39" s="9">
        <v>365</v>
      </c>
      <c r="W39" s="12">
        <v>42</v>
      </c>
      <c r="X39" s="12">
        <v>149</v>
      </c>
      <c r="Y39" s="12">
        <v>259</v>
      </c>
      <c r="Z39" s="12">
        <v>371</v>
      </c>
      <c r="AB39" s="12">
        <v>36</v>
      </c>
      <c r="AC39" s="12" t="str" cm="1">
        <f t="array" ref="AC39">_xlfn.LET(_xlpm.r, SUM(($J$4:$O$171=AB39)*ROW($J$4:$O$171)), IF(_xlpm.r=0, "", INDEX($C:$C, _xlpm.r)))</f>
        <v/>
      </c>
      <c r="AD39" s="12" t="str" cm="1">
        <f t="array" ref="AD39">_xlfn.LET(_xlpm.r, SUM(($J$4:$O$171=AB39)*ROW($J$4:$O$171)), IF(_xlpm.r=0, "", INDEX($F:$F, _xlpm.r)))</f>
        <v/>
      </c>
      <c r="AE39" s="89" t="str">
        <f>_xlfn.LET(_xlpm.phone, _xlfn.XLOOKUP(AC39, ALL!$C$3:$C$170, ALL!$R$3:$R$170, ""), IF(_xlpm.phone="", "", _xlpm.phone))</f>
        <v/>
      </c>
      <c r="AG39" s="12">
        <v>146</v>
      </c>
      <c r="AH39" s="12" t="str" cm="1">
        <f t="array" ref="AH39">_xlfn.LET(_xlpm.r, SUM(($J$4:$O$171=AG39)*ROW($J$4:$O$171)), IF(_xlpm.r=0, "", INDEX(C:$C, _xlpm.r)))</f>
        <v/>
      </c>
      <c r="AI39" s="12" t="str" cm="1">
        <f t="array" ref="AI39">_xlfn.LET(_xlpm.r, SUM(($J$4:$O$171=AG39)*ROW($J$4:$O$171)), IF(_xlpm.r=0, "", INDEX($F:$F, _xlpm.r)))</f>
        <v/>
      </c>
      <c r="AJ39" s="89" t="str">
        <f>_xlfn.LET(_xlpm.phone, _xlfn.XLOOKUP(AH39, ALL!$C$3:$C$170, ALL!$R$3:$R$170, ""), IF(_xlpm.phone="", "", _xlpm.phone))</f>
        <v/>
      </c>
      <c r="AL39" s="12">
        <v>256</v>
      </c>
      <c r="AM39" s="12" t="str" cm="1">
        <f t="array" ref="AM39">_xlfn.LET(_xlpm.r, SUM(($J$4:$O$171=AL39)*ROW($J$4:$O$171)), IF(_xlpm.r=0, "", INDEX($C:$C, _xlpm.r)))</f>
        <v/>
      </c>
      <c r="AN39" s="12" t="str" cm="1">
        <f t="array" ref="AN39">_xlfn.LET(_xlpm.r, SUM(($J$4:$O$171=AL39)*ROW($J$4:$O$171)), IF(_xlpm.r=0, "", INDEX($F:$F, _xlpm.r)))</f>
        <v/>
      </c>
      <c r="AO39" s="89" t="str">
        <f>_xlfn.LET(_xlpm.phone, _xlfn.XLOOKUP(AM39, ALL!$C$3:$C$170, ALL!$R$3:$R$170, ""), IF(_xlpm.phone="", "", _xlpm.phone))</f>
        <v/>
      </c>
      <c r="AQ39" s="12">
        <v>366</v>
      </c>
      <c r="AR39" s="12" t="str" cm="1">
        <f t="array" ref="AR39">_xlfn.LET(_xlpm.r, SUM(($J$4:$O$171=AQ39)*ROW($J$4:$O$171)), IF(_xlpm.r=0, "", INDEX($C:$C, _xlpm.r)))</f>
        <v/>
      </c>
      <c r="AS39" s="12" t="str" cm="1">
        <f t="array" ref="AS39">_xlfn.LET(_xlpm.r, SUM(($J$4:$O$171=AQ39)*ROW($J$4:$O$171)), IF(_xlpm.r=0, "", INDEX($F:$F, _xlpm.r)))</f>
        <v/>
      </c>
      <c r="AT39" s="89" t="str">
        <f>_xlfn.LET(_xlpm.phone, _xlfn.XLOOKUP(AR39, ALL!$C$3:$C$170, ALL!$R$3:$R$170, ""), IF(_xlpm.phone="", "", _xlpm.phone))</f>
        <v/>
      </c>
    </row>
    <row r="40" spans="1:46" s="12" customFormat="1" ht="20.149999999999999" customHeight="1" x14ac:dyDescent="0.25">
      <c r="A40" s="9">
        <f t="array" ref="A40:C40">[1]ALL!A39:C39</f>
        <v>3635</v>
      </c>
      <c r="B40" s="9" t="str">
        <v>A</v>
      </c>
      <c r="C40" s="9" t="str">
        <v>301A</v>
      </c>
      <c r="D40" s="9" t="str">
        <f>IF(ALL!G39="","",ALL!G39)</f>
        <v>M</v>
      </c>
      <c r="E40" s="9" t="str">
        <f>ALL!N39</f>
        <v>O</v>
      </c>
      <c r="F40" s="10" t="str">
        <f>IF(ALL!D39="","",ALL!D39)</f>
        <v/>
      </c>
      <c r="G40" s="9"/>
      <c r="H40" s="9"/>
      <c r="I40" s="11"/>
      <c r="J40" s="9"/>
      <c r="K40" s="9"/>
      <c r="L40" s="9"/>
      <c r="M40" s="13"/>
      <c r="N40" s="16"/>
      <c r="O40" s="16"/>
      <c r="R40" s="9">
        <v>36</v>
      </c>
      <c r="S40" s="9">
        <v>146</v>
      </c>
      <c r="T40" s="9">
        <v>256</v>
      </c>
      <c r="U40" s="9">
        <v>366</v>
      </c>
      <c r="W40" s="12">
        <v>43</v>
      </c>
      <c r="X40" s="12">
        <v>150</v>
      </c>
      <c r="Y40" s="12">
        <v>260</v>
      </c>
      <c r="Z40" s="12">
        <v>372</v>
      </c>
      <c r="AB40" s="12">
        <v>37</v>
      </c>
      <c r="AC40" s="12" t="str" cm="1">
        <f t="array" ref="AC40">_xlfn.LET(_xlpm.r, SUM(($J$4:$O$171=AB40)*ROW($J$4:$O$171)), IF(_xlpm.r=0, "", INDEX($C:$C, _xlpm.r)))</f>
        <v/>
      </c>
      <c r="AD40" s="12" t="str" cm="1">
        <f t="array" ref="AD40">_xlfn.LET(_xlpm.r, SUM(($J$4:$O$171=AB40)*ROW($J$4:$O$171)), IF(_xlpm.r=0, "", INDEX($F:$F, _xlpm.r)))</f>
        <v/>
      </c>
      <c r="AE40" s="89" t="str">
        <f>_xlfn.LET(_xlpm.phone, _xlfn.XLOOKUP(AC40, ALL!$C$3:$C$170, ALL!$R$3:$R$170, ""), IF(_xlpm.phone="", "", _xlpm.phone))</f>
        <v/>
      </c>
      <c r="AG40" s="12">
        <v>147</v>
      </c>
      <c r="AH40" s="12" t="str" cm="1">
        <f t="array" ref="AH40">_xlfn.LET(_xlpm.r, SUM(($J$4:$O$171=AG40)*ROW($J$4:$O$171)), IF(_xlpm.r=0, "", INDEX(C:$C, _xlpm.r)))</f>
        <v/>
      </c>
      <c r="AI40" s="12" t="str" cm="1">
        <f t="array" ref="AI40">_xlfn.LET(_xlpm.r, SUM(($J$4:$O$171=AG40)*ROW($J$4:$O$171)), IF(_xlpm.r=0, "", INDEX($F:$F, _xlpm.r)))</f>
        <v/>
      </c>
      <c r="AJ40" s="89" t="str">
        <f>_xlfn.LET(_xlpm.phone, _xlfn.XLOOKUP(AH40, ALL!$C$3:$C$170, ALL!$R$3:$R$170, ""), IF(_xlpm.phone="", "", _xlpm.phone))</f>
        <v/>
      </c>
      <c r="AL40" s="12">
        <v>257</v>
      </c>
      <c r="AM40" s="12" t="str" cm="1">
        <f t="array" ref="AM40">_xlfn.LET(_xlpm.r, SUM(($J$4:$O$171=AL40)*ROW($J$4:$O$171)), IF(_xlpm.r=0, "", INDEX($C:$C, _xlpm.r)))</f>
        <v/>
      </c>
      <c r="AN40" s="12" t="str" cm="1">
        <f t="array" ref="AN40">_xlfn.LET(_xlpm.r, SUM(($J$4:$O$171=AL40)*ROW($J$4:$O$171)), IF(_xlpm.r=0, "", INDEX($F:$F, _xlpm.r)))</f>
        <v/>
      </c>
      <c r="AO40" s="89" t="str">
        <f>_xlfn.LET(_xlpm.phone, _xlfn.XLOOKUP(AM40, ALL!$C$3:$C$170, ALL!$R$3:$R$170, ""), IF(_xlpm.phone="", "", _xlpm.phone))</f>
        <v/>
      </c>
      <c r="AQ40" s="12">
        <v>367</v>
      </c>
      <c r="AR40" s="12" t="str" cm="1">
        <f t="array" ref="AR40">_xlfn.LET(_xlpm.r, SUM(($J$4:$O$171=AQ40)*ROW($J$4:$O$171)), IF(_xlpm.r=0, "", INDEX($C:$C, _xlpm.r)))</f>
        <v/>
      </c>
      <c r="AS40" s="12" t="str" cm="1">
        <f t="array" ref="AS40">_xlfn.LET(_xlpm.r, SUM(($J$4:$O$171=AQ40)*ROW($J$4:$O$171)), IF(_xlpm.r=0, "", INDEX($F:$F, _xlpm.r)))</f>
        <v/>
      </c>
      <c r="AT40" s="89" t="str">
        <f>_xlfn.LET(_xlpm.phone, _xlfn.XLOOKUP(AR40, ALL!$C$3:$C$170, ALL!$R$3:$R$170, ""), IF(_xlpm.phone="", "", _xlpm.phone))</f>
        <v/>
      </c>
    </row>
    <row r="41" spans="1:46" s="12" customFormat="1" ht="20.149999999999999" customHeight="1" x14ac:dyDescent="0.25">
      <c r="A41" s="9">
        <f t="array" ref="A41:C41">[1]ALL!A40:C40</f>
        <v>3635</v>
      </c>
      <c r="B41" s="9" t="str">
        <v>A</v>
      </c>
      <c r="C41" s="9" t="str">
        <v>301B</v>
      </c>
      <c r="D41" s="9" t="str">
        <f>IF(ALL!G40="","",ALL!G40)</f>
        <v>M</v>
      </c>
      <c r="E41" s="9" t="str">
        <f>ALL!N40</f>
        <v>O</v>
      </c>
      <c r="F41" s="10" t="str">
        <f>IF(ALL!D40="","",ALL!D40)</f>
        <v/>
      </c>
      <c r="G41" s="9"/>
      <c r="H41" s="9"/>
      <c r="I41" s="11"/>
      <c r="J41" s="9"/>
      <c r="K41" s="9"/>
      <c r="L41" s="9"/>
      <c r="M41" s="9"/>
      <c r="N41" s="15"/>
      <c r="O41" s="15"/>
      <c r="R41" s="9">
        <v>37</v>
      </c>
      <c r="S41" s="9">
        <v>147</v>
      </c>
      <c r="T41" s="9">
        <v>257</v>
      </c>
      <c r="U41" s="9">
        <v>367</v>
      </c>
      <c r="W41" s="12">
        <v>44</v>
      </c>
      <c r="X41" s="12">
        <v>151</v>
      </c>
      <c r="Y41" s="12">
        <v>261</v>
      </c>
      <c r="Z41" s="12">
        <v>373</v>
      </c>
      <c r="AB41" s="12">
        <v>38</v>
      </c>
      <c r="AC41" s="12" t="str" cm="1">
        <f t="array" ref="AC41">_xlfn.LET(_xlpm.r, SUM(($J$4:$O$171=AB41)*ROW($J$4:$O$171)), IF(_xlpm.r=0, "", INDEX($C:$C, _xlpm.r)))</f>
        <v/>
      </c>
      <c r="AD41" s="12" t="str" cm="1">
        <f t="array" ref="AD41">_xlfn.LET(_xlpm.r, SUM(($J$4:$O$171=AB41)*ROW($J$4:$O$171)), IF(_xlpm.r=0, "", INDEX($F:$F, _xlpm.r)))</f>
        <v/>
      </c>
      <c r="AE41" s="89" t="str">
        <f>_xlfn.LET(_xlpm.phone, _xlfn.XLOOKUP(AC41, ALL!$C$3:$C$170, ALL!$R$3:$R$170, ""), IF(_xlpm.phone="", "", _xlpm.phone))</f>
        <v/>
      </c>
      <c r="AG41" s="12">
        <v>148</v>
      </c>
      <c r="AH41" s="12" t="str" cm="1">
        <f t="array" ref="AH41">_xlfn.LET(_xlpm.r, SUM(($J$4:$O$171=AG41)*ROW($J$4:$O$171)), IF(_xlpm.r=0, "", INDEX(C:$C, _xlpm.r)))</f>
        <v/>
      </c>
      <c r="AI41" s="12" t="str" cm="1">
        <f t="array" ref="AI41">_xlfn.LET(_xlpm.r, SUM(($J$4:$O$171=AG41)*ROW($J$4:$O$171)), IF(_xlpm.r=0, "", INDEX($F:$F, _xlpm.r)))</f>
        <v/>
      </c>
      <c r="AJ41" s="89" t="str">
        <f>_xlfn.LET(_xlpm.phone, _xlfn.XLOOKUP(AH41, ALL!$C$3:$C$170, ALL!$R$3:$R$170, ""), IF(_xlpm.phone="", "", _xlpm.phone))</f>
        <v/>
      </c>
      <c r="AL41" s="12">
        <v>258</v>
      </c>
      <c r="AM41" s="12" t="str" cm="1">
        <f t="array" ref="AM41">_xlfn.LET(_xlpm.r, SUM(($J$4:$O$171=AL41)*ROW($J$4:$O$171)), IF(_xlpm.r=0, "", INDEX($C:$C, _xlpm.r)))</f>
        <v/>
      </c>
      <c r="AN41" s="12" t="str" cm="1">
        <f t="array" ref="AN41">_xlfn.LET(_xlpm.r, SUM(($J$4:$O$171=AL41)*ROW($J$4:$O$171)), IF(_xlpm.r=0, "", INDEX($F:$F, _xlpm.r)))</f>
        <v/>
      </c>
      <c r="AO41" s="89" t="str">
        <f>_xlfn.LET(_xlpm.phone, _xlfn.XLOOKUP(AM41, ALL!$C$3:$C$170, ALL!$R$3:$R$170, ""), IF(_xlpm.phone="", "", _xlpm.phone))</f>
        <v/>
      </c>
      <c r="AQ41" s="12">
        <v>368</v>
      </c>
      <c r="AR41" s="12" t="str" cm="1">
        <f t="array" ref="AR41">_xlfn.LET(_xlpm.r, SUM(($J$4:$O$171=AQ41)*ROW($J$4:$O$171)), IF(_xlpm.r=0, "", INDEX($C:$C, _xlpm.r)))</f>
        <v/>
      </c>
      <c r="AS41" s="12" t="str" cm="1">
        <f t="array" ref="AS41">_xlfn.LET(_xlpm.r, SUM(($J$4:$O$171=AQ41)*ROW($J$4:$O$171)), IF(_xlpm.r=0, "", INDEX($F:$F, _xlpm.r)))</f>
        <v/>
      </c>
      <c r="AT41" s="89" t="str">
        <f>_xlfn.LET(_xlpm.phone, _xlfn.XLOOKUP(AR41, ALL!$C$3:$C$170, ALL!$R$3:$R$170, ""), IF(_xlpm.phone="", "", _xlpm.phone))</f>
        <v/>
      </c>
    </row>
    <row r="42" spans="1:46" s="12" customFormat="1" ht="20.149999999999999" customHeight="1" x14ac:dyDescent="0.25">
      <c r="A42" s="9">
        <f t="array" ref="A42:C42">[1]ALL!A41:C41</f>
        <v>3635</v>
      </c>
      <c r="B42" s="9" t="str">
        <v>A</v>
      </c>
      <c r="C42" s="9" t="str">
        <v>302A</v>
      </c>
      <c r="D42" s="9" t="str">
        <f>IF(ALL!G41="","",ALL!G41)</f>
        <v>M</v>
      </c>
      <c r="E42" s="9" t="str">
        <f>ALL!N41</f>
        <v>O</v>
      </c>
      <c r="F42" s="10" t="str">
        <f>IF(ALL!D41="","",ALL!D41)</f>
        <v/>
      </c>
      <c r="G42" s="9"/>
      <c r="H42" s="9"/>
      <c r="I42" s="11"/>
      <c r="J42" s="9"/>
      <c r="K42" s="9"/>
      <c r="L42" s="9"/>
      <c r="M42" s="9"/>
      <c r="N42" s="14"/>
      <c r="O42" s="14"/>
      <c r="R42" s="9">
        <v>38</v>
      </c>
      <c r="S42" s="9">
        <v>148</v>
      </c>
      <c r="T42" s="9">
        <v>258</v>
      </c>
      <c r="U42" s="9">
        <v>368</v>
      </c>
      <c r="W42" s="12">
        <v>45</v>
      </c>
      <c r="X42" s="12">
        <v>152</v>
      </c>
      <c r="Y42" s="12">
        <v>262</v>
      </c>
      <c r="Z42" s="12">
        <v>374</v>
      </c>
      <c r="AB42" s="12">
        <v>39</v>
      </c>
      <c r="AC42" s="12" t="str" cm="1">
        <f t="array" ref="AC42">_xlfn.LET(_xlpm.r, SUM(($J$4:$O$171=AB42)*ROW($J$4:$O$171)), IF(_xlpm.r=0, "", INDEX($C:$C, _xlpm.r)))</f>
        <v/>
      </c>
      <c r="AD42" s="12" t="str" cm="1">
        <f t="array" ref="AD42">_xlfn.LET(_xlpm.r, SUM(($J$4:$O$171=AB42)*ROW($J$4:$O$171)), IF(_xlpm.r=0, "", INDEX($F:$F, _xlpm.r)))</f>
        <v/>
      </c>
      <c r="AE42" s="89" t="str">
        <f>_xlfn.LET(_xlpm.phone, _xlfn.XLOOKUP(AC42, ALL!$C$3:$C$170, ALL!$R$3:$R$170, ""), IF(_xlpm.phone="", "", _xlpm.phone))</f>
        <v/>
      </c>
      <c r="AG42" s="12">
        <v>149</v>
      </c>
      <c r="AH42" s="12" t="str" cm="1">
        <f t="array" ref="AH42">_xlfn.LET(_xlpm.r, SUM(($J$4:$O$171=AG42)*ROW($J$4:$O$171)), IF(_xlpm.r=0, "", INDEX(C:$C, _xlpm.r)))</f>
        <v/>
      </c>
      <c r="AI42" s="12" t="str" cm="1">
        <f t="array" ref="AI42">_xlfn.LET(_xlpm.r, SUM(($J$4:$O$171=AG42)*ROW($J$4:$O$171)), IF(_xlpm.r=0, "", INDEX($F:$F, _xlpm.r)))</f>
        <v/>
      </c>
      <c r="AJ42" s="89" t="str">
        <f>_xlfn.LET(_xlpm.phone, _xlfn.XLOOKUP(AH42, ALL!$C$3:$C$170, ALL!$R$3:$R$170, ""), IF(_xlpm.phone="", "", _xlpm.phone))</f>
        <v/>
      </c>
      <c r="AL42" s="12">
        <v>259</v>
      </c>
      <c r="AM42" s="12" t="str" cm="1">
        <f t="array" ref="AM42">_xlfn.LET(_xlpm.r, SUM(($J$4:$O$171=AL42)*ROW($J$4:$O$171)), IF(_xlpm.r=0, "", INDEX($C:$C, _xlpm.r)))</f>
        <v/>
      </c>
      <c r="AN42" s="12" t="str" cm="1">
        <f t="array" ref="AN42">_xlfn.LET(_xlpm.r, SUM(($J$4:$O$171=AL42)*ROW($J$4:$O$171)), IF(_xlpm.r=0, "", INDEX($F:$F, _xlpm.r)))</f>
        <v/>
      </c>
      <c r="AO42" s="89" t="str">
        <f>_xlfn.LET(_xlpm.phone, _xlfn.XLOOKUP(AM42, ALL!$C$3:$C$170, ALL!$R$3:$R$170, ""), IF(_xlpm.phone="", "", _xlpm.phone))</f>
        <v/>
      </c>
      <c r="AQ42" s="12">
        <v>369</v>
      </c>
      <c r="AR42" s="12" t="str" cm="1">
        <f t="array" ref="AR42">_xlfn.LET(_xlpm.r, SUM(($J$4:$O$171=AQ42)*ROW($J$4:$O$171)), IF(_xlpm.r=0, "", INDEX($C:$C, _xlpm.r)))</f>
        <v/>
      </c>
      <c r="AS42" s="12" t="str" cm="1">
        <f t="array" ref="AS42">_xlfn.LET(_xlpm.r, SUM(($J$4:$O$171=AQ42)*ROW($J$4:$O$171)), IF(_xlpm.r=0, "", INDEX($F:$F, _xlpm.r)))</f>
        <v/>
      </c>
      <c r="AT42" s="89" t="str">
        <f>_xlfn.LET(_xlpm.phone, _xlfn.XLOOKUP(AR42, ALL!$C$3:$C$170, ALL!$R$3:$R$170, ""), IF(_xlpm.phone="", "", _xlpm.phone))</f>
        <v/>
      </c>
    </row>
    <row r="43" spans="1:46" s="12" customFormat="1" ht="20.149999999999999" customHeight="1" x14ac:dyDescent="0.25">
      <c r="A43" s="9">
        <f t="array" ref="A43:C43">[1]ALL!A42:C42</f>
        <v>3635</v>
      </c>
      <c r="B43" s="9" t="str">
        <v>A</v>
      </c>
      <c r="C43" s="9" t="str">
        <v>302B</v>
      </c>
      <c r="D43" s="9" t="str">
        <f>IF(ALL!G42="","",ALL!G42)</f>
        <v>M</v>
      </c>
      <c r="E43" s="9" t="str">
        <f>ALL!N42</f>
        <v>O</v>
      </c>
      <c r="F43" s="10" t="str">
        <f>IF(ALL!D42="","",ALL!D42)</f>
        <v/>
      </c>
      <c r="G43" s="9"/>
      <c r="H43" s="9"/>
      <c r="I43" s="11"/>
      <c r="J43" s="9"/>
      <c r="K43" s="9"/>
      <c r="L43" s="9"/>
      <c r="M43" s="9"/>
      <c r="N43" s="15"/>
      <c r="O43" s="15"/>
      <c r="R43" s="9">
        <v>39</v>
      </c>
      <c r="S43" s="9">
        <v>149</v>
      </c>
      <c r="T43" s="9">
        <v>259</v>
      </c>
      <c r="U43" s="9">
        <v>369</v>
      </c>
      <c r="W43" s="12">
        <v>46</v>
      </c>
      <c r="X43" s="12">
        <v>153</v>
      </c>
      <c r="Y43" s="12">
        <v>263</v>
      </c>
      <c r="Z43" s="12">
        <v>375</v>
      </c>
      <c r="AB43" s="12">
        <v>40</v>
      </c>
      <c r="AC43" s="12" t="str" cm="1">
        <f t="array" ref="AC43">_xlfn.LET(_xlpm.r, SUM(($J$4:$O$171=AB43)*ROW($J$4:$O$171)), IF(_xlpm.r=0, "", INDEX($C:$C, _xlpm.r)))</f>
        <v/>
      </c>
      <c r="AD43" s="12" t="str" cm="1">
        <f t="array" ref="AD43">_xlfn.LET(_xlpm.r, SUM(($J$4:$O$171=AB43)*ROW($J$4:$O$171)), IF(_xlpm.r=0, "", INDEX($F:$F, _xlpm.r)))</f>
        <v/>
      </c>
      <c r="AE43" s="89" t="str">
        <f>_xlfn.LET(_xlpm.phone, _xlfn.XLOOKUP(AC43, ALL!$C$3:$C$170, ALL!$R$3:$R$170, ""), IF(_xlpm.phone="", "", _xlpm.phone))</f>
        <v/>
      </c>
      <c r="AG43" s="12">
        <v>150</v>
      </c>
      <c r="AH43" s="12" t="str" cm="1">
        <f t="array" ref="AH43">_xlfn.LET(_xlpm.r, SUM(($J$4:$O$171=AG43)*ROW($J$4:$O$171)), IF(_xlpm.r=0, "", INDEX(C:$C, _xlpm.r)))</f>
        <v/>
      </c>
      <c r="AI43" s="12" t="str" cm="1">
        <f t="array" ref="AI43">_xlfn.LET(_xlpm.r, SUM(($J$4:$O$171=AG43)*ROW($J$4:$O$171)), IF(_xlpm.r=0, "", INDEX($F:$F, _xlpm.r)))</f>
        <v/>
      </c>
      <c r="AJ43" s="89" t="str">
        <f>_xlfn.LET(_xlpm.phone, _xlfn.XLOOKUP(AH43, ALL!$C$3:$C$170, ALL!$R$3:$R$170, ""), IF(_xlpm.phone="", "", _xlpm.phone))</f>
        <v/>
      </c>
      <c r="AL43" s="12">
        <v>260</v>
      </c>
      <c r="AM43" s="12" t="str" cm="1">
        <f t="array" ref="AM43">_xlfn.LET(_xlpm.r, SUM(($J$4:$O$171=AL43)*ROW($J$4:$O$171)), IF(_xlpm.r=0, "", INDEX($C:$C, _xlpm.r)))</f>
        <v/>
      </c>
      <c r="AN43" s="12" t="str" cm="1">
        <f t="array" ref="AN43">_xlfn.LET(_xlpm.r, SUM(($J$4:$O$171=AL43)*ROW($J$4:$O$171)), IF(_xlpm.r=0, "", INDEX($F:$F, _xlpm.r)))</f>
        <v/>
      </c>
      <c r="AO43" s="89" t="str">
        <f>_xlfn.LET(_xlpm.phone, _xlfn.XLOOKUP(AM43, ALL!$C$3:$C$170, ALL!$R$3:$R$170, ""), IF(_xlpm.phone="", "", _xlpm.phone))</f>
        <v/>
      </c>
      <c r="AQ43" s="12">
        <v>370</v>
      </c>
      <c r="AR43" s="12" t="str" cm="1">
        <f t="array" ref="AR43">_xlfn.LET(_xlpm.r, SUM(($J$4:$O$171=AQ43)*ROW($J$4:$O$171)), IF(_xlpm.r=0, "", INDEX($C:$C, _xlpm.r)))</f>
        <v/>
      </c>
      <c r="AS43" s="12" t="str" cm="1">
        <f t="array" ref="AS43">_xlfn.LET(_xlpm.r, SUM(($J$4:$O$171=AQ43)*ROW($J$4:$O$171)), IF(_xlpm.r=0, "", INDEX($F:$F, _xlpm.r)))</f>
        <v/>
      </c>
      <c r="AT43" s="89" t="str">
        <f>_xlfn.LET(_xlpm.phone, _xlfn.XLOOKUP(AR43, ALL!$C$3:$C$170, ALL!$R$3:$R$170, ""), IF(_xlpm.phone="", "", _xlpm.phone))</f>
        <v/>
      </c>
    </row>
    <row r="44" spans="1:46" s="12" customFormat="1" ht="20.149999999999999" customHeight="1" x14ac:dyDescent="0.25">
      <c r="A44" s="9">
        <f t="array" ref="A44:C44">[1]ALL!A43:C43</f>
        <v>3635</v>
      </c>
      <c r="B44" s="9" t="str">
        <v>A</v>
      </c>
      <c r="C44" s="9" t="str">
        <v>303A</v>
      </c>
      <c r="D44" s="9" t="str">
        <f>IF(ALL!G43="","",ALL!G43)</f>
        <v>F</v>
      </c>
      <c r="E44" s="9" t="str">
        <f>ALL!N43</f>
        <v>O</v>
      </c>
      <c r="F44" s="10" t="str">
        <f>IF(ALL!D43="","",ALL!D43)</f>
        <v/>
      </c>
      <c r="G44" s="9"/>
      <c r="H44" s="9"/>
      <c r="I44" s="11"/>
      <c r="J44" s="9"/>
      <c r="K44" s="9"/>
      <c r="L44" s="9"/>
      <c r="M44" s="9"/>
      <c r="N44" s="14"/>
      <c r="O44" s="14"/>
      <c r="R44" s="9">
        <v>40</v>
      </c>
      <c r="S44" s="9">
        <v>150</v>
      </c>
      <c r="T44" s="9">
        <v>260</v>
      </c>
      <c r="U44" s="9">
        <v>370</v>
      </c>
      <c r="W44" s="12">
        <v>47</v>
      </c>
      <c r="X44" s="12">
        <v>154</v>
      </c>
      <c r="Y44" s="12">
        <v>264</v>
      </c>
      <c r="Z44" s="12">
        <v>376</v>
      </c>
      <c r="AB44" s="12">
        <v>41</v>
      </c>
      <c r="AC44" s="12" t="str" cm="1">
        <f t="array" ref="AC44">_xlfn.LET(_xlpm.r, SUM(($J$4:$O$171=AB44)*ROW($J$4:$O$171)), IF(_xlpm.r=0, "", INDEX($C:$C, _xlpm.r)))</f>
        <v/>
      </c>
      <c r="AD44" s="12" t="str" cm="1">
        <f t="array" ref="AD44">_xlfn.LET(_xlpm.r, SUM(($J$4:$O$171=AB44)*ROW($J$4:$O$171)), IF(_xlpm.r=0, "", INDEX($F:$F, _xlpm.r)))</f>
        <v/>
      </c>
      <c r="AE44" s="89" t="str">
        <f>_xlfn.LET(_xlpm.phone, _xlfn.XLOOKUP(AC44, ALL!$C$3:$C$170, ALL!$R$3:$R$170, ""), IF(_xlpm.phone="", "", _xlpm.phone))</f>
        <v/>
      </c>
      <c r="AG44" s="12">
        <v>151</v>
      </c>
      <c r="AH44" s="12" t="str" cm="1">
        <f t="array" ref="AH44">_xlfn.LET(_xlpm.r, SUM(($J$4:$O$171=AG44)*ROW($J$4:$O$171)), IF(_xlpm.r=0, "", INDEX(C:$C, _xlpm.r)))</f>
        <v/>
      </c>
      <c r="AI44" s="12" t="str" cm="1">
        <f t="array" ref="AI44">_xlfn.LET(_xlpm.r, SUM(($J$4:$O$171=AG44)*ROW($J$4:$O$171)), IF(_xlpm.r=0, "", INDEX($F:$F, _xlpm.r)))</f>
        <v/>
      </c>
      <c r="AJ44" s="89" t="str">
        <f>_xlfn.LET(_xlpm.phone, _xlfn.XLOOKUP(AH44, ALL!$C$3:$C$170, ALL!$R$3:$R$170, ""), IF(_xlpm.phone="", "", _xlpm.phone))</f>
        <v/>
      </c>
      <c r="AL44" s="12">
        <v>261</v>
      </c>
      <c r="AM44" s="12" t="str" cm="1">
        <f t="array" ref="AM44">_xlfn.LET(_xlpm.r, SUM(($J$4:$O$171=AL44)*ROW($J$4:$O$171)), IF(_xlpm.r=0, "", INDEX($C:$C, _xlpm.r)))</f>
        <v/>
      </c>
      <c r="AN44" s="12" t="str" cm="1">
        <f t="array" ref="AN44">_xlfn.LET(_xlpm.r, SUM(($J$4:$O$171=AL44)*ROW($J$4:$O$171)), IF(_xlpm.r=0, "", INDEX($F:$F, _xlpm.r)))</f>
        <v/>
      </c>
      <c r="AO44" s="89" t="str">
        <f>_xlfn.LET(_xlpm.phone, _xlfn.XLOOKUP(AM44, ALL!$C$3:$C$170, ALL!$R$3:$R$170, ""), IF(_xlpm.phone="", "", _xlpm.phone))</f>
        <v/>
      </c>
      <c r="AQ44" s="12">
        <v>371</v>
      </c>
      <c r="AR44" s="12" t="str" cm="1">
        <f t="array" ref="AR44">_xlfn.LET(_xlpm.r, SUM(($J$4:$O$171=AQ44)*ROW($J$4:$O$171)), IF(_xlpm.r=0, "", INDEX($C:$C, _xlpm.r)))</f>
        <v/>
      </c>
      <c r="AS44" s="12" t="str" cm="1">
        <f t="array" ref="AS44">_xlfn.LET(_xlpm.r, SUM(($J$4:$O$171=AQ44)*ROW($J$4:$O$171)), IF(_xlpm.r=0, "", INDEX($F:$F, _xlpm.r)))</f>
        <v/>
      </c>
      <c r="AT44" s="89" t="str">
        <f>_xlfn.LET(_xlpm.phone, _xlfn.XLOOKUP(AR44, ALL!$C$3:$C$170, ALL!$R$3:$R$170, ""), IF(_xlpm.phone="", "", _xlpm.phone))</f>
        <v/>
      </c>
    </row>
    <row r="45" spans="1:46" s="12" customFormat="1" ht="20.149999999999999" customHeight="1" x14ac:dyDescent="0.25">
      <c r="A45" s="9">
        <f t="array" ref="A45:C45">[1]ALL!A44:C44</f>
        <v>3635</v>
      </c>
      <c r="B45" s="9" t="str">
        <v>A</v>
      </c>
      <c r="C45" s="9" t="str">
        <v>303B</v>
      </c>
      <c r="D45" s="9" t="str">
        <f>IF(ALL!G44="","",ALL!G44)</f>
        <v>F</v>
      </c>
      <c r="E45" s="9" t="str">
        <f>ALL!N44</f>
        <v>O</v>
      </c>
      <c r="F45" s="10" t="str">
        <f>IF(ALL!D44="","",ALL!D44)</f>
        <v/>
      </c>
      <c r="G45" s="9"/>
      <c r="H45" s="9"/>
      <c r="I45" s="11"/>
      <c r="J45" s="9"/>
      <c r="K45" s="9"/>
      <c r="L45" s="9"/>
      <c r="M45" s="9"/>
      <c r="N45" s="15"/>
      <c r="O45" s="15"/>
      <c r="R45" s="9">
        <v>41</v>
      </c>
      <c r="S45" s="9">
        <v>151</v>
      </c>
      <c r="T45" s="9">
        <v>261</v>
      </c>
      <c r="U45" s="9">
        <v>371</v>
      </c>
      <c r="W45" s="12">
        <v>48</v>
      </c>
      <c r="X45" s="12">
        <v>155</v>
      </c>
      <c r="Y45" s="12">
        <v>265</v>
      </c>
      <c r="Z45" s="12">
        <v>377</v>
      </c>
      <c r="AB45" s="12">
        <v>42</v>
      </c>
      <c r="AC45" s="12" t="str" cm="1">
        <f t="array" ref="AC45">_xlfn.LET(_xlpm.r, SUM(($J$4:$O$171=AB45)*ROW($J$4:$O$171)), IF(_xlpm.r=0, "", INDEX($C:$C, _xlpm.r)))</f>
        <v/>
      </c>
      <c r="AD45" s="12" t="str" cm="1">
        <f t="array" ref="AD45">_xlfn.LET(_xlpm.r, SUM(($J$4:$O$171=AB45)*ROW($J$4:$O$171)), IF(_xlpm.r=0, "", INDEX($F:$F, _xlpm.r)))</f>
        <v/>
      </c>
      <c r="AE45" s="89" t="str">
        <f>_xlfn.LET(_xlpm.phone, _xlfn.XLOOKUP(AC45, ALL!$C$3:$C$170, ALL!$R$3:$R$170, ""), IF(_xlpm.phone="", "", _xlpm.phone))</f>
        <v/>
      </c>
      <c r="AG45" s="12">
        <v>152</v>
      </c>
      <c r="AH45" s="12" t="str" cm="1">
        <f t="array" ref="AH45">_xlfn.LET(_xlpm.r, SUM(($J$4:$O$171=AG45)*ROW($J$4:$O$171)), IF(_xlpm.r=0, "", INDEX(C:$C, _xlpm.r)))</f>
        <v/>
      </c>
      <c r="AI45" s="12" t="str" cm="1">
        <f t="array" ref="AI45">_xlfn.LET(_xlpm.r, SUM(($J$4:$O$171=AG45)*ROW($J$4:$O$171)), IF(_xlpm.r=0, "", INDEX($F:$F, _xlpm.r)))</f>
        <v/>
      </c>
      <c r="AJ45" s="89" t="str">
        <f>_xlfn.LET(_xlpm.phone, _xlfn.XLOOKUP(AH45, ALL!$C$3:$C$170, ALL!$R$3:$R$170, ""), IF(_xlpm.phone="", "", _xlpm.phone))</f>
        <v/>
      </c>
      <c r="AL45" s="12">
        <v>262</v>
      </c>
      <c r="AM45" s="12" t="str" cm="1">
        <f t="array" ref="AM45">_xlfn.LET(_xlpm.r, SUM(($J$4:$O$171=AL45)*ROW($J$4:$O$171)), IF(_xlpm.r=0, "", INDEX($C:$C, _xlpm.r)))</f>
        <v/>
      </c>
      <c r="AN45" s="12" t="str" cm="1">
        <f t="array" ref="AN45">_xlfn.LET(_xlpm.r, SUM(($J$4:$O$171=AL45)*ROW($J$4:$O$171)), IF(_xlpm.r=0, "", INDEX($F:$F, _xlpm.r)))</f>
        <v/>
      </c>
      <c r="AO45" s="89" t="str">
        <f>_xlfn.LET(_xlpm.phone, _xlfn.XLOOKUP(AM45, ALL!$C$3:$C$170, ALL!$R$3:$R$170, ""), IF(_xlpm.phone="", "", _xlpm.phone))</f>
        <v/>
      </c>
      <c r="AQ45" s="12">
        <v>372</v>
      </c>
      <c r="AR45" s="12" t="str" cm="1">
        <f t="array" ref="AR45">_xlfn.LET(_xlpm.r, SUM(($J$4:$O$171=AQ45)*ROW($J$4:$O$171)), IF(_xlpm.r=0, "", INDEX($C:$C, _xlpm.r)))</f>
        <v/>
      </c>
      <c r="AS45" s="12" t="str" cm="1">
        <f t="array" ref="AS45">_xlfn.LET(_xlpm.r, SUM(($J$4:$O$171=AQ45)*ROW($J$4:$O$171)), IF(_xlpm.r=0, "", INDEX($F:$F, _xlpm.r)))</f>
        <v/>
      </c>
      <c r="AT45" s="89" t="str">
        <f>_xlfn.LET(_xlpm.phone, _xlfn.XLOOKUP(AR45, ALL!$C$3:$C$170, ALL!$R$3:$R$170, ""), IF(_xlpm.phone="", "", _xlpm.phone))</f>
        <v/>
      </c>
    </row>
    <row r="46" spans="1:46" s="12" customFormat="1" ht="20.149999999999999" customHeight="1" x14ac:dyDescent="0.25">
      <c r="A46" s="9">
        <f t="array" ref="A46:C46">[1]ALL!A45:C45</f>
        <v>3635</v>
      </c>
      <c r="B46" s="9" t="str">
        <v>A</v>
      </c>
      <c r="C46" s="9" t="str">
        <v>304A</v>
      </c>
      <c r="D46" s="9" t="str">
        <f>IF(ALL!G45="","",ALL!G45)</f>
        <v>M</v>
      </c>
      <c r="E46" s="9" t="str">
        <f>ALL!N45</f>
        <v>O</v>
      </c>
      <c r="F46" s="10" t="str">
        <f>IF(ALL!D45="","",ALL!D45)</f>
        <v/>
      </c>
      <c r="G46" s="9"/>
      <c r="H46" s="9"/>
      <c r="I46" s="11"/>
      <c r="J46" s="9"/>
      <c r="K46" s="9"/>
      <c r="L46" s="9"/>
      <c r="M46" s="9"/>
      <c r="N46" s="14"/>
      <c r="O46" s="14"/>
      <c r="R46" s="9">
        <v>42</v>
      </c>
      <c r="S46" s="9">
        <v>152</v>
      </c>
      <c r="T46" s="9">
        <v>262</v>
      </c>
      <c r="U46" s="9">
        <v>372</v>
      </c>
      <c r="W46" s="12">
        <v>49</v>
      </c>
      <c r="X46" s="12">
        <v>156</v>
      </c>
      <c r="Y46" s="12">
        <v>266</v>
      </c>
      <c r="Z46" s="12">
        <v>378</v>
      </c>
      <c r="AB46" s="12">
        <v>43</v>
      </c>
      <c r="AC46" s="12" t="str" cm="1">
        <f t="array" ref="AC46">_xlfn.LET(_xlpm.r, SUM(($J$4:$O$171=AB46)*ROW($J$4:$O$171)), IF(_xlpm.r=0, "", INDEX($C:$C, _xlpm.r)))</f>
        <v/>
      </c>
      <c r="AD46" s="12" t="str" cm="1">
        <f t="array" ref="AD46">_xlfn.LET(_xlpm.r, SUM(($J$4:$O$171=AB46)*ROW($J$4:$O$171)), IF(_xlpm.r=0, "", INDEX($F:$F, _xlpm.r)))</f>
        <v/>
      </c>
      <c r="AE46" s="89" t="str">
        <f>_xlfn.LET(_xlpm.phone, _xlfn.XLOOKUP(AC46, ALL!$C$3:$C$170, ALL!$R$3:$R$170, ""), IF(_xlpm.phone="", "", _xlpm.phone))</f>
        <v/>
      </c>
      <c r="AG46" s="12">
        <v>153</v>
      </c>
      <c r="AH46" s="12" t="str" cm="1">
        <f t="array" ref="AH46">_xlfn.LET(_xlpm.r, SUM(($J$4:$O$171=AG46)*ROW($J$4:$O$171)), IF(_xlpm.r=0, "", INDEX(C:$C, _xlpm.r)))</f>
        <v/>
      </c>
      <c r="AI46" s="12" t="str" cm="1">
        <f t="array" ref="AI46">_xlfn.LET(_xlpm.r, SUM(($J$4:$O$171=AG46)*ROW($J$4:$O$171)), IF(_xlpm.r=0, "", INDEX($F:$F, _xlpm.r)))</f>
        <v/>
      </c>
      <c r="AJ46" s="89" t="str">
        <f>_xlfn.LET(_xlpm.phone, _xlfn.XLOOKUP(AH46, ALL!$C$3:$C$170, ALL!$R$3:$R$170, ""), IF(_xlpm.phone="", "", _xlpm.phone))</f>
        <v/>
      </c>
      <c r="AL46" s="12">
        <v>263</v>
      </c>
      <c r="AM46" s="12" t="str" cm="1">
        <f t="array" ref="AM46">_xlfn.LET(_xlpm.r, SUM(($J$4:$O$171=AL46)*ROW($J$4:$O$171)), IF(_xlpm.r=0, "", INDEX($C:$C, _xlpm.r)))</f>
        <v/>
      </c>
      <c r="AN46" s="12" t="str" cm="1">
        <f t="array" ref="AN46">_xlfn.LET(_xlpm.r, SUM(($J$4:$O$171=AL46)*ROW($J$4:$O$171)), IF(_xlpm.r=0, "", INDEX($F:$F, _xlpm.r)))</f>
        <v/>
      </c>
      <c r="AO46" s="89" t="str">
        <f>_xlfn.LET(_xlpm.phone, _xlfn.XLOOKUP(AM46, ALL!$C$3:$C$170, ALL!$R$3:$R$170, ""), IF(_xlpm.phone="", "", _xlpm.phone))</f>
        <v/>
      </c>
      <c r="AQ46" s="12">
        <v>373</v>
      </c>
      <c r="AR46" s="12" t="str" cm="1">
        <f t="array" ref="AR46">_xlfn.LET(_xlpm.r, SUM(($J$4:$O$171=AQ46)*ROW($J$4:$O$171)), IF(_xlpm.r=0, "", INDEX($C:$C, _xlpm.r)))</f>
        <v/>
      </c>
      <c r="AS46" s="12" t="str" cm="1">
        <f t="array" ref="AS46">_xlfn.LET(_xlpm.r, SUM(($J$4:$O$171=AQ46)*ROW($J$4:$O$171)), IF(_xlpm.r=0, "", INDEX($F:$F, _xlpm.r)))</f>
        <v/>
      </c>
      <c r="AT46" s="89" t="str">
        <f>_xlfn.LET(_xlpm.phone, _xlfn.XLOOKUP(AR46, ALL!$C$3:$C$170, ALL!$R$3:$R$170, ""), IF(_xlpm.phone="", "", _xlpm.phone))</f>
        <v/>
      </c>
    </row>
    <row r="47" spans="1:46" s="12" customFormat="1" ht="20.149999999999999" customHeight="1" x14ac:dyDescent="0.25">
      <c r="A47" s="9">
        <f t="array" ref="A47:C47">[1]ALL!A46:C46</f>
        <v>3635</v>
      </c>
      <c r="B47" s="9" t="str">
        <v>A</v>
      </c>
      <c r="C47" s="9" t="str">
        <v>304B</v>
      </c>
      <c r="D47" s="9" t="str">
        <f>IF(ALL!G46="","",ALL!G46)</f>
        <v>M</v>
      </c>
      <c r="E47" s="9" t="str">
        <f>ALL!N46</f>
        <v>O</v>
      </c>
      <c r="F47" s="10" t="str">
        <f>IF(ALL!D46="","",ALL!D46)</f>
        <v/>
      </c>
      <c r="G47" s="9"/>
      <c r="H47" s="9"/>
      <c r="I47" s="11"/>
      <c r="J47" s="9"/>
      <c r="K47" s="9"/>
      <c r="L47" s="9"/>
      <c r="M47" s="9"/>
      <c r="N47" s="15"/>
      <c r="O47" s="15"/>
      <c r="R47" s="9">
        <v>43</v>
      </c>
      <c r="S47" s="9">
        <v>153</v>
      </c>
      <c r="T47" s="9">
        <v>263</v>
      </c>
      <c r="U47" s="9">
        <v>373</v>
      </c>
      <c r="W47" s="12">
        <v>50</v>
      </c>
      <c r="X47" s="12">
        <v>157</v>
      </c>
      <c r="Y47" s="12">
        <v>267</v>
      </c>
      <c r="Z47" s="12">
        <v>379</v>
      </c>
      <c r="AB47" s="12">
        <v>44</v>
      </c>
      <c r="AC47" s="12" t="str" cm="1">
        <f t="array" ref="AC47">_xlfn.LET(_xlpm.r, SUM(($J$4:$O$171=AB47)*ROW($J$4:$O$171)), IF(_xlpm.r=0, "", INDEX($C:$C, _xlpm.r)))</f>
        <v/>
      </c>
      <c r="AD47" s="12" t="str" cm="1">
        <f t="array" ref="AD47">_xlfn.LET(_xlpm.r, SUM(($J$4:$O$171=AB47)*ROW($J$4:$O$171)), IF(_xlpm.r=0, "", INDEX($F:$F, _xlpm.r)))</f>
        <v/>
      </c>
      <c r="AE47" s="89" t="str">
        <f>_xlfn.LET(_xlpm.phone, _xlfn.XLOOKUP(AC47, ALL!$C$3:$C$170, ALL!$R$3:$R$170, ""), IF(_xlpm.phone="", "", _xlpm.phone))</f>
        <v/>
      </c>
      <c r="AG47" s="12">
        <v>154</v>
      </c>
      <c r="AH47" s="12" t="str" cm="1">
        <f t="array" ref="AH47">_xlfn.LET(_xlpm.r, SUM(($J$4:$O$171=AG47)*ROW($J$4:$O$171)), IF(_xlpm.r=0, "", INDEX(C:$C, _xlpm.r)))</f>
        <v/>
      </c>
      <c r="AI47" s="12" t="str" cm="1">
        <f t="array" ref="AI47">_xlfn.LET(_xlpm.r, SUM(($J$4:$O$171=AG47)*ROW($J$4:$O$171)), IF(_xlpm.r=0, "", INDEX($F:$F, _xlpm.r)))</f>
        <v/>
      </c>
      <c r="AJ47" s="89" t="str">
        <f>_xlfn.LET(_xlpm.phone, _xlfn.XLOOKUP(AH47, ALL!$C$3:$C$170, ALL!$R$3:$R$170, ""), IF(_xlpm.phone="", "", _xlpm.phone))</f>
        <v/>
      </c>
      <c r="AL47" s="12">
        <v>264</v>
      </c>
      <c r="AM47" s="12" t="str" cm="1">
        <f t="array" ref="AM47">_xlfn.LET(_xlpm.r, SUM(($J$4:$O$171=AL47)*ROW($J$4:$O$171)), IF(_xlpm.r=0, "", INDEX($C:$C, _xlpm.r)))</f>
        <v/>
      </c>
      <c r="AN47" s="12" t="str" cm="1">
        <f t="array" ref="AN47">_xlfn.LET(_xlpm.r, SUM(($J$4:$O$171=AL47)*ROW($J$4:$O$171)), IF(_xlpm.r=0, "", INDEX($F:$F, _xlpm.r)))</f>
        <v/>
      </c>
      <c r="AO47" s="89" t="str">
        <f>_xlfn.LET(_xlpm.phone, _xlfn.XLOOKUP(AM47, ALL!$C$3:$C$170, ALL!$R$3:$R$170, ""), IF(_xlpm.phone="", "", _xlpm.phone))</f>
        <v/>
      </c>
      <c r="AQ47" s="12">
        <v>374</v>
      </c>
      <c r="AR47" s="12" t="str" cm="1">
        <f t="array" ref="AR47">_xlfn.LET(_xlpm.r, SUM(($J$4:$O$171=AQ47)*ROW($J$4:$O$171)), IF(_xlpm.r=0, "", INDEX($C:$C, _xlpm.r)))</f>
        <v/>
      </c>
      <c r="AS47" s="12" t="str" cm="1">
        <f t="array" ref="AS47">_xlfn.LET(_xlpm.r, SUM(($J$4:$O$171=AQ47)*ROW($J$4:$O$171)), IF(_xlpm.r=0, "", INDEX($F:$F, _xlpm.r)))</f>
        <v/>
      </c>
      <c r="AT47" s="89" t="str">
        <f>_xlfn.LET(_xlpm.phone, _xlfn.XLOOKUP(AR47, ALL!$C$3:$C$170, ALL!$R$3:$R$170, ""), IF(_xlpm.phone="", "", _xlpm.phone))</f>
        <v/>
      </c>
    </row>
    <row r="48" spans="1:46" s="12" customFormat="1" ht="20.149999999999999" customHeight="1" x14ac:dyDescent="0.25">
      <c r="A48" s="9">
        <f t="array" ref="A48:C48">[1]ALL!A47:C47</f>
        <v>3635</v>
      </c>
      <c r="B48" s="9" t="str">
        <v>A</v>
      </c>
      <c r="C48" s="9" t="str">
        <v>305A</v>
      </c>
      <c r="D48" s="9" t="str">
        <f>IF(ALL!G47="","",ALL!G47)</f>
        <v>M</v>
      </c>
      <c r="E48" s="9" t="str">
        <f>ALL!N47</f>
        <v>O</v>
      </c>
      <c r="F48" s="10" t="str">
        <f>IF(ALL!D47="","",ALL!D47)</f>
        <v/>
      </c>
      <c r="G48" s="9"/>
      <c r="H48" s="9"/>
      <c r="I48" s="11"/>
      <c r="J48" s="9"/>
      <c r="K48" s="9"/>
      <c r="L48" s="9"/>
      <c r="M48" s="13"/>
      <c r="N48" s="16"/>
      <c r="O48" s="16"/>
      <c r="R48" s="9">
        <v>44</v>
      </c>
      <c r="S48" s="9">
        <v>154</v>
      </c>
      <c r="T48" s="9">
        <v>264</v>
      </c>
      <c r="U48" s="9">
        <v>374</v>
      </c>
      <c r="W48" s="12">
        <v>51</v>
      </c>
      <c r="X48" s="12">
        <v>158</v>
      </c>
      <c r="Y48" s="12">
        <v>268</v>
      </c>
      <c r="Z48" s="12">
        <v>380</v>
      </c>
      <c r="AB48" s="12">
        <v>45</v>
      </c>
      <c r="AC48" s="12" t="str" cm="1">
        <f t="array" ref="AC48">_xlfn.LET(_xlpm.r, SUM(($J$4:$O$171=AB48)*ROW($J$4:$O$171)), IF(_xlpm.r=0, "", INDEX($C:$C, _xlpm.r)))</f>
        <v/>
      </c>
      <c r="AD48" s="12" t="str" cm="1">
        <f t="array" ref="AD48">_xlfn.LET(_xlpm.r, SUM(($J$4:$O$171=AB48)*ROW($J$4:$O$171)), IF(_xlpm.r=0, "", INDEX($F:$F, _xlpm.r)))</f>
        <v/>
      </c>
      <c r="AE48" s="89" t="str">
        <f>_xlfn.LET(_xlpm.phone, _xlfn.XLOOKUP(AC48, ALL!$C$3:$C$170, ALL!$R$3:$R$170, ""), IF(_xlpm.phone="", "", _xlpm.phone))</f>
        <v/>
      </c>
      <c r="AG48" s="12">
        <v>155</v>
      </c>
      <c r="AH48" s="12" t="str" cm="1">
        <f t="array" ref="AH48">_xlfn.LET(_xlpm.r, SUM(($J$4:$O$171=AG48)*ROW($J$4:$O$171)), IF(_xlpm.r=0, "", INDEX(C:$C, _xlpm.r)))</f>
        <v/>
      </c>
      <c r="AI48" s="12" t="str" cm="1">
        <f t="array" ref="AI48">_xlfn.LET(_xlpm.r, SUM(($J$4:$O$171=AG48)*ROW($J$4:$O$171)), IF(_xlpm.r=0, "", INDEX($F:$F, _xlpm.r)))</f>
        <v/>
      </c>
      <c r="AJ48" s="89" t="str">
        <f>_xlfn.LET(_xlpm.phone, _xlfn.XLOOKUP(AH48, ALL!$C$3:$C$170, ALL!$R$3:$R$170, ""), IF(_xlpm.phone="", "", _xlpm.phone))</f>
        <v/>
      </c>
      <c r="AL48" s="12">
        <v>265</v>
      </c>
      <c r="AM48" s="12" t="str" cm="1">
        <f t="array" ref="AM48">_xlfn.LET(_xlpm.r, SUM(($J$4:$O$171=AL48)*ROW($J$4:$O$171)), IF(_xlpm.r=0, "", INDEX($C:$C, _xlpm.r)))</f>
        <v/>
      </c>
      <c r="AN48" s="12" t="str" cm="1">
        <f t="array" ref="AN48">_xlfn.LET(_xlpm.r, SUM(($J$4:$O$171=AL48)*ROW($J$4:$O$171)), IF(_xlpm.r=0, "", INDEX($F:$F, _xlpm.r)))</f>
        <v/>
      </c>
      <c r="AO48" s="89" t="str">
        <f>_xlfn.LET(_xlpm.phone, _xlfn.XLOOKUP(AM48, ALL!$C$3:$C$170, ALL!$R$3:$R$170, ""), IF(_xlpm.phone="", "", _xlpm.phone))</f>
        <v/>
      </c>
      <c r="AQ48" s="12">
        <v>375</v>
      </c>
      <c r="AR48" s="12" t="str" cm="1">
        <f t="array" ref="AR48">_xlfn.LET(_xlpm.r, SUM(($J$4:$O$171=AQ48)*ROW($J$4:$O$171)), IF(_xlpm.r=0, "", INDEX($C:$C, _xlpm.r)))</f>
        <v/>
      </c>
      <c r="AS48" s="12" t="str" cm="1">
        <f t="array" ref="AS48">_xlfn.LET(_xlpm.r, SUM(($J$4:$O$171=AQ48)*ROW($J$4:$O$171)), IF(_xlpm.r=0, "", INDEX($F:$F, _xlpm.r)))</f>
        <v/>
      </c>
      <c r="AT48" s="89" t="str">
        <f>_xlfn.LET(_xlpm.phone, _xlfn.XLOOKUP(AR48, ALL!$C$3:$C$170, ALL!$R$3:$R$170, ""), IF(_xlpm.phone="", "", _xlpm.phone))</f>
        <v/>
      </c>
    </row>
    <row r="49" spans="1:46" s="12" customFormat="1" ht="20.149999999999999" customHeight="1" x14ac:dyDescent="0.25">
      <c r="A49" s="9">
        <f t="array" ref="A49:C49">[1]ALL!A48:C48</f>
        <v>3635</v>
      </c>
      <c r="B49" s="9" t="str">
        <v>A</v>
      </c>
      <c r="C49" s="9" t="str">
        <v>305B</v>
      </c>
      <c r="D49" s="9" t="str">
        <f>IF(ALL!G48="","",ALL!G48)</f>
        <v>M</v>
      </c>
      <c r="E49" s="9" t="str">
        <f>ALL!N48</f>
        <v>O</v>
      </c>
      <c r="F49" s="10" t="str">
        <f>IF(ALL!D48="","",ALL!D48)</f>
        <v/>
      </c>
      <c r="G49" s="9"/>
      <c r="H49" s="9"/>
      <c r="I49" s="11"/>
      <c r="J49" s="9"/>
      <c r="K49" s="9"/>
      <c r="L49" s="9"/>
      <c r="M49" s="9"/>
      <c r="N49" s="15"/>
      <c r="O49" s="15"/>
      <c r="R49" s="9">
        <v>45</v>
      </c>
      <c r="S49" s="9">
        <v>155</v>
      </c>
      <c r="T49" s="9">
        <v>265</v>
      </c>
      <c r="U49" s="9">
        <v>375</v>
      </c>
      <c r="W49" s="12">
        <v>52</v>
      </c>
      <c r="X49" s="12">
        <v>159</v>
      </c>
      <c r="Y49" s="12">
        <v>269</v>
      </c>
      <c r="Z49" s="12">
        <v>381</v>
      </c>
      <c r="AB49" s="12">
        <v>46</v>
      </c>
      <c r="AC49" s="12" t="str" cm="1">
        <f t="array" ref="AC49">_xlfn.LET(_xlpm.r, SUM(($J$4:$O$171=AB49)*ROW($J$4:$O$171)), IF(_xlpm.r=0, "", INDEX($C:$C, _xlpm.r)))</f>
        <v/>
      </c>
      <c r="AD49" s="12" t="str" cm="1">
        <f t="array" ref="AD49">_xlfn.LET(_xlpm.r, SUM(($J$4:$O$171=AB49)*ROW($J$4:$O$171)), IF(_xlpm.r=0, "", INDEX($F:$F, _xlpm.r)))</f>
        <v/>
      </c>
      <c r="AE49" s="89" t="str">
        <f>_xlfn.LET(_xlpm.phone, _xlfn.XLOOKUP(AC49, ALL!$C$3:$C$170, ALL!$R$3:$R$170, ""), IF(_xlpm.phone="", "", _xlpm.phone))</f>
        <v/>
      </c>
      <c r="AG49" s="12">
        <v>156</v>
      </c>
      <c r="AH49" s="12" t="str" cm="1">
        <f t="array" ref="AH49">_xlfn.LET(_xlpm.r, SUM(($J$4:$O$171=AG49)*ROW($J$4:$O$171)), IF(_xlpm.r=0, "", INDEX(C:$C, _xlpm.r)))</f>
        <v/>
      </c>
      <c r="AI49" s="12" t="str" cm="1">
        <f t="array" ref="AI49">_xlfn.LET(_xlpm.r, SUM(($J$4:$O$171=AG49)*ROW($J$4:$O$171)), IF(_xlpm.r=0, "", INDEX($F:$F, _xlpm.r)))</f>
        <v/>
      </c>
      <c r="AJ49" s="89" t="str">
        <f>_xlfn.LET(_xlpm.phone, _xlfn.XLOOKUP(AH49, ALL!$C$3:$C$170, ALL!$R$3:$R$170, ""), IF(_xlpm.phone="", "", _xlpm.phone))</f>
        <v/>
      </c>
      <c r="AL49" s="12">
        <v>266</v>
      </c>
      <c r="AM49" s="12" t="str" cm="1">
        <f t="array" ref="AM49">_xlfn.LET(_xlpm.r, SUM(($J$4:$O$171=AL49)*ROW($J$4:$O$171)), IF(_xlpm.r=0, "", INDEX($C:$C, _xlpm.r)))</f>
        <v/>
      </c>
      <c r="AN49" s="12" t="str" cm="1">
        <f t="array" ref="AN49">_xlfn.LET(_xlpm.r, SUM(($J$4:$O$171=AL49)*ROW($J$4:$O$171)), IF(_xlpm.r=0, "", INDEX($F:$F, _xlpm.r)))</f>
        <v/>
      </c>
      <c r="AO49" s="89" t="str">
        <f>_xlfn.LET(_xlpm.phone, _xlfn.XLOOKUP(AM49, ALL!$C$3:$C$170, ALL!$R$3:$R$170, ""), IF(_xlpm.phone="", "", _xlpm.phone))</f>
        <v/>
      </c>
      <c r="AQ49" s="12">
        <v>376</v>
      </c>
      <c r="AR49" s="12" t="str" cm="1">
        <f t="array" ref="AR49">_xlfn.LET(_xlpm.r, SUM(($J$4:$O$171=AQ49)*ROW($J$4:$O$171)), IF(_xlpm.r=0, "", INDEX($C:$C, _xlpm.r)))</f>
        <v/>
      </c>
      <c r="AS49" s="12" t="str" cm="1">
        <f t="array" ref="AS49">_xlfn.LET(_xlpm.r, SUM(($J$4:$O$171=AQ49)*ROW($J$4:$O$171)), IF(_xlpm.r=0, "", INDEX($F:$F, _xlpm.r)))</f>
        <v/>
      </c>
      <c r="AT49" s="89" t="str">
        <f>_xlfn.LET(_xlpm.phone, _xlfn.XLOOKUP(AR49, ALL!$C$3:$C$170, ALL!$R$3:$R$170, ""), IF(_xlpm.phone="", "", _xlpm.phone))</f>
        <v/>
      </c>
    </row>
    <row r="50" spans="1:46" s="12" customFormat="1" ht="20.149999999999999" customHeight="1" x14ac:dyDescent="0.25">
      <c r="A50" s="9">
        <f t="array" ref="A50:C50">[1]ALL!A49:C49</f>
        <v>3635</v>
      </c>
      <c r="B50" s="9" t="str">
        <v>A</v>
      </c>
      <c r="C50" s="9" t="str">
        <v>306A</v>
      </c>
      <c r="D50" s="9" t="str">
        <f>IF(ALL!G49="","",ALL!G49)</f>
        <v>M</v>
      </c>
      <c r="E50" s="9" t="str">
        <f>ALL!N49</f>
        <v>O</v>
      </c>
      <c r="F50" s="10" t="str">
        <f>IF(ALL!D49="","",ALL!D49)</f>
        <v/>
      </c>
      <c r="G50" s="9"/>
      <c r="H50" s="9"/>
      <c r="I50" s="11"/>
      <c r="J50" s="9"/>
      <c r="K50" s="9"/>
      <c r="L50" s="9"/>
      <c r="M50" s="13"/>
      <c r="N50" s="16"/>
      <c r="O50" s="16"/>
      <c r="R50" s="9">
        <v>46</v>
      </c>
      <c r="S50" s="9">
        <v>156</v>
      </c>
      <c r="T50" s="9">
        <v>266</v>
      </c>
      <c r="U50" s="9">
        <v>376</v>
      </c>
      <c r="W50" s="12">
        <v>53</v>
      </c>
      <c r="X50" s="12">
        <v>160</v>
      </c>
      <c r="Y50" s="12">
        <v>270</v>
      </c>
      <c r="Z50" s="12">
        <v>382</v>
      </c>
      <c r="AB50" s="12">
        <v>47</v>
      </c>
      <c r="AC50" s="12" t="str" cm="1">
        <f t="array" ref="AC50">_xlfn.LET(_xlpm.r, SUM(($J$4:$O$171=AB50)*ROW($J$4:$O$171)), IF(_xlpm.r=0, "", INDEX($C:$C, _xlpm.r)))</f>
        <v/>
      </c>
      <c r="AD50" s="12" t="str" cm="1">
        <f t="array" ref="AD50">_xlfn.LET(_xlpm.r, SUM(($J$4:$O$171=AB50)*ROW($J$4:$O$171)), IF(_xlpm.r=0, "", INDEX($F:$F, _xlpm.r)))</f>
        <v/>
      </c>
      <c r="AE50" s="89" t="str">
        <f>_xlfn.LET(_xlpm.phone, _xlfn.XLOOKUP(AC50, ALL!$C$3:$C$170, ALL!$R$3:$R$170, ""), IF(_xlpm.phone="", "", _xlpm.phone))</f>
        <v/>
      </c>
      <c r="AG50" s="12">
        <v>157</v>
      </c>
      <c r="AH50" s="12" t="str" cm="1">
        <f t="array" ref="AH50">_xlfn.LET(_xlpm.r, SUM(($J$4:$O$171=AG50)*ROW($J$4:$O$171)), IF(_xlpm.r=0, "", INDEX(C:$C, _xlpm.r)))</f>
        <v/>
      </c>
      <c r="AI50" s="12" t="str" cm="1">
        <f t="array" ref="AI50">_xlfn.LET(_xlpm.r, SUM(($J$4:$O$171=AG50)*ROW($J$4:$O$171)), IF(_xlpm.r=0, "", INDEX($F:$F, _xlpm.r)))</f>
        <v/>
      </c>
      <c r="AJ50" s="89" t="str">
        <f>_xlfn.LET(_xlpm.phone, _xlfn.XLOOKUP(AH50, ALL!$C$3:$C$170, ALL!$R$3:$R$170, ""), IF(_xlpm.phone="", "", _xlpm.phone))</f>
        <v/>
      </c>
      <c r="AL50" s="12">
        <v>267</v>
      </c>
      <c r="AM50" s="12" t="str" cm="1">
        <f t="array" ref="AM50">_xlfn.LET(_xlpm.r, SUM(($J$4:$O$171=AL50)*ROW($J$4:$O$171)), IF(_xlpm.r=0, "", INDEX($C:$C, _xlpm.r)))</f>
        <v/>
      </c>
      <c r="AN50" s="12" t="str" cm="1">
        <f t="array" ref="AN50">_xlfn.LET(_xlpm.r, SUM(($J$4:$O$171=AL50)*ROW($J$4:$O$171)), IF(_xlpm.r=0, "", INDEX($F:$F, _xlpm.r)))</f>
        <v/>
      </c>
      <c r="AO50" s="89" t="str">
        <f>_xlfn.LET(_xlpm.phone, _xlfn.XLOOKUP(AM50, ALL!$C$3:$C$170, ALL!$R$3:$R$170, ""), IF(_xlpm.phone="", "", _xlpm.phone))</f>
        <v/>
      </c>
      <c r="AQ50" s="12">
        <v>377</v>
      </c>
      <c r="AR50" s="12" t="str" cm="1">
        <f t="array" ref="AR50">_xlfn.LET(_xlpm.r, SUM(($J$4:$O$171=AQ50)*ROW($J$4:$O$171)), IF(_xlpm.r=0, "", INDEX($C:$C, _xlpm.r)))</f>
        <v/>
      </c>
      <c r="AS50" s="12" t="str" cm="1">
        <f t="array" ref="AS50">_xlfn.LET(_xlpm.r, SUM(($J$4:$O$171=AQ50)*ROW($J$4:$O$171)), IF(_xlpm.r=0, "", INDEX($F:$F, _xlpm.r)))</f>
        <v/>
      </c>
      <c r="AT50" s="89" t="str">
        <f>_xlfn.LET(_xlpm.phone, _xlfn.XLOOKUP(AR50, ALL!$C$3:$C$170, ALL!$R$3:$R$170, ""), IF(_xlpm.phone="", "", _xlpm.phone))</f>
        <v/>
      </c>
    </row>
    <row r="51" spans="1:46" s="12" customFormat="1" ht="20.149999999999999" customHeight="1" x14ac:dyDescent="0.25">
      <c r="A51" s="9">
        <f t="array" ref="A51:C51">[1]ALL!A50:C50</f>
        <v>3635</v>
      </c>
      <c r="B51" s="9" t="str">
        <v>A</v>
      </c>
      <c r="C51" s="9" t="str">
        <v>306B</v>
      </c>
      <c r="D51" s="9" t="str">
        <f>IF(ALL!G50="","",ALL!G50)</f>
        <v>M</v>
      </c>
      <c r="E51" s="9" t="str">
        <f>ALL!N50</f>
        <v>V</v>
      </c>
      <c r="F51" s="10" t="str">
        <f>IF(ALL!D50="","",ALL!D50)</f>
        <v/>
      </c>
      <c r="G51" s="9"/>
      <c r="H51" s="9"/>
      <c r="I51" s="11"/>
      <c r="J51" s="9"/>
      <c r="K51" s="9"/>
      <c r="L51" s="9"/>
      <c r="M51" s="9"/>
      <c r="N51" s="15"/>
      <c r="O51" s="15"/>
      <c r="R51" s="9">
        <v>47</v>
      </c>
      <c r="S51" s="9">
        <v>157</v>
      </c>
      <c r="T51" s="9">
        <v>267</v>
      </c>
      <c r="U51" s="9">
        <v>377</v>
      </c>
      <c r="W51" s="12">
        <v>54</v>
      </c>
      <c r="X51" s="12">
        <v>161</v>
      </c>
      <c r="Y51" s="12">
        <v>271</v>
      </c>
      <c r="Z51" s="12">
        <v>383</v>
      </c>
      <c r="AB51" s="12">
        <v>48</v>
      </c>
      <c r="AC51" s="12" t="str" cm="1">
        <f t="array" ref="AC51">_xlfn.LET(_xlpm.r, SUM(($J$4:$O$171=AB51)*ROW($J$4:$O$171)), IF(_xlpm.r=0, "", INDEX($C:$C, _xlpm.r)))</f>
        <v/>
      </c>
      <c r="AD51" s="12" t="str" cm="1">
        <f t="array" ref="AD51">_xlfn.LET(_xlpm.r, SUM(($J$4:$O$171=AB51)*ROW($J$4:$O$171)), IF(_xlpm.r=0, "", INDEX($F:$F, _xlpm.r)))</f>
        <v/>
      </c>
      <c r="AE51" s="89" t="str">
        <f>_xlfn.LET(_xlpm.phone, _xlfn.XLOOKUP(AC51, ALL!$C$3:$C$170, ALL!$R$3:$R$170, ""), IF(_xlpm.phone="", "", _xlpm.phone))</f>
        <v/>
      </c>
      <c r="AG51" s="12">
        <v>158</v>
      </c>
      <c r="AH51" s="12" t="str" cm="1">
        <f t="array" ref="AH51">_xlfn.LET(_xlpm.r, SUM(($J$4:$O$171=AG51)*ROW($J$4:$O$171)), IF(_xlpm.r=0, "", INDEX(C:$C, _xlpm.r)))</f>
        <v/>
      </c>
      <c r="AI51" s="12" t="str" cm="1">
        <f t="array" ref="AI51">_xlfn.LET(_xlpm.r, SUM(($J$4:$O$171=AG51)*ROW($J$4:$O$171)), IF(_xlpm.r=0, "", INDEX($F:$F, _xlpm.r)))</f>
        <v/>
      </c>
      <c r="AJ51" s="89" t="str">
        <f>_xlfn.LET(_xlpm.phone, _xlfn.XLOOKUP(AH51, ALL!$C$3:$C$170, ALL!$R$3:$R$170, ""), IF(_xlpm.phone="", "", _xlpm.phone))</f>
        <v/>
      </c>
      <c r="AL51" s="12">
        <v>268</v>
      </c>
      <c r="AM51" s="12" t="str" cm="1">
        <f t="array" ref="AM51">_xlfn.LET(_xlpm.r, SUM(($J$4:$O$171=AL51)*ROW($J$4:$O$171)), IF(_xlpm.r=0, "", INDEX($C:$C, _xlpm.r)))</f>
        <v/>
      </c>
      <c r="AN51" s="12" t="str" cm="1">
        <f t="array" ref="AN51">_xlfn.LET(_xlpm.r, SUM(($J$4:$O$171=AL51)*ROW($J$4:$O$171)), IF(_xlpm.r=0, "", INDEX($F:$F, _xlpm.r)))</f>
        <v/>
      </c>
      <c r="AO51" s="89" t="str">
        <f>_xlfn.LET(_xlpm.phone, _xlfn.XLOOKUP(AM51, ALL!$C$3:$C$170, ALL!$R$3:$R$170, ""), IF(_xlpm.phone="", "", _xlpm.phone))</f>
        <v/>
      </c>
      <c r="AQ51" s="12">
        <v>378</v>
      </c>
      <c r="AR51" s="12" t="str" cm="1">
        <f t="array" ref="AR51">_xlfn.LET(_xlpm.r, SUM(($J$4:$O$171=AQ51)*ROW($J$4:$O$171)), IF(_xlpm.r=0, "", INDEX($C:$C, _xlpm.r)))</f>
        <v/>
      </c>
      <c r="AS51" s="12" t="str" cm="1">
        <f t="array" ref="AS51">_xlfn.LET(_xlpm.r, SUM(($J$4:$O$171=AQ51)*ROW($J$4:$O$171)), IF(_xlpm.r=0, "", INDEX($F:$F, _xlpm.r)))</f>
        <v/>
      </c>
      <c r="AT51" s="89" t="str">
        <f>_xlfn.LET(_xlpm.phone, _xlfn.XLOOKUP(AR51, ALL!$C$3:$C$170, ALL!$R$3:$R$170, ""), IF(_xlpm.phone="", "", _xlpm.phone))</f>
        <v/>
      </c>
    </row>
    <row r="52" spans="1:46" s="12" customFormat="1" ht="20.149999999999999" customHeight="1" x14ac:dyDescent="0.25">
      <c r="A52" s="9">
        <f t="array" ref="A52:C52">[1]ALL!A51:C51</f>
        <v>3635</v>
      </c>
      <c r="B52" s="9" t="str">
        <v>A</v>
      </c>
      <c r="C52" s="9" t="str">
        <v>307A</v>
      </c>
      <c r="D52" s="9" t="str">
        <f>IF(ALL!G51="","",ALL!G51)</f>
        <v>F</v>
      </c>
      <c r="E52" s="9" t="str">
        <f>ALL!N51</f>
        <v>O</v>
      </c>
      <c r="F52" s="10" t="str">
        <f>IF(ALL!D51="","",ALL!D51)</f>
        <v/>
      </c>
      <c r="G52" s="9"/>
      <c r="H52" s="9"/>
      <c r="I52" s="11"/>
      <c r="J52" s="9"/>
      <c r="K52" s="9"/>
      <c r="L52" s="9"/>
      <c r="M52" s="13"/>
      <c r="N52" s="13"/>
      <c r="O52" s="13"/>
      <c r="R52" s="9">
        <v>48</v>
      </c>
      <c r="S52" s="9">
        <v>158</v>
      </c>
      <c r="T52" s="9">
        <v>268</v>
      </c>
      <c r="U52" s="9">
        <v>378</v>
      </c>
      <c r="W52" s="12">
        <v>55</v>
      </c>
      <c r="X52" s="12">
        <v>162</v>
      </c>
      <c r="Y52" s="12">
        <v>272</v>
      </c>
      <c r="Z52" s="12">
        <v>384</v>
      </c>
      <c r="AB52" s="12">
        <v>49</v>
      </c>
      <c r="AC52" s="12" t="str" cm="1">
        <f t="array" ref="AC52">_xlfn.LET(_xlpm.r, SUM(($J$4:$O$171=AB52)*ROW($J$4:$O$171)), IF(_xlpm.r=0, "", INDEX($C:$C, _xlpm.r)))</f>
        <v/>
      </c>
      <c r="AD52" s="12" t="str" cm="1">
        <f t="array" ref="AD52">_xlfn.LET(_xlpm.r, SUM(($J$4:$O$171=AB52)*ROW($J$4:$O$171)), IF(_xlpm.r=0, "", INDEX($F:$F, _xlpm.r)))</f>
        <v/>
      </c>
      <c r="AE52" s="89" t="str">
        <f>_xlfn.LET(_xlpm.phone, _xlfn.XLOOKUP(AC52, ALL!$C$3:$C$170, ALL!$R$3:$R$170, ""), IF(_xlpm.phone="", "", _xlpm.phone))</f>
        <v/>
      </c>
      <c r="AG52" s="12">
        <v>159</v>
      </c>
      <c r="AH52" s="12" t="str" cm="1">
        <f t="array" ref="AH52">_xlfn.LET(_xlpm.r, SUM(($J$4:$O$171=AG52)*ROW($J$4:$O$171)), IF(_xlpm.r=0, "", INDEX(C:$C, _xlpm.r)))</f>
        <v/>
      </c>
      <c r="AI52" s="12" t="str" cm="1">
        <f t="array" ref="AI52">_xlfn.LET(_xlpm.r, SUM(($J$4:$O$171=AG52)*ROW($J$4:$O$171)), IF(_xlpm.r=0, "", INDEX($F:$F, _xlpm.r)))</f>
        <v/>
      </c>
      <c r="AJ52" s="89" t="str">
        <f>_xlfn.LET(_xlpm.phone, _xlfn.XLOOKUP(AH52, ALL!$C$3:$C$170, ALL!$R$3:$R$170, ""), IF(_xlpm.phone="", "", _xlpm.phone))</f>
        <v/>
      </c>
      <c r="AL52" s="12">
        <v>269</v>
      </c>
      <c r="AM52" s="12" t="str" cm="1">
        <f t="array" ref="AM52">_xlfn.LET(_xlpm.r, SUM(($J$4:$O$171=AL52)*ROW($J$4:$O$171)), IF(_xlpm.r=0, "", INDEX($C:$C, _xlpm.r)))</f>
        <v/>
      </c>
      <c r="AN52" s="12" t="str" cm="1">
        <f t="array" ref="AN52">_xlfn.LET(_xlpm.r, SUM(($J$4:$O$171=AL52)*ROW($J$4:$O$171)), IF(_xlpm.r=0, "", INDEX($F:$F, _xlpm.r)))</f>
        <v/>
      </c>
      <c r="AO52" s="89" t="str">
        <f>_xlfn.LET(_xlpm.phone, _xlfn.XLOOKUP(AM52, ALL!$C$3:$C$170, ALL!$R$3:$R$170, ""), IF(_xlpm.phone="", "", _xlpm.phone))</f>
        <v/>
      </c>
      <c r="AQ52" s="12">
        <v>379</v>
      </c>
      <c r="AR52" s="12" t="str" cm="1">
        <f t="array" ref="AR52">_xlfn.LET(_xlpm.r, SUM(($J$4:$O$171=AQ52)*ROW($J$4:$O$171)), IF(_xlpm.r=0, "", INDEX($C:$C, _xlpm.r)))</f>
        <v/>
      </c>
      <c r="AS52" s="12" t="str" cm="1">
        <f t="array" ref="AS52">_xlfn.LET(_xlpm.r, SUM(($J$4:$O$171=AQ52)*ROW($J$4:$O$171)), IF(_xlpm.r=0, "", INDEX($F:$F, _xlpm.r)))</f>
        <v/>
      </c>
      <c r="AT52" s="89" t="str">
        <f>_xlfn.LET(_xlpm.phone, _xlfn.XLOOKUP(AR52, ALL!$C$3:$C$170, ALL!$R$3:$R$170, ""), IF(_xlpm.phone="", "", _xlpm.phone))</f>
        <v/>
      </c>
    </row>
    <row r="53" spans="1:46" s="12" customFormat="1" ht="20.149999999999999" customHeight="1" x14ac:dyDescent="0.25">
      <c r="A53" s="9">
        <f t="array" ref="A53:C53">[1]ALL!A52:C52</f>
        <v>3635</v>
      </c>
      <c r="B53" s="9" t="str">
        <v>A</v>
      </c>
      <c r="C53" s="9" t="str">
        <v>307B</v>
      </c>
      <c r="D53" s="9" t="str">
        <f>IF(ALL!G52="","",ALL!G52)</f>
        <v>F</v>
      </c>
      <c r="E53" s="9" t="str">
        <f>ALL!N52</f>
        <v>O</v>
      </c>
      <c r="F53" s="10" t="str">
        <f>IF(ALL!D52="","",ALL!D52)</f>
        <v/>
      </c>
      <c r="G53" s="9"/>
      <c r="H53" s="9"/>
      <c r="I53" s="11"/>
      <c r="J53" s="9"/>
      <c r="K53" s="9"/>
      <c r="L53" s="9"/>
      <c r="M53" s="9"/>
      <c r="N53" s="9"/>
      <c r="O53" s="9"/>
      <c r="R53" s="9">
        <v>49</v>
      </c>
      <c r="S53" s="9">
        <v>159</v>
      </c>
      <c r="T53" s="9">
        <v>269</v>
      </c>
      <c r="U53" s="9">
        <v>379</v>
      </c>
      <c r="W53" s="12">
        <v>56</v>
      </c>
      <c r="X53" s="12">
        <v>163</v>
      </c>
      <c r="Y53" s="12">
        <v>273</v>
      </c>
      <c r="Z53" s="12">
        <v>385</v>
      </c>
      <c r="AB53" s="12">
        <v>50</v>
      </c>
      <c r="AC53" s="12" t="str" cm="1">
        <f t="array" ref="AC53">_xlfn.LET(_xlpm.r, SUM(($J$4:$O$171=AB53)*ROW($J$4:$O$171)), IF(_xlpm.r=0, "", INDEX($C:$C, _xlpm.r)))</f>
        <v/>
      </c>
      <c r="AD53" s="12" t="str" cm="1">
        <f t="array" ref="AD53">_xlfn.LET(_xlpm.r, SUM(($J$4:$O$171=AB53)*ROW($J$4:$O$171)), IF(_xlpm.r=0, "", INDEX($F:$F, _xlpm.r)))</f>
        <v/>
      </c>
      <c r="AE53" s="89" t="str">
        <f>_xlfn.LET(_xlpm.phone, _xlfn.XLOOKUP(AC53, ALL!$C$3:$C$170, ALL!$R$3:$R$170, ""), IF(_xlpm.phone="", "", _xlpm.phone))</f>
        <v/>
      </c>
      <c r="AG53" s="12">
        <v>160</v>
      </c>
      <c r="AH53" s="12" t="str" cm="1">
        <f t="array" ref="AH53">_xlfn.LET(_xlpm.r, SUM(($J$4:$O$171=AG53)*ROW($J$4:$O$171)), IF(_xlpm.r=0, "", INDEX(C:$C, _xlpm.r)))</f>
        <v/>
      </c>
      <c r="AI53" s="12" t="str" cm="1">
        <f t="array" ref="AI53">_xlfn.LET(_xlpm.r, SUM(($J$4:$O$171=AG53)*ROW($J$4:$O$171)), IF(_xlpm.r=0, "", INDEX($F:$F, _xlpm.r)))</f>
        <v/>
      </c>
      <c r="AJ53" s="89" t="str">
        <f>_xlfn.LET(_xlpm.phone, _xlfn.XLOOKUP(AH53, ALL!$C$3:$C$170, ALL!$R$3:$R$170, ""), IF(_xlpm.phone="", "", _xlpm.phone))</f>
        <v/>
      </c>
      <c r="AL53" s="12">
        <v>270</v>
      </c>
      <c r="AM53" s="12" t="str" cm="1">
        <f t="array" ref="AM53">_xlfn.LET(_xlpm.r, SUM(($J$4:$O$171=AL53)*ROW($J$4:$O$171)), IF(_xlpm.r=0, "", INDEX($C:$C, _xlpm.r)))</f>
        <v/>
      </c>
      <c r="AN53" s="12" t="str" cm="1">
        <f t="array" ref="AN53">_xlfn.LET(_xlpm.r, SUM(($J$4:$O$171=AL53)*ROW($J$4:$O$171)), IF(_xlpm.r=0, "", INDEX($F:$F, _xlpm.r)))</f>
        <v/>
      </c>
      <c r="AO53" s="89" t="str">
        <f>_xlfn.LET(_xlpm.phone, _xlfn.XLOOKUP(AM53, ALL!$C$3:$C$170, ALL!$R$3:$R$170, ""), IF(_xlpm.phone="", "", _xlpm.phone))</f>
        <v/>
      </c>
      <c r="AQ53" s="12">
        <v>380</v>
      </c>
      <c r="AR53" s="12" t="str" cm="1">
        <f t="array" ref="AR53">_xlfn.LET(_xlpm.r, SUM(($J$4:$O$171=AQ53)*ROW($J$4:$O$171)), IF(_xlpm.r=0, "", INDEX($C:$C, _xlpm.r)))</f>
        <v/>
      </c>
      <c r="AS53" s="12" t="str" cm="1">
        <f t="array" ref="AS53">_xlfn.LET(_xlpm.r, SUM(($J$4:$O$171=AQ53)*ROW($J$4:$O$171)), IF(_xlpm.r=0, "", INDEX($F:$F, _xlpm.r)))</f>
        <v/>
      </c>
      <c r="AT53" s="89" t="str">
        <f>_xlfn.LET(_xlpm.phone, _xlfn.XLOOKUP(AR53, ALL!$C$3:$C$170, ALL!$R$3:$R$170, ""), IF(_xlpm.phone="", "", _xlpm.phone))</f>
        <v/>
      </c>
    </row>
    <row r="54" spans="1:46" s="12" customFormat="1" ht="20.149999999999999" customHeight="1" x14ac:dyDescent="0.25">
      <c r="A54" s="9">
        <f t="array" ref="A54:C54">[1]ALL!A53:C53</f>
        <v>3635</v>
      </c>
      <c r="B54" s="9" t="str">
        <v>A</v>
      </c>
      <c r="C54" s="9" t="str">
        <v>308A</v>
      </c>
      <c r="D54" s="9" t="str">
        <f>IF(ALL!G53="","",ALL!G53)</f>
        <v>M</v>
      </c>
      <c r="E54" s="9" t="str">
        <f>ALL!N53</f>
        <v>V</v>
      </c>
      <c r="F54" s="10" t="str">
        <f>IF(ALL!D53="","",ALL!D53)</f>
        <v/>
      </c>
      <c r="G54" s="9"/>
      <c r="H54" s="9"/>
      <c r="I54" s="11"/>
      <c r="J54" s="9"/>
      <c r="K54" s="9"/>
      <c r="L54" s="9"/>
      <c r="M54" s="9"/>
      <c r="N54" s="14"/>
      <c r="O54" s="14"/>
      <c r="R54" s="9">
        <v>50</v>
      </c>
      <c r="S54" s="9">
        <v>160</v>
      </c>
      <c r="T54" s="9">
        <v>270</v>
      </c>
      <c r="U54" s="9">
        <v>380</v>
      </c>
      <c r="W54" s="12">
        <v>57</v>
      </c>
      <c r="X54" s="12">
        <v>164</v>
      </c>
      <c r="Y54" s="12">
        <v>274</v>
      </c>
      <c r="Z54" s="12">
        <v>386</v>
      </c>
      <c r="AB54" s="12">
        <v>51</v>
      </c>
      <c r="AC54" s="12" t="str" cm="1">
        <f t="array" ref="AC54">_xlfn.LET(_xlpm.r, SUM(($J$4:$O$171=AB54)*ROW($J$4:$O$171)), IF(_xlpm.r=0, "", INDEX($C:$C, _xlpm.r)))</f>
        <v/>
      </c>
      <c r="AD54" s="12" t="str" cm="1">
        <f t="array" ref="AD54">_xlfn.LET(_xlpm.r, SUM(($J$4:$O$171=AB54)*ROW($J$4:$O$171)), IF(_xlpm.r=0, "", INDEX($F:$F, _xlpm.r)))</f>
        <v/>
      </c>
      <c r="AE54" s="89" t="str">
        <f>_xlfn.LET(_xlpm.phone, _xlfn.XLOOKUP(AC54, ALL!$C$3:$C$170, ALL!$R$3:$R$170, ""), IF(_xlpm.phone="", "", _xlpm.phone))</f>
        <v/>
      </c>
      <c r="AG54" s="12">
        <v>161</v>
      </c>
      <c r="AH54" s="12" t="str" cm="1">
        <f t="array" ref="AH54">_xlfn.LET(_xlpm.r, SUM(($J$4:$O$171=AG54)*ROW($J$4:$O$171)), IF(_xlpm.r=0, "", INDEX(C:$C, _xlpm.r)))</f>
        <v/>
      </c>
      <c r="AI54" s="12" t="str" cm="1">
        <f t="array" ref="AI54">_xlfn.LET(_xlpm.r, SUM(($J$4:$O$171=AG54)*ROW($J$4:$O$171)), IF(_xlpm.r=0, "", INDEX($F:$F, _xlpm.r)))</f>
        <v/>
      </c>
      <c r="AJ54" s="89" t="str">
        <f>_xlfn.LET(_xlpm.phone, _xlfn.XLOOKUP(AH54, ALL!$C$3:$C$170, ALL!$R$3:$R$170, ""), IF(_xlpm.phone="", "", _xlpm.phone))</f>
        <v/>
      </c>
      <c r="AL54" s="12">
        <v>271</v>
      </c>
      <c r="AM54" s="12" t="str" cm="1">
        <f t="array" ref="AM54">_xlfn.LET(_xlpm.r, SUM(($J$4:$O$171=AL54)*ROW($J$4:$O$171)), IF(_xlpm.r=0, "", INDEX($C:$C, _xlpm.r)))</f>
        <v/>
      </c>
      <c r="AN54" s="12" t="str" cm="1">
        <f t="array" ref="AN54">_xlfn.LET(_xlpm.r, SUM(($J$4:$O$171=AL54)*ROW($J$4:$O$171)), IF(_xlpm.r=0, "", INDEX($F:$F, _xlpm.r)))</f>
        <v/>
      </c>
      <c r="AO54" s="89" t="str">
        <f>_xlfn.LET(_xlpm.phone, _xlfn.XLOOKUP(AM54, ALL!$C$3:$C$170, ALL!$R$3:$R$170, ""), IF(_xlpm.phone="", "", _xlpm.phone))</f>
        <v/>
      </c>
      <c r="AQ54" s="12">
        <v>381</v>
      </c>
      <c r="AR54" s="12" t="str" cm="1">
        <f t="array" ref="AR54">_xlfn.LET(_xlpm.r, SUM(($J$4:$O$171=AQ54)*ROW($J$4:$O$171)), IF(_xlpm.r=0, "", INDEX($C:$C, _xlpm.r)))</f>
        <v/>
      </c>
      <c r="AS54" s="12" t="str" cm="1">
        <f t="array" ref="AS54">_xlfn.LET(_xlpm.r, SUM(($J$4:$O$171=AQ54)*ROW($J$4:$O$171)), IF(_xlpm.r=0, "", INDEX($F:$F, _xlpm.r)))</f>
        <v/>
      </c>
      <c r="AT54" s="89" t="str">
        <f>_xlfn.LET(_xlpm.phone, _xlfn.XLOOKUP(AR54, ALL!$C$3:$C$170, ALL!$R$3:$R$170, ""), IF(_xlpm.phone="", "", _xlpm.phone))</f>
        <v/>
      </c>
    </row>
    <row r="55" spans="1:46" s="12" customFormat="1" ht="20.149999999999999" customHeight="1" x14ac:dyDescent="0.25">
      <c r="A55" s="9">
        <f t="array" ref="A55:C55">[1]ALL!A54:C54</f>
        <v>3635</v>
      </c>
      <c r="B55" s="9" t="str">
        <v>A</v>
      </c>
      <c r="C55" s="9" t="str">
        <v>308B</v>
      </c>
      <c r="D55" s="9" t="str">
        <f>IF(ALL!G54="","",ALL!G54)</f>
        <v>M</v>
      </c>
      <c r="E55" s="9" t="str">
        <f>ALL!N54</f>
        <v>O</v>
      </c>
      <c r="F55" s="10" t="str">
        <f>IF(ALL!D54="","",ALL!D54)</f>
        <v/>
      </c>
      <c r="G55" s="9"/>
      <c r="H55" s="9"/>
      <c r="I55" s="11"/>
      <c r="J55" s="9"/>
      <c r="K55" s="9"/>
      <c r="L55" s="9"/>
      <c r="M55" s="9"/>
      <c r="N55" s="15"/>
      <c r="O55" s="15"/>
      <c r="R55" s="9">
        <v>51</v>
      </c>
      <c r="S55" s="9">
        <v>161</v>
      </c>
      <c r="T55" s="9">
        <v>271</v>
      </c>
      <c r="U55" s="9">
        <v>381</v>
      </c>
      <c r="W55" s="12">
        <v>58</v>
      </c>
      <c r="X55" s="12">
        <v>165</v>
      </c>
      <c r="Y55" s="12">
        <v>275</v>
      </c>
      <c r="Z55" s="12">
        <v>387</v>
      </c>
      <c r="AB55" s="12">
        <v>52</v>
      </c>
      <c r="AC55" s="12" t="str" cm="1">
        <f t="array" ref="AC55">_xlfn.LET(_xlpm.r, SUM(($J$4:$O$171=AB55)*ROW($J$4:$O$171)), IF(_xlpm.r=0, "", INDEX($C:$C, _xlpm.r)))</f>
        <v/>
      </c>
      <c r="AD55" s="12" t="str" cm="1">
        <f t="array" ref="AD55">_xlfn.LET(_xlpm.r, SUM(($J$4:$O$171=AB55)*ROW($J$4:$O$171)), IF(_xlpm.r=0, "", INDEX($F:$F, _xlpm.r)))</f>
        <v/>
      </c>
      <c r="AE55" s="89" t="str">
        <f>_xlfn.LET(_xlpm.phone, _xlfn.XLOOKUP(AC55, ALL!$C$3:$C$170, ALL!$R$3:$R$170, ""), IF(_xlpm.phone="", "", _xlpm.phone))</f>
        <v/>
      </c>
      <c r="AG55" s="12">
        <v>162</v>
      </c>
      <c r="AH55" s="12" t="str" cm="1">
        <f t="array" ref="AH55">_xlfn.LET(_xlpm.r, SUM(($J$4:$O$171=AG55)*ROW($J$4:$O$171)), IF(_xlpm.r=0, "", INDEX(C:$C, _xlpm.r)))</f>
        <v/>
      </c>
      <c r="AI55" s="12" t="str" cm="1">
        <f t="array" ref="AI55">_xlfn.LET(_xlpm.r, SUM(($J$4:$O$171=AG55)*ROW($J$4:$O$171)), IF(_xlpm.r=0, "", INDEX($F:$F, _xlpm.r)))</f>
        <v/>
      </c>
      <c r="AJ55" s="89" t="str">
        <f>_xlfn.LET(_xlpm.phone, _xlfn.XLOOKUP(AH55, ALL!$C$3:$C$170, ALL!$R$3:$R$170, ""), IF(_xlpm.phone="", "", _xlpm.phone))</f>
        <v/>
      </c>
      <c r="AL55" s="12">
        <v>272</v>
      </c>
      <c r="AM55" s="12" t="str" cm="1">
        <f t="array" ref="AM55">_xlfn.LET(_xlpm.r, SUM(($J$4:$O$171=AL55)*ROW($J$4:$O$171)), IF(_xlpm.r=0, "", INDEX($C:$C, _xlpm.r)))</f>
        <v/>
      </c>
      <c r="AN55" s="12" t="str" cm="1">
        <f t="array" ref="AN55">_xlfn.LET(_xlpm.r, SUM(($J$4:$O$171=AL55)*ROW($J$4:$O$171)), IF(_xlpm.r=0, "", INDEX($F:$F, _xlpm.r)))</f>
        <v/>
      </c>
      <c r="AO55" s="89" t="str">
        <f>_xlfn.LET(_xlpm.phone, _xlfn.XLOOKUP(AM55, ALL!$C$3:$C$170, ALL!$R$3:$R$170, ""), IF(_xlpm.phone="", "", _xlpm.phone))</f>
        <v/>
      </c>
      <c r="AQ55" s="12">
        <v>382</v>
      </c>
      <c r="AR55" s="12" t="str" cm="1">
        <f t="array" ref="AR55">_xlfn.LET(_xlpm.r, SUM(($J$4:$O$171=AQ55)*ROW($J$4:$O$171)), IF(_xlpm.r=0, "", INDEX($C:$C, _xlpm.r)))</f>
        <v/>
      </c>
      <c r="AS55" s="12" t="str" cm="1">
        <f t="array" ref="AS55">_xlfn.LET(_xlpm.r, SUM(($J$4:$O$171=AQ55)*ROW($J$4:$O$171)), IF(_xlpm.r=0, "", INDEX($F:$F, _xlpm.r)))</f>
        <v/>
      </c>
      <c r="AT55" s="89" t="str">
        <f>_xlfn.LET(_xlpm.phone, _xlfn.XLOOKUP(AR55, ALL!$C$3:$C$170, ALL!$R$3:$R$170, ""), IF(_xlpm.phone="", "", _xlpm.phone))</f>
        <v/>
      </c>
    </row>
    <row r="56" spans="1:46" s="12" customFormat="1" ht="20.149999999999999" customHeight="1" x14ac:dyDescent="0.25">
      <c r="A56" s="9">
        <f t="array" ref="A56:C56">[1]ALL!A55:C55</f>
        <v>3635</v>
      </c>
      <c r="B56" s="9" t="str">
        <v>A</v>
      </c>
      <c r="C56" s="9" t="str">
        <v>309A</v>
      </c>
      <c r="D56" s="9" t="str">
        <f>IF(ALL!G55="","",ALL!G55)</f>
        <v>M</v>
      </c>
      <c r="E56" s="9" t="str">
        <f>ALL!N55</f>
        <v>O</v>
      </c>
      <c r="F56" s="10" t="str">
        <f>IF(ALL!D55="","",ALL!D55)</f>
        <v/>
      </c>
      <c r="G56" s="9"/>
      <c r="H56" s="9"/>
      <c r="I56" s="11"/>
      <c r="J56" s="9"/>
      <c r="K56" s="9"/>
      <c r="L56" s="9"/>
      <c r="M56" s="13"/>
      <c r="N56" s="16"/>
      <c r="O56" s="16"/>
      <c r="R56" s="9">
        <v>52</v>
      </c>
      <c r="S56" s="9">
        <v>162</v>
      </c>
      <c r="T56" s="9">
        <v>272</v>
      </c>
      <c r="U56" s="9">
        <v>382</v>
      </c>
      <c r="W56" s="12">
        <v>59</v>
      </c>
      <c r="X56" s="12">
        <v>166</v>
      </c>
      <c r="Y56" s="12">
        <v>276</v>
      </c>
      <c r="Z56" s="12">
        <v>388</v>
      </c>
      <c r="AB56" s="12">
        <v>53</v>
      </c>
      <c r="AC56" s="12" t="str" cm="1">
        <f t="array" ref="AC56">_xlfn.LET(_xlpm.r, SUM(($J$4:$O$171=AB56)*ROW($J$4:$O$171)), IF(_xlpm.r=0, "", INDEX($C:$C, _xlpm.r)))</f>
        <v/>
      </c>
      <c r="AD56" s="12" t="str" cm="1">
        <f t="array" ref="AD56">_xlfn.LET(_xlpm.r, SUM(($J$4:$O$171=AB56)*ROW($J$4:$O$171)), IF(_xlpm.r=0, "", INDEX($F:$F, _xlpm.r)))</f>
        <v/>
      </c>
      <c r="AE56" s="89" t="str">
        <f>_xlfn.LET(_xlpm.phone, _xlfn.XLOOKUP(AC56, ALL!$C$3:$C$170, ALL!$R$3:$R$170, ""), IF(_xlpm.phone="", "", _xlpm.phone))</f>
        <v/>
      </c>
      <c r="AG56" s="12">
        <v>163</v>
      </c>
      <c r="AH56" s="12" t="str" cm="1">
        <f t="array" ref="AH56">_xlfn.LET(_xlpm.r, SUM(($J$4:$O$171=AG56)*ROW($J$4:$O$171)), IF(_xlpm.r=0, "", INDEX(C:$C, _xlpm.r)))</f>
        <v/>
      </c>
      <c r="AI56" s="12" t="str" cm="1">
        <f t="array" ref="AI56">_xlfn.LET(_xlpm.r, SUM(($J$4:$O$171=AG56)*ROW($J$4:$O$171)), IF(_xlpm.r=0, "", INDEX($F:$F, _xlpm.r)))</f>
        <v/>
      </c>
      <c r="AJ56" s="89" t="str">
        <f>_xlfn.LET(_xlpm.phone, _xlfn.XLOOKUP(AH56, ALL!$C$3:$C$170, ALL!$R$3:$R$170, ""), IF(_xlpm.phone="", "", _xlpm.phone))</f>
        <v/>
      </c>
      <c r="AL56" s="12">
        <v>273</v>
      </c>
      <c r="AM56" s="12" t="str" cm="1">
        <f t="array" ref="AM56">_xlfn.LET(_xlpm.r, SUM(($J$4:$O$171=AL56)*ROW($J$4:$O$171)), IF(_xlpm.r=0, "", INDEX($C:$C, _xlpm.r)))</f>
        <v/>
      </c>
      <c r="AN56" s="12" t="str" cm="1">
        <f t="array" ref="AN56">_xlfn.LET(_xlpm.r, SUM(($J$4:$O$171=AL56)*ROW($J$4:$O$171)), IF(_xlpm.r=0, "", INDEX($F:$F, _xlpm.r)))</f>
        <v/>
      </c>
      <c r="AO56" s="89" t="str">
        <f>_xlfn.LET(_xlpm.phone, _xlfn.XLOOKUP(AM56, ALL!$C$3:$C$170, ALL!$R$3:$R$170, ""), IF(_xlpm.phone="", "", _xlpm.phone))</f>
        <v/>
      </c>
      <c r="AQ56" s="12">
        <v>383</v>
      </c>
      <c r="AR56" s="12" t="str" cm="1">
        <f t="array" ref="AR56">_xlfn.LET(_xlpm.r, SUM(($J$4:$O$171=AQ56)*ROW($J$4:$O$171)), IF(_xlpm.r=0, "", INDEX($C:$C, _xlpm.r)))</f>
        <v/>
      </c>
      <c r="AS56" s="12" t="str" cm="1">
        <f t="array" ref="AS56">_xlfn.LET(_xlpm.r, SUM(($J$4:$O$171=AQ56)*ROW($J$4:$O$171)), IF(_xlpm.r=0, "", INDEX($F:$F, _xlpm.r)))</f>
        <v/>
      </c>
      <c r="AT56" s="89" t="str">
        <f>_xlfn.LET(_xlpm.phone, _xlfn.XLOOKUP(AR56, ALL!$C$3:$C$170, ALL!$R$3:$R$170, ""), IF(_xlpm.phone="", "", _xlpm.phone))</f>
        <v/>
      </c>
    </row>
    <row r="57" spans="1:46" s="12" customFormat="1" ht="20.149999999999999" customHeight="1" x14ac:dyDescent="0.25">
      <c r="A57" s="9">
        <f t="array" ref="A57:C57">[1]ALL!A56:C56</f>
        <v>3635</v>
      </c>
      <c r="B57" s="9" t="str">
        <v>A</v>
      </c>
      <c r="C57" s="9" t="str">
        <v>309B</v>
      </c>
      <c r="D57" s="9" t="str">
        <f>IF(ALL!G56="","",ALL!G56)</f>
        <v>M</v>
      </c>
      <c r="E57" s="9" t="str">
        <f>ALL!N56</f>
        <v>O</v>
      </c>
      <c r="F57" s="10" t="str">
        <f>IF(ALL!D56="","",ALL!D56)</f>
        <v/>
      </c>
      <c r="G57" s="9"/>
      <c r="H57" s="9"/>
      <c r="I57" s="11"/>
      <c r="J57" s="9"/>
      <c r="K57" s="9"/>
      <c r="L57" s="9"/>
      <c r="M57" s="9"/>
      <c r="N57" s="15"/>
      <c r="O57" s="15"/>
      <c r="R57" s="9">
        <v>53</v>
      </c>
      <c r="S57" s="9">
        <v>163</v>
      </c>
      <c r="T57" s="9">
        <v>273</v>
      </c>
      <c r="U57" s="9">
        <v>383</v>
      </c>
      <c r="W57" s="12">
        <v>60</v>
      </c>
      <c r="X57" s="12">
        <v>167</v>
      </c>
      <c r="Y57" s="12">
        <v>277</v>
      </c>
      <c r="Z57" s="12">
        <v>389</v>
      </c>
      <c r="AB57" s="12">
        <v>54</v>
      </c>
      <c r="AC57" s="12" t="str" cm="1">
        <f t="array" ref="AC57">_xlfn.LET(_xlpm.r, SUM(($J$4:$O$171=AB57)*ROW($J$4:$O$171)), IF(_xlpm.r=0, "", INDEX($C:$C, _xlpm.r)))</f>
        <v/>
      </c>
      <c r="AD57" s="12" t="str" cm="1">
        <f t="array" ref="AD57">_xlfn.LET(_xlpm.r, SUM(($J$4:$O$171=AB57)*ROW($J$4:$O$171)), IF(_xlpm.r=0, "", INDEX($F:$F, _xlpm.r)))</f>
        <v/>
      </c>
      <c r="AE57" s="89" t="str">
        <f>_xlfn.LET(_xlpm.phone, _xlfn.XLOOKUP(AC57, ALL!$C$3:$C$170, ALL!$R$3:$R$170, ""), IF(_xlpm.phone="", "", _xlpm.phone))</f>
        <v/>
      </c>
      <c r="AG57" s="12">
        <v>164</v>
      </c>
      <c r="AH57" s="12" t="str" cm="1">
        <f t="array" ref="AH57">_xlfn.LET(_xlpm.r, SUM(($J$4:$O$171=AG57)*ROW($J$4:$O$171)), IF(_xlpm.r=0, "", INDEX(C:$C, _xlpm.r)))</f>
        <v/>
      </c>
      <c r="AI57" s="12" t="str" cm="1">
        <f t="array" ref="AI57">_xlfn.LET(_xlpm.r, SUM(($J$4:$O$171=AG57)*ROW($J$4:$O$171)), IF(_xlpm.r=0, "", INDEX($F:$F, _xlpm.r)))</f>
        <v/>
      </c>
      <c r="AJ57" s="89" t="str">
        <f>_xlfn.LET(_xlpm.phone, _xlfn.XLOOKUP(AH57, ALL!$C$3:$C$170, ALL!$R$3:$R$170, ""), IF(_xlpm.phone="", "", _xlpm.phone))</f>
        <v/>
      </c>
      <c r="AL57" s="12">
        <v>274</v>
      </c>
      <c r="AM57" s="12" t="str" cm="1">
        <f t="array" ref="AM57">_xlfn.LET(_xlpm.r, SUM(($J$4:$O$171=AL57)*ROW($J$4:$O$171)), IF(_xlpm.r=0, "", INDEX($C:$C, _xlpm.r)))</f>
        <v/>
      </c>
      <c r="AN57" s="12" t="str" cm="1">
        <f t="array" ref="AN57">_xlfn.LET(_xlpm.r, SUM(($J$4:$O$171=AL57)*ROW($J$4:$O$171)), IF(_xlpm.r=0, "", INDEX($F:$F, _xlpm.r)))</f>
        <v/>
      </c>
      <c r="AO57" s="89" t="str">
        <f>_xlfn.LET(_xlpm.phone, _xlfn.XLOOKUP(AM57, ALL!$C$3:$C$170, ALL!$R$3:$R$170, ""), IF(_xlpm.phone="", "", _xlpm.phone))</f>
        <v/>
      </c>
      <c r="AQ57" s="12">
        <v>384</v>
      </c>
      <c r="AR57" s="12" t="str" cm="1">
        <f t="array" ref="AR57">_xlfn.LET(_xlpm.r, SUM(($J$4:$O$171=AQ57)*ROW($J$4:$O$171)), IF(_xlpm.r=0, "", INDEX($C:$C, _xlpm.r)))</f>
        <v/>
      </c>
      <c r="AS57" s="12" t="str" cm="1">
        <f t="array" ref="AS57">_xlfn.LET(_xlpm.r, SUM(($J$4:$O$171=AQ57)*ROW($J$4:$O$171)), IF(_xlpm.r=0, "", INDEX($F:$F, _xlpm.r)))</f>
        <v/>
      </c>
      <c r="AT57" s="89" t="str">
        <f>_xlfn.LET(_xlpm.phone, _xlfn.XLOOKUP(AR57, ALL!$C$3:$C$170, ALL!$R$3:$R$170, ""), IF(_xlpm.phone="", "", _xlpm.phone))</f>
        <v/>
      </c>
    </row>
    <row r="58" spans="1:46" s="12" customFormat="1" ht="20.149999999999999" customHeight="1" x14ac:dyDescent="0.25">
      <c r="A58" s="9">
        <f t="array" ref="A58:C58">[1]ALL!A57:C57</f>
        <v>3635</v>
      </c>
      <c r="B58" s="9" t="str">
        <v>A</v>
      </c>
      <c r="C58" s="9" t="str">
        <v>310A</v>
      </c>
      <c r="D58" s="9" t="str">
        <f>IF(ALL!G57="","",ALL!G57)</f>
        <v>F</v>
      </c>
      <c r="E58" s="9" t="str">
        <f>ALL!N57</f>
        <v>O</v>
      </c>
      <c r="F58" s="10" t="str">
        <f>IF(ALL!D57="","",ALL!D57)</f>
        <v>CROCCO, L</v>
      </c>
      <c r="G58" s="9"/>
      <c r="H58" s="9"/>
      <c r="I58" s="11" t="s">
        <v>17</v>
      </c>
      <c r="J58" s="9">
        <v>115</v>
      </c>
      <c r="K58" s="9" t="s">
        <v>23</v>
      </c>
      <c r="L58" s="9"/>
      <c r="M58" s="13"/>
      <c r="N58" s="16"/>
      <c r="O58" s="16"/>
      <c r="R58" s="9">
        <v>54</v>
      </c>
      <c r="S58" s="9">
        <v>164</v>
      </c>
      <c r="T58" s="9">
        <v>274</v>
      </c>
      <c r="U58" s="9">
        <v>384</v>
      </c>
      <c r="W58" s="12">
        <v>61</v>
      </c>
      <c r="X58" s="12">
        <v>169</v>
      </c>
      <c r="Y58" s="12">
        <v>278</v>
      </c>
      <c r="Z58" s="12">
        <v>390</v>
      </c>
      <c r="AB58" s="12">
        <v>55</v>
      </c>
      <c r="AC58" s="12" t="str" cm="1">
        <f t="array" ref="AC58">_xlfn.LET(_xlpm.r, SUM(($J$4:$O$171=AB58)*ROW($J$4:$O$171)), IF(_xlpm.r=0, "", INDEX($C:$C, _xlpm.r)))</f>
        <v/>
      </c>
      <c r="AD58" s="12" t="str" cm="1">
        <f t="array" ref="AD58">_xlfn.LET(_xlpm.r, SUM(($J$4:$O$171=AB58)*ROW($J$4:$O$171)), IF(_xlpm.r=0, "", INDEX($F:$F, _xlpm.r)))</f>
        <v/>
      </c>
      <c r="AE58" s="89" t="str">
        <f>_xlfn.LET(_xlpm.phone, _xlfn.XLOOKUP(AC58, ALL!$C$3:$C$170, ALL!$R$3:$R$170, ""), IF(_xlpm.phone="", "", _xlpm.phone))</f>
        <v/>
      </c>
      <c r="AG58" s="12">
        <v>165</v>
      </c>
      <c r="AH58" s="12" t="str" cm="1">
        <f t="array" ref="AH58">_xlfn.LET(_xlpm.r, SUM(($J$4:$O$171=AG58)*ROW($J$4:$O$171)), IF(_xlpm.r=0, "", INDEX(C:$C, _xlpm.r)))</f>
        <v/>
      </c>
      <c r="AI58" s="12" t="str" cm="1">
        <f t="array" ref="AI58">_xlfn.LET(_xlpm.r, SUM(($J$4:$O$171=AG58)*ROW($J$4:$O$171)), IF(_xlpm.r=0, "", INDEX($F:$F, _xlpm.r)))</f>
        <v/>
      </c>
      <c r="AJ58" s="89" t="str">
        <f>_xlfn.LET(_xlpm.phone, _xlfn.XLOOKUP(AH58, ALL!$C$3:$C$170, ALL!$R$3:$R$170, ""), IF(_xlpm.phone="", "", _xlpm.phone))</f>
        <v/>
      </c>
      <c r="AL58" s="12">
        <v>275</v>
      </c>
      <c r="AM58" s="12" t="str" cm="1">
        <f t="array" ref="AM58">_xlfn.LET(_xlpm.r, SUM(($J$4:$O$171=AL58)*ROW($J$4:$O$171)), IF(_xlpm.r=0, "", INDEX($C:$C, _xlpm.r)))</f>
        <v/>
      </c>
      <c r="AN58" s="12" t="str" cm="1">
        <f t="array" ref="AN58">_xlfn.LET(_xlpm.r, SUM(($J$4:$O$171=AL58)*ROW($J$4:$O$171)), IF(_xlpm.r=0, "", INDEX($F:$F, _xlpm.r)))</f>
        <v/>
      </c>
      <c r="AO58" s="89" t="str">
        <f>_xlfn.LET(_xlpm.phone, _xlfn.XLOOKUP(AM58, ALL!$C$3:$C$170, ALL!$R$3:$R$170, ""), IF(_xlpm.phone="", "", _xlpm.phone))</f>
        <v/>
      </c>
      <c r="AQ58" s="12">
        <v>385</v>
      </c>
      <c r="AR58" s="12" t="str" cm="1">
        <f t="array" ref="AR58">_xlfn.LET(_xlpm.r, SUM(($J$4:$O$171=AQ58)*ROW($J$4:$O$171)), IF(_xlpm.r=0, "", INDEX($C:$C, _xlpm.r)))</f>
        <v/>
      </c>
      <c r="AS58" s="12" t="str" cm="1">
        <f t="array" ref="AS58">_xlfn.LET(_xlpm.r, SUM(($J$4:$O$171=AQ58)*ROW($J$4:$O$171)), IF(_xlpm.r=0, "", INDEX($F:$F, _xlpm.r)))</f>
        <v/>
      </c>
      <c r="AT58" s="89" t="str">
        <f>_xlfn.LET(_xlpm.phone, _xlfn.XLOOKUP(AR58, ALL!$C$3:$C$170, ALL!$R$3:$R$170, ""), IF(_xlpm.phone="", "", _xlpm.phone))</f>
        <v/>
      </c>
    </row>
    <row r="59" spans="1:46" s="12" customFormat="1" ht="20.149999999999999" customHeight="1" x14ac:dyDescent="0.25">
      <c r="A59" s="9">
        <f t="array" ref="A59:C59">[1]ALL!A58:C58</f>
        <v>3635</v>
      </c>
      <c r="B59" s="9" t="str">
        <v>A</v>
      </c>
      <c r="C59" s="9" t="str">
        <v>310B</v>
      </c>
      <c r="D59" s="9" t="str">
        <f>IF(ALL!G58="","",ALL!G58)</f>
        <v>F</v>
      </c>
      <c r="E59" s="9" t="str">
        <f>ALL!N58</f>
        <v>O</v>
      </c>
      <c r="F59" s="10" t="str">
        <f>IF(ALL!D58="","",ALL!D58)</f>
        <v>BENEDICT, H</v>
      </c>
      <c r="G59" s="9"/>
      <c r="H59" s="9"/>
      <c r="I59" s="11" t="s">
        <v>16</v>
      </c>
      <c r="J59" s="9">
        <v>70</v>
      </c>
      <c r="K59" s="9" t="s">
        <v>43</v>
      </c>
      <c r="L59" s="9"/>
      <c r="M59" s="9"/>
      <c r="N59" s="15"/>
      <c r="O59" s="15"/>
      <c r="R59" s="9">
        <v>55</v>
      </c>
      <c r="S59" s="9">
        <v>165</v>
      </c>
      <c r="T59" s="9">
        <v>275</v>
      </c>
      <c r="U59" s="9">
        <v>385</v>
      </c>
      <c r="W59" s="12">
        <v>62</v>
      </c>
      <c r="X59" s="12">
        <v>170</v>
      </c>
      <c r="Y59" s="12">
        <v>279</v>
      </c>
      <c r="Z59" s="12">
        <v>391</v>
      </c>
      <c r="AB59" s="12">
        <v>56</v>
      </c>
      <c r="AC59" s="12" t="str" cm="1">
        <f t="array" ref="AC59">_xlfn.LET(_xlpm.r, SUM(($J$4:$O$171=AB59)*ROW($J$4:$O$171)), IF(_xlpm.r=0, "", INDEX($C:$C, _xlpm.r)))</f>
        <v/>
      </c>
      <c r="AD59" s="12" t="str" cm="1">
        <f t="array" ref="AD59">_xlfn.LET(_xlpm.r, SUM(($J$4:$O$171=AB59)*ROW($J$4:$O$171)), IF(_xlpm.r=0, "", INDEX($F:$F, _xlpm.r)))</f>
        <v/>
      </c>
      <c r="AE59" s="89" t="str">
        <f>_xlfn.LET(_xlpm.phone, _xlfn.XLOOKUP(AC59, ALL!$C$3:$C$170, ALL!$R$3:$R$170, ""), IF(_xlpm.phone="", "", _xlpm.phone))</f>
        <v/>
      </c>
      <c r="AG59" s="12">
        <v>166</v>
      </c>
      <c r="AH59" s="12" t="str" cm="1">
        <f t="array" ref="AH59">_xlfn.LET(_xlpm.r, SUM(($J$4:$O$171=AG59)*ROW($J$4:$O$171)), IF(_xlpm.r=0, "", INDEX(C:$C, _xlpm.r)))</f>
        <v/>
      </c>
      <c r="AI59" s="12" t="str" cm="1">
        <f t="array" ref="AI59">_xlfn.LET(_xlpm.r, SUM(($J$4:$O$171=AG59)*ROW($J$4:$O$171)), IF(_xlpm.r=0, "", INDEX($F:$F, _xlpm.r)))</f>
        <v/>
      </c>
      <c r="AJ59" s="89" t="str">
        <f>_xlfn.LET(_xlpm.phone, _xlfn.XLOOKUP(AH59, ALL!$C$3:$C$170, ALL!$R$3:$R$170, ""), IF(_xlpm.phone="", "", _xlpm.phone))</f>
        <v/>
      </c>
      <c r="AL59" s="12">
        <v>276</v>
      </c>
      <c r="AM59" s="12" t="str" cm="1">
        <f t="array" ref="AM59">_xlfn.LET(_xlpm.r, SUM(($J$4:$O$171=AL59)*ROW($J$4:$O$171)), IF(_xlpm.r=0, "", INDEX($C:$C, _xlpm.r)))</f>
        <v/>
      </c>
      <c r="AN59" s="12" t="str" cm="1">
        <f t="array" ref="AN59">_xlfn.LET(_xlpm.r, SUM(($J$4:$O$171=AL59)*ROW($J$4:$O$171)), IF(_xlpm.r=0, "", INDEX($F:$F, _xlpm.r)))</f>
        <v/>
      </c>
      <c r="AO59" s="89" t="str">
        <f>_xlfn.LET(_xlpm.phone, _xlfn.XLOOKUP(AM59, ALL!$C$3:$C$170, ALL!$R$3:$R$170, ""), IF(_xlpm.phone="", "", _xlpm.phone))</f>
        <v/>
      </c>
      <c r="AQ59" s="12">
        <v>386</v>
      </c>
      <c r="AR59" s="12" t="str" cm="1">
        <f t="array" ref="AR59">_xlfn.LET(_xlpm.r, SUM(($J$4:$O$171=AQ59)*ROW($J$4:$O$171)), IF(_xlpm.r=0, "", INDEX($C:$C, _xlpm.r)))</f>
        <v/>
      </c>
      <c r="AS59" s="12" t="str" cm="1">
        <f t="array" ref="AS59">_xlfn.LET(_xlpm.r, SUM(($J$4:$O$171=AQ59)*ROW($J$4:$O$171)), IF(_xlpm.r=0, "", INDEX($F:$F, _xlpm.r)))</f>
        <v/>
      </c>
      <c r="AT59" s="89" t="str">
        <f>_xlfn.LET(_xlpm.phone, _xlfn.XLOOKUP(AR59, ALL!$C$3:$C$170, ALL!$R$3:$R$170, ""), IF(_xlpm.phone="", "", _xlpm.phone))</f>
        <v/>
      </c>
    </row>
    <row r="60" spans="1:46" s="12" customFormat="1" ht="20.149999999999999" customHeight="1" x14ac:dyDescent="0.25">
      <c r="A60" s="9">
        <f t="array" ref="A60:C60">[1]ALL!A59:C59</f>
        <v>3635</v>
      </c>
      <c r="B60" s="9" t="str">
        <v>A</v>
      </c>
      <c r="C60" s="9" t="str">
        <v>311A</v>
      </c>
      <c r="D60" s="9" t="str">
        <f>IF(ALL!G59="","",ALL!G59)</f>
        <v>M</v>
      </c>
      <c r="E60" s="9" t="str">
        <f>ALL!N59</f>
        <v>V</v>
      </c>
      <c r="F60" s="10" t="str">
        <f>IF(ALL!D59="","",ALL!D59)</f>
        <v/>
      </c>
      <c r="G60" s="9"/>
      <c r="H60" s="9"/>
      <c r="I60" s="11"/>
      <c r="J60" s="9"/>
      <c r="K60" s="9"/>
      <c r="L60" s="9"/>
      <c r="M60" s="13"/>
      <c r="N60" s="16"/>
      <c r="O60" s="16"/>
      <c r="R60" s="9">
        <v>56</v>
      </c>
      <c r="S60" s="9">
        <v>166</v>
      </c>
      <c r="T60" s="9">
        <v>276</v>
      </c>
      <c r="U60" s="9">
        <v>386</v>
      </c>
      <c r="W60" s="12">
        <v>63</v>
      </c>
      <c r="X60" s="12">
        <v>171</v>
      </c>
      <c r="Y60" s="12">
        <v>280</v>
      </c>
      <c r="Z60" s="12">
        <v>392</v>
      </c>
      <c r="AB60" s="12">
        <v>57</v>
      </c>
      <c r="AC60" s="12" t="str" cm="1">
        <f t="array" ref="AC60">_xlfn.LET(_xlpm.r, SUM(($J$4:$O$171=AB60)*ROW($J$4:$O$171)), IF(_xlpm.r=0, "", INDEX($C:$C, _xlpm.r)))</f>
        <v/>
      </c>
      <c r="AD60" s="12" t="str" cm="1">
        <f t="array" ref="AD60">_xlfn.LET(_xlpm.r, SUM(($J$4:$O$171=AB60)*ROW($J$4:$O$171)), IF(_xlpm.r=0, "", INDEX($F:$F, _xlpm.r)))</f>
        <v/>
      </c>
      <c r="AE60" s="89" t="str">
        <f>_xlfn.LET(_xlpm.phone, _xlfn.XLOOKUP(AC60, ALL!$C$3:$C$170, ALL!$R$3:$R$170, ""), IF(_xlpm.phone="", "", _xlpm.phone))</f>
        <v/>
      </c>
      <c r="AG60" s="12">
        <v>167</v>
      </c>
      <c r="AH60" s="12" t="str" cm="1">
        <f t="array" ref="AH60">_xlfn.LET(_xlpm.r, SUM(($J$4:$O$171=AG60)*ROW($J$4:$O$171)), IF(_xlpm.r=0, "", INDEX(C:$C, _xlpm.r)))</f>
        <v/>
      </c>
      <c r="AI60" s="12" t="str" cm="1">
        <f t="array" ref="AI60">_xlfn.LET(_xlpm.r, SUM(($J$4:$O$171=AG60)*ROW($J$4:$O$171)), IF(_xlpm.r=0, "", INDEX($F:$F, _xlpm.r)))</f>
        <v/>
      </c>
      <c r="AJ60" s="89" t="str">
        <f>_xlfn.LET(_xlpm.phone, _xlfn.XLOOKUP(AH60, ALL!$C$3:$C$170, ALL!$R$3:$R$170, ""), IF(_xlpm.phone="", "", _xlpm.phone))</f>
        <v/>
      </c>
      <c r="AL60" s="12">
        <v>277</v>
      </c>
      <c r="AM60" s="12" t="str" cm="1">
        <f t="array" ref="AM60">_xlfn.LET(_xlpm.r, SUM(($J$4:$O$171=AL60)*ROW($J$4:$O$171)), IF(_xlpm.r=0, "", INDEX($C:$C, _xlpm.r)))</f>
        <v/>
      </c>
      <c r="AN60" s="12" t="str" cm="1">
        <f t="array" ref="AN60">_xlfn.LET(_xlpm.r, SUM(($J$4:$O$171=AL60)*ROW($J$4:$O$171)), IF(_xlpm.r=0, "", INDEX($F:$F, _xlpm.r)))</f>
        <v/>
      </c>
      <c r="AO60" s="89" t="str">
        <f>_xlfn.LET(_xlpm.phone, _xlfn.XLOOKUP(AM60, ALL!$C$3:$C$170, ALL!$R$3:$R$170, ""), IF(_xlpm.phone="", "", _xlpm.phone))</f>
        <v/>
      </c>
      <c r="AQ60" s="12">
        <v>387</v>
      </c>
      <c r="AR60" s="12" t="str" cm="1">
        <f t="array" ref="AR60">_xlfn.LET(_xlpm.r, SUM(($J$4:$O$171=AQ60)*ROW($J$4:$O$171)), IF(_xlpm.r=0, "", INDEX($C:$C, _xlpm.r)))</f>
        <v/>
      </c>
      <c r="AS60" s="12" t="str" cm="1">
        <f t="array" ref="AS60">_xlfn.LET(_xlpm.r, SUM(($J$4:$O$171=AQ60)*ROW($J$4:$O$171)), IF(_xlpm.r=0, "", INDEX($F:$F, _xlpm.r)))</f>
        <v/>
      </c>
      <c r="AT60" s="89" t="str">
        <f>_xlfn.LET(_xlpm.phone, _xlfn.XLOOKUP(AR60, ALL!$C$3:$C$170, ALL!$R$3:$R$170, ""), IF(_xlpm.phone="", "", _xlpm.phone))</f>
        <v/>
      </c>
    </row>
    <row r="61" spans="1:46" s="12" customFormat="1" ht="20.149999999999999" customHeight="1" x14ac:dyDescent="0.25">
      <c r="A61" s="9">
        <f t="array" ref="A61:C61">[1]ALL!A60:C60</f>
        <v>3635</v>
      </c>
      <c r="B61" s="9" t="str">
        <v>A</v>
      </c>
      <c r="C61" s="9" t="str">
        <v>311B</v>
      </c>
      <c r="D61" s="9" t="str">
        <f>IF(ALL!G60="","",ALL!G60)</f>
        <v>M</v>
      </c>
      <c r="E61" s="9" t="str">
        <f>ALL!N60</f>
        <v>O</v>
      </c>
      <c r="F61" s="10" t="str">
        <f>IF(ALL!D60="","",ALL!D60)</f>
        <v/>
      </c>
      <c r="G61" s="9"/>
      <c r="H61" s="9"/>
      <c r="I61" s="11"/>
      <c r="J61" s="9"/>
      <c r="K61" s="9"/>
      <c r="L61" s="9"/>
      <c r="M61" s="9"/>
      <c r="N61" s="15"/>
      <c r="O61" s="15"/>
      <c r="R61" s="9">
        <v>57</v>
      </c>
      <c r="S61" s="9">
        <v>167</v>
      </c>
      <c r="T61" s="9">
        <v>277</v>
      </c>
      <c r="U61" s="9">
        <v>387</v>
      </c>
      <c r="W61" s="12">
        <v>65</v>
      </c>
      <c r="X61" s="12">
        <v>172</v>
      </c>
      <c r="Y61" s="12">
        <v>281</v>
      </c>
      <c r="Z61" s="12">
        <v>393</v>
      </c>
      <c r="AB61" s="12">
        <v>58</v>
      </c>
      <c r="AC61" s="12" t="str" cm="1">
        <f t="array" ref="AC61">_xlfn.LET(_xlpm.r, SUM(($J$4:$O$171=AB61)*ROW($J$4:$O$171)), IF(_xlpm.r=0, "", INDEX($C:$C, _xlpm.r)))</f>
        <v/>
      </c>
      <c r="AD61" s="12" t="str" cm="1">
        <f t="array" ref="AD61">_xlfn.LET(_xlpm.r, SUM(($J$4:$O$171=AB61)*ROW($J$4:$O$171)), IF(_xlpm.r=0, "", INDEX($F:$F, _xlpm.r)))</f>
        <v/>
      </c>
      <c r="AE61" s="89" t="str">
        <f>_xlfn.LET(_xlpm.phone, _xlfn.XLOOKUP(AC61, ALL!$C$3:$C$170, ALL!$R$3:$R$170, ""), IF(_xlpm.phone="", "", _xlpm.phone))</f>
        <v/>
      </c>
      <c r="AG61" s="12">
        <v>168</v>
      </c>
      <c r="AH61" s="12" t="str" cm="1">
        <f t="array" ref="AH61">_xlfn.LET(_xlpm.r, SUM(($J$4:$O$171=AG61)*ROW($J$4:$O$171)), IF(_xlpm.r=0, "", INDEX(C:$C, _xlpm.r)))</f>
        <v>318B</v>
      </c>
      <c r="AI61" s="12" t="str" cm="1">
        <f t="array" ref="AI61">_xlfn.LET(_xlpm.r, SUM(($J$4:$O$171=AG61)*ROW($J$4:$O$171)), IF(_xlpm.r=0, "", INDEX($F:$F, _xlpm.r)))</f>
        <v>RAMIREZ, M</v>
      </c>
      <c r="AJ61" s="89">
        <f>_xlfn.LET(_xlpm.phone, _xlfn.XLOOKUP(AH61, ALL!$C$3:$C$170, ALL!$R$3:$R$170, ""), IF(_xlpm.phone="", "", _xlpm.phone))</f>
        <v>1007486772</v>
      </c>
      <c r="AL61" s="12">
        <v>278</v>
      </c>
      <c r="AM61" s="12" t="str" cm="1">
        <f t="array" ref="AM61">_xlfn.LET(_xlpm.r, SUM(($J$4:$O$171=AL61)*ROW($J$4:$O$171)), IF(_xlpm.r=0, "", INDEX($C:$C, _xlpm.r)))</f>
        <v/>
      </c>
      <c r="AN61" s="12" t="str" cm="1">
        <f t="array" ref="AN61">_xlfn.LET(_xlpm.r, SUM(($J$4:$O$171=AL61)*ROW($J$4:$O$171)), IF(_xlpm.r=0, "", INDEX($F:$F, _xlpm.r)))</f>
        <v/>
      </c>
      <c r="AO61" s="89" t="str">
        <f>_xlfn.LET(_xlpm.phone, _xlfn.XLOOKUP(AM61, ALL!$C$3:$C$170, ALL!$R$3:$R$170, ""), IF(_xlpm.phone="", "", _xlpm.phone))</f>
        <v/>
      </c>
      <c r="AQ61" s="12">
        <v>388</v>
      </c>
      <c r="AR61" s="12" t="str" cm="1">
        <f t="array" ref="AR61">_xlfn.LET(_xlpm.r, SUM(($J$4:$O$171=AQ61)*ROW($J$4:$O$171)), IF(_xlpm.r=0, "", INDEX($C:$C, _xlpm.r)))</f>
        <v/>
      </c>
      <c r="AS61" s="12" t="str" cm="1">
        <f t="array" ref="AS61">_xlfn.LET(_xlpm.r, SUM(($J$4:$O$171=AQ61)*ROW($J$4:$O$171)), IF(_xlpm.r=0, "", INDEX($F:$F, _xlpm.r)))</f>
        <v/>
      </c>
      <c r="AT61" s="89" t="str">
        <f>_xlfn.LET(_xlpm.phone, _xlfn.XLOOKUP(AR61, ALL!$C$3:$C$170, ALL!$R$3:$R$170, ""), IF(_xlpm.phone="", "", _xlpm.phone))</f>
        <v/>
      </c>
    </row>
    <row r="62" spans="1:46" s="12" customFormat="1" ht="20.149999999999999" customHeight="1" x14ac:dyDescent="0.25">
      <c r="A62" s="9">
        <f t="array" ref="A62:C62">[1]ALL!A61:C61</f>
        <v>3635</v>
      </c>
      <c r="B62" s="9" t="str">
        <v>A</v>
      </c>
      <c r="C62" s="9" t="str">
        <v>312A</v>
      </c>
      <c r="D62" s="9" t="str">
        <f>IF(ALL!G61="","",ALL!G61)</f>
        <v>M</v>
      </c>
      <c r="E62" s="9" t="str">
        <f>ALL!N61</f>
        <v>O</v>
      </c>
      <c r="F62" s="10" t="str">
        <f>IF(ALL!D61="","",ALL!D61)</f>
        <v/>
      </c>
      <c r="G62" s="9"/>
      <c r="H62" s="9"/>
      <c r="I62" s="11"/>
      <c r="J62" s="9"/>
      <c r="K62" s="9"/>
      <c r="L62" s="9"/>
      <c r="M62" s="13"/>
      <c r="N62" s="16"/>
      <c r="O62" s="16"/>
      <c r="R62" s="9">
        <v>58</v>
      </c>
      <c r="S62" s="9">
        <v>168</v>
      </c>
      <c r="T62" s="9">
        <v>278</v>
      </c>
      <c r="U62" s="9">
        <v>388</v>
      </c>
      <c r="W62" s="12">
        <v>66</v>
      </c>
      <c r="X62" s="12">
        <v>173</v>
      </c>
      <c r="Y62" s="12">
        <v>282</v>
      </c>
      <c r="Z62" s="12">
        <v>394</v>
      </c>
      <c r="AB62" s="12">
        <v>59</v>
      </c>
      <c r="AC62" s="12" t="str" cm="1">
        <f t="array" ref="AC62">_xlfn.LET(_xlpm.r, SUM(($J$4:$O$171=AB62)*ROW($J$4:$O$171)), IF(_xlpm.r=0, "", INDEX($C:$C, _xlpm.r)))</f>
        <v/>
      </c>
      <c r="AD62" s="12" t="str" cm="1">
        <f t="array" ref="AD62">_xlfn.LET(_xlpm.r, SUM(($J$4:$O$171=AB62)*ROW($J$4:$O$171)), IF(_xlpm.r=0, "", INDEX($F:$F, _xlpm.r)))</f>
        <v/>
      </c>
      <c r="AE62" s="89" t="str">
        <f>_xlfn.LET(_xlpm.phone, _xlfn.XLOOKUP(AC62, ALL!$C$3:$C$170, ALL!$R$3:$R$170, ""), IF(_xlpm.phone="", "", _xlpm.phone))</f>
        <v/>
      </c>
      <c r="AG62" s="12">
        <v>169</v>
      </c>
      <c r="AH62" s="12" t="str" cm="1">
        <f t="array" ref="AH62">_xlfn.LET(_xlpm.r, SUM(($J$4:$O$171=AG62)*ROW($J$4:$O$171)), IF(_xlpm.r=0, "", INDEX(C:$C, _xlpm.r)))</f>
        <v/>
      </c>
      <c r="AI62" s="12" t="str" cm="1">
        <f t="array" ref="AI62">_xlfn.LET(_xlpm.r, SUM(($J$4:$O$171=AG62)*ROW($J$4:$O$171)), IF(_xlpm.r=0, "", INDEX($F:$F, _xlpm.r)))</f>
        <v/>
      </c>
      <c r="AJ62" s="89" t="str">
        <f>_xlfn.LET(_xlpm.phone, _xlfn.XLOOKUP(AH62, ALL!$C$3:$C$170, ALL!$R$3:$R$170, ""), IF(_xlpm.phone="", "", _xlpm.phone))</f>
        <v/>
      </c>
      <c r="AL62" s="12">
        <v>279</v>
      </c>
      <c r="AM62" s="12" t="str" cm="1">
        <f t="array" ref="AM62">_xlfn.LET(_xlpm.r, SUM(($J$4:$O$171=AL62)*ROW($J$4:$O$171)), IF(_xlpm.r=0, "", INDEX($C:$C, _xlpm.r)))</f>
        <v/>
      </c>
      <c r="AN62" s="12" t="str" cm="1">
        <f t="array" ref="AN62">_xlfn.LET(_xlpm.r, SUM(($J$4:$O$171=AL62)*ROW($J$4:$O$171)), IF(_xlpm.r=0, "", INDEX($F:$F, _xlpm.r)))</f>
        <v/>
      </c>
      <c r="AO62" s="89" t="str">
        <f>_xlfn.LET(_xlpm.phone, _xlfn.XLOOKUP(AM62, ALL!$C$3:$C$170, ALL!$R$3:$R$170, ""), IF(_xlpm.phone="", "", _xlpm.phone))</f>
        <v/>
      </c>
      <c r="AQ62" s="12">
        <v>389</v>
      </c>
      <c r="AR62" s="12" t="str" cm="1">
        <f t="array" ref="AR62">_xlfn.LET(_xlpm.r, SUM(($J$4:$O$171=AQ62)*ROW($J$4:$O$171)), IF(_xlpm.r=0, "", INDEX($C:$C, _xlpm.r)))</f>
        <v/>
      </c>
      <c r="AS62" s="12" t="str" cm="1">
        <f t="array" ref="AS62">_xlfn.LET(_xlpm.r, SUM(($J$4:$O$171=AQ62)*ROW($J$4:$O$171)), IF(_xlpm.r=0, "", INDEX($F:$F, _xlpm.r)))</f>
        <v/>
      </c>
      <c r="AT62" s="89" t="str">
        <f>_xlfn.LET(_xlpm.phone, _xlfn.XLOOKUP(AR62, ALL!$C$3:$C$170, ALL!$R$3:$R$170, ""), IF(_xlpm.phone="", "", _xlpm.phone))</f>
        <v/>
      </c>
    </row>
    <row r="63" spans="1:46" s="12" customFormat="1" ht="20.149999999999999" customHeight="1" x14ac:dyDescent="0.25">
      <c r="A63" s="9">
        <f t="array" ref="A63:C63">[1]ALL!A62:C62</f>
        <v>3635</v>
      </c>
      <c r="B63" s="9" t="str">
        <v>A</v>
      </c>
      <c r="C63" s="9" t="str">
        <v>312B</v>
      </c>
      <c r="D63" s="9" t="str">
        <f>IF(ALL!G62="","",ALL!G62)</f>
        <v>M</v>
      </c>
      <c r="E63" s="9" t="str">
        <f>ALL!N62</f>
        <v>O</v>
      </c>
      <c r="F63" s="10" t="str">
        <f>IF(ALL!D62="","",ALL!D62)</f>
        <v/>
      </c>
      <c r="G63" s="9"/>
      <c r="H63" s="9"/>
      <c r="I63" s="11"/>
      <c r="J63" s="9"/>
      <c r="K63" s="9"/>
      <c r="L63" s="9"/>
      <c r="M63" s="9"/>
      <c r="N63" s="15"/>
      <c r="O63" s="15"/>
      <c r="R63" s="9">
        <v>59</v>
      </c>
      <c r="S63" s="9">
        <v>169</v>
      </c>
      <c r="T63" s="9">
        <v>279</v>
      </c>
      <c r="U63" s="9">
        <v>389</v>
      </c>
      <c r="W63" s="12">
        <v>67</v>
      </c>
      <c r="X63" s="12">
        <v>174</v>
      </c>
      <c r="Y63" s="12">
        <v>283</v>
      </c>
      <c r="Z63" s="12">
        <v>395</v>
      </c>
      <c r="AB63" s="12">
        <v>60</v>
      </c>
      <c r="AC63" s="12" t="str" cm="1">
        <f t="array" ref="AC63">_xlfn.LET(_xlpm.r, SUM(($J$4:$O$171=AB63)*ROW($J$4:$O$171)), IF(_xlpm.r=0, "", INDEX($C:$C, _xlpm.r)))</f>
        <v/>
      </c>
      <c r="AD63" s="12" t="str" cm="1">
        <f t="array" ref="AD63">_xlfn.LET(_xlpm.r, SUM(($J$4:$O$171=AB63)*ROW($J$4:$O$171)), IF(_xlpm.r=0, "", INDEX($F:$F, _xlpm.r)))</f>
        <v/>
      </c>
      <c r="AE63" s="89" t="str">
        <f>_xlfn.LET(_xlpm.phone, _xlfn.XLOOKUP(AC63, ALL!$C$3:$C$170, ALL!$R$3:$R$170, ""), IF(_xlpm.phone="", "", _xlpm.phone))</f>
        <v/>
      </c>
      <c r="AG63" s="12">
        <v>170</v>
      </c>
      <c r="AH63" s="12" t="str" cm="1">
        <f t="array" ref="AH63">_xlfn.LET(_xlpm.r, SUM(($J$4:$O$171=AG63)*ROW($J$4:$O$171)), IF(_xlpm.r=0, "", INDEX(C:$C, _xlpm.r)))</f>
        <v/>
      </c>
      <c r="AI63" s="12" t="str" cm="1">
        <f t="array" ref="AI63">_xlfn.LET(_xlpm.r, SUM(($J$4:$O$171=AG63)*ROW($J$4:$O$171)), IF(_xlpm.r=0, "", INDEX($F:$F, _xlpm.r)))</f>
        <v/>
      </c>
      <c r="AJ63" s="89" t="str">
        <f>_xlfn.LET(_xlpm.phone, _xlfn.XLOOKUP(AH63, ALL!$C$3:$C$170, ALL!$R$3:$R$170, ""), IF(_xlpm.phone="", "", _xlpm.phone))</f>
        <v/>
      </c>
      <c r="AL63" s="12">
        <v>280</v>
      </c>
      <c r="AM63" s="12" t="str" cm="1">
        <f t="array" ref="AM63">_xlfn.LET(_xlpm.r, SUM(($J$4:$O$171=AL63)*ROW($J$4:$O$171)), IF(_xlpm.r=0, "", INDEX($C:$C, _xlpm.r)))</f>
        <v/>
      </c>
      <c r="AN63" s="12" t="str" cm="1">
        <f t="array" ref="AN63">_xlfn.LET(_xlpm.r, SUM(($J$4:$O$171=AL63)*ROW($J$4:$O$171)), IF(_xlpm.r=0, "", INDEX($F:$F, _xlpm.r)))</f>
        <v/>
      </c>
      <c r="AO63" s="89" t="str">
        <f>_xlfn.LET(_xlpm.phone, _xlfn.XLOOKUP(AM63, ALL!$C$3:$C$170, ALL!$R$3:$R$170, ""), IF(_xlpm.phone="", "", _xlpm.phone))</f>
        <v/>
      </c>
      <c r="AQ63" s="12">
        <v>390</v>
      </c>
      <c r="AR63" s="12" t="str" cm="1">
        <f t="array" ref="AR63">_xlfn.LET(_xlpm.r, SUM(($J$4:$O$171=AQ63)*ROW($J$4:$O$171)), IF(_xlpm.r=0, "", INDEX($C:$C, _xlpm.r)))</f>
        <v/>
      </c>
      <c r="AS63" s="12" t="str" cm="1">
        <f t="array" ref="AS63">_xlfn.LET(_xlpm.r, SUM(($J$4:$O$171=AQ63)*ROW($J$4:$O$171)), IF(_xlpm.r=0, "", INDEX($F:$F, _xlpm.r)))</f>
        <v/>
      </c>
      <c r="AT63" s="89" t="str">
        <f>_xlfn.LET(_xlpm.phone, _xlfn.XLOOKUP(AR63, ALL!$C$3:$C$170, ALL!$R$3:$R$170, ""), IF(_xlpm.phone="", "", _xlpm.phone))</f>
        <v/>
      </c>
    </row>
    <row r="64" spans="1:46" s="12" customFormat="1" ht="20.149999999999999" customHeight="1" x14ac:dyDescent="0.25">
      <c r="A64" s="9">
        <f t="array" ref="A64:C64">[1]ALL!A63:C63</f>
        <v>3635</v>
      </c>
      <c r="B64" s="9" t="str">
        <v>B</v>
      </c>
      <c r="C64" s="9">
        <v>113</v>
      </c>
      <c r="D64" s="9" t="str">
        <f>IF(ALL!G63="","",ALL!G63)</f>
        <v>M</v>
      </c>
      <c r="E64" s="9" t="str">
        <f>ALL!N63</f>
        <v>O</v>
      </c>
      <c r="F64" s="10" t="str">
        <f>IF(ALL!D63="","",ALL!D63)</f>
        <v/>
      </c>
      <c r="G64" s="9"/>
      <c r="H64" s="9"/>
      <c r="I64" s="11"/>
      <c r="J64" s="9"/>
      <c r="K64" s="9"/>
      <c r="L64" s="9"/>
      <c r="M64" s="13"/>
      <c r="N64" s="13"/>
      <c r="O64" s="13"/>
      <c r="R64" s="9">
        <v>60</v>
      </c>
      <c r="S64" s="9">
        <v>170</v>
      </c>
      <c r="T64" s="9">
        <v>280</v>
      </c>
      <c r="U64" s="9">
        <v>390</v>
      </c>
      <c r="W64" s="12">
        <v>68</v>
      </c>
      <c r="X64" s="12">
        <v>175</v>
      </c>
      <c r="Y64" s="12">
        <v>284</v>
      </c>
      <c r="Z64" s="12">
        <v>396</v>
      </c>
      <c r="AB64" s="12">
        <v>61</v>
      </c>
      <c r="AC64" s="12" t="str" cm="1">
        <f t="array" ref="AC64">_xlfn.LET(_xlpm.r, SUM(($J$4:$O$171=AB64)*ROW($J$4:$O$171)), IF(_xlpm.r=0, "", INDEX($C:$C, _xlpm.r)))</f>
        <v/>
      </c>
      <c r="AD64" s="12" t="str" cm="1">
        <f t="array" ref="AD64">_xlfn.LET(_xlpm.r, SUM(($J$4:$O$171=AB64)*ROW($J$4:$O$171)), IF(_xlpm.r=0, "", INDEX($F:$F, _xlpm.r)))</f>
        <v/>
      </c>
      <c r="AE64" s="89" t="str">
        <f>_xlfn.LET(_xlpm.phone, _xlfn.XLOOKUP(AC64, ALL!$C$3:$C$170, ALL!$R$3:$R$170, ""), IF(_xlpm.phone="", "", _xlpm.phone))</f>
        <v/>
      </c>
      <c r="AG64" s="12">
        <v>171</v>
      </c>
      <c r="AH64" s="12" t="str" cm="1">
        <f t="array" ref="AH64">_xlfn.LET(_xlpm.r, SUM(($J$4:$O$171=AG64)*ROW($J$4:$O$171)), IF(_xlpm.r=0, "", INDEX(C:$C, _xlpm.r)))</f>
        <v/>
      </c>
      <c r="AI64" s="12" t="str" cm="1">
        <f t="array" ref="AI64">_xlfn.LET(_xlpm.r, SUM(($J$4:$O$171=AG64)*ROW($J$4:$O$171)), IF(_xlpm.r=0, "", INDEX($F:$F, _xlpm.r)))</f>
        <v/>
      </c>
      <c r="AJ64" s="89" t="str">
        <f>_xlfn.LET(_xlpm.phone, _xlfn.XLOOKUP(AH64, ALL!$C$3:$C$170, ALL!$R$3:$R$170, ""), IF(_xlpm.phone="", "", _xlpm.phone))</f>
        <v/>
      </c>
      <c r="AL64" s="12">
        <v>281</v>
      </c>
      <c r="AM64" s="12" t="str" cm="1">
        <f t="array" ref="AM64">_xlfn.LET(_xlpm.r, SUM(($J$4:$O$171=AL64)*ROW($J$4:$O$171)), IF(_xlpm.r=0, "", INDEX($C:$C, _xlpm.r)))</f>
        <v/>
      </c>
      <c r="AN64" s="12" t="str" cm="1">
        <f t="array" ref="AN64">_xlfn.LET(_xlpm.r, SUM(($J$4:$O$171=AL64)*ROW($J$4:$O$171)), IF(_xlpm.r=0, "", INDEX($F:$F, _xlpm.r)))</f>
        <v/>
      </c>
      <c r="AO64" s="89" t="str">
        <f>_xlfn.LET(_xlpm.phone, _xlfn.XLOOKUP(AM64, ALL!$C$3:$C$170, ALL!$R$3:$R$170, ""), IF(_xlpm.phone="", "", _xlpm.phone))</f>
        <v/>
      </c>
      <c r="AQ64" s="12">
        <v>391</v>
      </c>
      <c r="AR64" s="12" t="str" cm="1">
        <f t="array" ref="AR64">_xlfn.LET(_xlpm.r, SUM(($J$4:$O$171=AQ64)*ROW($J$4:$O$171)), IF(_xlpm.r=0, "", INDEX($C:$C, _xlpm.r)))</f>
        <v/>
      </c>
      <c r="AS64" s="12" t="str" cm="1">
        <f t="array" ref="AS64">_xlfn.LET(_xlpm.r, SUM(($J$4:$O$171=AQ64)*ROW($J$4:$O$171)), IF(_xlpm.r=0, "", INDEX($F:$F, _xlpm.r)))</f>
        <v/>
      </c>
      <c r="AT64" s="89" t="str">
        <f>_xlfn.LET(_xlpm.phone, _xlfn.XLOOKUP(AR64, ALL!$C$3:$C$170, ALL!$R$3:$R$170, ""), IF(_xlpm.phone="", "", _xlpm.phone))</f>
        <v/>
      </c>
    </row>
    <row r="65" spans="1:46" s="12" customFormat="1" ht="20.149999999999999" customHeight="1" x14ac:dyDescent="0.25">
      <c r="A65" s="9">
        <f t="array" ref="A65:C65">[1]ALL!A64:C64</f>
        <v>3635</v>
      </c>
      <c r="B65" s="9" t="str">
        <v>B</v>
      </c>
      <c r="C65" s="9">
        <v>114</v>
      </c>
      <c r="D65" s="9" t="str">
        <f>IF(ALL!G64="","",ALL!G64)</f>
        <v>F</v>
      </c>
      <c r="E65" s="9" t="str">
        <f>ALL!N64</f>
        <v>O</v>
      </c>
      <c r="F65" s="10" t="str">
        <f>IF(ALL!D64="","",ALL!D64)</f>
        <v/>
      </c>
      <c r="G65" s="9"/>
      <c r="H65" s="9"/>
      <c r="I65" s="11"/>
      <c r="J65" s="9"/>
      <c r="K65" s="9"/>
      <c r="L65" s="9"/>
      <c r="M65" s="9"/>
      <c r="N65" s="9"/>
      <c r="O65" s="9"/>
      <c r="R65" s="9">
        <v>61</v>
      </c>
      <c r="S65" s="9">
        <v>171</v>
      </c>
      <c r="T65" s="9">
        <v>281</v>
      </c>
      <c r="U65" s="9">
        <v>391</v>
      </c>
      <c r="W65" s="12">
        <v>69</v>
      </c>
      <c r="X65" s="12">
        <v>176</v>
      </c>
      <c r="Y65" s="12">
        <v>285</v>
      </c>
      <c r="Z65" s="12">
        <v>397</v>
      </c>
      <c r="AB65" s="12">
        <v>62</v>
      </c>
      <c r="AC65" s="12" t="str" cm="1">
        <f t="array" ref="AC65">_xlfn.LET(_xlpm.r, SUM(($J$4:$O$171=AB65)*ROW($J$4:$O$171)), IF(_xlpm.r=0, "", INDEX($C:$C, _xlpm.r)))</f>
        <v/>
      </c>
      <c r="AD65" s="12" t="str" cm="1">
        <f t="array" ref="AD65">_xlfn.LET(_xlpm.r, SUM(($J$4:$O$171=AB65)*ROW($J$4:$O$171)), IF(_xlpm.r=0, "", INDEX($F:$F, _xlpm.r)))</f>
        <v/>
      </c>
      <c r="AE65" s="89" t="str">
        <f>_xlfn.LET(_xlpm.phone, _xlfn.XLOOKUP(AC65, ALL!$C$3:$C$170, ALL!$R$3:$R$170, ""), IF(_xlpm.phone="", "", _xlpm.phone))</f>
        <v/>
      </c>
      <c r="AG65" s="12">
        <v>172</v>
      </c>
      <c r="AH65" s="12" t="str" cm="1">
        <f t="array" ref="AH65">_xlfn.LET(_xlpm.r, SUM(($J$4:$O$171=AG65)*ROW($J$4:$O$171)), IF(_xlpm.r=0, "", INDEX(C:$C, _xlpm.r)))</f>
        <v/>
      </c>
      <c r="AI65" s="12" t="str" cm="1">
        <f t="array" ref="AI65">_xlfn.LET(_xlpm.r, SUM(($J$4:$O$171=AG65)*ROW($J$4:$O$171)), IF(_xlpm.r=0, "", INDEX($F:$F, _xlpm.r)))</f>
        <v/>
      </c>
      <c r="AJ65" s="89" t="str">
        <f>_xlfn.LET(_xlpm.phone, _xlfn.XLOOKUP(AH65, ALL!$C$3:$C$170, ALL!$R$3:$R$170, ""), IF(_xlpm.phone="", "", _xlpm.phone))</f>
        <v/>
      </c>
      <c r="AL65" s="12">
        <v>282</v>
      </c>
      <c r="AM65" s="12" t="str" cm="1">
        <f t="array" ref="AM65">_xlfn.LET(_xlpm.r, SUM(($J$4:$O$171=AL65)*ROW($J$4:$O$171)), IF(_xlpm.r=0, "", INDEX($C:$C, _xlpm.r)))</f>
        <v/>
      </c>
      <c r="AN65" s="12" t="str" cm="1">
        <f t="array" ref="AN65">_xlfn.LET(_xlpm.r, SUM(($J$4:$O$171=AL65)*ROW($J$4:$O$171)), IF(_xlpm.r=0, "", INDEX($F:$F, _xlpm.r)))</f>
        <v/>
      </c>
      <c r="AO65" s="89" t="str">
        <f>_xlfn.LET(_xlpm.phone, _xlfn.XLOOKUP(AM65, ALL!$C$3:$C$170, ALL!$R$3:$R$170, ""), IF(_xlpm.phone="", "", _xlpm.phone))</f>
        <v/>
      </c>
      <c r="AQ65" s="12">
        <v>392</v>
      </c>
      <c r="AR65" s="12" t="str" cm="1">
        <f t="array" ref="AR65">_xlfn.LET(_xlpm.r, SUM(($J$4:$O$171=AQ65)*ROW($J$4:$O$171)), IF(_xlpm.r=0, "", INDEX($C:$C, _xlpm.r)))</f>
        <v/>
      </c>
      <c r="AS65" s="12" t="str" cm="1">
        <f t="array" ref="AS65">_xlfn.LET(_xlpm.r, SUM(($J$4:$O$171=AQ65)*ROW($J$4:$O$171)), IF(_xlpm.r=0, "", INDEX($F:$F, _xlpm.r)))</f>
        <v/>
      </c>
      <c r="AT65" s="89" t="str">
        <f>_xlfn.LET(_xlpm.phone, _xlfn.XLOOKUP(AR65, ALL!$C$3:$C$170, ALL!$R$3:$R$170, ""), IF(_xlpm.phone="", "", _xlpm.phone))</f>
        <v/>
      </c>
    </row>
    <row r="66" spans="1:46" s="12" customFormat="1" ht="20.149999999999999" customHeight="1" x14ac:dyDescent="0.25">
      <c r="A66" s="9">
        <f t="array" ref="A66:C66">[1]ALL!A65:C65</f>
        <v>3635</v>
      </c>
      <c r="B66" s="9" t="str">
        <v>B</v>
      </c>
      <c r="C66" s="9">
        <v>115</v>
      </c>
      <c r="D66" s="9" t="str">
        <f>IF(ALL!G65="","",ALL!G65)</f>
        <v>F</v>
      </c>
      <c r="E66" s="9" t="str">
        <f>ALL!N65</f>
        <v>OP</v>
      </c>
      <c r="F66" s="10" t="str">
        <f>IF(ALL!D65="","",ALL!D65)</f>
        <v/>
      </c>
      <c r="G66" s="9"/>
      <c r="H66" s="9"/>
      <c r="I66" s="11"/>
      <c r="J66" s="9"/>
      <c r="K66" s="9"/>
      <c r="L66" s="9"/>
      <c r="M66" s="13"/>
      <c r="N66" s="13"/>
      <c r="O66" s="13"/>
      <c r="R66" s="9">
        <v>62</v>
      </c>
      <c r="S66" s="9">
        <v>172</v>
      </c>
      <c r="T66" s="9">
        <v>282</v>
      </c>
      <c r="U66" s="9">
        <v>392</v>
      </c>
      <c r="W66" s="12">
        <v>71</v>
      </c>
      <c r="X66" s="12">
        <v>177</v>
      </c>
      <c r="Y66" s="12">
        <v>286</v>
      </c>
      <c r="Z66" s="12">
        <v>398</v>
      </c>
      <c r="AB66" s="12">
        <v>63</v>
      </c>
      <c r="AC66" s="12" t="str" cm="1">
        <f t="array" ref="AC66">_xlfn.LET(_xlpm.r, SUM(($J$4:$O$171=AB66)*ROW($J$4:$O$171)), IF(_xlpm.r=0, "", INDEX($C:$C, _xlpm.r)))</f>
        <v/>
      </c>
      <c r="AD66" s="12" t="str" cm="1">
        <f t="array" ref="AD66">_xlfn.LET(_xlpm.r, SUM(($J$4:$O$171=AB66)*ROW($J$4:$O$171)), IF(_xlpm.r=0, "", INDEX($F:$F, _xlpm.r)))</f>
        <v/>
      </c>
      <c r="AE66" s="89" t="str">
        <f>_xlfn.LET(_xlpm.phone, _xlfn.XLOOKUP(AC66, ALL!$C$3:$C$170, ALL!$R$3:$R$170, ""), IF(_xlpm.phone="", "", _xlpm.phone))</f>
        <v/>
      </c>
      <c r="AG66" s="12">
        <v>173</v>
      </c>
      <c r="AH66" s="12" t="str" cm="1">
        <f t="array" ref="AH66">_xlfn.LET(_xlpm.r, SUM(($J$4:$O$171=AG66)*ROW($J$4:$O$171)), IF(_xlpm.r=0, "", INDEX(C:$C, _xlpm.r)))</f>
        <v/>
      </c>
      <c r="AI66" s="12" t="str" cm="1">
        <f t="array" ref="AI66">_xlfn.LET(_xlpm.r, SUM(($J$4:$O$171=AG66)*ROW($J$4:$O$171)), IF(_xlpm.r=0, "", INDEX($F:$F, _xlpm.r)))</f>
        <v/>
      </c>
      <c r="AJ66" s="89" t="str">
        <f>_xlfn.LET(_xlpm.phone, _xlfn.XLOOKUP(AH66, ALL!$C$3:$C$170, ALL!$R$3:$R$170, ""), IF(_xlpm.phone="", "", _xlpm.phone))</f>
        <v/>
      </c>
      <c r="AL66" s="12">
        <v>283</v>
      </c>
      <c r="AM66" s="12" t="str" cm="1">
        <f t="array" ref="AM66">_xlfn.LET(_xlpm.r, SUM(($J$4:$O$171=AL66)*ROW($J$4:$O$171)), IF(_xlpm.r=0, "", INDEX($C:$C, _xlpm.r)))</f>
        <v/>
      </c>
      <c r="AN66" s="12" t="str" cm="1">
        <f t="array" ref="AN66">_xlfn.LET(_xlpm.r, SUM(($J$4:$O$171=AL66)*ROW($J$4:$O$171)), IF(_xlpm.r=0, "", INDEX($F:$F, _xlpm.r)))</f>
        <v/>
      </c>
      <c r="AO66" s="89" t="str">
        <f>_xlfn.LET(_xlpm.phone, _xlfn.XLOOKUP(AM66, ALL!$C$3:$C$170, ALL!$R$3:$R$170, ""), IF(_xlpm.phone="", "", _xlpm.phone))</f>
        <v/>
      </c>
      <c r="AQ66" s="12">
        <v>393</v>
      </c>
      <c r="AR66" s="12" t="str" cm="1">
        <f t="array" ref="AR66">_xlfn.LET(_xlpm.r, SUM(($J$4:$O$171=AQ66)*ROW($J$4:$O$171)), IF(_xlpm.r=0, "", INDEX($C:$C, _xlpm.r)))</f>
        <v/>
      </c>
      <c r="AS66" s="12" t="str" cm="1">
        <f t="array" ref="AS66">_xlfn.LET(_xlpm.r, SUM(($J$4:$O$171=AQ66)*ROW($J$4:$O$171)), IF(_xlpm.r=0, "", INDEX($F:$F, _xlpm.r)))</f>
        <v/>
      </c>
      <c r="AT66" s="89" t="str">
        <f>_xlfn.LET(_xlpm.phone, _xlfn.XLOOKUP(AR66, ALL!$C$3:$C$170, ALL!$R$3:$R$170, ""), IF(_xlpm.phone="", "", _xlpm.phone))</f>
        <v/>
      </c>
    </row>
    <row r="67" spans="1:46" s="12" customFormat="1" ht="20.149999999999999" customHeight="1" x14ac:dyDescent="0.25">
      <c r="A67" s="9">
        <f t="array" ref="A67:C67">[1]ALL!A66:C66</f>
        <v>3635</v>
      </c>
      <c r="B67" s="9" t="str">
        <v>B</v>
      </c>
      <c r="C67" s="9">
        <v>116</v>
      </c>
      <c r="D67" s="9" t="str">
        <f>IF(ALL!G66="","",ALL!G66)</f>
        <v>M</v>
      </c>
      <c r="E67" s="9" t="str">
        <f>ALL!N66</f>
        <v>O</v>
      </c>
      <c r="F67" s="10" t="str">
        <f>IF(ALL!D66="","",ALL!D66)</f>
        <v/>
      </c>
      <c r="G67" s="9"/>
      <c r="H67" s="9"/>
      <c r="I67" s="11"/>
      <c r="J67" s="9"/>
      <c r="K67" s="9"/>
      <c r="L67" s="9"/>
      <c r="M67" s="9"/>
      <c r="N67" s="9"/>
      <c r="O67" s="9"/>
      <c r="R67" s="9">
        <v>63</v>
      </c>
      <c r="S67" s="9">
        <v>173</v>
      </c>
      <c r="T67" s="9">
        <v>283</v>
      </c>
      <c r="U67" s="9">
        <v>393</v>
      </c>
      <c r="W67" s="12">
        <v>72</v>
      </c>
      <c r="X67" s="12">
        <v>178</v>
      </c>
      <c r="Y67" s="12">
        <v>287</v>
      </c>
      <c r="Z67" s="12">
        <v>399</v>
      </c>
      <c r="AB67" s="12">
        <v>64</v>
      </c>
      <c r="AC67" s="12" cm="1">
        <f t="array" ref="AC67">_xlfn.LET(_xlpm.r, SUM(($J$4:$O$171=AB67)*ROW($J$4:$O$171)), IF(_xlpm.r=0, "", INDEX($C:$C, _xlpm.r)))</f>
        <v>224</v>
      </c>
      <c r="AD67" s="12" t="str" cm="1">
        <f t="array" ref="AD67">_xlfn.LET(_xlpm.r, SUM(($J$4:$O$171=AB67)*ROW($J$4:$O$171)), IF(_xlpm.r=0, "", INDEX($F:$F, _xlpm.r)))</f>
        <v>AMAGO, ED</v>
      </c>
      <c r="AE67" s="89">
        <f>_xlfn.LET(_xlpm.phone, _xlfn.XLOOKUP(AC67, ALL!$C$3:$C$170, ALL!$R$3:$R$170, ""), IF(_xlpm.phone="", "", _xlpm.phone))</f>
        <v>1008008128</v>
      </c>
      <c r="AG67" s="12">
        <v>174</v>
      </c>
      <c r="AH67" s="12" t="str" cm="1">
        <f t="array" ref="AH67">_xlfn.LET(_xlpm.r, SUM(($J$4:$O$171=AG67)*ROW($J$4:$O$171)), IF(_xlpm.r=0, "", INDEX(C:$C, _xlpm.r)))</f>
        <v/>
      </c>
      <c r="AI67" s="12" t="str" cm="1">
        <f t="array" ref="AI67">_xlfn.LET(_xlpm.r, SUM(($J$4:$O$171=AG67)*ROW($J$4:$O$171)), IF(_xlpm.r=0, "", INDEX($F:$F, _xlpm.r)))</f>
        <v/>
      </c>
      <c r="AJ67" s="89" t="str">
        <f>_xlfn.LET(_xlpm.phone, _xlfn.XLOOKUP(AH67, ALL!$C$3:$C$170, ALL!$R$3:$R$170, ""), IF(_xlpm.phone="", "", _xlpm.phone))</f>
        <v/>
      </c>
      <c r="AL67" s="12">
        <v>284</v>
      </c>
      <c r="AM67" s="12" t="str" cm="1">
        <f t="array" ref="AM67">_xlfn.LET(_xlpm.r, SUM(($J$4:$O$171=AL67)*ROW($J$4:$O$171)), IF(_xlpm.r=0, "", INDEX($C:$C, _xlpm.r)))</f>
        <v/>
      </c>
      <c r="AN67" s="12" t="str" cm="1">
        <f t="array" ref="AN67">_xlfn.LET(_xlpm.r, SUM(($J$4:$O$171=AL67)*ROW($J$4:$O$171)), IF(_xlpm.r=0, "", INDEX($F:$F, _xlpm.r)))</f>
        <v/>
      </c>
      <c r="AO67" s="89" t="str">
        <f>_xlfn.LET(_xlpm.phone, _xlfn.XLOOKUP(AM67, ALL!$C$3:$C$170, ALL!$R$3:$R$170, ""), IF(_xlpm.phone="", "", _xlpm.phone))</f>
        <v/>
      </c>
      <c r="AQ67" s="12">
        <v>394</v>
      </c>
      <c r="AR67" s="12" t="str" cm="1">
        <f t="array" ref="AR67">_xlfn.LET(_xlpm.r, SUM(($J$4:$O$171=AQ67)*ROW($J$4:$O$171)), IF(_xlpm.r=0, "", INDEX($C:$C, _xlpm.r)))</f>
        <v/>
      </c>
      <c r="AS67" s="12" t="str" cm="1">
        <f t="array" ref="AS67">_xlfn.LET(_xlpm.r, SUM(($J$4:$O$171=AQ67)*ROW($J$4:$O$171)), IF(_xlpm.r=0, "", INDEX($F:$F, _xlpm.r)))</f>
        <v/>
      </c>
      <c r="AT67" s="89" t="str">
        <f>_xlfn.LET(_xlpm.phone, _xlfn.XLOOKUP(AR67, ALL!$C$3:$C$170, ALL!$R$3:$R$170, ""), IF(_xlpm.phone="", "", _xlpm.phone))</f>
        <v/>
      </c>
    </row>
    <row r="68" spans="1:46" s="12" customFormat="1" ht="20.149999999999999" customHeight="1" x14ac:dyDescent="0.25">
      <c r="A68" s="9">
        <f t="array" ref="A68:C68">[1]ALL!A67:C67</f>
        <v>3635</v>
      </c>
      <c r="B68" s="9" t="str">
        <v>B</v>
      </c>
      <c r="C68" s="9">
        <v>117</v>
      </c>
      <c r="D68" s="9" t="str">
        <f>IF(ALL!G67="","",ALL!G67)</f>
        <v>F</v>
      </c>
      <c r="E68" s="9" t="str">
        <f>ALL!N67</f>
        <v>O</v>
      </c>
      <c r="F68" s="10" t="str">
        <f>IF(ALL!D67="","",ALL!D67)</f>
        <v/>
      </c>
      <c r="G68" s="9"/>
      <c r="H68" s="9"/>
      <c r="I68" s="11"/>
      <c r="J68" s="9"/>
      <c r="K68" s="9"/>
      <c r="L68" s="9"/>
      <c r="M68" s="9"/>
      <c r="N68" s="9"/>
      <c r="O68" s="9"/>
      <c r="R68" s="9">
        <v>64</v>
      </c>
      <c r="S68" s="9">
        <v>174</v>
      </c>
      <c r="T68" s="9">
        <v>284</v>
      </c>
      <c r="U68" s="9">
        <v>394</v>
      </c>
      <c r="W68" s="12">
        <v>73</v>
      </c>
      <c r="X68" s="12">
        <v>179</v>
      </c>
      <c r="Y68" s="12">
        <v>288</v>
      </c>
      <c r="Z68" s="12">
        <v>400</v>
      </c>
      <c r="AB68" s="12">
        <v>65</v>
      </c>
      <c r="AC68" s="12" t="str" cm="1">
        <f t="array" ref="AC68">_xlfn.LET(_xlpm.r, SUM(($J$4:$O$171=AB68)*ROW($J$4:$O$171)), IF(_xlpm.r=0, "", INDEX($C:$C, _xlpm.r)))</f>
        <v/>
      </c>
      <c r="AD68" s="12" t="str" cm="1">
        <f t="array" ref="AD68">_xlfn.LET(_xlpm.r, SUM(($J$4:$O$171=AB68)*ROW($J$4:$O$171)), IF(_xlpm.r=0, "", INDEX($F:$F, _xlpm.r)))</f>
        <v/>
      </c>
      <c r="AE68" s="89" t="str">
        <f>_xlfn.LET(_xlpm.phone, _xlfn.XLOOKUP(AC68, ALL!$C$3:$C$170, ALL!$R$3:$R$170, ""), IF(_xlpm.phone="", "", _xlpm.phone))</f>
        <v/>
      </c>
      <c r="AG68" s="12">
        <v>175</v>
      </c>
      <c r="AH68" s="12" t="str" cm="1">
        <f t="array" ref="AH68">_xlfn.LET(_xlpm.r, SUM(($J$4:$O$171=AG68)*ROW($J$4:$O$171)), IF(_xlpm.r=0, "", INDEX(C:$C, _xlpm.r)))</f>
        <v/>
      </c>
      <c r="AI68" s="12" t="str" cm="1">
        <f t="array" ref="AI68">_xlfn.LET(_xlpm.r, SUM(($J$4:$O$171=AG68)*ROW($J$4:$O$171)), IF(_xlpm.r=0, "", INDEX($F:$F, _xlpm.r)))</f>
        <v/>
      </c>
      <c r="AJ68" s="89" t="str">
        <f>_xlfn.LET(_xlpm.phone, _xlfn.XLOOKUP(AH68, ALL!$C$3:$C$170, ALL!$R$3:$R$170, ""), IF(_xlpm.phone="", "", _xlpm.phone))</f>
        <v/>
      </c>
      <c r="AL68" s="12">
        <v>285</v>
      </c>
      <c r="AM68" s="12" t="str" cm="1">
        <f t="array" ref="AM68">_xlfn.LET(_xlpm.r, SUM(($J$4:$O$171=AL68)*ROW($J$4:$O$171)), IF(_xlpm.r=0, "", INDEX($C:$C, _xlpm.r)))</f>
        <v/>
      </c>
      <c r="AN68" s="12" t="str" cm="1">
        <f t="array" ref="AN68">_xlfn.LET(_xlpm.r, SUM(($J$4:$O$171=AL68)*ROW($J$4:$O$171)), IF(_xlpm.r=0, "", INDEX($F:$F, _xlpm.r)))</f>
        <v/>
      </c>
      <c r="AO68" s="89" t="str">
        <f>_xlfn.LET(_xlpm.phone, _xlfn.XLOOKUP(AM68, ALL!$C$3:$C$170, ALL!$R$3:$R$170, ""), IF(_xlpm.phone="", "", _xlpm.phone))</f>
        <v/>
      </c>
      <c r="AQ68" s="12">
        <v>395</v>
      </c>
      <c r="AR68" s="12" t="str" cm="1">
        <f t="array" ref="AR68">_xlfn.LET(_xlpm.r, SUM(($J$4:$O$171=AQ68)*ROW($J$4:$O$171)), IF(_xlpm.r=0, "", INDEX($C:$C, _xlpm.r)))</f>
        <v/>
      </c>
      <c r="AS68" s="12" t="str" cm="1">
        <f t="array" ref="AS68">_xlfn.LET(_xlpm.r, SUM(($J$4:$O$171=AQ68)*ROW($J$4:$O$171)), IF(_xlpm.r=0, "", INDEX($F:$F, _xlpm.r)))</f>
        <v/>
      </c>
      <c r="AT68" s="89" t="str">
        <f>_xlfn.LET(_xlpm.phone, _xlfn.XLOOKUP(AR68, ALL!$C$3:$C$170, ALL!$R$3:$R$170, ""), IF(_xlpm.phone="", "", _xlpm.phone))</f>
        <v/>
      </c>
    </row>
    <row r="69" spans="1:46" s="12" customFormat="1" ht="20.149999999999999" customHeight="1" x14ac:dyDescent="0.25">
      <c r="A69" s="9">
        <f t="array" ref="A69:C69">[1]ALL!A68:C68</f>
        <v>3635</v>
      </c>
      <c r="B69" s="9" t="str">
        <v>B</v>
      </c>
      <c r="C69" s="9">
        <v>118</v>
      </c>
      <c r="D69" s="9" t="str">
        <f>IF(ALL!G68="","",ALL!G68)</f>
        <v>F</v>
      </c>
      <c r="E69" s="9" t="str">
        <f>ALL!N68</f>
        <v>O</v>
      </c>
      <c r="F69" s="10" t="str">
        <f>IF(ALL!D68="","",ALL!D68)</f>
        <v/>
      </c>
      <c r="G69" s="9"/>
      <c r="H69" s="9"/>
      <c r="I69" s="11"/>
      <c r="J69" s="9"/>
      <c r="K69" s="9"/>
      <c r="L69" s="9"/>
      <c r="M69" s="9"/>
      <c r="N69" s="9"/>
      <c r="O69" s="9"/>
      <c r="R69" s="9">
        <v>65</v>
      </c>
      <c r="S69" s="9">
        <v>175</v>
      </c>
      <c r="T69" s="9">
        <v>285</v>
      </c>
      <c r="U69" s="9">
        <v>395</v>
      </c>
      <c r="W69" s="12">
        <v>74</v>
      </c>
      <c r="X69" s="12">
        <v>180</v>
      </c>
      <c r="Y69" s="12">
        <v>289</v>
      </c>
      <c r="Z69" s="12">
        <v>401</v>
      </c>
      <c r="AB69" s="12">
        <v>66</v>
      </c>
      <c r="AC69" s="12" t="str" cm="1">
        <f t="array" ref="AC69">_xlfn.LET(_xlpm.r, SUM(($J$4:$O$171=AB69)*ROW($J$4:$O$171)), IF(_xlpm.r=0, "", INDEX($C:$C, _xlpm.r)))</f>
        <v/>
      </c>
      <c r="AD69" s="12" t="str" cm="1">
        <f t="array" ref="AD69">_xlfn.LET(_xlpm.r, SUM(($J$4:$O$171=AB69)*ROW($J$4:$O$171)), IF(_xlpm.r=0, "", INDEX($F:$F, _xlpm.r)))</f>
        <v/>
      </c>
      <c r="AE69" s="89" t="str">
        <f>_xlfn.LET(_xlpm.phone, _xlfn.XLOOKUP(AC69, ALL!$C$3:$C$170, ALL!$R$3:$R$170, ""), IF(_xlpm.phone="", "", _xlpm.phone))</f>
        <v/>
      </c>
      <c r="AG69" s="12">
        <v>176</v>
      </c>
      <c r="AH69" s="12" t="str" cm="1">
        <f t="array" ref="AH69">_xlfn.LET(_xlpm.r, SUM(($J$4:$O$171=AG69)*ROW($J$4:$O$171)), IF(_xlpm.r=0, "", INDEX(C:$C, _xlpm.r)))</f>
        <v/>
      </c>
      <c r="AI69" s="12" t="str" cm="1">
        <f t="array" ref="AI69">_xlfn.LET(_xlpm.r, SUM(($J$4:$O$171=AG69)*ROW($J$4:$O$171)), IF(_xlpm.r=0, "", INDEX($F:$F, _xlpm.r)))</f>
        <v/>
      </c>
      <c r="AJ69" s="89" t="str">
        <f>_xlfn.LET(_xlpm.phone, _xlfn.XLOOKUP(AH69, ALL!$C$3:$C$170, ALL!$R$3:$R$170, ""), IF(_xlpm.phone="", "", _xlpm.phone))</f>
        <v/>
      </c>
      <c r="AL69" s="12">
        <v>286</v>
      </c>
      <c r="AM69" s="12" t="str" cm="1">
        <f t="array" ref="AM69">_xlfn.LET(_xlpm.r, SUM(($J$4:$O$171=AL69)*ROW($J$4:$O$171)), IF(_xlpm.r=0, "", INDEX($C:$C, _xlpm.r)))</f>
        <v/>
      </c>
      <c r="AN69" s="12" t="str" cm="1">
        <f t="array" ref="AN69">_xlfn.LET(_xlpm.r, SUM(($J$4:$O$171=AL69)*ROW($J$4:$O$171)), IF(_xlpm.r=0, "", INDEX($F:$F, _xlpm.r)))</f>
        <v/>
      </c>
      <c r="AO69" s="89" t="str">
        <f>_xlfn.LET(_xlpm.phone, _xlfn.XLOOKUP(AM69, ALL!$C$3:$C$170, ALL!$R$3:$R$170, ""), IF(_xlpm.phone="", "", _xlpm.phone))</f>
        <v/>
      </c>
      <c r="AQ69" s="12">
        <v>396</v>
      </c>
      <c r="AR69" s="12" t="str" cm="1">
        <f t="array" ref="AR69">_xlfn.LET(_xlpm.r, SUM(($J$4:$O$171=AQ69)*ROW($J$4:$O$171)), IF(_xlpm.r=0, "", INDEX($C:$C, _xlpm.r)))</f>
        <v/>
      </c>
      <c r="AS69" s="12" t="str" cm="1">
        <f t="array" ref="AS69">_xlfn.LET(_xlpm.r, SUM(($J$4:$O$171=AQ69)*ROW($J$4:$O$171)), IF(_xlpm.r=0, "", INDEX($F:$F, _xlpm.r)))</f>
        <v/>
      </c>
      <c r="AT69" s="89" t="str">
        <f>_xlfn.LET(_xlpm.phone, _xlfn.XLOOKUP(AR69, ALL!$C$3:$C$170, ALL!$R$3:$R$170, ""), IF(_xlpm.phone="", "", _xlpm.phone))</f>
        <v/>
      </c>
    </row>
    <row r="70" spans="1:46" s="12" customFormat="1" ht="20.149999999999999" customHeight="1" x14ac:dyDescent="0.25">
      <c r="A70" s="9">
        <f t="array" ref="A70:C70">[1]ALL!A69:C69</f>
        <v>3635</v>
      </c>
      <c r="B70" s="9" t="str">
        <v>B</v>
      </c>
      <c r="C70" s="9">
        <v>119</v>
      </c>
      <c r="D70" s="9" t="str">
        <f>IF(ALL!G69="","",ALL!G69)</f>
        <v>M</v>
      </c>
      <c r="E70" s="9" t="str">
        <f>ALL!N69</f>
        <v>O</v>
      </c>
      <c r="F70" s="10" t="str">
        <f>IF(ALL!D69="","",ALL!D69)</f>
        <v/>
      </c>
      <c r="G70" s="9"/>
      <c r="H70" s="9"/>
      <c r="I70" s="11"/>
      <c r="J70" s="9"/>
      <c r="K70" s="9"/>
      <c r="L70" s="9"/>
      <c r="M70" s="13"/>
      <c r="N70" s="13"/>
      <c r="O70" s="13"/>
      <c r="R70" s="9">
        <v>66</v>
      </c>
      <c r="S70" s="9">
        <v>176</v>
      </c>
      <c r="T70" s="9">
        <v>286</v>
      </c>
      <c r="U70" s="9">
        <v>396</v>
      </c>
      <c r="W70" s="12">
        <v>75</v>
      </c>
      <c r="X70" s="12">
        <v>181</v>
      </c>
      <c r="Y70" s="12">
        <v>290</v>
      </c>
      <c r="Z70" s="12">
        <v>402</v>
      </c>
      <c r="AB70" s="12">
        <v>67</v>
      </c>
      <c r="AC70" s="12" t="str" cm="1">
        <f t="array" ref="AC70">_xlfn.LET(_xlpm.r, SUM(($J$4:$O$171=AB70)*ROW($J$4:$O$171)), IF(_xlpm.r=0, "", INDEX($C:$C, _xlpm.r)))</f>
        <v/>
      </c>
      <c r="AD70" s="12" t="str" cm="1">
        <f t="array" ref="AD70">_xlfn.LET(_xlpm.r, SUM(($J$4:$O$171=AB70)*ROW($J$4:$O$171)), IF(_xlpm.r=0, "", INDEX($F:$F, _xlpm.r)))</f>
        <v/>
      </c>
      <c r="AE70" s="89" t="str">
        <f>_xlfn.LET(_xlpm.phone, _xlfn.XLOOKUP(AC70, ALL!$C$3:$C$170, ALL!$R$3:$R$170, ""), IF(_xlpm.phone="", "", _xlpm.phone))</f>
        <v/>
      </c>
      <c r="AG70" s="12">
        <v>177</v>
      </c>
      <c r="AH70" s="12" t="str" cm="1">
        <f t="array" ref="AH70">_xlfn.LET(_xlpm.r, SUM(($J$4:$O$171=AG70)*ROW($J$4:$O$171)), IF(_xlpm.r=0, "", INDEX(C:$C, _xlpm.r)))</f>
        <v/>
      </c>
      <c r="AI70" s="12" t="str" cm="1">
        <f t="array" ref="AI70">_xlfn.LET(_xlpm.r, SUM(($J$4:$O$171=AG70)*ROW($J$4:$O$171)), IF(_xlpm.r=0, "", INDEX($F:$F, _xlpm.r)))</f>
        <v/>
      </c>
      <c r="AJ70" s="89" t="str">
        <f>_xlfn.LET(_xlpm.phone, _xlfn.XLOOKUP(AH70, ALL!$C$3:$C$170, ALL!$R$3:$R$170, ""), IF(_xlpm.phone="", "", _xlpm.phone))</f>
        <v/>
      </c>
      <c r="AL70" s="12">
        <v>287</v>
      </c>
      <c r="AM70" s="12" t="str" cm="1">
        <f t="array" ref="AM70">_xlfn.LET(_xlpm.r, SUM(($J$4:$O$171=AL70)*ROW($J$4:$O$171)), IF(_xlpm.r=0, "", INDEX($C:$C, _xlpm.r)))</f>
        <v/>
      </c>
      <c r="AN70" s="12" t="str" cm="1">
        <f t="array" ref="AN70">_xlfn.LET(_xlpm.r, SUM(($J$4:$O$171=AL70)*ROW($J$4:$O$171)), IF(_xlpm.r=0, "", INDEX($F:$F, _xlpm.r)))</f>
        <v/>
      </c>
      <c r="AO70" s="89" t="str">
        <f>_xlfn.LET(_xlpm.phone, _xlfn.XLOOKUP(AM70, ALL!$C$3:$C$170, ALL!$R$3:$R$170, ""), IF(_xlpm.phone="", "", _xlpm.phone))</f>
        <v/>
      </c>
      <c r="AQ70" s="12">
        <v>397</v>
      </c>
      <c r="AR70" s="12" t="str" cm="1">
        <f t="array" ref="AR70">_xlfn.LET(_xlpm.r, SUM(($J$4:$O$171=AQ70)*ROW($J$4:$O$171)), IF(_xlpm.r=0, "", INDEX($C:$C, _xlpm.r)))</f>
        <v/>
      </c>
      <c r="AS70" s="12" t="str" cm="1">
        <f t="array" ref="AS70">_xlfn.LET(_xlpm.r, SUM(($J$4:$O$171=AQ70)*ROW($J$4:$O$171)), IF(_xlpm.r=0, "", INDEX($F:$F, _xlpm.r)))</f>
        <v/>
      </c>
      <c r="AT70" s="89" t="str">
        <f>_xlfn.LET(_xlpm.phone, _xlfn.XLOOKUP(AR70, ALL!$C$3:$C$170, ALL!$R$3:$R$170, ""), IF(_xlpm.phone="", "", _xlpm.phone))</f>
        <v/>
      </c>
    </row>
    <row r="71" spans="1:46" s="12" customFormat="1" ht="20.149999999999999" customHeight="1" x14ac:dyDescent="0.25">
      <c r="A71" s="9">
        <f t="array" ref="A71:C71">[1]ALL!A70:C70</f>
        <v>3635</v>
      </c>
      <c r="B71" s="9" t="str">
        <v>B</v>
      </c>
      <c r="C71" s="9">
        <v>120</v>
      </c>
      <c r="D71" s="9" t="str">
        <f>IF(ALL!G70="","",ALL!G70)</f>
        <v>F</v>
      </c>
      <c r="E71" s="9" t="str">
        <f>ALL!N70</f>
        <v>O</v>
      </c>
      <c r="F71" s="10" t="str">
        <f>IF(ALL!D70="","",ALL!D70)</f>
        <v/>
      </c>
      <c r="G71" s="9"/>
      <c r="H71" s="9"/>
      <c r="I71" s="11"/>
      <c r="J71" s="9"/>
      <c r="K71" s="9"/>
      <c r="L71" s="9"/>
      <c r="M71" s="9"/>
      <c r="N71" s="9"/>
      <c r="O71" s="9"/>
      <c r="R71" s="9">
        <v>67</v>
      </c>
      <c r="S71" s="9">
        <v>177</v>
      </c>
      <c r="T71" s="9">
        <v>287</v>
      </c>
      <c r="U71" s="9">
        <v>397</v>
      </c>
      <c r="W71" s="12">
        <v>76</v>
      </c>
      <c r="X71" s="12">
        <v>182</v>
      </c>
      <c r="Y71" s="12">
        <v>291</v>
      </c>
      <c r="Z71" s="12">
        <v>403</v>
      </c>
      <c r="AB71" s="12">
        <v>68</v>
      </c>
      <c r="AC71" s="12" t="str" cm="1">
        <f t="array" ref="AC71">_xlfn.LET(_xlpm.r, SUM(($J$4:$O$171=AB71)*ROW($J$4:$O$171)), IF(_xlpm.r=0, "", INDEX($C:$C, _xlpm.r)))</f>
        <v/>
      </c>
      <c r="AD71" s="12" t="str" cm="1">
        <f t="array" ref="AD71">_xlfn.LET(_xlpm.r, SUM(($J$4:$O$171=AB71)*ROW($J$4:$O$171)), IF(_xlpm.r=0, "", INDEX($F:$F, _xlpm.r)))</f>
        <v/>
      </c>
      <c r="AE71" s="89" t="str">
        <f>_xlfn.LET(_xlpm.phone, _xlfn.XLOOKUP(AC71, ALL!$C$3:$C$170, ALL!$R$3:$R$170, ""), IF(_xlpm.phone="", "", _xlpm.phone))</f>
        <v/>
      </c>
      <c r="AG71" s="12">
        <v>178</v>
      </c>
      <c r="AH71" s="12" t="str" cm="1">
        <f t="array" ref="AH71">_xlfn.LET(_xlpm.r, SUM(($J$4:$O$171=AG71)*ROW($J$4:$O$171)), IF(_xlpm.r=0, "", INDEX(C:$C, _xlpm.r)))</f>
        <v/>
      </c>
      <c r="AI71" s="12" t="str" cm="1">
        <f t="array" ref="AI71">_xlfn.LET(_xlpm.r, SUM(($J$4:$O$171=AG71)*ROW($J$4:$O$171)), IF(_xlpm.r=0, "", INDEX($F:$F, _xlpm.r)))</f>
        <v/>
      </c>
      <c r="AJ71" s="89" t="str">
        <f>_xlfn.LET(_xlpm.phone, _xlfn.XLOOKUP(AH71, ALL!$C$3:$C$170, ALL!$R$3:$R$170, ""), IF(_xlpm.phone="", "", _xlpm.phone))</f>
        <v/>
      </c>
      <c r="AL71" s="12">
        <v>288</v>
      </c>
      <c r="AM71" s="12" t="str" cm="1">
        <f t="array" ref="AM71">_xlfn.LET(_xlpm.r, SUM(($J$4:$O$171=AL71)*ROW($J$4:$O$171)), IF(_xlpm.r=0, "", INDEX($C:$C, _xlpm.r)))</f>
        <v/>
      </c>
      <c r="AN71" s="12" t="str" cm="1">
        <f t="array" ref="AN71">_xlfn.LET(_xlpm.r, SUM(($J$4:$O$171=AL71)*ROW($J$4:$O$171)), IF(_xlpm.r=0, "", INDEX($F:$F, _xlpm.r)))</f>
        <v/>
      </c>
      <c r="AO71" s="89" t="str">
        <f>_xlfn.LET(_xlpm.phone, _xlfn.XLOOKUP(AM71, ALL!$C$3:$C$170, ALL!$R$3:$R$170, ""), IF(_xlpm.phone="", "", _xlpm.phone))</f>
        <v/>
      </c>
      <c r="AQ71" s="12">
        <v>398</v>
      </c>
      <c r="AR71" s="12" t="str" cm="1">
        <f t="array" ref="AR71">_xlfn.LET(_xlpm.r, SUM(($J$4:$O$171=AQ71)*ROW($J$4:$O$171)), IF(_xlpm.r=0, "", INDEX($C:$C, _xlpm.r)))</f>
        <v/>
      </c>
      <c r="AS71" s="12" t="str" cm="1">
        <f t="array" ref="AS71">_xlfn.LET(_xlpm.r, SUM(($J$4:$O$171=AQ71)*ROW($J$4:$O$171)), IF(_xlpm.r=0, "", INDEX($F:$F, _xlpm.r)))</f>
        <v/>
      </c>
      <c r="AT71" s="89" t="str">
        <f>_xlfn.LET(_xlpm.phone, _xlfn.XLOOKUP(AR71, ALL!$C$3:$C$170, ALL!$R$3:$R$170, ""), IF(_xlpm.phone="", "", _xlpm.phone))</f>
        <v/>
      </c>
    </row>
    <row r="72" spans="1:46" s="12" customFormat="1" ht="20.149999999999999" customHeight="1" x14ac:dyDescent="0.25">
      <c r="A72" s="9">
        <f t="array" ref="A72:C72">[1]ALL!A71:C71</f>
        <v>3635</v>
      </c>
      <c r="B72" s="9" t="str">
        <v>B</v>
      </c>
      <c r="C72" s="9">
        <v>121</v>
      </c>
      <c r="D72" s="9" t="str">
        <f>IF(ALL!G71="","",ALL!G71)</f>
        <v>F</v>
      </c>
      <c r="E72" s="9" t="str">
        <f>ALL!N71</f>
        <v>O</v>
      </c>
      <c r="F72" s="10" t="str">
        <f>IF(ALL!D71="","",ALL!D71)</f>
        <v/>
      </c>
      <c r="G72" s="9"/>
      <c r="H72" s="9"/>
      <c r="I72" s="11"/>
      <c r="J72" s="9"/>
      <c r="K72" s="9"/>
      <c r="L72" s="9"/>
      <c r="M72" s="13"/>
      <c r="N72" s="13"/>
      <c r="O72" s="13"/>
      <c r="R72" s="9">
        <v>68</v>
      </c>
      <c r="S72" s="9">
        <v>178</v>
      </c>
      <c r="T72" s="9">
        <v>288</v>
      </c>
      <c r="U72" s="9">
        <v>398</v>
      </c>
      <c r="W72" s="12">
        <v>77</v>
      </c>
      <c r="X72" s="12">
        <v>183</v>
      </c>
      <c r="Y72" s="12">
        <v>292</v>
      </c>
      <c r="Z72" s="12">
        <v>404</v>
      </c>
      <c r="AB72" s="12">
        <v>69</v>
      </c>
      <c r="AC72" s="12" t="str" cm="1">
        <f t="array" ref="AC72">_xlfn.LET(_xlpm.r, SUM(($J$4:$O$171=AB72)*ROW($J$4:$O$171)), IF(_xlpm.r=0, "", INDEX($C:$C, _xlpm.r)))</f>
        <v/>
      </c>
      <c r="AD72" s="12" t="str" cm="1">
        <f t="array" ref="AD72">_xlfn.LET(_xlpm.r, SUM(($J$4:$O$171=AB72)*ROW($J$4:$O$171)), IF(_xlpm.r=0, "", INDEX($F:$F, _xlpm.r)))</f>
        <v/>
      </c>
      <c r="AE72" s="89" t="str">
        <f>_xlfn.LET(_xlpm.phone, _xlfn.XLOOKUP(AC72, ALL!$C$3:$C$170, ALL!$R$3:$R$170, ""), IF(_xlpm.phone="", "", _xlpm.phone))</f>
        <v/>
      </c>
      <c r="AG72" s="12">
        <v>179</v>
      </c>
      <c r="AH72" s="12" t="str" cm="1">
        <f t="array" ref="AH72">_xlfn.LET(_xlpm.r, SUM(($J$4:$O$171=AG72)*ROW($J$4:$O$171)), IF(_xlpm.r=0, "", INDEX(C:$C, _xlpm.r)))</f>
        <v/>
      </c>
      <c r="AI72" s="12" t="str" cm="1">
        <f t="array" ref="AI72">_xlfn.LET(_xlpm.r, SUM(($J$4:$O$171=AG72)*ROW($J$4:$O$171)), IF(_xlpm.r=0, "", INDEX($F:$F, _xlpm.r)))</f>
        <v/>
      </c>
      <c r="AJ72" s="89" t="str">
        <f>_xlfn.LET(_xlpm.phone, _xlfn.XLOOKUP(AH72, ALL!$C$3:$C$170, ALL!$R$3:$R$170, ""), IF(_xlpm.phone="", "", _xlpm.phone))</f>
        <v/>
      </c>
      <c r="AL72" s="12">
        <v>289</v>
      </c>
      <c r="AM72" s="12" t="str" cm="1">
        <f t="array" ref="AM72">_xlfn.LET(_xlpm.r, SUM(($J$4:$O$171=AL72)*ROW($J$4:$O$171)), IF(_xlpm.r=0, "", INDEX($C:$C, _xlpm.r)))</f>
        <v/>
      </c>
      <c r="AN72" s="12" t="str" cm="1">
        <f t="array" ref="AN72">_xlfn.LET(_xlpm.r, SUM(($J$4:$O$171=AL72)*ROW($J$4:$O$171)), IF(_xlpm.r=0, "", INDEX($F:$F, _xlpm.r)))</f>
        <v/>
      </c>
      <c r="AO72" s="89" t="str">
        <f>_xlfn.LET(_xlpm.phone, _xlfn.XLOOKUP(AM72, ALL!$C$3:$C$170, ALL!$R$3:$R$170, ""), IF(_xlpm.phone="", "", _xlpm.phone))</f>
        <v/>
      </c>
      <c r="AQ72" s="12">
        <v>399</v>
      </c>
      <c r="AR72" s="12" t="str" cm="1">
        <f t="array" ref="AR72">_xlfn.LET(_xlpm.r, SUM(($J$4:$O$171=AQ72)*ROW($J$4:$O$171)), IF(_xlpm.r=0, "", INDEX($C:$C, _xlpm.r)))</f>
        <v/>
      </c>
      <c r="AS72" s="12" t="str" cm="1">
        <f t="array" ref="AS72">_xlfn.LET(_xlpm.r, SUM(($J$4:$O$171=AQ72)*ROW($J$4:$O$171)), IF(_xlpm.r=0, "", INDEX($F:$F, _xlpm.r)))</f>
        <v/>
      </c>
      <c r="AT72" s="89" t="str">
        <f>_xlfn.LET(_xlpm.phone, _xlfn.XLOOKUP(AR72, ALL!$C$3:$C$170, ALL!$R$3:$R$170, ""), IF(_xlpm.phone="", "", _xlpm.phone))</f>
        <v/>
      </c>
    </row>
    <row r="73" spans="1:46" s="12" customFormat="1" ht="20.149999999999999" customHeight="1" x14ac:dyDescent="0.25">
      <c r="A73" s="9">
        <f t="array" ref="A73:C73">[1]ALL!A72:C72</f>
        <v>3635</v>
      </c>
      <c r="B73" s="9" t="str">
        <v>B</v>
      </c>
      <c r="C73" s="9">
        <v>122</v>
      </c>
      <c r="D73" s="9" t="str">
        <f>IF(ALL!G72="","",ALL!G72)</f>
        <v>M</v>
      </c>
      <c r="E73" s="9" t="str">
        <f>ALL!N72</f>
        <v>O</v>
      </c>
      <c r="F73" s="10" t="str">
        <f>IF(ALL!D72="","",ALL!D72)</f>
        <v/>
      </c>
      <c r="G73" s="9"/>
      <c r="H73" s="9"/>
      <c r="I73" s="11"/>
      <c r="J73" s="9"/>
      <c r="K73" s="9"/>
      <c r="L73" s="13"/>
      <c r="M73" s="9"/>
      <c r="N73" s="9"/>
      <c r="O73" s="9"/>
      <c r="R73" s="9">
        <v>69</v>
      </c>
      <c r="S73" s="9">
        <v>179</v>
      </c>
      <c r="T73" s="9">
        <v>289</v>
      </c>
      <c r="U73" s="9">
        <v>399</v>
      </c>
      <c r="W73" s="12">
        <v>78</v>
      </c>
      <c r="X73" s="12">
        <v>184</v>
      </c>
      <c r="Y73" s="12">
        <v>293</v>
      </c>
      <c r="Z73" s="12">
        <v>405</v>
      </c>
      <c r="AB73" s="12">
        <v>70</v>
      </c>
      <c r="AC73" s="12" t="str" cm="1">
        <f t="array" ref="AC73">_xlfn.LET(_xlpm.r, SUM(($J$4:$O$171=AB73)*ROW($J$4:$O$171)), IF(_xlpm.r=0, "", INDEX($C:$C, _xlpm.r)))</f>
        <v>310B</v>
      </c>
      <c r="AD73" s="12" t="str" cm="1">
        <f t="array" ref="AD73">_xlfn.LET(_xlpm.r, SUM(($J$4:$O$171=AB73)*ROW($J$4:$O$171)), IF(_xlpm.r=0, "", INDEX($F:$F, _xlpm.r)))</f>
        <v>BENEDICT, H</v>
      </c>
      <c r="AE73" s="89">
        <f>_xlfn.LET(_xlpm.phone, _xlfn.XLOOKUP(AC73, ALL!$C$3:$C$170, ALL!$R$3:$R$170, ""), IF(_xlpm.phone="", "", _xlpm.phone))</f>
        <v>1008165006</v>
      </c>
      <c r="AG73" s="12">
        <v>180</v>
      </c>
      <c r="AH73" s="12" t="str" cm="1">
        <f t="array" ref="AH73">_xlfn.LET(_xlpm.r, SUM(($J$4:$O$171=AG73)*ROW($J$4:$O$171)), IF(_xlpm.r=0, "", INDEX(C:$C, _xlpm.r)))</f>
        <v/>
      </c>
      <c r="AI73" s="12" t="str" cm="1">
        <f t="array" ref="AI73">_xlfn.LET(_xlpm.r, SUM(($J$4:$O$171=AG73)*ROW($J$4:$O$171)), IF(_xlpm.r=0, "", INDEX($F:$F, _xlpm.r)))</f>
        <v/>
      </c>
      <c r="AJ73" s="89" t="str">
        <f>_xlfn.LET(_xlpm.phone, _xlfn.XLOOKUP(AH73, ALL!$C$3:$C$170, ALL!$R$3:$R$170, ""), IF(_xlpm.phone="", "", _xlpm.phone))</f>
        <v/>
      </c>
      <c r="AL73" s="12">
        <v>290</v>
      </c>
      <c r="AM73" s="12" t="str" cm="1">
        <f t="array" ref="AM73">_xlfn.LET(_xlpm.r, SUM(($J$4:$O$171=AL73)*ROW($J$4:$O$171)), IF(_xlpm.r=0, "", INDEX($C:$C, _xlpm.r)))</f>
        <v/>
      </c>
      <c r="AN73" s="12" t="str" cm="1">
        <f t="array" ref="AN73">_xlfn.LET(_xlpm.r, SUM(($J$4:$O$171=AL73)*ROW($J$4:$O$171)), IF(_xlpm.r=0, "", INDEX($F:$F, _xlpm.r)))</f>
        <v/>
      </c>
      <c r="AO73" s="89" t="str">
        <f>_xlfn.LET(_xlpm.phone, _xlfn.XLOOKUP(AM73, ALL!$C$3:$C$170, ALL!$R$3:$R$170, ""), IF(_xlpm.phone="", "", _xlpm.phone))</f>
        <v/>
      </c>
      <c r="AQ73" s="12">
        <v>400</v>
      </c>
      <c r="AR73" s="12" t="str" cm="1">
        <f t="array" ref="AR73">_xlfn.LET(_xlpm.r, SUM(($J$4:$O$171=AQ73)*ROW($J$4:$O$171)), IF(_xlpm.r=0, "", INDEX($C:$C, _xlpm.r)))</f>
        <v/>
      </c>
      <c r="AS73" s="12" t="str" cm="1">
        <f t="array" ref="AS73">_xlfn.LET(_xlpm.r, SUM(($J$4:$O$171=AQ73)*ROW($J$4:$O$171)), IF(_xlpm.r=0, "", INDEX($F:$F, _xlpm.r)))</f>
        <v/>
      </c>
      <c r="AT73" s="89" t="str">
        <f>_xlfn.LET(_xlpm.phone, _xlfn.XLOOKUP(AR73, ALL!$C$3:$C$170, ALL!$R$3:$R$170, ""), IF(_xlpm.phone="", "", _xlpm.phone))</f>
        <v/>
      </c>
    </row>
    <row r="74" spans="1:46" s="12" customFormat="1" ht="20.149999999999999" customHeight="1" x14ac:dyDescent="0.25">
      <c r="A74" s="9">
        <f t="array" ref="A74:C74">[1]ALL!A73:C73</f>
        <v>3635</v>
      </c>
      <c r="B74" s="9" t="str">
        <v>B</v>
      </c>
      <c r="C74" s="9">
        <v>123</v>
      </c>
      <c r="D74" s="9" t="str">
        <f>IF(ALL!G73="","",ALL!G73)</f>
        <v>F</v>
      </c>
      <c r="E74" s="9" t="str">
        <f>ALL!N73</f>
        <v>O</v>
      </c>
      <c r="F74" s="10" t="str">
        <f>IF(ALL!D73="","",ALL!D73)</f>
        <v/>
      </c>
      <c r="G74" s="9"/>
      <c r="H74" s="9"/>
      <c r="I74" s="11"/>
      <c r="J74" s="9"/>
      <c r="K74" s="9"/>
      <c r="L74" s="9"/>
      <c r="M74" s="13"/>
      <c r="N74" s="13"/>
      <c r="O74" s="13"/>
      <c r="R74" s="9">
        <v>70</v>
      </c>
      <c r="S74" s="9">
        <v>180</v>
      </c>
      <c r="T74" s="9">
        <v>290</v>
      </c>
      <c r="U74" s="9">
        <v>400</v>
      </c>
      <c r="W74" s="12">
        <v>79</v>
      </c>
      <c r="X74" s="12">
        <v>185</v>
      </c>
      <c r="Y74" s="12">
        <v>294</v>
      </c>
      <c r="Z74" s="12">
        <v>406</v>
      </c>
      <c r="AB74" s="12">
        <v>71</v>
      </c>
      <c r="AC74" s="12" t="str" cm="1">
        <f t="array" ref="AC74">_xlfn.LET(_xlpm.r, SUM(($J$4:$O$171=AB74)*ROW($J$4:$O$171)), IF(_xlpm.r=0, "", INDEX($C:$C, _xlpm.r)))</f>
        <v/>
      </c>
      <c r="AD74" s="12" t="str" cm="1">
        <f t="array" ref="AD74">_xlfn.LET(_xlpm.r, SUM(($J$4:$O$171=AB74)*ROW($J$4:$O$171)), IF(_xlpm.r=0, "", INDEX($F:$F, _xlpm.r)))</f>
        <v/>
      </c>
      <c r="AE74" s="89" t="str">
        <f>_xlfn.LET(_xlpm.phone, _xlfn.XLOOKUP(AC74, ALL!$C$3:$C$170, ALL!$R$3:$R$170, ""), IF(_xlpm.phone="", "", _xlpm.phone))</f>
        <v/>
      </c>
      <c r="AG74" s="12">
        <v>181</v>
      </c>
      <c r="AH74" s="12" t="str" cm="1">
        <f t="array" ref="AH74">_xlfn.LET(_xlpm.r, SUM(($J$4:$O$171=AG74)*ROW($J$4:$O$171)), IF(_xlpm.r=0, "", INDEX(C:$C, _xlpm.r)))</f>
        <v/>
      </c>
      <c r="AI74" s="12" t="str" cm="1">
        <f t="array" ref="AI74">_xlfn.LET(_xlpm.r, SUM(($J$4:$O$171=AG74)*ROW($J$4:$O$171)), IF(_xlpm.r=0, "", INDEX($F:$F, _xlpm.r)))</f>
        <v/>
      </c>
      <c r="AJ74" s="89" t="str">
        <f>_xlfn.LET(_xlpm.phone, _xlfn.XLOOKUP(AH74, ALL!$C$3:$C$170, ALL!$R$3:$R$170, ""), IF(_xlpm.phone="", "", _xlpm.phone))</f>
        <v/>
      </c>
      <c r="AL74" s="12">
        <v>291</v>
      </c>
      <c r="AM74" s="12" t="str" cm="1">
        <f t="array" ref="AM74">_xlfn.LET(_xlpm.r, SUM(($J$4:$O$171=AL74)*ROW($J$4:$O$171)), IF(_xlpm.r=0, "", INDEX($C:$C, _xlpm.r)))</f>
        <v/>
      </c>
      <c r="AN74" s="12" t="str" cm="1">
        <f t="array" ref="AN74">_xlfn.LET(_xlpm.r, SUM(($J$4:$O$171=AL74)*ROW($J$4:$O$171)), IF(_xlpm.r=0, "", INDEX($F:$F, _xlpm.r)))</f>
        <v/>
      </c>
      <c r="AO74" s="89" t="str">
        <f>_xlfn.LET(_xlpm.phone, _xlfn.XLOOKUP(AM74, ALL!$C$3:$C$170, ALL!$R$3:$R$170, ""), IF(_xlpm.phone="", "", _xlpm.phone))</f>
        <v/>
      </c>
      <c r="AQ74" s="12">
        <v>401</v>
      </c>
      <c r="AR74" s="12" t="str" cm="1">
        <f t="array" ref="AR74">_xlfn.LET(_xlpm.r, SUM(($J$4:$O$171=AQ74)*ROW($J$4:$O$171)), IF(_xlpm.r=0, "", INDEX($C:$C, _xlpm.r)))</f>
        <v/>
      </c>
      <c r="AS74" s="12" t="str" cm="1">
        <f t="array" ref="AS74">_xlfn.LET(_xlpm.r, SUM(($J$4:$O$171=AQ74)*ROW($J$4:$O$171)), IF(_xlpm.r=0, "", INDEX($F:$F, _xlpm.r)))</f>
        <v/>
      </c>
      <c r="AT74" s="89" t="str">
        <f>_xlfn.LET(_xlpm.phone, _xlfn.XLOOKUP(AR74, ALL!$C$3:$C$170, ALL!$R$3:$R$170, ""), IF(_xlpm.phone="", "", _xlpm.phone))</f>
        <v/>
      </c>
    </row>
    <row r="75" spans="1:46" s="12" customFormat="1" ht="20.149999999999999" customHeight="1" x14ac:dyDescent="0.25">
      <c r="A75" s="9">
        <f t="array" ref="A75:C75">[1]ALL!A74:C74</f>
        <v>3635</v>
      </c>
      <c r="B75" s="9" t="str">
        <v>B</v>
      </c>
      <c r="C75" s="9">
        <v>124</v>
      </c>
      <c r="D75" s="9" t="str">
        <f>IF(ALL!G74="","",ALL!G74)</f>
        <v>M</v>
      </c>
      <c r="E75" s="9" t="str">
        <f>ALL!N74</f>
        <v>O</v>
      </c>
      <c r="F75" s="10" t="str">
        <f>IF(ALL!D74="","",ALL!D74)</f>
        <v/>
      </c>
      <c r="G75" s="9"/>
      <c r="H75" s="9"/>
      <c r="I75" s="11"/>
      <c r="J75" s="9"/>
      <c r="K75" s="9"/>
      <c r="L75" s="9"/>
      <c r="M75" s="13"/>
      <c r="N75" s="13"/>
      <c r="O75" s="13"/>
      <c r="R75" s="9">
        <v>71</v>
      </c>
      <c r="S75" s="9">
        <v>181</v>
      </c>
      <c r="T75" s="9">
        <v>291</v>
      </c>
      <c r="U75" s="9">
        <v>401</v>
      </c>
      <c r="W75" s="12">
        <v>80</v>
      </c>
      <c r="X75" s="12">
        <v>186</v>
      </c>
      <c r="Y75" s="12">
        <v>295</v>
      </c>
      <c r="Z75" s="12">
        <v>407</v>
      </c>
      <c r="AB75" s="12">
        <v>72</v>
      </c>
      <c r="AC75" s="12" t="str" cm="1">
        <f t="array" ref="AC75">_xlfn.LET(_xlpm.r, SUM(($J$4:$O$171=AB75)*ROW($J$4:$O$171)), IF(_xlpm.r=0, "", INDEX($C:$C, _xlpm.r)))</f>
        <v/>
      </c>
      <c r="AD75" s="12" t="str" cm="1">
        <f t="array" ref="AD75">_xlfn.LET(_xlpm.r, SUM(($J$4:$O$171=AB75)*ROW($J$4:$O$171)), IF(_xlpm.r=0, "", INDEX($F:$F, _xlpm.r)))</f>
        <v/>
      </c>
      <c r="AE75" s="89" t="str">
        <f>_xlfn.LET(_xlpm.phone, _xlfn.XLOOKUP(AC75, ALL!$C$3:$C$170, ALL!$R$3:$R$170, ""), IF(_xlpm.phone="", "", _xlpm.phone))</f>
        <v/>
      </c>
      <c r="AG75" s="12">
        <v>182</v>
      </c>
      <c r="AH75" s="12" t="str" cm="1">
        <f t="array" ref="AH75">_xlfn.LET(_xlpm.r, SUM(($J$4:$O$171=AG75)*ROW($J$4:$O$171)), IF(_xlpm.r=0, "", INDEX(C:$C, _xlpm.r)))</f>
        <v/>
      </c>
      <c r="AI75" s="12" t="str" cm="1">
        <f t="array" ref="AI75">_xlfn.LET(_xlpm.r, SUM(($J$4:$O$171=AG75)*ROW($J$4:$O$171)), IF(_xlpm.r=0, "", INDEX($F:$F, _xlpm.r)))</f>
        <v/>
      </c>
      <c r="AJ75" s="89" t="str">
        <f>_xlfn.LET(_xlpm.phone, _xlfn.XLOOKUP(AH75, ALL!$C$3:$C$170, ALL!$R$3:$R$170, ""), IF(_xlpm.phone="", "", _xlpm.phone))</f>
        <v/>
      </c>
      <c r="AL75" s="12">
        <v>292</v>
      </c>
      <c r="AM75" s="12" t="str" cm="1">
        <f t="array" ref="AM75">_xlfn.LET(_xlpm.r, SUM(($J$4:$O$171=AL75)*ROW($J$4:$O$171)), IF(_xlpm.r=0, "", INDEX($C:$C, _xlpm.r)))</f>
        <v/>
      </c>
      <c r="AN75" s="12" t="str" cm="1">
        <f t="array" ref="AN75">_xlfn.LET(_xlpm.r, SUM(($J$4:$O$171=AL75)*ROW($J$4:$O$171)), IF(_xlpm.r=0, "", INDEX($F:$F, _xlpm.r)))</f>
        <v/>
      </c>
      <c r="AO75" s="89" t="str">
        <f>_xlfn.LET(_xlpm.phone, _xlfn.XLOOKUP(AM75, ALL!$C$3:$C$170, ALL!$R$3:$R$170, ""), IF(_xlpm.phone="", "", _xlpm.phone))</f>
        <v/>
      </c>
      <c r="AQ75" s="12">
        <v>402</v>
      </c>
      <c r="AR75" s="12" t="str" cm="1">
        <f t="array" ref="AR75">_xlfn.LET(_xlpm.r, SUM(($J$4:$O$171=AQ75)*ROW($J$4:$O$171)), IF(_xlpm.r=0, "", INDEX($C:$C, _xlpm.r)))</f>
        <v/>
      </c>
      <c r="AS75" s="12" t="str" cm="1">
        <f t="array" ref="AS75">_xlfn.LET(_xlpm.r, SUM(($J$4:$O$171=AQ75)*ROW($J$4:$O$171)), IF(_xlpm.r=0, "", INDEX($F:$F, _xlpm.r)))</f>
        <v/>
      </c>
      <c r="AT75" s="89" t="str">
        <f>_xlfn.LET(_xlpm.phone, _xlfn.XLOOKUP(AR75, ALL!$C$3:$C$170, ALL!$R$3:$R$170, ""), IF(_xlpm.phone="", "", _xlpm.phone))</f>
        <v/>
      </c>
    </row>
    <row r="76" spans="1:46" s="12" customFormat="1" ht="20.149999999999999" customHeight="1" x14ac:dyDescent="0.25">
      <c r="A76" s="9">
        <f t="array" ref="A76:C76">[1]ALL!A75:C75</f>
        <v>3635</v>
      </c>
      <c r="B76" s="9" t="str">
        <v>B</v>
      </c>
      <c r="C76" s="9">
        <v>213</v>
      </c>
      <c r="D76" s="9" t="str">
        <f>IF(ALL!G75="","",ALL!G75)</f>
        <v>M</v>
      </c>
      <c r="E76" s="9" t="str">
        <f>ALL!N75</f>
        <v>O</v>
      </c>
      <c r="F76" s="10" t="str">
        <f>IF(ALL!D75="","",ALL!D75)</f>
        <v/>
      </c>
      <c r="G76" s="9"/>
      <c r="H76" s="9"/>
      <c r="I76" s="11"/>
      <c r="J76" s="9"/>
      <c r="K76" s="9"/>
      <c r="L76" s="9"/>
      <c r="M76" s="13"/>
      <c r="N76" s="13"/>
      <c r="O76" s="13"/>
      <c r="R76" s="9">
        <v>72</v>
      </c>
      <c r="S76" s="9">
        <v>182</v>
      </c>
      <c r="T76" s="9">
        <v>292</v>
      </c>
      <c r="U76" s="9">
        <v>402</v>
      </c>
      <c r="W76" s="12">
        <v>81</v>
      </c>
      <c r="X76" s="12">
        <v>187</v>
      </c>
      <c r="Y76" s="12">
        <v>296</v>
      </c>
      <c r="Z76" s="12">
        <v>408</v>
      </c>
      <c r="AB76" s="12">
        <v>73</v>
      </c>
      <c r="AC76" s="12" t="str" cm="1">
        <f t="array" ref="AC76">_xlfn.LET(_xlpm.r, SUM(($J$4:$O$171=AB76)*ROW($J$4:$O$171)), IF(_xlpm.r=0, "", INDEX($C:$C, _xlpm.r)))</f>
        <v/>
      </c>
      <c r="AD76" s="12" t="str" cm="1">
        <f t="array" ref="AD76">_xlfn.LET(_xlpm.r, SUM(($J$4:$O$171=AB76)*ROW($J$4:$O$171)), IF(_xlpm.r=0, "", INDEX($F:$F, _xlpm.r)))</f>
        <v/>
      </c>
      <c r="AE76" s="89" t="str">
        <f>_xlfn.LET(_xlpm.phone, _xlfn.XLOOKUP(AC76, ALL!$C$3:$C$170, ALL!$R$3:$R$170, ""), IF(_xlpm.phone="", "", _xlpm.phone))</f>
        <v/>
      </c>
      <c r="AG76" s="12">
        <v>183</v>
      </c>
      <c r="AH76" s="12" t="str" cm="1">
        <f t="array" ref="AH76">_xlfn.LET(_xlpm.r, SUM(($J$4:$O$171=AG76)*ROW($J$4:$O$171)), IF(_xlpm.r=0, "", INDEX(C:$C, _xlpm.r)))</f>
        <v/>
      </c>
      <c r="AI76" s="12" t="str" cm="1">
        <f t="array" ref="AI76">_xlfn.LET(_xlpm.r, SUM(($J$4:$O$171=AG76)*ROW($J$4:$O$171)), IF(_xlpm.r=0, "", INDEX($F:$F, _xlpm.r)))</f>
        <v/>
      </c>
      <c r="AJ76" s="89" t="str">
        <f>_xlfn.LET(_xlpm.phone, _xlfn.XLOOKUP(AH76, ALL!$C$3:$C$170, ALL!$R$3:$R$170, ""), IF(_xlpm.phone="", "", _xlpm.phone))</f>
        <v/>
      </c>
      <c r="AL76" s="12">
        <v>293</v>
      </c>
      <c r="AM76" s="12" t="str" cm="1">
        <f t="array" ref="AM76">_xlfn.LET(_xlpm.r, SUM(($J$4:$O$171=AL76)*ROW($J$4:$O$171)), IF(_xlpm.r=0, "", INDEX($C:$C, _xlpm.r)))</f>
        <v/>
      </c>
      <c r="AN76" s="12" t="str" cm="1">
        <f t="array" ref="AN76">_xlfn.LET(_xlpm.r, SUM(($J$4:$O$171=AL76)*ROW($J$4:$O$171)), IF(_xlpm.r=0, "", INDEX($F:$F, _xlpm.r)))</f>
        <v/>
      </c>
      <c r="AO76" s="89" t="str">
        <f>_xlfn.LET(_xlpm.phone, _xlfn.XLOOKUP(AM76, ALL!$C$3:$C$170, ALL!$R$3:$R$170, ""), IF(_xlpm.phone="", "", _xlpm.phone))</f>
        <v/>
      </c>
      <c r="AQ76" s="12">
        <v>403</v>
      </c>
      <c r="AR76" s="12" t="str" cm="1">
        <f t="array" ref="AR76">_xlfn.LET(_xlpm.r, SUM(($J$4:$O$171=AQ76)*ROW($J$4:$O$171)), IF(_xlpm.r=0, "", INDEX($C:$C, _xlpm.r)))</f>
        <v/>
      </c>
      <c r="AS76" s="12" t="str" cm="1">
        <f t="array" ref="AS76">_xlfn.LET(_xlpm.r, SUM(($J$4:$O$171=AQ76)*ROW($J$4:$O$171)), IF(_xlpm.r=0, "", INDEX($F:$F, _xlpm.r)))</f>
        <v/>
      </c>
      <c r="AT76" s="89" t="str">
        <f>_xlfn.LET(_xlpm.phone, _xlfn.XLOOKUP(AR76, ALL!$C$3:$C$170, ALL!$R$3:$R$170, ""), IF(_xlpm.phone="", "", _xlpm.phone))</f>
        <v/>
      </c>
    </row>
    <row r="77" spans="1:46" s="12" customFormat="1" ht="20.149999999999999" customHeight="1" x14ac:dyDescent="0.25">
      <c r="A77" s="9">
        <f t="array" ref="A77:C77">[1]ALL!A76:C76</f>
        <v>3635</v>
      </c>
      <c r="B77" s="9" t="str">
        <v>B</v>
      </c>
      <c r="C77" s="9">
        <v>214</v>
      </c>
      <c r="D77" s="9" t="str">
        <f>IF(ALL!G76="","",ALL!G76)</f>
        <v>M</v>
      </c>
      <c r="E77" s="9" t="str">
        <f>ALL!N76</f>
        <v>O</v>
      </c>
      <c r="F77" s="10" t="str">
        <f>IF(ALL!D76="","",ALL!D76)</f>
        <v/>
      </c>
      <c r="G77" s="9"/>
      <c r="H77" s="9"/>
      <c r="I77" s="11"/>
      <c r="J77" s="9"/>
      <c r="K77" s="9"/>
      <c r="L77" s="9"/>
      <c r="M77" s="9"/>
      <c r="N77" s="9"/>
      <c r="O77" s="9"/>
      <c r="R77" s="9">
        <v>73</v>
      </c>
      <c r="S77" s="9">
        <v>183</v>
      </c>
      <c r="T77" s="9">
        <v>293</v>
      </c>
      <c r="U77" s="9">
        <v>403</v>
      </c>
      <c r="W77" s="12">
        <v>82</v>
      </c>
      <c r="X77" s="12">
        <v>188</v>
      </c>
      <c r="Y77" s="12">
        <v>297</v>
      </c>
      <c r="Z77" s="12">
        <v>409</v>
      </c>
      <c r="AB77" s="12">
        <v>74</v>
      </c>
      <c r="AC77" s="12" t="str" cm="1">
        <f t="array" ref="AC77">_xlfn.LET(_xlpm.r, SUM(($J$4:$O$171=AB77)*ROW($J$4:$O$171)), IF(_xlpm.r=0, "", INDEX($C:$C, _xlpm.r)))</f>
        <v/>
      </c>
      <c r="AD77" s="12" t="str" cm="1">
        <f t="array" ref="AD77">_xlfn.LET(_xlpm.r, SUM(($J$4:$O$171=AB77)*ROW($J$4:$O$171)), IF(_xlpm.r=0, "", INDEX($F:$F, _xlpm.r)))</f>
        <v/>
      </c>
      <c r="AE77" s="89" t="str">
        <f>_xlfn.LET(_xlpm.phone, _xlfn.XLOOKUP(AC77, ALL!$C$3:$C$170, ALL!$R$3:$R$170, ""), IF(_xlpm.phone="", "", _xlpm.phone))</f>
        <v/>
      </c>
      <c r="AG77" s="12">
        <v>184</v>
      </c>
      <c r="AH77" s="12" t="str" cm="1">
        <f t="array" ref="AH77">_xlfn.LET(_xlpm.r, SUM(($J$4:$O$171=AG77)*ROW($J$4:$O$171)), IF(_xlpm.r=0, "", INDEX(C:$C, _xlpm.r)))</f>
        <v/>
      </c>
      <c r="AI77" s="12" t="str" cm="1">
        <f t="array" ref="AI77">_xlfn.LET(_xlpm.r, SUM(($J$4:$O$171=AG77)*ROW($J$4:$O$171)), IF(_xlpm.r=0, "", INDEX($F:$F, _xlpm.r)))</f>
        <v/>
      </c>
      <c r="AJ77" s="89" t="str">
        <f>_xlfn.LET(_xlpm.phone, _xlfn.XLOOKUP(AH77, ALL!$C$3:$C$170, ALL!$R$3:$R$170, ""), IF(_xlpm.phone="", "", _xlpm.phone))</f>
        <v/>
      </c>
      <c r="AL77" s="12">
        <v>294</v>
      </c>
      <c r="AM77" s="12" t="str" cm="1">
        <f t="array" ref="AM77">_xlfn.LET(_xlpm.r, SUM(($J$4:$O$171=AL77)*ROW($J$4:$O$171)), IF(_xlpm.r=0, "", INDEX($C:$C, _xlpm.r)))</f>
        <v/>
      </c>
      <c r="AN77" s="12" t="str" cm="1">
        <f t="array" ref="AN77">_xlfn.LET(_xlpm.r, SUM(($J$4:$O$171=AL77)*ROW($J$4:$O$171)), IF(_xlpm.r=0, "", INDEX($F:$F, _xlpm.r)))</f>
        <v/>
      </c>
      <c r="AO77" s="89" t="str">
        <f>_xlfn.LET(_xlpm.phone, _xlfn.XLOOKUP(AM77, ALL!$C$3:$C$170, ALL!$R$3:$R$170, ""), IF(_xlpm.phone="", "", _xlpm.phone))</f>
        <v/>
      </c>
      <c r="AQ77" s="12">
        <v>404</v>
      </c>
      <c r="AR77" s="12" t="str" cm="1">
        <f t="array" ref="AR77">_xlfn.LET(_xlpm.r, SUM(($J$4:$O$171=AQ77)*ROW($J$4:$O$171)), IF(_xlpm.r=0, "", INDEX($C:$C, _xlpm.r)))</f>
        <v/>
      </c>
      <c r="AS77" s="12" t="str" cm="1">
        <f t="array" ref="AS77">_xlfn.LET(_xlpm.r, SUM(($J$4:$O$171=AQ77)*ROW($J$4:$O$171)), IF(_xlpm.r=0, "", INDEX($F:$F, _xlpm.r)))</f>
        <v/>
      </c>
      <c r="AT77" s="89" t="str">
        <f>_xlfn.LET(_xlpm.phone, _xlfn.XLOOKUP(AR77, ALL!$C$3:$C$170, ALL!$R$3:$R$170, ""), IF(_xlpm.phone="", "", _xlpm.phone))</f>
        <v/>
      </c>
    </row>
    <row r="78" spans="1:46" s="12" customFormat="1" ht="20.149999999999999" customHeight="1" x14ac:dyDescent="0.25">
      <c r="A78" s="9">
        <f t="array" ref="A78:C78">[1]ALL!A77:C77</f>
        <v>3635</v>
      </c>
      <c r="B78" s="9" t="str">
        <v>B</v>
      </c>
      <c r="C78" s="9">
        <v>215</v>
      </c>
      <c r="D78" s="9" t="str">
        <f>IF(ALL!G77="","",ALL!G77)</f>
        <v>F</v>
      </c>
      <c r="E78" s="9" t="str">
        <f>ALL!N77</f>
        <v>O</v>
      </c>
      <c r="F78" s="10" t="str">
        <f>IF(ALL!D77="","",ALL!D77)</f>
        <v/>
      </c>
      <c r="G78" s="9"/>
      <c r="H78" s="9"/>
      <c r="I78" s="11"/>
      <c r="J78" s="9"/>
      <c r="K78" s="9"/>
      <c r="L78" s="9"/>
      <c r="M78" s="13"/>
      <c r="N78" s="13"/>
      <c r="O78" s="13"/>
      <c r="R78" s="9">
        <v>74</v>
      </c>
      <c r="S78" s="9">
        <v>184</v>
      </c>
      <c r="T78" s="9">
        <v>294</v>
      </c>
      <c r="U78" s="9">
        <v>404</v>
      </c>
      <c r="W78" s="12">
        <v>83</v>
      </c>
      <c r="X78" s="12">
        <v>189</v>
      </c>
      <c r="Y78" s="12">
        <v>298</v>
      </c>
      <c r="Z78" s="12">
        <v>410</v>
      </c>
      <c r="AB78" s="12">
        <v>75</v>
      </c>
      <c r="AC78" s="12" t="str" cm="1">
        <f t="array" ref="AC78">_xlfn.LET(_xlpm.r, SUM(($J$4:$O$171=AB78)*ROW($J$4:$O$171)), IF(_xlpm.r=0, "", INDEX($C:$C, _xlpm.r)))</f>
        <v/>
      </c>
      <c r="AD78" s="12" t="str" cm="1">
        <f t="array" ref="AD78">_xlfn.LET(_xlpm.r, SUM(($J$4:$O$171=AB78)*ROW($J$4:$O$171)), IF(_xlpm.r=0, "", INDEX($F:$F, _xlpm.r)))</f>
        <v/>
      </c>
      <c r="AE78" s="89" t="str">
        <f>_xlfn.LET(_xlpm.phone, _xlfn.XLOOKUP(AC78, ALL!$C$3:$C$170, ALL!$R$3:$R$170, ""), IF(_xlpm.phone="", "", _xlpm.phone))</f>
        <v/>
      </c>
      <c r="AG78" s="12">
        <v>185</v>
      </c>
      <c r="AH78" s="12" t="str" cm="1">
        <f t="array" ref="AH78">_xlfn.LET(_xlpm.r, SUM(($J$4:$O$171=AG78)*ROW($J$4:$O$171)), IF(_xlpm.r=0, "", INDEX(C:$C, _xlpm.r)))</f>
        <v/>
      </c>
      <c r="AI78" s="12" t="str" cm="1">
        <f t="array" ref="AI78">_xlfn.LET(_xlpm.r, SUM(($J$4:$O$171=AG78)*ROW($J$4:$O$171)), IF(_xlpm.r=0, "", INDEX($F:$F, _xlpm.r)))</f>
        <v/>
      </c>
      <c r="AJ78" s="89" t="str">
        <f>_xlfn.LET(_xlpm.phone, _xlfn.XLOOKUP(AH78, ALL!$C$3:$C$170, ALL!$R$3:$R$170, ""), IF(_xlpm.phone="", "", _xlpm.phone))</f>
        <v/>
      </c>
      <c r="AL78" s="12">
        <v>295</v>
      </c>
      <c r="AM78" s="12" t="str" cm="1">
        <f t="array" ref="AM78">_xlfn.LET(_xlpm.r, SUM(($J$4:$O$171=AL78)*ROW($J$4:$O$171)), IF(_xlpm.r=0, "", INDEX($C:$C, _xlpm.r)))</f>
        <v/>
      </c>
      <c r="AN78" s="12" t="str" cm="1">
        <f t="array" ref="AN78">_xlfn.LET(_xlpm.r, SUM(($J$4:$O$171=AL78)*ROW($J$4:$O$171)), IF(_xlpm.r=0, "", INDEX($F:$F, _xlpm.r)))</f>
        <v/>
      </c>
      <c r="AO78" s="89" t="str">
        <f>_xlfn.LET(_xlpm.phone, _xlfn.XLOOKUP(AM78, ALL!$C$3:$C$170, ALL!$R$3:$R$170, ""), IF(_xlpm.phone="", "", _xlpm.phone))</f>
        <v/>
      </c>
      <c r="AQ78" s="12">
        <v>405</v>
      </c>
      <c r="AR78" s="12" t="str" cm="1">
        <f t="array" ref="AR78">_xlfn.LET(_xlpm.r, SUM(($J$4:$O$171=AQ78)*ROW($J$4:$O$171)), IF(_xlpm.r=0, "", INDEX($C:$C, _xlpm.r)))</f>
        <v/>
      </c>
      <c r="AS78" s="12" t="str" cm="1">
        <f t="array" ref="AS78">_xlfn.LET(_xlpm.r, SUM(($J$4:$O$171=AQ78)*ROW($J$4:$O$171)), IF(_xlpm.r=0, "", INDEX($F:$F, _xlpm.r)))</f>
        <v/>
      </c>
      <c r="AT78" s="89" t="str">
        <f>_xlfn.LET(_xlpm.phone, _xlfn.XLOOKUP(AR78, ALL!$C$3:$C$170, ALL!$R$3:$R$170, ""), IF(_xlpm.phone="", "", _xlpm.phone))</f>
        <v/>
      </c>
    </row>
    <row r="79" spans="1:46" s="12" customFormat="1" ht="20.149999999999999" customHeight="1" x14ac:dyDescent="0.25">
      <c r="A79" s="9">
        <f t="array" ref="A79:C79">[1]ALL!A78:C78</f>
        <v>3635</v>
      </c>
      <c r="B79" s="9" t="str">
        <v>B</v>
      </c>
      <c r="C79" s="9">
        <v>216</v>
      </c>
      <c r="D79" s="9" t="str">
        <f>IF(ALL!G78="","",ALL!G78)</f>
        <v>F</v>
      </c>
      <c r="E79" s="9" t="str">
        <f>ALL!N78</f>
        <v>O</v>
      </c>
      <c r="F79" s="10" t="str">
        <f>IF(ALL!D78="","",ALL!D78)</f>
        <v/>
      </c>
      <c r="G79" s="9"/>
      <c r="H79" s="9"/>
      <c r="I79" s="11"/>
      <c r="J79" s="9"/>
      <c r="K79" s="9"/>
      <c r="L79" s="9"/>
      <c r="M79" s="13"/>
      <c r="N79" s="13"/>
      <c r="O79" s="13"/>
      <c r="R79" s="9">
        <v>75</v>
      </c>
      <c r="S79" s="9">
        <v>185</v>
      </c>
      <c r="T79" s="9">
        <v>295</v>
      </c>
      <c r="U79" s="9">
        <v>405</v>
      </c>
      <c r="W79" s="12">
        <v>84</v>
      </c>
      <c r="X79" s="12">
        <v>190</v>
      </c>
      <c r="Y79" s="12">
        <v>299</v>
      </c>
      <c r="Z79" s="12">
        <v>411</v>
      </c>
      <c r="AB79" s="12">
        <v>76</v>
      </c>
      <c r="AC79" s="12" t="str" cm="1">
        <f t="array" ref="AC79">_xlfn.LET(_xlpm.r, SUM(($J$4:$O$171=AB79)*ROW($J$4:$O$171)), IF(_xlpm.r=0, "", INDEX($C:$C, _xlpm.r)))</f>
        <v/>
      </c>
      <c r="AD79" s="12" t="str" cm="1">
        <f t="array" ref="AD79">_xlfn.LET(_xlpm.r, SUM(($J$4:$O$171=AB79)*ROW($J$4:$O$171)), IF(_xlpm.r=0, "", INDEX($F:$F, _xlpm.r)))</f>
        <v/>
      </c>
      <c r="AE79" s="89" t="str">
        <f>_xlfn.LET(_xlpm.phone, _xlfn.XLOOKUP(AC79, ALL!$C$3:$C$170, ALL!$R$3:$R$170, ""), IF(_xlpm.phone="", "", _xlpm.phone))</f>
        <v/>
      </c>
      <c r="AG79" s="12">
        <v>186</v>
      </c>
      <c r="AH79" s="12" t="str" cm="1">
        <f t="array" ref="AH79">_xlfn.LET(_xlpm.r, SUM(($J$4:$O$171=AG79)*ROW($J$4:$O$171)), IF(_xlpm.r=0, "", INDEX(C:$C, _xlpm.r)))</f>
        <v/>
      </c>
      <c r="AI79" s="12" t="str" cm="1">
        <f t="array" ref="AI79">_xlfn.LET(_xlpm.r, SUM(($J$4:$O$171=AG79)*ROW($J$4:$O$171)), IF(_xlpm.r=0, "", INDEX($F:$F, _xlpm.r)))</f>
        <v/>
      </c>
      <c r="AJ79" s="89" t="str">
        <f>_xlfn.LET(_xlpm.phone, _xlfn.XLOOKUP(AH79, ALL!$C$3:$C$170, ALL!$R$3:$R$170, ""), IF(_xlpm.phone="", "", _xlpm.phone))</f>
        <v/>
      </c>
      <c r="AL79" s="12">
        <v>296</v>
      </c>
      <c r="AM79" s="12" t="str" cm="1">
        <f t="array" ref="AM79">_xlfn.LET(_xlpm.r, SUM(($J$4:$O$171=AL79)*ROW($J$4:$O$171)), IF(_xlpm.r=0, "", INDEX($C:$C, _xlpm.r)))</f>
        <v/>
      </c>
      <c r="AN79" s="12" t="str" cm="1">
        <f t="array" ref="AN79">_xlfn.LET(_xlpm.r, SUM(($J$4:$O$171=AL79)*ROW($J$4:$O$171)), IF(_xlpm.r=0, "", INDEX($F:$F, _xlpm.r)))</f>
        <v/>
      </c>
      <c r="AO79" s="89" t="str">
        <f>_xlfn.LET(_xlpm.phone, _xlfn.XLOOKUP(AM79, ALL!$C$3:$C$170, ALL!$R$3:$R$170, ""), IF(_xlpm.phone="", "", _xlpm.phone))</f>
        <v/>
      </c>
      <c r="AQ79" s="12">
        <v>406</v>
      </c>
      <c r="AR79" s="12" t="str" cm="1">
        <f t="array" ref="AR79">_xlfn.LET(_xlpm.r, SUM(($J$4:$O$171=AQ79)*ROW($J$4:$O$171)), IF(_xlpm.r=0, "", INDEX($C:$C, _xlpm.r)))</f>
        <v/>
      </c>
      <c r="AS79" s="12" t="str" cm="1">
        <f t="array" ref="AS79">_xlfn.LET(_xlpm.r, SUM(($J$4:$O$171=AQ79)*ROW($J$4:$O$171)), IF(_xlpm.r=0, "", INDEX($F:$F, _xlpm.r)))</f>
        <v/>
      </c>
      <c r="AT79" s="89" t="str">
        <f>_xlfn.LET(_xlpm.phone, _xlfn.XLOOKUP(AR79, ALL!$C$3:$C$170, ALL!$R$3:$R$170, ""), IF(_xlpm.phone="", "", _xlpm.phone))</f>
        <v/>
      </c>
    </row>
    <row r="80" spans="1:46" s="12" customFormat="1" ht="20.149999999999999" customHeight="1" x14ac:dyDescent="0.25">
      <c r="A80" s="9">
        <f t="array" ref="A80:C80">[1]ALL!A79:C79</f>
        <v>3635</v>
      </c>
      <c r="B80" s="9" t="str">
        <v>B</v>
      </c>
      <c r="C80" s="9">
        <v>217</v>
      </c>
      <c r="D80" s="9" t="str">
        <f>IF(ALL!G79="","",ALL!G79)</f>
        <v>M</v>
      </c>
      <c r="E80" s="9" t="str">
        <f>ALL!N79</f>
        <v>O</v>
      </c>
      <c r="F80" s="10" t="str">
        <f>IF(ALL!D79="","",ALL!D79)</f>
        <v/>
      </c>
      <c r="G80" s="9"/>
      <c r="H80" s="9"/>
      <c r="I80" s="11"/>
      <c r="J80" s="9"/>
      <c r="K80" s="9"/>
      <c r="L80" s="9"/>
      <c r="M80" s="9"/>
      <c r="N80" s="9"/>
      <c r="O80" s="9"/>
      <c r="R80" s="9">
        <v>76</v>
      </c>
      <c r="S80" s="9">
        <v>186</v>
      </c>
      <c r="T80" s="9">
        <v>296</v>
      </c>
      <c r="U80" s="9">
        <v>406</v>
      </c>
      <c r="W80" s="12">
        <v>85</v>
      </c>
      <c r="X80" s="12">
        <v>191</v>
      </c>
      <c r="Y80" s="12">
        <v>300</v>
      </c>
      <c r="Z80" s="12">
        <v>412</v>
      </c>
      <c r="AB80" s="12">
        <v>77</v>
      </c>
      <c r="AC80" s="12" t="str" cm="1">
        <f t="array" ref="AC80">_xlfn.LET(_xlpm.r, SUM(($J$4:$O$171=AB80)*ROW($J$4:$O$171)), IF(_xlpm.r=0, "", INDEX($C:$C, _xlpm.r)))</f>
        <v/>
      </c>
      <c r="AD80" s="12" t="str" cm="1">
        <f t="array" ref="AD80">_xlfn.LET(_xlpm.r, SUM(($J$4:$O$171=AB80)*ROW($J$4:$O$171)), IF(_xlpm.r=0, "", INDEX($F:$F, _xlpm.r)))</f>
        <v/>
      </c>
      <c r="AE80" s="89" t="str">
        <f>_xlfn.LET(_xlpm.phone, _xlfn.XLOOKUP(AC80, ALL!$C$3:$C$170, ALL!$R$3:$R$170, ""), IF(_xlpm.phone="", "", _xlpm.phone))</f>
        <v/>
      </c>
      <c r="AG80" s="12">
        <v>187</v>
      </c>
      <c r="AH80" s="12" t="str" cm="1">
        <f t="array" ref="AH80">_xlfn.LET(_xlpm.r, SUM(($J$4:$O$171=AG80)*ROW($J$4:$O$171)), IF(_xlpm.r=0, "", INDEX(C:$C, _xlpm.r)))</f>
        <v/>
      </c>
      <c r="AI80" s="12" t="str" cm="1">
        <f t="array" ref="AI80">_xlfn.LET(_xlpm.r, SUM(($J$4:$O$171=AG80)*ROW($J$4:$O$171)), IF(_xlpm.r=0, "", INDEX($F:$F, _xlpm.r)))</f>
        <v/>
      </c>
      <c r="AJ80" s="89" t="str">
        <f>_xlfn.LET(_xlpm.phone, _xlfn.XLOOKUP(AH80, ALL!$C$3:$C$170, ALL!$R$3:$R$170, ""), IF(_xlpm.phone="", "", _xlpm.phone))</f>
        <v/>
      </c>
      <c r="AL80" s="12">
        <v>297</v>
      </c>
      <c r="AM80" s="12" t="str" cm="1">
        <f t="array" ref="AM80">_xlfn.LET(_xlpm.r, SUM(($J$4:$O$171=AL80)*ROW($J$4:$O$171)), IF(_xlpm.r=0, "", INDEX($C:$C, _xlpm.r)))</f>
        <v/>
      </c>
      <c r="AN80" s="12" t="str" cm="1">
        <f t="array" ref="AN80">_xlfn.LET(_xlpm.r, SUM(($J$4:$O$171=AL80)*ROW($J$4:$O$171)), IF(_xlpm.r=0, "", INDEX($F:$F, _xlpm.r)))</f>
        <v/>
      </c>
      <c r="AO80" s="89" t="str">
        <f>_xlfn.LET(_xlpm.phone, _xlfn.XLOOKUP(AM80, ALL!$C$3:$C$170, ALL!$R$3:$R$170, ""), IF(_xlpm.phone="", "", _xlpm.phone))</f>
        <v/>
      </c>
      <c r="AQ80" s="12">
        <v>407</v>
      </c>
      <c r="AR80" s="12" t="str" cm="1">
        <f t="array" ref="AR80">_xlfn.LET(_xlpm.r, SUM(($J$4:$O$171=AQ80)*ROW($J$4:$O$171)), IF(_xlpm.r=0, "", INDEX($C:$C, _xlpm.r)))</f>
        <v/>
      </c>
      <c r="AS80" s="12" t="str" cm="1">
        <f t="array" ref="AS80">_xlfn.LET(_xlpm.r, SUM(($J$4:$O$171=AQ80)*ROW($J$4:$O$171)), IF(_xlpm.r=0, "", INDEX($F:$F, _xlpm.r)))</f>
        <v/>
      </c>
      <c r="AT80" s="89" t="str">
        <f>_xlfn.LET(_xlpm.phone, _xlfn.XLOOKUP(AR80, ALL!$C$3:$C$170, ALL!$R$3:$R$170, ""), IF(_xlpm.phone="", "", _xlpm.phone))</f>
        <v/>
      </c>
    </row>
    <row r="81" spans="1:46" s="12" customFormat="1" ht="20.149999999999999" customHeight="1" x14ac:dyDescent="0.25">
      <c r="A81" s="9">
        <f t="array" ref="A81:C81">[1]ALL!A80:C80</f>
        <v>3635</v>
      </c>
      <c r="B81" s="9" t="str">
        <v>B</v>
      </c>
      <c r="C81" s="9">
        <v>218</v>
      </c>
      <c r="D81" s="9" t="str">
        <f>IF(ALL!G80="","",ALL!G80)</f>
        <v>M</v>
      </c>
      <c r="E81" s="9" t="str">
        <f>ALL!N80</f>
        <v>O</v>
      </c>
      <c r="F81" s="10" t="str">
        <f>IF(ALL!D80="","",ALL!D80)</f>
        <v/>
      </c>
      <c r="G81" s="9"/>
      <c r="H81" s="9"/>
      <c r="I81" s="11"/>
      <c r="J81" s="9"/>
      <c r="K81" s="9"/>
      <c r="L81" s="9"/>
      <c r="M81" s="9"/>
      <c r="N81" s="9"/>
      <c r="O81" s="9"/>
      <c r="P81" s="17"/>
      <c r="R81" s="9">
        <v>77</v>
      </c>
      <c r="S81" s="9">
        <v>187</v>
      </c>
      <c r="T81" s="9">
        <v>297</v>
      </c>
      <c r="U81" s="9">
        <v>407</v>
      </c>
      <c r="W81" s="12">
        <v>86</v>
      </c>
      <c r="X81" s="12">
        <v>192</v>
      </c>
      <c r="Y81" s="12">
        <v>301</v>
      </c>
      <c r="Z81" s="12">
        <v>413</v>
      </c>
      <c r="AB81" s="12">
        <v>78</v>
      </c>
      <c r="AC81" s="12" t="str" cm="1">
        <f t="array" ref="AC81">_xlfn.LET(_xlpm.r, SUM(($J$4:$O$171=AB81)*ROW($J$4:$O$171)), IF(_xlpm.r=0, "", INDEX($C:$C, _xlpm.r)))</f>
        <v/>
      </c>
      <c r="AD81" s="12" t="str" cm="1">
        <f t="array" ref="AD81">_xlfn.LET(_xlpm.r, SUM(($J$4:$O$171=AB81)*ROW($J$4:$O$171)), IF(_xlpm.r=0, "", INDEX($F:$F, _xlpm.r)))</f>
        <v/>
      </c>
      <c r="AE81" s="89" t="str">
        <f>_xlfn.LET(_xlpm.phone, _xlfn.XLOOKUP(AC81, ALL!$C$3:$C$170, ALL!$R$3:$R$170, ""), IF(_xlpm.phone="", "", _xlpm.phone))</f>
        <v/>
      </c>
      <c r="AG81" s="12">
        <v>188</v>
      </c>
      <c r="AH81" s="12" t="str" cm="1">
        <f t="array" ref="AH81">_xlfn.LET(_xlpm.r, SUM(($J$4:$O$171=AG81)*ROW($J$4:$O$171)), IF(_xlpm.r=0, "", INDEX(C:$C, _xlpm.r)))</f>
        <v/>
      </c>
      <c r="AI81" s="12" t="str" cm="1">
        <f t="array" ref="AI81">_xlfn.LET(_xlpm.r, SUM(($J$4:$O$171=AG81)*ROW($J$4:$O$171)), IF(_xlpm.r=0, "", INDEX($F:$F, _xlpm.r)))</f>
        <v/>
      </c>
      <c r="AJ81" s="89" t="str">
        <f>_xlfn.LET(_xlpm.phone, _xlfn.XLOOKUP(AH81, ALL!$C$3:$C$170, ALL!$R$3:$R$170, ""), IF(_xlpm.phone="", "", _xlpm.phone))</f>
        <v/>
      </c>
      <c r="AL81" s="12">
        <v>298</v>
      </c>
      <c r="AM81" s="12" t="str" cm="1">
        <f t="array" ref="AM81">_xlfn.LET(_xlpm.r, SUM(($J$4:$O$171=AL81)*ROW($J$4:$O$171)), IF(_xlpm.r=0, "", INDEX($C:$C, _xlpm.r)))</f>
        <v/>
      </c>
      <c r="AN81" s="12" t="str" cm="1">
        <f t="array" ref="AN81">_xlfn.LET(_xlpm.r, SUM(($J$4:$O$171=AL81)*ROW($J$4:$O$171)), IF(_xlpm.r=0, "", INDEX($F:$F, _xlpm.r)))</f>
        <v/>
      </c>
      <c r="AO81" s="89" t="str">
        <f>_xlfn.LET(_xlpm.phone, _xlfn.XLOOKUP(AM81, ALL!$C$3:$C$170, ALL!$R$3:$R$170, ""), IF(_xlpm.phone="", "", _xlpm.phone))</f>
        <v/>
      </c>
      <c r="AQ81" s="12">
        <v>408</v>
      </c>
      <c r="AR81" s="12" t="str" cm="1">
        <f t="array" ref="AR81">_xlfn.LET(_xlpm.r, SUM(($J$4:$O$171=AQ81)*ROW($J$4:$O$171)), IF(_xlpm.r=0, "", INDEX($C:$C, _xlpm.r)))</f>
        <v/>
      </c>
      <c r="AS81" s="12" t="str" cm="1">
        <f t="array" ref="AS81">_xlfn.LET(_xlpm.r, SUM(($J$4:$O$171=AQ81)*ROW($J$4:$O$171)), IF(_xlpm.r=0, "", INDEX($F:$F, _xlpm.r)))</f>
        <v/>
      </c>
      <c r="AT81" s="89" t="str">
        <f>_xlfn.LET(_xlpm.phone, _xlfn.XLOOKUP(AR81, ALL!$C$3:$C$170, ALL!$R$3:$R$170, ""), IF(_xlpm.phone="", "", _xlpm.phone))</f>
        <v/>
      </c>
    </row>
    <row r="82" spans="1:46" s="12" customFormat="1" ht="20.149999999999999" customHeight="1" x14ac:dyDescent="0.25">
      <c r="A82" s="9">
        <f t="array" ref="A82:C82">[1]ALL!A81:C81</f>
        <v>3635</v>
      </c>
      <c r="B82" s="9" t="str">
        <v>B</v>
      </c>
      <c r="C82" s="9">
        <v>219</v>
      </c>
      <c r="D82" s="9" t="str">
        <f>IF(ALL!G81="","",ALL!G81)</f>
        <v>F</v>
      </c>
      <c r="E82" s="9" t="str">
        <f>ALL!N81</f>
        <v>O</v>
      </c>
      <c r="F82" s="10" t="str">
        <f>IF(ALL!D81="","",ALL!D81)</f>
        <v/>
      </c>
      <c r="G82" s="9"/>
      <c r="H82" s="9"/>
      <c r="I82" s="11"/>
      <c r="J82" s="9"/>
      <c r="K82" s="9"/>
      <c r="L82" s="9"/>
      <c r="M82" s="13"/>
      <c r="N82" s="13"/>
      <c r="O82" s="13"/>
      <c r="P82" s="18"/>
      <c r="R82" s="9">
        <v>78</v>
      </c>
      <c r="S82" s="9">
        <v>188</v>
      </c>
      <c r="T82" s="9">
        <v>298</v>
      </c>
      <c r="U82" s="9">
        <v>408</v>
      </c>
      <c r="W82" s="12">
        <v>87</v>
      </c>
      <c r="X82" s="12">
        <v>193</v>
      </c>
      <c r="Y82" s="12">
        <v>302</v>
      </c>
      <c r="Z82" s="12">
        <v>414</v>
      </c>
      <c r="AB82" s="12">
        <v>79</v>
      </c>
      <c r="AC82" s="12" t="str" cm="1">
        <f t="array" ref="AC82">_xlfn.LET(_xlpm.r, SUM(($J$4:$O$171=AB82)*ROW($J$4:$O$171)), IF(_xlpm.r=0, "", INDEX($C:$C, _xlpm.r)))</f>
        <v/>
      </c>
      <c r="AD82" s="12" t="str" cm="1">
        <f t="array" ref="AD82">_xlfn.LET(_xlpm.r, SUM(($J$4:$O$171=AB82)*ROW($J$4:$O$171)), IF(_xlpm.r=0, "", INDEX($F:$F, _xlpm.r)))</f>
        <v/>
      </c>
      <c r="AE82" s="89" t="str">
        <f>_xlfn.LET(_xlpm.phone, _xlfn.XLOOKUP(AC82, ALL!$C$3:$C$170, ALL!$R$3:$R$170, ""), IF(_xlpm.phone="", "", _xlpm.phone))</f>
        <v/>
      </c>
      <c r="AG82" s="12">
        <v>189</v>
      </c>
      <c r="AH82" s="12" t="str" cm="1">
        <f t="array" ref="AH82">_xlfn.LET(_xlpm.r, SUM(($J$4:$O$171=AG82)*ROW($J$4:$O$171)), IF(_xlpm.r=0, "", INDEX(C:$C, _xlpm.r)))</f>
        <v/>
      </c>
      <c r="AI82" s="12" t="str" cm="1">
        <f t="array" ref="AI82">_xlfn.LET(_xlpm.r, SUM(($J$4:$O$171=AG82)*ROW($J$4:$O$171)), IF(_xlpm.r=0, "", INDEX($F:$F, _xlpm.r)))</f>
        <v/>
      </c>
      <c r="AJ82" s="89" t="str">
        <f>_xlfn.LET(_xlpm.phone, _xlfn.XLOOKUP(AH82, ALL!$C$3:$C$170, ALL!$R$3:$R$170, ""), IF(_xlpm.phone="", "", _xlpm.phone))</f>
        <v/>
      </c>
      <c r="AL82" s="12">
        <v>299</v>
      </c>
      <c r="AM82" s="12" t="str" cm="1">
        <f t="array" ref="AM82">_xlfn.LET(_xlpm.r, SUM(($J$4:$O$171=AL82)*ROW($J$4:$O$171)), IF(_xlpm.r=0, "", INDEX($C:$C, _xlpm.r)))</f>
        <v/>
      </c>
      <c r="AN82" s="12" t="str" cm="1">
        <f t="array" ref="AN82">_xlfn.LET(_xlpm.r, SUM(($J$4:$O$171=AL82)*ROW($J$4:$O$171)), IF(_xlpm.r=0, "", INDEX($F:$F, _xlpm.r)))</f>
        <v/>
      </c>
      <c r="AO82" s="89" t="str">
        <f>_xlfn.LET(_xlpm.phone, _xlfn.XLOOKUP(AM82, ALL!$C$3:$C$170, ALL!$R$3:$R$170, ""), IF(_xlpm.phone="", "", _xlpm.phone))</f>
        <v/>
      </c>
      <c r="AQ82" s="12">
        <v>409</v>
      </c>
      <c r="AR82" s="12" t="str" cm="1">
        <f t="array" ref="AR82">_xlfn.LET(_xlpm.r, SUM(($J$4:$O$171=AQ82)*ROW($J$4:$O$171)), IF(_xlpm.r=0, "", INDEX($C:$C, _xlpm.r)))</f>
        <v/>
      </c>
      <c r="AS82" s="12" t="str" cm="1">
        <f t="array" ref="AS82">_xlfn.LET(_xlpm.r, SUM(($J$4:$O$171=AQ82)*ROW($J$4:$O$171)), IF(_xlpm.r=0, "", INDEX($F:$F, _xlpm.r)))</f>
        <v/>
      </c>
      <c r="AT82" s="89" t="str">
        <f>_xlfn.LET(_xlpm.phone, _xlfn.XLOOKUP(AR82, ALL!$C$3:$C$170, ALL!$R$3:$R$170, ""), IF(_xlpm.phone="", "", _xlpm.phone))</f>
        <v/>
      </c>
    </row>
    <row r="83" spans="1:46" s="12" customFormat="1" ht="20.149999999999999" customHeight="1" x14ac:dyDescent="0.25">
      <c r="A83" s="9">
        <f t="array" ref="A83:C83">[1]ALL!A82:C82</f>
        <v>3635</v>
      </c>
      <c r="B83" s="9" t="str">
        <v>B</v>
      </c>
      <c r="C83" s="9">
        <v>220</v>
      </c>
      <c r="D83" s="9" t="str">
        <f>IF(ALL!G82="","",ALL!G82)</f>
        <v>M</v>
      </c>
      <c r="E83" s="9" t="str">
        <f>ALL!N82</f>
        <v>O</v>
      </c>
      <c r="F83" s="10" t="str">
        <f>IF(ALL!D82="","",ALL!D82)</f>
        <v/>
      </c>
      <c r="G83" s="9"/>
      <c r="H83" s="9"/>
      <c r="I83" s="11"/>
      <c r="J83" s="9"/>
      <c r="K83" s="9"/>
      <c r="L83" s="9"/>
      <c r="M83" s="9"/>
      <c r="N83" s="9"/>
      <c r="O83" s="9"/>
      <c r="P83" s="17"/>
      <c r="R83" s="9">
        <v>79</v>
      </c>
      <c r="S83" s="9">
        <v>189</v>
      </c>
      <c r="T83" s="9">
        <v>299</v>
      </c>
      <c r="U83" s="9">
        <v>409</v>
      </c>
      <c r="W83" s="12">
        <v>88</v>
      </c>
      <c r="X83" s="12">
        <v>194</v>
      </c>
      <c r="Y83" s="12">
        <v>303</v>
      </c>
      <c r="Z83" s="12">
        <v>415</v>
      </c>
      <c r="AB83" s="12">
        <v>80</v>
      </c>
      <c r="AC83" s="12" t="str" cm="1">
        <f t="array" ref="AC83">_xlfn.LET(_xlpm.r, SUM(($J$4:$O$171=AB83)*ROW($J$4:$O$171)), IF(_xlpm.r=0, "", INDEX($C:$C, _xlpm.r)))</f>
        <v/>
      </c>
      <c r="AD83" s="12" t="str" cm="1">
        <f t="array" ref="AD83">_xlfn.LET(_xlpm.r, SUM(($J$4:$O$171=AB83)*ROW($J$4:$O$171)), IF(_xlpm.r=0, "", INDEX($F:$F, _xlpm.r)))</f>
        <v/>
      </c>
      <c r="AE83" s="89" t="str">
        <f>_xlfn.LET(_xlpm.phone, _xlfn.XLOOKUP(AC83, ALL!$C$3:$C$170, ALL!$R$3:$R$170, ""), IF(_xlpm.phone="", "", _xlpm.phone))</f>
        <v/>
      </c>
      <c r="AG83" s="12">
        <v>190</v>
      </c>
      <c r="AH83" s="12" t="str" cm="1">
        <f t="array" ref="AH83">_xlfn.LET(_xlpm.r, SUM(($J$4:$O$171=AG83)*ROW($J$4:$O$171)), IF(_xlpm.r=0, "", INDEX(C:$C, _xlpm.r)))</f>
        <v/>
      </c>
      <c r="AI83" s="12" t="str" cm="1">
        <f t="array" ref="AI83">_xlfn.LET(_xlpm.r, SUM(($J$4:$O$171=AG83)*ROW($J$4:$O$171)), IF(_xlpm.r=0, "", INDEX($F:$F, _xlpm.r)))</f>
        <v/>
      </c>
      <c r="AJ83" s="89" t="str">
        <f>_xlfn.LET(_xlpm.phone, _xlfn.XLOOKUP(AH83, ALL!$C$3:$C$170, ALL!$R$3:$R$170, ""), IF(_xlpm.phone="", "", _xlpm.phone))</f>
        <v/>
      </c>
      <c r="AL83" s="12">
        <v>300</v>
      </c>
      <c r="AM83" s="12" t="str" cm="1">
        <f t="array" ref="AM83">_xlfn.LET(_xlpm.r, SUM(($J$4:$O$171=AL83)*ROW($J$4:$O$171)), IF(_xlpm.r=0, "", INDEX($C:$C, _xlpm.r)))</f>
        <v/>
      </c>
      <c r="AN83" s="12" t="str" cm="1">
        <f t="array" ref="AN83">_xlfn.LET(_xlpm.r, SUM(($J$4:$O$171=AL83)*ROW($J$4:$O$171)), IF(_xlpm.r=0, "", INDEX($F:$F, _xlpm.r)))</f>
        <v/>
      </c>
      <c r="AO83" s="89" t="str">
        <f>_xlfn.LET(_xlpm.phone, _xlfn.XLOOKUP(AM83, ALL!$C$3:$C$170, ALL!$R$3:$R$170, ""), IF(_xlpm.phone="", "", _xlpm.phone))</f>
        <v/>
      </c>
      <c r="AQ83" s="12">
        <v>410</v>
      </c>
      <c r="AR83" s="12" t="str" cm="1">
        <f t="array" ref="AR83">_xlfn.LET(_xlpm.r, SUM(($J$4:$O$171=AQ83)*ROW($J$4:$O$171)), IF(_xlpm.r=0, "", INDEX($C:$C, _xlpm.r)))</f>
        <v/>
      </c>
      <c r="AS83" s="12" t="str" cm="1">
        <f t="array" ref="AS83">_xlfn.LET(_xlpm.r, SUM(($J$4:$O$171=AQ83)*ROW($J$4:$O$171)), IF(_xlpm.r=0, "", INDEX($F:$F, _xlpm.r)))</f>
        <v/>
      </c>
      <c r="AT83" s="89" t="str">
        <f>_xlfn.LET(_xlpm.phone, _xlfn.XLOOKUP(AR83, ALL!$C$3:$C$170, ALL!$R$3:$R$170, ""), IF(_xlpm.phone="", "", _xlpm.phone))</f>
        <v/>
      </c>
    </row>
    <row r="84" spans="1:46" s="12" customFormat="1" ht="20.149999999999999" customHeight="1" x14ac:dyDescent="0.25">
      <c r="A84" s="9">
        <f t="array" ref="A84:C84">[1]ALL!A83:C83</f>
        <v>3635</v>
      </c>
      <c r="B84" s="9" t="str">
        <v>B</v>
      </c>
      <c r="C84" s="9">
        <v>221</v>
      </c>
      <c r="D84" s="9" t="str">
        <f>IF(ALL!G83="","",ALL!G83)</f>
        <v/>
      </c>
      <c r="E84" s="9" t="str">
        <f>ALL!N83</f>
        <v>V</v>
      </c>
      <c r="F84" s="10" t="str">
        <f>IF(ALL!D83="","",ALL!D83)</f>
        <v/>
      </c>
      <c r="G84" s="9"/>
      <c r="H84" s="9"/>
      <c r="I84" s="11"/>
      <c r="J84" s="9"/>
      <c r="K84" s="9"/>
      <c r="L84" s="9"/>
      <c r="M84" s="9"/>
      <c r="N84" s="9"/>
      <c r="O84" s="9"/>
      <c r="R84" s="9">
        <v>80</v>
      </c>
      <c r="S84" s="9">
        <v>190</v>
      </c>
      <c r="T84" s="9">
        <v>300</v>
      </c>
      <c r="U84" s="9">
        <v>410</v>
      </c>
      <c r="W84" s="12">
        <v>89</v>
      </c>
      <c r="X84" s="12">
        <v>195</v>
      </c>
      <c r="Y84" s="12">
        <v>304</v>
      </c>
      <c r="Z84" s="12">
        <v>416</v>
      </c>
      <c r="AB84" s="12">
        <v>81</v>
      </c>
      <c r="AC84" s="12" t="str" cm="1">
        <f t="array" ref="AC84">_xlfn.LET(_xlpm.r, SUM(($J$4:$O$171=AB84)*ROW($J$4:$O$171)), IF(_xlpm.r=0, "", INDEX($C:$C, _xlpm.r)))</f>
        <v/>
      </c>
      <c r="AD84" s="12" t="str" cm="1">
        <f t="array" ref="AD84">_xlfn.LET(_xlpm.r, SUM(($J$4:$O$171=AB84)*ROW($J$4:$O$171)), IF(_xlpm.r=0, "", INDEX($F:$F, _xlpm.r)))</f>
        <v/>
      </c>
      <c r="AE84" s="89" t="str">
        <f>_xlfn.LET(_xlpm.phone, _xlfn.XLOOKUP(AC84, ALL!$C$3:$C$170, ALL!$R$3:$R$170, ""), IF(_xlpm.phone="", "", _xlpm.phone))</f>
        <v/>
      </c>
      <c r="AG84" s="12">
        <v>191</v>
      </c>
      <c r="AH84" s="12" t="str" cm="1">
        <f t="array" ref="AH84">_xlfn.LET(_xlpm.r, SUM(($J$4:$O$171=AG84)*ROW($J$4:$O$171)), IF(_xlpm.r=0, "", INDEX(C:$C, _xlpm.r)))</f>
        <v/>
      </c>
      <c r="AI84" s="12" t="str" cm="1">
        <f t="array" ref="AI84">_xlfn.LET(_xlpm.r, SUM(($J$4:$O$171=AG84)*ROW($J$4:$O$171)), IF(_xlpm.r=0, "", INDEX($F:$F, _xlpm.r)))</f>
        <v/>
      </c>
      <c r="AJ84" s="89" t="str">
        <f>_xlfn.LET(_xlpm.phone, _xlfn.XLOOKUP(AH84, ALL!$C$3:$C$170, ALL!$R$3:$R$170, ""), IF(_xlpm.phone="", "", _xlpm.phone))</f>
        <v/>
      </c>
      <c r="AL84" s="12">
        <v>301</v>
      </c>
      <c r="AM84" s="12" t="str" cm="1">
        <f t="array" ref="AM84">_xlfn.LET(_xlpm.r, SUM(($J$4:$O$171=AL84)*ROW($J$4:$O$171)), IF(_xlpm.r=0, "", INDEX($C:$C, _xlpm.r)))</f>
        <v/>
      </c>
      <c r="AN84" s="12" t="str" cm="1">
        <f t="array" ref="AN84">_xlfn.LET(_xlpm.r, SUM(($J$4:$O$171=AL84)*ROW($J$4:$O$171)), IF(_xlpm.r=0, "", INDEX($F:$F, _xlpm.r)))</f>
        <v/>
      </c>
      <c r="AO84" s="89" t="str">
        <f>_xlfn.LET(_xlpm.phone, _xlfn.XLOOKUP(AM84, ALL!$C$3:$C$170, ALL!$R$3:$R$170, ""), IF(_xlpm.phone="", "", _xlpm.phone))</f>
        <v/>
      </c>
      <c r="AQ84" s="12">
        <v>411</v>
      </c>
      <c r="AR84" s="12" t="str" cm="1">
        <f t="array" ref="AR84">_xlfn.LET(_xlpm.r, SUM(($J$4:$O$171=AQ84)*ROW($J$4:$O$171)), IF(_xlpm.r=0, "", INDEX($C:$C, _xlpm.r)))</f>
        <v/>
      </c>
      <c r="AS84" s="12" t="str" cm="1">
        <f t="array" ref="AS84">_xlfn.LET(_xlpm.r, SUM(($J$4:$O$171=AQ84)*ROW($J$4:$O$171)), IF(_xlpm.r=0, "", INDEX($F:$F, _xlpm.r)))</f>
        <v/>
      </c>
      <c r="AT84" s="89" t="str">
        <f>_xlfn.LET(_xlpm.phone, _xlfn.XLOOKUP(AR84, ALL!$C$3:$C$170, ALL!$R$3:$R$170, ""), IF(_xlpm.phone="", "", _xlpm.phone))</f>
        <v/>
      </c>
    </row>
    <row r="85" spans="1:46" s="12" customFormat="1" ht="20.149999999999999" customHeight="1" x14ac:dyDescent="0.25">
      <c r="A85" s="9">
        <f t="array" ref="A85:C85">[1]ALL!A84:C84</f>
        <v>3635</v>
      </c>
      <c r="B85" s="9" t="str">
        <v>B</v>
      </c>
      <c r="C85" s="9">
        <v>222</v>
      </c>
      <c r="D85" s="9" t="str">
        <f>IF(ALL!G84="","",ALL!G84)</f>
        <v>M</v>
      </c>
      <c r="E85" s="9" t="str">
        <f>ALL!N84</f>
        <v>O</v>
      </c>
      <c r="F85" s="10" t="str">
        <f>IF(ALL!D84="","",ALL!D84)</f>
        <v/>
      </c>
      <c r="G85" s="9"/>
      <c r="H85" s="9"/>
      <c r="I85" s="11"/>
      <c r="J85" s="9"/>
      <c r="K85" s="9"/>
      <c r="L85" s="9"/>
      <c r="M85" s="13"/>
      <c r="N85" s="13"/>
      <c r="O85" s="13"/>
      <c r="R85" s="9">
        <v>81</v>
      </c>
      <c r="S85" s="9">
        <v>191</v>
      </c>
      <c r="T85" s="9">
        <v>301</v>
      </c>
      <c r="U85" s="9">
        <v>411</v>
      </c>
      <c r="W85" s="12">
        <v>90</v>
      </c>
      <c r="X85" s="12">
        <v>196</v>
      </c>
      <c r="Y85" s="12">
        <v>305</v>
      </c>
      <c r="Z85" s="12">
        <v>417</v>
      </c>
      <c r="AB85" s="12">
        <v>82</v>
      </c>
      <c r="AC85" s="12" t="str" cm="1">
        <f t="array" ref="AC85">_xlfn.LET(_xlpm.r, SUM(($J$4:$O$171=AB85)*ROW($J$4:$O$171)), IF(_xlpm.r=0, "", INDEX($C:$C, _xlpm.r)))</f>
        <v/>
      </c>
      <c r="AD85" s="12" t="str" cm="1">
        <f t="array" ref="AD85">_xlfn.LET(_xlpm.r, SUM(($J$4:$O$171=AB85)*ROW($J$4:$O$171)), IF(_xlpm.r=0, "", INDEX($F:$F, _xlpm.r)))</f>
        <v/>
      </c>
      <c r="AE85" s="89" t="str">
        <f>_xlfn.LET(_xlpm.phone, _xlfn.XLOOKUP(AC85, ALL!$C$3:$C$170, ALL!$R$3:$R$170, ""), IF(_xlpm.phone="", "", _xlpm.phone))</f>
        <v/>
      </c>
      <c r="AG85" s="12">
        <v>192</v>
      </c>
      <c r="AH85" s="12" t="str" cm="1">
        <f t="array" ref="AH85">_xlfn.LET(_xlpm.r, SUM(($J$4:$O$171=AG85)*ROW($J$4:$O$171)), IF(_xlpm.r=0, "", INDEX(C:$C, _xlpm.r)))</f>
        <v/>
      </c>
      <c r="AI85" s="12" t="str" cm="1">
        <f t="array" ref="AI85">_xlfn.LET(_xlpm.r, SUM(($J$4:$O$171=AG85)*ROW($J$4:$O$171)), IF(_xlpm.r=0, "", INDEX($F:$F, _xlpm.r)))</f>
        <v/>
      </c>
      <c r="AJ85" s="89" t="str">
        <f>_xlfn.LET(_xlpm.phone, _xlfn.XLOOKUP(AH85, ALL!$C$3:$C$170, ALL!$R$3:$R$170, ""), IF(_xlpm.phone="", "", _xlpm.phone))</f>
        <v/>
      </c>
      <c r="AL85" s="12">
        <v>302</v>
      </c>
      <c r="AM85" s="12" t="str" cm="1">
        <f t="array" ref="AM85">_xlfn.LET(_xlpm.r, SUM(($J$4:$O$171=AL85)*ROW($J$4:$O$171)), IF(_xlpm.r=0, "", INDEX($C:$C, _xlpm.r)))</f>
        <v/>
      </c>
      <c r="AN85" s="12" t="str" cm="1">
        <f t="array" ref="AN85">_xlfn.LET(_xlpm.r, SUM(($J$4:$O$171=AL85)*ROW($J$4:$O$171)), IF(_xlpm.r=0, "", INDEX($F:$F, _xlpm.r)))</f>
        <v/>
      </c>
      <c r="AO85" s="89" t="str">
        <f>_xlfn.LET(_xlpm.phone, _xlfn.XLOOKUP(AM85, ALL!$C$3:$C$170, ALL!$R$3:$R$170, ""), IF(_xlpm.phone="", "", _xlpm.phone))</f>
        <v/>
      </c>
      <c r="AQ85" s="12">
        <v>412</v>
      </c>
      <c r="AR85" s="12" t="str" cm="1">
        <f t="array" ref="AR85">_xlfn.LET(_xlpm.r, SUM(($J$4:$O$171=AQ85)*ROW($J$4:$O$171)), IF(_xlpm.r=0, "", INDEX($C:$C, _xlpm.r)))</f>
        <v/>
      </c>
      <c r="AS85" s="12" t="str" cm="1">
        <f t="array" ref="AS85">_xlfn.LET(_xlpm.r, SUM(($J$4:$O$171=AQ85)*ROW($J$4:$O$171)), IF(_xlpm.r=0, "", INDEX($F:$F, _xlpm.r)))</f>
        <v/>
      </c>
      <c r="AT85" s="89" t="str">
        <f>_xlfn.LET(_xlpm.phone, _xlfn.XLOOKUP(AR85, ALL!$C$3:$C$170, ALL!$R$3:$R$170, ""), IF(_xlpm.phone="", "", _xlpm.phone))</f>
        <v/>
      </c>
    </row>
    <row r="86" spans="1:46" s="12" customFormat="1" ht="20.149999999999999" customHeight="1" x14ac:dyDescent="0.25">
      <c r="A86" s="9">
        <f t="array" ref="A86:C86">[1]ALL!A85:C85</f>
        <v>3635</v>
      </c>
      <c r="B86" s="9" t="str">
        <v>B</v>
      </c>
      <c r="C86" s="9">
        <v>223</v>
      </c>
      <c r="D86" s="9" t="str">
        <f>IF(ALL!G85="","",ALL!G85)</f>
        <v>M</v>
      </c>
      <c r="E86" s="9" t="str">
        <f>ALL!N85</f>
        <v>O</v>
      </c>
      <c r="F86" s="10" t="str">
        <f>IF(ALL!D85="","",ALL!D85)</f>
        <v>MONCADA, EM</v>
      </c>
      <c r="G86" s="9"/>
      <c r="H86" s="9"/>
      <c r="I86" s="11" t="s">
        <v>16</v>
      </c>
      <c r="J86" s="9">
        <v>2</v>
      </c>
      <c r="K86" s="9" t="s">
        <v>43</v>
      </c>
      <c r="L86" s="9">
        <v>1</v>
      </c>
      <c r="M86" s="13" t="s">
        <v>23</v>
      </c>
      <c r="N86" s="13">
        <v>10</v>
      </c>
      <c r="O86" s="13" t="s">
        <v>43</v>
      </c>
      <c r="R86" s="9">
        <v>82</v>
      </c>
      <c r="S86" s="9">
        <v>192</v>
      </c>
      <c r="T86" s="9">
        <v>302</v>
      </c>
      <c r="U86" s="9">
        <v>412</v>
      </c>
      <c r="W86" s="12">
        <v>91</v>
      </c>
      <c r="X86" s="12">
        <v>197</v>
      </c>
      <c r="Y86" s="12">
        <v>306</v>
      </c>
      <c r="Z86" s="12">
        <v>418</v>
      </c>
      <c r="AB86" s="12">
        <v>83</v>
      </c>
      <c r="AC86" s="12" t="str" cm="1">
        <f t="array" ref="AC86">_xlfn.LET(_xlpm.r, SUM(($J$4:$O$171=AB86)*ROW($J$4:$O$171)), IF(_xlpm.r=0, "", INDEX($C:$C, _xlpm.r)))</f>
        <v/>
      </c>
      <c r="AD86" s="12" t="str" cm="1">
        <f t="array" ref="AD86">_xlfn.LET(_xlpm.r, SUM(($J$4:$O$171=AB86)*ROW($J$4:$O$171)), IF(_xlpm.r=0, "", INDEX($F:$F, _xlpm.r)))</f>
        <v/>
      </c>
      <c r="AE86" s="89" t="str">
        <f>_xlfn.LET(_xlpm.phone, _xlfn.XLOOKUP(AC86, ALL!$C$3:$C$170, ALL!$R$3:$R$170, ""), IF(_xlpm.phone="", "", _xlpm.phone))</f>
        <v/>
      </c>
      <c r="AG86" s="12">
        <v>193</v>
      </c>
      <c r="AH86" s="12" t="str" cm="1">
        <f t="array" ref="AH86">_xlfn.LET(_xlpm.r, SUM(($J$4:$O$171=AG86)*ROW($J$4:$O$171)), IF(_xlpm.r=0, "", INDEX(C:$C, _xlpm.r)))</f>
        <v/>
      </c>
      <c r="AI86" s="12" t="str" cm="1">
        <f t="array" ref="AI86">_xlfn.LET(_xlpm.r, SUM(($J$4:$O$171=AG86)*ROW($J$4:$O$171)), IF(_xlpm.r=0, "", INDEX($F:$F, _xlpm.r)))</f>
        <v/>
      </c>
      <c r="AJ86" s="89" t="str">
        <f>_xlfn.LET(_xlpm.phone, _xlfn.XLOOKUP(AH86, ALL!$C$3:$C$170, ALL!$R$3:$R$170, ""), IF(_xlpm.phone="", "", _xlpm.phone))</f>
        <v/>
      </c>
      <c r="AL86" s="12">
        <v>303</v>
      </c>
      <c r="AM86" s="12" t="str" cm="1">
        <f t="array" ref="AM86">_xlfn.LET(_xlpm.r, SUM(($J$4:$O$171=AL86)*ROW($J$4:$O$171)), IF(_xlpm.r=0, "", INDEX($C:$C, _xlpm.r)))</f>
        <v/>
      </c>
      <c r="AN86" s="12" t="str" cm="1">
        <f t="array" ref="AN86">_xlfn.LET(_xlpm.r, SUM(($J$4:$O$171=AL86)*ROW($J$4:$O$171)), IF(_xlpm.r=0, "", INDEX($F:$F, _xlpm.r)))</f>
        <v/>
      </c>
      <c r="AO86" s="89" t="str">
        <f>_xlfn.LET(_xlpm.phone, _xlfn.XLOOKUP(AM86, ALL!$C$3:$C$170, ALL!$R$3:$R$170, ""), IF(_xlpm.phone="", "", _xlpm.phone))</f>
        <v/>
      </c>
      <c r="AQ86" s="12">
        <v>413</v>
      </c>
      <c r="AR86" s="12" t="str" cm="1">
        <f t="array" ref="AR86">_xlfn.LET(_xlpm.r, SUM(($J$4:$O$171=AQ86)*ROW($J$4:$O$171)), IF(_xlpm.r=0, "", INDEX($C:$C, _xlpm.r)))</f>
        <v/>
      </c>
      <c r="AS86" s="12" t="str" cm="1">
        <f t="array" ref="AS86">_xlfn.LET(_xlpm.r, SUM(($J$4:$O$171=AQ86)*ROW($J$4:$O$171)), IF(_xlpm.r=0, "", INDEX($F:$F, _xlpm.r)))</f>
        <v/>
      </c>
      <c r="AT86" s="89" t="str">
        <f>_xlfn.LET(_xlpm.phone, _xlfn.XLOOKUP(AR86, ALL!$C$3:$C$170, ALL!$R$3:$R$170, ""), IF(_xlpm.phone="", "", _xlpm.phone))</f>
        <v/>
      </c>
    </row>
    <row r="87" spans="1:46" s="12" customFormat="1" ht="20.149999999999999" customHeight="1" x14ac:dyDescent="0.25">
      <c r="A87" s="9">
        <f t="array" ref="A87:C87">[1]ALL!A86:C86</f>
        <v>3635</v>
      </c>
      <c r="B87" s="9" t="str">
        <v>B</v>
      </c>
      <c r="C87" s="9">
        <v>224</v>
      </c>
      <c r="D87" s="9" t="str">
        <f>IF(ALL!G86="","",ALL!G86)</f>
        <v>F</v>
      </c>
      <c r="E87" s="9" t="str">
        <f>ALL!N86</f>
        <v>O</v>
      </c>
      <c r="F87" s="10" t="str">
        <f>IF(ALL!D86="","",ALL!D86)</f>
        <v>AMAGO, ED</v>
      </c>
      <c r="G87" s="9"/>
      <c r="H87" s="9"/>
      <c r="I87" s="11" t="s">
        <v>16</v>
      </c>
      <c r="J87" s="9">
        <v>64</v>
      </c>
      <c r="K87" s="9" t="s">
        <v>23</v>
      </c>
      <c r="L87" s="9">
        <v>99</v>
      </c>
      <c r="M87" s="9" t="s">
        <v>23</v>
      </c>
      <c r="N87" s="9">
        <v>100</v>
      </c>
      <c r="O87" s="9" t="s">
        <v>23</v>
      </c>
      <c r="R87" s="9">
        <v>83</v>
      </c>
      <c r="S87" s="9">
        <v>193</v>
      </c>
      <c r="T87" s="9">
        <v>303</v>
      </c>
      <c r="U87" s="9">
        <v>413</v>
      </c>
      <c r="W87" s="12">
        <v>92</v>
      </c>
      <c r="X87" s="12">
        <v>198</v>
      </c>
      <c r="Y87" s="12">
        <v>307</v>
      </c>
      <c r="Z87" s="12">
        <v>419</v>
      </c>
      <c r="AB87" s="12">
        <v>84</v>
      </c>
      <c r="AC87" s="12" t="str" cm="1">
        <f t="array" ref="AC87">_xlfn.LET(_xlpm.r, SUM(($J$4:$O$171=AB87)*ROW($J$4:$O$171)), IF(_xlpm.r=0, "", INDEX($C:$C, _xlpm.r)))</f>
        <v/>
      </c>
      <c r="AD87" s="12" t="str" cm="1">
        <f t="array" ref="AD87">_xlfn.LET(_xlpm.r, SUM(($J$4:$O$171=AB87)*ROW($J$4:$O$171)), IF(_xlpm.r=0, "", INDEX($F:$F, _xlpm.r)))</f>
        <v/>
      </c>
      <c r="AE87" s="89" t="str">
        <f>_xlfn.LET(_xlpm.phone, _xlfn.XLOOKUP(AC87, ALL!$C$3:$C$170, ALL!$R$3:$R$170, ""), IF(_xlpm.phone="", "", _xlpm.phone))</f>
        <v/>
      </c>
      <c r="AG87" s="12">
        <v>194</v>
      </c>
      <c r="AH87" s="12" t="str" cm="1">
        <f t="array" ref="AH87">_xlfn.LET(_xlpm.r, SUM(($J$4:$O$171=AG87)*ROW($J$4:$O$171)), IF(_xlpm.r=0, "", INDEX(C:$C, _xlpm.r)))</f>
        <v/>
      </c>
      <c r="AI87" s="12" t="str" cm="1">
        <f t="array" ref="AI87">_xlfn.LET(_xlpm.r, SUM(($J$4:$O$171=AG87)*ROW($J$4:$O$171)), IF(_xlpm.r=0, "", INDEX($F:$F, _xlpm.r)))</f>
        <v/>
      </c>
      <c r="AJ87" s="89" t="str">
        <f>_xlfn.LET(_xlpm.phone, _xlfn.XLOOKUP(AH87, ALL!$C$3:$C$170, ALL!$R$3:$R$170, ""), IF(_xlpm.phone="", "", _xlpm.phone))</f>
        <v/>
      </c>
      <c r="AL87" s="12">
        <v>304</v>
      </c>
      <c r="AM87" s="12" t="str" cm="1">
        <f t="array" ref="AM87">_xlfn.LET(_xlpm.r, SUM(($J$4:$O$171=AL87)*ROW($J$4:$O$171)), IF(_xlpm.r=0, "", INDEX($C:$C, _xlpm.r)))</f>
        <v/>
      </c>
      <c r="AN87" s="12" t="str" cm="1">
        <f t="array" ref="AN87">_xlfn.LET(_xlpm.r, SUM(($J$4:$O$171=AL87)*ROW($J$4:$O$171)), IF(_xlpm.r=0, "", INDEX($F:$F, _xlpm.r)))</f>
        <v/>
      </c>
      <c r="AO87" s="89" t="str">
        <f>_xlfn.LET(_xlpm.phone, _xlfn.XLOOKUP(AM87, ALL!$C$3:$C$170, ALL!$R$3:$R$170, ""), IF(_xlpm.phone="", "", _xlpm.phone))</f>
        <v/>
      </c>
      <c r="AQ87" s="12">
        <v>414</v>
      </c>
      <c r="AR87" s="12" t="str" cm="1">
        <f t="array" ref="AR87">_xlfn.LET(_xlpm.r, SUM(($J$4:$O$171=AQ87)*ROW($J$4:$O$171)), IF(_xlpm.r=0, "", INDEX($C:$C, _xlpm.r)))</f>
        <v/>
      </c>
      <c r="AS87" s="12" t="str" cm="1">
        <f t="array" ref="AS87">_xlfn.LET(_xlpm.r, SUM(($J$4:$O$171=AQ87)*ROW($J$4:$O$171)), IF(_xlpm.r=0, "", INDEX($F:$F, _xlpm.r)))</f>
        <v/>
      </c>
      <c r="AT87" s="89" t="str">
        <f>_xlfn.LET(_xlpm.phone, _xlfn.XLOOKUP(AR87, ALL!$C$3:$C$170, ALL!$R$3:$R$170, ""), IF(_xlpm.phone="", "", _xlpm.phone))</f>
        <v/>
      </c>
    </row>
    <row r="88" spans="1:46" s="12" customFormat="1" ht="20.149999999999999" customHeight="1" x14ac:dyDescent="0.25">
      <c r="A88" s="9">
        <f t="array" ref="A88:C88">[1]ALL!A87:C87</f>
        <v>3635</v>
      </c>
      <c r="B88" s="9" t="str">
        <v>B</v>
      </c>
      <c r="C88" s="9" t="str">
        <v>313A</v>
      </c>
      <c r="D88" s="9" t="str">
        <f>IF(ALL!G87="","",ALL!G87)</f>
        <v>M</v>
      </c>
      <c r="E88" s="9" t="str">
        <f>ALL!N87</f>
        <v>O</v>
      </c>
      <c r="F88" s="10" t="str">
        <f>IF(ALL!D87="","",ALL!D87)</f>
        <v/>
      </c>
      <c r="G88" s="9"/>
      <c r="H88" s="9"/>
      <c r="I88" s="11"/>
      <c r="J88" s="9"/>
      <c r="K88" s="9"/>
      <c r="L88" s="9"/>
      <c r="M88" s="13"/>
      <c r="N88" s="16"/>
      <c r="O88" s="16"/>
      <c r="R88" s="9">
        <v>84</v>
      </c>
      <c r="S88" s="9">
        <v>194</v>
      </c>
      <c r="T88" s="9">
        <v>304</v>
      </c>
      <c r="U88" s="9">
        <v>414</v>
      </c>
      <c r="W88" s="12">
        <v>93</v>
      </c>
      <c r="X88" s="12">
        <v>199</v>
      </c>
      <c r="Y88" s="12">
        <v>308</v>
      </c>
      <c r="Z88" s="12">
        <v>420</v>
      </c>
      <c r="AB88" s="12">
        <v>85</v>
      </c>
      <c r="AC88" s="12" t="str" cm="1">
        <f t="array" ref="AC88">_xlfn.LET(_xlpm.r, SUM(($J$4:$O$171=AB88)*ROW($J$4:$O$171)), IF(_xlpm.r=0, "", INDEX($C:$C, _xlpm.r)))</f>
        <v/>
      </c>
      <c r="AD88" s="12" t="str" cm="1">
        <f t="array" ref="AD88">_xlfn.LET(_xlpm.r, SUM(($J$4:$O$171=AB88)*ROW($J$4:$O$171)), IF(_xlpm.r=0, "", INDEX($F:$F, _xlpm.r)))</f>
        <v/>
      </c>
      <c r="AE88" s="89" t="str">
        <f>_xlfn.LET(_xlpm.phone, _xlfn.XLOOKUP(AC88, ALL!$C$3:$C$170, ALL!$R$3:$R$170, ""), IF(_xlpm.phone="", "", _xlpm.phone))</f>
        <v/>
      </c>
      <c r="AG88" s="12">
        <v>195</v>
      </c>
      <c r="AH88" s="12" t="str" cm="1">
        <f t="array" ref="AH88">_xlfn.LET(_xlpm.r, SUM(($J$4:$O$171=AG88)*ROW($J$4:$O$171)), IF(_xlpm.r=0, "", INDEX(C:$C, _xlpm.r)))</f>
        <v/>
      </c>
      <c r="AI88" s="12" t="str" cm="1">
        <f t="array" ref="AI88">_xlfn.LET(_xlpm.r, SUM(($J$4:$O$171=AG88)*ROW($J$4:$O$171)), IF(_xlpm.r=0, "", INDEX($F:$F, _xlpm.r)))</f>
        <v/>
      </c>
      <c r="AJ88" s="89" t="str">
        <f>_xlfn.LET(_xlpm.phone, _xlfn.XLOOKUP(AH88, ALL!$C$3:$C$170, ALL!$R$3:$R$170, ""), IF(_xlpm.phone="", "", _xlpm.phone))</f>
        <v/>
      </c>
      <c r="AL88" s="12">
        <v>305</v>
      </c>
      <c r="AM88" s="12" t="str" cm="1">
        <f t="array" ref="AM88">_xlfn.LET(_xlpm.r, SUM(($J$4:$O$171=AL88)*ROW($J$4:$O$171)), IF(_xlpm.r=0, "", INDEX($C:$C, _xlpm.r)))</f>
        <v/>
      </c>
      <c r="AN88" s="12" t="str" cm="1">
        <f t="array" ref="AN88">_xlfn.LET(_xlpm.r, SUM(($J$4:$O$171=AL88)*ROW($J$4:$O$171)), IF(_xlpm.r=0, "", INDEX($F:$F, _xlpm.r)))</f>
        <v/>
      </c>
      <c r="AO88" s="89" t="str">
        <f>_xlfn.LET(_xlpm.phone, _xlfn.XLOOKUP(AM88, ALL!$C$3:$C$170, ALL!$R$3:$R$170, ""), IF(_xlpm.phone="", "", _xlpm.phone))</f>
        <v/>
      </c>
      <c r="AQ88" s="12">
        <v>415</v>
      </c>
      <c r="AR88" s="12" t="str" cm="1">
        <f t="array" ref="AR88">_xlfn.LET(_xlpm.r, SUM(($J$4:$O$171=AQ88)*ROW($J$4:$O$171)), IF(_xlpm.r=0, "", INDEX($C:$C, _xlpm.r)))</f>
        <v/>
      </c>
      <c r="AS88" s="12" t="str" cm="1">
        <f t="array" ref="AS88">_xlfn.LET(_xlpm.r, SUM(($J$4:$O$171=AQ88)*ROW($J$4:$O$171)), IF(_xlpm.r=0, "", INDEX($F:$F, _xlpm.r)))</f>
        <v/>
      </c>
      <c r="AT88" s="89" t="str">
        <f>_xlfn.LET(_xlpm.phone, _xlfn.XLOOKUP(AR88, ALL!$C$3:$C$170, ALL!$R$3:$R$170, ""), IF(_xlpm.phone="", "", _xlpm.phone))</f>
        <v/>
      </c>
    </row>
    <row r="89" spans="1:46" s="12" customFormat="1" ht="20.149999999999999" customHeight="1" x14ac:dyDescent="0.25">
      <c r="A89" s="9">
        <f t="array" ref="A89:C89">[1]ALL!A88:C88</f>
        <v>3635</v>
      </c>
      <c r="B89" s="9" t="str">
        <v>B</v>
      </c>
      <c r="C89" s="9" t="str">
        <v>313B</v>
      </c>
      <c r="D89" s="9" t="str">
        <f>IF(ALL!G88="","",ALL!G88)</f>
        <v>M</v>
      </c>
      <c r="E89" s="9" t="str">
        <f>ALL!N88</f>
        <v>O</v>
      </c>
      <c r="F89" s="10" t="str">
        <f>IF(ALL!D88="","",ALL!D88)</f>
        <v/>
      </c>
      <c r="G89" s="9"/>
      <c r="H89" s="9"/>
      <c r="I89" s="11"/>
      <c r="J89" s="9"/>
      <c r="K89" s="9"/>
      <c r="L89" s="9"/>
      <c r="M89" s="9"/>
      <c r="N89" s="15"/>
      <c r="O89" s="15"/>
      <c r="R89" s="9">
        <v>85</v>
      </c>
      <c r="S89" s="9">
        <v>195</v>
      </c>
      <c r="T89" s="9">
        <v>305</v>
      </c>
      <c r="U89" s="9">
        <v>415</v>
      </c>
      <c r="W89" s="12">
        <v>94</v>
      </c>
      <c r="X89" s="12">
        <v>200</v>
      </c>
      <c r="Y89" s="12">
        <v>309</v>
      </c>
      <c r="Z89" s="12">
        <v>421</v>
      </c>
      <c r="AB89" s="12">
        <v>86</v>
      </c>
      <c r="AC89" s="12" t="str" cm="1">
        <f t="array" ref="AC89">_xlfn.LET(_xlpm.r, SUM(($J$4:$O$171=AB89)*ROW($J$4:$O$171)), IF(_xlpm.r=0, "", INDEX($C:$C, _xlpm.r)))</f>
        <v/>
      </c>
      <c r="AD89" s="12" t="str" cm="1">
        <f t="array" ref="AD89">_xlfn.LET(_xlpm.r, SUM(($J$4:$O$171=AB89)*ROW($J$4:$O$171)), IF(_xlpm.r=0, "", INDEX($F:$F, _xlpm.r)))</f>
        <v/>
      </c>
      <c r="AE89" s="89" t="str">
        <f>_xlfn.LET(_xlpm.phone, _xlfn.XLOOKUP(AC89, ALL!$C$3:$C$170, ALL!$R$3:$R$170, ""), IF(_xlpm.phone="", "", _xlpm.phone))</f>
        <v/>
      </c>
      <c r="AG89" s="12">
        <v>196</v>
      </c>
      <c r="AH89" s="12" t="str" cm="1">
        <f t="array" ref="AH89">_xlfn.LET(_xlpm.r, SUM(($J$4:$O$171=AG89)*ROW($J$4:$O$171)), IF(_xlpm.r=0, "", INDEX(C:$C, _xlpm.r)))</f>
        <v/>
      </c>
      <c r="AI89" s="12" t="str" cm="1">
        <f t="array" ref="AI89">_xlfn.LET(_xlpm.r, SUM(($J$4:$O$171=AG89)*ROW($J$4:$O$171)), IF(_xlpm.r=0, "", INDEX($F:$F, _xlpm.r)))</f>
        <v/>
      </c>
      <c r="AJ89" s="89" t="str">
        <f>_xlfn.LET(_xlpm.phone, _xlfn.XLOOKUP(AH89, ALL!$C$3:$C$170, ALL!$R$3:$R$170, ""), IF(_xlpm.phone="", "", _xlpm.phone))</f>
        <v/>
      </c>
      <c r="AL89" s="12">
        <v>306</v>
      </c>
      <c r="AM89" s="12" t="str" cm="1">
        <f t="array" ref="AM89">_xlfn.LET(_xlpm.r, SUM(($J$4:$O$171=AL89)*ROW($J$4:$O$171)), IF(_xlpm.r=0, "", INDEX($C:$C, _xlpm.r)))</f>
        <v/>
      </c>
      <c r="AN89" s="12" t="str" cm="1">
        <f t="array" ref="AN89">_xlfn.LET(_xlpm.r, SUM(($J$4:$O$171=AL89)*ROW($J$4:$O$171)), IF(_xlpm.r=0, "", INDEX($F:$F, _xlpm.r)))</f>
        <v/>
      </c>
      <c r="AO89" s="89" t="str">
        <f>_xlfn.LET(_xlpm.phone, _xlfn.XLOOKUP(AM89, ALL!$C$3:$C$170, ALL!$R$3:$R$170, ""), IF(_xlpm.phone="", "", _xlpm.phone))</f>
        <v/>
      </c>
      <c r="AQ89" s="12">
        <v>416</v>
      </c>
      <c r="AR89" s="12" t="str" cm="1">
        <f t="array" ref="AR89">_xlfn.LET(_xlpm.r, SUM(($J$4:$O$171=AQ89)*ROW($J$4:$O$171)), IF(_xlpm.r=0, "", INDEX($C:$C, _xlpm.r)))</f>
        <v/>
      </c>
      <c r="AS89" s="12" t="str" cm="1">
        <f t="array" ref="AS89">_xlfn.LET(_xlpm.r, SUM(($J$4:$O$171=AQ89)*ROW($J$4:$O$171)), IF(_xlpm.r=0, "", INDEX($F:$F, _xlpm.r)))</f>
        <v/>
      </c>
      <c r="AT89" s="89" t="str">
        <f>_xlfn.LET(_xlpm.phone, _xlfn.XLOOKUP(AR89, ALL!$C$3:$C$170, ALL!$R$3:$R$170, ""), IF(_xlpm.phone="", "", _xlpm.phone))</f>
        <v/>
      </c>
    </row>
    <row r="90" spans="1:46" s="12" customFormat="1" ht="20.149999999999999" customHeight="1" x14ac:dyDescent="0.25">
      <c r="A90" s="9">
        <f t="array" ref="A90:C90">[1]ALL!A89:C89</f>
        <v>3635</v>
      </c>
      <c r="B90" s="9" t="str">
        <v>B</v>
      </c>
      <c r="C90" s="9" t="str">
        <v>314A</v>
      </c>
      <c r="D90" s="9" t="str">
        <f>IF(ALL!G89="","",ALL!G89)</f>
        <v>F</v>
      </c>
      <c r="E90" s="9" t="str">
        <f>ALL!N89</f>
        <v>V</v>
      </c>
      <c r="F90" s="10" t="str">
        <f>IF(ALL!D89="","",ALL!D89)</f>
        <v/>
      </c>
      <c r="G90" s="9"/>
      <c r="H90" s="9"/>
      <c r="I90" s="11"/>
      <c r="J90" s="9"/>
      <c r="K90" s="9"/>
      <c r="L90" s="9"/>
      <c r="M90" s="9"/>
      <c r="N90" s="14"/>
      <c r="O90" s="14"/>
      <c r="R90" s="9">
        <v>86</v>
      </c>
      <c r="S90" s="9">
        <v>196</v>
      </c>
      <c r="T90" s="9">
        <v>306</v>
      </c>
      <c r="U90" s="9">
        <v>416</v>
      </c>
      <c r="W90" s="12">
        <v>95</v>
      </c>
      <c r="X90" s="12">
        <v>201</v>
      </c>
      <c r="Y90" s="12">
        <v>310</v>
      </c>
      <c r="Z90" s="12">
        <v>422</v>
      </c>
      <c r="AB90" s="12">
        <v>87</v>
      </c>
      <c r="AC90" s="12" t="str" cm="1">
        <f t="array" ref="AC90">_xlfn.LET(_xlpm.r, SUM(($J$4:$O$171=AB90)*ROW($J$4:$O$171)), IF(_xlpm.r=0, "", INDEX($C:$C, _xlpm.r)))</f>
        <v/>
      </c>
      <c r="AD90" s="12" t="str" cm="1">
        <f t="array" ref="AD90">_xlfn.LET(_xlpm.r, SUM(($J$4:$O$171=AB90)*ROW($J$4:$O$171)), IF(_xlpm.r=0, "", INDEX($F:$F, _xlpm.r)))</f>
        <v/>
      </c>
      <c r="AE90" s="89" t="str">
        <f>_xlfn.LET(_xlpm.phone, _xlfn.XLOOKUP(AC90, ALL!$C$3:$C$170, ALL!$R$3:$R$170, ""), IF(_xlpm.phone="", "", _xlpm.phone))</f>
        <v/>
      </c>
      <c r="AG90" s="12">
        <v>197</v>
      </c>
      <c r="AH90" s="12" t="str" cm="1">
        <f t="array" ref="AH90">_xlfn.LET(_xlpm.r, SUM(($J$4:$O$171=AG90)*ROW($J$4:$O$171)), IF(_xlpm.r=0, "", INDEX(C:$C, _xlpm.r)))</f>
        <v/>
      </c>
      <c r="AI90" s="12" t="str" cm="1">
        <f t="array" ref="AI90">_xlfn.LET(_xlpm.r, SUM(($J$4:$O$171=AG90)*ROW($J$4:$O$171)), IF(_xlpm.r=0, "", INDEX($F:$F, _xlpm.r)))</f>
        <v/>
      </c>
      <c r="AJ90" s="89" t="str">
        <f>_xlfn.LET(_xlpm.phone, _xlfn.XLOOKUP(AH90, ALL!$C$3:$C$170, ALL!$R$3:$R$170, ""), IF(_xlpm.phone="", "", _xlpm.phone))</f>
        <v/>
      </c>
      <c r="AL90" s="12">
        <v>307</v>
      </c>
      <c r="AM90" s="12" t="str" cm="1">
        <f t="array" ref="AM90">_xlfn.LET(_xlpm.r, SUM(($J$4:$O$171=AL90)*ROW($J$4:$O$171)), IF(_xlpm.r=0, "", INDEX($C:$C, _xlpm.r)))</f>
        <v/>
      </c>
      <c r="AN90" s="12" t="str" cm="1">
        <f t="array" ref="AN90">_xlfn.LET(_xlpm.r, SUM(($J$4:$O$171=AL90)*ROW($J$4:$O$171)), IF(_xlpm.r=0, "", INDEX($F:$F, _xlpm.r)))</f>
        <v/>
      </c>
      <c r="AO90" s="89" t="str">
        <f>_xlfn.LET(_xlpm.phone, _xlfn.XLOOKUP(AM90, ALL!$C$3:$C$170, ALL!$R$3:$R$170, ""), IF(_xlpm.phone="", "", _xlpm.phone))</f>
        <v/>
      </c>
      <c r="AQ90" s="12">
        <v>417</v>
      </c>
      <c r="AR90" s="12" t="str" cm="1">
        <f t="array" ref="AR90">_xlfn.LET(_xlpm.r, SUM(($J$4:$O$171=AQ90)*ROW($J$4:$O$171)), IF(_xlpm.r=0, "", INDEX($C:$C, _xlpm.r)))</f>
        <v/>
      </c>
      <c r="AS90" s="12" t="str" cm="1">
        <f t="array" ref="AS90">_xlfn.LET(_xlpm.r, SUM(($J$4:$O$171=AQ90)*ROW($J$4:$O$171)), IF(_xlpm.r=0, "", INDEX($F:$F, _xlpm.r)))</f>
        <v/>
      </c>
      <c r="AT90" s="89" t="str">
        <f>_xlfn.LET(_xlpm.phone, _xlfn.XLOOKUP(AR90, ALL!$C$3:$C$170, ALL!$R$3:$R$170, ""), IF(_xlpm.phone="", "", _xlpm.phone))</f>
        <v/>
      </c>
    </row>
    <row r="91" spans="1:46" s="12" customFormat="1" ht="20.149999999999999" customHeight="1" x14ac:dyDescent="0.25">
      <c r="A91" s="9">
        <f t="array" ref="A91:C91">[1]ALL!A90:C90</f>
        <v>3635</v>
      </c>
      <c r="B91" s="9" t="str">
        <v>B</v>
      </c>
      <c r="C91" s="9" t="str">
        <v>314B</v>
      </c>
      <c r="D91" s="9" t="str">
        <f>IF(ALL!G90="","",ALL!G90)</f>
        <v>F</v>
      </c>
      <c r="E91" s="9" t="str">
        <f>ALL!N90</f>
        <v>V</v>
      </c>
      <c r="F91" s="10" t="str">
        <f>IF(ALL!D90="","",ALL!D90)</f>
        <v/>
      </c>
      <c r="G91" s="9"/>
      <c r="H91" s="9"/>
      <c r="I91" s="11"/>
      <c r="J91" s="9"/>
      <c r="K91" s="9"/>
      <c r="L91" s="9"/>
      <c r="M91" s="9"/>
      <c r="N91" s="15"/>
      <c r="O91" s="15"/>
      <c r="R91" s="9">
        <v>87</v>
      </c>
      <c r="S91" s="9">
        <v>197</v>
      </c>
      <c r="T91" s="9">
        <v>307</v>
      </c>
      <c r="U91" s="9">
        <v>417</v>
      </c>
      <c r="W91" s="12">
        <v>96</v>
      </c>
      <c r="X91" s="12">
        <v>202</v>
      </c>
      <c r="Y91" s="12">
        <v>311</v>
      </c>
      <c r="Z91" s="12">
        <v>423</v>
      </c>
      <c r="AB91" s="12">
        <v>88</v>
      </c>
      <c r="AC91" s="12" t="str" cm="1">
        <f t="array" ref="AC91">_xlfn.LET(_xlpm.r, SUM(($J$4:$O$171=AB91)*ROW($J$4:$O$171)), IF(_xlpm.r=0, "", INDEX($C:$C, _xlpm.r)))</f>
        <v/>
      </c>
      <c r="AD91" s="12" t="str" cm="1">
        <f t="array" ref="AD91">_xlfn.LET(_xlpm.r, SUM(($J$4:$O$171=AB91)*ROW($J$4:$O$171)), IF(_xlpm.r=0, "", INDEX($F:$F, _xlpm.r)))</f>
        <v/>
      </c>
      <c r="AE91" s="89" t="str">
        <f>_xlfn.LET(_xlpm.phone, _xlfn.XLOOKUP(AC91, ALL!$C$3:$C$170, ALL!$R$3:$R$170, ""), IF(_xlpm.phone="", "", _xlpm.phone))</f>
        <v/>
      </c>
      <c r="AG91" s="12">
        <v>198</v>
      </c>
      <c r="AH91" s="12" t="str" cm="1">
        <f t="array" ref="AH91">_xlfn.LET(_xlpm.r, SUM(($J$4:$O$171=AG91)*ROW($J$4:$O$171)), IF(_xlpm.r=0, "", INDEX(C:$C, _xlpm.r)))</f>
        <v/>
      </c>
      <c r="AI91" s="12" t="str" cm="1">
        <f t="array" ref="AI91">_xlfn.LET(_xlpm.r, SUM(($J$4:$O$171=AG91)*ROW($J$4:$O$171)), IF(_xlpm.r=0, "", INDEX($F:$F, _xlpm.r)))</f>
        <v/>
      </c>
      <c r="AJ91" s="89" t="str">
        <f>_xlfn.LET(_xlpm.phone, _xlfn.XLOOKUP(AH91, ALL!$C$3:$C$170, ALL!$R$3:$R$170, ""), IF(_xlpm.phone="", "", _xlpm.phone))</f>
        <v/>
      </c>
      <c r="AL91" s="12">
        <v>308</v>
      </c>
      <c r="AM91" s="12" t="str" cm="1">
        <f t="array" ref="AM91">_xlfn.LET(_xlpm.r, SUM(($J$4:$O$171=AL91)*ROW($J$4:$O$171)), IF(_xlpm.r=0, "", INDEX($C:$C, _xlpm.r)))</f>
        <v/>
      </c>
      <c r="AN91" s="12" t="str" cm="1">
        <f t="array" ref="AN91">_xlfn.LET(_xlpm.r, SUM(($J$4:$O$171=AL91)*ROW($J$4:$O$171)), IF(_xlpm.r=0, "", INDEX($F:$F, _xlpm.r)))</f>
        <v/>
      </c>
      <c r="AO91" s="89" t="str">
        <f>_xlfn.LET(_xlpm.phone, _xlfn.XLOOKUP(AM91, ALL!$C$3:$C$170, ALL!$R$3:$R$170, ""), IF(_xlpm.phone="", "", _xlpm.phone))</f>
        <v/>
      </c>
      <c r="AQ91" s="12">
        <v>418</v>
      </c>
      <c r="AR91" s="12" t="str" cm="1">
        <f t="array" ref="AR91">_xlfn.LET(_xlpm.r, SUM(($J$4:$O$171=AQ91)*ROW($J$4:$O$171)), IF(_xlpm.r=0, "", INDEX($C:$C, _xlpm.r)))</f>
        <v/>
      </c>
      <c r="AS91" s="12" t="str" cm="1">
        <f t="array" ref="AS91">_xlfn.LET(_xlpm.r, SUM(($J$4:$O$171=AQ91)*ROW($J$4:$O$171)), IF(_xlpm.r=0, "", INDEX($F:$F, _xlpm.r)))</f>
        <v/>
      </c>
      <c r="AT91" s="89" t="str">
        <f>_xlfn.LET(_xlpm.phone, _xlfn.XLOOKUP(AR91, ALL!$C$3:$C$170, ALL!$R$3:$R$170, ""), IF(_xlpm.phone="", "", _xlpm.phone))</f>
        <v/>
      </c>
    </row>
    <row r="92" spans="1:46" s="12" customFormat="1" ht="20.149999999999999" customHeight="1" x14ac:dyDescent="0.25">
      <c r="A92" s="9">
        <f t="array" ref="A92:C92">[1]ALL!A91:C91</f>
        <v>3635</v>
      </c>
      <c r="B92" s="9" t="str">
        <v>B</v>
      </c>
      <c r="C92" s="9" t="str">
        <v>315A</v>
      </c>
      <c r="D92" s="9" t="str">
        <f>IF(ALL!G91="","",ALL!G91)</f>
        <v>M</v>
      </c>
      <c r="E92" s="9" t="str">
        <f>ALL!N91</f>
        <v>O</v>
      </c>
      <c r="F92" s="10" t="str">
        <f>IF(ALL!D91="","",ALL!D91)</f>
        <v/>
      </c>
      <c r="G92" s="9"/>
      <c r="H92" s="9"/>
      <c r="I92" s="11"/>
      <c r="J92" s="9"/>
      <c r="K92" s="9"/>
      <c r="L92" s="9"/>
      <c r="M92" s="9"/>
      <c r="N92" s="14"/>
      <c r="O92" s="14"/>
      <c r="R92" s="9">
        <v>88</v>
      </c>
      <c r="S92" s="9">
        <v>198</v>
      </c>
      <c r="T92" s="9">
        <v>308</v>
      </c>
      <c r="U92" s="9">
        <v>418</v>
      </c>
      <c r="W92" s="12">
        <v>97</v>
      </c>
      <c r="X92" s="12">
        <v>203</v>
      </c>
      <c r="Y92" s="12">
        <v>312</v>
      </c>
      <c r="Z92" s="12">
        <v>424</v>
      </c>
      <c r="AB92" s="12">
        <v>89</v>
      </c>
      <c r="AC92" s="12" t="str" cm="1">
        <f t="array" ref="AC92">_xlfn.LET(_xlpm.r, SUM(($J$4:$O$171=AB92)*ROW($J$4:$O$171)), IF(_xlpm.r=0, "", INDEX($C:$C, _xlpm.r)))</f>
        <v/>
      </c>
      <c r="AD92" s="12" t="str" cm="1">
        <f t="array" ref="AD92">_xlfn.LET(_xlpm.r, SUM(($J$4:$O$171=AB92)*ROW($J$4:$O$171)), IF(_xlpm.r=0, "", INDEX($F:$F, _xlpm.r)))</f>
        <v/>
      </c>
      <c r="AE92" s="89" t="str">
        <f>_xlfn.LET(_xlpm.phone, _xlfn.XLOOKUP(AC92, ALL!$C$3:$C$170, ALL!$R$3:$R$170, ""), IF(_xlpm.phone="", "", _xlpm.phone))</f>
        <v/>
      </c>
      <c r="AG92" s="12">
        <v>199</v>
      </c>
      <c r="AH92" s="12" t="str" cm="1">
        <f t="array" ref="AH92">_xlfn.LET(_xlpm.r, SUM(($J$4:$O$171=AG92)*ROW($J$4:$O$171)), IF(_xlpm.r=0, "", INDEX(C:$C, _xlpm.r)))</f>
        <v/>
      </c>
      <c r="AI92" s="12" t="str" cm="1">
        <f t="array" ref="AI92">_xlfn.LET(_xlpm.r, SUM(($J$4:$O$171=AG92)*ROW($J$4:$O$171)), IF(_xlpm.r=0, "", INDEX($F:$F, _xlpm.r)))</f>
        <v/>
      </c>
      <c r="AJ92" s="89" t="str">
        <f>_xlfn.LET(_xlpm.phone, _xlfn.XLOOKUP(AH92, ALL!$C$3:$C$170, ALL!$R$3:$R$170, ""), IF(_xlpm.phone="", "", _xlpm.phone))</f>
        <v/>
      </c>
      <c r="AL92" s="12">
        <v>309</v>
      </c>
      <c r="AM92" s="12" t="str" cm="1">
        <f t="array" ref="AM92">_xlfn.LET(_xlpm.r, SUM(($J$4:$O$171=AL92)*ROW($J$4:$O$171)), IF(_xlpm.r=0, "", INDEX($C:$C, _xlpm.r)))</f>
        <v/>
      </c>
      <c r="AN92" s="12" t="str" cm="1">
        <f t="array" ref="AN92">_xlfn.LET(_xlpm.r, SUM(($J$4:$O$171=AL92)*ROW($J$4:$O$171)), IF(_xlpm.r=0, "", INDEX($F:$F, _xlpm.r)))</f>
        <v/>
      </c>
      <c r="AO92" s="89" t="str">
        <f>_xlfn.LET(_xlpm.phone, _xlfn.XLOOKUP(AM92, ALL!$C$3:$C$170, ALL!$R$3:$R$170, ""), IF(_xlpm.phone="", "", _xlpm.phone))</f>
        <v/>
      </c>
      <c r="AQ92" s="12">
        <v>419</v>
      </c>
      <c r="AR92" s="12" t="str" cm="1">
        <f t="array" ref="AR92">_xlfn.LET(_xlpm.r, SUM(($J$4:$O$171=AQ92)*ROW($J$4:$O$171)), IF(_xlpm.r=0, "", INDEX($C:$C, _xlpm.r)))</f>
        <v/>
      </c>
      <c r="AS92" s="12" t="str" cm="1">
        <f t="array" ref="AS92">_xlfn.LET(_xlpm.r, SUM(($J$4:$O$171=AQ92)*ROW($J$4:$O$171)), IF(_xlpm.r=0, "", INDEX($F:$F, _xlpm.r)))</f>
        <v/>
      </c>
      <c r="AT92" s="89" t="str">
        <f>_xlfn.LET(_xlpm.phone, _xlfn.XLOOKUP(AR92, ALL!$C$3:$C$170, ALL!$R$3:$R$170, ""), IF(_xlpm.phone="", "", _xlpm.phone))</f>
        <v/>
      </c>
    </row>
    <row r="93" spans="1:46" s="12" customFormat="1" ht="20.149999999999999" customHeight="1" x14ac:dyDescent="0.25">
      <c r="A93" s="9">
        <f t="array" ref="A93:C93">[1]ALL!A92:C92</f>
        <v>3635</v>
      </c>
      <c r="B93" s="9" t="str">
        <v>B</v>
      </c>
      <c r="C93" s="9" t="str">
        <v>315B</v>
      </c>
      <c r="D93" s="9" t="str">
        <f>IF(ALL!G92="","",ALL!G92)</f>
        <v>M</v>
      </c>
      <c r="E93" s="9" t="str">
        <f>ALL!N92</f>
        <v>O</v>
      </c>
      <c r="F93" s="10" t="str">
        <f>IF(ALL!D92="","",ALL!D92)</f>
        <v/>
      </c>
      <c r="G93" s="9"/>
      <c r="H93" s="9"/>
      <c r="I93" s="11"/>
      <c r="J93" s="9"/>
      <c r="K93" s="9"/>
      <c r="L93" s="9"/>
      <c r="M93" s="9"/>
      <c r="N93" s="15"/>
      <c r="O93" s="15"/>
      <c r="R93" s="9">
        <v>89</v>
      </c>
      <c r="S93" s="9">
        <v>199</v>
      </c>
      <c r="T93" s="9">
        <v>309</v>
      </c>
      <c r="U93" s="9">
        <v>419</v>
      </c>
      <c r="W93" s="12">
        <v>98</v>
      </c>
      <c r="X93" s="12">
        <v>204</v>
      </c>
      <c r="Y93" s="12">
        <v>313</v>
      </c>
      <c r="Z93" s="12">
        <v>425</v>
      </c>
      <c r="AB93" s="12">
        <v>90</v>
      </c>
      <c r="AC93" s="12" t="str" cm="1">
        <f t="array" ref="AC93">_xlfn.LET(_xlpm.r, SUM(($J$4:$O$171=AB93)*ROW($J$4:$O$171)), IF(_xlpm.r=0, "", INDEX($C:$C, _xlpm.r)))</f>
        <v/>
      </c>
      <c r="AD93" s="12" t="str" cm="1">
        <f t="array" ref="AD93">_xlfn.LET(_xlpm.r, SUM(($J$4:$O$171=AB93)*ROW($J$4:$O$171)), IF(_xlpm.r=0, "", INDEX($F:$F, _xlpm.r)))</f>
        <v/>
      </c>
      <c r="AE93" s="89" t="str">
        <f>_xlfn.LET(_xlpm.phone, _xlfn.XLOOKUP(AC93, ALL!$C$3:$C$170, ALL!$R$3:$R$170, ""), IF(_xlpm.phone="", "", _xlpm.phone))</f>
        <v/>
      </c>
      <c r="AG93" s="12">
        <v>200</v>
      </c>
      <c r="AH93" s="12" t="str" cm="1">
        <f t="array" ref="AH93">_xlfn.LET(_xlpm.r, SUM(($J$4:$O$171=AG93)*ROW($J$4:$O$171)), IF(_xlpm.r=0, "", INDEX(C:$C, _xlpm.r)))</f>
        <v/>
      </c>
      <c r="AI93" s="12" t="str" cm="1">
        <f t="array" ref="AI93">_xlfn.LET(_xlpm.r, SUM(($J$4:$O$171=AG93)*ROW($J$4:$O$171)), IF(_xlpm.r=0, "", INDEX($F:$F, _xlpm.r)))</f>
        <v/>
      </c>
      <c r="AJ93" s="89" t="str">
        <f>_xlfn.LET(_xlpm.phone, _xlfn.XLOOKUP(AH93, ALL!$C$3:$C$170, ALL!$R$3:$R$170, ""), IF(_xlpm.phone="", "", _xlpm.phone))</f>
        <v/>
      </c>
      <c r="AL93" s="12">
        <v>310</v>
      </c>
      <c r="AM93" s="12" t="str" cm="1">
        <f t="array" ref="AM93">_xlfn.LET(_xlpm.r, SUM(($J$4:$O$171=AL93)*ROW($J$4:$O$171)), IF(_xlpm.r=0, "", INDEX($C:$C, _xlpm.r)))</f>
        <v/>
      </c>
      <c r="AN93" s="12" t="str" cm="1">
        <f t="array" ref="AN93">_xlfn.LET(_xlpm.r, SUM(($J$4:$O$171=AL93)*ROW($J$4:$O$171)), IF(_xlpm.r=0, "", INDEX($F:$F, _xlpm.r)))</f>
        <v/>
      </c>
      <c r="AO93" s="89" t="str">
        <f>_xlfn.LET(_xlpm.phone, _xlfn.XLOOKUP(AM93, ALL!$C$3:$C$170, ALL!$R$3:$R$170, ""), IF(_xlpm.phone="", "", _xlpm.phone))</f>
        <v/>
      </c>
      <c r="AQ93" s="12">
        <v>420</v>
      </c>
      <c r="AR93" s="12" t="str" cm="1">
        <f t="array" ref="AR93">_xlfn.LET(_xlpm.r, SUM(($J$4:$O$171=AQ93)*ROW($J$4:$O$171)), IF(_xlpm.r=0, "", INDEX($C:$C, _xlpm.r)))</f>
        <v/>
      </c>
      <c r="AS93" s="12" t="str" cm="1">
        <f t="array" ref="AS93">_xlfn.LET(_xlpm.r, SUM(($J$4:$O$171=AQ93)*ROW($J$4:$O$171)), IF(_xlpm.r=0, "", INDEX($F:$F, _xlpm.r)))</f>
        <v/>
      </c>
      <c r="AT93" s="89" t="str">
        <f>_xlfn.LET(_xlpm.phone, _xlfn.XLOOKUP(AR93, ALL!$C$3:$C$170, ALL!$R$3:$R$170, ""), IF(_xlpm.phone="", "", _xlpm.phone))</f>
        <v/>
      </c>
    </row>
    <row r="94" spans="1:46" s="12" customFormat="1" ht="20.149999999999999" customHeight="1" x14ac:dyDescent="0.25">
      <c r="A94" s="9">
        <f t="array" ref="A94:C94">[1]ALL!A93:C93</f>
        <v>3635</v>
      </c>
      <c r="B94" s="9" t="str">
        <v>B</v>
      </c>
      <c r="C94" s="9" t="str">
        <v>316A</v>
      </c>
      <c r="D94" s="9" t="str">
        <f>IF(ALL!G93="","",ALL!G93)</f>
        <v>M</v>
      </c>
      <c r="E94" s="9" t="str">
        <f>ALL!N93</f>
        <v>O</v>
      </c>
      <c r="F94" s="10" t="str">
        <f>IF(ALL!D93="","",ALL!D93)</f>
        <v/>
      </c>
      <c r="G94" s="9"/>
      <c r="H94" s="9"/>
      <c r="I94" s="11"/>
      <c r="J94" s="9"/>
      <c r="K94" s="9"/>
      <c r="L94" s="9"/>
      <c r="M94" s="13"/>
      <c r="N94" s="16"/>
      <c r="O94" s="16"/>
      <c r="R94" s="9">
        <v>90</v>
      </c>
      <c r="S94" s="9">
        <v>200</v>
      </c>
      <c r="T94" s="9">
        <v>310</v>
      </c>
      <c r="U94" s="9">
        <v>420</v>
      </c>
      <c r="W94" s="12">
        <v>101</v>
      </c>
      <c r="X94" s="12">
        <v>205</v>
      </c>
      <c r="Y94" s="12">
        <v>314</v>
      </c>
      <c r="Z94" s="12">
        <v>426</v>
      </c>
      <c r="AB94" s="12">
        <v>91</v>
      </c>
      <c r="AC94" s="12" t="str" cm="1">
        <f t="array" ref="AC94">_xlfn.LET(_xlpm.r, SUM(($J$4:$O$171=AB94)*ROW($J$4:$O$171)), IF(_xlpm.r=0, "", INDEX($C:$C, _xlpm.r)))</f>
        <v/>
      </c>
      <c r="AD94" s="12" t="str" cm="1">
        <f t="array" ref="AD94">_xlfn.LET(_xlpm.r, SUM(($J$4:$O$171=AB94)*ROW($J$4:$O$171)), IF(_xlpm.r=0, "", INDEX($F:$F, _xlpm.r)))</f>
        <v/>
      </c>
      <c r="AE94" s="89" t="str">
        <f>_xlfn.LET(_xlpm.phone, _xlfn.XLOOKUP(AC94, ALL!$C$3:$C$170, ALL!$R$3:$R$170, ""), IF(_xlpm.phone="", "", _xlpm.phone))</f>
        <v/>
      </c>
      <c r="AG94" s="12">
        <v>201</v>
      </c>
      <c r="AH94" s="12" t="str" cm="1">
        <f t="array" ref="AH94">_xlfn.LET(_xlpm.r, SUM(($J$4:$O$171=AG94)*ROW($J$4:$O$171)), IF(_xlpm.r=0, "", INDEX(C:$C, _xlpm.r)))</f>
        <v/>
      </c>
      <c r="AI94" s="12" t="str" cm="1">
        <f t="array" ref="AI94">_xlfn.LET(_xlpm.r, SUM(($J$4:$O$171=AG94)*ROW($J$4:$O$171)), IF(_xlpm.r=0, "", INDEX($F:$F, _xlpm.r)))</f>
        <v/>
      </c>
      <c r="AJ94" s="89" t="str">
        <f>_xlfn.LET(_xlpm.phone, _xlfn.XLOOKUP(AH94, ALL!$C$3:$C$170, ALL!$R$3:$R$170, ""), IF(_xlpm.phone="", "", _xlpm.phone))</f>
        <v/>
      </c>
      <c r="AL94" s="12">
        <v>311</v>
      </c>
      <c r="AM94" s="12" t="str" cm="1">
        <f t="array" ref="AM94">_xlfn.LET(_xlpm.r, SUM(($J$4:$O$171=AL94)*ROW($J$4:$O$171)), IF(_xlpm.r=0, "", INDEX($C:$C, _xlpm.r)))</f>
        <v/>
      </c>
      <c r="AN94" s="12" t="str" cm="1">
        <f t="array" ref="AN94">_xlfn.LET(_xlpm.r, SUM(($J$4:$O$171=AL94)*ROW($J$4:$O$171)), IF(_xlpm.r=0, "", INDEX($F:$F, _xlpm.r)))</f>
        <v/>
      </c>
      <c r="AO94" s="89" t="str">
        <f>_xlfn.LET(_xlpm.phone, _xlfn.XLOOKUP(AM94, ALL!$C$3:$C$170, ALL!$R$3:$R$170, ""), IF(_xlpm.phone="", "", _xlpm.phone))</f>
        <v/>
      </c>
      <c r="AQ94" s="12">
        <v>421</v>
      </c>
      <c r="AR94" s="12" t="str" cm="1">
        <f t="array" ref="AR94">_xlfn.LET(_xlpm.r, SUM(($J$4:$O$171=AQ94)*ROW($J$4:$O$171)), IF(_xlpm.r=0, "", INDEX($C:$C, _xlpm.r)))</f>
        <v/>
      </c>
      <c r="AS94" s="12" t="str" cm="1">
        <f t="array" ref="AS94">_xlfn.LET(_xlpm.r, SUM(($J$4:$O$171=AQ94)*ROW($J$4:$O$171)), IF(_xlpm.r=0, "", INDEX($F:$F, _xlpm.r)))</f>
        <v/>
      </c>
      <c r="AT94" s="89" t="str">
        <f>_xlfn.LET(_xlpm.phone, _xlfn.XLOOKUP(AR94, ALL!$C$3:$C$170, ALL!$R$3:$R$170, ""), IF(_xlpm.phone="", "", _xlpm.phone))</f>
        <v/>
      </c>
    </row>
    <row r="95" spans="1:46" s="12" customFormat="1" ht="20.149999999999999" customHeight="1" x14ac:dyDescent="0.25">
      <c r="A95" s="9">
        <f t="array" ref="A95:C95">[1]ALL!A94:C94</f>
        <v>3635</v>
      </c>
      <c r="B95" s="9" t="str">
        <v>B</v>
      </c>
      <c r="C95" s="9" t="str">
        <v>316B</v>
      </c>
      <c r="D95" s="9" t="str">
        <f>IF(ALL!G94="","",ALL!G94)</f>
        <v>M</v>
      </c>
      <c r="E95" s="9" t="str">
        <f>ALL!N94</f>
        <v>O</v>
      </c>
      <c r="F95" s="10" t="str">
        <f>IF(ALL!D94="","",ALL!D94)</f>
        <v/>
      </c>
      <c r="G95" s="9"/>
      <c r="H95" s="9"/>
      <c r="I95" s="11"/>
      <c r="J95" s="9"/>
      <c r="K95" s="9"/>
      <c r="L95" s="9"/>
      <c r="M95" s="9"/>
      <c r="N95" s="15"/>
      <c r="O95" s="15"/>
      <c r="R95" s="9">
        <v>91</v>
      </c>
      <c r="S95" s="9">
        <v>201</v>
      </c>
      <c r="T95" s="9">
        <v>311</v>
      </c>
      <c r="U95" s="9">
        <v>421</v>
      </c>
      <c r="W95" s="12">
        <v>102</v>
      </c>
      <c r="X95" s="12">
        <v>206</v>
      </c>
      <c r="Y95" s="12">
        <v>315</v>
      </c>
      <c r="Z95" s="12">
        <v>427</v>
      </c>
      <c r="AB95" s="12">
        <v>92</v>
      </c>
      <c r="AC95" s="12" t="str" cm="1">
        <f t="array" ref="AC95">_xlfn.LET(_xlpm.r, SUM(($J$4:$O$171=AB95)*ROW($J$4:$O$171)), IF(_xlpm.r=0, "", INDEX($C:$C, _xlpm.r)))</f>
        <v/>
      </c>
      <c r="AD95" s="12" t="str" cm="1">
        <f t="array" ref="AD95">_xlfn.LET(_xlpm.r, SUM(($J$4:$O$171=AB95)*ROW($J$4:$O$171)), IF(_xlpm.r=0, "", INDEX($F:$F, _xlpm.r)))</f>
        <v/>
      </c>
      <c r="AE95" s="89" t="str">
        <f>_xlfn.LET(_xlpm.phone, _xlfn.XLOOKUP(AC95, ALL!$C$3:$C$170, ALL!$R$3:$R$170, ""), IF(_xlpm.phone="", "", _xlpm.phone))</f>
        <v/>
      </c>
      <c r="AG95" s="12">
        <v>202</v>
      </c>
      <c r="AH95" s="12" t="str" cm="1">
        <f t="array" ref="AH95">_xlfn.LET(_xlpm.r, SUM(($J$4:$O$171=AG95)*ROW($J$4:$O$171)), IF(_xlpm.r=0, "", INDEX(C:$C, _xlpm.r)))</f>
        <v/>
      </c>
      <c r="AI95" s="12" t="str" cm="1">
        <f t="array" ref="AI95">_xlfn.LET(_xlpm.r, SUM(($J$4:$O$171=AG95)*ROW($J$4:$O$171)), IF(_xlpm.r=0, "", INDEX($F:$F, _xlpm.r)))</f>
        <v/>
      </c>
      <c r="AJ95" s="89" t="str">
        <f>_xlfn.LET(_xlpm.phone, _xlfn.XLOOKUP(AH95, ALL!$C$3:$C$170, ALL!$R$3:$R$170, ""), IF(_xlpm.phone="", "", _xlpm.phone))</f>
        <v/>
      </c>
      <c r="AL95" s="12">
        <v>312</v>
      </c>
      <c r="AM95" s="12" t="str" cm="1">
        <f t="array" ref="AM95">_xlfn.LET(_xlpm.r, SUM(($J$4:$O$171=AL95)*ROW($J$4:$O$171)), IF(_xlpm.r=0, "", INDEX($C:$C, _xlpm.r)))</f>
        <v/>
      </c>
      <c r="AN95" s="12" t="str" cm="1">
        <f t="array" ref="AN95">_xlfn.LET(_xlpm.r, SUM(($J$4:$O$171=AL95)*ROW($J$4:$O$171)), IF(_xlpm.r=0, "", INDEX($F:$F, _xlpm.r)))</f>
        <v/>
      </c>
      <c r="AO95" s="89" t="str">
        <f>_xlfn.LET(_xlpm.phone, _xlfn.XLOOKUP(AM95, ALL!$C$3:$C$170, ALL!$R$3:$R$170, ""), IF(_xlpm.phone="", "", _xlpm.phone))</f>
        <v/>
      </c>
      <c r="AQ95" s="12">
        <v>422</v>
      </c>
      <c r="AR95" s="12" t="str" cm="1">
        <f t="array" ref="AR95">_xlfn.LET(_xlpm.r, SUM(($J$4:$O$171=AQ95)*ROW($J$4:$O$171)), IF(_xlpm.r=0, "", INDEX($C:$C, _xlpm.r)))</f>
        <v/>
      </c>
      <c r="AS95" s="12" t="str" cm="1">
        <f t="array" ref="AS95">_xlfn.LET(_xlpm.r, SUM(($J$4:$O$171=AQ95)*ROW($J$4:$O$171)), IF(_xlpm.r=0, "", INDEX($F:$F, _xlpm.r)))</f>
        <v/>
      </c>
      <c r="AT95" s="89" t="str">
        <f>_xlfn.LET(_xlpm.phone, _xlfn.XLOOKUP(AR95, ALL!$C$3:$C$170, ALL!$R$3:$R$170, ""), IF(_xlpm.phone="", "", _xlpm.phone))</f>
        <v/>
      </c>
    </row>
    <row r="96" spans="1:46" s="12" customFormat="1" ht="20.149999999999999" customHeight="1" x14ac:dyDescent="0.25">
      <c r="A96" s="9">
        <f t="array" ref="A96:C96">[1]ALL!A95:C95</f>
        <v>3635</v>
      </c>
      <c r="B96" s="9" t="str">
        <v>B</v>
      </c>
      <c r="C96" s="9" t="str">
        <v>317A</v>
      </c>
      <c r="D96" s="9" t="str">
        <f>IF(ALL!G95="","",ALL!G95)</f>
        <v>F</v>
      </c>
      <c r="E96" s="9" t="str">
        <f>ALL!N95</f>
        <v>O</v>
      </c>
      <c r="F96" s="10" t="str">
        <f>IF(ALL!D95="","",ALL!D95)</f>
        <v/>
      </c>
      <c r="G96" s="9"/>
      <c r="H96" s="9"/>
      <c r="I96" s="11"/>
      <c r="J96" s="9"/>
      <c r="K96" s="9"/>
      <c r="L96" s="13"/>
      <c r="M96" s="9"/>
      <c r="N96" s="14"/>
      <c r="O96" s="14"/>
      <c r="R96" s="9">
        <v>92</v>
      </c>
      <c r="S96" s="9">
        <v>202</v>
      </c>
      <c r="T96" s="9">
        <v>312</v>
      </c>
      <c r="U96" s="9">
        <v>422</v>
      </c>
      <c r="W96" s="12">
        <v>103</v>
      </c>
      <c r="X96" s="12">
        <v>207</v>
      </c>
      <c r="Y96" s="12">
        <v>316</v>
      </c>
      <c r="Z96" s="12">
        <v>428</v>
      </c>
      <c r="AB96" s="12">
        <v>93</v>
      </c>
      <c r="AC96" s="12" t="str" cm="1">
        <f t="array" ref="AC96">_xlfn.LET(_xlpm.r, SUM(($J$4:$O$171=AB96)*ROW($J$4:$O$171)), IF(_xlpm.r=0, "", INDEX($C:$C, _xlpm.r)))</f>
        <v/>
      </c>
      <c r="AD96" s="12" t="str" cm="1">
        <f t="array" ref="AD96">_xlfn.LET(_xlpm.r, SUM(($J$4:$O$171=AB96)*ROW($J$4:$O$171)), IF(_xlpm.r=0, "", INDEX($F:$F, _xlpm.r)))</f>
        <v/>
      </c>
      <c r="AE96" s="89" t="str">
        <f>_xlfn.LET(_xlpm.phone, _xlfn.XLOOKUP(AC96, ALL!$C$3:$C$170, ALL!$R$3:$R$170, ""), IF(_xlpm.phone="", "", _xlpm.phone))</f>
        <v/>
      </c>
      <c r="AG96" s="12">
        <v>203</v>
      </c>
      <c r="AH96" s="12" t="str" cm="1">
        <f t="array" ref="AH96">_xlfn.LET(_xlpm.r, SUM(($J$4:$O$171=AG96)*ROW($J$4:$O$171)), IF(_xlpm.r=0, "", INDEX(C:$C, _xlpm.r)))</f>
        <v/>
      </c>
      <c r="AI96" s="12" t="str" cm="1">
        <f t="array" ref="AI96">_xlfn.LET(_xlpm.r, SUM(($J$4:$O$171=AG96)*ROW($J$4:$O$171)), IF(_xlpm.r=0, "", INDEX($F:$F, _xlpm.r)))</f>
        <v/>
      </c>
      <c r="AJ96" s="89" t="str">
        <f>_xlfn.LET(_xlpm.phone, _xlfn.XLOOKUP(AH96, ALL!$C$3:$C$170, ALL!$R$3:$R$170, ""), IF(_xlpm.phone="", "", _xlpm.phone))</f>
        <v/>
      </c>
      <c r="AL96" s="12">
        <v>313</v>
      </c>
      <c r="AM96" s="12" t="str" cm="1">
        <f t="array" ref="AM96">_xlfn.LET(_xlpm.r, SUM(($J$4:$O$171=AL96)*ROW($J$4:$O$171)), IF(_xlpm.r=0, "", INDEX($C:$C, _xlpm.r)))</f>
        <v/>
      </c>
      <c r="AN96" s="12" t="str" cm="1">
        <f t="array" ref="AN96">_xlfn.LET(_xlpm.r, SUM(($J$4:$O$171=AL96)*ROW($J$4:$O$171)), IF(_xlpm.r=0, "", INDEX($F:$F, _xlpm.r)))</f>
        <v/>
      </c>
      <c r="AO96" s="89" t="str">
        <f>_xlfn.LET(_xlpm.phone, _xlfn.XLOOKUP(AM96, ALL!$C$3:$C$170, ALL!$R$3:$R$170, ""), IF(_xlpm.phone="", "", _xlpm.phone))</f>
        <v/>
      </c>
      <c r="AQ96" s="12">
        <v>423</v>
      </c>
      <c r="AR96" s="12" t="str" cm="1">
        <f t="array" ref="AR96">_xlfn.LET(_xlpm.r, SUM(($J$4:$O$171=AQ96)*ROW($J$4:$O$171)), IF(_xlpm.r=0, "", INDEX($C:$C, _xlpm.r)))</f>
        <v/>
      </c>
      <c r="AS96" s="12" t="str" cm="1">
        <f t="array" ref="AS96">_xlfn.LET(_xlpm.r, SUM(($J$4:$O$171=AQ96)*ROW($J$4:$O$171)), IF(_xlpm.r=0, "", INDEX($F:$F, _xlpm.r)))</f>
        <v/>
      </c>
      <c r="AT96" s="89" t="str">
        <f>_xlfn.LET(_xlpm.phone, _xlfn.XLOOKUP(AR96, ALL!$C$3:$C$170, ALL!$R$3:$R$170, ""), IF(_xlpm.phone="", "", _xlpm.phone))</f>
        <v/>
      </c>
    </row>
    <row r="97" spans="1:46" s="12" customFormat="1" ht="20.149999999999999" customHeight="1" x14ac:dyDescent="0.25">
      <c r="A97" s="9">
        <f t="array" ref="A97:C97">[1]ALL!A96:C96</f>
        <v>3635</v>
      </c>
      <c r="B97" s="9" t="str">
        <v>B</v>
      </c>
      <c r="C97" s="9" t="str">
        <v>317B</v>
      </c>
      <c r="D97" s="9" t="str">
        <f>IF(ALL!G96="","",ALL!G96)</f>
        <v>F</v>
      </c>
      <c r="E97" s="9" t="str">
        <f>ALL!N96</f>
        <v>O</v>
      </c>
      <c r="F97" s="10" t="str">
        <f>IF(ALL!D96="","",ALL!D96)</f>
        <v/>
      </c>
      <c r="G97" s="9"/>
      <c r="H97" s="9"/>
      <c r="I97" s="11"/>
      <c r="J97" s="9"/>
      <c r="K97" s="9"/>
      <c r="L97" s="13"/>
      <c r="M97" s="9"/>
      <c r="N97" s="15"/>
      <c r="O97" s="15"/>
      <c r="R97" s="9">
        <v>93</v>
      </c>
      <c r="S97" s="9">
        <v>203</v>
      </c>
      <c r="T97" s="9">
        <v>313</v>
      </c>
      <c r="U97" s="9">
        <v>423</v>
      </c>
      <c r="W97" s="12">
        <v>104</v>
      </c>
      <c r="X97" s="12">
        <v>208</v>
      </c>
      <c r="Y97" s="12">
        <v>317</v>
      </c>
      <c r="Z97" s="12">
        <v>429</v>
      </c>
      <c r="AB97" s="12">
        <v>94</v>
      </c>
      <c r="AC97" s="12" t="str" cm="1">
        <f t="array" ref="AC97">_xlfn.LET(_xlpm.r, SUM(($J$4:$O$171=AB97)*ROW($J$4:$O$171)), IF(_xlpm.r=0, "", INDEX($C:$C, _xlpm.r)))</f>
        <v/>
      </c>
      <c r="AD97" s="12" t="str" cm="1">
        <f t="array" ref="AD97">_xlfn.LET(_xlpm.r, SUM(($J$4:$O$171=AB97)*ROW($J$4:$O$171)), IF(_xlpm.r=0, "", INDEX($F:$F, _xlpm.r)))</f>
        <v/>
      </c>
      <c r="AE97" s="89" t="str">
        <f>_xlfn.LET(_xlpm.phone, _xlfn.XLOOKUP(AC97, ALL!$C$3:$C$170, ALL!$R$3:$R$170, ""), IF(_xlpm.phone="", "", _xlpm.phone))</f>
        <v/>
      </c>
      <c r="AG97" s="12">
        <v>204</v>
      </c>
      <c r="AH97" s="12" t="str" cm="1">
        <f t="array" ref="AH97">_xlfn.LET(_xlpm.r, SUM(($J$4:$O$171=AG97)*ROW($J$4:$O$171)), IF(_xlpm.r=0, "", INDEX(C:$C, _xlpm.r)))</f>
        <v/>
      </c>
      <c r="AI97" s="12" t="str" cm="1">
        <f t="array" ref="AI97">_xlfn.LET(_xlpm.r, SUM(($J$4:$O$171=AG97)*ROW($J$4:$O$171)), IF(_xlpm.r=0, "", INDEX($F:$F, _xlpm.r)))</f>
        <v/>
      </c>
      <c r="AJ97" s="89" t="str">
        <f>_xlfn.LET(_xlpm.phone, _xlfn.XLOOKUP(AH97, ALL!$C$3:$C$170, ALL!$R$3:$R$170, ""), IF(_xlpm.phone="", "", _xlpm.phone))</f>
        <v/>
      </c>
      <c r="AL97" s="12">
        <v>314</v>
      </c>
      <c r="AM97" s="12" t="str" cm="1">
        <f t="array" ref="AM97">_xlfn.LET(_xlpm.r, SUM(($J$4:$O$171=AL97)*ROW($J$4:$O$171)), IF(_xlpm.r=0, "", INDEX($C:$C, _xlpm.r)))</f>
        <v/>
      </c>
      <c r="AN97" s="12" t="str" cm="1">
        <f t="array" ref="AN97">_xlfn.LET(_xlpm.r, SUM(($J$4:$O$171=AL97)*ROW($J$4:$O$171)), IF(_xlpm.r=0, "", INDEX($F:$F, _xlpm.r)))</f>
        <v/>
      </c>
      <c r="AO97" s="89" t="str">
        <f>_xlfn.LET(_xlpm.phone, _xlfn.XLOOKUP(AM97, ALL!$C$3:$C$170, ALL!$R$3:$R$170, ""), IF(_xlpm.phone="", "", _xlpm.phone))</f>
        <v/>
      </c>
      <c r="AQ97" s="12">
        <v>424</v>
      </c>
      <c r="AR97" s="12" t="str" cm="1">
        <f t="array" ref="AR97">_xlfn.LET(_xlpm.r, SUM(($J$4:$O$171=AQ97)*ROW($J$4:$O$171)), IF(_xlpm.r=0, "", INDEX($C:$C, _xlpm.r)))</f>
        <v/>
      </c>
      <c r="AS97" s="12" t="str" cm="1">
        <f t="array" ref="AS97">_xlfn.LET(_xlpm.r, SUM(($J$4:$O$171=AQ97)*ROW($J$4:$O$171)), IF(_xlpm.r=0, "", INDEX($F:$F, _xlpm.r)))</f>
        <v/>
      </c>
      <c r="AT97" s="89" t="str">
        <f>_xlfn.LET(_xlpm.phone, _xlfn.XLOOKUP(AR97, ALL!$C$3:$C$170, ALL!$R$3:$R$170, ""), IF(_xlpm.phone="", "", _xlpm.phone))</f>
        <v/>
      </c>
    </row>
    <row r="98" spans="1:46" s="12" customFormat="1" ht="20.149999999999999" customHeight="1" x14ac:dyDescent="0.25">
      <c r="A98" s="9">
        <f t="array" ref="A98:C98">[1]ALL!A97:C97</f>
        <v>3635</v>
      </c>
      <c r="B98" s="9" t="str">
        <v>B</v>
      </c>
      <c r="C98" s="9" t="str">
        <v>318A</v>
      </c>
      <c r="D98" s="9" t="str">
        <f>IF(ALL!G97="","",ALL!G97)</f>
        <v>F</v>
      </c>
      <c r="E98" s="9" t="str">
        <f>ALL!N97</f>
        <v>O</v>
      </c>
      <c r="F98" s="10" t="str">
        <f>IF(ALL!D97="","",ALL!D97)</f>
        <v>AUTEN, N</v>
      </c>
      <c r="G98" s="9"/>
      <c r="H98" s="9"/>
      <c r="I98" s="11" t="s">
        <v>16</v>
      </c>
      <c r="J98" s="9">
        <v>8</v>
      </c>
      <c r="K98" s="9" t="s">
        <v>23</v>
      </c>
      <c r="L98" s="9">
        <v>6</v>
      </c>
      <c r="M98" s="9" t="s">
        <v>43</v>
      </c>
      <c r="N98" s="14">
        <v>5</v>
      </c>
      <c r="O98" s="14" t="s">
        <v>43</v>
      </c>
      <c r="R98" s="9">
        <v>94</v>
      </c>
      <c r="S98" s="9">
        <v>204</v>
      </c>
      <c r="T98" s="9">
        <v>314</v>
      </c>
      <c r="U98" s="9">
        <v>424</v>
      </c>
      <c r="W98" s="12">
        <v>105</v>
      </c>
      <c r="X98" s="12">
        <v>209</v>
      </c>
      <c r="Y98" s="12">
        <v>318</v>
      </c>
      <c r="Z98" s="12">
        <v>430</v>
      </c>
      <c r="AB98" s="12">
        <v>95</v>
      </c>
      <c r="AC98" s="12" t="str" cm="1">
        <f t="array" ref="AC98">_xlfn.LET(_xlpm.r, SUM(($J$4:$O$171=AB98)*ROW($J$4:$O$171)), IF(_xlpm.r=0, "", INDEX($C:$C, _xlpm.r)))</f>
        <v/>
      </c>
      <c r="AD98" s="12" t="str" cm="1">
        <f t="array" ref="AD98">_xlfn.LET(_xlpm.r, SUM(($J$4:$O$171=AB98)*ROW($J$4:$O$171)), IF(_xlpm.r=0, "", INDEX($F:$F, _xlpm.r)))</f>
        <v/>
      </c>
      <c r="AE98" s="89" t="str">
        <f>_xlfn.LET(_xlpm.phone, _xlfn.XLOOKUP(AC98, ALL!$C$3:$C$170, ALL!$R$3:$R$170, ""), IF(_xlpm.phone="", "", _xlpm.phone))</f>
        <v/>
      </c>
      <c r="AG98" s="12">
        <v>205</v>
      </c>
      <c r="AH98" s="12" t="str" cm="1">
        <f t="array" ref="AH98">_xlfn.LET(_xlpm.r, SUM(($J$4:$O$171=AG98)*ROW($J$4:$O$171)), IF(_xlpm.r=0, "", INDEX(C:$C, _xlpm.r)))</f>
        <v/>
      </c>
      <c r="AI98" s="12" t="str" cm="1">
        <f t="array" ref="AI98">_xlfn.LET(_xlpm.r, SUM(($J$4:$O$171=AG98)*ROW($J$4:$O$171)), IF(_xlpm.r=0, "", INDEX($F:$F, _xlpm.r)))</f>
        <v/>
      </c>
      <c r="AJ98" s="89" t="str">
        <f>_xlfn.LET(_xlpm.phone, _xlfn.XLOOKUP(AH98, ALL!$C$3:$C$170, ALL!$R$3:$R$170, ""), IF(_xlpm.phone="", "", _xlpm.phone))</f>
        <v/>
      </c>
      <c r="AL98" s="12">
        <v>315</v>
      </c>
      <c r="AM98" s="12" t="str" cm="1">
        <f t="array" ref="AM98">_xlfn.LET(_xlpm.r, SUM(($J$4:$O$171=AL98)*ROW($J$4:$O$171)), IF(_xlpm.r=0, "", INDEX($C:$C, _xlpm.r)))</f>
        <v/>
      </c>
      <c r="AN98" s="12" t="str" cm="1">
        <f t="array" ref="AN98">_xlfn.LET(_xlpm.r, SUM(($J$4:$O$171=AL98)*ROW($J$4:$O$171)), IF(_xlpm.r=0, "", INDEX($F:$F, _xlpm.r)))</f>
        <v/>
      </c>
      <c r="AO98" s="89" t="str">
        <f>_xlfn.LET(_xlpm.phone, _xlfn.XLOOKUP(AM98, ALL!$C$3:$C$170, ALL!$R$3:$R$170, ""), IF(_xlpm.phone="", "", _xlpm.phone))</f>
        <v/>
      </c>
      <c r="AQ98" s="12">
        <v>425</v>
      </c>
      <c r="AR98" s="12" t="str" cm="1">
        <f t="array" ref="AR98">_xlfn.LET(_xlpm.r, SUM(($J$4:$O$171=AQ98)*ROW($J$4:$O$171)), IF(_xlpm.r=0, "", INDEX($C:$C, _xlpm.r)))</f>
        <v/>
      </c>
      <c r="AS98" s="12" t="str" cm="1">
        <f t="array" ref="AS98">_xlfn.LET(_xlpm.r, SUM(($J$4:$O$171=AQ98)*ROW($J$4:$O$171)), IF(_xlpm.r=0, "", INDEX($F:$F, _xlpm.r)))</f>
        <v/>
      </c>
      <c r="AT98" s="89" t="str">
        <f>_xlfn.LET(_xlpm.phone, _xlfn.XLOOKUP(AR98, ALL!$C$3:$C$170, ALL!$R$3:$R$170, ""), IF(_xlpm.phone="", "", _xlpm.phone))</f>
        <v/>
      </c>
    </row>
    <row r="99" spans="1:46" s="12" customFormat="1" ht="20.149999999999999" customHeight="1" x14ac:dyDescent="0.25">
      <c r="A99" s="9">
        <f t="array" ref="A99:C99">[1]ALL!A98:C98</f>
        <v>3635</v>
      </c>
      <c r="B99" s="9" t="str">
        <v>B</v>
      </c>
      <c r="C99" s="9" t="str">
        <v>318B</v>
      </c>
      <c r="D99" s="9" t="str">
        <f>IF(ALL!G98="","",ALL!G98)</f>
        <v>F</v>
      </c>
      <c r="E99" s="9" t="str">
        <f>ALL!N98</f>
        <v>O</v>
      </c>
      <c r="F99" s="10" t="str">
        <f>IF(ALL!D98="","",ALL!D98)</f>
        <v>RAMIREZ, M</v>
      </c>
      <c r="G99" s="9"/>
      <c r="H99" s="9"/>
      <c r="I99" s="11" t="s">
        <v>17</v>
      </c>
      <c r="J99" s="9">
        <v>168</v>
      </c>
      <c r="K99" s="9" t="s">
        <v>43</v>
      </c>
      <c r="L99" s="9">
        <v>120</v>
      </c>
      <c r="M99" s="9" t="s">
        <v>43</v>
      </c>
      <c r="N99" s="15">
        <v>114</v>
      </c>
      <c r="O99" s="15" t="s">
        <v>23</v>
      </c>
      <c r="R99" s="9">
        <v>95</v>
      </c>
      <c r="S99" s="9">
        <v>205</v>
      </c>
      <c r="T99" s="9">
        <v>315</v>
      </c>
      <c r="U99" s="9">
        <v>425</v>
      </c>
      <c r="W99" s="12">
        <v>106</v>
      </c>
      <c r="X99" s="12">
        <v>210</v>
      </c>
      <c r="Y99" s="12">
        <v>319</v>
      </c>
      <c r="Z99" s="12">
        <v>431</v>
      </c>
      <c r="AB99" s="12">
        <v>96</v>
      </c>
      <c r="AC99" s="12" t="str" cm="1">
        <f t="array" ref="AC99">_xlfn.LET(_xlpm.r, SUM(($J$4:$O$171=AB99)*ROW($J$4:$O$171)), IF(_xlpm.r=0, "", INDEX($C:$C, _xlpm.r)))</f>
        <v/>
      </c>
      <c r="AD99" s="12" t="str" cm="1">
        <f t="array" ref="AD99">_xlfn.LET(_xlpm.r, SUM(($J$4:$O$171=AB99)*ROW($J$4:$O$171)), IF(_xlpm.r=0, "", INDEX($F:$F, _xlpm.r)))</f>
        <v/>
      </c>
      <c r="AE99" s="89" t="str">
        <f>_xlfn.LET(_xlpm.phone, _xlfn.XLOOKUP(AC99, ALL!$C$3:$C$170, ALL!$R$3:$R$170, ""), IF(_xlpm.phone="", "", _xlpm.phone))</f>
        <v/>
      </c>
      <c r="AG99" s="12">
        <v>206</v>
      </c>
      <c r="AH99" s="12" t="str" cm="1">
        <f t="array" ref="AH99">_xlfn.LET(_xlpm.r, SUM(($J$4:$O$171=AG99)*ROW($J$4:$O$171)), IF(_xlpm.r=0, "", INDEX(C:$C, _xlpm.r)))</f>
        <v/>
      </c>
      <c r="AI99" s="12" t="str" cm="1">
        <f t="array" ref="AI99">_xlfn.LET(_xlpm.r, SUM(($J$4:$O$171=AG99)*ROW($J$4:$O$171)), IF(_xlpm.r=0, "", INDEX($F:$F, _xlpm.r)))</f>
        <v/>
      </c>
      <c r="AJ99" s="89" t="str">
        <f>_xlfn.LET(_xlpm.phone, _xlfn.XLOOKUP(AH99, ALL!$C$3:$C$170, ALL!$R$3:$R$170, ""), IF(_xlpm.phone="", "", _xlpm.phone))</f>
        <v/>
      </c>
      <c r="AL99" s="12">
        <v>316</v>
      </c>
      <c r="AM99" s="12" t="str" cm="1">
        <f t="array" ref="AM99">_xlfn.LET(_xlpm.r, SUM(($J$4:$O$171=AL99)*ROW($J$4:$O$171)), IF(_xlpm.r=0, "", INDEX($C:$C, _xlpm.r)))</f>
        <v/>
      </c>
      <c r="AN99" s="12" t="str" cm="1">
        <f t="array" ref="AN99">_xlfn.LET(_xlpm.r, SUM(($J$4:$O$171=AL99)*ROW($J$4:$O$171)), IF(_xlpm.r=0, "", INDEX($F:$F, _xlpm.r)))</f>
        <v/>
      </c>
      <c r="AO99" s="89" t="str">
        <f>_xlfn.LET(_xlpm.phone, _xlfn.XLOOKUP(AM99, ALL!$C$3:$C$170, ALL!$R$3:$R$170, ""), IF(_xlpm.phone="", "", _xlpm.phone))</f>
        <v/>
      </c>
      <c r="AQ99" s="12">
        <v>426</v>
      </c>
      <c r="AR99" s="12" t="str" cm="1">
        <f t="array" ref="AR99">_xlfn.LET(_xlpm.r, SUM(($J$4:$O$171=AQ99)*ROW($J$4:$O$171)), IF(_xlpm.r=0, "", INDEX($C:$C, _xlpm.r)))</f>
        <v/>
      </c>
      <c r="AS99" s="12" t="str" cm="1">
        <f t="array" ref="AS99">_xlfn.LET(_xlpm.r, SUM(($J$4:$O$171=AQ99)*ROW($J$4:$O$171)), IF(_xlpm.r=0, "", INDEX($F:$F, _xlpm.r)))</f>
        <v/>
      </c>
      <c r="AT99" s="89" t="str">
        <f>_xlfn.LET(_xlpm.phone, _xlfn.XLOOKUP(AR99, ALL!$C$3:$C$170, ALL!$R$3:$R$170, ""), IF(_xlpm.phone="", "", _xlpm.phone))</f>
        <v/>
      </c>
    </row>
    <row r="100" spans="1:46" s="12" customFormat="1" ht="20.149999999999999" customHeight="1" x14ac:dyDescent="0.25">
      <c r="A100" s="9">
        <f t="array" ref="A100:C100">[1]ALL!A99:C99</f>
        <v>3635</v>
      </c>
      <c r="B100" s="9" t="str">
        <v>B</v>
      </c>
      <c r="C100" s="9" t="str">
        <v>319A</v>
      </c>
      <c r="D100" s="9" t="str">
        <f>IF(ALL!G99="","",ALL!G99)</f>
        <v>F</v>
      </c>
      <c r="E100" s="9" t="str">
        <f>ALL!N99</f>
        <v>IP</v>
      </c>
      <c r="F100" s="10" t="str">
        <f>IF(ALL!D99="","",ALL!D99)</f>
        <v>CRAIG, A</v>
      </c>
      <c r="G100" s="9"/>
      <c r="H100" s="9"/>
      <c r="I100" s="11" t="s">
        <v>19</v>
      </c>
      <c r="J100" s="9">
        <v>338</v>
      </c>
      <c r="K100" s="9" t="s">
        <v>23</v>
      </c>
      <c r="L100" s="9">
        <v>339</v>
      </c>
      <c r="M100" s="9" t="s">
        <v>43</v>
      </c>
      <c r="N100" s="14">
        <v>343</v>
      </c>
      <c r="O100" s="14" t="s">
        <v>23</v>
      </c>
      <c r="R100" s="9">
        <v>96</v>
      </c>
      <c r="S100" s="9">
        <v>206</v>
      </c>
      <c r="T100" s="9">
        <v>316</v>
      </c>
      <c r="U100" s="9">
        <v>426</v>
      </c>
      <c r="W100" s="12">
        <v>107</v>
      </c>
      <c r="X100" s="12">
        <v>211</v>
      </c>
      <c r="Y100" s="12">
        <v>320</v>
      </c>
      <c r="Z100" s="12">
        <v>432</v>
      </c>
      <c r="AB100" s="12">
        <v>97</v>
      </c>
      <c r="AC100" s="12" t="str" cm="1">
        <f t="array" ref="AC100">_xlfn.LET(_xlpm.r, SUM(($J$4:$O$171=AB100)*ROW($J$4:$O$171)), IF(_xlpm.r=0, "", INDEX($C:$C, _xlpm.r)))</f>
        <v/>
      </c>
      <c r="AD100" s="12" t="str" cm="1">
        <f t="array" ref="AD100">_xlfn.LET(_xlpm.r, SUM(($J$4:$O$171=AB100)*ROW($J$4:$O$171)), IF(_xlpm.r=0, "", INDEX($F:$F, _xlpm.r)))</f>
        <v/>
      </c>
      <c r="AE100" s="89" t="str">
        <f>_xlfn.LET(_xlpm.phone, _xlfn.XLOOKUP(AC100, ALL!$C$3:$C$170, ALL!$R$3:$R$170, ""), IF(_xlpm.phone="", "", _xlpm.phone))</f>
        <v/>
      </c>
      <c r="AG100" s="12">
        <v>207</v>
      </c>
      <c r="AH100" s="12" t="str" cm="1">
        <f t="array" ref="AH100">_xlfn.LET(_xlpm.r, SUM(($J$4:$O$171=AG100)*ROW($J$4:$O$171)), IF(_xlpm.r=0, "", INDEX(C:$C, _xlpm.r)))</f>
        <v/>
      </c>
      <c r="AI100" s="12" t="str" cm="1">
        <f t="array" ref="AI100">_xlfn.LET(_xlpm.r, SUM(($J$4:$O$171=AG100)*ROW($J$4:$O$171)), IF(_xlpm.r=0, "", INDEX($F:$F, _xlpm.r)))</f>
        <v/>
      </c>
      <c r="AJ100" s="89" t="str">
        <f>_xlfn.LET(_xlpm.phone, _xlfn.XLOOKUP(AH100, ALL!$C$3:$C$170, ALL!$R$3:$R$170, ""), IF(_xlpm.phone="", "", _xlpm.phone))</f>
        <v/>
      </c>
      <c r="AL100" s="12">
        <v>317</v>
      </c>
      <c r="AM100" s="12" t="str" cm="1">
        <f t="array" ref="AM100">_xlfn.LET(_xlpm.r, SUM(($J$4:$O$171=AL100)*ROW($J$4:$O$171)), IF(_xlpm.r=0, "", INDEX($C:$C, _xlpm.r)))</f>
        <v/>
      </c>
      <c r="AN100" s="12" t="str" cm="1">
        <f t="array" ref="AN100">_xlfn.LET(_xlpm.r, SUM(($J$4:$O$171=AL100)*ROW($J$4:$O$171)), IF(_xlpm.r=0, "", INDEX($F:$F, _xlpm.r)))</f>
        <v/>
      </c>
      <c r="AO100" s="89" t="str">
        <f>_xlfn.LET(_xlpm.phone, _xlfn.XLOOKUP(AM100, ALL!$C$3:$C$170, ALL!$R$3:$R$170, ""), IF(_xlpm.phone="", "", _xlpm.phone))</f>
        <v/>
      </c>
      <c r="AQ100" s="12">
        <v>427</v>
      </c>
      <c r="AR100" s="12" t="str" cm="1">
        <f t="array" ref="AR100">_xlfn.LET(_xlpm.r, SUM(($J$4:$O$171=AQ100)*ROW($J$4:$O$171)), IF(_xlpm.r=0, "", INDEX($C:$C, _xlpm.r)))</f>
        <v/>
      </c>
      <c r="AS100" s="12" t="str" cm="1">
        <f t="array" ref="AS100">_xlfn.LET(_xlpm.r, SUM(($J$4:$O$171=AQ100)*ROW($J$4:$O$171)), IF(_xlpm.r=0, "", INDEX($F:$F, _xlpm.r)))</f>
        <v/>
      </c>
      <c r="AT100" s="89" t="str">
        <f>_xlfn.LET(_xlpm.phone, _xlfn.XLOOKUP(AR100, ALL!$C$3:$C$170, ALL!$R$3:$R$170, ""), IF(_xlpm.phone="", "", _xlpm.phone))</f>
        <v/>
      </c>
    </row>
    <row r="101" spans="1:46" s="12" customFormat="1" ht="20.149999999999999" customHeight="1" x14ac:dyDescent="0.25">
      <c r="A101" s="9">
        <f t="array" ref="A101:C101">[1]ALL!A100:C100</f>
        <v>3635</v>
      </c>
      <c r="B101" s="9" t="str">
        <v>B</v>
      </c>
      <c r="C101" s="9" t="str">
        <v>319B</v>
      </c>
      <c r="D101" s="9" t="str">
        <f>IF(ALL!G100="","",ALL!G100)</f>
        <v>F</v>
      </c>
      <c r="E101" s="9" t="str">
        <f>ALL!N100</f>
        <v>O</v>
      </c>
      <c r="F101" s="10" t="str">
        <f>IF(ALL!D100="","",ALL!D100)</f>
        <v/>
      </c>
      <c r="G101" s="9"/>
      <c r="H101" s="9"/>
      <c r="I101" s="11"/>
      <c r="J101" s="9"/>
      <c r="K101" s="9"/>
      <c r="L101" s="9"/>
      <c r="M101" s="9"/>
      <c r="N101" s="15"/>
      <c r="O101" s="15"/>
      <c r="P101" s="19"/>
      <c r="R101" s="9">
        <v>97</v>
      </c>
      <c r="S101" s="9">
        <v>207</v>
      </c>
      <c r="T101" s="9">
        <v>317</v>
      </c>
      <c r="U101" s="9">
        <v>427</v>
      </c>
      <c r="W101" s="12">
        <v>108</v>
      </c>
      <c r="X101" s="12">
        <v>212</v>
      </c>
      <c r="Y101" s="12">
        <v>321</v>
      </c>
      <c r="Z101" s="12">
        <v>433</v>
      </c>
      <c r="AB101" s="12">
        <v>98</v>
      </c>
      <c r="AC101" s="12" t="str" cm="1">
        <f t="array" ref="AC101">_xlfn.LET(_xlpm.r, SUM(($J$4:$O$171=AB101)*ROW($J$4:$O$171)), IF(_xlpm.r=0, "", INDEX($C:$C, _xlpm.r)))</f>
        <v/>
      </c>
      <c r="AD101" s="12" t="str" cm="1">
        <f t="array" ref="AD101">_xlfn.LET(_xlpm.r, SUM(($J$4:$O$171=AB101)*ROW($J$4:$O$171)), IF(_xlpm.r=0, "", INDEX($F:$F, _xlpm.r)))</f>
        <v/>
      </c>
      <c r="AE101" s="89" t="str">
        <f>_xlfn.LET(_xlpm.phone, _xlfn.XLOOKUP(AC101, ALL!$C$3:$C$170, ALL!$R$3:$R$170, ""), IF(_xlpm.phone="", "", _xlpm.phone))</f>
        <v/>
      </c>
      <c r="AG101" s="12">
        <v>208</v>
      </c>
      <c r="AH101" s="12" t="str" cm="1">
        <f t="array" ref="AH101">_xlfn.LET(_xlpm.r, SUM(($J$4:$O$171=AG101)*ROW($J$4:$O$171)), IF(_xlpm.r=0, "", INDEX(C:$C, _xlpm.r)))</f>
        <v/>
      </c>
      <c r="AI101" s="12" t="str" cm="1">
        <f t="array" ref="AI101">_xlfn.LET(_xlpm.r, SUM(($J$4:$O$171=AG101)*ROW($J$4:$O$171)), IF(_xlpm.r=0, "", INDEX($F:$F, _xlpm.r)))</f>
        <v/>
      </c>
      <c r="AJ101" s="89" t="str">
        <f>_xlfn.LET(_xlpm.phone, _xlfn.XLOOKUP(AH101, ALL!$C$3:$C$170, ALL!$R$3:$R$170, ""), IF(_xlpm.phone="", "", _xlpm.phone))</f>
        <v/>
      </c>
      <c r="AL101" s="12">
        <v>318</v>
      </c>
      <c r="AM101" s="12" t="str" cm="1">
        <f t="array" ref="AM101">_xlfn.LET(_xlpm.r, SUM(($J$4:$O$171=AL101)*ROW($J$4:$O$171)), IF(_xlpm.r=0, "", INDEX($C:$C, _xlpm.r)))</f>
        <v/>
      </c>
      <c r="AN101" s="12" t="str" cm="1">
        <f t="array" ref="AN101">_xlfn.LET(_xlpm.r, SUM(($J$4:$O$171=AL101)*ROW($J$4:$O$171)), IF(_xlpm.r=0, "", INDEX($F:$F, _xlpm.r)))</f>
        <v/>
      </c>
      <c r="AO101" s="89" t="str">
        <f>_xlfn.LET(_xlpm.phone, _xlfn.XLOOKUP(AM101, ALL!$C$3:$C$170, ALL!$R$3:$R$170, ""), IF(_xlpm.phone="", "", _xlpm.phone))</f>
        <v/>
      </c>
      <c r="AQ101" s="12">
        <v>428</v>
      </c>
      <c r="AR101" s="12" t="str" cm="1">
        <f t="array" ref="AR101">_xlfn.LET(_xlpm.r, SUM(($J$4:$O$171=AQ101)*ROW($J$4:$O$171)), IF(_xlpm.r=0, "", INDEX($C:$C, _xlpm.r)))</f>
        <v/>
      </c>
      <c r="AS101" s="12" t="str" cm="1">
        <f t="array" ref="AS101">_xlfn.LET(_xlpm.r, SUM(($J$4:$O$171=AQ101)*ROW($J$4:$O$171)), IF(_xlpm.r=0, "", INDEX($F:$F, _xlpm.r)))</f>
        <v/>
      </c>
      <c r="AT101" s="89" t="str">
        <f>_xlfn.LET(_xlpm.phone, _xlfn.XLOOKUP(AR101, ALL!$C$3:$C$170, ALL!$R$3:$R$170, ""), IF(_xlpm.phone="", "", _xlpm.phone))</f>
        <v/>
      </c>
    </row>
    <row r="102" spans="1:46" s="12" customFormat="1" ht="20.149999999999999" customHeight="1" x14ac:dyDescent="0.25">
      <c r="A102" s="9">
        <f t="array" ref="A102:C102">[1]ALL!A101:C101</f>
        <v>3635</v>
      </c>
      <c r="B102" s="9" t="str">
        <v>B</v>
      </c>
      <c r="C102" s="9" t="str">
        <v>320A</v>
      </c>
      <c r="D102" s="9" t="str">
        <f>IF(ALL!G101="","",ALL!G101)</f>
        <v>M</v>
      </c>
      <c r="E102" s="9" t="str">
        <f>ALL!N101</f>
        <v>O</v>
      </c>
      <c r="F102" s="10" t="str">
        <f>IF(ALL!D101="","",ALL!D101)</f>
        <v/>
      </c>
      <c r="G102" s="9"/>
      <c r="H102" s="9"/>
      <c r="I102" s="11"/>
      <c r="J102" s="9"/>
      <c r="K102" s="9"/>
      <c r="L102" s="9"/>
      <c r="M102" s="13"/>
      <c r="N102" s="16"/>
      <c r="O102" s="16"/>
      <c r="R102" s="9">
        <v>98</v>
      </c>
      <c r="S102" s="9">
        <v>208</v>
      </c>
      <c r="T102" s="9">
        <v>318</v>
      </c>
      <c r="U102" s="9">
        <v>428</v>
      </c>
      <c r="W102" s="12">
        <v>109</v>
      </c>
      <c r="X102" s="12">
        <v>213</v>
      </c>
      <c r="Y102" s="12">
        <v>322</v>
      </c>
      <c r="Z102" s="12">
        <v>434</v>
      </c>
      <c r="AB102" s="12">
        <v>99</v>
      </c>
      <c r="AC102" s="12" cm="1">
        <f t="array" ref="AC102">_xlfn.LET(_xlpm.r, SUM(($J$4:$O$171=AB102)*ROW($J$4:$O$171)), IF(_xlpm.r=0, "", INDEX($C:$C, _xlpm.r)))</f>
        <v>224</v>
      </c>
      <c r="AD102" s="12" t="str" cm="1">
        <f t="array" ref="AD102">_xlfn.LET(_xlpm.r, SUM(($J$4:$O$171=AB102)*ROW($J$4:$O$171)), IF(_xlpm.r=0, "", INDEX($F:$F, _xlpm.r)))</f>
        <v>AMAGO, ED</v>
      </c>
      <c r="AE102" s="89">
        <f>_xlfn.LET(_xlpm.phone, _xlfn.XLOOKUP(AC102, ALL!$C$3:$C$170, ALL!$R$3:$R$170, ""), IF(_xlpm.phone="", "", _xlpm.phone))</f>
        <v>1008008128</v>
      </c>
      <c r="AG102" s="12">
        <v>209</v>
      </c>
      <c r="AH102" s="12" t="str" cm="1">
        <f t="array" ref="AH102">_xlfn.LET(_xlpm.r, SUM(($J$4:$O$171=AG102)*ROW($J$4:$O$171)), IF(_xlpm.r=0, "", INDEX(C:$C, _xlpm.r)))</f>
        <v/>
      </c>
      <c r="AI102" s="12" t="str" cm="1">
        <f t="array" ref="AI102">_xlfn.LET(_xlpm.r, SUM(($J$4:$O$171=AG102)*ROW($J$4:$O$171)), IF(_xlpm.r=0, "", INDEX($F:$F, _xlpm.r)))</f>
        <v/>
      </c>
      <c r="AJ102" s="89" t="str">
        <f>_xlfn.LET(_xlpm.phone, _xlfn.XLOOKUP(AH102, ALL!$C$3:$C$170, ALL!$R$3:$R$170, ""), IF(_xlpm.phone="", "", _xlpm.phone))</f>
        <v/>
      </c>
      <c r="AL102" s="12">
        <v>319</v>
      </c>
      <c r="AM102" s="12" t="str" cm="1">
        <f t="array" ref="AM102">_xlfn.LET(_xlpm.r, SUM(($J$4:$O$171=AL102)*ROW($J$4:$O$171)), IF(_xlpm.r=0, "", INDEX($C:$C, _xlpm.r)))</f>
        <v/>
      </c>
      <c r="AN102" s="12" t="str" cm="1">
        <f t="array" ref="AN102">_xlfn.LET(_xlpm.r, SUM(($J$4:$O$171=AL102)*ROW($J$4:$O$171)), IF(_xlpm.r=0, "", INDEX($F:$F, _xlpm.r)))</f>
        <v/>
      </c>
      <c r="AO102" s="89" t="str">
        <f>_xlfn.LET(_xlpm.phone, _xlfn.XLOOKUP(AM102, ALL!$C$3:$C$170, ALL!$R$3:$R$170, ""), IF(_xlpm.phone="", "", _xlpm.phone))</f>
        <v/>
      </c>
      <c r="AQ102" s="12">
        <v>429</v>
      </c>
      <c r="AR102" s="12" t="str" cm="1">
        <f t="array" ref="AR102">_xlfn.LET(_xlpm.r, SUM(($J$4:$O$171=AQ102)*ROW($J$4:$O$171)), IF(_xlpm.r=0, "", INDEX($C:$C, _xlpm.r)))</f>
        <v/>
      </c>
      <c r="AS102" s="12" t="str" cm="1">
        <f t="array" ref="AS102">_xlfn.LET(_xlpm.r, SUM(($J$4:$O$171=AQ102)*ROW($J$4:$O$171)), IF(_xlpm.r=0, "", INDEX($F:$F, _xlpm.r)))</f>
        <v/>
      </c>
      <c r="AT102" s="89" t="str">
        <f>_xlfn.LET(_xlpm.phone, _xlfn.XLOOKUP(AR102, ALL!$C$3:$C$170, ALL!$R$3:$R$170, ""), IF(_xlpm.phone="", "", _xlpm.phone))</f>
        <v/>
      </c>
    </row>
    <row r="103" spans="1:46" s="12" customFormat="1" ht="20.149999999999999" customHeight="1" x14ac:dyDescent="0.25">
      <c r="A103" s="9">
        <f t="array" ref="A103:C103">[1]ALL!A102:C102</f>
        <v>3635</v>
      </c>
      <c r="B103" s="9" t="str">
        <v>B</v>
      </c>
      <c r="C103" s="9" t="str">
        <v>320B</v>
      </c>
      <c r="D103" s="9" t="str">
        <f>IF(ALL!G102="","",ALL!G102)</f>
        <v>M</v>
      </c>
      <c r="E103" s="9" t="str">
        <f>ALL!N102</f>
        <v>O</v>
      </c>
      <c r="F103" s="10" t="str">
        <f>IF(ALL!D102="","",ALL!D102)</f>
        <v/>
      </c>
      <c r="G103" s="9"/>
      <c r="H103" s="9"/>
      <c r="I103" s="11"/>
      <c r="J103" s="9"/>
      <c r="K103" s="9"/>
      <c r="L103" s="9"/>
      <c r="M103" s="9"/>
      <c r="N103" s="15"/>
      <c r="O103" s="15"/>
      <c r="R103" s="9">
        <v>99</v>
      </c>
      <c r="S103" s="9">
        <v>209</v>
      </c>
      <c r="T103" s="9">
        <v>319</v>
      </c>
      <c r="U103" s="9">
        <v>429</v>
      </c>
      <c r="W103" s="12">
        <v>110</v>
      </c>
      <c r="X103" s="12">
        <v>214</v>
      </c>
      <c r="Y103" s="12">
        <v>323</v>
      </c>
      <c r="Z103" s="12">
        <v>435</v>
      </c>
      <c r="AB103" s="12">
        <v>100</v>
      </c>
      <c r="AC103" s="12" cm="1">
        <f t="array" ref="AC103">_xlfn.LET(_xlpm.r, SUM(($J$4:$O$171=AB103)*ROW($J$4:$O$171)), IF(_xlpm.r=0, "", INDEX($C:$C, _xlpm.r)))</f>
        <v>224</v>
      </c>
      <c r="AD103" s="12" t="str" cm="1">
        <f t="array" ref="AD103">_xlfn.LET(_xlpm.r, SUM(($J$4:$O$171=AB103)*ROW($J$4:$O$171)), IF(_xlpm.r=0, "", INDEX($F:$F, _xlpm.r)))</f>
        <v>AMAGO, ED</v>
      </c>
      <c r="AE103" s="89">
        <f>_xlfn.LET(_xlpm.phone, _xlfn.XLOOKUP(AC103, ALL!$C$3:$C$170, ALL!$R$3:$R$170, ""), IF(_xlpm.phone="", "", _xlpm.phone))</f>
        <v>1008008128</v>
      </c>
      <c r="AG103" s="12">
        <v>210</v>
      </c>
      <c r="AH103" s="12" t="str" cm="1">
        <f t="array" ref="AH103">_xlfn.LET(_xlpm.r, SUM(($J$4:$O$171=AG103)*ROW($J$4:$O$171)), IF(_xlpm.r=0, "", INDEX(C:$C, _xlpm.r)))</f>
        <v/>
      </c>
      <c r="AI103" s="12" t="str" cm="1">
        <f t="array" ref="AI103">_xlfn.LET(_xlpm.r, SUM(($J$4:$O$171=AG103)*ROW($J$4:$O$171)), IF(_xlpm.r=0, "", INDEX($F:$F, _xlpm.r)))</f>
        <v/>
      </c>
      <c r="AJ103" s="89" t="str">
        <f>_xlfn.LET(_xlpm.phone, _xlfn.XLOOKUP(AH103, ALL!$C$3:$C$170, ALL!$R$3:$R$170, ""), IF(_xlpm.phone="", "", _xlpm.phone))</f>
        <v/>
      </c>
      <c r="AL103" s="12">
        <v>320</v>
      </c>
      <c r="AM103" s="12" t="str" cm="1">
        <f t="array" ref="AM103">_xlfn.LET(_xlpm.r, SUM(($J$4:$O$171=AL103)*ROW($J$4:$O$171)), IF(_xlpm.r=0, "", INDEX($C:$C, _xlpm.r)))</f>
        <v/>
      </c>
      <c r="AN103" s="12" t="str" cm="1">
        <f t="array" ref="AN103">_xlfn.LET(_xlpm.r, SUM(($J$4:$O$171=AL103)*ROW($J$4:$O$171)), IF(_xlpm.r=0, "", INDEX($F:$F, _xlpm.r)))</f>
        <v/>
      </c>
      <c r="AO103" s="89" t="str">
        <f>_xlfn.LET(_xlpm.phone, _xlfn.XLOOKUP(AM103, ALL!$C$3:$C$170, ALL!$R$3:$R$170, ""), IF(_xlpm.phone="", "", _xlpm.phone))</f>
        <v/>
      </c>
      <c r="AQ103" s="12">
        <v>430</v>
      </c>
      <c r="AR103" s="12" t="str" cm="1">
        <f t="array" ref="AR103">_xlfn.LET(_xlpm.r, SUM(($J$4:$O$171=AQ103)*ROW($J$4:$O$171)), IF(_xlpm.r=0, "", INDEX($C:$C, _xlpm.r)))</f>
        <v/>
      </c>
      <c r="AS103" s="12" t="str" cm="1">
        <f t="array" ref="AS103">_xlfn.LET(_xlpm.r, SUM(($J$4:$O$171=AQ103)*ROW($J$4:$O$171)), IF(_xlpm.r=0, "", INDEX($F:$F, _xlpm.r)))</f>
        <v/>
      </c>
      <c r="AT103" s="89" t="str">
        <f>_xlfn.LET(_xlpm.phone, _xlfn.XLOOKUP(AR103, ALL!$C$3:$C$170, ALL!$R$3:$R$170, ""), IF(_xlpm.phone="", "", _xlpm.phone))</f>
        <v/>
      </c>
    </row>
    <row r="104" spans="1:46" s="12" customFormat="1" ht="20.149999999999999" customHeight="1" x14ac:dyDescent="0.25">
      <c r="A104" s="9">
        <f t="array" ref="A104:C104">[1]ALL!A103:C103</f>
        <v>3635</v>
      </c>
      <c r="B104" s="9" t="str">
        <v>B</v>
      </c>
      <c r="C104" s="9" t="str">
        <v>321A</v>
      </c>
      <c r="D104" s="9" t="str">
        <f>IF(ALL!G103="","",ALL!G103)</f>
        <v>F</v>
      </c>
      <c r="E104" s="9" t="str">
        <f>ALL!N103</f>
        <v>O</v>
      </c>
      <c r="F104" s="10" t="str">
        <f>IF(ALL!D103="","",ALL!D103)</f>
        <v/>
      </c>
      <c r="G104" s="9"/>
      <c r="H104" s="9"/>
      <c r="I104" s="11"/>
      <c r="J104" s="9"/>
      <c r="K104" s="9"/>
      <c r="L104" s="9"/>
      <c r="M104" s="9"/>
      <c r="N104" s="14"/>
      <c r="O104" s="14"/>
      <c r="R104" s="9">
        <v>100</v>
      </c>
      <c r="S104" s="9">
        <v>210</v>
      </c>
      <c r="T104" s="9">
        <v>320</v>
      </c>
      <c r="U104" s="9">
        <v>430</v>
      </c>
      <c r="X104" s="12">
        <v>215</v>
      </c>
      <c r="Y104" s="12">
        <v>324</v>
      </c>
      <c r="Z104" s="12">
        <v>436</v>
      </c>
      <c r="AB104" s="12">
        <v>101</v>
      </c>
      <c r="AC104" s="12" t="str" cm="1">
        <f t="array" ref="AC104">_xlfn.LET(_xlpm.r, SUM(($J$4:$O$171=AB104)*ROW($J$4:$O$171)), IF(_xlpm.r=0, "", INDEX($C:$C, _xlpm.r)))</f>
        <v/>
      </c>
      <c r="AD104" s="12" t="str" cm="1">
        <f t="array" ref="AD104">_xlfn.LET(_xlpm.r, SUM(($J$4:$O$171=AB104)*ROW($J$4:$O$171)), IF(_xlpm.r=0, "", INDEX($F:$F, _xlpm.r)))</f>
        <v/>
      </c>
      <c r="AE104" s="89" t="str">
        <f>_xlfn.LET(_xlpm.phone, _xlfn.XLOOKUP(AC104, ALL!$C$3:$C$170, ALL!$R$3:$R$170, ""), IF(_xlpm.phone="", "", _xlpm.phone))</f>
        <v/>
      </c>
      <c r="AG104" s="12">
        <v>211</v>
      </c>
      <c r="AH104" s="12" t="str" cm="1">
        <f t="array" ref="AH104">_xlfn.LET(_xlpm.r, SUM(($J$4:$O$171=AG104)*ROW($J$4:$O$171)), IF(_xlpm.r=0, "", INDEX(C:$C, _xlpm.r)))</f>
        <v/>
      </c>
      <c r="AI104" s="12" t="str" cm="1">
        <f t="array" ref="AI104">_xlfn.LET(_xlpm.r, SUM(($J$4:$O$171=AG104)*ROW($J$4:$O$171)), IF(_xlpm.r=0, "", INDEX($F:$F, _xlpm.r)))</f>
        <v/>
      </c>
      <c r="AJ104" s="89" t="str">
        <f>_xlfn.LET(_xlpm.phone, _xlfn.XLOOKUP(AH104, ALL!$C$3:$C$170, ALL!$R$3:$R$170, ""), IF(_xlpm.phone="", "", _xlpm.phone))</f>
        <v/>
      </c>
      <c r="AL104" s="12">
        <v>321</v>
      </c>
      <c r="AM104" s="12" t="str" cm="1">
        <f t="array" ref="AM104">_xlfn.LET(_xlpm.r, SUM(($J$4:$O$171=AL104)*ROW($J$4:$O$171)), IF(_xlpm.r=0, "", INDEX($C:$C, _xlpm.r)))</f>
        <v/>
      </c>
      <c r="AN104" s="12" t="str" cm="1">
        <f t="array" ref="AN104">_xlfn.LET(_xlpm.r, SUM(($J$4:$O$171=AL104)*ROW($J$4:$O$171)), IF(_xlpm.r=0, "", INDEX($F:$F, _xlpm.r)))</f>
        <v/>
      </c>
      <c r="AO104" s="89" t="str">
        <f>_xlfn.LET(_xlpm.phone, _xlfn.XLOOKUP(AM104, ALL!$C$3:$C$170, ALL!$R$3:$R$170, ""), IF(_xlpm.phone="", "", _xlpm.phone))</f>
        <v/>
      </c>
      <c r="AQ104" s="12">
        <v>431</v>
      </c>
      <c r="AR104" s="12" t="str" cm="1">
        <f t="array" ref="AR104">_xlfn.LET(_xlpm.r, SUM(($J$4:$O$171=AQ104)*ROW($J$4:$O$171)), IF(_xlpm.r=0, "", INDEX($C:$C, _xlpm.r)))</f>
        <v/>
      </c>
      <c r="AS104" s="12" t="str" cm="1">
        <f t="array" ref="AS104">_xlfn.LET(_xlpm.r, SUM(($J$4:$O$171=AQ104)*ROW($J$4:$O$171)), IF(_xlpm.r=0, "", INDEX($F:$F, _xlpm.r)))</f>
        <v/>
      </c>
      <c r="AT104" s="89" t="str">
        <f>_xlfn.LET(_xlpm.phone, _xlfn.XLOOKUP(AR104, ALL!$C$3:$C$170, ALL!$R$3:$R$170, ""), IF(_xlpm.phone="", "", _xlpm.phone))</f>
        <v/>
      </c>
    </row>
    <row r="105" spans="1:46" s="12" customFormat="1" ht="20.149999999999999" customHeight="1" x14ac:dyDescent="0.25">
      <c r="A105" s="9">
        <f t="array" ref="A105:C105">[1]ALL!A104:C104</f>
        <v>3635</v>
      </c>
      <c r="B105" s="9" t="str">
        <v>B</v>
      </c>
      <c r="C105" s="9" t="str">
        <v>321B</v>
      </c>
      <c r="D105" s="9" t="str">
        <f>IF(ALL!G104="","",ALL!G104)</f>
        <v>F</v>
      </c>
      <c r="E105" s="9" t="str">
        <f>ALL!N104</f>
        <v>V</v>
      </c>
      <c r="F105" s="10" t="str">
        <f>IF(ALL!D104="","",ALL!D104)</f>
        <v/>
      </c>
      <c r="G105" s="9"/>
      <c r="H105" s="9"/>
      <c r="I105" s="11"/>
      <c r="J105" s="9"/>
      <c r="K105" s="9"/>
      <c r="L105" s="13"/>
      <c r="M105" s="9"/>
      <c r="N105" s="15"/>
      <c r="O105" s="15"/>
      <c r="R105" s="9">
        <v>101</v>
      </c>
      <c r="S105" s="9">
        <v>211</v>
      </c>
      <c r="T105" s="9">
        <v>321</v>
      </c>
      <c r="U105" s="9">
        <v>431</v>
      </c>
      <c r="X105" s="12">
        <v>216</v>
      </c>
      <c r="Y105" s="12">
        <v>325</v>
      </c>
      <c r="Z105" s="12">
        <v>437</v>
      </c>
      <c r="AB105" s="12">
        <v>102</v>
      </c>
      <c r="AC105" s="12" t="str" cm="1">
        <f t="array" ref="AC105">_xlfn.LET(_xlpm.r, SUM(($J$4:$O$171=AB105)*ROW($J$4:$O$171)), IF(_xlpm.r=0, "", INDEX($C:$C, _xlpm.r)))</f>
        <v/>
      </c>
      <c r="AD105" s="12" t="str" cm="1">
        <f t="array" ref="AD105">_xlfn.LET(_xlpm.r, SUM(($J$4:$O$171=AB105)*ROW($J$4:$O$171)), IF(_xlpm.r=0, "", INDEX($F:$F, _xlpm.r)))</f>
        <v/>
      </c>
      <c r="AE105" s="89" t="str">
        <f>_xlfn.LET(_xlpm.phone, _xlfn.XLOOKUP(AC105, ALL!$C$3:$C$170, ALL!$R$3:$R$170, ""), IF(_xlpm.phone="", "", _xlpm.phone))</f>
        <v/>
      </c>
      <c r="AG105" s="12">
        <v>212</v>
      </c>
      <c r="AH105" s="12" t="str" cm="1">
        <f t="array" ref="AH105">_xlfn.LET(_xlpm.r, SUM(($J$4:$O$171=AG105)*ROW($J$4:$O$171)), IF(_xlpm.r=0, "", INDEX(C:$C, _xlpm.r)))</f>
        <v/>
      </c>
      <c r="AI105" s="12" t="str" cm="1">
        <f t="array" ref="AI105">_xlfn.LET(_xlpm.r, SUM(($J$4:$O$171=AG105)*ROW($J$4:$O$171)), IF(_xlpm.r=0, "", INDEX($F:$F, _xlpm.r)))</f>
        <v/>
      </c>
      <c r="AJ105" s="89" t="str">
        <f>_xlfn.LET(_xlpm.phone, _xlfn.XLOOKUP(AH105, ALL!$C$3:$C$170, ALL!$R$3:$R$170, ""), IF(_xlpm.phone="", "", _xlpm.phone))</f>
        <v/>
      </c>
      <c r="AL105" s="12">
        <v>322</v>
      </c>
      <c r="AM105" s="12" t="str" cm="1">
        <f t="array" ref="AM105">_xlfn.LET(_xlpm.r, SUM(($J$4:$O$171=AL105)*ROW($J$4:$O$171)), IF(_xlpm.r=0, "", INDEX($C:$C, _xlpm.r)))</f>
        <v/>
      </c>
      <c r="AN105" s="12" t="str" cm="1">
        <f t="array" ref="AN105">_xlfn.LET(_xlpm.r, SUM(($J$4:$O$171=AL105)*ROW($J$4:$O$171)), IF(_xlpm.r=0, "", INDEX($F:$F, _xlpm.r)))</f>
        <v/>
      </c>
      <c r="AO105" s="89" t="str">
        <f>_xlfn.LET(_xlpm.phone, _xlfn.XLOOKUP(AM105, ALL!$C$3:$C$170, ALL!$R$3:$R$170, ""), IF(_xlpm.phone="", "", _xlpm.phone))</f>
        <v/>
      </c>
      <c r="AQ105" s="12">
        <v>432</v>
      </c>
      <c r="AR105" s="12" t="str" cm="1">
        <f t="array" ref="AR105">_xlfn.LET(_xlpm.r, SUM(($J$4:$O$171=AQ105)*ROW($J$4:$O$171)), IF(_xlpm.r=0, "", INDEX($C:$C, _xlpm.r)))</f>
        <v/>
      </c>
      <c r="AS105" s="12" t="str" cm="1">
        <f t="array" ref="AS105">_xlfn.LET(_xlpm.r, SUM(($J$4:$O$171=AQ105)*ROW($J$4:$O$171)), IF(_xlpm.r=0, "", INDEX($F:$F, _xlpm.r)))</f>
        <v/>
      </c>
      <c r="AT105" s="89" t="str">
        <f>_xlfn.LET(_xlpm.phone, _xlfn.XLOOKUP(AR105, ALL!$C$3:$C$170, ALL!$R$3:$R$170, ""), IF(_xlpm.phone="", "", _xlpm.phone))</f>
        <v/>
      </c>
    </row>
    <row r="106" spans="1:46" s="12" customFormat="1" ht="20.149999999999999" customHeight="1" x14ac:dyDescent="0.25">
      <c r="A106" s="9">
        <f t="array" ref="A106:C106">[1]ALL!A105:C105</f>
        <v>3635</v>
      </c>
      <c r="B106" s="9" t="str">
        <v>B</v>
      </c>
      <c r="C106" s="9" t="str">
        <v>322A</v>
      </c>
      <c r="D106" s="9" t="str">
        <f>IF(ALL!G105="","",ALL!G105)</f>
        <v>F</v>
      </c>
      <c r="E106" s="9" t="str">
        <f>ALL!N105</f>
        <v>O</v>
      </c>
      <c r="F106" s="10" t="str">
        <f>IF(ALL!D105="","",ALL!D105)</f>
        <v/>
      </c>
      <c r="G106" s="9"/>
      <c r="H106" s="9"/>
      <c r="I106" s="11"/>
      <c r="J106" s="9"/>
      <c r="K106" s="9"/>
      <c r="L106" s="9"/>
      <c r="M106" s="9"/>
      <c r="N106" s="14"/>
      <c r="O106" s="14"/>
      <c r="R106" s="9">
        <v>102</v>
      </c>
      <c r="S106" s="9">
        <v>212</v>
      </c>
      <c r="T106" s="9">
        <v>322</v>
      </c>
      <c r="U106" s="9">
        <v>432</v>
      </c>
      <c r="X106" s="12">
        <v>217</v>
      </c>
      <c r="Y106" s="12">
        <v>326</v>
      </c>
      <c r="Z106" s="12">
        <v>438</v>
      </c>
      <c r="AB106" s="12">
        <v>103</v>
      </c>
      <c r="AC106" s="12" t="str" cm="1">
        <f t="array" ref="AC106">_xlfn.LET(_xlpm.r, SUM(($J$4:$O$171=AB106)*ROW($J$4:$O$171)), IF(_xlpm.r=0, "", INDEX($C:$C, _xlpm.r)))</f>
        <v/>
      </c>
      <c r="AD106" s="12" t="str" cm="1">
        <f t="array" ref="AD106">_xlfn.LET(_xlpm.r, SUM(($J$4:$O$171=AB106)*ROW($J$4:$O$171)), IF(_xlpm.r=0, "", INDEX($F:$F, _xlpm.r)))</f>
        <v/>
      </c>
      <c r="AE106" s="89" t="str">
        <f>_xlfn.LET(_xlpm.phone, _xlfn.XLOOKUP(AC106, ALL!$C$3:$C$170, ALL!$R$3:$R$170, ""), IF(_xlpm.phone="", "", _xlpm.phone))</f>
        <v/>
      </c>
      <c r="AG106" s="12">
        <v>213</v>
      </c>
      <c r="AH106" s="12" t="str" cm="1">
        <f t="array" ref="AH106">_xlfn.LET(_xlpm.r, SUM(($J$4:$O$171=AG106)*ROW($J$4:$O$171)), IF(_xlpm.r=0, "", INDEX(C:$C, _xlpm.r)))</f>
        <v/>
      </c>
      <c r="AI106" s="12" t="str" cm="1">
        <f t="array" ref="AI106">_xlfn.LET(_xlpm.r, SUM(($J$4:$O$171=AG106)*ROW($J$4:$O$171)), IF(_xlpm.r=0, "", INDEX($F:$F, _xlpm.r)))</f>
        <v/>
      </c>
      <c r="AJ106" s="89" t="str">
        <f>_xlfn.LET(_xlpm.phone, _xlfn.XLOOKUP(AH106, ALL!$C$3:$C$170, ALL!$R$3:$R$170, ""), IF(_xlpm.phone="", "", _xlpm.phone))</f>
        <v/>
      </c>
      <c r="AL106" s="12">
        <v>323</v>
      </c>
      <c r="AM106" s="12" t="str" cm="1">
        <f t="array" ref="AM106">_xlfn.LET(_xlpm.r, SUM(($J$4:$O$171=AL106)*ROW($J$4:$O$171)), IF(_xlpm.r=0, "", INDEX($C:$C, _xlpm.r)))</f>
        <v/>
      </c>
      <c r="AN106" s="12" t="str" cm="1">
        <f t="array" ref="AN106">_xlfn.LET(_xlpm.r, SUM(($J$4:$O$171=AL106)*ROW($J$4:$O$171)), IF(_xlpm.r=0, "", INDEX($F:$F, _xlpm.r)))</f>
        <v/>
      </c>
      <c r="AO106" s="89" t="str">
        <f>_xlfn.LET(_xlpm.phone, _xlfn.XLOOKUP(AM106, ALL!$C$3:$C$170, ALL!$R$3:$R$170, ""), IF(_xlpm.phone="", "", _xlpm.phone))</f>
        <v/>
      </c>
      <c r="AQ106" s="12">
        <v>433</v>
      </c>
      <c r="AR106" s="12" t="str" cm="1">
        <f t="array" ref="AR106">_xlfn.LET(_xlpm.r, SUM(($J$4:$O$171=AQ106)*ROW($J$4:$O$171)), IF(_xlpm.r=0, "", INDEX($C:$C, _xlpm.r)))</f>
        <v/>
      </c>
      <c r="AS106" s="12" t="str" cm="1">
        <f t="array" ref="AS106">_xlfn.LET(_xlpm.r, SUM(($J$4:$O$171=AQ106)*ROW($J$4:$O$171)), IF(_xlpm.r=0, "", INDEX($F:$F, _xlpm.r)))</f>
        <v/>
      </c>
      <c r="AT106" s="89" t="str">
        <f>_xlfn.LET(_xlpm.phone, _xlfn.XLOOKUP(AR106, ALL!$C$3:$C$170, ALL!$R$3:$R$170, ""), IF(_xlpm.phone="", "", _xlpm.phone))</f>
        <v/>
      </c>
    </row>
    <row r="107" spans="1:46" s="12" customFormat="1" ht="20.149999999999999" customHeight="1" x14ac:dyDescent="0.25">
      <c r="A107" s="9">
        <f t="array" ref="A107:C107">[1]ALL!A106:C106</f>
        <v>3635</v>
      </c>
      <c r="B107" s="9" t="str">
        <v>B</v>
      </c>
      <c r="C107" s="9" t="str">
        <v>322B</v>
      </c>
      <c r="D107" s="9" t="str">
        <f>IF(ALL!G106="","",ALL!G106)</f>
        <v>F</v>
      </c>
      <c r="E107" s="9" t="str">
        <f>ALL!N106</f>
        <v>O</v>
      </c>
      <c r="F107" s="10" t="str">
        <f>IF(ALL!D106="","",ALL!D106)</f>
        <v/>
      </c>
      <c r="G107" s="9"/>
      <c r="H107" s="9"/>
      <c r="I107" s="11"/>
      <c r="J107" s="9"/>
      <c r="K107" s="9"/>
      <c r="L107" s="9"/>
      <c r="M107" s="9"/>
      <c r="N107" s="15"/>
      <c r="O107" s="15"/>
      <c r="R107" s="9">
        <v>103</v>
      </c>
      <c r="S107" s="9">
        <v>213</v>
      </c>
      <c r="T107" s="9">
        <v>323</v>
      </c>
      <c r="U107" s="9">
        <v>433</v>
      </c>
      <c r="X107" s="12">
        <v>218</v>
      </c>
      <c r="Y107" s="12">
        <v>327</v>
      </c>
      <c r="Z107" s="12">
        <v>439</v>
      </c>
      <c r="AB107" s="12">
        <v>104</v>
      </c>
      <c r="AC107" s="12" t="str" cm="1">
        <f t="array" ref="AC107">_xlfn.LET(_xlpm.r, SUM(($J$4:$O$171=AB107)*ROW($J$4:$O$171)), IF(_xlpm.r=0, "", INDEX($C:$C, _xlpm.r)))</f>
        <v/>
      </c>
      <c r="AD107" s="12" t="str" cm="1">
        <f t="array" ref="AD107">_xlfn.LET(_xlpm.r, SUM(($J$4:$O$171=AB107)*ROW($J$4:$O$171)), IF(_xlpm.r=0, "", INDEX($F:$F, _xlpm.r)))</f>
        <v/>
      </c>
      <c r="AE107" s="89" t="str">
        <f>_xlfn.LET(_xlpm.phone, _xlfn.XLOOKUP(AC107, ALL!$C$3:$C$170, ALL!$R$3:$R$170, ""), IF(_xlpm.phone="", "", _xlpm.phone))</f>
        <v/>
      </c>
      <c r="AG107" s="12">
        <v>214</v>
      </c>
      <c r="AH107" s="12" t="str" cm="1">
        <f t="array" ref="AH107">_xlfn.LET(_xlpm.r, SUM(($J$4:$O$171=AG107)*ROW($J$4:$O$171)), IF(_xlpm.r=0, "", INDEX(C:$C, _xlpm.r)))</f>
        <v/>
      </c>
      <c r="AI107" s="12" t="str" cm="1">
        <f t="array" ref="AI107">_xlfn.LET(_xlpm.r, SUM(($J$4:$O$171=AG107)*ROW($J$4:$O$171)), IF(_xlpm.r=0, "", INDEX($F:$F, _xlpm.r)))</f>
        <v/>
      </c>
      <c r="AJ107" s="89" t="str">
        <f>_xlfn.LET(_xlpm.phone, _xlfn.XLOOKUP(AH107, ALL!$C$3:$C$170, ALL!$R$3:$R$170, ""), IF(_xlpm.phone="", "", _xlpm.phone))</f>
        <v/>
      </c>
      <c r="AL107" s="12">
        <v>324</v>
      </c>
      <c r="AM107" s="12" t="str" cm="1">
        <f t="array" ref="AM107">_xlfn.LET(_xlpm.r, SUM(($J$4:$O$171=AL107)*ROW($J$4:$O$171)), IF(_xlpm.r=0, "", INDEX($C:$C, _xlpm.r)))</f>
        <v/>
      </c>
      <c r="AN107" s="12" t="str" cm="1">
        <f t="array" ref="AN107">_xlfn.LET(_xlpm.r, SUM(($J$4:$O$171=AL107)*ROW($J$4:$O$171)), IF(_xlpm.r=0, "", INDEX($F:$F, _xlpm.r)))</f>
        <v/>
      </c>
      <c r="AO107" s="89" t="str">
        <f>_xlfn.LET(_xlpm.phone, _xlfn.XLOOKUP(AM107, ALL!$C$3:$C$170, ALL!$R$3:$R$170, ""), IF(_xlpm.phone="", "", _xlpm.phone))</f>
        <v/>
      </c>
      <c r="AQ107" s="12">
        <v>434</v>
      </c>
      <c r="AR107" s="12" t="str" cm="1">
        <f t="array" ref="AR107">_xlfn.LET(_xlpm.r, SUM(($J$4:$O$171=AQ107)*ROW($J$4:$O$171)), IF(_xlpm.r=0, "", INDEX($C:$C, _xlpm.r)))</f>
        <v/>
      </c>
      <c r="AS107" s="12" t="str" cm="1">
        <f t="array" ref="AS107">_xlfn.LET(_xlpm.r, SUM(($J$4:$O$171=AQ107)*ROW($J$4:$O$171)), IF(_xlpm.r=0, "", INDEX($F:$F, _xlpm.r)))</f>
        <v/>
      </c>
      <c r="AT107" s="89" t="str">
        <f>_xlfn.LET(_xlpm.phone, _xlfn.XLOOKUP(AR107, ALL!$C$3:$C$170, ALL!$R$3:$R$170, ""), IF(_xlpm.phone="", "", _xlpm.phone))</f>
        <v/>
      </c>
    </row>
    <row r="108" spans="1:46" s="12" customFormat="1" ht="20.149999999999999" customHeight="1" x14ac:dyDescent="0.25">
      <c r="A108" s="9">
        <f t="array" ref="A108:C108">[1]ALL!A107:C107</f>
        <v>3635</v>
      </c>
      <c r="B108" s="9" t="str">
        <v>B</v>
      </c>
      <c r="C108" s="9" t="str">
        <v>323A</v>
      </c>
      <c r="D108" s="9" t="str">
        <f>IF(ALL!G107="","",ALL!G107)</f>
        <v>M</v>
      </c>
      <c r="E108" s="9" t="str">
        <f>ALL!N107</f>
        <v>O</v>
      </c>
      <c r="F108" s="10" t="str">
        <f>IF(ALL!D107="","",ALL!D107)</f>
        <v/>
      </c>
      <c r="G108" s="9"/>
      <c r="H108" s="9"/>
      <c r="I108" s="11"/>
      <c r="J108" s="9"/>
      <c r="K108" s="9"/>
      <c r="L108" s="9"/>
      <c r="M108" s="9"/>
      <c r="N108" s="14"/>
      <c r="O108" s="14"/>
      <c r="R108" s="9">
        <v>104</v>
      </c>
      <c r="S108" s="9">
        <v>214</v>
      </c>
      <c r="T108" s="9">
        <v>324</v>
      </c>
      <c r="U108" s="9">
        <v>434</v>
      </c>
      <c r="X108" s="12">
        <v>219</v>
      </c>
      <c r="Y108" s="12">
        <v>328</v>
      </c>
      <c r="Z108" s="12">
        <v>440</v>
      </c>
      <c r="AB108" s="12">
        <v>105</v>
      </c>
      <c r="AC108" s="12" t="str" cm="1">
        <f t="array" ref="AC108">_xlfn.LET(_xlpm.r, SUM(($J$4:$O$171=AB108)*ROW($J$4:$O$171)), IF(_xlpm.r=0, "", INDEX($C:$C, _xlpm.r)))</f>
        <v/>
      </c>
      <c r="AD108" s="12" t="str" cm="1">
        <f t="array" ref="AD108">_xlfn.LET(_xlpm.r, SUM(($J$4:$O$171=AB108)*ROW($J$4:$O$171)), IF(_xlpm.r=0, "", INDEX($F:$F, _xlpm.r)))</f>
        <v/>
      </c>
      <c r="AE108" s="89" t="str">
        <f>_xlfn.LET(_xlpm.phone, _xlfn.XLOOKUP(AC108, ALL!$C$3:$C$170, ALL!$R$3:$R$170, ""), IF(_xlpm.phone="", "", _xlpm.phone))</f>
        <v/>
      </c>
      <c r="AG108" s="12">
        <v>215</v>
      </c>
      <c r="AH108" s="12" t="str" cm="1">
        <f t="array" ref="AH108">_xlfn.LET(_xlpm.r, SUM(($J$4:$O$171=AG108)*ROW($J$4:$O$171)), IF(_xlpm.r=0, "", INDEX(C:$C, _xlpm.r)))</f>
        <v/>
      </c>
      <c r="AI108" s="12" t="str" cm="1">
        <f t="array" ref="AI108">_xlfn.LET(_xlpm.r, SUM(($J$4:$O$171=AG108)*ROW($J$4:$O$171)), IF(_xlpm.r=0, "", INDEX($F:$F, _xlpm.r)))</f>
        <v/>
      </c>
      <c r="AJ108" s="89" t="str">
        <f>_xlfn.LET(_xlpm.phone, _xlfn.XLOOKUP(AH108, ALL!$C$3:$C$170, ALL!$R$3:$R$170, ""), IF(_xlpm.phone="", "", _xlpm.phone))</f>
        <v/>
      </c>
      <c r="AL108" s="12">
        <v>325</v>
      </c>
      <c r="AM108" s="12" t="str" cm="1">
        <f t="array" ref="AM108">_xlfn.LET(_xlpm.r, SUM(($J$4:$O$171=AL108)*ROW($J$4:$O$171)), IF(_xlpm.r=0, "", INDEX($C:$C, _xlpm.r)))</f>
        <v/>
      </c>
      <c r="AN108" s="12" t="str" cm="1">
        <f t="array" ref="AN108">_xlfn.LET(_xlpm.r, SUM(($J$4:$O$171=AL108)*ROW($J$4:$O$171)), IF(_xlpm.r=0, "", INDEX($F:$F, _xlpm.r)))</f>
        <v/>
      </c>
      <c r="AO108" s="89" t="str">
        <f>_xlfn.LET(_xlpm.phone, _xlfn.XLOOKUP(AM108, ALL!$C$3:$C$170, ALL!$R$3:$R$170, ""), IF(_xlpm.phone="", "", _xlpm.phone))</f>
        <v/>
      </c>
      <c r="AQ108" s="12">
        <v>435</v>
      </c>
      <c r="AR108" s="12" t="str" cm="1">
        <f t="array" ref="AR108">_xlfn.LET(_xlpm.r, SUM(($J$4:$O$171=AQ108)*ROW($J$4:$O$171)), IF(_xlpm.r=0, "", INDEX($C:$C, _xlpm.r)))</f>
        <v/>
      </c>
      <c r="AS108" s="12" t="str" cm="1">
        <f t="array" ref="AS108">_xlfn.LET(_xlpm.r, SUM(($J$4:$O$171=AQ108)*ROW($J$4:$O$171)), IF(_xlpm.r=0, "", INDEX($F:$F, _xlpm.r)))</f>
        <v/>
      </c>
      <c r="AT108" s="89" t="str">
        <f>_xlfn.LET(_xlpm.phone, _xlfn.XLOOKUP(AR108, ALL!$C$3:$C$170, ALL!$R$3:$R$170, ""), IF(_xlpm.phone="", "", _xlpm.phone))</f>
        <v/>
      </c>
    </row>
    <row r="109" spans="1:46" s="12" customFormat="1" ht="20.149999999999999" customHeight="1" x14ac:dyDescent="0.25">
      <c r="A109" s="9">
        <f t="array" ref="A109:C109">[1]ALL!A108:C108</f>
        <v>3635</v>
      </c>
      <c r="B109" s="9" t="str">
        <v>B</v>
      </c>
      <c r="C109" s="9" t="str">
        <v>323B</v>
      </c>
      <c r="D109" s="9" t="str">
        <f>IF(ALL!G108="","",ALL!G108)</f>
        <v>M</v>
      </c>
      <c r="E109" s="9" t="str">
        <f>ALL!N108</f>
        <v>O</v>
      </c>
      <c r="F109" s="10" t="str">
        <f>IF(ALL!D108="","",ALL!D108)</f>
        <v/>
      </c>
      <c r="G109" s="9"/>
      <c r="H109" s="9"/>
      <c r="I109" s="11"/>
      <c r="J109" s="9"/>
      <c r="K109" s="9"/>
      <c r="L109" s="9"/>
      <c r="M109" s="9"/>
      <c r="N109" s="15"/>
      <c r="O109" s="15"/>
      <c r="R109" s="9">
        <v>105</v>
      </c>
      <c r="S109" s="9">
        <v>215</v>
      </c>
      <c r="T109" s="9">
        <v>325</v>
      </c>
      <c r="U109" s="9">
        <v>435</v>
      </c>
      <c r="X109" s="12">
        <v>220</v>
      </c>
      <c r="Y109" s="12">
        <v>329</v>
      </c>
      <c r="AB109" s="12">
        <v>106</v>
      </c>
      <c r="AC109" s="12" t="str" cm="1">
        <f t="array" ref="AC109">_xlfn.LET(_xlpm.r, SUM(($J$4:$O$171=AB109)*ROW($J$4:$O$171)), IF(_xlpm.r=0, "", INDEX($C:$C, _xlpm.r)))</f>
        <v/>
      </c>
      <c r="AD109" s="12" t="str" cm="1">
        <f t="array" ref="AD109">_xlfn.LET(_xlpm.r, SUM(($J$4:$O$171=AB109)*ROW($J$4:$O$171)), IF(_xlpm.r=0, "", INDEX($F:$F, _xlpm.r)))</f>
        <v/>
      </c>
      <c r="AE109" s="89" t="str">
        <f>_xlfn.LET(_xlpm.phone, _xlfn.XLOOKUP(AC109, ALL!$C$3:$C$170, ALL!$R$3:$R$170, ""), IF(_xlpm.phone="", "", _xlpm.phone))</f>
        <v/>
      </c>
      <c r="AG109" s="12">
        <v>216</v>
      </c>
      <c r="AH109" s="12" t="str" cm="1">
        <f t="array" ref="AH109">_xlfn.LET(_xlpm.r, SUM(($J$4:$O$171=AG109)*ROW($J$4:$O$171)), IF(_xlpm.r=0, "", INDEX(C:$C, _xlpm.r)))</f>
        <v/>
      </c>
      <c r="AI109" s="12" t="str" cm="1">
        <f t="array" ref="AI109">_xlfn.LET(_xlpm.r, SUM(($J$4:$O$171=AG109)*ROW($J$4:$O$171)), IF(_xlpm.r=0, "", INDEX($F:$F, _xlpm.r)))</f>
        <v/>
      </c>
      <c r="AJ109" s="89" t="str">
        <f>_xlfn.LET(_xlpm.phone, _xlfn.XLOOKUP(AH109, ALL!$C$3:$C$170, ALL!$R$3:$R$170, ""), IF(_xlpm.phone="", "", _xlpm.phone))</f>
        <v/>
      </c>
      <c r="AL109" s="12">
        <v>326</v>
      </c>
      <c r="AM109" s="12" t="str" cm="1">
        <f t="array" ref="AM109">_xlfn.LET(_xlpm.r, SUM(($J$4:$O$171=AL109)*ROW($J$4:$O$171)), IF(_xlpm.r=0, "", INDEX($C:$C, _xlpm.r)))</f>
        <v/>
      </c>
      <c r="AN109" s="12" t="str" cm="1">
        <f t="array" ref="AN109">_xlfn.LET(_xlpm.r, SUM(($J$4:$O$171=AL109)*ROW($J$4:$O$171)), IF(_xlpm.r=0, "", INDEX($F:$F, _xlpm.r)))</f>
        <v/>
      </c>
      <c r="AO109" s="89" t="str">
        <f>_xlfn.LET(_xlpm.phone, _xlfn.XLOOKUP(AM109, ALL!$C$3:$C$170, ALL!$R$3:$R$170, ""), IF(_xlpm.phone="", "", _xlpm.phone))</f>
        <v/>
      </c>
      <c r="AQ109" s="12">
        <v>436</v>
      </c>
      <c r="AR109" s="12" t="str" cm="1">
        <f t="array" ref="AR109">_xlfn.LET(_xlpm.r, SUM(($J$4:$O$171=AQ109)*ROW($J$4:$O$171)), IF(_xlpm.r=0, "", INDEX($C:$C, _xlpm.r)))</f>
        <v/>
      </c>
      <c r="AS109" s="12" t="str" cm="1">
        <f t="array" ref="AS109">_xlfn.LET(_xlpm.r, SUM(($J$4:$O$171=AQ109)*ROW($J$4:$O$171)), IF(_xlpm.r=0, "", INDEX($F:$F, _xlpm.r)))</f>
        <v/>
      </c>
      <c r="AT109" s="89" t="str">
        <f>_xlfn.LET(_xlpm.phone, _xlfn.XLOOKUP(AR109, ALL!$C$3:$C$170, ALL!$R$3:$R$170, ""), IF(_xlpm.phone="", "", _xlpm.phone))</f>
        <v/>
      </c>
    </row>
    <row r="110" spans="1:46" s="12" customFormat="1" ht="20.149999999999999" customHeight="1" x14ac:dyDescent="0.25">
      <c r="A110" s="9">
        <f t="array" ref="A110:C110">[1]ALL!A109:C109</f>
        <v>3635</v>
      </c>
      <c r="B110" s="9" t="str">
        <v>B</v>
      </c>
      <c r="C110" s="9" t="str">
        <v>324A</v>
      </c>
      <c r="D110" s="9" t="str">
        <f>IF(ALL!G109="","",ALL!G109)</f>
        <v>F</v>
      </c>
      <c r="E110" s="9" t="str">
        <f>ALL!N109</f>
        <v>O</v>
      </c>
      <c r="F110" s="10" t="str">
        <f>IF(ALL!D109="","",ALL!D109)</f>
        <v/>
      </c>
      <c r="G110" s="9"/>
      <c r="H110" s="9"/>
      <c r="I110" s="11"/>
      <c r="J110" s="9"/>
      <c r="K110" s="9"/>
      <c r="L110" s="9"/>
      <c r="M110" s="9"/>
      <c r="N110" s="14"/>
      <c r="O110" s="14"/>
      <c r="R110" s="9">
        <v>106</v>
      </c>
      <c r="S110" s="9">
        <v>216</v>
      </c>
      <c r="T110" s="9">
        <v>326</v>
      </c>
      <c r="U110" s="9">
        <v>436</v>
      </c>
      <c r="Y110" s="12">
        <v>330</v>
      </c>
      <c r="AB110" s="12">
        <v>107</v>
      </c>
      <c r="AC110" s="12" t="str" cm="1">
        <f t="array" ref="AC110">_xlfn.LET(_xlpm.r, SUM(($J$4:$O$171=AB110)*ROW($J$4:$O$171)), IF(_xlpm.r=0, "", INDEX($C:$C, _xlpm.r)))</f>
        <v/>
      </c>
      <c r="AD110" s="12" t="str" cm="1">
        <f t="array" ref="AD110">_xlfn.LET(_xlpm.r, SUM(($J$4:$O$171=AB110)*ROW($J$4:$O$171)), IF(_xlpm.r=0, "", INDEX($F:$F, _xlpm.r)))</f>
        <v/>
      </c>
      <c r="AE110" s="89" t="str">
        <f>_xlfn.LET(_xlpm.phone, _xlfn.XLOOKUP(AC110, ALL!$C$3:$C$170, ALL!$R$3:$R$170, ""), IF(_xlpm.phone="", "", _xlpm.phone))</f>
        <v/>
      </c>
      <c r="AG110" s="12">
        <v>217</v>
      </c>
      <c r="AH110" s="12" t="str" cm="1">
        <f t="array" ref="AH110">_xlfn.LET(_xlpm.r, SUM(($J$4:$O$171=AG110)*ROW($J$4:$O$171)), IF(_xlpm.r=0, "", INDEX(C:$C, _xlpm.r)))</f>
        <v/>
      </c>
      <c r="AI110" s="12" t="str" cm="1">
        <f t="array" ref="AI110">_xlfn.LET(_xlpm.r, SUM(($J$4:$O$171=AG110)*ROW($J$4:$O$171)), IF(_xlpm.r=0, "", INDEX($F:$F, _xlpm.r)))</f>
        <v/>
      </c>
      <c r="AJ110" s="89" t="str">
        <f>_xlfn.LET(_xlpm.phone, _xlfn.XLOOKUP(AH110, ALL!$C$3:$C$170, ALL!$R$3:$R$170, ""), IF(_xlpm.phone="", "", _xlpm.phone))</f>
        <v/>
      </c>
      <c r="AL110" s="12">
        <v>327</v>
      </c>
      <c r="AM110" s="12" t="str" cm="1">
        <f t="array" ref="AM110">_xlfn.LET(_xlpm.r, SUM(($J$4:$O$171=AL110)*ROW($J$4:$O$171)), IF(_xlpm.r=0, "", INDEX($C:$C, _xlpm.r)))</f>
        <v/>
      </c>
      <c r="AN110" s="12" t="str" cm="1">
        <f t="array" ref="AN110">_xlfn.LET(_xlpm.r, SUM(($J$4:$O$171=AL110)*ROW($J$4:$O$171)), IF(_xlpm.r=0, "", INDEX($F:$F, _xlpm.r)))</f>
        <v/>
      </c>
      <c r="AO110" s="89" t="str">
        <f>_xlfn.LET(_xlpm.phone, _xlfn.XLOOKUP(AM110, ALL!$C$3:$C$170, ALL!$R$3:$R$170, ""), IF(_xlpm.phone="", "", _xlpm.phone))</f>
        <v/>
      </c>
      <c r="AQ110" s="12">
        <v>437</v>
      </c>
      <c r="AR110" s="12" t="str" cm="1">
        <f t="array" ref="AR110">_xlfn.LET(_xlpm.r, SUM(($J$4:$O$171=AQ110)*ROW($J$4:$O$171)), IF(_xlpm.r=0, "", INDEX($C:$C, _xlpm.r)))</f>
        <v/>
      </c>
      <c r="AS110" s="12" t="str" cm="1">
        <f t="array" ref="AS110">_xlfn.LET(_xlpm.r, SUM(($J$4:$O$171=AQ110)*ROW($J$4:$O$171)), IF(_xlpm.r=0, "", INDEX($F:$F, _xlpm.r)))</f>
        <v/>
      </c>
      <c r="AT110" s="89" t="str">
        <f>_xlfn.LET(_xlpm.phone, _xlfn.XLOOKUP(AR110, ALL!$C$3:$C$170, ALL!$R$3:$R$170, ""), IF(_xlpm.phone="", "", _xlpm.phone))</f>
        <v/>
      </c>
    </row>
    <row r="111" spans="1:46" s="12" customFormat="1" ht="20.149999999999999" customHeight="1" x14ac:dyDescent="0.25">
      <c r="A111" s="9">
        <f t="array" ref="A111:C111">[1]ALL!A110:C110</f>
        <v>3635</v>
      </c>
      <c r="B111" s="9" t="str">
        <v>B</v>
      </c>
      <c r="C111" s="9" t="str">
        <v>324B</v>
      </c>
      <c r="D111" s="9" t="str">
        <f>IF(ALL!G110="","",ALL!G110)</f>
        <v>F</v>
      </c>
      <c r="E111" s="9" t="str">
        <f>ALL!N110</f>
        <v>O</v>
      </c>
      <c r="F111" s="10" t="str">
        <f>IF(ALL!D110="","",ALL!D110)</f>
        <v/>
      </c>
      <c r="G111" s="9"/>
      <c r="H111" s="9"/>
      <c r="I111" s="11"/>
      <c r="J111" s="9"/>
      <c r="K111" s="9"/>
      <c r="L111" s="9"/>
      <c r="M111" s="9"/>
      <c r="N111" s="15"/>
      <c r="O111" s="15"/>
      <c r="R111" s="9">
        <v>107</v>
      </c>
      <c r="S111" s="9">
        <v>217</v>
      </c>
      <c r="T111" s="9">
        <v>327</v>
      </c>
      <c r="U111" s="9">
        <v>437</v>
      </c>
      <c r="AB111" s="12">
        <v>108</v>
      </c>
      <c r="AC111" s="12" t="str" cm="1">
        <f t="array" ref="AC111">_xlfn.LET(_xlpm.r, SUM(($J$4:$O$171=AB111)*ROW($J$4:$O$171)), IF(_xlpm.r=0, "", INDEX($C:$C, _xlpm.r)))</f>
        <v/>
      </c>
      <c r="AD111" s="12" t="str" cm="1">
        <f t="array" ref="AD111">_xlfn.LET(_xlpm.r, SUM(($J$4:$O$171=AB111)*ROW($J$4:$O$171)), IF(_xlpm.r=0, "", INDEX($F:$F, _xlpm.r)))</f>
        <v/>
      </c>
      <c r="AE111" s="89" t="str">
        <f>_xlfn.LET(_xlpm.phone, _xlfn.XLOOKUP(AC111, ALL!$C$3:$C$170, ALL!$R$3:$R$170, ""), IF(_xlpm.phone="", "", _xlpm.phone))</f>
        <v/>
      </c>
      <c r="AG111" s="12">
        <v>218</v>
      </c>
      <c r="AH111" s="12" t="str" cm="1">
        <f t="array" ref="AH111">_xlfn.LET(_xlpm.r, SUM(($J$4:$O$171=AG111)*ROW($J$4:$O$171)), IF(_xlpm.r=0, "", INDEX(C:$C, _xlpm.r)))</f>
        <v/>
      </c>
      <c r="AI111" s="12" t="str" cm="1">
        <f t="array" ref="AI111">_xlfn.LET(_xlpm.r, SUM(($J$4:$O$171=AG111)*ROW($J$4:$O$171)), IF(_xlpm.r=0, "", INDEX($F:$F, _xlpm.r)))</f>
        <v/>
      </c>
      <c r="AJ111" s="89" t="str">
        <f>_xlfn.LET(_xlpm.phone, _xlfn.XLOOKUP(AH111, ALL!$C$3:$C$170, ALL!$R$3:$R$170, ""), IF(_xlpm.phone="", "", _xlpm.phone))</f>
        <v/>
      </c>
      <c r="AL111" s="12">
        <v>328</v>
      </c>
      <c r="AM111" s="12" t="str" cm="1">
        <f t="array" ref="AM111">_xlfn.LET(_xlpm.r, SUM(($J$4:$O$171=AL111)*ROW($J$4:$O$171)), IF(_xlpm.r=0, "", INDEX($C:$C, _xlpm.r)))</f>
        <v/>
      </c>
      <c r="AN111" s="12" t="str" cm="1">
        <f t="array" ref="AN111">_xlfn.LET(_xlpm.r, SUM(($J$4:$O$171=AL111)*ROW($J$4:$O$171)), IF(_xlpm.r=0, "", INDEX($F:$F, _xlpm.r)))</f>
        <v/>
      </c>
      <c r="AO111" s="89" t="str">
        <f>_xlfn.LET(_xlpm.phone, _xlfn.XLOOKUP(AM111, ALL!$C$3:$C$170, ALL!$R$3:$R$170, ""), IF(_xlpm.phone="", "", _xlpm.phone))</f>
        <v/>
      </c>
      <c r="AQ111" s="12">
        <v>438</v>
      </c>
      <c r="AR111" s="12" t="str" cm="1">
        <f t="array" ref="AR111">_xlfn.LET(_xlpm.r, SUM(($J$4:$O$171=AQ111)*ROW($J$4:$O$171)), IF(_xlpm.r=0, "", INDEX($C:$C, _xlpm.r)))</f>
        <v/>
      </c>
      <c r="AS111" s="12" t="str" cm="1">
        <f t="array" ref="AS111">_xlfn.LET(_xlpm.r, SUM(($J$4:$O$171=AQ111)*ROW($J$4:$O$171)), IF(_xlpm.r=0, "", INDEX($F:$F, _xlpm.r)))</f>
        <v/>
      </c>
      <c r="AT111" s="89" t="str">
        <f>_xlfn.LET(_xlpm.phone, _xlfn.XLOOKUP(AR111, ALL!$C$3:$C$170, ALL!$R$3:$R$170, ""), IF(_xlpm.phone="", "", _xlpm.phone))</f>
        <v/>
      </c>
    </row>
    <row r="112" spans="1:46" s="12" customFormat="1" ht="20.149999999999999" customHeight="1" x14ac:dyDescent="0.25">
      <c r="A112" s="9">
        <f t="array" ref="A112:C112">[1]ALL!A111:C111</f>
        <v>3635</v>
      </c>
      <c r="B112" s="9" t="str">
        <v>D</v>
      </c>
      <c r="C112" s="9">
        <v>125</v>
      </c>
      <c r="D112" s="9" t="str">
        <f>IF(ALL!G111="","",ALL!G111)</f>
        <v>F</v>
      </c>
      <c r="E112" s="9" t="str">
        <f>ALL!N111</f>
        <v>O</v>
      </c>
      <c r="F112" s="10" t="str">
        <f>IF(ALL!D111="","",ALL!D111)</f>
        <v/>
      </c>
      <c r="G112" s="9"/>
      <c r="H112" s="9"/>
      <c r="I112" s="11"/>
      <c r="J112" s="9"/>
      <c r="K112" s="9"/>
      <c r="L112" s="9"/>
      <c r="M112" s="9"/>
      <c r="N112" s="9"/>
      <c r="O112" s="9"/>
      <c r="R112" s="9">
        <v>108</v>
      </c>
      <c r="S112" s="9">
        <v>218</v>
      </c>
      <c r="T112" s="9">
        <v>328</v>
      </c>
      <c r="U112" s="9">
        <v>438</v>
      </c>
      <c r="AB112" s="12">
        <v>109</v>
      </c>
      <c r="AC112" s="12" t="str" cm="1">
        <f t="array" ref="AC112">_xlfn.LET(_xlpm.r, SUM(($J$4:$O$171=AB112)*ROW($J$4:$O$171)), IF(_xlpm.r=0, "", INDEX($C:$C, _xlpm.r)))</f>
        <v/>
      </c>
      <c r="AD112" s="12" t="str" cm="1">
        <f t="array" ref="AD112">_xlfn.LET(_xlpm.r, SUM(($J$4:$O$171=AB112)*ROW($J$4:$O$171)), IF(_xlpm.r=0, "", INDEX($F:$F, _xlpm.r)))</f>
        <v/>
      </c>
      <c r="AE112" s="89" t="str">
        <f>_xlfn.LET(_xlpm.phone, _xlfn.XLOOKUP(AC112, ALL!$C$3:$C$170, ALL!$R$3:$R$170, ""), IF(_xlpm.phone="", "", _xlpm.phone))</f>
        <v/>
      </c>
      <c r="AG112" s="12">
        <v>219</v>
      </c>
      <c r="AH112" s="12" t="str" cm="1">
        <f t="array" ref="AH112">_xlfn.LET(_xlpm.r, SUM(($J$4:$O$171=AG112)*ROW($J$4:$O$171)), IF(_xlpm.r=0, "", INDEX(C:$C, _xlpm.r)))</f>
        <v/>
      </c>
      <c r="AI112" s="12" t="str" cm="1">
        <f t="array" ref="AI112">_xlfn.LET(_xlpm.r, SUM(($J$4:$O$171=AG112)*ROW($J$4:$O$171)), IF(_xlpm.r=0, "", INDEX($F:$F, _xlpm.r)))</f>
        <v/>
      </c>
      <c r="AJ112" s="89" t="str">
        <f>_xlfn.LET(_xlpm.phone, _xlfn.XLOOKUP(AH112, ALL!$C$3:$C$170, ALL!$R$3:$R$170, ""), IF(_xlpm.phone="", "", _xlpm.phone))</f>
        <v/>
      </c>
      <c r="AL112" s="12">
        <v>329</v>
      </c>
      <c r="AM112" s="12" t="str" cm="1">
        <f t="array" ref="AM112">_xlfn.LET(_xlpm.r, SUM(($J$4:$O$171=AL112)*ROW($J$4:$O$171)), IF(_xlpm.r=0, "", INDEX($C:$C, _xlpm.r)))</f>
        <v/>
      </c>
      <c r="AN112" s="12" t="str" cm="1">
        <f t="array" ref="AN112">_xlfn.LET(_xlpm.r, SUM(($J$4:$O$171=AL112)*ROW($J$4:$O$171)), IF(_xlpm.r=0, "", INDEX($F:$F, _xlpm.r)))</f>
        <v/>
      </c>
      <c r="AO112" s="89" t="str">
        <f>_xlfn.LET(_xlpm.phone, _xlfn.XLOOKUP(AM112, ALL!$C$3:$C$170, ALL!$R$3:$R$170, ""), IF(_xlpm.phone="", "", _xlpm.phone))</f>
        <v/>
      </c>
      <c r="AQ112" s="12">
        <v>439</v>
      </c>
      <c r="AR112" s="12" t="str" cm="1">
        <f t="array" ref="AR112">_xlfn.LET(_xlpm.r, SUM(($J$4:$O$171=AQ112)*ROW($J$4:$O$171)), IF(_xlpm.r=0, "", INDEX($C:$C, _xlpm.r)))</f>
        <v/>
      </c>
      <c r="AS112" s="12" t="str" cm="1">
        <f t="array" ref="AS112">_xlfn.LET(_xlpm.r, SUM(($J$4:$O$171=AQ112)*ROW($J$4:$O$171)), IF(_xlpm.r=0, "", INDEX($F:$F, _xlpm.r)))</f>
        <v/>
      </c>
      <c r="AT112" s="89" t="str">
        <f>_xlfn.LET(_xlpm.phone, _xlfn.XLOOKUP(AR112, ALL!$C$3:$C$170, ALL!$R$3:$R$170, ""), IF(_xlpm.phone="", "", _xlpm.phone))</f>
        <v/>
      </c>
    </row>
    <row r="113" spans="1:46" s="12" customFormat="1" ht="20.149999999999999" customHeight="1" x14ac:dyDescent="0.25">
      <c r="A113" s="9">
        <f t="array" ref="A113:C113">[1]ALL!A112:C112</f>
        <v>3635</v>
      </c>
      <c r="B113" s="9" t="str">
        <v>D</v>
      </c>
      <c r="C113" s="9">
        <v>126</v>
      </c>
      <c r="D113" s="9" t="str">
        <f>IF(ALL!G112="","",ALL!G112)</f>
        <v>F</v>
      </c>
      <c r="E113" s="9" t="str">
        <f>ALL!N112</f>
        <v>T</v>
      </c>
      <c r="F113" s="10" t="str">
        <f>IF(ALL!D112="","",ALL!D112)</f>
        <v/>
      </c>
      <c r="G113" s="9"/>
      <c r="H113" s="9"/>
      <c r="I113" s="11"/>
      <c r="J113" s="9"/>
      <c r="K113" s="9"/>
      <c r="L113" s="9"/>
      <c r="M113" s="9"/>
      <c r="N113" s="9"/>
      <c r="O113" s="9"/>
      <c r="R113" s="9">
        <v>109</v>
      </c>
      <c r="S113" s="9">
        <v>219</v>
      </c>
      <c r="T113" s="9">
        <v>329</v>
      </c>
      <c r="U113" s="9">
        <v>439</v>
      </c>
      <c r="AB113" s="12">
        <v>110</v>
      </c>
      <c r="AC113" s="12" t="str" cm="1">
        <f t="array" ref="AC113">_xlfn.LET(_xlpm.r, SUM(($J$4:$O$171=AB113)*ROW($J$4:$O$171)), IF(_xlpm.r=0, "", INDEX($C:$C, _xlpm.r)))</f>
        <v/>
      </c>
      <c r="AD113" s="12" t="str" cm="1">
        <f t="array" ref="AD113">_xlfn.LET(_xlpm.r, SUM(($J$4:$O$171=AB113)*ROW($J$4:$O$171)), IF(_xlpm.r=0, "", INDEX($F:$F, _xlpm.r)))</f>
        <v/>
      </c>
      <c r="AE113" s="89" t="str">
        <f>_xlfn.LET(_xlpm.phone, _xlfn.XLOOKUP(AC113, ALL!$C$3:$C$170, ALL!$R$3:$R$170, ""), IF(_xlpm.phone="", "", _xlpm.phone))</f>
        <v/>
      </c>
      <c r="AG113" s="12">
        <v>220</v>
      </c>
      <c r="AH113" s="12" t="str" cm="1">
        <f t="array" ref="AH113">_xlfn.LET(_xlpm.r, SUM(($J$4:$O$171=AG113)*ROW($J$4:$O$171)), IF(_xlpm.r=0, "", INDEX(C:$C, _xlpm.r)))</f>
        <v/>
      </c>
      <c r="AI113" s="12" t="str" cm="1">
        <f t="array" ref="AI113">_xlfn.LET(_xlpm.r, SUM(($J$4:$O$171=AG113)*ROW($J$4:$O$171)), IF(_xlpm.r=0, "", INDEX($F:$F, _xlpm.r)))</f>
        <v/>
      </c>
      <c r="AJ113" s="89" t="str">
        <f>_xlfn.LET(_xlpm.phone, _xlfn.XLOOKUP(AH113, ALL!$C$3:$C$170, ALL!$R$3:$R$170, ""), IF(_xlpm.phone="", "", _xlpm.phone))</f>
        <v/>
      </c>
      <c r="AL113" s="12">
        <v>330</v>
      </c>
      <c r="AM113" s="12" t="str" cm="1">
        <f t="array" ref="AM113">_xlfn.LET(_xlpm.r, SUM(($J$4:$O$171=AL113)*ROW($J$4:$O$171)), IF(_xlpm.r=0, "", INDEX($C:$C, _xlpm.r)))</f>
        <v/>
      </c>
      <c r="AN113" s="12" t="str" cm="1">
        <f t="array" ref="AN113">_xlfn.LET(_xlpm.r, SUM(($J$4:$O$171=AL113)*ROW($J$4:$O$171)), IF(_xlpm.r=0, "", INDEX($F:$F, _xlpm.r)))</f>
        <v/>
      </c>
      <c r="AO113" s="89" t="str">
        <f>_xlfn.LET(_xlpm.phone, _xlfn.XLOOKUP(AM113, ALL!$C$3:$C$170, ALL!$R$3:$R$170, ""), IF(_xlpm.phone="", "", _xlpm.phone))</f>
        <v/>
      </c>
      <c r="AQ113" s="12">
        <v>440</v>
      </c>
      <c r="AR113" s="12" t="str" cm="1">
        <f t="array" ref="AR113">_xlfn.LET(_xlpm.r, SUM(($J$4:$O$171=AQ113)*ROW($J$4:$O$171)), IF(_xlpm.r=0, "", INDEX($C:$C, _xlpm.r)))</f>
        <v/>
      </c>
      <c r="AS113" s="12" t="str" cm="1">
        <f t="array" ref="AS113">_xlfn.LET(_xlpm.r, SUM(($J$4:$O$171=AQ113)*ROW($J$4:$O$171)), IF(_xlpm.r=0, "", INDEX($F:$F, _xlpm.r)))</f>
        <v/>
      </c>
      <c r="AT113" s="89" t="str">
        <f>_xlfn.LET(_xlpm.phone, _xlfn.XLOOKUP(AR113, ALL!$C$3:$C$170, ALL!$R$3:$R$170, ""), IF(_xlpm.phone="", "", _xlpm.phone))</f>
        <v/>
      </c>
    </row>
    <row r="114" spans="1:46" s="12" customFormat="1" ht="20.149999999999999" customHeight="1" x14ac:dyDescent="0.25">
      <c r="A114" s="9">
        <f t="array" ref="A114:C114">[1]ALL!A113:C113</f>
        <v>3635</v>
      </c>
      <c r="B114" s="9" t="str">
        <v>D</v>
      </c>
      <c r="C114" s="9">
        <v>127</v>
      </c>
      <c r="D114" s="9" t="str">
        <f>IF(ALL!G113="","",ALL!G113)</f>
        <v>F</v>
      </c>
      <c r="E114" s="9" t="str">
        <f>ALL!N113</f>
        <v>O</v>
      </c>
      <c r="F114" s="10" t="str">
        <f>IF(ALL!D113="","",ALL!D113)</f>
        <v/>
      </c>
      <c r="G114" s="9"/>
      <c r="H114" s="9"/>
      <c r="I114" s="11"/>
      <c r="J114" s="9"/>
      <c r="K114" s="9"/>
      <c r="L114" s="9"/>
      <c r="M114" s="9"/>
      <c r="N114" s="9"/>
      <c r="O114" s="9"/>
      <c r="R114" s="9">
        <v>110</v>
      </c>
      <c r="S114" s="9">
        <v>220</v>
      </c>
      <c r="T114" s="9">
        <v>330</v>
      </c>
      <c r="U114" s="9">
        <v>440</v>
      </c>
    </row>
    <row r="115" spans="1:46" s="12" customFormat="1" ht="20.149999999999999" customHeight="1" x14ac:dyDescent="0.25">
      <c r="A115" s="9">
        <f t="array" ref="A115:C115">[1]ALL!A114:C114</f>
        <v>3635</v>
      </c>
      <c r="B115" s="9" t="str">
        <v>D</v>
      </c>
      <c r="C115" s="9">
        <v>128</v>
      </c>
      <c r="D115" s="9" t="str">
        <f>IF(ALL!G114="","",ALL!G114)</f>
        <v>M</v>
      </c>
      <c r="E115" s="9" t="str">
        <f>ALL!N114</f>
        <v>O</v>
      </c>
      <c r="F115" s="10" t="str">
        <f>IF(ALL!D114="","",ALL!D114)</f>
        <v/>
      </c>
      <c r="G115" s="9"/>
      <c r="H115" s="9"/>
      <c r="I115" s="11"/>
      <c r="J115" s="9"/>
      <c r="K115" s="9"/>
      <c r="L115" s="9"/>
      <c r="M115" s="9"/>
      <c r="N115" s="9"/>
      <c r="O115" s="9"/>
    </row>
    <row r="116" spans="1:46" s="12" customFormat="1" ht="20.149999999999999" customHeight="1" x14ac:dyDescent="0.25">
      <c r="A116" s="9">
        <f t="array" ref="A116:C116">[1]ALL!A115:C115</f>
        <v>3635</v>
      </c>
      <c r="B116" s="9" t="str">
        <v>D</v>
      </c>
      <c r="C116" s="9">
        <v>129</v>
      </c>
      <c r="D116" s="9" t="str">
        <f>IF(ALL!G115="","",ALL!G115)</f>
        <v>F</v>
      </c>
      <c r="E116" s="9" t="str">
        <f>ALL!N115</f>
        <v>O</v>
      </c>
      <c r="F116" s="10" t="str">
        <f>IF(ALL!D115="","",ALL!D115)</f>
        <v/>
      </c>
      <c r="G116" s="9"/>
      <c r="H116" s="9"/>
      <c r="I116" s="11"/>
      <c r="J116" s="9"/>
      <c r="K116" s="9"/>
      <c r="L116" s="9"/>
      <c r="M116" s="9"/>
      <c r="N116" s="9"/>
      <c r="O116" s="9"/>
    </row>
    <row r="117" spans="1:46" s="12" customFormat="1" ht="20.149999999999999" customHeight="1" x14ac:dyDescent="0.25">
      <c r="A117" s="9">
        <f t="array" ref="A117:C117">[1]ALL!A116:C116</f>
        <v>3635</v>
      </c>
      <c r="B117" s="9" t="str">
        <v>D</v>
      </c>
      <c r="C117" s="9">
        <v>130</v>
      </c>
      <c r="D117" s="9" t="str">
        <f>IF(ALL!G116="","",ALL!G116)</f>
        <v>F</v>
      </c>
      <c r="E117" s="9" t="str">
        <f>ALL!N116</f>
        <v>O</v>
      </c>
      <c r="F117" s="10" t="str">
        <f>IF(ALL!D116="","",ALL!D116)</f>
        <v/>
      </c>
      <c r="G117" s="9"/>
      <c r="H117" s="9"/>
      <c r="I117" s="11"/>
      <c r="J117" s="9"/>
      <c r="K117" s="9"/>
      <c r="L117" s="9"/>
      <c r="M117" s="9"/>
      <c r="N117" s="9"/>
      <c r="O117" s="9"/>
    </row>
    <row r="118" spans="1:46" s="12" customFormat="1" ht="20.149999999999999" customHeight="1" x14ac:dyDescent="0.25">
      <c r="A118" s="9">
        <f t="array" ref="A118:C118">[1]ALL!A117:C117</f>
        <v>3635</v>
      </c>
      <c r="B118" s="9" t="str">
        <v>D</v>
      </c>
      <c r="C118" s="9">
        <v>131</v>
      </c>
      <c r="D118" s="9" t="str">
        <f>IF(ALL!G117="","",ALL!G117)</f>
        <v>F</v>
      </c>
      <c r="E118" s="9" t="str">
        <f>ALL!N117</f>
        <v>O</v>
      </c>
      <c r="F118" s="10" t="str">
        <f>IF(ALL!D117="","",ALL!D117)</f>
        <v/>
      </c>
      <c r="G118" s="9"/>
      <c r="H118" s="9"/>
      <c r="I118" s="11"/>
      <c r="J118" s="9"/>
      <c r="K118" s="9"/>
      <c r="L118" s="9"/>
      <c r="M118" s="9"/>
      <c r="N118" s="9"/>
      <c r="O118" s="9"/>
    </row>
    <row r="119" spans="1:46" s="12" customFormat="1" ht="20.149999999999999" customHeight="1" x14ac:dyDescent="0.25">
      <c r="A119" s="9">
        <f t="array" ref="A119:C119">[1]ALL!A118:C118</f>
        <v>3635</v>
      </c>
      <c r="B119" s="9" t="str">
        <v>D</v>
      </c>
      <c r="C119" s="9">
        <v>132</v>
      </c>
      <c r="D119" s="9" t="str">
        <f>IF(ALL!G118="","",ALL!G118)</f>
        <v>F</v>
      </c>
      <c r="E119" s="9" t="str">
        <f>ALL!N118</f>
        <v>O</v>
      </c>
      <c r="F119" s="10" t="str">
        <f>IF(ALL!D118="","",ALL!D118)</f>
        <v/>
      </c>
      <c r="G119" s="9"/>
      <c r="H119" s="9"/>
      <c r="I119" s="11"/>
      <c r="J119" s="9"/>
      <c r="K119" s="9"/>
      <c r="L119" s="13"/>
      <c r="M119" s="9"/>
      <c r="N119" s="9"/>
      <c r="O119" s="9"/>
    </row>
    <row r="120" spans="1:46" s="12" customFormat="1" ht="20.149999999999999" customHeight="1" x14ac:dyDescent="0.25">
      <c r="A120" s="9">
        <f t="array" ref="A120:C120">[1]ALL!A119:C119</f>
        <v>3635</v>
      </c>
      <c r="B120" s="9" t="str">
        <v>D</v>
      </c>
      <c r="C120" s="9">
        <v>133</v>
      </c>
      <c r="D120" s="9" t="str">
        <f>IF(ALL!G119="","",ALL!G119)</f>
        <v>F</v>
      </c>
      <c r="E120" s="9" t="str">
        <f>ALL!N119</f>
        <v>O</v>
      </c>
      <c r="F120" s="10" t="str">
        <f>IF(ALL!D119="","",ALL!D119)</f>
        <v/>
      </c>
      <c r="G120" s="9"/>
      <c r="H120" s="9"/>
      <c r="I120" s="11"/>
      <c r="J120" s="9"/>
      <c r="K120" s="9"/>
      <c r="L120" s="9"/>
      <c r="M120" s="9"/>
      <c r="N120" s="9"/>
      <c r="O120" s="9"/>
    </row>
    <row r="121" spans="1:46" s="12" customFormat="1" ht="20.149999999999999" customHeight="1" x14ac:dyDescent="0.25">
      <c r="A121" s="9">
        <f t="array" ref="A121:C121">[1]ALL!A120:C120</f>
        <v>3635</v>
      </c>
      <c r="B121" s="9" t="str">
        <v>D</v>
      </c>
      <c r="C121" s="9">
        <v>134</v>
      </c>
      <c r="D121" s="9" t="str">
        <f>IF(ALL!G120="","",ALL!G120)</f>
        <v/>
      </c>
      <c r="E121" s="9" t="str">
        <f>ALL!N120</f>
        <v>V</v>
      </c>
      <c r="F121" s="10" t="str">
        <f>IF(ALL!D120="","",ALL!D120)</f>
        <v/>
      </c>
      <c r="G121" s="9"/>
      <c r="H121" s="9"/>
      <c r="I121" s="11"/>
      <c r="J121" s="9"/>
      <c r="K121" s="9"/>
      <c r="L121" s="9"/>
      <c r="M121" s="13"/>
      <c r="N121" s="13"/>
      <c r="O121" s="13"/>
    </row>
    <row r="122" spans="1:46" s="12" customFormat="1" ht="20.149999999999999" customHeight="1" x14ac:dyDescent="0.25">
      <c r="A122" s="9">
        <f t="array" ref="A122:C122">[1]ALL!A121:C121</f>
        <v>3635</v>
      </c>
      <c r="B122" s="9" t="str">
        <v>D</v>
      </c>
      <c r="C122" s="9">
        <v>135</v>
      </c>
      <c r="D122" s="9" t="str">
        <f>IF(ALL!G121="","",ALL!G121)</f>
        <v/>
      </c>
      <c r="E122" s="9" t="str">
        <f>ALL!N121</f>
        <v>V</v>
      </c>
      <c r="F122" s="10" t="str">
        <f>IF(ALL!D121="","",ALL!D121)</f>
        <v/>
      </c>
      <c r="G122" s="9"/>
      <c r="H122" s="9"/>
      <c r="I122" s="11"/>
      <c r="J122" s="9"/>
      <c r="K122" s="9"/>
      <c r="L122" s="9"/>
      <c r="M122" s="9"/>
      <c r="N122" s="9"/>
      <c r="O122" s="9"/>
    </row>
    <row r="123" spans="1:46" s="12" customFormat="1" ht="20.149999999999999" customHeight="1" x14ac:dyDescent="0.25">
      <c r="A123" s="9">
        <f t="array" ref="A123:C123">[1]ALL!A122:C122</f>
        <v>3635</v>
      </c>
      <c r="B123" s="9" t="str">
        <v>D</v>
      </c>
      <c r="C123" s="9">
        <v>136</v>
      </c>
      <c r="D123" s="9" t="str">
        <f>IF(ALL!G122="","",ALL!G122)</f>
        <v/>
      </c>
      <c r="E123" s="9" t="str">
        <f>ALL!N122</f>
        <v>V</v>
      </c>
      <c r="F123" s="10" t="str">
        <f>IF(ALL!D122="","",ALL!D122)</f>
        <v/>
      </c>
      <c r="G123" s="9"/>
      <c r="H123" s="9"/>
      <c r="I123" s="11"/>
      <c r="J123" s="9"/>
      <c r="K123" s="9"/>
      <c r="L123" s="9"/>
      <c r="M123" s="13"/>
      <c r="N123" s="13"/>
      <c r="O123" s="13"/>
    </row>
    <row r="124" spans="1:46" s="12" customFormat="1" ht="20.149999999999999" customHeight="1" x14ac:dyDescent="0.25">
      <c r="A124" s="9">
        <f t="array" ref="A124:C124">[1]ALL!A123:C123</f>
        <v>3635</v>
      </c>
      <c r="B124" s="9" t="str">
        <v>D</v>
      </c>
      <c r="C124" s="9" t="str">
        <v>225A</v>
      </c>
      <c r="D124" s="9" t="str">
        <f>IF(ALL!G123="","",ALL!G123)</f>
        <v>M</v>
      </c>
      <c r="E124" s="9" t="str">
        <f>ALL!N123</f>
        <v>O</v>
      </c>
      <c r="F124" s="10" t="str">
        <f>IF(ALL!D123="","",ALL!D123)</f>
        <v/>
      </c>
      <c r="G124" s="9"/>
      <c r="H124" s="9"/>
      <c r="I124" s="11"/>
      <c r="J124" s="9"/>
      <c r="K124" s="9"/>
      <c r="L124" s="9"/>
      <c r="M124" s="9"/>
      <c r="N124" s="14"/>
      <c r="O124" s="14"/>
    </row>
    <row r="125" spans="1:46" s="12" customFormat="1" ht="20.149999999999999" customHeight="1" x14ac:dyDescent="0.25">
      <c r="A125" s="9">
        <f t="array" ref="A125:C125">[1]ALL!A124:C124</f>
        <v>3635</v>
      </c>
      <c r="B125" s="9" t="str">
        <v>D</v>
      </c>
      <c r="C125" s="9" t="str">
        <v>225B</v>
      </c>
      <c r="D125" s="9" t="str">
        <f>IF(ALL!G124="","",ALL!G124)</f>
        <v>M</v>
      </c>
      <c r="E125" s="9" t="str">
        <f>ALL!N124</f>
        <v>O</v>
      </c>
      <c r="F125" s="10" t="str">
        <f>IF(ALL!D124="","",ALL!D124)</f>
        <v/>
      </c>
      <c r="G125" s="9"/>
      <c r="H125" s="9"/>
      <c r="I125" s="11"/>
      <c r="J125" s="9"/>
      <c r="K125" s="9"/>
      <c r="L125" s="9"/>
      <c r="M125" s="9"/>
      <c r="N125" s="15"/>
      <c r="O125" s="15"/>
    </row>
    <row r="126" spans="1:46" s="12" customFormat="1" ht="20.149999999999999" customHeight="1" x14ac:dyDescent="0.25">
      <c r="A126" s="9">
        <f t="array" ref="A126:C126">[1]ALL!A125:C125</f>
        <v>3635</v>
      </c>
      <c r="B126" s="9" t="str">
        <v>D</v>
      </c>
      <c r="C126" s="9" t="str">
        <v>226A</v>
      </c>
      <c r="D126" s="9" t="str">
        <f>IF(ALL!G125="","",ALL!G125)</f>
        <v>F</v>
      </c>
      <c r="E126" s="9" t="str">
        <f>ALL!N125</f>
        <v>O</v>
      </c>
      <c r="F126" s="10" t="str">
        <f>IF(ALL!D125="","",ALL!D125)</f>
        <v/>
      </c>
      <c r="G126" s="9"/>
      <c r="H126" s="9"/>
      <c r="I126" s="11"/>
      <c r="J126" s="9"/>
      <c r="K126" s="9"/>
      <c r="L126" s="9"/>
      <c r="M126" s="13"/>
      <c r="N126" s="16"/>
      <c r="O126" s="16"/>
    </row>
    <row r="127" spans="1:46" s="12" customFormat="1" ht="20.149999999999999" customHeight="1" x14ac:dyDescent="0.25">
      <c r="A127" s="9">
        <f t="array" ref="A127:C127">[1]ALL!A126:C126</f>
        <v>3635</v>
      </c>
      <c r="B127" s="9" t="str">
        <v>D</v>
      </c>
      <c r="C127" s="9" t="str">
        <v>226B</v>
      </c>
      <c r="D127" s="9" t="str">
        <f>IF(ALL!G126="","",ALL!G126)</f>
        <v>F</v>
      </c>
      <c r="E127" s="9" t="str">
        <f>ALL!N126</f>
        <v>O</v>
      </c>
      <c r="F127" s="10" t="str">
        <f>IF(ALL!D126="","",ALL!D126)</f>
        <v/>
      </c>
      <c r="G127" s="9"/>
      <c r="H127" s="9"/>
      <c r="I127" s="11"/>
      <c r="J127" s="9"/>
      <c r="K127" s="9"/>
      <c r="L127" s="9"/>
      <c r="M127" s="9"/>
      <c r="N127" s="15"/>
      <c r="O127" s="15"/>
    </row>
    <row r="128" spans="1:46" s="12" customFormat="1" ht="20.149999999999999" customHeight="1" x14ac:dyDescent="0.25">
      <c r="A128" s="9">
        <f t="array" ref="A128:C128">[1]ALL!A127:C127</f>
        <v>3635</v>
      </c>
      <c r="B128" s="9" t="str">
        <v>D</v>
      </c>
      <c r="C128" s="9" t="str">
        <v>227A</v>
      </c>
      <c r="D128" s="9" t="str">
        <f>IF(ALL!G127="","",ALL!G127)</f>
        <v>F</v>
      </c>
      <c r="E128" s="9" t="str">
        <f>ALL!N127</f>
        <v>O</v>
      </c>
      <c r="F128" s="10" t="str">
        <f>IF(ALL!D127="","",ALL!D127)</f>
        <v/>
      </c>
      <c r="G128" s="9"/>
      <c r="H128" s="9"/>
      <c r="I128" s="11"/>
      <c r="J128" s="9"/>
      <c r="K128" s="9"/>
      <c r="L128" s="9"/>
      <c r="M128" s="9"/>
      <c r="N128" s="14"/>
      <c r="O128" s="14"/>
    </row>
    <row r="129" spans="1:15" s="12" customFormat="1" ht="20.149999999999999" customHeight="1" x14ac:dyDescent="0.25">
      <c r="A129" s="9">
        <f t="array" ref="A129:C129">[1]ALL!A128:C128</f>
        <v>3635</v>
      </c>
      <c r="B129" s="9" t="str">
        <v>D</v>
      </c>
      <c r="C129" s="9" t="str">
        <v>227B</v>
      </c>
      <c r="D129" s="9" t="str">
        <f>IF(ALL!G128="","",ALL!G128)</f>
        <v>F</v>
      </c>
      <c r="E129" s="9" t="str">
        <f>ALL!N128</f>
        <v>O</v>
      </c>
      <c r="F129" s="10" t="str">
        <f>IF(ALL!D128="","",ALL!D128)</f>
        <v/>
      </c>
      <c r="G129" s="9"/>
      <c r="H129" s="9"/>
      <c r="I129" s="11"/>
      <c r="J129" s="9"/>
      <c r="K129" s="9"/>
      <c r="L129" s="9"/>
      <c r="M129" s="9"/>
      <c r="N129" s="15"/>
      <c r="O129" s="15"/>
    </row>
    <row r="130" spans="1:15" s="12" customFormat="1" ht="20.149999999999999" customHeight="1" x14ac:dyDescent="0.25">
      <c r="A130" s="9">
        <f t="array" ref="A130:C130">[1]ALL!A129:C129</f>
        <v>3635</v>
      </c>
      <c r="B130" s="9" t="str">
        <v>D</v>
      </c>
      <c r="C130" s="9" t="str">
        <v>228A</v>
      </c>
      <c r="D130" s="9" t="str">
        <f>IF(ALL!G129="","",ALL!G129)</f>
        <v>F</v>
      </c>
      <c r="E130" s="9" t="str">
        <f>ALL!N129</f>
        <v>O</v>
      </c>
      <c r="F130" s="10" t="str">
        <f>IF(ALL!D129="","",ALL!D129)</f>
        <v/>
      </c>
      <c r="G130" s="9"/>
      <c r="H130" s="9"/>
      <c r="I130" s="11"/>
      <c r="J130" s="9"/>
      <c r="K130" s="9"/>
      <c r="L130" s="9"/>
      <c r="M130" s="9"/>
      <c r="N130" s="14"/>
      <c r="O130" s="14"/>
    </row>
    <row r="131" spans="1:15" s="12" customFormat="1" ht="20.149999999999999" customHeight="1" x14ac:dyDescent="0.25">
      <c r="A131" s="9">
        <f t="array" ref="A131:C131">[1]ALL!A130:C130</f>
        <v>3635</v>
      </c>
      <c r="B131" s="9" t="str">
        <v>D</v>
      </c>
      <c r="C131" s="9" t="str">
        <v>228B</v>
      </c>
      <c r="D131" s="9" t="str">
        <f>IF(ALL!G130="","",ALL!G130)</f>
        <v>F</v>
      </c>
      <c r="E131" s="9" t="str">
        <f>ALL!N130</f>
        <v>O</v>
      </c>
      <c r="F131" s="10" t="str">
        <f>IF(ALL!D130="","",ALL!D130)</f>
        <v/>
      </c>
      <c r="G131" s="9"/>
      <c r="H131" s="9"/>
      <c r="I131" s="11"/>
      <c r="J131" s="9"/>
      <c r="K131" s="9"/>
      <c r="L131" s="9"/>
      <c r="M131" s="9"/>
      <c r="N131" s="15"/>
      <c r="O131" s="15"/>
    </row>
    <row r="132" spans="1:15" s="12" customFormat="1" ht="20.149999999999999" customHeight="1" x14ac:dyDescent="0.25">
      <c r="A132" s="9">
        <f t="array" ref="A132:C132">[1]ALL!A131:C131</f>
        <v>3635</v>
      </c>
      <c r="B132" s="9" t="str">
        <v>D</v>
      </c>
      <c r="C132" s="9" t="str">
        <v>229A</v>
      </c>
      <c r="D132" s="9" t="str">
        <f>IF(ALL!G131="","",ALL!G131)</f>
        <v>M</v>
      </c>
      <c r="E132" s="9" t="str">
        <f>ALL!N131</f>
        <v>V</v>
      </c>
      <c r="F132" s="10" t="str">
        <f>IF(ALL!D131="","",ALL!D131)</f>
        <v/>
      </c>
      <c r="G132" s="9"/>
      <c r="H132" s="9"/>
      <c r="I132" s="11"/>
      <c r="J132" s="9"/>
      <c r="K132" s="9"/>
      <c r="L132" s="9"/>
      <c r="M132" s="13"/>
      <c r="N132" s="16"/>
      <c r="O132" s="16"/>
    </row>
    <row r="133" spans="1:15" s="12" customFormat="1" ht="20.149999999999999" customHeight="1" x14ac:dyDescent="0.25">
      <c r="A133" s="9">
        <f t="array" ref="A133:C133">[1]ALL!A132:C132</f>
        <v>3635</v>
      </c>
      <c r="B133" s="9" t="str">
        <v>D</v>
      </c>
      <c r="C133" s="9" t="str">
        <v>229B</v>
      </c>
      <c r="D133" s="9" t="str">
        <f>IF(ALL!G132="","",ALL!G132)</f>
        <v>M</v>
      </c>
      <c r="E133" s="9" t="str">
        <f>ALL!N132</f>
        <v>O</v>
      </c>
      <c r="F133" s="10" t="str">
        <f>IF(ALL!D132="","",ALL!D132)</f>
        <v/>
      </c>
      <c r="G133" s="9"/>
      <c r="H133" s="9"/>
      <c r="I133" s="11"/>
      <c r="J133" s="9"/>
      <c r="K133" s="9"/>
      <c r="L133" s="9"/>
      <c r="M133" s="9"/>
      <c r="N133" s="15"/>
      <c r="O133" s="15"/>
    </row>
    <row r="134" spans="1:15" s="12" customFormat="1" ht="20.149999999999999" customHeight="1" x14ac:dyDescent="0.25">
      <c r="A134" s="9">
        <f t="array" ref="A134:C134">[1]ALL!A133:C133</f>
        <v>3635</v>
      </c>
      <c r="B134" s="9" t="str">
        <v>D</v>
      </c>
      <c r="C134" s="9" t="str">
        <v>230A</v>
      </c>
      <c r="D134" s="9" t="str">
        <f>IF(ALL!G133="","",ALL!G133)</f>
        <v>M</v>
      </c>
      <c r="E134" s="9" t="str">
        <f>ALL!N133</f>
        <v>O</v>
      </c>
      <c r="F134" s="10" t="str">
        <f>IF(ALL!D133="","",ALL!D133)</f>
        <v/>
      </c>
      <c r="G134" s="9"/>
      <c r="H134" s="9"/>
      <c r="I134" s="11"/>
      <c r="J134" s="9"/>
      <c r="K134" s="9"/>
      <c r="L134" s="9"/>
      <c r="M134" s="9"/>
      <c r="N134" s="14"/>
      <c r="O134" s="14"/>
    </row>
    <row r="135" spans="1:15" s="12" customFormat="1" ht="20.149999999999999" customHeight="1" x14ac:dyDescent="0.25">
      <c r="A135" s="9">
        <f t="array" ref="A135:C135">[1]ALL!A134:C134</f>
        <v>3635</v>
      </c>
      <c r="B135" s="9" t="str">
        <v>D</v>
      </c>
      <c r="C135" s="9" t="str">
        <v>230B</v>
      </c>
      <c r="D135" s="9" t="str">
        <f>IF(ALL!G134="","",ALL!G134)</f>
        <v>M</v>
      </c>
      <c r="E135" s="9" t="str">
        <f>ALL!N134</f>
        <v>O</v>
      </c>
      <c r="F135" s="10" t="str">
        <f>IF(ALL!D134="","",ALL!D134)</f>
        <v/>
      </c>
      <c r="G135" s="9"/>
      <c r="H135" s="9"/>
      <c r="I135" s="11"/>
      <c r="J135" s="9"/>
      <c r="K135" s="9"/>
      <c r="L135" s="9"/>
      <c r="M135" s="9"/>
      <c r="N135" s="15"/>
      <c r="O135" s="15"/>
    </row>
    <row r="136" spans="1:15" s="12" customFormat="1" ht="20.149999999999999" customHeight="1" x14ac:dyDescent="0.25">
      <c r="A136" s="9">
        <f t="array" ref="A136:C136">[1]ALL!A135:C135</f>
        <v>3635</v>
      </c>
      <c r="B136" s="9" t="str">
        <v>D</v>
      </c>
      <c r="C136" s="9" t="str">
        <v>231A</v>
      </c>
      <c r="D136" s="9" t="str">
        <f>IF(ALL!G135="","",ALL!G135)</f>
        <v>M</v>
      </c>
      <c r="E136" s="9" t="str">
        <f>ALL!N135</f>
        <v>O</v>
      </c>
      <c r="F136" s="10" t="str">
        <f>IF(ALL!D135="","",ALL!D135)</f>
        <v/>
      </c>
      <c r="G136" s="9"/>
      <c r="H136" s="9"/>
      <c r="I136" s="11"/>
      <c r="J136" s="9"/>
      <c r="K136" s="9"/>
      <c r="L136" s="9"/>
      <c r="M136" s="13"/>
      <c r="N136" s="16"/>
      <c r="O136" s="16"/>
    </row>
    <row r="137" spans="1:15" s="12" customFormat="1" ht="20.149999999999999" customHeight="1" x14ac:dyDescent="0.25">
      <c r="A137" s="9">
        <f t="array" ref="A137:C137">[1]ALL!A136:C136</f>
        <v>3635</v>
      </c>
      <c r="B137" s="9" t="str">
        <v>D</v>
      </c>
      <c r="C137" s="9" t="str">
        <v>231B</v>
      </c>
      <c r="D137" s="9" t="str">
        <f>IF(ALL!G136="","",ALL!G136)</f>
        <v>M</v>
      </c>
      <c r="E137" s="9" t="str">
        <f>ALL!N136</f>
        <v>V</v>
      </c>
      <c r="F137" s="10" t="str">
        <f>IF(ALL!D136="","",ALL!D136)</f>
        <v/>
      </c>
      <c r="G137" s="9"/>
      <c r="H137" s="9"/>
      <c r="I137" s="11"/>
      <c r="J137" s="9"/>
      <c r="K137" s="9"/>
      <c r="L137" s="9"/>
      <c r="M137" s="9"/>
      <c r="N137" s="15"/>
      <c r="O137" s="15"/>
    </row>
    <row r="138" spans="1:15" s="12" customFormat="1" ht="20.149999999999999" customHeight="1" x14ac:dyDescent="0.25">
      <c r="A138" s="9">
        <f t="array" ref="A138:C138">[1]ALL!A137:C137</f>
        <v>3635</v>
      </c>
      <c r="B138" s="9" t="str">
        <v>D</v>
      </c>
      <c r="C138" s="9" t="str">
        <v>232A</v>
      </c>
      <c r="D138" s="9" t="str">
        <f>IF(ALL!G137="","",ALL!G137)</f>
        <v>F</v>
      </c>
      <c r="E138" s="9" t="str">
        <f>ALL!N137</f>
        <v>O</v>
      </c>
      <c r="F138" s="10" t="str">
        <f>IF(ALL!D137="","",ALL!D137)</f>
        <v/>
      </c>
      <c r="G138" s="9"/>
      <c r="H138" s="9"/>
      <c r="I138" s="11"/>
      <c r="J138" s="9"/>
      <c r="K138" s="9"/>
      <c r="L138" s="9"/>
      <c r="M138" s="9"/>
      <c r="N138" s="14"/>
      <c r="O138" s="14"/>
    </row>
    <row r="139" spans="1:15" s="12" customFormat="1" ht="20.149999999999999" customHeight="1" x14ac:dyDescent="0.25">
      <c r="A139" s="9">
        <f t="array" ref="A139:C139">[1]ALL!A138:C138</f>
        <v>3635</v>
      </c>
      <c r="B139" s="9" t="str">
        <v>D</v>
      </c>
      <c r="C139" s="9" t="str">
        <v>232B</v>
      </c>
      <c r="D139" s="9" t="str">
        <f>IF(ALL!G138="","",ALL!G138)</f>
        <v>F</v>
      </c>
      <c r="E139" s="9" t="str">
        <f>ALL!N138</f>
        <v>V</v>
      </c>
      <c r="F139" s="10" t="str">
        <f>IF(ALL!D138="","",ALL!D138)</f>
        <v/>
      </c>
      <c r="G139" s="9"/>
      <c r="H139" s="9"/>
      <c r="I139" s="11"/>
      <c r="J139" s="9"/>
      <c r="K139" s="9"/>
      <c r="L139" s="9"/>
      <c r="M139" s="9"/>
      <c r="N139" s="15"/>
      <c r="O139" s="15"/>
    </row>
    <row r="140" spans="1:15" s="12" customFormat="1" ht="20.149999999999999" customHeight="1" x14ac:dyDescent="0.25">
      <c r="A140" s="9">
        <f t="array" ref="A140:C140">[1]ALL!A139:C139</f>
        <v>3635</v>
      </c>
      <c r="B140" s="9" t="str">
        <v>D</v>
      </c>
      <c r="C140" s="9" t="str">
        <v>233A</v>
      </c>
      <c r="D140" s="9" t="str">
        <f>IF(ALL!G139="","",ALL!G139)</f>
        <v>M</v>
      </c>
      <c r="E140" s="9" t="str">
        <f>ALL!N139</f>
        <v>O</v>
      </c>
      <c r="F140" s="10" t="str">
        <f>IF(ALL!D139="","",ALL!D139)</f>
        <v/>
      </c>
      <c r="G140" s="9"/>
      <c r="H140" s="9"/>
      <c r="I140" s="11"/>
      <c r="J140" s="9"/>
      <c r="K140" s="9"/>
      <c r="L140" s="9"/>
      <c r="M140" s="9"/>
      <c r="N140" s="14"/>
      <c r="O140" s="14"/>
    </row>
    <row r="141" spans="1:15" s="12" customFormat="1" ht="20.149999999999999" customHeight="1" x14ac:dyDescent="0.25">
      <c r="A141" s="9">
        <f t="array" ref="A141:C141">[1]ALL!A140:C140</f>
        <v>3635</v>
      </c>
      <c r="B141" s="9" t="str">
        <v>D</v>
      </c>
      <c r="C141" s="9" t="str">
        <v>233B</v>
      </c>
      <c r="D141" s="9" t="str">
        <f>IF(ALL!G140="","",ALL!G140)</f>
        <v>M</v>
      </c>
      <c r="E141" s="9" t="str">
        <f>ALL!N140</f>
        <v>O</v>
      </c>
      <c r="F141" s="10" t="str">
        <f>IF(ALL!D140="","",ALL!D140)</f>
        <v/>
      </c>
      <c r="G141" s="9"/>
      <c r="H141" s="9"/>
      <c r="I141" s="11"/>
      <c r="J141" s="9"/>
      <c r="K141" s="9"/>
      <c r="L141" s="9"/>
      <c r="M141" s="9"/>
      <c r="N141" s="15"/>
      <c r="O141" s="15"/>
    </row>
    <row r="142" spans="1:15" s="12" customFormat="1" ht="20.149999999999999" customHeight="1" x14ac:dyDescent="0.25">
      <c r="A142" s="9">
        <f t="array" ref="A142:C142">[1]ALL!A141:C141</f>
        <v>3635</v>
      </c>
      <c r="B142" s="9" t="str">
        <v>D</v>
      </c>
      <c r="C142" s="9" t="str">
        <v>234A</v>
      </c>
      <c r="D142" s="9" t="str">
        <f>IF(ALL!G141="","",ALL!G141)</f>
        <v>F</v>
      </c>
      <c r="E142" s="9" t="str">
        <f>ALL!N141</f>
        <v>V</v>
      </c>
      <c r="F142" s="10" t="str">
        <f>IF(ALL!D141="","",ALL!D141)</f>
        <v/>
      </c>
      <c r="G142" s="9"/>
      <c r="H142" s="9"/>
      <c r="I142" s="11"/>
      <c r="J142" s="9"/>
      <c r="K142" s="9"/>
      <c r="L142" s="13"/>
      <c r="M142" s="9"/>
      <c r="N142" s="14"/>
      <c r="O142" s="14"/>
    </row>
    <row r="143" spans="1:15" s="12" customFormat="1" ht="20.149999999999999" customHeight="1" x14ac:dyDescent="0.25">
      <c r="A143" s="9">
        <f t="array" ref="A143:C143">[1]ALL!A142:C142</f>
        <v>3635</v>
      </c>
      <c r="B143" s="9" t="str">
        <v>D</v>
      </c>
      <c r="C143" s="9" t="str">
        <v>234B</v>
      </c>
      <c r="D143" s="9" t="str">
        <f>IF(ALL!G142="","",ALL!G142)</f>
        <v>F</v>
      </c>
      <c r="E143" s="9" t="str">
        <f>ALL!N142</f>
        <v>V</v>
      </c>
      <c r="F143" s="10" t="str">
        <f>IF(ALL!D142="","",ALL!D142)</f>
        <v/>
      </c>
      <c r="G143" s="9"/>
      <c r="H143" s="9"/>
      <c r="I143" s="11"/>
      <c r="J143" s="9"/>
      <c r="K143" s="9"/>
      <c r="L143" s="13"/>
      <c r="M143" s="9"/>
      <c r="N143" s="15"/>
      <c r="O143" s="15"/>
    </row>
    <row r="144" spans="1:15" s="12" customFormat="1" ht="20.149999999999999" customHeight="1" x14ac:dyDescent="0.25">
      <c r="A144" s="9">
        <f t="array" ref="A144:C144">[1]ALL!A143:C143</f>
        <v>3635</v>
      </c>
      <c r="B144" s="9" t="str">
        <v>D</v>
      </c>
      <c r="C144" s="9" t="str">
        <v>235A</v>
      </c>
      <c r="D144" s="9" t="str">
        <f>IF(ALL!G143="","",ALL!G143)</f>
        <v>M</v>
      </c>
      <c r="E144" s="9" t="str">
        <f>ALL!N143</f>
        <v>O</v>
      </c>
      <c r="F144" s="10" t="str">
        <f>IF(ALL!D143="","",ALL!D143)</f>
        <v/>
      </c>
      <c r="G144" s="9"/>
      <c r="H144" s="9"/>
      <c r="I144" s="11"/>
      <c r="J144" s="9"/>
      <c r="K144" s="9"/>
      <c r="L144" s="9"/>
      <c r="M144" s="9"/>
      <c r="N144" s="14"/>
      <c r="O144" s="14"/>
    </row>
    <row r="145" spans="1:15" s="12" customFormat="1" ht="20.149999999999999" customHeight="1" x14ac:dyDescent="0.25">
      <c r="A145" s="9">
        <f t="array" ref="A145:C145">[1]ALL!A144:C144</f>
        <v>3635</v>
      </c>
      <c r="B145" s="9" t="str">
        <v>D</v>
      </c>
      <c r="C145" s="9" t="str">
        <v>235B</v>
      </c>
      <c r="D145" s="9" t="str">
        <f>IF(ALL!G144="","",ALL!G144)</f>
        <v>M</v>
      </c>
      <c r="E145" s="9" t="str">
        <f>ALL!N144</f>
        <v>O</v>
      </c>
      <c r="F145" s="10" t="str">
        <f>IF(ALL!D144="","",ALL!D144)</f>
        <v/>
      </c>
      <c r="G145" s="9"/>
      <c r="H145" s="9"/>
      <c r="I145" s="11"/>
      <c r="J145" s="9"/>
      <c r="K145" s="9"/>
      <c r="L145" s="9"/>
      <c r="M145" s="9"/>
      <c r="N145" s="15"/>
      <c r="O145" s="15"/>
    </row>
    <row r="146" spans="1:15" s="12" customFormat="1" ht="20.149999999999999" customHeight="1" x14ac:dyDescent="0.25">
      <c r="A146" s="9">
        <f t="array" ref="A146:C146">[1]ALL!A145:C145</f>
        <v>3635</v>
      </c>
      <c r="B146" s="9" t="str">
        <v>D</v>
      </c>
      <c r="C146" s="9" t="str">
        <v>236A</v>
      </c>
      <c r="D146" s="9" t="str">
        <f>IF(ALL!G145="","",ALL!G145)</f>
        <v>M</v>
      </c>
      <c r="E146" s="9" t="str">
        <f>ALL!N145</f>
        <v>O</v>
      </c>
      <c r="F146" s="10" t="str">
        <f>IF(ALL!D145="","",ALL!D145)</f>
        <v/>
      </c>
      <c r="G146" s="9"/>
      <c r="H146" s="9"/>
      <c r="I146" s="11"/>
      <c r="J146" s="9"/>
      <c r="K146" s="9"/>
      <c r="L146" s="9"/>
      <c r="M146" s="13"/>
      <c r="N146" s="16"/>
      <c r="O146" s="16"/>
    </row>
    <row r="147" spans="1:15" s="12" customFormat="1" ht="20.149999999999999" customHeight="1" x14ac:dyDescent="0.25">
      <c r="A147" s="9">
        <f t="array" ref="A147:C147">[1]ALL!A146:C146</f>
        <v>3635</v>
      </c>
      <c r="B147" s="9" t="str">
        <v>D</v>
      </c>
      <c r="C147" s="9" t="str">
        <v>236B</v>
      </c>
      <c r="D147" s="9" t="str">
        <f>IF(ALL!G146="","",ALL!G146)</f>
        <v>M</v>
      </c>
      <c r="E147" s="9" t="str">
        <f>ALL!N146</f>
        <v>O</v>
      </c>
      <c r="F147" s="10" t="str">
        <f>IF(ALL!D146="","",ALL!D146)</f>
        <v/>
      </c>
      <c r="G147" s="9"/>
      <c r="H147" s="9"/>
      <c r="I147" s="11"/>
      <c r="J147" s="9"/>
      <c r="K147" s="9"/>
      <c r="L147" s="9"/>
      <c r="M147" s="9"/>
      <c r="N147" s="15"/>
      <c r="O147" s="15"/>
    </row>
    <row r="148" spans="1:15" s="12" customFormat="1" ht="20.149999999999999" customHeight="1" x14ac:dyDescent="0.25">
      <c r="A148" s="9">
        <f t="array" ref="A148:C148">[1]ALL!A147:C147</f>
        <v>3635</v>
      </c>
      <c r="B148" s="9" t="str">
        <v>D</v>
      </c>
      <c r="C148" s="9" t="str">
        <v>325A</v>
      </c>
      <c r="D148" s="9" t="str">
        <f>IF(ALL!G147="","",ALL!G147)</f>
        <v>M</v>
      </c>
      <c r="E148" s="9" t="str">
        <f>ALL!N147</f>
        <v>V</v>
      </c>
      <c r="F148" s="10" t="str">
        <f>IF(ALL!D147="","",ALL!D147)</f>
        <v/>
      </c>
      <c r="G148" s="9"/>
      <c r="H148" s="9"/>
      <c r="I148" s="11"/>
      <c r="J148" s="9"/>
      <c r="K148" s="9"/>
      <c r="L148" s="9"/>
      <c r="M148" s="9"/>
      <c r="N148" s="14"/>
      <c r="O148" s="14"/>
    </row>
    <row r="149" spans="1:15" s="12" customFormat="1" ht="20.149999999999999" customHeight="1" x14ac:dyDescent="0.25">
      <c r="A149" s="9">
        <f t="array" ref="A149:C149">[1]ALL!A148:C148</f>
        <v>3635</v>
      </c>
      <c r="B149" s="9" t="str">
        <v>D</v>
      </c>
      <c r="C149" s="9" t="str">
        <v>325B</v>
      </c>
      <c r="D149" s="9" t="str">
        <f>IF(ALL!G148="","",ALL!G148)</f>
        <v>M</v>
      </c>
      <c r="E149" s="9" t="str">
        <f>ALL!N148</f>
        <v>O</v>
      </c>
      <c r="F149" s="10" t="str">
        <f>IF(ALL!D148="","",ALL!D148)</f>
        <v/>
      </c>
      <c r="G149" s="9"/>
      <c r="H149" s="9"/>
      <c r="I149" s="11"/>
      <c r="J149" s="9"/>
      <c r="K149" s="9"/>
      <c r="L149" s="9"/>
      <c r="M149" s="9"/>
      <c r="N149" s="15"/>
      <c r="O149" s="15"/>
    </row>
    <row r="150" spans="1:15" s="12" customFormat="1" ht="20.149999999999999" customHeight="1" x14ac:dyDescent="0.25">
      <c r="A150" s="9">
        <f t="array" ref="A150:C150">[1]ALL!A149:C149</f>
        <v>3635</v>
      </c>
      <c r="B150" s="9" t="str">
        <v>D</v>
      </c>
      <c r="C150" s="9" t="str">
        <v>326A</v>
      </c>
      <c r="D150" s="9" t="str">
        <f>IF(ALL!G149="","",ALL!G149)</f>
        <v>F</v>
      </c>
      <c r="E150" s="9" t="str">
        <f>ALL!N149</f>
        <v>V</v>
      </c>
      <c r="F150" s="10" t="str">
        <f>IF(ALL!D149="","",ALL!D149)</f>
        <v/>
      </c>
      <c r="G150" s="9"/>
      <c r="H150" s="9"/>
      <c r="I150" s="11"/>
      <c r="J150" s="9"/>
      <c r="K150" s="9"/>
      <c r="L150" s="9"/>
      <c r="M150" s="9"/>
      <c r="N150" s="14"/>
      <c r="O150" s="14"/>
    </row>
    <row r="151" spans="1:15" s="12" customFormat="1" ht="20.149999999999999" customHeight="1" x14ac:dyDescent="0.25">
      <c r="A151" s="9">
        <f t="array" ref="A151:C151">[1]ALL!A150:C150</f>
        <v>3635</v>
      </c>
      <c r="B151" s="9" t="str">
        <v>D</v>
      </c>
      <c r="C151" s="9" t="str">
        <v>326B</v>
      </c>
      <c r="D151" s="9" t="str">
        <f>IF(ALL!G150="","",ALL!G150)</f>
        <v>F</v>
      </c>
      <c r="E151" s="9" t="str">
        <f>ALL!N150</f>
        <v>O</v>
      </c>
      <c r="F151" s="10" t="str">
        <f>IF(ALL!D150="","",ALL!D150)</f>
        <v/>
      </c>
      <c r="G151" s="9"/>
      <c r="H151" s="9"/>
      <c r="I151" s="11"/>
      <c r="J151" s="9"/>
      <c r="K151" s="9"/>
      <c r="L151" s="9"/>
      <c r="M151" s="9"/>
      <c r="N151" s="15"/>
      <c r="O151" s="15"/>
    </row>
    <row r="152" spans="1:15" s="12" customFormat="1" ht="20.149999999999999" customHeight="1" x14ac:dyDescent="0.25">
      <c r="A152" s="9">
        <f t="array" ref="A152:C152">[1]ALL!A151:C151</f>
        <v>3635</v>
      </c>
      <c r="B152" s="9" t="str">
        <v>D</v>
      </c>
      <c r="C152" s="9" t="str">
        <v>327A</v>
      </c>
      <c r="D152" s="9" t="str">
        <f>IF(ALL!G151="","",ALL!G151)</f>
        <v>M</v>
      </c>
      <c r="E152" s="9" t="str">
        <f>ALL!N151</f>
        <v>O</v>
      </c>
      <c r="F152" s="10" t="str">
        <f>IF(ALL!D151="","",ALL!D151)</f>
        <v/>
      </c>
      <c r="G152" s="9"/>
      <c r="H152" s="9"/>
      <c r="I152" s="11"/>
      <c r="J152" s="9"/>
      <c r="K152" s="9"/>
      <c r="L152" s="9"/>
      <c r="M152" s="9"/>
      <c r="N152" s="14"/>
      <c r="O152" s="14"/>
    </row>
    <row r="153" spans="1:15" s="12" customFormat="1" ht="20.149999999999999" customHeight="1" x14ac:dyDescent="0.25">
      <c r="A153" s="9">
        <f t="array" ref="A153:C153">[1]ALL!A152:C152</f>
        <v>3635</v>
      </c>
      <c r="B153" s="9" t="str">
        <v>D</v>
      </c>
      <c r="C153" s="9" t="str">
        <v>327B</v>
      </c>
      <c r="D153" s="9" t="str">
        <f>IF(ALL!G152="","",ALL!G152)</f>
        <v>M</v>
      </c>
      <c r="E153" s="9" t="str">
        <f>ALL!N152</f>
        <v>O</v>
      </c>
      <c r="F153" s="10" t="str">
        <f>IF(ALL!D152="","",ALL!D152)</f>
        <v/>
      </c>
      <c r="G153" s="9"/>
      <c r="H153" s="9"/>
      <c r="I153" s="11"/>
      <c r="J153" s="9"/>
      <c r="K153" s="9"/>
      <c r="L153" s="9"/>
      <c r="M153" s="9"/>
      <c r="N153" s="15"/>
      <c r="O153" s="15"/>
    </row>
    <row r="154" spans="1:15" s="12" customFormat="1" ht="20.149999999999999" customHeight="1" x14ac:dyDescent="0.25">
      <c r="A154" s="9">
        <f t="array" ref="A154:C154">[1]ALL!A153:C153</f>
        <v>3635</v>
      </c>
      <c r="B154" s="9" t="str">
        <v>D</v>
      </c>
      <c r="C154" s="9" t="str">
        <v>328A</v>
      </c>
      <c r="D154" s="9" t="str">
        <f>IF(ALL!G153="","",ALL!G153)</f>
        <v>F</v>
      </c>
      <c r="E154" s="9" t="str">
        <f>ALL!N153</f>
        <v>O</v>
      </c>
      <c r="F154" s="10" t="str">
        <f>IF(ALL!D153="","",ALL!D153)</f>
        <v/>
      </c>
      <c r="G154" s="9"/>
      <c r="H154" s="9"/>
      <c r="I154" s="11"/>
      <c r="J154" s="9"/>
      <c r="K154" s="9"/>
      <c r="L154" s="9"/>
      <c r="M154" s="13"/>
      <c r="N154" s="16"/>
      <c r="O154" s="16"/>
    </row>
    <row r="155" spans="1:15" s="12" customFormat="1" ht="20.149999999999999" customHeight="1" x14ac:dyDescent="0.25">
      <c r="A155" s="9">
        <f t="array" ref="A155:C155">[1]ALL!A154:C154</f>
        <v>3635</v>
      </c>
      <c r="B155" s="9" t="str">
        <v>D</v>
      </c>
      <c r="C155" s="9" t="str">
        <v>328B</v>
      </c>
      <c r="D155" s="9" t="str">
        <f>IF(ALL!G154="","",ALL!G154)</f>
        <v>F</v>
      </c>
      <c r="E155" s="9" t="str">
        <f>ALL!N154</f>
        <v>O</v>
      </c>
      <c r="F155" s="10" t="str">
        <f>IF(ALL!D154="","",ALL!D154)</f>
        <v/>
      </c>
      <c r="G155" s="9"/>
      <c r="H155" s="9"/>
      <c r="I155" s="11"/>
      <c r="J155" s="9"/>
      <c r="K155" s="9"/>
      <c r="L155" s="9"/>
      <c r="M155" s="9"/>
      <c r="N155" s="15"/>
      <c r="O155" s="15"/>
    </row>
    <row r="156" spans="1:15" s="12" customFormat="1" ht="20.149999999999999" customHeight="1" x14ac:dyDescent="0.25">
      <c r="A156" s="9">
        <f t="array" ref="A156:C156">[1]ALL!A155:C155</f>
        <v>3635</v>
      </c>
      <c r="B156" s="9" t="str">
        <v>D</v>
      </c>
      <c r="C156" s="9" t="str">
        <v>329A</v>
      </c>
      <c r="D156" s="9" t="str">
        <f>IF(ALL!G155="","",ALL!G155)</f>
        <v>M</v>
      </c>
      <c r="E156" s="9" t="str">
        <f>ALL!N155</f>
        <v>O</v>
      </c>
      <c r="F156" s="10" t="str">
        <f>IF(ALL!D155="","",ALL!D155)</f>
        <v/>
      </c>
      <c r="G156" s="9"/>
      <c r="H156" s="9"/>
      <c r="I156" s="11"/>
      <c r="J156" s="9"/>
      <c r="K156" s="9"/>
      <c r="L156" s="9"/>
      <c r="M156" s="9"/>
      <c r="N156" s="14"/>
      <c r="O156" s="14"/>
    </row>
    <row r="157" spans="1:15" s="12" customFormat="1" ht="20.149999999999999" customHeight="1" x14ac:dyDescent="0.25">
      <c r="A157" s="9">
        <f t="array" ref="A157:C157">[1]ALL!A156:C156</f>
        <v>3635</v>
      </c>
      <c r="B157" s="9" t="str">
        <v>D</v>
      </c>
      <c r="C157" s="9" t="str">
        <v>329B</v>
      </c>
      <c r="D157" s="9" t="str">
        <f>IF(ALL!G156="","",ALL!G156)</f>
        <v>M</v>
      </c>
      <c r="E157" s="9" t="str">
        <f>ALL!N156</f>
        <v>O</v>
      </c>
      <c r="F157" s="10" t="str">
        <f>IF(ALL!D156="","",ALL!D156)</f>
        <v/>
      </c>
      <c r="G157" s="9"/>
      <c r="H157" s="9"/>
      <c r="I157" s="11"/>
      <c r="J157" s="9"/>
      <c r="K157" s="9"/>
      <c r="L157" s="9"/>
      <c r="M157" s="9"/>
      <c r="N157" s="15"/>
      <c r="O157" s="15"/>
    </row>
    <row r="158" spans="1:15" s="12" customFormat="1" ht="20.149999999999999" customHeight="1" x14ac:dyDescent="0.25">
      <c r="A158" s="9">
        <f t="array" ref="A158:C158">[1]ALL!A157:C157</f>
        <v>3635</v>
      </c>
      <c r="B158" s="9" t="str">
        <v>D</v>
      </c>
      <c r="C158" s="9" t="str">
        <v>330A</v>
      </c>
      <c r="D158" s="9" t="str">
        <f>IF(ALL!G157="","",ALL!G157)</f>
        <v>F</v>
      </c>
      <c r="E158" s="9" t="str">
        <f>ALL!N157</f>
        <v>O</v>
      </c>
      <c r="F158" s="10" t="str">
        <f>IF(ALL!D157="","",ALL!D157)</f>
        <v/>
      </c>
      <c r="G158" s="9"/>
      <c r="H158" s="9"/>
      <c r="I158" s="11"/>
      <c r="J158" s="9"/>
      <c r="K158" s="9"/>
      <c r="L158" s="9"/>
      <c r="M158" s="9"/>
      <c r="N158" s="14"/>
      <c r="O158" s="14"/>
    </row>
    <row r="159" spans="1:15" s="12" customFormat="1" ht="20.149999999999999" customHeight="1" x14ac:dyDescent="0.25">
      <c r="A159" s="9">
        <f t="array" ref="A159:C159">[1]ALL!A158:C158</f>
        <v>3635</v>
      </c>
      <c r="B159" s="9" t="str">
        <v>D</v>
      </c>
      <c r="C159" s="9" t="str">
        <v>330B</v>
      </c>
      <c r="D159" s="9" t="str">
        <f>IF(ALL!G158="","",ALL!G158)</f>
        <v>F</v>
      </c>
      <c r="E159" s="9" t="str">
        <f>ALL!N158</f>
        <v>V</v>
      </c>
      <c r="F159" s="10" t="str">
        <f>IF(ALL!D158="","",ALL!D158)</f>
        <v/>
      </c>
      <c r="G159" s="9"/>
      <c r="H159" s="9"/>
      <c r="I159" s="11"/>
      <c r="J159" s="9"/>
      <c r="K159" s="9"/>
      <c r="L159" s="9"/>
      <c r="M159" s="9"/>
      <c r="N159" s="15"/>
      <c r="O159" s="15"/>
    </row>
    <row r="160" spans="1:15" s="12" customFormat="1" ht="20.149999999999999" customHeight="1" x14ac:dyDescent="0.25">
      <c r="A160" s="9">
        <f t="array" ref="A160:C160">[1]ALL!A159:C159</f>
        <v>3635</v>
      </c>
      <c r="B160" s="9" t="str">
        <v>D</v>
      </c>
      <c r="C160" s="9" t="str">
        <v>331A</v>
      </c>
      <c r="D160" s="9" t="str">
        <f>IF(ALL!G159="","",ALL!G159)</f>
        <v>F</v>
      </c>
      <c r="E160" s="9" t="str">
        <f>ALL!N159</f>
        <v>O</v>
      </c>
      <c r="F160" s="10" t="str">
        <f>IF(ALL!D159="","",ALL!D159)</f>
        <v/>
      </c>
      <c r="G160" s="9"/>
      <c r="H160" s="9"/>
      <c r="I160" s="11"/>
      <c r="J160" s="9"/>
      <c r="K160" s="9"/>
      <c r="L160" s="9"/>
      <c r="M160" s="9"/>
      <c r="N160" s="14"/>
      <c r="O160" s="14"/>
    </row>
    <row r="161" spans="1:18" s="12" customFormat="1" ht="20.149999999999999" customHeight="1" x14ac:dyDescent="0.25">
      <c r="A161" s="9">
        <f t="array" ref="A161:C161">[1]ALL!A160:C160</f>
        <v>3635</v>
      </c>
      <c r="B161" s="9" t="str">
        <v>D</v>
      </c>
      <c r="C161" s="9" t="str">
        <v>331B</v>
      </c>
      <c r="D161" s="9" t="str">
        <f>IF(ALL!G160="","",ALL!G160)</f>
        <v>F</v>
      </c>
      <c r="E161" s="9" t="str">
        <f>ALL!N160</f>
        <v>OP</v>
      </c>
      <c r="F161" s="10" t="str">
        <f>IF(ALL!D160="","",ALL!D160)</f>
        <v/>
      </c>
      <c r="G161" s="9"/>
      <c r="H161" s="9"/>
      <c r="I161" s="11"/>
      <c r="J161" s="9"/>
      <c r="K161" s="9"/>
      <c r="L161" s="9"/>
      <c r="M161" s="9"/>
      <c r="N161" s="15"/>
      <c r="O161" s="15"/>
    </row>
    <row r="162" spans="1:18" s="12" customFormat="1" ht="20.149999999999999" customHeight="1" x14ac:dyDescent="0.25">
      <c r="A162" s="9">
        <f t="array" ref="A162:C162">[1]ALL!A161:C161</f>
        <v>3635</v>
      </c>
      <c r="B162" s="9" t="str">
        <v>D</v>
      </c>
      <c r="C162" s="9" t="str">
        <v>332A</v>
      </c>
      <c r="D162" s="9" t="str">
        <f>IF(ALL!G161="","",ALL!G161)</f>
        <v>M</v>
      </c>
      <c r="E162" s="9" t="str">
        <f>ALL!N161</f>
        <v>O</v>
      </c>
      <c r="F162" s="10" t="str">
        <f>IF(ALL!D161="","",ALL!D161)</f>
        <v/>
      </c>
      <c r="G162" s="9"/>
      <c r="H162" s="9"/>
      <c r="I162" s="11"/>
      <c r="J162" s="9"/>
      <c r="K162" s="9"/>
      <c r="L162" s="9"/>
      <c r="M162" s="9"/>
      <c r="N162" s="14"/>
      <c r="O162" s="14"/>
    </row>
    <row r="163" spans="1:18" s="12" customFormat="1" ht="20.149999999999999" customHeight="1" x14ac:dyDescent="0.25">
      <c r="A163" s="9">
        <f t="array" ref="A163:C163">[1]ALL!A162:C162</f>
        <v>3635</v>
      </c>
      <c r="B163" s="9" t="str">
        <v>D</v>
      </c>
      <c r="C163" s="9" t="str">
        <v>332B</v>
      </c>
      <c r="D163" s="9" t="str">
        <f>IF(ALL!G162="","",ALL!G162)</f>
        <v>M</v>
      </c>
      <c r="E163" s="9" t="str">
        <f>ALL!N162</f>
        <v>O</v>
      </c>
      <c r="F163" s="10" t="str">
        <f>IF(ALL!D162="","",ALL!D162)</f>
        <v/>
      </c>
      <c r="G163" s="9"/>
      <c r="H163" s="9"/>
      <c r="I163" s="11"/>
      <c r="J163" s="9"/>
      <c r="K163" s="9"/>
      <c r="L163" s="9"/>
      <c r="M163" s="9"/>
      <c r="N163" s="15"/>
      <c r="O163" s="15"/>
    </row>
    <row r="164" spans="1:18" s="12" customFormat="1" ht="20.149999999999999" customHeight="1" x14ac:dyDescent="0.25">
      <c r="A164" s="9">
        <f t="array" ref="A164:C164">[1]ALL!A163:C163</f>
        <v>3635</v>
      </c>
      <c r="B164" s="9" t="str">
        <v>D</v>
      </c>
      <c r="C164" s="9" t="str">
        <v>333A</v>
      </c>
      <c r="D164" s="9" t="str">
        <f>IF(ALL!G163="","",ALL!G163)</f>
        <v>F</v>
      </c>
      <c r="E164" s="9" t="str">
        <f>ALL!N163</f>
        <v>O</v>
      </c>
      <c r="F164" s="10" t="str">
        <f>IF(ALL!D163="","",ALL!D163)</f>
        <v/>
      </c>
      <c r="G164" s="9"/>
      <c r="H164" s="9"/>
      <c r="I164" s="11"/>
      <c r="J164" s="9"/>
      <c r="K164" s="9"/>
      <c r="L164" s="9"/>
      <c r="M164" s="9"/>
      <c r="N164" s="14"/>
      <c r="O164" s="14"/>
    </row>
    <row r="165" spans="1:18" s="12" customFormat="1" ht="20.149999999999999" customHeight="1" x14ac:dyDescent="0.25">
      <c r="A165" s="9">
        <f t="array" ref="A165:C165">[1]ALL!A164:C164</f>
        <v>3635</v>
      </c>
      <c r="B165" s="9" t="str">
        <v>D</v>
      </c>
      <c r="C165" s="9" t="str">
        <v>333B</v>
      </c>
      <c r="D165" s="9" t="str">
        <f>IF(ALL!G164="","",ALL!G164)</f>
        <v>F</v>
      </c>
      <c r="E165" s="9" t="str">
        <f>ALL!N164</f>
        <v>O</v>
      </c>
      <c r="F165" s="10" t="str">
        <f>IF(ALL!D164="","",ALL!D164)</f>
        <v/>
      </c>
      <c r="G165" s="9"/>
      <c r="H165" s="9"/>
      <c r="I165" s="11"/>
      <c r="J165" s="9"/>
      <c r="K165" s="9"/>
      <c r="L165" s="9"/>
      <c r="M165" s="9"/>
      <c r="N165" s="15"/>
      <c r="O165" s="15"/>
    </row>
    <row r="166" spans="1:18" s="12" customFormat="1" ht="20.149999999999999" customHeight="1" x14ac:dyDescent="0.25">
      <c r="A166" s="9">
        <f t="array" ref="A166:C166">[1]ALL!A165:C165</f>
        <v>3635</v>
      </c>
      <c r="B166" s="9" t="str">
        <v>D</v>
      </c>
      <c r="C166" s="9" t="str">
        <v>334A</v>
      </c>
      <c r="D166" s="9" t="str">
        <f>IF(ALL!G165="","",ALL!G165)</f>
        <v>F</v>
      </c>
      <c r="E166" s="9" t="str">
        <f>ALL!N165</f>
        <v>O</v>
      </c>
      <c r="F166" s="10" t="str">
        <f>IF(ALL!D165="","",ALL!D165)</f>
        <v/>
      </c>
      <c r="G166" s="9"/>
      <c r="H166" s="9"/>
      <c r="I166" s="11"/>
      <c r="J166" s="9"/>
      <c r="K166" s="9"/>
      <c r="L166" s="9"/>
      <c r="M166" s="9"/>
      <c r="N166" s="14"/>
      <c r="O166" s="14"/>
    </row>
    <row r="167" spans="1:18" s="12" customFormat="1" ht="20.149999999999999" customHeight="1" x14ac:dyDescent="0.25">
      <c r="A167" s="9">
        <f t="array" ref="A167:C167">[1]ALL!A166:C166</f>
        <v>3635</v>
      </c>
      <c r="B167" s="9" t="str">
        <v>D</v>
      </c>
      <c r="C167" s="9" t="str">
        <v>334B</v>
      </c>
      <c r="D167" s="9" t="str">
        <f>IF(ALL!G166="","",ALL!G166)</f>
        <v>F</v>
      </c>
      <c r="E167" s="9" t="str">
        <f>ALL!N166</f>
        <v>O</v>
      </c>
      <c r="F167" s="10" t="str">
        <f>IF(ALL!D166="","",ALL!D166)</f>
        <v/>
      </c>
      <c r="G167" s="9"/>
      <c r="H167" s="9"/>
      <c r="I167" s="11"/>
      <c r="J167" s="9"/>
      <c r="K167" s="9"/>
      <c r="L167" s="9"/>
      <c r="M167" s="9"/>
      <c r="N167" s="15"/>
      <c r="O167" s="15"/>
    </row>
    <row r="168" spans="1:18" s="12" customFormat="1" ht="20.149999999999999" customHeight="1" x14ac:dyDescent="0.25">
      <c r="A168" s="9">
        <f t="array" ref="A168:C168">[1]ALL!A167:C167</f>
        <v>3635</v>
      </c>
      <c r="B168" s="9" t="str">
        <v>D</v>
      </c>
      <c r="C168" s="9" t="str">
        <v>335A</v>
      </c>
      <c r="D168" s="9" t="str">
        <f>IF(ALL!G167="","",ALL!G167)</f>
        <v/>
      </c>
      <c r="E168" s="9" t="str">
        <f>ALL!N167</f>
        <v>V</v>
      </c>
      <c r="F168" s="10" t="str">
        <f>IF(ALL!D167="","",ALL!D167)</f>
        <v/>
      </c>
      <c r="G168" s="9"/>
      <c r="H168" s="9"/>
      <c r="I168" s="11"/>
      <c r="J168" s="9"/>
      <c r="K168" s="9"/>
      <c r="L168" s="9"/>
      <c r="M168" s="9"/>
      <c r="N168" s="14"/>
      <c r="O168" s="14"/>
    </row>
    <row r="169" spans="1:18" s="12" customFormat="1" ht="20.149999999999999" customHeight="1" x14ac:dyDescent="0.25">
      <c r="A169" s="9">
        <f t="array" ref="A169:C169">[1]ALL!A168:C168</f>
        <v>3635</v>
      </c>
      <c r="B169" s="9" t="str">
        <v>D</v>
      </c>
      <c r="C169" s="9" t="str">
        <v>335B</v>
      </c>
      <c r="D169" s="9" t="str">
        <f>IF(ALL!G168="","",ALL!G168)</f>
        <v/>
      </c>
      <c r="E169" s="9" t="str">
        <f>ALL!N168</f>
        <v>V</v>
      </c>
      <c r="F169" s="10" t="str">
        <f>IF(ALL!D168="","",ALL!D168)</f>
        <v/>
      </c>
      <c r="G169" s="9"/>
      <c r="H169" s="9"/>
      <c r="I169" s="11"/>
      <c r="J169" s="9"/>
      <c r="K169" s="9"/>
      <c r="L169" s="9"/>
      <c r="M169" s="9"/>
      <c r="N169" s="15"/>
      <c r="O169" s="15"/>
    </row>
    <row r="170" spans="1:18" s="12" customFormat="1" ht="20.149999999999999" customHeight="1" x14ac:dyDescent="0.25">
      <c r="A170" s="9">
        <f t="array" ref="A170:C170">[1]ALL!A169:C169</f>
        <v>3635</v>
      </c>
      <c r="B170" s="9" t="str">
        <v>D</v>
      </c>
      <c r="C170" s="9" t="str">
        <v>336A</v>
      </c>
      <c r="D170" s="9" t="str">
        <f>IF(ALL!G169="","",ALL!G169)</f>
        <v>M</v>
      </c>
      <c r="E170" s="9" t="str">
        <f>ALL!N169</f>
        <v>V</v>
      </c>
      <c r="F170" s="10" t="str">
        <f>IF(ALL!D169="","",ALL!D169)</f>
        <v/>
      </c>
      <c r="G170" s="9"/>
      <c r="H170" s="9"/>
      <c r="I170" s="11"/>
      <c r="J170" s="9"/>
      <c r="K170" s="9"/>
      <c r="L170" s="9"/>
      <c r="M170" s="13"/>
      <c r="N170" s="16"/>
      <c r="O170" s="16"/>
    </row>
    <row r="171" spans="1:18" s="12" customFormat="1" ht="20.149999999999999" customHeight="1" x14ac:dyDescent="0.25">
      <c r="A171" s="9">
        <f t="array" ref="A171:C171">[1]ALL!A170:C170</f>
        <v>3635</v>
      </c>
      <c r="B171" s="9" t="str">
        <v>D</v>
      </c>
      <c r="C171" s="9" t="str">
        <v>336B</v>
      </c>
      <c r="D171" s="9" t="str">
        <f>IF(ALL!G170="","",ALL!G170)</f>
        <v>M</v>
      </c>
      <c r="E171" s="9" t="str">
        <f>ALL!N170</f>
        <v>O</v>
      </c>
      <c r="F171" s="10" t="str">
        <f>IF(ALL!D170="","",ALL!D170)</f>
        <v/>
      </c>
      <c r="G171" s="9"/>
      <c r="H171" s="9"/>
      <c r="I171" s="11"/>
      <c r="J171" s="9"/>
      <c r="K171" s="9"/>
      <c r="L171" s="9"/>
      <c r="M171" s="9"/>
      <c r="N171" s="15"/>
      <c r="O171" s="15"/>
    </row>
    <row r="172" spans="1:18" x14ac:dyDescent="0.25">
      <c r="R172" s="12"/>
    </row>
    <row r="173" spans="1:18" x14ac:dyDescent="0.25">
      <c r="B173" s="145"/>
      <c r="C173" s="146"/>
      <c r="D173" s="146"/>
      <c r="E173" s="146"/>
      <c r="J173" s="22"/>
      <c r="K173" s="22"/>
      <c r="L173" s="22"/>
      <c r="R173" s="12"/>
    </row>
    <row r="174" spans="1:18" x14ac:dyDescent="0.25">
      <c r="B174" s="145"/>
      <c r="C174" s="146"/>
      <c r="D174" s="146"/>
      <c r="E174" s="146"/>
      <c r="J174" s="22"/>
      <c r="K174" s="22"/>
      <c r="L174" s="22"/>
      <c r="R174" s="12"/>
    </row>
    <row r="175" spans="1:18" x14ac:dyDescent="0.25">
      <c r="B175" s="138"/>
      <c r="C175" s="147"/>
      <c r="D175" s="147"/>
      <c r="E175" s="147"/>
      <c r="J175" s="22"/>
      <c r="K175" s="22"/>
      <c r="L175" s="22"/>
      <c r="R175" s="12"/>
    </row>
    <row r="176" spans="1:18" x14ac:dyDescent="0.25">
      <c r="B176" s="145"/>
      <c r="C176" s="146"/>
      <c r="D176" s="146"/>
      <c r="E176" s="146"/>
      <c r="J176" s="22"/>
      <c r="K176" s="22"/>
      <c r="L176" s="22"/>
      <c r="R176" s="12"/>
    </row>
    <row r="177" spans="2:18" x14ac:dyDescent="0.25">
      <c r="J177" s="22"/>
      <c r="K177" s="22"/>
      <c r="L177" s="22"/>
      <c r="R177" s="12"/>
    </row>
    <row r="178" spans="2:18" x14ac:dyDescent="0.25">
      <c r="J178" s="22"/>
      <c r="K178" s="22"/>
      <c r="L178" s="22"/>
      <c r="R178" s="12"/>
    </row>
    <row r="179" spans="2:18" x14ac:dyDescent="0.25">
      <c r="R179" s="12"/>
    </row>
    <row r="180" spans="2:18" x14ac:dyDescent="0.25">
      <c r="J180" s="23"/>
      <c r="K180" s="23"/>
      <c r="L180" s="23"/>
      <c r="R180" s="12"/>
    </row>
    <row r="181" spans="2:18" x14ac:dyDescent="0.25">
      <c r="R181" s="12"/>
    </row>
    <row r="182" spans="2:18" x14ac:dyDescent="0.25">
      <c r="B182" s="138"/>
      <c r="C182" s="139"/>
      <c r="D182" s="139"/>
      <c r="E182" s="139"/>
      <c r="F182" s="139"/>
      <c r="G182" s="139"/>
      <c r="H182" s="139"/>
      <c r="I182" s="139"/>
      <c r="J182" s="139"/>
      <c r="K182"/>
      <c r="L182"/>
      <c r="R182" s="12"/>
    </row>
    <row r="183" spans="2:18" x14ac:dyDescent="0.25">
      <c r="B183" s="138"/>
      <c r="C183" s="139"/>
      <c r="D183" s="139"/>
      <c r="E183" s="139"/>
      <c r="F183" s="139"/>
      <c r="G183" s="139"/>
      <c r="H183" s="139"/>
      <c r="I183" s="139"/>
      <c r="J183" s="139"/>
      <c r="K183"/>
      <c r="L183"/>
      <c r="R183" s="12"/>
    </row>
    <row r="184" spans="2:18" x14ac:dyDescent="0.25">
      <c r="R184" s="12"/>
    </row>
  </sheetData>
  <mergeCells count="14">
    <mergeCell ref="AB2:AE2"/>
    <mergeCell ref="AG2:AJ2"/>
    <mergeCell ref="AL2:AO2"/>
    <mergeCell ref="AQ2:AT2"/>
    <mergeCell ref="R2:U2"/>
    <mergeCell ref="W2:Z2"/>
    <mergeCell ref="B183:J183"/>
    <mergeCell ref="A1:O1"/>
    <mergeCell ref="A2:O2"/>
    <mergeCell ref="B173:E173"/>
    <mergeCell ref="B174:E174"/>
    <mergeCell ref="B175:E175"/>
    <mergeCell ref="B176:E176"/>
    <mergeCell ref="B182:J182"/>
  </mergeCells>
  <conditionalFormatting sqref="E4:H171">
    <cfRule type="cellIs" dxfId="21" priority="8" stopIfTrue="1" operator="equal">
      <formula>"PI"</formula>
    </cfRule>
    <cfRule type="cellIs" dxfId="20" priority="9" stopIfTrue="1" operator="equal">
      <formula>"T"</formula>
    </cfRule>
    <cfRule type="cellIs" dxfId="19" priority="10" stopIfTrue="1" operator="equal">
      <formula>"PO"</formula>
    </cfRule>
    <cfRule type="cellIs" dxfId="18" priority="11" stopIfTrue="1" operator="equal">
      <formula>"O"</formula>
    </cfRule>
    <cfRule type="cellIs" dxfId="17" priority="12" stopIfTrue="1" operator="equal">
      <formula>"V"</formula>
    </cfRule>
  </conditionalFormatting>
  <conditionalFormatting sqref="I4:I171">
    <cfRule type="cellIs" dxfId="16" priority="6" operator="equal">
      <formula>"Y"</formula>
    </cfRule>
    <cfRule type="cellIs" dxfId="15" priority="7" operator="equal">
      <formula>"N"</formula>
    </cfRule>
  </conditionalFormatting>
  <conditionalFormatting sqref="K4:K171">
    <cfRule type="cellIs" dxfId="14" priority="3" operator="equal">
      <formula>"N"</formula>
    </cfRule>
  </conditionalFormatting>
  <conditionalFormatting sqref="M4:O171">
    <cfRule type="cellIs" dxfId="13" priority="2" operator="equal">
      <formula>"N"</formula>
    </cfRule>
  </conditionalFormatting>
  <conditionalFormatting sqref="R5:U114">
    <cfRule type="expression" dxfId="12" priority="1">
      <formula>ISNUMBER(_xlfn.XMATCH(R5, $N$4:$N$117))</formula>
    </cfRule>
    <cfRule type="expression" dxfId="11" priority="4">
      <formula>ISNUMBER(_xlfn.XMATCH(R5, $L$4:$L$117))</formula>
    </cfRule>
    <cfRule type="expression" dxfId="10" priority="5">
      <formula>ISNUMBER(_xlfn.XMATCH(R5, $J$4:$J$171))</formula>
    </cfRule>
  </conditionalFormatting>
  <dataValidations count="3">
    <dataValidation type="list" allowBlank="1" showInputMessage="1" showErrorMessage="1" sqref="J4:J171 N4:N171 L4:L171" xr:uid="{4446169A-6C12-4D71-BEF2-908D8CDE0659}">
      <formula1>_xlfn.SWITCH($I4, "SR C101",_xlfn.ANCHORARRAY( $W$4), "SR C201",_xlfn.ANCHORARRAY( $X$4), "SR C301",_xlfn.ANCHORARRAY( $Y$4), "SR C303",_xlfn.ANCHORARRAY( $Z$4))</formula1>
    </dataValidation>
    <dataValidation type="list" allowBlank="1" showInputMessage="1" showErrorMessage="1" sqref="K4:K171 M4:M171 O4:O171" xr:uid="{9A00C722-4252-4491-AADC-28ABE28984F5}">
      <formula1>"Y, N"</formula1>
    </dataValidation>
    <dataValidation type="list" allowBlank="1" showInputMessage="1" showErrorMessage="1" sqref="I4:I171" xr:uid="{7CAAA83F-D800-466A-8570-D86F30D3C685}">
      <formula1>$R$3:$U$3</formula1>
    </dataValidation>
  </dataValidations>
  <pageMargins left="0.7" right="0.7" top="0.75" bottom="0.75" header="0.3" footer="0.3"/>
  <pageSetup scale="23" fitToHeight="0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9F340-C376-4816-9D8D-72D3943B93CB}">
  <dimension ref="A1:S176"/>
  <sheetViews>
    <sheetView workbookViewId="0">
      <selection activeCell="A2" sqref="A2"/>
    </sheetView>
  </sheetViews>
  <sheetFormatPr defaultColWidth="8.7265625" defaultRowHeight="18" x14ac:dyDescent="0.25"/>
  <cols>
    <col min="1" max="1" width="5.7265625" style="32" bestFit="1" customWidth="1"/>
    <col min="2" max="2" width="5.54296875" style="32" bestFit="1" customWidth="1"/>
    <col min="3" max="3" width="5.54296875" style="118" bestFit="1" customWidth="1"/>
    <col min="4" max="4" width="28.453125" style="32" bestFit="1" customWidth="1"/>
    <col min="5" max="5" width="5.7265625" style="29" bestFit="1" customWidth="1"/>
    <col min="6" max="6" width="10.453125" style="90" bestFit="1" customWidth="1"/>
    <col min="7" max="7" width="6" style="32" bestFit="1" customWidth="1"/>
    <col min="8" max="9" width="11.1796875" style="28" bestFit="1" customWidth="1"/>
    <col min="10" max="10" width="11.1796875" style="111" customWidth="1"/>
    <col min="11" max="11" width="9.54296875" style="111" customWidth="1"/>
    <col min="12" max="12" width="24.26953125" style="112" bestFit="1" customWidth="1"/>
    <col min="13" max="13" width="11.81640625" style="111" customWidth="1"/>
    <col min="14" max="14" width="10.453125" style="113" customWidth="1"/>
    <col min="15" max="15" width="31.7265625" style="114" bestFit="1" customWidth="1"/>
    <col min="16" max="16" width="32.81640625" style="92" bestFit="1" customWidth="1"/>
    <col min="17" max="17" width="27.81640625" style="92" bestFit="1" customWidth="1"/>
    <col min="18" max="18" width="30.453125" style="92" bestFit="1" customWidth="1"/>
    <col min="19" max="19" width="111.453125" style="115" customWidth="1"/>
    <col min="20" max="16384" width="8.7265625" style="92"/>
  </cols>
  <sheetData>
    <row r="1" spans="1:19" s="122" customFormat="1" ht="35" x14ac:dyDescent="0.3">
      <c r="A1" s="99" t="str">
        <f>[1]ALL!A2</f>
        <v>BLDG</v>
      </c>
      <c r="B1" s="99" t="str">
        <f>[1]ALL!B2</f>
        <v>WING</v>
      </c>
      <c r="C1" s="121" t="str">
        <f>[1]ALL!C2</f>
        <v>QTRS</v>
      </c>
      <c r="D1" s="99" t="str">
        <f>[1]ALL!D2</f>
        <v>NAME</v>
      </c>
      <c r="E1" s="99" t="s">
        <v>228</v>
      </c>
      <c r="F1" s="99" t="str">
        <f>[1]ALL!F2</f>
        <v>UIC/UNIT</v>
      </c>
      <c r="G1" s="99" t="str">
        <f>[1]ALL!G2</f>
        <v>GNDR</v>
      </c>
      <c r="H1" s="96" t="s">
        <v>217</v>
      </c>
      <c r="I1" s="97" t="s">
        <v>218</v>
      </c>
      <c r="J1" s="97" t="s">
        <v>219</v>
      </c>
      <c r="K1" s="97" t="s">
        <v>220</v>
      </c>
      <c r="L1" s="98" t="s">
        <v>221</v>
      </c>
      <c r="M1" s="97" t="s">
        <v>222</v>
      </c>
      <c r="N1" s="99" t="s">
        <v>223</v>
      </c>
      <c r="O1" s="100" t="s">
        <v>37</v>
      </c>
      <c r="P1" s="100" t="s">
        <v>224</v>
      </c>
      <c r="Q1" s="100" t="s">
        <v>225</v>
      </c>
      <c r="R1" s="100" t="s">
        <v>233</v>
      </c>
      <c r="S1" s="101" t="s">
        <v>226</v>
      </c>
    </row>
    <row r="2" spans="1:19" s="125" customFormat="1" ht="25" customHeight="1" x14ac:dyDescent="0.25">
      <c r="A2" s="123">
        <f>ALL!A3</f>
        <v>3635</v>
      </c>
      <c r="B2" s="123" t="str">
        <f>ALL!B3</f>
        <v>A</v>
      </c>
      <c r="C2" s="123">
        <f>ALL!C3</f>
        <v>101</v>
      </c>
      <c r="D2" s="123" t="str">
        <f>IF(ALL!D3="","",ALL!D3)</f>
        <v>GUGEL, E</v>
      </c>
      <c r="E2" s="123" t="str">
        <f>IF(ALL!E3="","",ALL!E3)</f>
        <v/>
      </c>
      <c r="F2" s="123" t="str">
        <f>IF(ALL!F3="","",ALL!F3)</f>
        <v/>
      </c>
      <c r="G2" s="123" t="str">
        <f>IF(ALL!G3="","",ALL!G3)</f>
        <v>F</v>
      </c>
      <c r="H2" s="102"/>
      <c r="I2" s="102"/>
      <c r="J2" s="103" t="str">
        <f>IF(I2="","",I2+20)</f>
        <v/>
      </c>
      <c r="K2" s="103"/>
      <c r="L2" s="104">
        <v>45292</v>
      </c>
      <c r="M2" s="119">
        <f t="shared" ref="M2:M65" si="0">IF(L2="","",L2+6)</f>
        <v>45298</v>
      </c>
      <c r="N2" s="105"/>
      <c r="O2" s="120" t="s">
        <v>229</v>
      </c>
      <c r="P2" s="120" t="s">
        <v>230</v>
      </c>
      <c r="Q2" s="120" t="s">
        <v>231</v>
      </c>
      <c r="R2" s="120" t="s">
        <v>232</v>
      </c>
      <c r="S2" s="124" t="str">
        <f>_xlfn.TEXTJOIN("; ",TRUE,O2:R2)</f>
        <v>TEST1@GMAIL.COM; TEST2@GMAIL.COM; TEST3@GMAIL.COM; TEST4@YAHOO.COM</v>
      </c>
    </row>
    <row r="3" spans="1:19" s="125" customFormat="1" ht="25" customHeight="1" x14ac:dyDescent="0.25">
      <c r="A3" s="123">
        <f>ALL!A4</f>
        <v>3635</v>
      </c>
      <c r="B3" s="123" t="str">
        <f>ALL!B4</f>
        <v>A</v>
      </c>
      <c r="C3" s="123">
        <f>ALL!C4</f>
        <v>102</v>
      </c>
      <c r="D3" s="123" t="str">
        <f>IF(ALL!D4="","",ALL!D4)</f>
        <v>RESENDEZ, D</v>
      </c>
      <c r="E3" s="123" t="str">
        <f>IF(ALL!E4="","",ALL!E4)</f>
        <v/>
      </c>
      <c r="F3" s="123" t="str">
        <f>IF(ALL!F4="","",ALL!F4)</f>
        <v/>
      </c>
      <c r="G3" s="123" t="str">
        <f>IF(ALL!G4="","",ALL!G4)</f>
        <v>M</v>
      </c>
      <c r="H3" s="103">
        <v>45323</v>
      </c>
      <c r="I3" s="103">
        <v>45327</v>
      </c>
      <c r="J3" s="103">
        <f t="shared" ref="J3:J66" si="1">IF(I3="","",I3+20)</f>
        <v>45347</v>
      </c>
      <c r="K3" s="103"/>
      <c r="L3" s="104">
        <v>45411</v>
      </c>
      <c r="M3" s="119">
        <f t="shared" si="0"/>
        <v>45417</v>
      </c>
      <c r="N3" s="105">
        <v>45417</v>
      </c>
      <c r="O3" s="106" t="str">
        <f>IF(ALL!S4="","",ALL!S4)</f>
        <v/>
      </c>
      <c r="P3" s="106" t="str">
        <f>IF(ALL!T4="","",ALL!T4)</f>
        <v/>
      </c>
      <c r="Q3" s="106">
        <f>IF(ALL!U4="","",ALL!U4)</f>
        <v>45048</v>
      </c>
      <c r="R3" s="106" t="str">
        <f>IF(ALL!V4="","",ALL!V4)</f>
        <v/>
      </c>
      <c r="S3" s="124" t="str">
        <f>_xlfn.TEXTJOIN("; ",TRUE,O3:R3)</f>
        <v>45048</v>
      </c>
    </row>
    <row r="4" spans="1:19" s="125" customFormat="1" ht="25" customHeight="1" x14ac:dyDescent="0.25">
      <c r="A4" s="123">
        <f>ALL!A5</f>
        <v>3635</v>
      </c>
      <c r="B4" s="123" t="str">
        <f>ALL!B5</f>
        <v>A</v>
      </c>
      <c r="C4" s="123">
        <f>ALL!C5</f>
        <v>103</v>
      </c>
      <c r="D4" s="123" t="str">
        <f>IF(ALL!D5="","",ALL!D5)</f>
        <v/>
      </c>
      <c r="E4" s="123" t="str">
        <f>IF(ALL!E5="","",ALL!E5)</f>
        <v/>
      </c>
      <c r="F4" s="123" t="str">
        <f>IF(ALL!F5="","",ALL!F5)</f>
        <v/>
      </c>
      <c r="G4" s="123" t="str">
        <f>IF(ALL!G5="","",ALL!G5)</f>
        <v>M</v>
      </c>
      <c r="H4" s="103"/>
      <c r="I4" s="103"/>
      <c r="J4" s="103" t="str">
        <f t="shared" si="1"/>
        <v/>
      </c>
      <c r="K4" s="103"/>
      <c r="L4" s="104"/>
      <c r="M4" s="119" t="str">
        <f t="shared" si="0"/>
        <v/>
      </c>
      <c r="N4" s="105"/>
      <c r="O4" s="106" t="str">
        <f>IF(ALL!S5="","",ALL!S5)</f>
        <v/>
      </c>
      <c r="P4" s="106" t="str">
        <f>IF(ALL!T5="","",ALL!T5)</f>
        <v/>
      </c>
      <c r="Q4" s="106">
        <f>IF(ALL!U5="","",ALL!U5)</f>
        <v>45184</v>
      </c>
      <c r="R4" s="106" t="str">
        <f>IF(ALL!V5="","",ALL!V5)</f>
        <v/>
      </c>
      <c r="S4" s="124" t="str">
        <f>_xlfn.TEXTJOIN("; ",TRUE,O4:R4)</f>
        <v>45184</v>
      </c>
    </row>
    <row r="5" spans="1:19" s="125" customFormat="1" ht="25" customHeight="1" x14ac:dyDescent="0.25">
      <c r="A5" s="123">
        <f>ALL!A6</f>
        <v>3635</v>
      </c>
      <c r="B5" s="123" t="str">
        <f>ALL!B6</f>
        <v>A</v>
      </c>
      <c r="C5" s="123">
        <f>ALL!C6</f>
        <v>104</v>
      </c>
      <c r="D5" s="123" t="str">
        <f>IF(ALL!D6="","",ALL!D6)</f>
        <v/>
      </c>
      <c r="E5" s="123" t="str">
        <f>IF(ALL!E6="","",ALL!E6)</f>
        <v/>
      </c>
      <c r="F5" s="123" t="str">
        <f>IF(ALL!F6="","",ALL!F6)</f>
        <v/>
      </c>
      <c r="G5" s="123" t="str">
        <f>IF(ALL!G6="","",ALL!G6)</f>
        <v>F</v>
      </c>
      <c r="H5" s="103">
        <v>45466</v>
      </c>
      <c r="I5" s="103">
        <v>45466</v>
      </c>
      <c r="J5" s="103">
        <f t="shared" si="1"/>
        <v>45486</v>
      </c>
      <c r="K5" s="103">
        <v>45475</v>
      </c>
      <c r="L5" s="107">
        <v>45509</v>
      </c>
      <c r="M5" s="119">
        <f t="shared" si="0"/>
        <v>45515</v>
      </c>
      <c r="N5" s="105"/>
      <c r="O5" s="106" t="str">
        <f>IF(ALL!S6="","",ALL!S6)</f>
        <v/>
      </c>
      <c r="P5" s="106" t="str">
        <f>IF(ALL!T6="","",ALL!T6)</f>
        <v/>
      </c>
      <c r="Q5" s="106">
        <f>IF(ALL!U6="","",ALL!U6)</f>
        <v>45427</v>
      </c>
      <c r="R5" s="106" t="str">
        <f>IF(ALL!V6="","",ALL!V6)</f>
        <v/>
      </c>
      <c r="S5" s="124" t="str">
        <f>_xlfn.TEXTJOIN("; ",TRUE,O5:R5)</f>
        <v>45427</v>
      </c>
    </row>
    <row r="6" spans="1:19" s="125" customFormat="1" ht="25" customHeight="1" x14ac:dyDescent="0.25">
      <c r="A6" s="123">
        <f>ALL!A7</f>
        <v>3635</v>
      </c>
      <c r="B6" s="123" t="str">
        <f>ALL!B7</f>
        <v>A</v>
      </c>
      <c r="C6" s="123">
        <f>ALL!C7</f>
        <v>105</v>
      </c>
      <c r="D6" s="123" t="str">
        <f>IF(ALL!D7="","",ALL!D7)</f>
        <v/>
      </c>
      <c r="E6" s="123" t="str">
        <f>IF(ALL!E7="","",ALL!E7)</f>
        <v/>
      </c>
      <c r="F6" s="123" t="str">
        <f>IF(ALL!F7="","",ALL!F7)</f>
        <v/>
      </c>
      <c r="G6" s="123" t="str">
        <f>IF(ALL!G7="","",ALL!G7)</f>
        <v>M</v>
      </c>
      <c r="H6" s="103">
        <v>45466</v>
      </c>
      <c r="I6" s="103">
        <v>45466</v>
      </c>
      <c r="J6" s="103">
        <f t="shared" si="1"/>
        <v>45486</v>
      </c>
      <c r="K6" s="103"/>
      <c r="L6" s="107">
        <v>45509</v>
      </c>
      <c r="M6" s="119">
        <f t="shared" si="0"/>
        <v>45515</v>
      </c>
      <c r="N6" s="105"/>
      <c r="O6" s="106" t="str">
        <f>IF(ALL!S7="","",ALL!S7)</f>
        <v/>
      </c>
      <c r="P6" s="106" t="str">
        <f>IF(ALL!T7="","",ALL!T7)</f>
        <v/>
      </c>
      <c r="Q6" s="106">
        <f>IF(ALL!U7="","",ALL!U7)</f>
        <v>45440</v>
      </c>
      <c r="R6" s="106" t="str">
        <f>IF(ALL!V7="","",ALL!V7)</f>
        <v/>
      </c>
      <c r="S6" s="124" t="str">
        <f>_xlfn.TEXTJOIN("; ",TRUE,O6:R6)</f>
        <v>45440</v>
      </c>
    </row>
    <row r="7" spans="1:19" s="125" customFormat="1" ht="25" customHeight="1" x14ac:dyDescent="0.25">
      <c r="A7" s="123">
        <f>ALL!A8</f>
        <v>3635</v>
      </c>
      <c r="B7" s="123" t="str">
        <f>ALL!B8</f>
        <v>A</v>
      </c>
      <c r="C7" s="123">
        <f>ALL!C8</f>
        <v>106</v>
      </c>
      <c r="D7" s="123" t="str">
        <f>IF(ALL!D8="","",ALL!D8)</f>
        <v/>
      </c>
      <c r="E7" s="123" t="str">
        <f>IF(ALL!E8="","",ALL!E8)</f>
        <v/>
      </c>
      <c r="F7" s="123" t="str">
        <f>IF(ALL!F8="","",ALL!F8)</f>
        <v/>
      </c>
      <c r="G7" s="123" t="str">
        <f>IF(ALL!G8="","",ALL!G8)</f>
        <v>M</v>
      </c>
      <c r="H7" s="103">
        <v>45466</v>
      </c>
      <c r="I7" s="103">
        <v>45466</v>
      </c>
      <c r="J7" s="103">
        <f t="shared" si="1"/>
        <v>45486</v>
      </c>
      <c r="K7" s="103">
        <v>45474</v>
      </c>
      <c r="L7" s="107">
        <v>45516</v>
      </c>
      <c r="M7" s="119">
        <f t="shared" si="0"/>
        <v>45522</v>
      </c>
      <c r="N7" s="105"/>
      <c r="O7" s="106" t="str">
        <f>IF(ALL!S8="","",ALL!S8)</f>
        <v/>
      </c>
      <c r="P7" s="106" t="str">
        <f>IF(ALL!T8="","",ALL!T8)</f>
        <v/>
      </c>
      <c r="Q7" s="106">
        <f>IF(ALL!U8="","",ALL!U8)</f>
        <v>44131</v>
      </c>
      <c r="R7" s="106" t="str">
        <f>IF(ALL!V8="","",ALL!V8)</f>
        <v/>
      </c>
      <c r="S7" s="124" t="str">
        <f t="shared" ref="S7:S70" si="2">_xlfn.TEXTJOIN("; ",TRUE,O7:R7)</f>
        <v>44131</v>
      </c>
    </row>
    <row r="8" spans="1:19" s="125" customFormat="1" ht="25" customHeight="1" x14ac:dyDescent="0.25">
      <c r="A8" s="123">
        <f>ALL!A9</f>
        <v>3635</v>
      </c>
      <c r="B8" s="123" t="str">
        <f>ALL!B9</f>
        <v>A</v>
      </c>
      <c r="C8" s="123">
        <f>ALL!C9</f>
        <v>107</v>
      </c>
      <c r="D8" s="123" t="str">
        <f>IF(ALL!D9="","",ALL!D9)</f>
        <v/>
      </c>
      <c r="E8" s="123" t="str">
        <f>IF(ALL!E9="","",ALL!E9)</f>
        <v/>
      </c>
      <c r="F8" s="123" t="str">
        <f>IF(ALL!F9="","",ALL!F9)</f>
        <v/>
      </c>
      <c r="G8" s="123" t="str">
        <f>IF(ALL!G9="","",ALL!G9)</f>
        <v>F</v>
      </c>
      <c r="H8" s="103">
        <v>45466</v>
      </c>
      <c r="I8" s="103">
        <v>45466</v>
      </c>
      <c r="J8" s="103">
        <f t="shared" si="1"/>
        <v>45486</v>
      </c>
      <c r="K8" s="103"/>
      <c r="L8" s="107">
        <v>45516</v>
      </c>
      <c r="M8" s="119">
        <f t="shared" si="0"/>
        <v>45522</v>
      </c>
      <c r="N8" s="105"/>
      <c r="O8" s="106" t="str">
        <f>IF(ALL!S9="","",ALL!S9)</f>
        <v/>
      </c>
      <c r="P8" s="106" t="str">
        <f>IF(ALL!T9="","",ALL!T9)</f>
        <v/>
      </c>
      <c r="Q8" s="106">
        <f>IF(ALL!U9="","",ALL!U9)</f>
        <v>45428</v>
      </c>
      <c r="R8" s="106" t="str">
        <f>IF(ALL!V9="","",ALL!V9)</f>
        <v/>
      </c>
      <c r="S8" s="124" t="str">
        <f t="shared" si="2"/>
        <v>45428</v>
      </c>
    </row>
    <row r="9" spans="1:19" s="125" customFormat="1" ht="25" customHeight="1" x14ac:dyDescent="0.25">
      <c r="A9" s="123">
        <f>ALL!A10</f>
        <v>3635</v>
      </c>
      <c r="B9" s="123" t="str">
        <f>ALL!B10</f>
        <v>A</v>
      </c>
      <c r="C9" s="123">
        <f>ALL!C10</f>
        <v>108</v>
      </c>
      <c r="D9" s="123" t="str">
        <f>IF(ALL!D10="","",ALL!D10)</f>
        <v/>
      </c>
      <c r="E9" s="123" t="str">
        <f>IF(ALL!E10="","",ALL!E10)</f>
        <v/>
      </c>
      <c r="F9" s="123" t="str">
        <f>IF(ALL!F10="","",ALL!F10)</f>
        <v/>
      </c>
      <c r="G9" s="123" t="str">
        <f>IF(ALL!G10="","",ALL!G10)</f>
        <v>M</v>
      </c>
      <c r="H9" s="103">
        <v>45466</v>
      </c>
      <c r="I9" s="103">
        <v>45466</v>
      </c>
      <c r="J9" s="103">
        <f t="shared" si="1"/>
        <v>45486</v>
      </c>
      <c r="K9" s="103">
        <v>45476</v>
      </c>
      <c r="L9" s="107">
        <v>45523</v>
      </c>
      <c r="M9" s="119">
        <f t="shared" si="0"/>
        <v>45529</v>
      </c>
      <c r="N9" s="105"/>
      <c r="O9" s="106" t="str">
        <f>IF(ALL!S10="","",ALL!S10)</f>
        <v/>
      </c>
      <c r="P9" s="106" t="str">
        <f>IF(ALL!T10="","",ALL!T10)</f>
        <v/>
      </c>
      <c r="Q9" s="106">
        <f>IF(ALL!U10="","",ALL!U10)</f>
        <v>45464</v>
      </c>
      <c r="R9" s="106" t="str">
        <f>IF(ALL!V10="","",ALL!V10)</f>
        <v/>
      </c>
      <c r="S9" s="124" t="str">
        <f t="shared" si="2"/>
        <v>45464</v>
      </c>
    </row>
    <row r="10" spans="1:19" s="125" customFormat="1" ht="25" customHeight="1" x14ac:dyDescent="0.25">
      <c r="A10" s="123">
        <f>ALL!A11</f>
        <v>3635</v>
      </c>
      <c r="B10" s="123" t="str">
        <f>ALL!B11</f>
        <v>A</v>
      </c>
      <c r="C10" s="123">
        <f>ALL!C11</f>
        <v>109</v>
      </c>
      <c r="D10" s="123" t="str">
        <f>IF(ALL!D11="","",ALL!D11)</f>
        <v/>
      </c>
      <c r="E10" s="123" t="str">
        <f>IF(ALL!E11="","",ALL!E11)</f>
        <v/>
      </c>
      <c r="F10" s="123" t="str">
        <f>IF(ALL!F11="","",ALL!F11)</f>
        <v/>
      </c>
      <c r="G10" s="123" t="str">
        <f>IF(ALL!G11="","",ALL!G11)</f>
        <v>F</v>
      </c>
      <c r="H10" s="103">
        <v>45466</v>
      </c>
      <c r="I10" s="103">
        <v>45466</v>
      </c>
      <c r="J10" s="103">
        <f t="shared" si="1"/>
        <v>45486</v>
      </c>
      <c r="K10" s="103">
        <v>45476</v>
      </c>
      <c r="L10" s="107">
        <v>45523</v>
      </c>
      <c r="M10" s="119">
        <f t="shared" si="0"/>
        <v>45529</v>
      </c>
      <c r="N10" s="105"/>
      <c r="O10" s="106" t="str">
        <f>IF(ALL!S11="","",ALL!S11)</f>
        <v/>
      </c>
      <c r="P10" s="106" t="str">
        <f>IF(ALL!T11="","",ALL!T11)</f>
        <v/>
      </c>
      <c r="Q10" s="106">
        <f>IF(ALL!U11="","",ALL!U11)</f>
        <v>45028</v>
      </c>
      <c r="R10" s="106" t="str">
        <f>IF(ALL!V11="","",ALL!V11)</f>
        <v/>
      </c>
      <c r="S10" s="124" t="str">
        <f t="shared" si="2"/>
        <v>45028</v>
      </c>
    </row>
    <row r="11" spans="1:19" s="125" customFormat="1" ht="25" customHeight="1" x14ac:dyDescent="0.25">
      <c r="A11" s="123">
        <f>ALL!A12</f>
        <v>3635</v>
      </c>
      <c r="B11" s="123" t="str">
        <f>ALL!B12</f>
        <v>A</v>
      </c>
      <c r="C11" s="123">
        <f>ALL!C12</f>
        <v>110</v>
      </c>
      <c r="D11" s="123" t="str">
        <f>IF(ALL!D12="","",ALL!D12)</f>
        <v/>
      </c>
      <c r="E11" s="123" t="str">
        <f>IF(ALL!E12="","",ALL!E12)</f>
        <v/>
      </c>
      <c r="F11" s="123" t="str">
        <f>IF(ALL!F12="","",ALL!F12)</f>
        <v/>
      </c>
      <c r="G11" s="123" t="str">
        <f>IF(ALL!G12="","",ALL!G12)</f>
        <v>M</v>
      </c>
      <c r="H11" s="103"/>
      <c r="I11" s="103"/>
      <c r="J11" s="103" t="str">
        <f t="shared" si="1"/>
        <v/>
      </c>
      <c r="K11" s="103" t="s">
        <v>227</v>
      </c>
      <c r="L11" s="107"/>
      <c r="M11" s="119" t="str">
        <f t="shared" si="0"/>
        <v/>
      </c>
      <c r="N11" s="105"/>
      <c r="O11" s="106" t="str">
        <f>IF(ALL!S12="","",ALL!S12)</f>
        <v/>
      </c>
      <c r="P11" s="106" t="str">
        <f>IF(ALL!T12="","",ALL!T12)</f>
        <v/>
      </c>
      <c r="Q11" s="106">
        <f>IF(ALL!U12="","",ALL!U12)</f>
        <v>45371</v>
      </c>
      <c r="R11" s="106" t="str">
        <f>IF(ALL!V12="","",ALL!V12)</f>
        <v/>
      </c>
      <c r="S11" s="124" t="str">
        <f t="shared" si="2"/>
        <v>45371</v>
      </c>
    </row>
    <row r="12" spans="1:19" s="125" customFormat="1" ht="25" customHeight="1" x14ac:dyDescent="0.25">
      <c r="A12" s="123">
        <f>ALL!A13</f>
        <v>3635</v>
      </c>
      <c r="B12" s="123" t="str">
        <f>ALL!B13</f>
        <v>A</v>
      </c>
      <c r="C12" s="123">
        <f>ALL!C13</f>
        <v>111</v>
      </c>
      <c r="D12" s="123" t="str">
        <f>IF(ALL!D13="","",ALL!D13)</f>
        <v/>
      </c>
      <c r="E12" s="123" t="str">
        <f>IF(ALL!E13="","",ALL!E13)</f>
        <v/>
      </c>
      <c r="F12" s="123" t="str">
        <f>IF(ALL!F13="","",ALL!F13)</f>
        <v/>
      </c>
      <c r="G12" s="123" t="str">
        <f>IF(ALL!G13="","",ALL!G13)</f>
        <v>F</v>
      </c>
      <c r="H12" s="103">
        <v>45466</v>
      </c>
      <c r="I12" s="103">
        <v>45466</v>
      </c>
      <c r="J12" s="103">
        <f t="shared" si="1"/>
        <v>45486</v>
      </c>
      <c r="K12" s="103"/>
      <c r="L12" s="107">
        <v>45530</v>
      </c>
      <c r="M12" s="119">
        <f t="shared" si="0"/>
        <v>45536</v>
      </c>
      <c r="N12" s="105"/>
      <c r="O12" s="106" t="str">
        <f>IF(ALL!S13="","",ALL!S13)</f>
        <v/>
      </c>
      <c r="P12" s="106" t="str">
        <f>IF(ALL!T13="","",ALL!T13)</f>
        <v/>
      </c>
      <c r="Q12" s="106">
        <f>IF(ALL!U13="","",ALL!U13)</f>
        <v>45377</v>
      </c>
      <c r="R12" s="106" t="str">
        <f>IF(ALL!V13="","",ALL!V13)</f>
        <v/>
      </c>
      <c r="S12" s="124" t="str">
        <f t="shared" si="2"/>
        <v>45377</v>
      </c>
    </row>
    <row r="13" spans="1:19" s="125" customFormat="1" ht="25" customHeight="1" x14ac:dyDescent="0.25">
      <c r="A13" s="123">
        <f>ALL!A14</f>
        <v>3635</v>
      </c>
      <c r="B13" s="123" t="str">
        <f>ALL!B14</f>
        <v>A</v>
      </c>
      <c r="C13" s="123">
        <f>ALL!C14</f>
        <v>112</v>
      </c>
      <c r="D13" s="123" t="str">
        <f>IF(ALL!D14="","",ALL!D14)</f>
        <v/>
      </c>
      <c r="E13" s="123" t="str">
        <f>IF(ALL!E14="","",ALL!E14)</f>
        <v/>
      </c>
      <c r="F13" s="123" t="str">
        <f>IF(ALL!F14="","",ALL!F14)</f>
        <v/>
      </c>
      <c r="G13" s="123" t="str">
        <f>IF(ALL!G14="","",ALL!G14)</f>
        <v>M</v>
      </c>
      <c r="H13" s="103">
        <v>45466</v>
      </c>
      <c r="I13" s="103">
        <v>45466</v>
      </c>
      <c r="J13" s="103">
        <f t="shared" si="1"/>
        <v>45486</v>
      </c>
      <c r="K13" s="103"/>
      <c r="L13" s="107">
        <v>45537</v>
      </c>
      <c r="M13" s="119">
        <f t="shared" si="0"/>
        <v>45543</v>
      </c>
      <c r="N13" s="105"/>
      <c r="O13" s="106" t="str">
        <f>IF(ALL!S14="","",ALL!S14)</f>
        <v/>
      </c>
      <c r="P13" s="106" t="str">
        <f>IF(ALL!T14="","",ALL!T14)</f>
        <v/>
      </c>
      <c r="Q13" s="106">
        <f>IF(ALL!U14="","",ALL!U14)</f>
        <v>44609</v>
      </c>
      <c r="R13" s="106" t="str">
        <f>IF(ALL!V14="","",ALL!V14)</f>
        <v/>
      </c>
      <c r="S13" s="124" t="str">
        <f t="shared" si="2"/>
        <v>44609</v>
      </c>
    </row>
    <row r="14" spans="1:19" s="125" customFormat="1" ht="25" customHeight="1" x14ac:dyDescent="0.25">
      <c r="A14" s="123">
        <f>ALL!A15</f>
        <v>3635</v>
      </c>
      <c r="B14" s="123" t="str">
        <f>ALL!B15</f>
        <v>A</v>
      </c>
      <c r="C14" s="123" t="str">
        <f>ALL!C15</f>
        <v>201A</v>
      </c>
      <c r="D14" s="123" t="str">
        <f>IF(ALL!D15="","",ALL!D15)</f>
        <v/>
      </c>
      <c r="E14" s="123" t="str">
        <f>IF(ALL!E15="","",ALL!E15)</f>
        <v/>
      </c>
      <c r="F14" s="123" t="str">
        <f>IF(ALL!F15="","",ALL!F15)</f>
        <v/>
      </c>
      <c r="G14" s="123" t="str">
        <f>IF(ALL!G15="","",ALL!G15)</f>
        <v>M</v>
      </c>
      <c r="H14" s="103"/>
      <c r="I14" s="103"/>
      <c r="J14" s="103" t="str">
        <f t="shared" si="1"/>
        <v/>
      </c>
      <c r="K14" s="103"/>
      <c r="L14" s="107" t="str">
        <f>IF([1]ALL!T15="", "", _xlfn.LET(_xlpm.d, EDATE([1]ALL!T15, [1]ALL!$E$1), _xlpm.d-WEEKDAY(_xlpm.d, 3)))</f>
        <v/>
      </c>
      <c r="M14" s="119" t="str">
        <f t="shared" si="0"/>
        <v/>
      </c>
      <c r="N14" s="105"/>
      <c r="O14" s="106" t="str">
        <f>IF(ALL!S15="","",ALL!S15)</f>
        <v/>
      </c>
      <c r="P14" s="106" t="str">
        <f>IF(ALL!T15="","",ALL!T15)</f>
        <v/>
      </c>
      <c r="Q14" s="106" t="str">
        <f>IF(ALL!U15="","",ALL!U15)</f>
        <v/>
      </c>
      <c r="R14" s="106" t="str">
        <f>IF(ALL!V15="","",ALL!V15)</f>
        <v/>
      </c>
      <c r="S14" s="124" t="str">
        <f t="shared" si="2"/>
        <v/>
      </c>
    </row>
    <row r="15" spans="1:19" s="125" customFormat="1" ht="25" customHeight="1" x14ac:dyDescent="0.25">
      <c r="A15" s="123">
        <f>ALL!A16</f>
        <v>3635</v>
      </c>
      <c r="B15" s="123" t="str">
        <f>ALL!B16</f>
        <v>A</v>
      </c>
      <c r="C15" s="123" t="str">
        <f>ALL!C16</f>
        <v>201B</v>
      </c>
      <c r="D15" s="123" t="str">
        <f>IF(ALL!D16="","",ALL!D16)</f>
        <v/>
      </c>
      <c r="E15" s="123" t="str">
        <f>IF(ALL!E16="","",ALL!E16)</f>
        <v/>
      </c>
      <c r="F15" s="123" t="str">
        <f>IF(ALL!F16="","",ALL!F16)</f>
        <v/>
      </c>
      <c r="G15" s="123" t="str">
        <f>IF(ALL!G16="","",ALL!G16)</f>
        <v>M</v>
      </c>
      <c r="H15" s="103">
        <v>45466</v>
      </c>
      <c r="I15" s="103">
        <v>45466</v>
      </c>
      <c r="J15" s="103">
        <f t="shared" si="1"/>
        <v>45486</v>
      </c>
      <c r="K15" s="103"/>
      <c r="L15" s="107">
        <v>45537</v>
      </c>
      <c r="M15" s="119">
        <f t="shared" si="0"/>
        <v>45543</v>
      </c>
      <c r="N15" s="105"/>
      <c r="O15" s="106" t="str">
        <f>IF(ALL!S16="","",ALL!S16)</f>
        <v/>
      </c>
      <c r="P15" s="106" t="str">
        <f>IF(ALL!T16="","",ALL!T16)</f>
        <v/>
      </c>
      <c r="Q15" s="106">
        <f>IF(ALL!U16="","",ALL!U16)</f>
        <v>45370</v>
      </c>
      <c r="R15" s="106" t="str">
        <f>IF(ALL!V16="","",ALL!V16)</f>
        <v/>
      </c>
      <c r="S15" s="124" t="str">
        <f t="shared" si="2"/>
        <v>45370</v>
      </c>
    </row>
    <row r="16" spans="1:19" s="125" customFormat="1" ht="25" customHeight="1" x14ac:dyDescent="0.25">
      <c r="A16" s="123">
        <f>ALL!A17</f>
        <v>3635</v>
      </c>
      <c r="B16" s="123" t="str">
        <f>ALL!B17</f>
        <v>A</v>
      </c>
      <c r="C16" s="123" t="str">
        <f>ALL!C17</f>
        <v>202A</v>
      </c>
      <c r="D16" s="123" t="str">
        <f>IF(ALL!D17="","",ALL!D17)</f>
        <v/>
      </c>
      <c r="E16" s="123" t="str">
        <f>IF(ALL!E17="","",ALL!E17)</f>
        <v/>
      </c>
      <c r="F16" s="123" t="str">
        <f>IF(ALL!F17="","",ALL!F17)</f>
        <v/>
      </c>
      <c r="G16" s="123" t="str">
        <f>IF(ALL!G17="","",ALL!G17)</f>
        <v>M</v>
      </c>
      <c r="H16" s="103">
        <v>45469</v>
      </c>
      <c r="I16" s="103">
        <v>45469</v>
      </c>
      <c r="J16" s="103">
        <f t="shared" si="1"/>
        <v>45489</v>
      </c>
      <c r="K16" s="103"/>
      <c r="L16" s="107">
        <v>45530</v>
      </c>
      <c r="M16" s="119">
        <f t="shared" si="0"/>
        <v>45536</v>
      </c>
      <c r="N16" s="105"/>
      <c r="O16" s="106" t="str">
        <f>IF(ALL!S17="","",ALL!S17)</f>
        <v/>
      </c>
      <c r="P16" s="106" t="str">
        <f>IF(ALL!T17="","",ALL!T17)</f>
        <v/>
      </c>
      <c r="Q16" s="106">
        <f>IF(ALL!U17="","",ALL!U17)</f>
        <v>45390</v>
      </c>
      <c r="R16" s="106" t="str">
        <f>IF(ALL!V17="","",ALL!V17)</f>
        <v/>
      </c>
      <c r="S16" s="124" t="str">
        <f t="shared" si="2"/>
        <v>45390</v>
      </c>
    </row>
    <row r="17" spans="1:19" s="125" customFormat="1" ht="25" customHeight="1" x14ac:dyDescent="0.25">
      <c r="A17" s="123">
        <f>ALL!A18</f>
        <v>3635</v>
      </c>
      <c r="B17" s="123" t="str">
        <f>ALL!B18</f>
        <v>A</v>
      </c>
      <c r="C17" s="123" t="str">
        <f>ALL!C18</f>
        <v>202B</v>
      </c>
      <c r="D17" s="123" t="str">
        <f>IF(ALL!D18="","",ALL!D18)</f>
        <v/>
      </c>
      <c r="E17" s="123" t="str">
        <f>IF(ALL!E18="","",ALL!E18)</f>
        <v/>
      </c>
      <c r="F17" s="123" t="str">
        <f>IF(ALL!F18="","",ALL!F18)</f>
        <v/>
      </c>
      <c r="G17" s="123" t="str">
        <f>IF(ALL!G18="","",ALL!G18)</f>
        <v>M</v>
      </c>
      <c r="H17" s="103"/>
      <c r="I17" s="103"/>
      <c r="J17" s="103" t="str">
        <f t="shared" si="1"/>
        <v/>
      </c>
      <c r="K17" s="103"/>
      <c r="L17" s="107"/>
      <c r="M17" s="119" t="str">
        <f t="shared" si="0"/>
        <v/>
      </c>
      <c r="N17" s="105"/>
      <c r="O17" s="106" t="str">
        <f>IF(ALL!S18="","",ALL!S18)</f>
        <v/>
      </c>
      <c r="P17" s="106" t="str">
        <f>IF(ALL!T18="","",ALL!T18)</f>
        <v/>
      </c>
      <c r="Q17" s="106">
        <f>IF(ALL!U18="","",ALL!U18)</f>
        <v>44371</v>
      </c>
      <c r="R17" s="106" t="str">
        <f>IF(ALL!V18="","",ALL!V18)</f>
        <v/>
      </c>
      <c r="S17" s="124" t="str">
        <f t="shared" si="2"/>
        <v>44371</v>
      </c>
    </row>
    <row r="18" spans="1:19" s="125" customFormat="1" ht="25" customHeight="1" x14ac:dyDescent="0.25">
      <c r="A18" s="123">
        <f>ALL!A19</f>
        <v>3635</v>
      </c>
      <c r="B18" s="123" t="str">
        <f>ALL!B19</f>
        <v>A</v>
      </c>
      <c r="C18" s="123" t="str">
        <f>ALL!C19</f>
        <v>203A</v>
      </c>
      <c r="D18" s="123" t="str">
        <f>IF(ALL!D19="","",ALL!D19)</f>
        <v/>
      </c>
      <c r="E18" s="123" t="str">
        <f>IF(ALL!E19="","",ALL!E19)</f>
        <v/>
      </c>
      <c r="F18" s="123" t="str">
        <f>IF(ALL!F19="","",ALL!F19)</f>
        <v/>
      </c>
      <c r="G18" s="123" t="str">
        <f>IF(ALL!G19="","",ALL!G19)</f>
        <v>F</v>
      </c>
      <c r="H18" s="103"/>
      <c r="I18" s="103"/>
      <c r="J18" s="103" t="str">
        <f t="shared" si="1"/>
        <v/>
      </c>
      <c r="K18" s="103"/>
      <c r="L18" s="107"/>
      <c r="M18" s="119" t="str">
        <f t="shared" si="0"/>
        <v/>
      </c>
      <c r="N18" s="105"/>
      <c r="O18" s="106" t="str">
        <f>IF(ALL!S19="","",ALL!S19)</f>
        <v/>
      </c>
      <c r="P18" s="106" t="str">
        <f>IF(ALL!T19="","",ALL!T19)</f>
        <v/>
      </c>
      <c r="Q18" s="106" t="str">
        <f>IF(ALL!U19="","",ALL!U19)</f>
        <v/>
      </c>
      <c r="R18" s="106" t="str">
        <f>IF(ALL!V19="","",ALL!V19)</f>
        <v/>
      </c>
      <c r="S18" s="124" t="str">
        <f t="shared" si="2"/>
        <v/>
      </c>
    </row>
    <row r="19" spans="1:19" s="125" customFormat="1" ht="25" customHeight="1" x14ac:dyDescent="0.25">
      <c r="A19" s="123">
        <f>ALL!A20</f>
        <v>3635</v>
      </c>
      <c r="B19" s="123" t="str">
        <f>ALL!B20</f>
        <v>A</v>
      </c>
      <c r="C19" s="123" t="str">
        <f>ALL!C20</f>
        <v>203B</v>
      </c>
      <c r="D19" s="123" t="str">
        <f>IF(ALL!D20="","",ALL!D20)</f>
        <v/>
      </c>
      <c r="E19" s="123" t="str">
        <f>IF(ALL!E20="","",ALL!E20)</f>
        <v/>
      </c>
      <c r="F19" s="123" t="str">
        <f>IF(ALL!F20="","",ALL!F20)</f>
        <v/>
      </c>
      <c r="G19" s="123" t="str">
        <f>IF(ALL!G20="","",ALL!G20)</f>
        <v>F</v>
      </c>
      <c r="H19" s="103"/>
      <c r="I19" s="103"/>
      <c r="J19" s="103" t="str">
        <f t="shared" si="1"/>
        <v/>
      </c>
      <c r="K19" s="103"/>
      <c r="L19" s="107"/>
      <c r="M19" s="119" t="str">
        <f t="shared" si="0"/>
        <v/>
      </c>
      <c r="N19" s="105"/>
      <c r="O19" s="106" t="str">
        <f>IF(ALL!S20="","",ALL!S20)</f>
        <v/>
      </c>
      <c r="P19" s="106" t="str">
        <f>IF(ALL!T20="","",ALL!T20)</f>
        <v/>
      </c>
      <c r="Q19" s="106">
        <f>IF(ALL!U20="","",ALL!U20)</f>
        <v>45019</v>
      </c>
      <c r="R19" s="106" t="str">
        <f>IF(ALL!V20="","",ALL!V20)</f>
        <v/>
      </c>
      <c r="S19" s="124" t="str">
        <f t="shared" si="2"/>
        <v>45019</v>
      </c>
    </row>
    <row r="20" spans="1:19" s="125" customFormat="1" ht="25" customHeight="1" x14ac:dyDescent="0.25">
      <c r="A20" s="123">
        <f>ALL!A21</f>
        <v>3635</v>
      </c>
      <c r="B20" s="123" t="str">
        <f>ALL!B21</f>
        <v>A</v>
      </c>
      <c r="C20" s="123" t="str">
        <f>ALL!C21</f>
        <v>204A</v>
      </c>
      <c r="D20" s="123" t="str">
        <f>IF(ALL!D21="","",ALL!D21)</f>
        <v/>
      </c>
      <c r="E20" s="123" t="str">
        <f>IF(ALL!E21="","",ALL!E21)</f>
        <v/>
      </c>
      <c r="F20" s="123" t="str">
        <f>IF(ALL!F21="","",ALL!F21)</f>
        <v/>
      </c>
      <c r="G20" s="123" t="str">
        <f>IF(ALL!G21="","",ALL!G21)</f>
        <v>F</v>
      </c>
      <c r="H20" s="103"/>
      <c r="I20" s="103"/>
      <c r="J20" s="103" t="str">
        <f t="shared" si="1"/>
        <v/>
      </c>
      <c r="K20" s="103"/>
      <c r="L20" s="107"/>
      <c r="M20" s="119" t="str">
        <f t="shared" si="0"/>
        <v/>
      </c>
      <c r="N20" s="105"/>
      <c r="O20" s="106" t="str">
        <f>IF(ALL!S21="","",ALL!S21)</f>
        <v/>
      </c>
      <c r="P20" s="106" t="str">
        <f>IF(ALL!T21="","",ALL!T21)</f>
        <v/>
      </c>
      <c r="Q20" s="106">
        <f>IF(ALL!U21="","",ALL!U21)</f>
        <v>45467</v>
      </c>
      <c r="R20" s="106" t="str">
        <f>IF(ALL!V21="","",ALL!V21)</f>
        <v/>
      </c>
      <c r="S20" s="124" t="str">
        <f t="shared" si="2"/>
        <v>45467</v>
      </c>
    </row>
    <row r="21" spans="1:19" s="125" customFormat="1" ht="25" customHeight="1" x14ac:dyDescent="0.25">
      <c r="A21" s="123">
        <f>ALL!A22</f>
        <v>3635</v>
      </c>
      <c r="B21" s="123" t="str">
        <f>ALL!B22</f>
        <v>A</v>
      </c>
      <c r="C21" s="123" t="str">
        <f>ALL!C22</f>
        <v>204B</v>
      </c>
      <c r="D21" s="123" t="str">
        <f>IF(ALL!D22="","",ALL!D22)</f>
        <v/>
      </c>
      <c r="E21" s="123" t="str">
        <f>IF(ALL!E22="","",ALL!E22)</f>
        <v/>
      </c>
      <c r="F21" s="123" t="str">
        <f>IF(ALL!F22="","",ALL!F22)</f>
        <v/>
      </c>
      <c r="G21" s="123" t="str">
        <f>IF(ALL!G22="","",ALL!G22)</f>
        <v>F</v>
      </c>
      <c r="H21" s="103"/>
      <c r="I21" s="103"/>
      <c r="J21" s="103" t="str">
        <f t="shared" si="1"/>
        <v/>
      </c>
      <c r="K21" s="103"/>
      <c r="L21" s="107"/>
      <c r="M21" s="119" t="str">
        <f t="shared" si="0"/>
        <v/>
      </c>
      <c r="N21" s="105"/>
      <c r="O21" s="106" t="str">
        <f>IF(ALL!S22="","",ALL!S22)</f>
        <v/>
      </c>
      <c r="P21" s="106" t="str">
        <f>IF(ALL!T22="","",ALL!T22)</f>
        <v/>
      </c>
      <c r="Q21" s="106">
        <f>IF(ALL!U22="","",ALL!U22)</f>
        <v>45446</v>
      </c>
      <c r="R21" s="106" t="str">
        <f>IF(ALL!V22="","",ALL!V22)</f>
        <v/>
      </c>
      <c r="S21" s="124" t="str">
        <f t="shared" si="2"/>
        <v>45446</v>
      </c>
    </row>
    <row r="22" spans="1:19" s="125" customFormat="1" ht="25" customHeight="1" x14ac:dyDescent="0.25">
      <c r="A22" s="123">
        <f>ALL!A23</f>
        <v>3635</v>
      </c>
      <c r="B22" s="123" t="str">
        <f>ALL!B23</f>
        <v>A</v>
      </c>
      <c r="C22" s="123" t="str">
        <f>ALL!C23</f>
        <v>205A</v>
      </c>
      <c r="D22" s="123" t="str">
        <f>IF(ALL!D23="","",ALL!D23)</f>
        <v/>
      </c>
      <c r="E22" s="123" t="str">
        <f>IF(ALL!E23="","",ALL!E23)</f>
        <v/>
      </c>
      <c r="F22" s="123" t="str">
        <f>IF(ALL!F23="","",ALL!F23)</f>
        <v/>
      </c>
      <c r="G22" s="123" t="str">
        <f>IF(ALL!G23="","",ALL!G23)</f>
        <v>M</v>
      </c>
      <c r="H22" s="103"/>
      <c r="I22" s="103"/>
      <c r="J22" s="103" t="str">
        <f t="shared" si="1"/>
        <v/>
      </c>
      <c r="K22" s="103"/>
      <c r="L22" s="107"/>
      <c r="M22" s="119" t="str">
        <f t="shared" si="0"/>
        <v/>
      </c>
      <c r="N22" s="105"/>
      <c r="O22" s="106" t="str">
        <f>IF(ALL!S23="","",ALL!S23)</f>
        <v/>
      </c>
      <c r="P22" s="106" t="str">
        <f>IF(ALL!T23="","",ALL!T23)</f>
        <v/>
      </c>
      <c r="Q22" s="106">
        <f>IF(ALL!U23="","",ALL!U23)</f>
        <v>45394</v>
      </c>
      <c r="R22" s="106" t="str">
        <f>IF(ALL!V23="","",ALL!V23)</f>
        <v/>
      </c>
      <c r="S22" s="124" t="str">
        <f t="shared" si="2"/>
        <v>45394</v>
      </c>
    </row>
    <row r="23" spans="1:19" s="125" customFormat="1" ht="25" customHeight="1" x14ac:dyDescent="0.25">
      <c r="A23" s="123">
        <f>ALL!A24</f>
        <v>3635</v>
      </c>
      <c r="B23" s="123" t="str">
        <f>ALL!B24</f>
        <v>A</v>
      </c>
      <c r="C23" s="123" t="str">
        <f>ALL!C24</f>
        <v>205B</v>
      </c>
      <c r="D23" s="123" t="str">
        <f>IF(ALL!D24="","",ALL!D24)</f>
        <v/>
      </c>
      <c r="E23" s="123" t="str">
        <f>IF(ALL!E24="","",ALL!E24)</f>
        <v/>
      </c>
      <c r="F23" s="123" t="str">
        <f>IF(ALL!F24="","",ALL!F24)</f>
        <v/>
      </c>
      <c r="G23" s="123" t="str">
        <f>IF(ALL!G24="","",ALL!G24)</f>
        <v>M</v>
      </c>
      <c r="H23" s="103"/>
      <c r="I23" s="103"/>
      <c r="J23" s="103" t="str">
        <f t="shared" si="1"/>
        <v/>
      </c>
      <c r="K23" s="103"/>
      <c r="L23" s="107"/>
      <c r="M23" s="119" t="str">
        <f t="shared" si="0"/>
        <v/>
      </c>
      <c r="N23" s="105"/>
      <c r="O23" s="106" t="str">
        <f>IF(ALL!S24="","",ALL!S24)</f>
        <v/>
      </c>
      <c r="P23" s="106" t="str">
        <f>IF(ALL!T24="","",ALL!T24)</f>
        <v/>
      </c>
      <c r="Q23" s="106">
        <f>IF(ALL!U24="","",ALL!U24)</f>
        <v>45226</v>
      </c>
      <c r="R23" s="106" t="str">
        <f>IF(ALL!V24="","",ALL!V24)</f>
        <v/>
      </c>
      <c r="S23" s="124" t="str">
        <f t="shared" si="2"/>
        <v>45226</v>
      </c>
    </row>
    <row r="24" spans="1:19" s="125" customFormat="1" ht="25" customHeight="1" x14ac:dyDescent="0.25">
      <c r="A24" s="123">
        <f>ALL!A25</f>
        <v>3635</v>
      </c>
      <c r="B24" s="123" t="str">
        <f>ALL!B25</f>
        <v>A</v>
      </c>
      <c r="C24" s="123" t="str">
        <f>ALL!C25</f>
        <v>206A</v>
      </c>
      <c r="D24" s="123" t="str">
        <f>IF(ALL!D25="","",ALL!D25)</f>
        <v/>
      </c>
      <c r="E24" s="123" t="str">
        <f>IF(ALL!E25="","",ALL!E25)</f>
        <v/>
      </c>
      <c r="F24" s="123" t="str">
        <f>IF(ALL!F25="","",ALL!F25)</f>
        <v/>
      </c>
      <c r="G24" s="123" t="str">
        <f>IF(ALL!G25="","",ALL!G25)</f>
        <v>M</v>
      </c>
      <c r="H24" s="103"/>
      <c r="I24" s="103"/>
      <c r="J24" s="103" t="str">
        <f t="shared" si="1"/>
        <v/>
      </c>
      <c r="K24" s="103"/>
      <c r="L24" s="107"/>
      <c r="M24" s="119" t="str">
        <f t="shared" si="0"/>
        <v/>
      </c>
      <c r="N24" s="105"/>
      <c r="O24" s="106" t="str">
        <f>IF(ALL!S25="","",ALL!S25)</f>
        <v/>
      </c>
      <c r="P24" s="106" t="str">
        <f>IF(ALL!T25="","",ALL!T25)</f>
        <v/>
      </c>
      <c r="Q24" s="106">
        <f>IF(ALL!U25="","",ALL!U25)</f>
        <v>45112</v>
      </c>
      <c r="R24" s="106" t="str">
        <f>IF(ALL!V25="","",ALL!V25)</f>
        <v/>
      </c>
      <c r="S24" s="124" t="str">
        <f t="shared" si="2"/>
        <v>45112</v>
      </c>
    </row>
    <row r="25" spans="1:19" s="125" customFormat="1" ht="25" customHeight="1" x14ac:dyDescent="0.25">
      <c r="A25" s="123">
        <f>ALL!A26</f>
        <v>3635</v>
      </c>
      <c r="B25" s="123" t="str">
        <f>ALL!B26</f>
        <v>A</v>
      </c>
      <c r="C25" s="123" t="str">
        <f>ALL!C26</f>
        <v>206B</v>
      </c>
      <c r="D25" s="123" t="str">
        <f>IF(ALL!D26="","",ALL!D26)</f>
        <v/>
      </c>
      <c r="E25" s="123" t="str">
        <f>IF(ALL!E26="","",ALL!E26)</f>
        <v/>
      </c>
      <c r="F25" s="123" t="str">
        <f>IF(ALL!F26="","",ALL!F26)</f>
        <v/>
      </c>
      <c r="G25" s="123" t="str">
        <f>IF(ALL!G26="","",ALL!G26)</f>
        <v>M</v>
      </c>
      <c r="H25" s="103"/>
      <c r="I25" s="103"/>
      <c r="J25" s="103" t="str">
        <f t="shared" si="1"/>
        <v/>
      </c>
      <c r="K25" s="103"/>
      <c r="L25" s="107"/>
      <c r="M25" s="119" t="str">
        <f t="shared" si="0"/>
        <v/>
      </c>
      <c r="N25" s="105"/>
      <c r="O25" s="106" t="str">
        <f>IF(ALL!S26="","",ALL!S26)</f>
        <v/>
      </c>
      <c r="P25" s="106" t="str">
        <f>IF(ALL!T26="","",ALL!T26)</f>
        <v/>
      </c>
      <c r="Q25" s="106">
        <f>IF(ALL!U26="","",ALL!U26)</f>
        <v>45397</v>
      </c>
      <c r="R25" s="106" t="str">
        <f>IF(ALL!V26="","",ALL!V26)</f>
        <v/>
      </c>
      <c r="S25" s="124" t="str">
        <f t="shared" si="2"/>
        <v>45397</v>
      </c>
    </row>
    <row r="26" spans="1:19" s="125" customFormat="1" ht="25" customHeight="1" x14ac:dyDescent="0.25">
      <c r="A26" s="123">
        <f>ALL!A27</f>
        <v>3635</v>
      </c>
      <c r="B26" s="123" t="str">
        <f>ALL!B27</f>
        <v>A</v>
      </c>
      <c r="C26" s="123" t="str">
        <f>ALL!C27</f>
        <v>207A</v>
      </c>
      <c r="D26" s="123" t="str">
        <f>IF(ALL!D27="","",ALL!D27)</f>
        <v/>
      </c>
      <c r="E26" s="123" t="str">
        <f>IF(ALL!E27="","",ALL!E27)</f>
        <v/>
      </c>
      <c r="F26" s="123" t="str">
        <f>IF(ALL!F27="","",ALL!F27)</f>
        <v/>
      </c>
      <c r="G26" s="123" t="str">
        <f>IF(ALL!G27="","",ALL!G27)</f>
        <v/>
      </c>
      <c r="H26" s="103"/>
      <c r="I26" s="103"/>
      <c r="J26" s="103" t="str">
        <f t="shared" si="1"/>
        <v/>
      </c>
      <c r="K26" s="103"/>
      <c r="L26" s="107"/>
      <c r="M26" s="119" t="str">
        <f t="shared" si="0"/>
        <v/>
      </c>
      <c r="N26" s="105"/>
      <c r="O26" s="106" t="str">
        <f>IF(ALL!S27="","",ALL!S27)</f>
        <v/>
      </c>
      <c r="P26" s="106" t="str">
        <f>IF(ALL!T27="","",ALL!T27)</f>
        <v/>
      </c>
      <c r="Q26" s="106" t="str">
        <f>IF(ALL!U27="","",ALL!U27)</f>
        <v/>
      </c>
      <c r="R26" s="106" t="str">
        <f>IF(ALL!V27="","",ALL!V27)</f>
        <v/>
      </c>
      <c r="S26" s="124" t="str">
        <f t="shared" si="2"/>
        <v/>
      </c>
    </row>
    <row r="27" spans="1:19" s="125" customFormat="1" ht="25" customHeight="1" x14ac:dyDescent="0.25">
      <c r="A27" s="123">
        <f>ALL!A28</f>
        <v>3635</v>
      </c>
      <c r="B27" s="123" t="str">
        <f>ALL!B28</f>
        <v>A</v>
      </c>
      <c r="C27" s="123" t="str">
        <f>ALL!C28</f>
        <v>207B</v>
      </c>
      <c r="D27" s="123" t="str">
        <f>IF(ALL!D28="","",ALL!D28)</f>
        <v/>
      </c>
      <c r="E27" s="123" t="str">
        <f>IF(ALL!E28="","",ALL!E28)</f>
        <v/>
      </c>
      <c r="F27" s="123" t="str">
        <f>IF(ALL!F28="","",ALL!F28)</f>
        <v/>
      </c>
      <c r="G27" s="123" t="str">
        <f>IF(ALL!G28="","",ALL!G28)</f>
        <v/>
      </c>
      <c r="H27" s="103"/>
      <c r="I27" s="103"/>
      <c r="J27" s="103" t="str">
        <f t="shared" si="1"/>
        <v/>
      </c>
      <c r="K27" s="103"/>
      <c r="L27" s="107"/>
      <c r="M27" s="119" t="str">
        <f t="shared" si="0"/>
        <v/>
      </c>
      <c r="N27" s="105"/>
      <c r="O27" s="106" t="str">
        <f>IF(ALL!S28="","",ALL!S28)</f>
        <v/>
      </c>
      <c r="P27" s="106" t="str">
        <f>IF(ALL!T28="","",ALL!T28)</f>
        <v/>
      </c>
      <c r="Q27" s="106" t="str">
        <f>IF(ALL!U28="","",ALL!U28)</f>
        <v/>
      </c>
      <c r="R27" s="106" t="str">
        <f>IF(ALL!V28="","",ALL!V28)</f>
        <v/>
      </c>
      <c r="S27" s="124" t="str">
        <f t="shared" si="2"/>
        <v/>
      </c>
    </row>
    <row r="28" spans="1:19" s="125" customFormat="1" ht="25" customHeight="1" x14ac:dyDescent="0.25">
      <c r="A28" s="123">
        <f>ALL!A29</f>
        <v>3635</v>
      </c>
      <c r="B28" s="123" t="str">
        <f>ALL!B29</f>
        <v>A</v>
      </c>
      <c r="C28" s="123" t="str">
        <f>ALL!C29</f>
        <v>208A</v>
      </c>
      <c r="D28" s="123" t="str">
        <f>IF(ALL!D29="","",ALL!D29)</f>
        <v/>
      </c>
      <c r="E28" s="123" t="str">
        <f>IF(ALL!E29="","",ALL!E29)</f>
        <v/>
      </c>
      <c r="F28" s="123" t="str">
        <f>IF(ALL!F29="","",ALL!F29)</f>
        <v/>
      </c>
      <c r="G28" s="123" t="str">
        <f>IF(ALL!G29="","",ALL!G29)</f>
        <v>M</v>
      </c>
      <c r="H28" s="103"/>
      <c r="I28" s="103"/>
      <c r="J28" s="103" t="str">
        <f t="shared" si="1"/>
        <v/>
      </c>
      <c r="K28" s="103"/>
      <c r="L28" s="107"/>
      <c r="M28" s="119" t="str">
        <f t="shared" si="0"/>
        <v/>
      </c>
      <c r="N28" s="105"/>
      <c r="O28" s="106" t="str">
        <f>IF(ALL!S29="","",ALL!S29)</f>
        <v/>
      </c>
      <c r="P28" s="106" t="str">
        <f>IF(ALL!T29="","",ALL!T29)</f>
        <v/>
      </c>
      <c r="Q28" s="106">
        <f>IF(ALL!U29="","",ALL!U29)</f>
        <v>44707</v>
      </c>
      <c r="R28" s="106" t="str">
        <f>IF(ALL!V29="","",ALL!V29)</f>
        <v/>
      </c>
      <c r="S28" s="124" t="str">
        <f t="shared" si="2"/>
        <v>44707</v>
      </c>
    </row>
    <row r="29" spans="1:19" s="125" customFormat="1" ht="25" customHeight="1" x14ac:dyDescent="0.25">
      <c r="A29" s="123">
        <f>ALL!A30</f>
        <v>3635</v>
      </c>
      <c r="B29" s="123" t="str">
        <f>ALL!B30</f>
        <v>A</v>
      </c>
      <c r="C29" s="123" t="str">
        <f>ALL!C30</f>
        <v>208B</v>
      </c>
      <c r="D29" s="123" t="str">
        <f>IF(ALL!D30="","",ALL!D30)</f>
        <v/>
      </c>
      <c r="E29" s="123" t="str">
        <f>IF(ALL!E30="","",ALL!E30)</f>
        <v/>
      </c>
      <c r="F29" s="123" t="str">
        <f>IF(ALL!F30="","",ALL!F30)</f>
        <v/>
      </c>
      <c r="G29" s="123" t="str">
        <f>IF(ALL!G30="","",ALL!G30)</f>
        <v>M</v>
      </c>
      <c r="H29" s="103"/>
      <c r="I29" s="103"/>
      <c r="J29" s="103" t="str">
        <f t="shared" si="1"/>
        <v/>
      </c>
      <c r="K29" s="103"/>
      <c r="L29" s="107"/>
      <c r="M29" s="119" t="str">
        <f t="shared" si="0"/>
        <v/>
      </c>
      <c r="N29" s="105"/>
      <c r="O29" s="106" t="str">
        <f>IF(ALL!S30="","",ALL!S30)</f>
        <v/>
      </c>
      <c r="P29" s="106" t="str">
        <f>IF(ALL!T30="","",ALL!T30)</f>
        <v/>
      </c>
      <c r="Q29" s="106">
        <f>IF(ALL!U30="","",ALL!U30)</f>
        <v>44690</v>
      </c>
      <c r="R29" s="106" t="str">
        <f>IF(ALL!V30="","",ALL!V30)</f>
        <v/>
      </c>
      <c r="S29" s="124" t="str">
        <f t="shared" si="2"/>
        <v>44690</v>
      </c>
    </row>
    <row r="30" spans="1:19" s="125" customFormat="1" ht="25" customHeight="1" x14ac:dyDescent="0.25">
      <c r="A30" s="123">
        <f>ALL!A31</f>
        <v>3635</v>
      </c>
      <c r="B30" s="123" t="str">
        <f>ALL!B31</f>
        <v>A</v>
      </c>
      <c r="C30" s="123" t="str">
        <f>ALL!C31</f>
        <v>209A</v>
      </c>
      <c r="D30" s="123" t="str">
        <f>IF(ALL!D31="","",ALL!D31)</f>
        <v/>
      </c>
      <c r="E30" s="123" t="str">
        <f>IF(ALL!E31="","",ALL!E31)</f>
        <v/>
      </c>
      <c r="F30" s="123" t="str">
        <f>IF(ALL!F31="","",ALL!F31)</f>
        <v/>
      </c>
      <c r="G30" s="123" t="str">
        <f>IF(ALL!G31="","",ALL!G31)</f>
        <v>F</v>
      </c>
      <c r="H30" s="103"/>
      <c r="I30" s="103"/>
      <c r="J30" s="103" t="str">
        <f t="shared" si="1"/>
        <v/>
      </c>
      <c r="K30" s="103"/>
      <c r="L30" s="107"/>
      <c r="M30" s="119" t="str">
        <f t="shared" si="0"/>
        <v/>
      </c>
      <c r="N30" s="105"/>
      <c r="O30" s="106" t="str">
        <f>IF(ALL!S31="","",ALL!S31)</f>
        <v/>
      </c>
      <c r="P30" s="106" t="str">
        <f>IF(ALL!T31="","",ALL!T31)</f>
        <v/>
      </c>
      <c r="Q30" s="106">
        <f>IF(ALL!U31="","",ALL!U31)</f>
        <v>45300</v>
      </c>
      <c r="R30" s="106" t="str">
        <f>IF(ALL!V31="","",ALL!V31)</f>
        <v/>
      </c>
      <c r="S30" s="124" t="str">
        <f t="shared" si="2"/>
        <v>45300</v>
      </c>
    </row>
    <row r="31" spans="1:19" s="125" customFormat="1" ht="25" customHeight="1" x14ac:dyDescent="0.25">
      <c r="A31" s="123">
        <f>ALL!A32</f>
        <v>3635</v>
      </c>
      <c r="B31" s="123" t="str">
        <f>ALL!B32</f>
        <v>A</v>
      </c>
      <c r="C31" s="123" t="str">
        <f>ALL!C32</f>
        <v>209B</v>
      </c>
      <c r="D31" s="123" t="str">
        <f>IF(ALL!D32="","",ALL!D32)</f>
        <v/>
      </c>
      <c r="E31" s="123" t="str">
        <f>IF(ALL!E32="","",ALL!E32)</f>
        <v/>
      </c>
      <c r="F31" s="123" t="str">
        <f>IF(ALL!F32="","",ALL!F32)</f>
        <v/>
      </c>
      <c r="G31" s="123" t="str">
        <f>IF(ALL!G32="","",ALL!G32)</f>
        <v>F</v>
      </c>
      <c r="H31" s="103"/>
      <c r="I31" s="103"/>
      <c r="J31" s="103" t="str">
        <f t="shared" si="1"/>
        <v/>
      </c>
      <c r="K31" s="103"/>
      <c r="L31" s="107"/>
      <c r="M31" s="119" t="str">
        <f t="shared" si="0"/>
        <v/>
      </c>
      <c r="N31" s="105"/>
      <c r="O31" s="106" t="str">
        <f>IF(ALL!S32="","",ALL!S32)</f>
        <v/>
      </c>
      <c r="P31" s="106" t="str">
        <f>IF(ALL!T32="","",ALL!T32)</f>
        <v/>
      </c>
      <c r="Q31" s="106" t="str">
        <f>IF(ALL!U32="","",ALL!U32)</f>
        <v/>
      </c>
      <c r="R31" s="106" t="str">
        <f>IF(ALL!V32="","",ALL!V32)</f>
        <v/>
      </c>
      <c r="S31" s="124" t="str">
        <f t="shared" si="2"/>
        <v/>
      </c>
    </row>
    <row r="32" spans="1:19" s="125" customFormat="1" ht="25" customHeight="1" x14ac:dyDescent="0.25">
      <c r="A32" s="123">
        <f>ALL!A33</f>
        <v>3635</v>
      </c>
      <c r="B32" s="123" t="str">
        <f>ALL!B33</f>
        <v>A</v>
      </c>
      <c r="C32" s="123" t="str">
        <f>ALL!C33</f>
        <v>210A</v>
      </c>
      <c r="D32" s="123" t="str">
        <f>IF(ALL!D33="","",ALL!D33)</f>
        <v/>
      </c>
      <c r="E32" s="123" t="str">
        <f>IF(ALL!E33="","",ALL!E33)</f>
        <v/>
      </c>
      <c r="F32" s="123" t="str">
        <f>IF(ALL!F33="","",ALL!F33)</f>
        <v/>
      </c>
      <c r="G32" s="123" t="str">
        <f>IF(ALL!G33="","",ALL!G33)</f>
        <v>F</v>
      </c>
      <c r="H32" s="103"/>
      <c r="I32" s="103"/>
      <c r="J32" s="103" t="str">
        <f t="shared" si="1"/>
        <v/>
      </c>
      <c r="K32" s="103"/>
      <c r="L32" s="107"/>
      <c r="M32" s="119" t="str">
        <f t="shared" si="0"/>
        <v/>
      </c>
      <c r="N32" s="105"/>
      <c r="O32" s="106" t="str">
        <f>IF(ALL!S33="","",ALL!S33)</f>
        <v/>
      </c>
      <c r="P32" s="106" t="str">
        <f>IF(ALL!T33="","",ALL!T33)</f>
        <v/>
      </c>
      <c r="Q32" s="106" t="str">
        <f>IF(ALL!U33="","",ALL!U33)</f>
        <v/>
      </c>
      <c r="R32" s="106" t="str">
        <f>IF(ALL!V33="","",ALL!V33)</f>
        <v/>
      </c>
      <c r="S32" s="124" t="str">
        <f t="shared" si="2"/>
        <v/>
      </c>
    </row>
    <row r="33" spans="1:19" s="125" customFormat="1" ht="25" customHeight="1" x14ac:dyDescent="0.25">
      <c r="A33" s="123">
        <f>ALL!A34</f>
        <v>3635</v>
      </c>
      <c r="B33" s="123" t="str">
        <f>ALL!B34</f>
        <v>A</v>
      </c>
      <c r="C33" s="123" t="str">
        <f>ALL!C34</f>
        <v>210B</v>
      </c>
      <c r="D33" s="123" t="str">
        <f>IF(ALL!D34="","",ALL!D34)</f>
        <v/>
      </c>
      <c r="E33" s="123" t="str">
        <f>IF(ALL!E34="","",ALL!E34)</f>
        <v/>
      </c>
      <c r="F33" s="123" t="str">
        <f>IF(ALL!F34="","",ALL!F34)</f>
        <v/>
      </c>
      <c r="G33" s="123" t="str">
        <f>IF(ALL!G34="","",ALL!G34)</f>
        <v>F</v>
      </c>
      <c r="H33" s="103"/>
      <c r="I33" s="103"/>
      <c r="J33" s="103" t="str">
        <f t="shared" si="1"/>
        <v/>
      </c>
      <c r="K33" s="103"/>
      <c r="L33" s="107"/>
      <c r="M33" s="119" t="str">
        <f t="shared" si="0"/>
        <v/>
      </c>
      <c r="N33" s="105"/>
      <c r="O33" s="106" t="str">
        <f>IF(ALL!S34="","",ALL!S34)</f>
        <v/>
      </c>
      <c r="P33" s="106" t="str">
        <f>IF(ALL!T34="","",ALL!T34)</f>
        <v/>
      </c>
      <c r="Q33" s="106">
        <f>IF(ALL!U34="","",ALL!U34)</f>
        <v>45401</v>
      </c>
      <c r="R33" s="106" t="str">
        <f>IF(ALL!V34="","",ALL!V34)</f>
        <v/>
      </c>
      <c r="S33" s="124" t="str">
        <f t="shared" si="2"/>
        <v>45401</v>
      </c>
    </row>
    <row r="34" spans="1:19" s="125" customFormat="1" ht="25" customHeight="1" x14ac:dyDescent="0.25">
      <c r="A34" s="123">
        <f>ALL!A35</f>
        <v>3635</v>
      </c>
      <c r="B34" s="123" t="str">
        <f>ALL!B35</f>
        <v>A</v>
      </c>
      <c r="C34" s="123" t="str">
        <f>ALL!C35</f>
        <v>211A</v>
      </c>
      <c r="D34" s="123" t="str">
        <f>IF(ALL!D35="","",ALL!D35)</f>
        <v/>
      </c>
      <c r="E34" s="123" t="str">
        <f>IF(ALL!E35="","",ALL!E35)</f>
        <v/>
      </c>
      <c r="F34" s="123" t="str">
        <f>IF(ALL!F35="","",ALL!F35)</f>
        <v/>
      </c>
      <c r="G34" s="123" t="str">
        <f>IF(ALL!G35="","",ALL!G35)</f>
        <v>F</v>
      </c>
      <c r="H34" s="103"/>
      <c r="I34" s="103"/>
      <c r="J34" s="103" t="str">
        <f t="shared" si="1"/>
        <v/>
      </c>
      <c r="K34" s="103"/>
      <c r="L34" s="107"/>
      <c r="M34" s="119" t="str">
        <f t="shared" si="0"/>
        <v/>
      </c>
      <c r="N34" s="105"/>
      <c r="O34" s="106" t="str">
        <f>IF(ALL!S35="","",ALL!S35)</f>
        <v/>
      </c>
      <c r="P34" s="106" t="str">
        <f>IF(ALL!T35="","",ALL!T35)</f>
        <v/>
      </c>
      <c r="Q34" s="106">
        <f>IF(ALL!U35="","",ALL!U35)</f>
        <v>43900</v>
      </c>
      <c r="R34" s="106" t="str">
        <f>IF(ALL!V35="","",ALL!V35)</f>
        <v/>
      </c>
      <c r="S34" s="124" t="str">
        <f t="shared" si="2"/>
        <v>43900</v>
      </c>
    </row>
    <row r="35" spans="1:19" s="125" customFormat="1" ht="25" customHeight="1" x14ac:dyDescent="0.25">
      <c r="A35" s="123">
        <f>ALL!A36</f>
        <v>3635</v>
      </c>
      <c r="B35" s="123" t="str">
        <f>ALL!B36</f>
        <v>A</v>
      </c>
      <c r="C35" s="123" t="str">
        <f>ALL!C36</f>
        <v>211B</v>
      </c>
      <c r="D35" s="123" t="str">
        <f>IF(ALL!D36="","",ALL!D36)</f>
        <v/>
      </c>
      <c r="E35" s="123" t="str">
        <f>IF(ALL!E36="","",ALL!E36)</f>
        <v/>
      </c>
      <c r="F35" s="123" t="str">
        <f>IF(ALL!F36="","",ALL!F36)</f>
        <v/>
      </c>
      <c r="G35" s="123" t="str">
        <f>IF(ALL!G36="","",ALL!G36)</f>
        <v>F</v>
      </c>
      <c r="H35" s="103"/>
      <c r="I35" s="103"/>
      <c r="J35" s="103" t="str">
        <f t="shared" si="1"/>
        <v/>
      </c>
      <c r="K35" s="103"/>
      <c r="L35" s="107"/>
      <c r="M35" s="119" t="str">
        <f t="shared" si="0"/>
        <v/>
      </c>
      <c r="N35" s="105"/>
      <c r="O35" s="106" t="str">
        <f>IF(ALL!S36="","",ALL!S36)</f>
        <v/>
      </c>
      <c r="P35" s="106" t="str">
        <f>IF(ALL!T36="","",ALL!T36)</f>
        <v/>
      </c>
      <c r="Q35" s="106">
        <f>IF(ALL!U36="","",ALL!U36)</f>
        <v>44784</v>
      </c>
      <c r="R35" s="106" t="str">
        <f>IF(ALL!V36="","",ALL!V36)</f>
        <v/>
      </c>
      <c r="S35" s="124" t="str">
        <f t="shared" si="2"/>
        <v>44784</v>
      </c>
    </row>
    <row r="36" spans="1:19" s="125" customFormat="1" ht="25" customHeight="1" x14ac:dyDescent="0.25">
      <c r="A36" s="123">
        <f>ALL!A37</f>
        <v>3635</v>
      </c>
      <c r="B36" s="123" t="str">
        <f>ALL!B37</f>
        <v>A</v>
      </c>
      <c r="C36" s="123" t="str">
        <f>ALL!C37</f>
        <v>212A</v>
      </c>
      <c r="D36" s="123" t="str">
        <f>IF(ALL!D37="","",ALL!D37)</f>
        <v/>
      </c>
      <c r="E36" s="123" t="str">
        <f>IF(ALL!E37="","",ALL!E37)</f>
        <v/>
      </c>
      <c r="F36" s="123" t="str">
        <f>IF(ALL!F37="","",ALL!F37)</f>
        <v/>
      </c>
      <c r="G36" s="123" t="str">
        <f>IF(ALL!G37="","",ALL!G37)</f>
        <v>M</v>
      </c>
      <c r="H36" s="103"/>
      <c r="I36" s="103"/>
      <c r="J36" s="103" t="str">
        <f t="shared" si="1"/>
        <v/>
      </c>
      <c r="K36" s="103"/>
      <c r="L36" s="107"/>
      <c r="M36" s="119" t="str">
        <f t="shared" si="0"/>
        <v/>
      </c>
      <c r="N36" s="105"/>
      <c r="O36" s="106" t="str">
        <f>IF(ALL!S37="","",ALL!S37)</f>
        <v/>
      </c>
      <c r="P36" s="106" t="str">
        <f>IF(ALL!T37="","",ALL!T37)</f>
        <v/>
      </c>
      <c r="Q36" s="106">
        <f>IF(ALL!U37="","",ALL!U37)</f>
        <v>45385</v>
      </c>
      <c r="R36" s="106" t="str">
        <f>IF(ALL!V37="","",ALL!V37)</f>
        <v/>
      </c>
      <c r="S36" s="124" t="str">
        <f t="shared" si="2"/>
        <v>45385</v>
      </c>
    </row>
    <row r="37" spans="1:19" s="125" customFormat="1" ht="25" customHeight="1" x14ac:dyDescent="0.25">
      <c r="A37" s="123">
        <f>ALL!A38</f>
        <v>3635</v>
      </c>
      <c r="B37" s="123" t="str">
        <f>ALL!B38</f>
        <v>A</v>
      </c>
      <c r="C37" s="123" t="str">
        <f>ALL!C38</f>
        <v>212B</v>
      </c>
      <c r="D37" s="123" t="str">
        <f>IF(ALL!D38="","",ALL!D38)</f>
        <v/>
      </c>
      <c r="E37" s="123" t="str">
        <f>IF(ALL!E38="","",ALL!E38)</f>
        <v/>
      </c>
      <c r="F37" s="123" t="str">
        <f>IF(ALL!F38="","",ALL!F38)</f>
        <v/>
      </c>
      <c r="G37" s="123" t="str">
        <f>IF(ALL!G38="","",ALL!G38)</f>
        <v>M</v>
      </c>
      <c r="H37" s="103"/>
      <c r="I37" s="103"/>
      <c r="J37" s="103" t="str">
        <f t="shared" si="1"/>
        <v/>
      </c>
      <c r="K37" s="103"/>
      <c r="L37" s="107"/>
      <c r="M37" s="119" t="str">
        <f t="shared" si="0"/>
        <v/>
      </c>
      <c r="N37" s="105"/>
      <c r="O37" s="106" t="str">
        <f>IF(ALL!S38="","",ALL!S38)</f>
        <v/>
      </c>
      <c r="P37" s="106" t="str">
        <f>IF(ALL!T38="","",ALL!T38)</f>
        <v/>
      </c>
      <c r="Q37" s="106">
        <f>IF(ALL!U38="","",ALL!U38)</f>
        <v>45134</v>
      </c>
      <c r="R37" s="106" t="str">
        <f>IF(ALL!V38="","",ALL!V38)</f>
        <v/>
      </c>
      <c r="S37" s="124" t="str">
        <f t="shared" si="2"/>
        <v>45134</v>
      </c>
    </row>
    <row r="38" spans="1:19" s="125" customFormat="1" ht="25" customHeight="1" x14ac:dyDescent="0.25">
      <c r="A38" s="123">
        <f>ALL!A39</f>
        <v>3635</v>
      </c>
      <c r="B38" s="123" t="str">
        <f>ALL!B39</f>
        <v>A</v>
      </c>
      <c r="C38" s="123" t="str">
        <f>ALL!C39</f>
        <v>301A</v>
      </c>
      <c r="D38" s="123" t="str">
        <f>IF(ALL!D39="","",ALL!D39)</f>
        <v/>
      </c>
      <c r="E38" s="123" t="str">
        <f>IF(ALL!E39="","",ALL!E39)</f>
        <v/>
      </c>
      <c r="F38" s="123" t="str">
        <f>IF(ALL!F39="","",ALL!F39)</f>
        <v/>
      </c>
      <c r="G38" s="123" t="str">
        <f>IF(ALL!G39="","",ALL!G39)</f>
        <v>M</v>
      </c>
      <c r="H38" s="103"/>
      <c r="I38" s="103"/>
      <c r="J38" s="103" t="str">
        <f t="shared" si="1"/>
        <v/>
      </c>
      <c r="K38" s="103"/>
      <c r="L38" s="107"/>
      <c r="M38" s="119" t="str">
        <f t="shared" si="0"/>
        <v/>
      </c>
      <c r="N38" s="105"/>
      <c r="O38" s="106" t="str">
        <f>IF(ALL!S39="","",ALL!S39)</f>
        <v/>
      </c>
      <c r="P38" s="106" t="str">
        <f>IF(ALL!T39="","",ALL!T39)</f>
        <v/>
      </c>
      <c r="Q38" s="106">
        <f>IF(ALL!U39="","",ALL!U39)</f>
        <v>44204</v>
      </c>
      <c r="R38" s="106" t="str">
        <f>IF(ALL!V39="","",ALL!V39)</f>
        <v/>
      </c>
      <c r="S38" s="124" t="str">
        <f t="shared" si="2"/>
        <v>44204</v>
      </c>
    </row>
    <row r="39" spans="1:19" s="125" customFormat="1" ht="25" customHeight="1" x14ac:dyDescent="0.25">
      <c r="A39" s="123">
        <f>ALL!A40</f>
        <v>3635</v>
      </c>
      <c r="B39" s="123" t="str">
        <f>ALL!B40</f>
        <v>A</v>
      </c>
      <c r="C39" s="123" t="str">
        <f>ALL!C40</f>
        <v>301B</v>
      </c>
      <c r="D39" s="123" t="str">
        <f>IF(ALL!D40="","",ALL!D40)</f>
        <v/>
      </c>
      <c r="E39" s="123" t="str">
        <f>IF(ALL!E40="","",ALL!E40)</f>
        <v/>
      </c>
      <c r="F39" s="123" t="str">
        <f>IF(ALL!F40="","",ALL!F40)</f>
        <v/>
      </c>
      <c r="G39" s="123" t="str">
        <f>IF(ALL!G40="","",ALL!G40)</f>
        <v>M</v>
      </c>
      <c r="H39" s="103"/>
      <c r="I39" s="103"/>
      <c r="J39" s="103" t="str">
        <f t="shared" si="1"/>
        <v/>
      </c>
      <c r="K39" s="103"/>
      <c r="L39" s="107"/>
      <c r="M39" s="119" t="str">
        <f t="shared" si="0"/>
        <v/>
      </c>
      <c r="N39" s="105"/>
      <c r="O39" s="106" t="str">
        <f>IF(ALL!S40="","",ALL!S40)</f>
        <v/>
      </c>
      <c r="P39" s="106" t="str">
        <f>IF(ALL!T40="","",ALL!T40)</f>
        <v/>
      </c>
      <c r="Q39" s="106">
        <f>IF(ALL!U40="","",ALL!U40)</f>
        <v>44974</v>
      </c>
      <c r="R39" s="106" t="str">
        <f>IF(ALL!V40="","",ALL!V40)</f>
        <v/>
      </c>
      <c r="S39" s="124" t="str">
        <f t="shared" si="2"/>
        <v>44974</v>
      </c>
    </row>
    <row r="40" spans="1:19" s="125" customFormat="1" ht="25" customHeight="1" x14ac:dyDescent="0.25">
      <c r="A40" s="123">
        <f>ALL!A41</f>
        <v>3635</v>
      </c>
      <c r="B40" s="123" t="str">
        <f>ALL!B41</f>
        <v>A</v>
      </c>
      <c r="C40" s="123" t="str">
        <f>ALL!C41</f>
        <v>302A</v>
      </c>
      <c r="D40" s="123" t="str">
        <f>IF(ALL!D41="","",ALL!D41)</f>
        <v/>
      </c>
      <c r="E40" s="123" t="str">
        <f>IF(ALL!E41="","",ALL!E41)</f>
        <v/>
      </c>
      <c r="F40" s="123" t="str">
        <f>IF(ALL!F41="","",ALL!F41)</f>
        <v/>
      </c>
      <c r="G40" s="123" t="str">
        <f>IF(ALL!G41="","",ALL!G41)</f>
        <v>M</v>
      </c>
      <c r="H40" s="103"/>
      <c r="I40" s="103"/>
      <c r="J40" s="103" t="str">
        <f t="shared" si="1"/>
        <v/>
      </c>
      <c r="K40" s="103"/>
      <c r="L40" s="107"/>
      <c r="M40" s="119" t="str">
        <f t="shared" si="0"/>
        <v/>
      </c>
      <c r="N40" s="105"/>
      <c r="O40" s="106" t="str">
        <f>IF(ALL!S41="","",ALL!S41)</f>
        <v/>
      </c>
      <c r="P40" s="106" t="str">
        <f>IF(ALL!T41="","",ALL!T41)</f>
        <v/>
      </c>
      <c r="Q40" s="106">
        <f>IF(ALL!U41="","",ALL!U41)</f>
        <v>44627</v>
      </c>
      <c r="R40" s="106" t="str">
        <f>IF(ALL!V41="","",ALL!V41)</f>
        <v/>
      </c>
      <c r="S40" s="124" t="str">
        <f t="shared" si="2"/>
        <v>44627</v>
      </c>
    </row>
    <row r="41" spans="1:19" s="125" customFormat="1" ht="25" customHeight="1" x14ac:dyDescent="0.25">
      <c r="A41" s="123">
        <f>ALL!A42</f>
        <v>3635</v>
      </c>
      <c r="B41" s="123" t="str">
        <f>ALL!B42</f>
        <v>A</v>
      </c>
      <c r="C41" s="123" t="str">
        <f>ALL!C42</f>
        <v>302B</v>
      </c>
      <c r="D41" s="123" t="str">
        <f>IF(ALL!D42="","",ALL!D42)</f>
        <v/>
      </c>
      <c r="E41" s="123" t="str">
        <f>IF(ALL!E42="","",ALL!E42)</f>
        <v/>
      </c>
      <c r="F41" s="123" t="str">
        <f>IF(ALL!F42="","",ALL!F42)</f>
        <v/>
      </c>
      <c r="G41" s="123" t="str">
        <f>IF(ALL!G42="","",ALL!G42)</f>
        <v>M</v>
      </c>
      <c r="H41" s="103"/>
      <c r="I41" s="103"/>
      <c r="J41" s="103" t="str">
        <f t="shared" si="1"/>
        <v/>
      </c>
      <c r="K41" s="103"/>
      <c r="L41" s="107"/>
      <c r="M41" s="119" t="str">
        <f t="shared" si="0"/>
        <v/>
      </c>
      <c r="N41" s="105"/>
      <c r="O41" s="106" t="str">
        <f>IF(ALL!S42="","",ALL!S42)</f>
        <v/>
      </c>
      <c r="P41" s="106" t="str">
        <f>IF(ALL!T42="","",ALL!T42)</f>
        <v/>
      </c>
      <c r="Q41" s="106">
        <f>IF(ALL!U42="","",ALL!U42)</f>
        <v>45168</v>
      </c>
      <c r="R41" s="106" t="str">
        <f>IF(ALL!V42="","",ALL!V42)</f>
        <v/>
      </c>
      <c r="S41" s="124" t="str">
        <f t="shared" si="2"/>
        <v>45168</v>
      </c>
    </row>
    <row r="42" spans="1:19" s="125" customFormat="1" ht="25" customHeight="1" x14ac:dyDescent="0.25">
      <c r="A42" s="123">
        <f>ALL!A43</f>
        <v>3635</v>
      </c>
      <c r="B42" s="123" t="str">
        <f>ALL!B43</f>
        <v>A</v>
      </c>
      <c r="C42" s="123" t="str">
        <f>ALL!C43</f>
        <v>303A</v>
      </c>
      <c r="D42" s="123" t="str">
        <f>IF(ALL!D43="","",ALL!D43)</f>
        <v/>
      </c>
      <c r="E42" s="123" t="str">
        <f>IF(ALL!E43="","",ALL!E43)</f>
        <v/>
      </c>
      <c r="F42" s="123" t="str">
        <f>IF(ALL!F43="","",ALL!F43)</f>
        <v/>
      </c>
      <c r="G42" s="123" t="str">
        <f>IF(ALL!G43="","",ALL!G43)</f>
        <v>F</v>
      </c>
      <c r="H42" s="103"/>
      <c r="I42" s="103"/>
      <c r="J42" s="103" t="str">
        <f t="shared" si="1"/>
        <v/>
      </c>
      <c r="K42" s="103"/>
      <c r="L42" s="107"/>
      <c r="M42" s="119" t="str">
        <f t="shared" si="0"/>
        <v/>
      </c>
      <c r="N42" s="105"/>
      <c r="O42" s="106" t="str">
        <f>IF(ALL!S43="","",ALL!S43)</f>
        <v/>
      </c>
      <c r="P42" s="106" t="str">
        <f>IF(ALL!T43="","",ALL!T43)</f>
        <v/>
      </c>
      <c r="Q42" s="106">
        <f>IF(ALL!U43="","",ALL!U43)</f>
        <v>45429</v>
      </c>
      <c r="R42" s="106" t="str">
        <f>IF(ALL!V43="","",ALL!V43)</f>
        <v/>
      </c>
      <c r="S42" s="124" t="str">
        <f t="shared" si="2"/>
        <v>45429</v>
      </c>
    </row>
    <row r="43" spans="1:19" s="125" customFormat="1" ht="25" customHeight="1" x14ac:dyDescent="0.25">
      <c r="A43" s="123">
        <f>ALL!A44</f>
        <v>3635</v>
      </c>
      <c r="B43" s="123" t="str">
        <f>ALL!B44</f>
        <v>A</v>
      </c>
      <c r="C43" s="123" t="str">
        <f>ALL!C44</f>
        <v>303B</v>
      </c>
      <c r="D43" s="123" t="str">
        <f>IF(ALL!D44="","",ALL!D44)</f>
        <v/>
      </c>
      <c r="E43" s="123" t="str">
        <f>IF(ALL!E44="","",ALL!E44)</f>
        <v/>
      </c>
      <c r="F43" s="123" t="str">
        <f>IF(ALL!F44="","",ALL!F44)</f>
        <v/>
      </c>
      <c r="G43" s="123" t="str">
        <f>IF(ALL!G44="","",ALL!G44)</f>
        <v>F</v>
      </c>
      <c r="H43" s="103"/>
      <c r="I43" s="103"/>
      <c r="J43" s="103" t="str">
        <f t="shared" si="1"/>
        <v/>
      </c>
      <c r="K43" s="103"/>
      <c r="L43" s="107"/>
      <c r="M43" s="119" t="str">
        <f t="shared" si="0"/>
        <v/>
      </c>
      <c r="N43" s="105"/>
      <c r="O43" s="106" t="str">
        <f>IF(ALL!S44="","",ALL!S44)</f>
        <v/>
      </c>
      <c r="P43" s="106" t="str">
        <f>IF(ALL!T44="","",ALL!T44)</f>
        <v/>
      </c>
      <c r="Q43" s="106">
        <f>IF(ALL!U44="","",ALL!U44)</f>
        <v>45356</v>
      </c>
      <c r="R43" s="106" t="str">
        <f>IF(ALL!V44="","",ALL!V44)</f>
        <v/>
      </c>
      <c r="S43" s="124" t="str">
        <f t="shared" si="2"/>
        <v>45356</v>
      </c>
    </row>
    <row r="44" spans="1:19" s="125" customFormat="1" ht="25" customHeight="1" x14ac:dyDescent="0.25">
      <c r="A44" s="123">
        <f>ALL!A45</f>
        <v>3635</v>
      </c>
      <c r="B44" s="123" t="str">
        <f>ALL!B45</f>
        <v>A</v>
      </c>
      <c r="C44" s="123" t="str">
        <f>ALL!C45</f>
        <v>304A</v>
      </c>
      <c r="D44" s="123" t="str">
        <f>IF(ALL!D45="","",ALL!D45)</f>
        <v/>
      </c>
      <c r="E44" s="123" t="str">
        <f>IF(ALL!E45="","",ALL!E45)</f>
        <v/>
      </c>
      <c r="F44" s="123" t="str">
        <f>IF(ALL!F45="","",ALL!F45)</f>
        <v/>
      </c>
      <c r="G44" s="123" t="str">
        <f>IF(ALL!G45="","",ALL!G45)</f>
        <v>M</v>
      </c>
      <c r="H44" s="103"/>
      <c r="I44" s="103"/>
      <c r="J44" s="103" t="str">
        <f t="shared" si="1"/>
        <v/>
      </c>
      <c r="K44" s="103"/>
      <c r="L44" s="107"/>
      <c r="M44" s="119" t="str">
        <f t="shared" si="0"/>
        <v/>
      </c>
      <c r="N44" s="105"/>
      <c r="O44" s="106" t="str">
        <f>IF(ALL!S45="","",ALL!S45)</f>
        <v/>
      </c>
      <c r="P44" s="106" t="str">
        <f>IF(ALL!T45="","",ALL!T45)</f>
        <v/>
      </c>
      <c r="Q44" s="106">
        <f>IF(ALL!U45="","",ALL!U45)</f>
        <v>45337</v>
      </c>
      <c r="R44" s="106" t="str">
        <f>IF(ALL!V45="","",ALL!V45)</f>
        <v/>
      </c>
      <c r="S44" s="124" t="str">
        <f t="shared" si="2"/>
        <v>45337</v>
      </c>
    </row>
    <row r="45" spans="1:19" s="125" customFormat="1" ht="25" customHeight="1" x14ac:dyDescent="0.25">
      <c r="A45" s="123">
        <f>ALL!A46</f>
        <v>3635</v>
      </c>
      <c r="B45" s="123" t="str">
        <f>ALL!B46</f>
        <v>A</v>
      </c>
      <c r="C45" s="123" t="str">
        <f>ALL!C46</f>
        <v>304B</v>
      </c>
      <c r="D45" s="123" t="str">
        <f>IF(ALL!D46="","",ALL!D46)</f>
        <v/>
      </c>
      <c r="E45" s="123" t="str">
        <f>IF(ALL!E46="","",ALL!E46)</f>
        <v/>
      </c>
      <c r="F45" s="123" t="str">
        <f>IF(ALL!F46="","",ALL!F46)</f>
        <v/>
      </c>
      <c r="G45" s="123" t="str">
        <f>IF(ALL!G46="","",ALL!G46)</f>
        <v>M</v>
      </c>
      <c r="H45" s="103"/>
      <c r="I45" s="103"/>
      <c r="J45" s="103" t="str">
        <f t="shared" si="1"/>
        <v/>
      </c>
      <c r="K45" s="103"/>
      <c r="L45" s="107"/>
      <c r="M45" s="119" t="str">
        <f t="shared" si="0"/>
        <v/>
      </c>
      <c r="N45" s="105"/>
      <c r="O45" s="106" t="str">
        <f>IF(ALL!S46="","",ALL!S46)</f>
        <v/>
      </c>
      <c r="P45" s="106" t="str">
        <f>IF(ALL!T46="","",ALL!T46)</f>
        <v/>
      </c>
      <c r="Q45" s="106">
        <f>IF(ALL!U46="","",ALL!U46)</f>
        <v>45336</v>
      </c>
      <c r="R45" s="106" t="str">
        <f>IF(ALL!V46="","",ALL!V46)</f>
        <v/>
      </c>
      <c r="S45" s="124" t="str">
        <f t="shared" si="2"/>
        <v>45336</v>
      </c>
    </row>
    <row r="46" spans="1:19" s="125" customFormat="1" ht="25" customHeight="1" x14ac:dyDescent="0.25">
      <c r="A46" s="123">
        <f>ALL!A47</f>
        <v>3635</v>
      </c>
      <c r="B46" s="123" t="str">
        <f>ALL!B47</f>
        <v>A</v>
      </c>
      <c r="C46" s="123" t="str">
        <f>ALL!C47</f>
        <v>305A</v>
      </c>
      <c r="D46" s="123" t="str">
        <f>IF(ALL!D47="","",ALL!D47)</f>
        <v/>
      </c>
      <c r="E46" s="123" t="str">
        <f>IF(ALL!E47="","",ALL!E47)</f>
        <v/>
      </c>
      <c r="F46" s="123" t="str">
        <f>IF(ALL!F47="","",ALL!F47)</f>
        <v/>
      </c>
      <c r="G46" s="123" t="str">
        <f>IF(ALL!G47="","",ALL!G47)</f>
        <v>M</v>
      </c>
      <c r="H46" s="103"/>
      <c r="I46" s="103"/>
      <c r="J46" s="103" t="str">
        <f t="shared" si="1"/>
        <v/>
      </c>
      <c r="K46" s="103"/>
      <c r="L46" s="107"/>
      <c r="M46" s="119" t="str">
        <f t="shared" si="0"/>
        <v/>
      </c>
      <c r="N46" s="105"/>
      <c r="O46" s="106" t="str">
        <f>IF(ALL!S47="","",ALL!S47)</f>
        <v/>
      </c>
      <c r="P46" s="106" t="str">
        <f>IF(ALL!T47="","",ALL!T47)</f>
        <v/>
      </c>
      <c r="Q46" s="106">
        <f>IF(ALL!U47="","",ALL!U47)</f>
        <v>45474</v>
      </c>
      <c r="R46" s="106" t="str">
        <f>IF(ALL!V47="","",ALL!V47)</f>
        <v/>
      </c>
      <c r="S46" s="124" t="str">
        <f t="shared" si="2"/>
        <v>45474</v>
      </c>
    </row>
    <row r="47" spans="1:19" s="125" customFormat="1" ht="25" customHeight="1" x14ac:dyDescent="0.25">
      <c r="A47" s="123">
        <f>ALL!A48</f>
        <v>3635</v>
      </c>
      <c r="B47" s="123" t="str">
        <f>ALL!B48</f>
        <v>A</v>
      </c>
      <c r="C47" s="123" t="str">
        <f>ALL!C48</f>
        <v>305B</v>
      </c>
      <c r="D47" s="123" t="str">
        <f>IF(ALL!D48="","",ALL!D48)</f>
        <v/>
      </c>
      <c r="E47" s="123" t="str">
        <f>IF(ALL!E48="","",ALL!E48)</f>
        <v/>
      </c>
      <c r="F47" s="123" t="str">
        <f>IF(ALL!F48="","",ALL!F48)</f>
        <v/>
      </c>
      <c r="G47" s="123" t="str">
        <f>IF(ALL!G48="","",ALL!G48)</f>
        <v>M</v>
      </c>
      <c r="H47" s="103"/>
      <c r="I47" s="103"/>
      <c r="J47" s="103" t="str">
        <f t="shared" si="1"/>
        <v/>
      </c>
      <c r="K47" s="103"/>
      <c r="L47" s="107"/>
      <c r="M47" s="119" t="str">
        <f t="shared" si="0"/>
        <v/>
      </c>
      <c r="N47" s="105"/>
      <c r="O47" s="106" t="str">
        <f>IF(ALL!S48="","",ALL!S48)</f>
        <v/>
      </c>
      <c r="P47" s="106" t="str">
        <f>IF(ALL!T48="","",ALL!T48)</f>
        <v/>
      </c>
      <c r="Q47" s="106">
        <f>IF(ALL!U48="","",ALL!U48)</f>
        <v>44901</v>
      </c>
      <c r="R47" s="106" t="str">
        <f>IF(ALL!V48="","",ALL!V48)</f>
        <v/>
      </c>
      <c r="S47" s="124" t="str">
        <f t="shared" si="2"/>
        <v>44901</v>
      </c>
    </row>
    <row r="48" spans="1:19" s="125" customFormat="1" ht="25" customHeight="1" x14ac:dyDescent="0.25">
      <c r="A48" s="123">
        <f>ALL!A49</f>
        <v>3635</v>
      </c>
      <c r="B48" s="123" t="str">
        <f>ALL!B49</f>
        <v>A</v>
      </c>
      <c r="C48" s="123" t="str">
        <f>ALL!C49</f>
        <v>306A</v>
      </c>
      <c r="D48" s="123" t="str">
        <f>IF(ALL!D49="","",ALL!D49)</f>
        <v/>
      </c>
      <c r="E48" s="123" t="str">
        <f>IF(ALL!E49="","",ALL!E49)</f>
        <v/>
      </c>
      <c r="F48" s="123" t="str">
        <f>IF(ALL!F49="","",ALL!F49)</f>
        <v/>
      </c>
      <c r="G48" s="123" t="str">
        <f>IF(ALL!G49="","",ALL!G49)</f>
        <v>M</v>
      </c>
      <c r="H48" s="103"/>
      <c r="I48" s="103"/>
      <c r="J48" s="103" t="str">
        <f t="shared" si="1"/>
        <v/>
      </c>
      <c r="K48" s="103"/>
      <c r="L48" s="107"/>
      <c r="M48" s="119" t="str">
        <f t="shared" si="0"/>
        <v/>
      </c>
      <c r="N48" s="105"/>
      <c r="O48" s="106" t="str">
        <f>IF(ALL!S49="","",ALL!S49)</f>
        <v/>
      </c>
      <c r="P48" s="106" t="str">
        <f>IF(ALL!T49="","",ALL!T49)</f>
        <v/>
      </c>
      <c r="Q48" s="106">
        <f>IF(ALL!U49="","",ALL!U49)</f>
        <v>45310</v>
      </c>
      <c r="R48" s="106" t="str">
        <f>IF(ALL!V49="","",ALL!V49)</f>
        <v/>
      </c>
      <c r="S48" s="124" t="str">
        <f t="shared" si="2"/>
        <v>45310</v>
      </c>
    </row>
    <row r="49" spans="1:19" s="125" customFormat="1" ht="25" customHeight="1" x14ac:dyDescent="0.25">
      <c r="A49" s="123">
        <f>ALL!A50</f>
        <v>3635</v>
      </c>
      <c r="B49" s="123" t="str">
        <f>ALL!B50</f>
        <v>A</v>
      </c>
      <c r="C49" s="123" t="str">
        <f>ALL!C50</f>
        <v>306B</v>
      </c>
      <c r="D49" s="123" t="str">
        <f>IF(ALL!D50="","",ALL!D50)</f>
        <v/>
      </c>
      <c r="E49" s="123" t="str">
        <f>IF(ALL!E50="","",ALL!E50)</f>
        <v/>
      </c>
      <c r="F49" s="123" t="str">
        <f>IF(ALL!F50="","",ALL!F50)</f>
        <v/>
      </c>
      <c r="G49" s="123" t="str">
        <f>IF(ALL!G50="","",ALL!G50)</f>
        <v>M</v>
      </c>
      <c r="H49" s="103"/>
      <c r="I49" s="103"/>
      <c r="J49" s="103" t="str">
        <f t="shared" si="1"/>
        <v/>
      </c>
      <c r="K49" s="103"/>
      <c r="L49" s="107"/>
      <c r="M49" s="119" t="str">
        <f t="shared" si="0"/>
        <v/>
      </c>
      <c r="N49" s="105"/>
      <c r="O49" s="106" t="str">
        <f>IF(ALL!S50="","",ALL!S50)</f>
        <v/>
      </c>
      <c r="P49" s="106" t="str">
        <f>IF(ALL!T50="","",ALL!T50)</f>
        <v/>
      </c>
      <c r="Q49" s="106" t="str">
        <f>IF(ALL!U50="","",ALL!U50)</f>
        <v/>
      </c>
      <c r="R49" s="106" t="str">
        <f>IF(ALL!V50="","",ALL!V50)</f>
        <v/>
      </c>
      <c r="S49" s="124" t="str">
        <f t="shared" si="2"/>
        <v/>
      </c>
    </row>
    <row r="50" spans="1:19" s="125" customFormat="1" ht="25" customHeight="1" x14ac:dyDescent="0.25">
      <c r="A50" s="123">
        <f>ALL!A51</f>
        <v>3635</v>
      </c>
      <c r="B50" s="123" t="str">
        <f>ALL!B51</f>
        <v>A</v>
      </c>
      <c r="C50" s="123" t="str">
        <f>ALL!C51</f>
        <v>307A</v>
      </c>
      <c r="D50" s="123" t="str">
        <f>IF(ALL!D51="","",ALL!D51)</f>
        <v/>
      </c>
      <c r="E50" s="123" t="str">
        <f>IF(ALL!E51="","",ALL!E51)</f>
        <v/>
      </c>
      <c r="F50" s="123" t="str">
        <f>IF(ALL!F51="","",ALL!F51)</f>
        <v/>
      </c>
      <c r="G50" s="123" t="str">
        <f>IF(ALL!G51="","",ALL!G51)</f>
        <v>F</v>
      </c>
      <c r="H50" s="103"/>
      <c r="I50" s="103"/>
      <c r="J50" s="103" t="str">
        <f t="shared" si="1"/>
        <v/>
      </c>
      <c r="K50" s="103"/>
      <c r="L50" s="107"/>
      <c r="M50" s="119" t="str">
        <f t="shared" si="0"/>
        <v/>
      </c>
      <c r="N50" s="105"/>
      <c r="O50" s="106" t="str">
        <f>IF(ALL!S51="","",ALL!S51)</f>
        <v/>
      </c>
      <c r="P50" s="106" t="str">
        <f>IF(ALL!T51="","",ALL!T51)</f>
        <v/>
      </c>
      <c r="Q50" s="106">
        <f>IF(ALL!U51="","",ALL!U51)</f>
        <v>44719</v>
      </c>
      <c r="R50" s="106" t="str">
        <f>IF(ALL!V51="","",ALL!V51)</f>
        <v/>
      </c>
      <c r="S50" s="124" t="str">
        <f t="shared" si="2"/>
        <v>44719</v>
      </c>
    </row>
    <row r="51" spans="1:19" s="125" customFormat="1" ht="25" customHeight="1" x14ac:dyDescent="0.25">
      <c r="A51" s="123">
        <f>ALL!A52</f>
        <v>3635</v>
      </c>
      <c r="B51" s="123" t="str">
        <f>ALL!B52</f>
        <v>A</v>
      </c>
      <c r="C51" s="123" t="str">
        <f>ALL!C52</f>
        <v>307B</v>
      </c>
      <c r="D51" s="123" t="str">
        <f>IF(ALL!D52="","",ALL!D52)</f>
        <v/>
      </c>
      <c r="E51" s="123" t="str">
        <f>IF(ALL!E52="","",ALL!E52)</f>
        <v/>
      </c>
      <c r="F51" s="123" t="str">
        <f>IF(ALL!F52="","",ALL!F52)</f>
        <v/>
      </c>
      <c r="G51" s="123" t="str">
        <f>IF(ALL!G52="","",ALL!G52)</f>
        <v>F</v>
      </c>
      <c r="H51" s="103"/>
      <c r="I51" s="103"/>
      <c r="J51" s="103" t="str">
        <f t="shared" si="1"/>
        <v/>
      </c>
      <c r="K51" s="103"/>
      <c r="L51" s="107"/>
      <c r="M51" s="119" t="str">
        <f t="shared" si="0"/>
        <v/>
      </c>
      <c r="N51" s="105"/>
      <c r="O51" s="106" t="str">
        <f>IF(ALL!S52="","",ALL!S52)</f>
        <v/>
      </c>
      <c r="P51" s="106" t="str">
        <f>IF(ALL!T52="","",ALL!T52)</f>
        <v/>
      </c>
      <c r="Q51" s="106">
        <f>IF(ALL!U52="","",ALL!U52)</f>
        <v>45047</v>
      </c>
      <c r="R51" s="106" t="str">
        <f>IF(ALL!V52="","",ALL!V52)</f>
        <v/>
      </c>
      <c r="S51" s="124" t="str">
        <f t="shared" si="2"/>
        <v>45047</v>
      </c>
    </row>
    <row r="52" spans="1:19" s="125" customFormat="1" ht="25" customHeight="1" x14ac:dyDescent="0.25">
      <c r="A52" s="123">
        <f>ALL!A53</f>
        <v>3635</v>
      </c>
      <c r="B52" s="123" t="str">
        <f>ALL!B53</f>
        <v>A</v>
      </c>
      <c r="C52" s="123" t="str">
        <f>ALL!C53</f>
        <v>308A</v>
      </c>
      <c r="D52" s="123" t="str">
        <f>IF(ALL!D53="","",ALL!D53)</f>
        <v/>
      </c>
      <c r="E52" s="123" t="str">
        <f>IF(ALL!E53="","",ALL!E53)</f>
        <v/>
      </c>
      <c r="F52" s="123" t="str">
        <f>IF(ALL!F53="","",ALL!F53)</f>
        <v/>
      </c>
      <c r="G52" s="123" t="str">
        <f>IF(ALL!G53="","",ALL!G53)</f>
        <v>M</v>
      </c>
      <c r="H52" s="103"/>
      <c r="I52" s="103"/>
      <c r="J52" s="103" t="str">
        <f t="shared" si="1"/>
        <v/>
      </c>
      <c r="K52" s="103"/>
      <c r="L52" s="107"/>
      <c r="M52" s="119" t="str">
        <f t="shared" si="0"/>
        <v/>
      </c>
      <c r="N52" s="105"/>
      <c r="O52" s="106" t="str">
        <f>IF(ALL!S53="","",ALL!S53)</f>
        <v/>
      </c>
      <c r="P52" s="106" t="str">
        <f>IF(ALL!T53="","",ALL!T53)</f>
        <v/>
      </c>
      <c r="Q52" s="106" t="str">
        <f>IF(ALL!U53="","",ALL!U53)</f>
        <v/>
      </c>
      <c r="R52" s="106" t="str">
        <f>IF(ALL!V53="","",ALL!V53)</f>
        <v/>
      </c>
      <c r="S52" s="124" t="str">
        <f t="shared" si="2"/>
        <v/>
      </c>
    </row>
    <row r="53" spans="1:19" s="125" customFormat="1" ht="25" customHeight="1" x14ac:dyDescent="0.25">
      <c r="A53" s="123">
        <f>ALL!A54</f>
        <v>3635</v>
      </c>
      <c r="B53" s="123" t="str">
        <f>ALL!B54</f>
        <v>A</v>
      </c>
      <c r="C53" s="123" t="str">
        <f>ALL!C54</f>
        <v>308B</v>
      </c>
      <c r="D53" s="123" t="str">
        <f>IF(ALL!D54="","",ALL!D54)</f>
        <v/>
      </c>
      <c r="E53" s="123" t="str">
        <f>IF(ALL!E54="","",ALL!E54)</f>
        <v/>
      </c>
      <c r="F53" s="123" t="str">
        <f>IF(ALL!F54="","",ALL!F54)</f>
        <v/>
      </c>
      <c r="G53" s="123" t="str">
        <f>IF(ALL!G54="","",ALL!G54)</f>
        <v>M</v>
      </c>
      <c r="H53" s="103"/>
      <c r="I53" s="103"/>
      <c r="J53" s="103" t="str">
        <f t="shared" si="1"/>
        <v/>
      </c>
      <c r="K53" s="103"/>
      <c r="L53" s="107"/>
      <c r="M53" s="119" t="str">
        <f t="shared" si="0"/>
        <v/>
      </c>
      <c r="N53" s="105"/>
      <c r="O53" s="106" t="str">
        <f>IF(ALL!S54="","",ALL!S54)</f>
        <v/>
      </c>
      <c r="P53" s="106" t="str">
        <f>IF(ALL!T54="","",ALL!T54)</f>
        <v/>
      </c>
      <c r="Q53" s="106">
        <f>IF(ALL!U54="","",ALL!U54)</f>
        <v>45323</v>
      </c>
      <c r="R53" s="106" t="str">
        <f>IF(ALL!V54="","",ALL!V54)</f>
        <v/>
      </c>
      <c r="S53" s="124" t="str">
        <f t="shared" si="2"/>
        <v>45323</v>
      </c>
    </row>
    <row r="54" spans="1:19" s="125" customFormat="1" ht="25" customHeight="1" x14ac:dyDescent="0.25">
      <c r="A54" s="123">
        <f>ALL!A55</f>
        <v>3635</v>
      </c>
      <c r="B54" s="123" t="str">
        <f>ALL!B55</f>
        <v>A</v>
      </c>
      <c r="C54" s="123" t="str">
        <f>ALL!C55</f>
        <v>309A</v>
      </c>
      <c r="D54" s="123" t="str">
        <f>IF(ALL!D55="","",ALL!D55)</f>
        <v/>
      </c>
      <c r="E54" s="123" t="str">
        <f>IF(ALL!E55="","",ALL!E55)</f>
        <v/>
      </c>
      <c r="F54" s="123" t="str">
        <f>IF(ALL!F55="","",ALL!F55)</f>
        <v/>
      </c>
      <c r="G54" s="123" t="str">
        <f>IF(ALL!G55="","",ALL!G55)</f>
        <v>M</v>
      </c>
      <c r="H54" s="103"/>
      <c r="I54" s="103"/>
      <c r="J54" s="103" t="str">
        <f t="shared" si="1"/>
        <v/>
      </c>
      <c r="K54" s="103"/>
      <c r="L54" s="107"/>
      <c r="M54" s="119" t="str">
        <f t="shared" si="0"/>
        <v/>
      </c>
      <c r="N54" s="105"/>
      <c r="O54" s="106" t="str">
        <f>IF(ALL!S55="","",ALL!S55)</f>
        <v/>
      </c>
      <c r="P54" s="106" t="str">
        <f>IF(ALL!T55="","",ALL!T55)</f>
        <v/>
      </c>
      <c r="Q54" s="106">
        <f>IF(ALL!U55="","",ALL!U55)</f>
        <v>44971</v>
      </c>
      <c r="R54" s="106" t="str">
        <f>IF(ALL!V55="","",ALL!V55)</f>
        <v/>
      </c>
      <c r="S54" s="124" t="str">
        <f t="shared" si="2"/>
        <v>44971</v>
      </c>
    </row>
    <row r="55" spans="1:19" s="125" customFormat="1" ht="25" customHeight="1" x14ac:dyDescent="0.25">
      <c r="A55" s="123">
        <f>ALL!A56</f>
        <v>3635</v>
      </c>
      <c r="B55" s="123" t="str">
        <f>ALL!B56</f>
        <v>A</v>
      </c>
      <c r="C55" s="123" t="str">
        <f>ALL!C56</f>
        <v>309B</v>
      </c>
      <c r="D55" s="123" t="str">
        <f>IF(ALL!D56="","",ALL!D56)</f>
        <v/>
      </c>
      <c r="E55" s="123" t="str">
        <f>IF(ALL!E56="","",ALL!E56)</f>
        <v/>
      </c>
      <c r="F55" s="123" t="str">
        <f>IF(ALL!F56="","",ALL!F56)</f>
        <v/>
      </c>
      <c r="G55" s="123" t="str">
        <f>IF(ALL!G56="","",ALL!G56)</f>
        <v>M</v>
      </c>
      <c r="H55" s="103"/>
      <c r="I55" s="103"/>
      <c r="J55" s="103" t="str">
        <f t="shared" si="1"/>
        <v/>
      </c>
      <c r="K55" s="103"/>
      <c r="L55" s="107"/>
      <c r="M55" s="119" t="str">
        <f t="shared" si="0"/>
        <v/>
      </c>
      <c r="N55" s="105"/>
      <c r="O55" s="106" t="str">
        <f>IF(ALL!S56="","",ALL!S56)</f>
        <v/>
      </c>
      <c r="P55" s="106" t="str">
        <f>IF(ALL!T56="","",ALL!T56)</f>
        <v/>
      </c>
      <c r="Q55" s="106">
        <f>IF(ALL!U56="","",ALL!U56)</f>
        <v>45100</v>
      </c>
      <c r="R55" s="106" t="str">
        <f>IF(ALL!V56="","",ALL!V56)</f>
        <v/>
      </c>
      <c r="S55" s="124" t="str">
        <f t="shared" si="2"/>
        <v>45100</v>
      </c>
    </row>
    <row r="56" spans="1:19" s="125" customFormat="1" ht="25" customHeight="1" x14ac:dyDescent="0.25">
      <c r="A56" s="123">
        <f>ALL!A57</f>
        <v>3635</v>
      </c>
      <c r="B56" s="123" t="str">
        <f>ALL!B57</f>
        <v>A</v>
      </c>
      <c r="C56" s="123" t="str">
        <f>ALL!C57</f>
        <v>310A</v>
      </c>
      <c r="D56" s="123" t="str">
        <f>IF(ALL!D57="","",ALL!D57)</f>
        <v>CROCCO, L</v>
      </c>
      <c r="E56" s="123" t="str">
        <f>IF(ALL!E57="","",ALL!E57)</f>
        <v/>
      </c>
      <c r="F56" s="123" t="str">
        <f>IF(ALL!F57="","",ALL!F57)</f>
        <v/>
      </c>
      <c r="G56" s="123" t="str">
        <f>IF(ALL!G57="","",ALL!G57)</f>
        <v>F</v>
      </c>
      <c r="H56" s="103"/>
      <c r="I56" s="103"/>
      <c r="J56" s="103" t="str">
        <f t="shared" si="1"/>
        <v/>
      </c>
      <c r="K56" s="103"/>
      <c r="L56" s="107"/>
      <c r="M56" s="119" t="str">
        <f t="shared" si="0"/>
        <v/>
      </c>
      <c r="N56" s="105"/>
      <c r="O56" s="106" t="str">
        <f>IF(ALL!S57="","",ALL!S57)</f>
        <v/>
      </c>
      <c r="P56" s="106" t="str">
        <f>IF(ALL!T57="","",ALL!T57)</f>
        <v/>
      </c>
      <c r="Q56" s="106">
        <f>IF(ALL!U57="","",ALL!U57)</f>
        <v>44760</v>
      </c>
      <c r="R56" s="106" t="str">
        <f>IF(ALL!V57="","",ALL!V57)</f>
        <v/>
      </c>
      <c r="S56" s="124" t="str">
        <f t="shared" si="2"/>
        <v>44760</v>
      </c>
    </row>
    <row r="57" spans="1:19" s="125" customFormat="1" ht="25" customHeight="1" x14ac:dyDescent="0.25">
      <c r="A57" s="123">
        <f>ALL!A58</f>
        <v>3635</v>
      </c>
      <c r="B57" s="123" t="str">
        <f>ALL!B58</f>
        <v>A</v>
      </c>
      <c r="C57" s="123" t="str">
        <f>ALL!C58</f>
        <v>310B</v>
      </c>
      <c r="D57" s="123" t="str">
        <f>IF(ALL!D58="","",ALL!D58)</f>
        <v>BENEDICT, H</v>
      </c>
      <c r="E57" s="123" t="str">
        <f>IF(ALL!E58="","",ALL!E58)</f>
        <v/>
      </c>
      <c r="F57" s="123" t="str">
        <f>IF(ALL!F58="","",ALL!F58)</f>
        <v/>
      </c>
      <c r="G57" s="123" t="str">
        <f>IF(ALL!G58="","",ALL!G58)</f>
        <v>F</v>
      </c>
      <c r="H57" s="103"/>
      <c r="I57" s="103"/>
      <c r="J57" s="103" t="str">
        <f t="shared" si="1"/>
        <v/>
      </c>
      <c r="K57" s="103"/>
      <c r="L57" s="107"/>
      <c r="M57" s="119" t="str">
        <f t="shared" si="0"/>
        <v/>
      </c>
      <c r="N57" s="105"/>
      <c r="O57" s="106" t="str">
        <f>IF(ALL!S58="","",ALL!S58)</f>
        <v/>
      </c>
      <c r="P57" s="106" t="str">
        <f>IF(ALL!T58="","",ALL!T58)</f>
        <v/>
      </c>
      <c r="Q57" s="106">
        <f>IF(ALL!U58="","",ALL!U58)</f>
        <v>45342</v>
      </c>
      <c r="R57" s="106" t="str">
        <f>IF(ALL!V58="","",ALL!V58)</f>
        <v/>
      </c>
      <c r="S57" s="124" t="str">
        <f t="shared" si="2"/>
        <v>45342</v>
      </c>
    </row>
    <row r="58" spans="1:19" s="125" customFormat="1" ht="25" customHeight="1" x14ac:dyDescent="0.25">
      <c r="A58" s="123">
        <f>ALL!A59</f>
        <v>3635</v>
      </c>
      <c r="B58" s="123" t="str">
        <f>ALL!B59</f>
        <v>A</v>
      </c>
      <c r="C58" s="123" t="str">
        <f>ALL!C59</f>
        <v>311A</v>
      </c>
      <c r="D58" s="123" t="str">
        <f>IF(ALL!D59="","",ALL!D59)</f>
        <v/>
      </c>
      <c r="E58" s="123" t="str">
        <f>IF(ALL!E59="","",ALL!E59)</f>
        <v/>
      </c>
      <c r="F58" s="123" t="str">
        <f>IF(ALL!F59="","",ALL!F59)</f>
        <v/>
      </c>
      <c r="G58" s="123" t="str">
        <f>IF(ALL!G59="","",ALL!G59)</f>
        <v>M</v>
      </c>
      <c r="H58" s="103"/>
      <c r="I58" s="103"/>
      <c r="J58" s="103" t="str">
        <f t="shared" si="1"/>
        <v/>
      </c>
      <c r="K58" s="103"/>
      <c r="L58" s="107"/>
      <c r="M58" s="119" t="str">
        <f t="shared" si="0"/>
        <v/>
      </c>
      <c r="N58" s="105"/>
      <c r="O58" s="106" t="str">
        <f>IF(ALL!S59="","",ALL!S59)</f>
        <v/>
      </c>
      <c r="P58" s="106" t="str">
        <f>IF(ALL!T59="","",ALL!T59)</f>
        <v/>
      </c>
      <c r="Q58" s="106" t="str">
        <f>IF(ALL!U59="","",ALL!U59)</f>
        <v/>
      </c>
      <c r="R58" s="106" t="str">
        <f>IF(ALL!V59="","",ALL!V59)</f>
        <v/>
      </c>
      <c r="S58" s="124" t="str">
        <f t="shared" si="2"/>
        <v/>
      </c>
    </row>
    <row r="59" spans="1:19" s="125" customFormat="1" ht="25" customHeight="1" x14ac:dyDescent="0.25">
      <c r="A59" s="123">
        <f>ALL!A60</f>
        <v>3635</v>
      </c>
      <c r="B59" s="123" t="str">
        <f>ALL!B60</f>
        <v>A</v>
      </c>
      <c r="C59" s="123" t="str">
        <f>ALL!C60</f>
        <v>311B</v>
      </c>
      <c r="D59" s="123" t="str">
        <f>IF(ALL!D60="","",ALL!D60)</f>
        <v/>
      </c>
      <c r="E59" s="123" t="str">
        <f>IF(ALL!E60="","",ALL!E60)</f>
        <v/>
      </c>
      <c r="F59" s="123" t="str">
        <f>IF(ALL!F60="","",ALL!F60)</f>
        <v/>
      </c>
      <c r="G59" s="123" t="str">
        <f>IF(ALL!G60="","",ALL!G60)</f>
        <v>M</v>
      </c>
      <c r="H59" s="103"/>
      <c r="I59" s="103"/>
      <c r="J59" s="103" t="str">
        <f t="shared" si="1"/>
        <v/>
      </c>
      <c r="K59" s="103"/>
      <c r="L59" s="107"/>
      <c r="M59" s="119" t="str">
        <f t="shared" si="0"/>
        <v/>
      </c>
      <c r="N59" s="105"/>
      <c r="O59" s="106" t="str">
        <f>IF(ALL!S60="","",ALL!S60)</f>
        <v/>
      </c>
      <c r="P59" s="106" t="str">
        <f>IF(ALL!T60="","",ALL!T60)</f>
        <v/>
      </c>
      <c r="Q59" s="106">
        <f>IF(ALL!U60="","",ALL!U60)</f>
        <v>45425</v>
      </c>
      <c r="R59" s="106" t="str">
        <f>IF(ALL!V60="","",ALL!V60)</f>
        <v/>
      </c>
      <c r="S59" s="124" t="str">
        <f t="shared" si="2"/>
        <v>45425</v>
      </c>
    </row>
    <row r="60" spans="1:19" s="125" customFormat="1" ht="25" customHeight="1" x14ac:dyDescent="0.25">
      <c r="A60" s="123">
        <f>ALL!A61</f>
        <v>3635</v>
      </c>
      <c r="B60" s="123" t="str">
        <f>ALL!B61</f>
        <v>A</v>
      </c>
      <c r="C60" s="123" t="str">
        <f>ALL!C61</f>
        <v>312A</v>
      </c>
      <c r="D60" s="123" t="str">
        <f>IF(ALL!D61="","",ALL!D61)</f>
        <v/>
      </c>
      <c r="E60" s="123" t="str">
        <f>IF(ALL!E61="","",ALL!E61)</f>
        <v/>
      </c>
      <c r="F60" s="123" t="str">
        <f>IF(ALL!F61="","",ALL!F61)</f>
        <v/>
      </c>
      <c r="G60" s="123" t="str">
        <f>IF(ALL!G61="","",ALL!G61)</f>
        <v>M</v>
      </c>
      <c r="H60" s="103"/>
      <c r="I60" s="103"/>
      <c r="J60" s="103" t="str">
        <f t="shared" si="1"/>
        <v/>
      </c>
      <c r="K60" s="103"/>
      <c r="L60" s="107"/>
      <c r="M60" s="119" t="str">
        <f t="shared" si="0"/>
        <v/>
      </c>
      <c r="N60" s="105"/>
      <c r="O60" s="106" t="str">
        <f>IF(ALL!S61="","",ALL!S61)</f>
        <v/>
      </c>
      <c r="P60" s="106" t="str">
        <f>IF(ALL!T61="","",ALL!T61)</f>
        <v/>
      </c>
      <c r="Q60" s="106">
        <f>IF(ALL!U61="","",ALL!U61)</f>
        <v>44747</v>
      </c>
      <c r="R60" s="106" t="str">
        <f>IF(ALL!V61="","",ALL!V61)</f>
        <v/>
      </c>
      <c r="S60" s="124" t="str">
        <f t="shared" si="2"/>
        <v>44747</v>
      </c>
    </row>
    <row r="61" spans="1:19" s="125" customFormat="1" ht="25" customHeight="1" x14ac:dyDescent="0.25">
      <c r="A61" s="123">
        <f>ALL!A62</f>
        <v>3635</v>
      </c>
      <c r="B61" s="123" t="str">
        <f>ALL!B62</f>
        <v>A</v>
      </c>
      <c r="C61" s="123" t="str">
        <f>ALL!C62</f>
        <v>312B</v>
      </c>
      <c r="D61" s="123" t="str">
        <f>IF(ALL!D62="","",ALL!D62)</f>
        <v/>
      </c>
      <c r="E61" s="123" t="str">
        <f>IF(ALL!E62="","",ALL!E62)</f>
        <v/>
      </c>
      <c r="F61" s="123" t="str">
        <f>IF(ALL!F62="","",ALL!F62)</f>
        <v/>
      </c>
      <c r="G61" s="123" t="str">
        <f>IF(ALL!G62="","",ALL!G62)</f>
        <v>M</v>
      </c>
      <c r="H61" s="103"/>
      <c r="I61" s="103"/>
      <c r="J61" s="103" t="str">
        <f t="shared" si="1"/>
        <v/>
      </c>
      <c r="K61" s="103"/>
      <c r="L61" s="107"/>
      <c r="M61" s="119" t="str">
        <f t="shared" si="0"/>
        <v/>
      </c>
      <c r="N61" s="105"/>
      <c r="O61" s="106" t="str">
        <f>IF(ALL!S62="","",ALL!S62)</f>
        <v/>
      </c>
      <c r="P61" s="106" t="str">
        <f>IF(ALL!T62="","",ALL!T62)</f>
        <v/>
      </c>
      <c r="Q61" s="106">
        <f>IF(ALL!U62="","",ALL!U62)</f>
        <v>45089</v>
      </c>
      <c r="R61" s="106" t="str">
        <f>IF(ALL!V62="","",ALL!V62)</f>
        <v/>
      </c>
      <c r="S61" s="124" t="str">
        <f t="shared" si="2"/>
        <v>45089</v>
      </c>
    </row>
    <row r="62" spans="1:19" s="125" customFormat="1" ht="25" customHeight="1" x14ac:dyDescent="0.25">
      <c r="A62" s="123">
        <f>ALL!A63</f>
        <v>3635</v>
      </c>
      <c r="B62" s="123" t="str">
        <f>ALL!B63</f>
        <v>B</v>
      </c>
      <c r="C62" s="123">
        <f>ALL!C63</f>
        <v>113</v>
      </c>
      <c r="D62" s="123" t="str">
        <f>IF(ALL!D63="","",ALL!D63)</f>
        <v/>
      </c>
      <c r="E62" s="123" t="str">
        <f>IF(ALL!E63="","",ALL!E63)</f>
        <v/>
      </c>
      <c r="F62" s="123" t="str">
        <f>IF(ALL!F63="","",ALL!F63)</f>
        <v/>
      </c>
      <c r="G62" s="123" t="str">
        <f>IF(ALL!G63="","",ALL!G63)</f>
        <v>M</v>
      </c>
      <c r="H62" s="103"/>
      <c r="I62" s="103"/>
      <c r="J62" s="103" t="str">
        <f t="shared" si="1"/>
        <v/>
      </c>
      <c r="K62" s="103"/>
      <c r="L62" s="107"/>
      <c r="M62" s="119" t="str">
        <f t="shared" si="0"/>
        <v/>
      </c>
      <c r="N62" s="105"/>
      <c r="O62" s="106" t="str">
        <f>IF(ALL!S63="","",ALL!S63)</f>
        <v/>
      </c>
      <c r="P62" s="106" t="str">
        <f>IF(ALL!T63="","",ALL!T63)</f>
        <v/>
      </c>
      <c r="Q62" s="106">
        <f>IF(ALL!U63="","",ALL!U63)</f>
        <v>44783</v>
      </c>
      <c r="R62" s="106" t="str">
        <f>IF(ALL!V63="","",ALL!V63)</f>
        <v/>
      </c>
      <c r="S62" s="124" t="str">
        <f t="shared" si="2"/>
        <v>44783</v>
      </c>
    </row>
    <row r="63" spans="1:19" s="125" customFormat="1" ht="25" customHeight="1" x14ac:dyDescent="0.25">
      <c r="A63" s="123">
        <f>ALL!A64</f>
        <v>3635</v>
      </c>
      <c r="B63" s="123" t="str">
        <f>ALL!B64</f>
        <v>B</v>
      </c>
      <c r="C63" s="123">
        <f>ALL!C64</f>
        <v>114</v>
      </c>
      <c r="D63" s="123" t="str">
        <f>IF(ALL!D64="","",ALL!D64)</f>
        <v/>
      </c>
      <c r="E63" s="123" t="str">
        <f>IF(ALL!E64="","",ALL!E64)</f>
        <v/>
      </c>
      <c r="F63" s="123" t="str">
        <f>IF(ALL!F64="","",ALL!F64)</f>
        <v/>
      </c>
      <c r="G63" s="123" t="str">
        <f>IF(ALL!G64="","",ALL!G64)</f>
        <v>F</v>
      </c>
      <c r="H63" s="103"/>
      <c r="I63" s="103"/>
      <c r="J63" s="103" t="str">
        <f t="shared" si="1"/>
        <v/>
      </c>
      <c r="K63" s="103"/>
      <c r="L63" s="107"/>
      <c r="M63" s="119" t="str">
        <f t="shared" si="0"/>
        <v/>
      </c>
      <c r="N63" s="105"/>
      <c r="O63" s="106" t="str">
        <f>IF(ALL!S64="","",ALL!S64)</f>
        <v/>
      </c>
      <c r="P63" s="106" t="str">
        <f>IF(ALL!T64="","",ALL!T64)</f>
        <v/>
      </c>
      <c r="Q63" s="106">
        <f>IF(ALL!U64="","",ALL!U64)</f>
        <v>45442</v>
      </c>
      <c r="R63" s="106" t="str">
        <f>IF(ALL!V64="","",ALL!V64)</f>
        <v/>
      </c>
      <c r="S63" s="124" t="str">
        <f t="shared" si="2"/>
        <v>45442</v>
      </c>
    </row>
    <row r="64" spans="1:19" s="125" customFormat="1" ht="25" customHeight="1" x14ac:dyDescent="0.25">
      <c r="A64" s="123">
        <f>ALL!A65</f>
        <v>3635</v>
      </c>
      <c r="B64" s="123" t="str">
        <f>ALL!B65</f>
        <v>B</v>
      </c>
      <c r="C64" s="123">
        <f>ALL!C65</f>
        <v>115</v>
      </c>
      <c r="D64" s="123" t="str">
        <f>IF(ALL!D65="","",ALL!D65)</f>
        <v/>
      </c>
      <c r="E64" s="123" t="str">
        <f>IF(ALL!E65="","",ALL!E65)</f>
        <v/>
      </c>
      <c r="F64" s="123" t="str">
        <f>IF(ALL!F65="","",ALL!F65)</f>
        <v/>
      </c>
      <c r="G64" s="123" t="str">
        <f>IF(ALL!G65="","",ALL!G65)</f>
        <v>F</v>
      </c>
      <c r="H64" s="103"/>
      <c r="I64" s="103"/>
      <c r="J64" s="103" t="str">
        <f t="shared" si="1"/>
        <v/>
      </c>
      <c r="K64" s="103"/>
      <c r="L64" s="107"/>
      <c r="M64" s="119" t="str">
        <f t="shared" si="0"/>
        <v/>
      </c>
      <c r="N64" s="105"/>
      <c r="O64" s="106" t="str">
        <f>IF(ALL!S65="","",ALL!S65)</f>
        <v/>
      </c>
      <c r="P64" s="106" t="str">
        <f>IF(ALL!T65="","",ALL!T65)</f>
        <v/>
      </c>
      <c r="Q64" s="106">
        <f>IF(ALL!U65="","",ALL!U65)</f>
        <v>44418</v>
      </c>
      <c r="R64" s="106" t="str">
        <f>IF(ALL!V65="","",ALL!V65)</f>
        <v/>
      </c>
      <c r="S64" s="124" t="str">
        <f t="shared" si="2"/>
        <v>44418</v>
      </c>
    </row>
    <row r="65" spans="1:19" s="125" customFormat="1" ht="25" customHeight="1" x14ac:dyDescent="0.25">
      <c r="A65" s="123">
        <f>ALL!A66</f>
        <v>3635</v>
      </c>
      <c r="B65" s="123" t="str">
        <f>ALL!B66</f>
        <v>B</v>
      </c>
      <c r="C65" s="123">
        <f>ALL!C66</f>
        <v>116</v>
      </c>
      <c r="D65" s="123" t="str">
        <f>IF(ALL!D66="","",ALL!D66)</f>
        <v/>
      </c>
      <c r="E65" s="123" t="str">
        <f>IF(ALL!E66="","",ALL!E66)</f>
        <v/>
      </c>
      <c r="F65" s="123" t="str">
        <f>IF(ALL!F66="","",ALL!F66)</f>
        <v/>
      </c>
      <c r="G65" s="123" t="str">
        <f>IF(ALL!G66="","",ALL!G66)</f>
        <v>M</v>
      </c>
      <c r="H65" s="103"/>
      <c r="I65" s="103"/>
      <c r="J65" s="103" t="str">
        <f t="shared" si="1"/>
        <v/>
      </c>
      <c r="K65" s="103"/>
      <c r="L65" s="107"/>
      <c r="M65" s="119" t="str">
        <f t="shared" si="0"/>
        <v/>
      </c>
      <c r="N65" s="105"/>
      <c r="O65" s="106" t="str">
        <f>IF(ALL!S66="","",ALL!S66)</f>
        <v/>
      </c>
      <c r="P65" s="106" t="str">
        <f>IF(ALL!T66="","",ALL!T66)</f>
        <v/>
      </c>
      <c r="Q65" s="106">
        <f>IF(ALL!U66="","",ALL!U66)</f>
        <v>45187</v>
      </c>
      <c r="R65" s="106" t="str">
        <f>IF(ALL!V66="","",ALL!V66)</f>
        <v/>
      </c>
      <c r="S65" s="124" t="str">
        <f t="shared" si="2"/>
        <v>45187</v>
      </c>
    </row>
    <row r="66" spans="1:19" s="125" customFormat="1" ht="25" customHeight="1" x14ac:dyDescent="0.25">
      <c r="A66" s="123">
        <f>ALL!A67</f>
        <v>3635</v>
      </c>
      <c r="B66" s="123" t="str">
        <f>ALL!B67</f>
        <v>B</v>
      </c>
      <c r="C66" s="123">
        <f>ALL!C67</f>
        <v>117</v>
      </c>
      <c r="D66" s="123" t="str">
        <f>IF(ALL!D67="","",ALL!D67)</f>
        <v/>
      </c>
      <c r="E66" s="123" t="str">
        <f>IF(ALL!E67="","",ALL!E67)</f>
        <v/>
      </c>
      <c r="F66" s="123" t="str">
        <f>IF(ALL!F67="","",ALL!F67)</f>
        <v/>
      </c>
      <c r="G66" s="123" t="str">
        <f>IF(ALL!G67="","",ALL!G67)</f>
        <v>F</v>
      </c>
      <c r="H66" s="103"/>
      <c r="I66" s="103"/>
      <c r="J66" s="103" t="str">
        <f t="shared" si="1"/>
        <v/>
      </c>
      <c r="K66" s="103"/>
      <c r="L66" s="107"/>
      <c r="M66" s="119" t="str">
        <f t="shared" ref="M66:M129" si="3">IF(L66="","",L66+6)</f>
        <v/>
      </c>
      <c r="N66" s="105"/>
      <c r="O66" s="106" t="str">
        <f>IF(ALL!S67="","",ALL!S67)</f>
        <v/>
      </c>
      <c r="P66" s="106" t="str">
        <f>IF(ALL!T67="","",ALL!T67)</f>
        <v/>
      </c>
      <c r="Q66" s="106">
        <f>IF(ALL!U67="","",ALL!U67)</f>
        <v>45019</v>
      </c>
      <c r="R66" s="106" t="str">
        <f>IF(ALL!V67="","",ALL!V67)</f>
        <v/>
      </c>
      <c r="S66" s="124" t="str">
        <f t="shared" si="2"/>
        <v>45019</v>
      </c>
    </row>
    <row r="67" spans="1:19" s="125" customFormat="1" ht="25" customHeight="1" x14ac:dyDescent="0.25">
      <c r="A67" s="123">
        <f>ALL!A68</f>
        <v>3635</v>
      </c>
      <c r="B67" s="123" t="str">
        <f>ALL!B68</f>
        <v>B</v>
      </c>
      <c r="C67" s="123">
        <f>ALL!C68</f>
        <v>118</v>
      </c>
      <c r="D67" s="123" t="str">
        <f>IF(ALL!D68="","",ALL!D68)</f>
        <v/>
      </c>
      <c r="E67" s="123" t="str">
        <f>IF(ALL!E68="","",ALL!E68)</f>
        <v/>
      </c>
      <c r="F67" s="123" t="str">
        <f>IF(ALL!F68="","",ALL!F68)</f>
        <v/>
      </c>
      <c r="G67" s="123" t="str">
        <f>IF(ALL!G68="","",ALL!G68)</f>
        <v>F</v>
      </c>
      <c r="H67" s="103"/>
      <c r="I67" s="103"/>
      <c r="J67" s="103" t="str">
        <f t="shared" ref="J67:J130" si="4">IF(I67="","",I67+20)</f>
        <v/>
      </c>
      <c r="K67" s="103"/>
      <c r="L67" s="107"/>
      <c r="M67" s="119" t="str">
        <f t="shared" si="3"/>
        <v/>
      </c>
      <c r="N67" s="105"/>
      <c r="O67" s="106" t="str">
        <f>IF(ALL!S68="","",ALL!S68)</f>
        <v/>
      </c>
      <c r="P67" s="106" t="str">
        <f>IF(ALL!T68="","",ALL!T68)</f>
        <v/>
      </c>
      <c r="Q67" s="106">
        <f>IF(ALL!U68="","",ALL!U68)</f>
        <v>44354</v>
      </c>
      <c r="R67" s="106" t="str">
        <f>IF(ALL!V68="","",ALL!V68)</f>
        <v/>
      </c>
      <c r="S67" s="124" t="str">
        <f t="shared" si="2"/>
        <v>44354</v>
      </c>
    </row>
    <row r="68" spans="1:19" s="125" customFormat="1" ht="25" customHeight="1" x14ac:dyDescent="0.25">
      <c r="A68" s="123">
        <f>ALL!A69</f>
        <v>3635</v>
      </c>
      <c r="B68" s="123" t="str">
        <f>ALL!B69</f>
        <v>B</v>
      </c>
      <c r="C68" s="123">
        <f>ALL!C69</f>
        <v>119</v>
      </c>
      <c r="D68" s="123" t="str">
        <f>IF(ALL!D69="","",ALL!D69)</f>
        <v/>
      </c>
      <c r="E68" s="123" t="str">
        <f>IF(ALL!E69="","",ALL!E69)</f>
        <v/>
      </c>
      <c r="F68" s="123" t="str">
        <f>IF(ALL!F69="","",ALL!F69)</f>
        <v/>
      </c>
      <c r="G68" s="123" t="str">
        <f>IF(ALL!G69="","",ALL!G69)</f>
        <v>M</v>
      </c>
      <c r="H68" s="103"/>
      <c r="I68" s="103"/>
      <c r="J68" s="103" t="str">
        <f t="shared" si="4"/>
        <v/>
      </c>
      <c r="K68" s="103"/>
      <c r="L68" s="107"/>
      <c r="M68" s="119" t="str">
        <f t="shared" si="3"/>
        <v/>
      </c>
      <c r="N68" s="105"/>
      <c r="O68" s="106" t="str">
        <f>IF(ALL!S69="","",ALL!S69)</f>
        <v/>
      </c>
      <c r="P68" s="106" t="str">
        <f>IF(ALL!T69="","",ALL!T69)</f>
        <v/>
      </c>
      <c r="Q68" s="106">
        <f>IF(ALL!U69="","",ALL!U69)</f>
        <v>45035</v>
      </c>
      <c r="R68" s="106" t="str">
        <f>IF(ALL!V69="","",ALL!V69)</f>
        <v/>
      </c>
      <c r="S68" s="124" t="str">
        <f t="shared" si="2"/>
        <v>45035</v>
      </c>
    </row>
    <row r="69" spans="1:19" s="125" customFormat="1" ht="25" customHeight="1" x14ac:dyDescent="0.25">
      <c r="A69" s="123">
        <f>ALL!A70</f>
        <v>3635</v>
      </c>
      <c r="B69" s="123" t="str">
        <f>ALL!B70</f>
        <v>B</v>
      </c>
      <c r="C69" s="123">
        <f>ALL!C70</f>
        <v>120</v>
      </c>
      <c r="D69" s="123" t="str">
        <f>IF(ALL!D70="","",ALL!D70)</f>
        <v/>
      </c>
      <c r="E69" s="123" t="str">
        <f>IF(ALL!E70="","",ALL!E70)</f>
        <v/>
      </c>
      <c r="F69" s="123" t="str">
        <f>IF(ALL!F70="","",ALL!F70)</f>
        <v/>
      </c>
      <c r="G69" s="123" t="str">
        <f>IF(ALL!G70="","",ALL!G70)</f>
        <v>F</v>
      </c>
      <c r="H69" s="103"/>
      <c r="I69" s="103"/>
      <c r="J69" s="103" t="str">
        <f t="shared" si="4"/>
        <v/>
      </c>
      <c r="K69" s="103"/>
      <c r="L69" s="107"/>
      <c r="M69" s="119" t="str">
        <f t="shared" si="3"/>
        <v/>
      </c>
      <c r="N69" s="105"/>
      <c r="O69" s="106" t="str">
        <f>IF(ALL!S70="","",ALL!S70)</f>
        <v/>
      </c>
      <c r="P69" s="106" t="str">
        <f>IF(ALL!T70="","",ALL!T70)</f>
        <v/>
      </c>
      <c r="Q69" s="106">
        <f>IF(ALL!U70="","",ALL!U70)</f>
        <v>43984</v>
      </c>
      <c r="R69" s="106" t="str">
        <f>IF(ALL!V70="","",ALL!V70)</f>
        <v/>
      </c>
      <c r="S69" s="124" t="str">
        <f t="shared" si="2"/>
        <v>43984</v>
      </c>
    </row>
    <row r="70" spans="1:19" s="125" customFormat="1" ht="25" customHeight="1" x14ac:dyDescent="0.25">
      <c r="A70" s="123">
        <f>ALL!A71</f>
        <v>3635</v>
      </c>
      <c r="B70" s="123" t="str">
        <f>ALL!B71</f>
        <v>B</v>
      </c>
      <c r="C70" s="123">
        <f>ALL!C71</f>
        <v>121</v>
      </c>
      <c r="D70" s="123" t="str">
        <f>IF(ALL!D71="","",ALL!D71)</f>
        <v/>
      </c>
      <c r="E70" s="123" t="str">
        <f>IF(ALL!E71="","",ALL!E71)</f>
        <v/>
      </c>
      <c r="F70" s="123" t="str">
        <f>IF(ALL!F71="","",ALL!F71)</f>
        <v/>
      </c>
      <c r="G70" s="123" t="str">
        <f>IF(ALL!G71="","",ALL!G71)</f>
        <v>F</v>
      </c>
      <c r="H70" s="103"/>
      <c r="I70" s="103"/>
      <c r="J70" s="103" t="str">
        <f t="shared" si="4"/>
        <v/>
      </c>
      <c r="K70" s="103"/>
      <c r="L70" s="107"/>
      <c r="M70" s="119" t="str">
        <f t="shared" si="3"/>
        <v/>
      </c>
      <c r="N70" s="105"/>
      <c r="O70" s="106" t="str">
        <f>IF(ALL!S71="","",ALL!S71)</f>
        <v/>
      </c>
      <c r="P70" s="106" t="str">
        <f>IF(ALL!T71="","",ALL!T71)</f>
        <v/>
      </c>
      <c r="Q70" s="106">
        <f>IF(ALL!U71="","",ALL!U71)</f>
        <v>45196</v>
      </c>
      <c r="R70" s="106" t="str">
        <f>IF(ALL!V71="","",ALL!V71)</f>
        <v/>
      </c>
      <c r="S70" s="124" t="str">
        <f t="shared" si="2"/>
        <v>45196</v>
      </c>
    </row>
    <row r="71" spans="1:19" s="125" customFormat="1" ht="25" customHeight="1" x14ac:dyDescent="0.25">
      <c r="A71" s="123">
        <f>ALL!A72</f>
        <v>3635</v>
      </c>
      <c r="B71" s="123" t="str">
        <f>ALL!B72</f>
        <v>B</v>
      </c>
      <c r="C71" s="123">
        <f>ALL!C72</f>
        <v>122</v>
      </c>
      <c r="D71" s="123" t="str">
        <f>IF(ALL!D72="","",ALL!D72)</f>
        <v/>
      </c>
      <c r="E71" s="123" t="str">
        <f>IF(ALL!E72="","",ALL!E72)</f>
        <v/>
      </c>
      <c r="F71" s="123" t="str">
        <f>IF(ALL!F72="","",ALL!F72)</f>
        <v/>
      </c>
      <c r="G71" s="123" t="str">
        <f>IF(ALL!G72="","",ALL!G72)</f>
        <v>M</v>
      </c>
      <c r="H71" s="103"/>
      <c r="I71" s="103"/>
      <c r="J71" s="103" t="str">
        <f t="shared" si="4"/>
        <v/>
      </c>
      <c r="K71" s="103"/>
      <c r="L71" s="107"/>
      <c r="M71" s="119" t="str">
        <f t="shared" si="3"/>
        <v/>
      </c>
      <c r="N71" s="105"/>
      <c r="O71" s="106" t="str">
        <f>IF(ALL!S72="","",ALL!S72)</f>
        <v/>
      </c>
      <c r="P71" s="106" t="str">
        <f>IF(ALL!T72="","",ALL!T72)</f>
        <v/>
      </c>
      <c r="Q71" s="106">
        <f>IF(ALL!U72="","",ALL!U72)</f>
        <v>44774</v>
      </c>
      <c r="R71" s="106" t="str">
        <f>IF(ALL!V72="","",ALL!V72)</f>
        <v/>
      </c>
      <c r="S71" s="124" t="str">
        <f t="shared" ref="S71:S134" si="5">_xlfn.TEXTJOIN("; ",TRUE,O71:R71)</f>
        <v>44774</v>
      </c>
    </row>
    <row r="72" spans="1:19" s="125" customFormat="1" ht="25" customHeight="1" x14ac:dyDescent="0.25">
      <c r="A72" s="123">
        <f>ALL!A73</f>
        <v>3635</v>
      </c>
      <c r="B72" s="123" t="str">
        <f>ALL!B73</f>
        <v>B</v>
      </c>
      <c r="C72" s="123">
        <f>ALL!C73</f>
        <v>123</v>
      </c>
      <c r="D72" s="123" t="str">
        <f>IF(ALL!D73="","",ALL!D73)</f>
        <v/>
      </c>
      <c r="E72" s="123" t="str">
        <f>IF(ALL!E73="","",ALL!E73)</f>
        <v/>
      </c>
      <c r="F72" s="123" t="str">
        <f>IF(ALL!F73="","",ALL!F73)</f>
        <v/>
      </c>
      <c r="G72" s="123" t="str">
        <f>IF(ALL!G73="","",ALL!G73)</f>
        <v>F</v>
      </c>
      <c r="H72" s="103"/>
      <c r="I72" s="103"/>
      <c r="J72" s="103" t="str">
        <f t="shared" si="4"/>
        <v/>
      </c>
      <c r="K72" s="103"/>
      <c r="L72" s="107"/>
      <c r="M72" s="119" t="str">
        <f t="shared" si="3"/>
        <v/>
      </c>
      <c r="N72" s="105"/>
      <c r="O72" s="106" t="str">
        <f>IF(ALL!S73="","",ALL!S73)</f>
        <v/>
      </c>
      <c r="P72" s="106" t="str">
        <f>IF(ALL!T73="","",ALL!T73)</f>
        <v/>
      </c>
      <c r="Q72" s="106">
        <f>IF(ALL!U73="","",ALL!U73)</f>
        <v>45243</v>
      </c>
      <c r="R72" s="106" t="str">
        <f>IF(ALL!V73="","",ALL!V73)</f>
        <v/>
      </c>
      <c r="S72" s="124" t="str">
        <f t="shared" si="5"/>
        <v>45243</v>
      </c>
    </row>
    <row r="73" spans="1:19" s="125" customFormat="1" ht="25" customHeight="1" x14ac:dyDescent="0.25">
      <c r="A73" s="123">
        <f>ALL!A74</f>
        <v>3635</v>
      </c>
      <c r="B73" s="123" t="str">
        <f>ALL!B74</f>
        <v>B</v>
      </c>
      <c r="C73" s="123">
        <f>ALL!C74</f>
        <v>124</v>
      </c>
      <c r="D73" s="123" t="str">
        <f>IF(ALL!D74="","",ALL!D74)</f>
        <v/>
      </c>
      <c r="E73" s="123" t="str">
        <f>IF(ALL!E74="","",ALL!E74)</f>
        <v/>
      </c>
      <c r="F73" s="123" t="str">
        <f>IF(ALL!F74="","",ALL!F74)</f>
        <v/>
      </c>
      <c r="G73" s="123" t="str">
        <f>IF(ALL!G74="","",ALL!G74)</f>
        <v>M</v>
      </c>
      <c r="H73" s="103"/>
      <c r="I73" s="103"/>
      <c r="J73" s="103" t="str">
        <f t="shared" si="4"/>
        <v/>
      </c>
      <c r="K73" s="103"/>
      <c r="L73" s="107"/>
      <c r="M73" s="119" t="str">
        <f t="shared" si="3"/>
        <v/>
      </c>
      <c r="N73" s="105"/>
      <c r="O73" s="106" t="str">
        <f>IF(ALL!S74="","",ALL!S74)</f>
        <v/>
      </c>
      <c r="P73" s="106" t="str">
        <f>IF(ALL!T74="","",ALL!T74)</f>
        <v/>
      </c>
      <c r="Q73" s="106">
        <f>IF(ALL!U74="","",ALL!U74)</f>
        <v>45029</v>
      </c>
      <c r="R73" s="106" t="str">
        <f>IF(ALL!V74="","",ALL!V74)</f>
        <v/>
      </c>
      <c r="S73" s="124" t="str">
        <f t="shared" si="5"/>
        <v>45029</v>
      </c>
    </row>
    <row r="74" spans="1:19" s="125" customFormat="1" ht="25" customHeight="1" x14ac:dyDescent="0.25">
      <c r="A74" s="123">
        <f>ALL!A75</f>
        <v>3635</v>
      </c>
      <c r="B74" s="123" t="str">
        <f>ALL!B75</f>
        <v>B</v>
      </c>
      <c r="C74" s="123">
        <f>ALL!C75</f>
        <v>213</v>
      </c>
      <c r="D74" s="123" t="str">
        <f>IF(ALL!D75="","",ALL!D75)</f>
        <v/>
      </c>
      <c r="E74" s="123" t="str">
        <f>IF(ALL!E75="","",ALL!E75)</f>
        <v/>
      </c>
      <c r="F74" s="123" t="str">
        <f>IF(ALL!F75="","",ALL!F75)</f>
        <v/>
      </c>
      <c r="G74" s="123" t="str">
        <f>IF(ALL!G75="","",ALL!G75)</f>
        <v>M</v>
      </c>
      <c r="H74" s="103"/>
      <c r="I74" s="103"/>
      <c r="J74" s="103" t="str">
        <f t="shared" si="4"/>
        <v/>
      </c>
      <c r="K74" s="103"/>
      <c r="L74" s="107"/>
      <c r="M74" s="119" t="str">
        <f t="shared" si="3"/>
        <v/>
      </c>
      <c r="N74" s="105"/>
      <c r="O74" s="106" t="str">
        <f>IF(ALL!S75="","",ALL!S75)</f>
        <v/>
      </c>
      <c r="P74" s="106" t="str">
        <f>IF(ALL!T75="","",ALL!T75)</f>
        <v/>
      </c>
      <c r="Q74" s="106">
        <f>IF(ALL!U75="","",ALL!U75)</f>
        <v>44438</v>
      </c>
      <c r="R74" s="106" t="str">
        <f>IF(ALL!V75="","",ALL!V75)</f>
        <v/>
      </c>
      <c r="S74" s="124" t="str">
        <f t="shared" si="5"/>
        <v>44438</v>
      </c>
    </row>
    <row r="75" spans="1:19" s="125" customFormat="1" ht="25" customHeight="1" x14ac:dyDescent="0.25">
      <c r="A75" s="123">
        <f>ALL!A76</f>
        <v>3635</v>
      </c>
      <c r="B75" s="123" t="str">
        <f>ALL!B76</f>
        <v>B</v>
      </c>
      <c r="C75" s="123">
        <f>ALL!C76</f>
        <v>214</v>
      </c>
      <c r="D75" s="123" t="str">
        <f>IF(ALL!D76="","",ALL!D76)</f>
        <v/>
      </c>
      <c r="E75" s="123" t="str">
        <f>IF(ALL!E76="","",ALL!E76)</f>
        <v/>
      </c>
      <c r="F75" s="123" t="str">
        <f>IF(ALL!F76="","",ALL!F76)</f>
        <v/>
      </c>
      <c r="G75" s="123" t="str">
        <f>IF(ALL!G76="","",ALL!G76)</f>
        <v>M</v>
      </c>
      <c r="H75" s="103"/>
      <c r="I75" s="103"/>
      <c r="J75" s="103" t="str">
        <f t="shared" si="4"/>
        <v/>
      </c>
      <c r="K75" s="103"/>
      <c r="L75" s="107"/>
      <c r="M75" s="119" t="str">
        <f t="shared" si="3"/>
        <v/>
      </c>
      <c r="N75" s="105"/>
      <c r="O75" s="106" t="str">
        <f>IF(ALL!S76="","",ALL!S76)</f>
        <v/>
      </c>
      <c r="P75" s="106" t="str">
        <f>IF(ALL!T76="","",ALL!T76)</f>
        <v/>
      </c>
      <c r="Q75" s="106">
        <f>IF(ALL!U76="","",ALL!U76)</f>
        <v>45251</v>
      </c>
      <c r="R75" s="106" t="str">
        <f>IF(ALL!V76="","",ALL!V76)</f>
        <v/>
      </c>
      <c r="S75" s="124" t="str">
        <f t="shared" si="5"/>
        <v>45251</v>
      </c>
    </row>
    <row r="76" spans="1:19" s="125" customFormat="1" ht="25" customHeight="1" x14ac:dyDescent="0.25">
      <c r="A76" s="123">
        <f>ALL!A77</f>
        <v>3635</v>
      </c>
      <c r="B76" s="123" t="str">
        <f>ALL!B77</f>
        <v>B</v>
      </c>
      <c r="C76" s="123">
        <f>ALL!C77</f>
        <v>215</v>
      </c>
      <c r="D76" s="123" t="str">
        <f>IF(ALL!D77="","",ALL!D77)</f>
        <v/>
      </c>
      <c r="E76" s="123" t="str">
        <f>IF(ALL!E77="","",ALL!E77)</f>
        <v/>
      </c>
      <c r="F76" s="123" t="str">
        <f>IF(ALL!F77="","",ALL!F77)</f>
        <v/>
      </c>
      <c r="G76" s="123" t="str">
        <f>IF(ALL!G77="","",ALL!G77)</f>
        <v>F</v>
      </c>
      <c r="H76" s="103"/>
      <c r="I76" s="103"/>
      <c r="J76" s="103" t="str">
        <f t="shared" si="4"/>
        <v/>
      </c>
      <c r="K76" s="103"/>
      <c r="L76" s="107"/>
      <c r="M76" s="119" t="str">
        <f t="shared" si="3"/>
        <v/>
      </c>
      <c r="N76" s="105"/>
      <c r="O76" s="106" t="str">
        <f>IF(ALL!S77="","",ALL!S77)</f>
        <v/>
      </c>
      <c r="P76" s="106" t="str">
        <f>IF(ALL!T77="","",ALL!T77)</f>
        <v/>
      </c>
      <c r="Q76" s="106">
        <f>IF(ALL!U77="","",ALL!U77)</f>
        <v>45469</v>
      </c>
      <c r="R76" s="106" t="str">
        <f>IF(ALL!V77="","",ALL!V77)</f>
        <v/>
      </c>
      <c r="S76" s="124" t="str">
        <f t="shared" si="5"/>
        <v>45469</v>
      </c>
    </row>
    <row r="77" spans="1:19" s="125" customFormat="1" ht="25" customHeight="1" x14ac:dyDescent="0.25">
      <c r="A77" s="123">
        <f>ALL!A78</f>
        <v>3635</v>
      </c>
      <c r="B77" s="123" t="str">
        <f>ALL!B78</f>
        <v>B</v>
      </c>
      <c r="C77" s="123">
        <f>ALL!C78</f>
        <v>216</v>
      </c>
      <c r="D77" s="123" t="str">
        <f>IF(ALL!D78="","",ALL!D78)</f>
        <v/>
      </c>
      <c r="E77" s="123" t="str">
        <f>IF(ALL!E78="","",ALL!E78)</f>
        <v/>
      </c>
      <c r="F77" s="123" t="str">
        <f>IF(ALL!F78="","",ALL!F78)</f>
        <v/>
      </c>
      <c r="G77" s="123" t="str">
        <f>IF(ALL!G78="","",ALL!G78)</f>
        <v>F</v>
      </c>
      <c r="H77" s="103"/>
      <c r="I77" s="103"/>
      <c r="J77" s="103" t="str">
        <f t="shared" si="4"/>
        <v/>
      </c>
      <c r="K77" s="103"/>
      <c r="L77" s="107"/>
      <c r="M77" s="119" t="str">
        <f t="shared" si="3"/>
        <v/>
      </c>
      <c r="N77" s="105"/>
      <c r="O77" s="106" t="str">
        <f>IF(ALL!S78="","",ALL!S78)</f>
        <v/>
      </c>
      <c r="P77" s="106" t="str">
        <f>IF(ALL!T78="","",ALL!T78)</f>
        <v/>
      </c>
      <c r="Q77" s="106">
        <f>IF(ALL!U78="","",ALL!U78)</f>
        <v>45448</v>
      </c>
      <c r="R77" s="106" t="str">
        <f>IF(ALL!V78="","",ALL!V78)</f>
        <v/>
      </c>
      <c r="S77" s="124" t="str">
        <f t="shared" si="5"/>
        <v>45448</v>
      </c>
    </row>
    <row r="78" spans="1:19" s="125" customFormat="1" ht="25" customHeight="1" x14ac:dyDescent="0.25">
      <c r="A78" s="123">
        <f>ALL!A79</f>
        <v>3635</v>
      </c>
      <c r="B78" s="123" t="str">
        <f>ALL!B79</f>
        <v>B</v>
      </c>
      <c r="C78" s="123">
        <f>ALL!C79</f>
        <v>217</v>
      </c>
      <c r="D78" s="123" t="str">
        <f>IF(ALL!D79="","",ALL!D79)</f>
        <v/>
      </c>
      <c r="E78" s="123" t="str">
        <f>IF(ALL!E79="","",ALL!E79)</f>
        <v/>
      </c>
      <c r="F78" s="123" t="str">
        <f>IF(ALL!F79="","",ALL!F79)</f>
        <v/>
      </c>
      <c r="G78" s="123" t="str">
        <f>IF(ALL!G79="","",ALL!G79)</f>
        <v>M</v>
      </c>
      <c r="H78" s="103"/>
      <c r="I78" s="103"/>
      <c r="J78" s="103" t="str">
        <f t="shared" si="4"/>
        <v/>
      </c>
      <c r="K78" s="103"/>
      <c r="L78" s="107"/>
      <c r="M78" s="119" t="str">
        <f t="shared" si="3"/>
        <v/>
      </c>
      <c r="N78" s="105"/>
      <c r="O78" s="106" t="str">
        <f>IF(ALL!S79="","",ALL!S79)</f>
        <v/>
      </c>
      <c r="P78" s="106" t="str">
        <f>IF(ALL!T79="","",ALL!T79)</f>
        <v/>
      </c>
      <c r="Q78" s="106">
        <f>IF(ALL!U79="","",ALL!U79)</f>
        <v>44858</v>
      </c>
      <c r="R78" s="106" t="str">
        <f>IF(ALL!V79="","",ALL!V79)</f>
        <v/>
      </c>
      <c r="S78" s="124" t="str">
        <f t="shared" si="5"/>
        <v>44858</v>
      </c>
    </row>
    <row r="79" spans="1:19" s="125" customFormat="1" ht="25" customHeight="1" x14ac:dyDescent="0.25">
      <c r="A79" s="123">
        <f>ALL!A80</f>
        <v>3635</v>
      </c>
      <c r="B79" s="123" t="str">
        <f>ALL!B80</f>
        <v>B</v>
      </c>
      <c r="C79" s="123">
        <f>ALL!C80</f>
        <v>218</v>
      </c>
      <c r="D79" s="123" t="str">
        <f>IF(ALL!D80="","",ALL!D80)</f>
        <v/>
      </c>
      <c r="E79" s="123" t="str">
        <f>IF(ALL!E80="","",ALL!E80)</f>
        <v/>
      </c>
      <c r="F79" s="123" t="str">
        <f>IF(ALL!F80="","",ALL!F80)</f>
        <v/>
      </c>
      <c r="G79" s="123" t="str">
        <f>IF(ALL!G80="","",ALL!G80)</f>
        <v>M</v>
      </c>
      <c r="H79" s="103"/>
      <c r="I79" s="103"/>
      <c r="J79" s="103" t="str">
        <f t="shared" si="4"/>
        <v/>
      </c>
      <c r="K79" s="103"/>
      <c r="L79" s="107"/>
      <c r="M79" s="119" t="str">
        <f t="shared" si="3"/>
        <v/>
      </c>
      <c r="N79" s="105"/>
      <c r="O79" s="106" t="str">
        <f>IF(ALL!S80="","",ALL!S80)</f>
        <v/>
      </c>
      <c r="P79" s="106" t="str">
        <f>IF(ALL!T80="","",ALL!T80)</f>
        <v/>
      </c>
      <c r="Q79" s="106">
        <f>IF(ALL!U80="","",ALL!U80)</f>
        <v>45194</v>
      </c>
      <c r="R79" s="106" t="str">
        <f>IF(ALL!V80="","",ALL!V80)</f>
        <v/>
      </c>
      <c r="S79" s="124" t="str">
        <f t="shared" si="5"/>
        <v>45194</v>
      </c>
    </row>
    <row r="80" spans="1:19" s="125" customFormat="1" ht="25" customHeight="1" x14ac:dyDescent="0.25">
      <c r="A80" s="123">
        <f>ALL!A81</f>
        <v>3635</v>
      </c>
      <c r="B80" s="123" t="str">
        <f>ALL!B81</f>
        <v>B</v>
      </c>
      <c r="C80" s="123">
        <f>ALL!C81</f>
        <v>219</v>
      </c>
      <c r="D80" s="123" t="str">
        <f>IF(ALL!D81="","",ALL!D81)</f>
        <v/>
      </c>
      <c r="E80" s="123" t="str">
        <f>IF(ALL!E81="","",ALL!E81)</f>
        <v/>
      </c>
      <c r="F80" s="123" t="str">
        <f>IF(ALL!F81="","",ALL!F81)</f>
        <v/>
      </c>
      <c r="G80" s="123" t="str">
        <f>IF(ALL!G81="","",ALL!G81)</f>
        <v>F</v>
      </c>
      <c r="H80" s="103"/>
      <c r="I80" s="103"/>
      <c r="J80" s="103" t="str">
        <f t="shared" si="4"/>
        <v/>
      </c>
      <c r="K80" s="103"/>
      <c r="L80" s="107"/>
      <c r="M80" s="119" t="str">
        <f t="shared" si="3"/>
        <v/>
      </c>
      <c r="N80" s="105"/>
      <c r="O80" s="106" t="str">
        <f>IF(ALL!S81="","",ALL!S81)</f>
        <v/>
      </c>
      <c r="P80" s="106" t="str">
        <f>IF(ALL!T81="","",ALL!T81)</f>
        <v/>
      </c>
      <c r="Q80" s="106">
        <f>IF(ALL!U81="","",ALL!U81)</f>
        <v>45000</v>
      </c>
      <c r="R80" s="106" t="str">
        <f>IF(ALL!V81="","",ALL!V81)</f>
        <v/>
      </c>
      <c r="S80" s="124" t="str">
        <f t="shared" si="5"/>
        <v>45000</v>
      </c>
    </row>
    <row r="81" spans="1:19" s="125" customFormat="1" ht="25" customHeight="1" x14ac:dyDescent="0.25">
      <c r="A81" s="123">
        <f>ALL!A82</f>
        <v>3635</v>
      </c>
      <c r="B81" s="123" t="str">
        <f>ALL!B82</f>
        <v>B</v>
      </c>
      <c r="C81" s="123">
        <f>ALL!C82</f>
        <v>220</v>
      </c>
      <c r="D81" s="123" t="str">
        <f>IF(ALL!D82="","",ALL!D82)</f>
        <v/>
      </c>
      <c r="E81" s="123" t="str">
        <f>IF(ALL!E82="","",ALL!E82)</f>
        <v/>
      </c>
      <c r="F81" s="123" t="str">
        <f>IF(ALL!F82="","",ALL!F82)</f>
        <v/>
      </c>
      <c r="G81" s="123" t="str">
        <f>IF(ALL!G82="","",ALL!G82)</f>
        <v>M</v>
      </c>
      <c r="H81" s="103"/>
      <c r="I81" s="103"/>
      <c r="J81" s="103" t="str">
        <f t="shared" si="4"/>
        <v/>
      </c>
      <c r="K81" s="103"/>
      <c r="L81" s="107"/>
      <c r="M81" s="119" t="str">
        <f t="shared" si="3"/>
        <v/>
      </c>
      <c r="N81" s="105"/>
      <c r="O81" s="106" t="str">
        <f>IF(ALL!S82="","",ALL!S82)</f>
        <v/>
      </c>
      <c r="P81" s="106" t="str">
        <f>IF(ALL!T82="","",ALL!T82)</f>
        <v/>
      </c>
      <c r="Q81" s="106">
        <f>IF(ALL!U82="","",ALL!U82)</f>
        <v>44291</v>
      </c>
      <c r="R81" s="106" t="str">
        <f>IF(ALL!V82="","",ALL!V82)</f>
        <v/>
      </c>
      <c r="S81" s="124" t="str">
        <f t="shared" si="5"/>
        <v>44291</v>
      </c>
    </row>
    <row r="82" spans="1:19" s="125" customFormat="1" ht="25" customHeight="1" x14ac:dyDescent="0.25">
      <c r="A82" s="123">
        <f>ALL!A83</f>
        <v>3635</v>
      </c>
      <c r="B82" s="123" t="str">
        <f>ALL!B83</f>
        <v>B</v>
      </c>
      <c r="C82" s="123">
        <f>ALL!C83</f>
        <v>221</v>
      </c>
      <c r="D82" s="123" t="str">
        <f>IF(ALL!D83="","",ALL!D83)</f>
        <v/>
      </c>
      <c r="E82" s="123" t="str">
        <f>IF(ALL!E83="","",ALL!E83)</f>
        <v/>
      </c>
      <c r="F82" s="123" t="str">
        <f>IF(ALL!F83="","",ALL!F83)</f>
        <v/>
      </c>
      <c r="G82" s="123" t="str">
        <f>IF(ALL!G83="","",ALL!G83)</f>
        <v/>
      </c>
      <c r="H82" s="103"/>
      <c r="I82" s="103"/>
      <c r="J82" s="103" t="str">
        <f t="shared" si="4"/>
        <v/>
      </c>
      <c r="K82" s="103"/>
      <c r="L82" s="107"/>
      <c r="M82" s="119" t="str">
        <f t="shared" si="3"/>
        <v/>
      </c>
      <c r="N82" s="105"/>
      <c r="O82" s="106" t="str">
        <f>IF(ALL!S83="","",ALL!S83)</f>
        <v/>
      </c>
      <c r="P82" s="106" t="str">
        <f>IF(ALL!T83="","",ALL!T83)</f>
        <v/>
      </c>
      <c r="Q82" s="106" t="str">
        <f>IF(ALL!U83="","",ALL!U83)</f>
        <v/>
      </c>
      <c r="R82" s="106" t="str">
        <f>IF(ALL!V83="","",ALL!V83)</f>
        <v/>
      </c>
      <c r="S82" s="124" t="str">
        <f t="shared" si="5"/>
        <v/>
      </c>
    </row>
    <row r="83" spans="1:19" s="125" customFormat="1" ht="25" customHeight="1" x14ac:dyDescent="0.25">
      <c r="A83" s="123">
        <f>ALL!A84</f>
        <v>3635</v>
      </c>
      <c r="B83" s="123" t="str">
        <f>ALL!B84</f>
        <v>B</v>
      </c>
      <c r="C83" s="123">
        <f>ALL!C84</f>
        <v>222</v>
      </c>
      <c r="D83" s="123" t="str">
        <f>IF(ALL!D84="","",ALL!D84)</f>
        <v/>
      </c>
      <c r="E83" s="123" t="str">
        <f>IF(ALL!E84="","",ALL!E84)</f>
        <v/>
      </c>
      <c r="F83" s="123" t="str">
        <f>IF(ALL!F84="","",ALL!F84)</f>
        <v/>
      </c>
      <c r="G83" s="123" t="str">
        <f>IF(ALL!G84="","",ALL!G84)</f>
        <v>M</v>
      </c>
      <c r="H83" s="103"/>
      <c r="I83" s="103"/>
      <c r="J83" s="103" t="str">
        <f t="shared" si="4"/>
        <v/>
      </c>
      <c r="K83" s="103"/>
      <c r="L83" s="107"/>
      <c r="M83" s="119" t="str">
        <f t="shared" si="3"/>
        <v/>
      </c>
      <c r="N83" s="105"/>
      <c r="O83" s="106" t="str">
        <f>IF(ALL!S84="","",ALL!S84)</f>
        <v/>
      </c>
      <c r="P83" s="106" t="str">
        <f>IF(ALL!T84="","",ALL!T84)</f>
        <v/>
      </c>
      <c r="Q83" s="106">
        <f>IF(ALL!U84="","",ALL!U84)</f>
        <v>44131</v>
      </c>
      <c r="R83" s="106" t="str">
        <f>IF(ALL!V84="","",ALL!V84)</f>
        <v/>
      </c>
      <c r="S83" s="124" t="str">
        <f t="shared" si="5"/>
        <v>44131</v>
      </c>
    </row>
    <row r="84" spans="1:19" s="125" customFormat="1" ht="25" customHeight="1" x14ac:dyDescent="0.25">
      <c r="A84" s="123">
        <f>ALL!A85</f>
        <v>3635</v>
      </c>
      <c r="B84" s="123" t="str">
        <f>ALL!B85</f>
        <v>B</v>
      </c>
      <c r="C84" s="123">
        <f>ALL!C85</f>
        <v>223</v>
      </c>
      <c r="D84" s="123" t="str">
        <f>IF(ALL!D85="","",ALL!D85)</f>
        <v>MONCADA, EM</v>
      </c>
      <c r="E84" s="123" t="str">
        <f>IF(ALL!E85="","",ALL!E85)</f>
        <v/>
      </c>
      <c r="F84" s="123" t="str">
        <f>IF(ALL!F85="","",ALL!F85)</f>
        <v/>
      </c>
      <c r="G84" s="123" t="str">
        <f>IF(ALL!G85="","",ALL!G85)</f>
        <v>M</v>
      </c>
      <c r="H84" s="103"/>
      <c r="I84" s="103"/>
      <c r="J84" s="103" t="str">
        <f t="shared" si="4"/>
        <v/>
      </c>
      <c r="K84" s="103"/>
      <c r="L84" s="107"/>
      <c r="M84" s="119" t="str">
        <f t="shared" si="3"/>
        <v/>
      </c>
      <c r="N84" s="105"/>
      <c r="O84" s="106" t="str">
        <f>IF(ALL!S85="","",ALL!S85)</f>
        <v/>
      </c>
      <c r="P84" s="106" t="str">
        <f>IF(ALL!T85="","",ALL!T85)</f>
        <v/>
      </c>
      <c r="Q84" s="106">
        <f>IF(ALL!U85="","",ALL!U85)</f>
        <v>45022</v>
      </c>
      <c r="R84" s="106" t="str">
        <f>IF(ALL!V85="","",ALL!V85)</f>
        <v/>
      </c>
      <c r="S84" s="124" t="str">
        <f t="shared" si="5"/>
        <v>45022</v>
      </c>
    </row>
    <row r="85" spans="1:19" s="125" customFormat="1" ht="25" customHeight="1" x14ac:dyDescent="0.25">
      <c r="A85" s="123">
        <f>ALL!A86</f>
        <v>3635</v>
      </c>
      <c r="B85" s="123" t="str">
        <f>ALL!B86</f>
        <v>B</v>
      </c>
      <c r="C85" s="123">
        <f>ALL!C86</f>
        <v>224</v>
      </c>
      <c r="D85" s="123" t="str">
        <f>IF(ALL!D86="","",ALL!D86)</f>
        <v>AMAGO, ED</v>
      </c>
      <c r="E85" s="123" t="str">
        <f>IF(ALL!E86="","",ALL!E86)</f>
        <v/>
      </c>
      <c r="F85" s="123" t="str">
        <f>IF(ALL!F86="","",ALL!F86)</f>
        <v/>
      </c>
      <c r="G85" s="123" t="str">
        <f>IF(ALL!G86="","",ALL!G86)</f>
        <v>F</v>
      </c>
      <c r="H85" s="103"/>
      <c r="I85" s="103"/>
      <c r="J85" s="103" t="str">
        <f t="shared" si="4"/>
        <v/>
      </c>
      <c r="K85" s="103"/>
      <c r="L85" s="107"/>
      <c r="M85" s="119" t="str">
        <f t="shared" si="3"/>
        <v/>
      </c>
      <c r="N85" s="105"/>
      <c r="O85" s="106" t="str">
        <f>IF(ALL!S86="","",ALL!S86)</f>
        <v/>
      </c>
      <c r="P85" s="106" t="str">
        <f>IF(ALL!T86="","",ALL!T86)</f>
        <v/>
      </c>
      <c r="Q85" s="106">
        <f>IF(ALL!U86="","",ALL!U86)</f>
        <v>45471</v>
      </c>
      <c r="R85" s="106" t="str">
        <f>IF(ALL!V86="","",ALL!V86)</f>
        <v/>
      </c>
      <c r="S85" s="124" t="str">
        <f t="shared" si="5"/>
        <v>45471</v>
      </c>
    </row>
    <row r="86" spans="1:19" s="125" customFormat="1" ht="25" customHeight="1" x14ac:dyDescent="0.25">
      <c r="A86" s="123">
        <f>ALL!A87</f>
        <v>3635</v>
      </c>
      <c r="B86" s="123" t="str">
        <f>ALL!B87</f>
        <v>B</v>
      </c>
      <c r="C86" s="123" t="str">
        <f>ALL!C87</f>
        <v>313A</v>
      </c>
      <c r="D86" s="123" t="str">
        <f>IF(ALL!D87="","",ALL!D87)</f>
        <v/>
      </c>
      <c r="E86" s="123" t="str">
        <f>IF(ALL!E87="","",ALL!E87)</f>
        <v/>
      </c>
      <c r="F86" s="123" t="str">
        <f>IF(ALL!F87="","",ALL!F87)</f>
        <v/>
      </c>
      <c r="G86" s="123" t="str">
        <f>IF(ALL!G87="","",ALL!G87)</f>
        <v>M</v>
      </c>
      <c r="H86" s="103"/>
      <c r="I86" s="103"/>
      <c r="J86" s="103" t="str">
        <f t="shared" si="4"/>
        <v/>
      </c>
      <c r="K86" s="103"/>
      <c r="L86" s="107"/>
      <c r="M86" s="119" t="str">
        <f t="shared" si="3"/>
        <v/>
      </c>
      <c r="N86" s="105"/>
      <c r="O86" s="106" t="str">
        <f>IF(ALL!S87="","",ALL!S87)</f>
        <v/>
      </c>
      <c r="P86" s="106" t="str">
        <f>IF(ALL!T87="","",ALL!T87)</f>
        <v/>
      </c>
      <c r="Q86" s="106">
        <f>IF(ALL!U87="","",ALL!U87)</f>
        <v>45328</v>
      </c>
      <c r="R86" s="106" t="str">
        <f>IF(ALL!V87="","",ALL!V87)</f>
        <v/>
      </c>
      <c r="S86" s="124" t="str">
        <f t="shared" si="5"/>
        <v>45328</v>
      </c>
    </row>
    <row r="87" spans="1:19" s="125" customFormat="1" ht="25" customHeight="1" x14ac:dyDescent="0.25">
      <c r="A87" s="123">
        <f>ALL!A88</f>
        <v>3635</v>
      </c>
      <c r="B87" s="123" t="str">
        <f>ALL!B88</f>
        <v>B</v>
      </c>
      <c r="C87" s="123" t="str">
        <f>ALL!C88</f>
        <v>313B</v>
      </c>
      <c r="D87" s="123" t="str">
        <f>IF(ALL!D88="","",ALL!D88)</f>
        <v/>
      </c>
      <c r="E87" s="123" t="str">
        <f>IF(ALL!E88="","",ALL!E88)</f>
        <v/>
      </c>
      <c r="F87" s="123" t="str">
        <f>IF(ALL!F88="","",ALL!F88)</f>
        <v/>
      </c>
      <c r="G87" s="123" t="str">
        <f>IF(ALL!G88="","",ALL!G88)</f>
        <v>M</v>
      </c>
      <c r="H87" s="103"/>
      <c r="I87" s="103"/>
      <c r="J87" s="103" t="str">
        <f t="shared" si="4"/>
        <v/>
      </c>
      <c r="K87" s="103"/>
      <c r="L87" s="107"/>
      <c r="M87" s="119" t="str">
        <f t="shared" si="3"/>
        <v/>
      </c>
      <c r="N87" s="105"/>
      <c r="O87" s="106" t="str">
        <f>IF(ALL!S88="","",ALL!S88)</f>
        <v/>
      </c>
      <c r="P87" s="106" t="str">
        <f>IF(ALL!T88="","",ALL!T88)</f>
        <v/>
      </c>
      <c r="Q87" s="106">
        <f>IF(ALL!U88="","",ALL!U88)</f>
        <v>44788</v>
      </c>
      <c r="R87" s="106" t="str">
        <f>IF(ALL!V88="","",ALL!V88)</f>
        <v/>
      </c>
      <c r="S87" s="124" t="str">
        <f t="shared" si="5"/>
        <v>44788</v>
      </c>
    </row>
    <row r="88" spans="1:19" s="125" customFormat="1" ht="25" customHeight="1" x14ac:dyDescent="0.25">
      <c r="A88" s="123">
        <f>ALL!A89</f>
        <v>3635</v>
      </c>
      <c r="B88" s="123" t="str">
        <f>ALL!B89</f>
        <v>B</v>
      </c>
      <c r="C88" s="123" t="str">
        <f>ALL!C89</f>
        <v>314A</v>
      </c>
      <c r="D88" s="123" t="str">
        <f>IF(ALL!D89="","",ALL!D89)</f>
        <v/>
      </c>
      <c r="E88" s="123" t="str">
        <f>IF(ALL!E89="","",ALL!E89)</f>
        <v/>
      </c>
      <c r="F88" s="123" t="str">
        <f>IF(ALL!F89="","",ALL!F89)</f>
        <v/>
      </c>
      <c r="G88" s="123" t="str">
        <f>IF(ALL!G89="","",ALL!G89)</f>
        <v>F</v>
      </c>
      <c r="H88" s="103"/>
      <c r="I88" s="103"/>
      <c r="J88" s="103" t="str">
        <f t="shared" si="4"/>
        <v/>
      </c>
      <c r="K88" s="103"/>
      <c r="L88" s="107"/>
      <c r="M88" s="119" t="str">
        <f t="shared" si="3"/>
        <v/>
      </c>
      <c r="N88" s="105"/>
      <c r="O88" s="106" t="str">
        <f>IF(ALL!S89="","",ALL!S89)</f>
        <v/>
      </c>
      <c r="P88" s="106" t="str">
        <f>IF(ALL!T89="","",ALL!T89)</f>
        <v/>
      </c>
      <c r="Q88" s="106" t="str">
        <f>IF(ALL!U89="","",ALL!U89)</f>
        <v/>
      </c>
      <c r="R88" s="106" t="str">
        <f>IF(ALL!V89="","",ALL!V89)</f>
        <v/>
      </c>
      <c r="S88" s="124" t="str">
        <f t="shared" si="5"/>
        <v/>
      </c>
    </row>
    <row r="89" spans="1:19" s="125" customFormat="1" ht="25" customHeight="1" x14ac:dyDescent="0.25">
      <c r="A89" s="123">
        <f>ALL!A90</f>
        <v>3635</v>
      </c>
      <c r="B89" s="123" t="str">
        <f>ALL!B90</f>
        <v>B</v>
      </c>
      <c r="C89" s="123" t="str">
        <f>ALL!C90</f>
        <v>314B</v>
      </c>
      <c r="D89" s="123" t="str">
        <f>IF(ALL!D90="","",ALL!D90)</f>
        <v/>
      </c>
      <c r="E89" s="123" t="str">
        <f>IF(ALL!E90="","",ALL!E90)</f>
        <v/>
      </c>
      <c r="F89" s="123" t="str">
        <f>IF(ALL!F90="","",ALL!F90)</f>
        <v/>
      </c>
      <c r="G89" s="123" t="str">
        <f>IF(ALL!G90="","",ALL!G90)</f>
        <v>F</v>
      </c>
      <c r="H89" s="103"/>
      <c r="I89" s="103"/>
      <c r="J89" s="103" t="str">
        <f t="shared" si="4"/>
        <v/>
      </c>
      <c r="K89" s="103"/>
      <c r="L89" s="107"/>
      <c r="M89" s="119" t="str">
        <f t="shared" si="3"/>
        <v/>
      </c>
      <c r="N89" s="105"/>
      <c r="O89" s="106" t="str">
        <f>IF(ALL!S90="","",ALL!S90)</f>
        <v/>
      </c>
      <c r="P89" s="106" t="str">
        <f>IF(ALL!T90="","",ALL!T90)</f>
        <v/>
      </c>
      <c r="Q89" s="106" t="str">
        <f>IF(ALL!U90="","",ALL!U90)</f>
        <v/>
      </c>
      <c r="R89" s="106" t="str">
        <f>IF(ALL!V90="","",ALL!V90)</f>
        <v/>
      </c>
      <c r="S89" s="124" t="str">
        <f t="shared" si="5"/>
        <v/>
      </c>
    </row>
    <row r="90" spans="1:19" s="125" customFormat="1" ht="25" customHeight="1" x14ac:dyDescent="0.25">
      <c r="A90" s="123">
        <f>ALL!A91</f>
        <v>3635</v>
      </c>
      <c r="B90" s="123" t="str">
        <f>ALL!B91</f>
        <v>B</v>
      </c>
      <c r="C90" s="123" t="str">
        <f>ALL!C91</f>
        <v>315A</v>
      </c>
      <c r="D90" s="123" t="str">
        <f>IF(ALL!D91="","",ALL!D91)</f>
        <v/>
      </c>
      <c r="E90" s="123" t="str">
        <f>IF(ALL!E91="","",ALL!E91)</f>
        <v/>
      </c>
      <c r="F90" s="123" t="str">
        <f>IF(ALL!F91="","",ALL!F91)</f>
        <v/>
      </c>
      <c r="G90" s="123" t="str">
        <f>IF(ALL!G91="","",ALL!G91)</f>
        <v>M</v>
      </c>
      <c r="H90" s="103"/>
      <c r="I90" s="103"/>
      <c r="J90" s="103" t="str">
        <f t="shared" si="4"/>
        <v/>
      </c>
      <c r="K90" s="103"/>
      <c r="L90" s="107"/>
      <c r="M90" s="119" t="str">
        <f t="shared" si="3"/>
        <v/>
      </c>
      <c r="N90" s="105"/>
      <c r="O90" s="106" t="str">
        <f>IF(ALL!S91="","",ALL!S91)</f>
        <v/>
      </c>
      <c r="P90" s="106" t="str">
        <f>IF(ALL!T91="","",ALL!T91)</f>
        <v/>
      </c>
      <c r="Q90" s="106">
        <f>IF(ALL!U91="","",ALL!U91)</f>
        <v>44984</v>
      </c>
      <c r="R90" s="106" t="str">
        <f>IF(ALL!V91="","",ALL!V91)</f>
        <v/>
      </c>
      <c r="S90" s="124" t="str">
        <f t="shared" si="5"/>
        <v>44984</v>
      </c>
    </row>
    <row r="91" spans="1:19" s="125" customFormat="1" ht="25" customHeight="1" x14ac:dyDescent="0.25">
      <c r="A91" s="123">
        <f>ALL!A92</f>
        <v>3635</v>
      </c>
      <c r="B91" s="123" t="str">
        <f>ALL!B92</f>
        <v>B</v>
      </c>
      <c r="C91" s="123" t="str">
        <f>ALL!C92</f>
        <v>315B</v>
      </c>
      <c r="D91" s="123" t="str">
        <f>IF(ALL!D92="","",ALL!D92)</f>
        <v/>
      </c>
      <c r="E91" s="123" t="str">
        <f>IF(ALL!E92="","",ALL!E92)</f>
        <v/>
      </c>
      <c r="F91" s="123" t="str">
        <f>IF(ALL!F92="","",ALL!F92)</f>
        <v/>
      </c>
      <c r="G91" s="123" t="str">
        <f>IF(ALL!G92="","",ALL!G92)</f>
        <v>M</v>
      </c>
      <c r="H91" s="103"/>
      <c r="I91" s="103"/>
      <c r="J91" s="103" t="str">
        <f t="shared" si="4"/>
        <v/>
      </c>
      <c r="K91" s="103"/>
      <c r="L91" s="107"/>
      <c r="M91" s="119" t="str">
        <f t="shared" si="3"/>
        <v/>
      </c>
      <c r="N91" s="105"/>
      <c r="O91" s="106" t="str">
        <f>IF(ALL!S92="","",ALL!S92)</f>
        <v/>
      </c>
      <c r="P91" s="106" t="str">
        <f>IF(ALL!T92="","",ALL!T92)</f>
        <v/>
      </c>
      <c r="Q91" s="106">
        <f>IF(ALL!U92="","",ALL!U92)</f>
        <v>45174</v>
      </c>
      <c r="R91" s="106" t="str">
        <f>IF(ALL!V92="","",ALL!V92)</f>
        <v/>
      </c>
      <c r="S91" s="124" t="str">
        <f t="shared" si="5"/>
        <v>45174</v>
      </c>
    </row>
    <row r="92" spans="1:19" s="125" customFormat="1" ht="25" customHeight="1" x14ac:dyDescent="0.25">
      <c r="A92" s="123">
        <f>ALL!A93</f>
        <v>3635</v>
      </c>
      <c r="B92" s="123" t="str">
        <f>ALL!B93</f>
        <v>B</v>
      </c>
      <c r="C92" s="123" t="str">
        <f>ALL!C93</f>
        <v>316A</v>
      </c>
      <c r="D92" s="123" t="str">
        <f>IF(ALL!D93="","",ALL!D93)</f>
        <v/>
      </c>
      <c r="E92" s="123" t="str">
        <f>IF(ALL!E93="","",ALL!E93)</f>
        <v/>
      </c>
      <c r="F92" s="123" t="str">
        <f>IF(ALL!F93="","",ALL!F93)</f>
        <v/>
      </c>
      <c r="G92" s="123" t="str">
        <f>IF(ALL!G93="","",ALL!G93)</f>
        <v>M</v>
      </c>
      <c r="H92" s="103"/>
      <c r="I92" s="103"/>
      <c r="J92" s="103" t="str">
        <f t="shared" si="4"/>
        <v/>
      </c>
      <c r="K92" s="103"/>
      <c r="L92" s="107"/>
      <c r="M92" s="119" t="str">
        <f t="shared" si="3"/>
        <v/>
      </c>
      <c r="N92" s="105"/>
      <c r="O92" s="106" t="str">
        <f>IF(ALL!S93="","",ALL!S93)</f>
        <v/>
      </c>
      <c r="P92" s="106" t="str">
        <f>IF(ALL!T93="","",ALL!T93)</f>
        <v/>
      </c>
      <c r="Q92" s="106">
        <f>IF(ALL!U93="","",ALL!U93)</f>
        <v>44609</v>
      </c>
      <c r="R92" s="106" t="str">
        <f>IF(ALL!V93="","",ALL!V93)</f>
        <v/>
      </c>
      <c r="S92" s="124" t="str">
        <f t="shared" si="5"/>
        <v>44609</v>
      </c>
    </row>
    <row r="93" spans="1:19" s="125" customFormat="1" ht="25" customHeight="1" x14ac:dyDescent="0.25">
      <c r="A93" s="123">
        <f>ALL!A94</f>
        <v>3635</v>
      </c>
      <c r="B93" s="123" t="str">
        <f>ALL!B94</f>
        <v>B</v>
      </c>
      <c r="C93" s="123" t="str">
        <f>ALL!C94</f>
        <v>316B</v>
      </c>
      <c r="D93" s="123" t="str">
        <f>IF(ALL!D94="","",ALL!D94)</f>
        <v/>
      </c>
      <c r="E93" s="123" t="str">
        <f>IF(ALL!E94="","",ALL!E94)</f>
        <v/>
      </c>
      <c r="F93" s="123" t="str">
        <f>IF(ALL!F94="","",ALL!F94)</f>
        <v/>
      </c>
      <c r="G93" s="123" t="str">
        <f>IF(ALL!G94="","",ALL!G94)</f>
        <v>M</v>
      </c>
      <c r="H93" s="103"/>
      <c r="I93" s="103"/>
      <c r="J93" s="103" t="str">
        <f t="shared" si="4"/>
        <v/>
      </c>
      <c r="K93" s="103"/>
      <c r="L93" s="107"/>
      <c r="M93" s="119" t="str">
        <f t="shared" si="3"/>
        <v/>
      </c>
      <c r="N93" s="105"/>
      <c r="O93" s="106" t="str">
        <f>IF(ALL!S94="","",ALL!S94)</f>
        <v/>
      </c>
      <c r="P93" s="106" t="str">
        <f>IF(ALL!T94="","",ALL!T94)</f>
        <v/>
      </c>
      <c r="Q93" s="106">
        <f>IF(ALL!U94="","",ALL!U94)</f>
        <v>44727</v>
      </c>
      <c r="R93" s="106" t="str">
        <f>IF(ALL!V94="","",ALL!V94)</f>
        <v/>
      </c>
      <c r="S93" s="124" t="str">
        <f t="shared" si="5"/>
        <v>44727</v>
      </c>
    </row>
    <row r="94" spans="1:19" s="125" customFormat="1" ht="25" customHeight="1" x14ac:dyDescent="0.25">
      <c r="A94" s="123">
        <f>ALL!A95</f>
        <v>3635</v>
      </c>
      <c r="B94" s="123" t="str">
        <f>ALL!B95</f>
        <v>B</v>
      </c>
      <c r="C94" s="123" t="str">
        <f>ALL!C95</f>
        <v>317A</v>
      </c>
      <c r="D94" s="123" t="str">
        <f>IF(ALL!D95="","",ALL!D95)</f>
        <v/>
      </c>
      <c r="E94" s="123" t="str">
        <f>IF(ALL!E95="","",ALL!E95)</f>
        <v/>
      </c>
      <c r="F94" s="123" t="str">
        <f>IF(ALL!F95="","",ALL!F95)</f>
        <v/>
      </c>
      <c r="G94" s="123" t="str">
        <f>IF(ALL!G95="","",ALL!G95)</f>
        <v>F</v>
      </c>
      <c r="H94" s="103"/>
      <c r="I94" s="103"/>
      <c r="J94" s="103" t="str">
        <f t="shared" si="4"/>
        <v/>
      </c>
      <c r="K94" s="103"/>
      <c r="L94" s="107"/>
      <c r="M94" s="119" t="str">
        <f t="shared" si="3"/>
        <v/>
      </c>
      <c r="N94" s="105"/>
      <c r="O94" s="106" t="str">
        <f>IF(ALL!S95="","",ALL!S95)</f>
        <v/>
      </c>
      <c r="P94" s="106" t="str">
        <f>IF(ALL!T95="","",ALL!T95)</f>
        <v/>
      </c>
      <c r="Q94" s="106">
        <f>IF(ALL!U95="","",ALL!U95)</f>
        <v>45453</v>
      </c>
      <c r="R94" s="106" t="str">
        <f>IF(ALL!V95="","",ALL!V95)</f>
        <v/>
      </c>
      <c r="S94" s="124" t="str">
        <f t="shared" si="5"/>
        <v>45453</v>
      </c>
    </row>
    <row r="95" spans="1:19" s="125" customFormat="1" ht="25" customHeight="1" x14ac:dyDescent="0.25">
      <c r="A95" s="123">
        <f>ALL!A96</f>
        <v>3635</v>
      </c>
      <c r="B95" s="123" t="str">
        <f>ALL!B96</f>
        <v>B</v>
      </c>
      <c r="C95" s="123" t="str">
        <f>ALL!C96</f>
        <v>317B</v>
      </c>
      <c r="D95" s="123" t="str">
        <f>IF(ALL!D96="","",ALL!D96)</f>
        <v/>
      </c>
      <c r="E95" s="123" t="str">
        <f>IF(ALL!E96="","",ALL!E96)</f>
        <v/>
      </c>
      <c r="F95" s="123" t="str">
        <f>IF(ALL!F96="","",ALL!F96)</f>
        <v/>
      </c>
      <c r="G95" s="123" t="str">
        <f>IF(ALL!G96="","",ALL!G96)</f>
        <v>F</v>
      </c>
      <c r="H95" s="103"/>
      <c r="I95" s="103"/>
      <c r="J95" s="103" t="str">
        <f t="shared" si="4"/>
        <v/>
      </c>
      <c r="K95" s="103"/>
      <c r="L95" s="107"/>
      <c r="M95" s="119" t="str">
        <f t="shared" si="3"/>
        <v/>
      </c>
      <c r="N95" s="105"/>
      <c r="O95" s="106" t="str">
        <f>IF(ALL!S96="","",ALL!S96)</f>
        <v/>
      </c>
      <c r="P95" s="106" t="str">
        <f>IF(ALL!T96="","",ALL!T96)</f>
        <v/>
      </c>
      <c r="Q95" s="106">
        <f>IF(ALL!U96="","",ALL!U96)</f>
        <v>45280</v>
      </c>
      <c r="R95" s="106" t="str">
        <f>IF(ALL!V96="","",ALL!V96)</f>
        <v/>
      </c>
      <c r="S95" s="124" t="str">
        <f t="shared" si="5"/>
        <v>45280</v>
      </c>
    </row>
    <row r="96" spans="1:19" s="125" customFormat="1" ht="25" customHeight="1" x14ac:dyDescent="0.25">
      <c r="A96" s="123">
        <f>ALL!A97</f>
        <v>3635</v>
      </c>
      <c r="B96" s="123" t="str">
        <f>ALL!B97</f>
        <v>B</v>
      </c>
      <c r="C96" s="123" t="str">
        <f>ALL!C97</f>
        <v>318A</v>
      </c>
      <c r="D96" s="123" t="str">
        <f>IF(ALL!D97="","",ALL!D97)</f>
        <v>AUTEN, N</v>
      </c>
      <c r="E96" s="123" t="str">
        <f>IF(ALL!E97="","",ALL!E97)</f>
        <v/>
      </c>
      <c r="F96" s="123" t="str">
        <f>IF(ALL!F97="","",ALL!F97)</f>
        <v/>
      </c>
      <c r="G96" s="123" t="str">
        <f>IF(ALL!G97="","",ALL!G97)</f>
        <v>F</v>
      </c>
      <c r="H96" s="103"/>
      <c r="I96" s="103"/>
      <c r="J96" s="103" t="str">
        <f t="shared" si="4"/>
        <v/>
      </c>
      <c r="K96" s="103"/>
      <c r="L96" s="107"/>
      <c r="M96" s="119" t="str">
        <f t="shared" si="3"/>
        <v/>
      </c>
      <c r="N96" s="105"/>
      <c r="O96" s="106" t="str">
        <f>IF(ALL!S97="","",ALL!S97)</f>
        <v/>
      </c>
      <c r="P96" s="106" t="str">
        <f>IF(ALL!T97="","",ALL!T97)</f>
        <v/>
      </c>
      <c r="Q96" s="106">
        <f>IF(ALL!U97="","",ALL!U97)</f>
        <v>45295</v>
      </c>
      <c r="R96" s="106" t="str">
        <f>IF(ALL!V97="","",ALL!V97)</f>
        <v/>
      </c>
      <c r="S96" s="124" t="str">
        <f t="shared" si="5"/>
        <v>45295</v>
      </c>
    </row>
    <row r="97" spans="1:19" s="125" customFormat="1" ht="25" customHeight="1" x14ac:dyDescent="0.25">
      <c r="A97" s="123">
        <f>ALL!A98</f>
        <v>3635</v>
      </c>
      <c r="B97" s="123" t="str">
        <f>ALL!B98</f>
        <v>B</v>
      </c>
      <c r="C97" s="123" t="str">
        <f>ALL!C98</f>
        <v>318B</v>
      </c>
      <c r="D97" s="123" t="str">
        <f>IF(ALL!D98="","",ALL!D98)</f>
        <v>RAMIREZ, M</v>
      </c>
      <c r="E97" s="123" t="str">
        <f>IF(ALL!E98="","",ALL!E98)</f>
        <v/>
      </c>
      <c r="F97" s="123" t="str">
        <f>IF(ALL!F98="","",ALL!F98)</f>
        <v/>
      </c>
      <c r="G97" s="123" t="str">
        <f>IF(ALL!G98="","",ALL!G98)</f>
        <v>F</v>
      </c>
      <c r="H97" s="103"/>
      <c r="I97" s="103"/>
      <c r="J97" s="103" t="str">
        <f t="shared" si="4"/>
        <v/>
      </c>
      <c r="K97" s="103"/>
      <c r="L97" s="107"/>
      <c r="M97" s="119" t="str">
        <f t="shared" si="3"/>
        <v/>
      </c>
      <c r="N97" s="105"/>
      <c r="O97" s="106" t="str">
        <f>IF(ALL!S98="","",ALL!S98)</f>
        <v/>
      </c>
      <c r="P97" s="106" t="str">
        <f>IF(ALL!T98="","",ALL!T98)</f>
        <v/>
      </c>
      <c r="Q97" s="106">
        <f>IF(ALL!U98="","",ALL!U98)</f>
        <v>44747</v>
      </c>
      <c r="R97" s="106" t="str">
        <f>IF(ALL!V98="","",ALL!V98)</f>
        <v/>
      </c>
      <c r="S97" s="124" t="str">
        <f t="shared" si="5"/>
        <v>44747</v>
      </c>
    </row>
    <row r="98" spans="1:19" s="125" customFormat="1" ht="25" customHeight="1" x14ac:dyDescent="0.25">
      <c r="A98" s="123">
        <f>ALL!A99</f>
        <v>3635</v>
      </c>
      <c r="B98" s="123" t="str">
        <f>ALL!B99</f>
        <v>B</v>
      </c>
      <c r="C98" s="123" t="str">
        <f>ALL!C99</f>
        <v>319A</v>
      </c>
      <c r="D98" s="123" t="str">
        <f>IF(ALL!D99="","",ALL!D99)</f>
        <v>CRAIG, A</v>
      </c>
      <c r="E98" s="123" t="str">
        <f>IF(ALL!E99="","",ALL!E99)</f>
        <v/>
      </c>
      <c r="F98" s="123" t="str">
        <f>IF(ALL!F99="","",ALL!F99)</f>
        <v/>
      </c>
      <c r="G98" s="123" t="str">
        <f>IF(ALL!G99="","",ALL!G99)</f>
        <v>F</v>
      </c>
      <c r="H98" s="103"/>
      <c r="I98" s="103"/>
      <c r="J98" s="103" t="str">
        <f t="shared" si="4"/>
        <v/>
      </c>
      <c r="K98" s="103"/>
      <c r="L98" s="107"/>
      <c r="M98" s="119" t="str">
        <f t="shared" si="3"/>
        <v/>
      </c>
      <c r="N98" s="105"/>
      <c r="O98" s="106" t="str">
        <f>IF(ALL!S99="","",ALL!S99)</f>
        <v/>
      </c>
      <c r="P98" s="106" t="str">
        <f>IF(ALL!T99="","",ALL!T99)</f>
        <v/>
      </c>
      <c r="Q98" s="106" t="str">
        <f>IF(ALL!U99="","",ALL!U99)</f>
        <v/>
      </c>
      <c r="R98" s="106" t="str">
        <f>IF(ALL!V99="","",ALL!V99)</f>
        <v/>
      </c>
      <c r="S98" s="124" t="str">
        <f t="shared" si="5"/>
        <v/>
      </c>
    </row>
    <row r="99" spans="1:19" s="125" customFormat="1" ht="25" customHeight="1" x14ac:dyDescent="0.25">
      <c r="A99" s="123">
        <f>ALL!A100</f>
        <v>3635</v>
      </c>
      <c r="B99" s="123" t="str">
        <f>ALL!B100</f>
        <v>B</v>
      </c>
      <c r="C99" s="123" t="str">
        <f>ALL!C100</f>
        <v>319B</v>
      </c>
      <c r="D99" s="123" t="str">
        <f>IF(ALL!D100="","",ALL!D100)</f>
        <v/>
      </c>
      <c r="E99" s="123" t="str">
        <f>IF(ALL!E100="","",ALL!E100)</f>
        <v/>
      </c>
      <c r="F99" s="123" t="str">
        <f>IF(ALL!F100="","",ALL!F100)</f>
        <v/>
      </c>
      <c r="G99" s="123" t="str">
        <f>IF(ALL!G100="","",ALL!G100)</f>
        <v>F</v>
      </c>
      <c r="H99" s="103"/>
      <c r="I99" s="103"/>
      <c r="J99" s="103" t="str">
        <f t="shared" si="4"/>
        <v/>
      </c>
      <c r="K99" s="103"/>
      <c r="L99" s="107"/>
      <c r="M99" s="119" t="str">
        <f t="shared" si="3"/>
        <v/>
      </c>
      <c r="N99" s="105"/>
      <c r="O99" s="106" t="str">
        <f>IF(ALL!S100="","",ALL!S100)</f>
        <v/>
      </c>
      <c r="P99" s="106" t="str">
        <f>IF(ALL!T100="","",ALL!T100)</f>
        <v/>
      </c>
      <c r="Q99" s="106">
        <f>IF(ALL!U100="","",ALL!U100)</f>
        <v>45008</v>
      </c>
      <c r="R99" s="106" t="str">
        <f>IF(ALL!V100="","",ALL!V100)</f>
        <v/>
      </c>
      <c r="S99" s="124" t="str">
        <f t="shared" si="5"/>
        <v>45008</v>
      </c>
    </row>
    <row r="100" spans="1:19" s="125" customFormat="1" ht="25" customHeight="1" x14ac:dyDescent="0.25">
      <c r="A100" s="123">
        <f>ALL!A101</f>
        <v>3635</v>
      </c>
      <c r="B100" s="123" t="str">
        <f>ALL!B101</f>
        <v>B</v>
      </c>
      <c r="C100" s="123" t="str">
        <f>ALL!C101</f>
        <v>320A</v>
      </c>
      <c r="D100" s="123" t="str">
        <f>IF(ALL!D101="","",ALL!D101)</f>
        <v/>
      </c>
      <c r="E100" s="123" t="str">
        <f>IF(ALL!E101="","",ALL!E101)</f>
        <v/>
      </c>
      <c r="F100" s="123" t="str">
        <f>IF(ALL!F101="","",ALL!F101)</f>
        <v/>
      </c>
      <c r="G100" s="123" t="str">
        <f>IF(ALL!G101="","",ALL!G101)</f>
        <v>M</v>
      </c>
      <c r="H100" s="103"/>
      <c r="I100" s="103"/>
      <c r="J100" s="103" t="str">
        <f t="shared" si="4"/>
        <v/>
      </c>
      <c r="K100" s="103"/>
      <c r="L100" s="107"/>
      <c r="M100" s="119" t="str">
        <f t="shared" si="3"/>
        <v/>
      </c>
      <c r="N100" s="105"/>
      <c r="O100" s="106" t="str">
        <f>IF(ALL!S101="","",ALL!S101)</f>
        <v/>
      </c>
      <c r="P100" s="106" t="str">
        <f>IF(ALL!T101="","",ALL!T101)</f>
        <v/>
      </c>
      <c r="Q100" s="106">
        <f>IF(ALL!U101="","",ALL!U101)</f>
        <v>44417</v>
      </c>
      <c r="R100" s="106" t="str">
        <f>IF(ALL!V101="","",ALL!V101)</f>
        <v/>
      </c>
      <c r="S100" s="124" t="str">
        <f t="shared" si="5"/>
        <v>44417</v>
      </c>
    </row>
    <row r="101" spans="1:19" s="125" customFormat="1" ht="25" customHeight="1" x14ac:dyDescent="0.25">
      <c r="A101" s="123">
        <f>ALL!A102</f>
        <v>3635</v>
      </c>
      <c r="B101" s="123" t="str">
        <f>ALL!B102</f>
        <v>B</v>
      </c>
      <c r="C101" s="123" t="str">
        <f>ALL!C102</f>
        <v>320B</v>
      </c>
      <c r="D101" s="123" t="str">
        <f>IF(ALL!D102="","",ALL!D102)</f>
        <v/>
      </c>
      <c r="E101" s="123" t="str">
        <f>IF(ALL!E102="","",ALL!E102)</f>
        <v/>
      </c>
      <c r="F101" s="123" t="str">
        <f>IF(ALL!F102="","",ALL!F102)</f>
        <v/>
      </c>
      <c r="G101" s="123" t="str">
        <f>IF(ALL!G102="","",ALL!G102)</f>
        <v>M</v>
      </c>
      <c r="H101" s="103"/>
      <c r="I101" s="103"/>
      <c r="J101" s="103" t="str">
        <f t="shared" si="4"/>
        <v/>
      </c>
      <c r="K101" s="103"/>
      <c r="L101" s="107"/>
      <c r="M101" s="119" t="str">
        <f t="shared" si="3"/>
        <v/>
      </c>
      <c r="N101" s="105"/>
      <c r="O101" s="106" t="str">
        <f>IF(ALL!S102="","",ALL!S102)</f>
        <v/>
      </c>
      <c r="P101" s="106" t="str">
        <f>IF(ALL!T102="","",ALL!T102)</f>
        <v/>
      </c>
      <c r="Q101" s="106">
        <f>IF(ALL!U102="","",ALL!U102)</f>
        <v>45215</v>
      </c>
      <c r="R101" s="106" t="str">
        <f>IF(ALL!V102="","",ALL!V102)</f>
        <v/>
      </c>
      <c r="S101" s="124" t="str">
        <f t="shared" si="5"/>
        <v>45215</v>
      </c>
    </row>
    <row r="102" spans="1:19" s="125" customFormat="1" ht="25" customHeight="1" x14ac:dyDescent="0.25">
      <c r="A102" s="123">
        <f>ALL!A103</f>
        <v>3635</v>
      </c>
      <c r="B102" s="123" t="str">
        <f>ALL!B103</f>
        <v>B</v>
      </c>
      <c r="C102" s="123" t="str">
        <f>ALL!C103</f>
        <v>321A</v>
      </c>
      <c r="D102" s="123" t="str">
        <f>IF(ALL!D103="","",ALL!D103)</f>
        <v/>
      </c>
      <c r="E102" s="123" t="str">
        <f>IF(ALL!E103="","",ALL!E103)</f>
        <v/>
      </c>
      <c r="F102" s="123" t="str">
        <f>IF(ALL!F103="","",ALL!F103)</f>
        <v/>
      </c>
      <c r="G102" s="123" t="str">
        <f>IF(ALL!G103="","",ALL!G103)</f>
        <v>F</v>
      </c>
      <c r="H102" s="103"/>
      <c r="I102" s="103"/>
      <c r="J102" s="103" t="str">
        <f t="shared" si="4"/>
        <v/>
      </c>
      <c r="K102" s="103"/>
      <c r="L102" s="107"/>
      <c r="M102" s="119" t="str">
        <f t="shared" si="3"/>
        <v/>
      </c>
      <c r="N102" s="105"/>
      <c r="O102" s="106" t="str">
        <f>IF(ALL!S103="","",ALL!S103)</f>
        <v/>
      </c>
      <c r="P102" s="106" t="str">
        <f>IF(ALL!T103="","",ALL!T103)</f>
        <v/>
      </c>
      <c r="Q102" s="106">
        <f>IF(ALL!U103="","",ALL!U103)</f>
        <v>45330</v>
      </c>
      <c r="R102" s="106" t="str">
        <f>IF(ALL!V103="","",ALL!V103)</f>
        <v/>
      </c>
      <c r="S102" s="124" t="str">
        <f t="shared" si="5"/>
        <v>45330</v>
      </c>
    </row>
    <row r="103" spans="1:19" s="125" customFormat="1" ht="25" customHeight="1" x14ac:dyDescent="0.25">
      <c r="A103" s="123">
        <f>ALL!A104</f>
        <v>3635</v>
      </c>
      <c r="B103" s="123" t="str">
        <f>ALL!B104</f>
        <v>B</v>
      </c>
      <c r="C103" s="123" t="str">
        <f>ALL!C104</f>
        <v>321B</v>
      </c>
      <c r="D103" s="123" t="str">
        <f>IF(ALL!D104="","",ALL!D104)</f>
        <v/>
      </c>
      <c r="E103" s="123" t="str">
        <f>IF(ALL!E104="","",ALL!E104)</f>
        <v/>
      </c>
      <c r="F103" s="123" t="str">
        <f>IF(ALL!F104="","",ALL!F104)</f>
        <v/>
      </c>
      <c r="G103" s="123" t="str">
        <f>IF(ALL!G104="","",ALL!G104)</f>
        <v>F</v>
      </c>
      <c r="H103" s="103"/>
      <c r="I103" s="103"/>
      <c r="J103" s="103" t="str">
        <f t="shared" si="4"/>
        <v/>
      </c>
      <c r="K103" s="103"/>
      <c r="L103" s="107"/>
      <c r="M103" s="119" t="str">
        <f t="shared" si="3"/>
        <v/>
      </c>
      <c r="N103" s="105"/>
      <c r="O103" s="106" t="str">
        <f>IF(ALL!S104="","",ALL!S104)</f>
        <v/>
      </c>
      <c r="P103" s="106" t="str">
        <f>IF(ALL!T104="","",ALL!T104)</f>
        <v/>
      </c>
      <c r="Q103" s="106">
        <f>IF(ALL!U104="","",ALL!U104)</f>
        <v>45342</v>
      </c>
      <c r="R103" s="106" t="str">
        <f>IF(ALL!V104="","",ALL!V104)</f>
        <v/>
      </c>
      <c r="S103" s="124" t="str">
        <f t="shared" si="5"/>
        <v>45342</v>
      </c>
    </row>
    <row r="104" spans="1:19" s="125" customFormat="1" ht="25" customHeight="1" x14ac:dyDescent="0.25">
      <c r="A104" s="123">
        <f>ALL!A105</f>
        <v>3635</v>
      </c>
      <c r="B104" s="123" t="str">
        <f>ALL!B105</f>
        <v>B</v>
      </c>
      <c r="C104" s="123" t="str">
        <f>ALL!C105</f>
        <v>322A</v>
      </c>
      <c r="D104" s="123" t="str">
        <f>IF(ALL!D105="","",ALL!D105)</f>
        <v/>
      </c>
      <c r="E104" s="123" t="str">
        <f>IF(ALL!E105="","",ALL!E105)</f>
        <v/>
      </c>
      <c r="F104" s="123" t="str">
        <f>IF(ALL!F105="","",ALL!F105)</f>
        <v/>
      </c>
      <c r="G104" s="123" t="str">
        <f>IF(ALL!G105="","",ALL!G105)</f>
        <v>F</v>
      </c>
      <c r="H104" s="103"/>
      <c r="I104" s="103"/>
      <c r="J104" s="103" t="str">
        <f t="shared" si="4"/>
        <v/>
      </c>
      <c r="K104" s="103"/>
      <c r="L104" s="107"/>
      <c r="M104" s="119" t="str">
        <f t="shared" si="3"/>
        <v/>
      </c>
      <c r="N104" s="105"/>
      <c r="O104" s="106" t="str">
        <f>IF(ALL!S105="","",ALL!S105)</f>
        <v/>
      </c>
      <c r="P104" s="106" t="str">
        <f>IF(ALL!T105="","",ALL!T105)</f>
        <v/>
      </c>
      <c r="Q104" s="106">
        <f>IF(ALL!U105="","",ALL!U105)</f>
        <v>45161</v>
      </c>
      <c r="R104" s="106" t="str">
        <f>IF(ALL!V105="","",ALL!V105)</f>
        <v/>
      </c>
      <c r="S104" s="124" t="str">
        <f t="shared" si="5"/>
        <v>45161</v>
      </c>
    </row>
    <row r="105" spans="1:19" s="125" customFormat="1" ht="25" customHeight="1" x14ac:dyDescent="0.25">
      <c r="A105" s="123">
        <f>ALL!A106</f>
        <v>3635</v>
      </c>
      <c r="B105" s="123" t="str">
        <f>ALL!B106</f>
        <v>B</v>
      </c>
      <c r="C105" s="123" t="str">
        <f>ALL!C106</f>
        <v>322B</v>
      </c>
      <c r="D105" s="123" t="str">
        <f>IF(ALL!D106="","",ALL!D106)</f>
        <v/>
      </c>
      <c r="E105" s="123" t="str">
        <f>IF(ALL!E106="","",ALL!E106)</f>
        <v/>
      </c>
      <c r="F105" s="123" t="str">
        <f>IF(ALL!F106="","",ALL!F106)</f>
        <v/>
      </c>
      <c r="G105" s="123" t="str">
        <f>IF(ALL!G106="","",ALL!G106)</f>
        <v>F</v>
      </c>
      <c r="H105" s="103"/>
      <c r="I105" s="103"/>
      <c r="J105" s="103" t="str">
        <f t="shared" si="4"/>
        <v/>
      </c>
      <c r="K105" s="103"/>
      <c r="L105" s="107"/>
      <c r="M105" s="119" t="str">
        <f t="shared" si="3"/>
        <v/>
      </c>
      <c r="N105" s="105"/>
      <c r="O105" s="106" t="str">
        <f>IF(ALL!S106="","",ALL!S106)</f>
        <v/>
      </c>
      <c r="P105" s="106" t="str">
        <f>IF(ALL!T106="","",ALL!T106)</f>
        <v/>
      </c>
      <c r="Q105" s="106">
        <f>IF(ALL!U106="","",ALL!U106)</f>
        <v>45406</v>
      </c>
      <c r="R105" s="106" t="str">
        <f>IF(ALL!V106="","",ALL!V106)</f>
        <v/>
      </c>
      <c r="S105" s="124" t="str">
        <f t="shared" si="5"/>
        <v>45406</v>
      </c>
    </row>
    <row r="106" spans="1:19" s="125" customFormat="1" ht="25" customHeight="1" x14ac:dyDescent="0.25">
      <c r="A106" s="123">
        <f>ALL!A107</f>
        <v>3635</v>
      </c>
      <c r="B106" s="123" t="str">
        <f>ALL!B107</f>
        <v>B</v>
      </c>
      <c r="C106" s="123" t="str">
        <f>ALL!C107</f>
        <v>323A</v>
      </c>
      <c r="D106" s="123" t="str">
        <f>IF(ALL!D107="","",ALL!D107)</f>
        <v/>
      </c>
      <c r="E106" s="123" t="str">
        <f>IF(ALL!E107="","",ALL!E107)</f>
        <v/>
      </c>
      <c r="F106" s="123" t="str">
        <f>IF(ALL!F107="","",ALL!F107)</f>
        <v/>
      </c>
      <c r="G106" s="123" t="str">
        <f>IF(ALL!G107="","",ALL!G107)</f>
        <v>M</v>
      </c>
      <c r="H106" s="103"/>
      <c r="I106" s="103"/>
      <c r="J106" s="103" t="str">
        <f t="shared" si="4"/>
        <v/>
      </c>
      <c r="K106" s="103"/>
      <c r="L106" s="107"/>
      <c r="M106" s="119" t="str">
        <f t="shared" si="3"/>
        <v/>
      </c>
      <c r="N106" s="105"/>
      <c r="O106" s="106" t="str">
        <f>IF(ALL!S107="","",ALL!S107)</f>
        <v/>
      </c>
      <c r="P106" s="106" t="str">
        <f>IF(ALL!T107="","",ALL!T107)</f>
        <v/>
      </c>
      <c r="Q106" s="106">
        <f>IF(ALL!U107="","",ALL!U107)</f>
        <v>45014</v>
      </c>
      <c r="R106" s="106" t="str">
        <f>IF(ALL!V107="","",ALL!V107)</f>
        <v/>
      </c>
      <c r="S106" s="124" t="str">
        <f t="shared" si="5"/>
        <v>45014</v>
      </c>
    </row>
    <row r="107" spans="1:19" s="125" customFormat="1" ht="25" customHeight="1" x14ac:dyDescent="0.25">
      <c r="A107" s="123">
        <f>ALL!A108</f>
        <v>3635</v>
      </c>
      <c r="B107" s="123" t="str">
        <f>ALL!B108</f>
        <v>B</v>
      </c>
      <c r="C107" s="123" t="str">
        <f>ALL!C108</f>
        <v>323B</v>
      </c>
      <c r="D107" s="123" t="str">
        <f>IF(ALL!D108="","",ALL!D108)</f>
        <v/>
      </c>
      <c r="E107" s="123" t="str">
        <f>IF(ALL!E108="","",ALL!E108)</f>
        <v/>
      </c>
      <c r="F107" s="123" t="str">
        <f>IF(ALL!F108="","",ALL!F108)</f>
        <v/>
      </c>
      <c r="G107" s="123" t="str">
        <f>IF(ALL!G108="","",ALL!G108)</f>
        <v>M</v>
      </c>
      <c r="H107" s="103"/>
      <c r="I107" s="103"/>
      <c r="J107" s="103" t="str">
        <f t="shared" si="4"/>
        <v/>
      </c>
      <c r="K107" s="103"/>
      <c r="L107" s="107"/>
      <c r="M107" s="119" t="str">
        <f t="shared" si="3"/>
        <v/>
      </c>
      <c r="N107" s="105"/>
      <c r="O107" s="106" t="str">
        <f>IF(ALL!S108="","",ALL!S108)</f>
        <v/>
      </c>
      <c r="P107" s="106" t="str">
        <f>IF(ALL!T108="","",ALL!T108)</f>
        <v/>
      </c>
      <c r="Q107" s="106">
        <f>IF(ALL!U108="","",ALL!U108)</f>
        <v>45012</v>
      </c>
      <c r="R107" s="106" t="str">
        <f>IF(ALL!V108="","",ALL!V108)</f>
        <v/>
      </c>
      <c r="S107" s="124" t="str">
        <f t="shared" si="5"/>
        <v>45012</v>
      </c>
    </row>
    <row r="108" spans="1:19" s="125" customFormat="1" ht="25" customHeight="1" x14ac:dyDescent="0.25">
      <c r="A108" s="123">
        <f>ALL!A109</f>
        <v>3635</v>
      </c>
      <c r="B108" s="123" t="str">
        <f>ALL!B109</f>
        <v>B</v>
      </c>
      <c r="C108" s="123" t="str">
        <f>ALL!C109</f>
        <v>324A</v>
      </c>
      <c r="D108" s="123" t="str">
        <f>IF(ALL!D109="","",ALL!D109)</f>
        <v/>
      </c>
      <c r="E108" s="123" t="str">
        <f>IF(ALL!E109="","",ALL!E109)</f>
        <v/>
      </c>
      <c r="F108" s="123" t="str">
        <f>IF(ALL!F109="","",ALL!F109)</f>
        <v/>
      </c>
      <c r="G108" s="123" t="str">
        <f>IF(ALL!G109="","",ALL!G109)</f>
        <v>F</v>
      </c>
      <c r="H108" s="103"/>
      <c r="I108" s="103"/>
      <c r="J108" s="103" t="str">
        <f t="shared" si="4"/>
        <v/>
      </c>
      <c r="K108" s="103"/>
      <c r="L108" s="107"/>
      <c r="M108" s="119" t="str">
        <f t="shared" si="3"/>
        <v/>
      </c>
      <c r="N108" s="105"/>
      <c r="O108" s="106" t="str">
        <f>IF(ALL!S109="","",ALL!S109)</f>
        <v/>
      </c>
      <c r="P108" s="106" t="str">
        <f>IF(ALL!T109="","",ALL!T109)</f>
        <v/>
      </c>
      <c r="Q108" s="106">
        <f>IF(ALL!U109="","",ALL!U109)</f>
        <v>45450</v>
      </c>
      <c r="R108" s="106" t="str">
        <f>IF(ALL!V109="","",ALL!V109)</f>
        <v/>
      </c>
      <c r="S108" s="124" t="str">
        <f t="shared" si="5"/>
        <v>45450</v>
      </c>
    </row>
    <row r="109" spans="1:19" s="125" customFormat="1" ht="25" customHeight="1" x14ac:dyDescent="0.25">
      <c r="A109" s="123">
        <f>ALL!A110</f>
        <v>3635</v>
      </c>
      <c r="B109" s="123" t="str">
        <f>ALL!B110</f>
        <v>B</v>
      </c>
      <c r="C109" s="123" t="str">
        <f>ALL!C110</f>
        <v>324B</v>
      </c>
      <c r="D109" s="123" t="str">
        <f>IF(ALL!D110="","",ALL!D110)</f>
        <v/>
      </c>
      <c r="E109" s="123" t="str">
        <f>IF(ALL!E110="","",ALL!E110)</f>
        <v/>
      </c>
      <c r="F109" s="123" t="str">
        <f>IF(ALL!F110="","",ALL!F110)</f>
        <v/>
      </c>
      <c r="G109" s="123" t="str">
        <f>IF(ALL!G110="","",ALL!G110)</f>
        <v>F</v>
      </c>
      <c r="H109" s="103"/>
      <c r="I109" s="103"/>
      <c r="J109" s="103" t="str">
        <f t="shared" si="4"/>
        <v/>
      </c>
      <c r="K109" s="103"/>
      <c r="L109" s="107"/>
      <c r="M109" s="119" t="str">
        <f t="shared" si="3"/>
        <v/>
      </c>
      <c r="N109" s="105"/>
      <c r="O109" s="106" t="str">
        <f>IF(ALL!S110="","",ALL!S110)</f>
        <v/>
      </c>
      <c r="P109" s="106" t="str">
        <f>IF(ALL!T110="","",ALL!T110)</f>
        <v/>
      </c>
      <c r="Q109" s="106">
        <f>IF(ALL!U110="","",ALL!U110)</f>
        <v>45085</v>
      </c>
      <c r="R109" s="106" t="str">
        <f>IF(ALL!V110="","",ALL!V110)</f>
        <v/>
      </c>
      <c r="S109" s="124" t="str">
        <f t="shared" si="5"/>
        <v>45085</v>
      </c>
    </row>
    <row r="110" spans="1:19" s="125" customFormat="1" ht="25" customHeight="1" x14ac:dyDescent="0.25">
      <c r="A110" s="123">
        <f>ALL!A111</f>
        <v>3635</v>
      </c>
      <c r="B110" s="123" t="str">
        <f>ALL!B111</f>
        <v>D</v>
      </c>
      <c r="C110" s="123">
        <f>ALL!C111</f>
        <v>125</v>
      </c>
      <c r="D110" s="123" t="str">
        <f>IF(ALL!D111="","",ALL!D111)</f>
        <v/>
      </c>
      <c r="E110" s="123" t="str">
        <f>IF(ALL!E111="","",ALL!E111)</f>
        <v/>
      </c>
      <c r="F110" s="123" t="str">
        <f>IF(ALL!F111="","",ALL!F111)</f>
        <v/>
      </c>
      <c r="G110" s="123" t="str">
        <f>IF(ALL!G111="","",ALL!G111)</f>
        <v>F</v>
      </c>
      <c r="H110" s="103"/>
      <c r="I110" s="103"/>
      <c r="J110" s="103" t="str">
        <f t="shared" si="4"/>
        <v/>
      </c>
      <c r="K110" s="103"/>
      <c r="L110" s="107"/>
      <c r="M110" s="119" t="str">
        <f t="shared" si="3"/>
        <v/>
      </c>
      <c r="N110" s="105"/>
      <c r="O110" s="106" t="str">
        <f>IF(ALL!S111="","",ALL!S111)</f>
        <v/>
      </c>
      <c r="P110" s="106" t="str">
        <f>IF(ALL!T111="","",ALL!T111)</f>
        <v/>
      </c>
      <c r="Q110" s="106">
        <f>IF(ALL!U111="","",ALL!U111)</f>
        <v>45043</v>
      </c>
      <c r="R110" s="106" t="str">
        <f>IF(ALL!V111="","",ALL!V111)</f>
        <v/>
      </c>
      <c r="S110" s="124" t="str">
        <f t="shared" si="5"/>
        <v>45043</v>
      </c>
    </row>
    <row r="111" spans="1:19" s="125" customFormat="1" ht="25" customHeight="1" x14ac:dyDescent="0.25">
      <c r="A111" s="123">
        <f>ALL!A112</f>
        <v>3635</v>
      </c>
      <c r="B111" s="123" t="str">
        <f>ALL!B112</f>
        <v>D</v>
      </c>
      <c r="C111" s="123">
        <f>ALL!C112</f>
        <v>126</v>
      </c>
      <c r="D111" s="123" t="str">
        <f>IF(ALL!D112="","",ALL!D112)</f>
        <v/>
      </c>
      <c r="E111" s="123" t="str">
        <f>IF(ALL!E112="","",ALL!E112)</f>
        <v/>
      </c>
      <c r="F111" s="123" t="str">
        <f>IF(ALL!F112="","",ALL!F112)</f>
        <v/>
      </c>
      <c r="G111" s="123" t="str">
        <f>IF(ALL!G112="","",ALL!G112)</f>
        <v>F</v>
      </c>
      <c r="H111" s="103"/>
      <c r="I111" s="103"/>
      <c r="J111" s="103" t="str">
        <f t="shared" si="4"/>
        <v/>
      </c>
      <c r="K111" s="103"/>
      <c r="L111" s="107"/>
      <c r="M111" s="119" t="str">
        <f t="shared" si="3"/>
        <v/>
      </c>
      <c r="N111" s="105"/>
      <c r="O111" s="106" t="str">
        <f>IF(ALL!S112="","",ALL!S112)</f>
        <v/>
      </c>
      <c r="P111" s="106" t="str">
        <f>IF(ALL!T112="","",ALL!T112)</f>
        <v/>
      </c>
      <c r="Q111" s="106" t="str">
        <f>IF(ALL!U112="","",ALL!U112)</f>
        <v/>
      </c>
      <c r="R111" s="106" t="str">
        <f>IF(ALL!V112="","",ALL!V112)</f>
        <v/>
      </c>
      <c r="S111" s="124" t="str">
        <f t="shared" si="5"/>
        <v/>
      </c>
    </row>
    <row r="112" spans="1:19" s="125" customFormat="1" ht="25" customHeight="1" x14ac:dyDescent="0.25">
      <c r="A112" s="123">
        <f>ALL!A113</f>
        <v>3635</v>
      </c>
      <c r="B112" s="123" t="str">
        <f>ALL!B113</f>
        <v>D</v>
      </c>
      <c r="C112" s="123">
        <f>ALL!C113</f>
        <v>127</v>
      </c>
      <c r="D112" s="123" t="str">
        <f>IF(ALL!D113="","",ALL!D113)</f>
        <v/>
      </c>
      <c r="E112" s="123" t="str">
        <f>IF(ALL!E113="","",ALL!E113)</f>
        <v/>
      </c>
      <c r="F112" s="123" t="str">
        <f>IF(ALL!F113="","",ALL!F113)</f>
        <v/>
      </c>
      <c r="G112" s="123" t="str">
        <f>IF(ALL!G113="","",ALL!G113)</f>
        <v>F</v>
      </c>
      <c r="H112" s="103"/>
      <c r="I112" s="103"/>
      <c r="J112" s="103" t="str">
        <f t="shared" si="4"/>
        <v/>
      </c>
      <c r="K112" s="103"/>
      <c r="L112" s="107"/>
      <c r="M112" s="119" t="str">
        <f t="shared" si="3"/>
        <v/>
      </c>
      <c r="N112" s="105"/>
      <c r="O112" s="106" t="str">
        <f>IF(ALL!S113="","",ALL!S113)</f>
        <v/>
      </c>
      <c r="P112" s="106" t="str">
        <f>IF(ALL!T113="","",ALL!T113)</f>
        <v/>
      </c>
      <c r="Q112" s="106">
        <f>IF(ALL!U113="","",ALL!U113)</f>
        <v>45428</v>
      </c>
      <c r="R112" s="106" t="str">
        <f>IF(ALL!V113="","",ALL!V113)</f>
        <v/>
      </c>
      <c r="S112" s="124" t="str">
        <f t="shared" si="5"/>
        <v>45428</v>
      </c>
    </row>
    <row r="113" spans="1:19" s="125" customFormat="1" ht="25" customHeight="1" x14ac:dyDescent="0.25">
      <c r="A113" s="123">
        <f>ALL!A114</f>
        <v>3635</v>
      </c>
      <c r="B113" s="123" t="str">
        <f>ALL!B114</f>
        <v>D</v>
      </c>
      <c r="C113" s="123">
        <f>ALL!C114</f>
        <v>128</v>
      </c>
      <c r="D113" s="123" t="str">
        <f>IF(ALL!D114="","",ALL!D114)</f>
        <v/>
      </c>
      <c r="E113" s="123" t="str">
        <f>IF(ALL!E114="","",ALL!E114)</f>
        <v/>
      </c>
      <c r="F113" s="123" t="str">
        <f>IF(ALL!F114="","",ALL!F114)</f>
        <v/>
      </c>
      <c r="G113" s="123" t="str">
        <f>IF(ALL!G114="","",ALL!G114)</f>
        <v>M</v>
      </c>
      <c r="H113" s="103"/>
      <c r="I113" s="103"/>
      <c r="J113" s="103" t="str">
        <f t="shared" si="4"/>
        <v/>
      </c>
      <c r="K113" s="103"/>
      <c r="L113" s="107"/>
      <c r="M113" s="119" t="str">
        <f t="shared" si="3"/>
        <v/>
      </c>
      <c r="N113" s="105"/>
      <c r="O113" s="106" t="str">
        <f>IF(ALL!S114="","",ALL!S114)</f>
        <v/>
      </c>
      <c r="P113" s="106" t="str">
        <f>IF(ALL!T114="","",ALL!T114)</f>
        <v/>
      </c>
      <c r="Q113" s="106">
        <f>IF(ALL!U114="","",ALL!U114)</f>
        <v>45425</v>
      </c>
      <c r="R113" s="106" t="str">
        <f>IF(ALL!V114="","",ALL!V114)</f>
        <v/>
      </c>
      <c r="S113" s="124" t="str">
        <f t="shared" si="5"/>
        <v>45425</v>
      </c>
    </row>
    <row r="114" spans="1:19" s="125" customFormat="1" ht="25" customHeight="1" x14ac:dyDescent="0.25">
      <c r="A114" s="123">
        <f>ALL!A115</f>
        <v>3635</v>
      </c>
      <c r="B114" s="123" t="str">
        <f>ALL!B115</f>
        <v>D</v>
      </c>
      <c r="C114" s="123">
        <f>ALL!C115</f>
        <v>129</v>
      </c>
      <c r="D114" s="123" t="str">
        <f>IF(ALL!D115="","",ALL!D115)</f>
        <v/>
      </c>
      <c r="E114" s="123" t="str">
        <f>IF(ALL!E115="","",ALL!E115)</f>
        <v/>
      </c>
      <c r="F114" s="123" t="str">
        <f>IF(ALL!F115="","",ALL!F115)</f>
        <v/>
      </c>
      <c r="G114" s="123" t="str">
        <f>IF(ALL!G115="","",ALL!G115)</f>
        <v>F</v>
      </c>
      <c r="H114" s="103"/>
      <c r="I114" s="103"/>
      <c r="J114" s="103" t="str">
        <f t="shared" si="4"/>
        <v/>
      </c>
      <c r="K114" s="103"/>
      <c r="L114" s="107"/>
      <c r="M114" s="119" t="str">
        <f t="shared" si="3"/>
        <v/>
      </c>
      <c r="N114" s="105"/>
      <c r="O114" s="106" t="str">
        <f>IF(ALL!S115="","",ALL!S115)</f>
        <v/>
      </c>
      <c r="P114" s="106" t="str">
        <f>IF(ALL!T115="","",ALL!T115)</f>
        <v/>
      </c>
      <c r="Q114" s="106">
        <f>IF(ALL!U115="","",ALL!U115)</f>
        <v>45442</v>
      </c>
      <c r="R114" s="106" t="str">
        <f>IF(ALL!V115="","",ALL!V115)</f>
        <v/>
      </c>
      <c r="S114" s="124" t="str">
        <f t="shared" si="5"/>
        <v>45442</v>
      </c>
    </row>
    <row r="115" spans="1:19" s="125" customFormat="1" ht="25" customHeight="1" x14ac:dyDescent="0.25">
      <c r="A115" s="123">
        <f>ALL!A116</f>
        <v>3635</v>
      </c>
      <c r="B115" s="123" t="str">
        <f>ALL!B116</f>
        <v>D</v>
      </c>
      <c r="C115" s="123">
        <f>ALL!C116</f>
        <v>130</v>
      </c>
      <c r="D115" s="123" t="str">
        <f>IF(ALL!D116="","",ALL!D116)</f>
        <v/>
      </c>
      <c r="E115" s="123" t="str">
        <f>IF(ALL!E116="","",ALL!E116)</f>
        <v/>
      </c>
      <c r="F115" s="123" t="str">
        <f>IF(ALL!F116="","",ALL!F116)</f>
        <v/>
      </c>
      <c r="G115" s="123" t="str">
        <f>IF(ALL!G116="","",ALL!G116)</f>
        <v>F</v>
      </c>
      <c r="H115" s="103"/>
      <c r="I115" s="103"/>
      <c r="J115" s="103" t="str">
        <f t="shared" si="4"/>
        <v/>
      </c>
      <c r="K115" s="103"/>
      <c r="L115" s="107"/>
      <c r="M115" s="119" t="str">
        <f t="shared" si="3"/>
        <v/>
      </c>
      <c r="N115" s="105"/>
      <c r="O115" s="106" t="str">
        <f>IF(ALL!S116="","",ALL!S116)</f>
        <v/>
      </c>
      <c r="P115" s="106" t="str">
        <f>IF(ALL!T116="","",ALL!T116)</f>
        <v/>
      </c>
      <c r="Q115" s="106" t="str">
        <f>IF(ALL!U116="","",ALL!U116)</f>
        <v/>
      </c>
      <c r="R115" s="106" t="str">
        <f>IF(ALL!V116="","",ALL!V116)</f>
        <v/>
      </c>
      <c r="S115" s="124" t="str">
        <f t="shared" si="5"/>
        <v/>
      </c>
    </row>
    <row r="116" spans="1:19" s="125" customFormat="1" ht="25" customHeight="1" x14ac:dyDescent="0.25">
      <c r="A116" s="123">
        <f>ALL!A117</f>
        <v>3635</v>
      </c>
      <c r="B116" s="123" t="str">
        <f>ALL!B117</f>
        <v>D</v>
      </c>
      <c r="C116" s="123">
        <f>ALL!C117</f>
        <v>131</v>
      </c>
      <c r="D116" s="123" t="str">
        <f>IF(ALL!D117="","",ALL!D117)</f>
        <v/>
      </c>
      <c r="E116" s="123" t="str">
        <f>IF(ALL!E117="","",ALL!E117)</f>
        <v/>
      </c>
      <c r="F116" s="123" t="str">
        <f>IF(ALL!F117="","",ALL!F117)</f>
        <v/>
      </c>
      <c r="G116" s="123" t="str">
        <f>IF(ALL!G117="","",ALL!G117)</f>
        <v>F</v>
      </c>
      <c r="H116" s="103"/>
      <c r="I116" s="103"/>
      <c r="J116" s="103" t="str">
        <f t="shared" si="4"/>
        <v/>
      </c>
      <c r="K116" s="103"/>
      <c r="L116" s="107"/>
      <c r="M116" s="119" t="str">
        <f t="shared" si="3"/>
        <v/>
      </c>
      <c r="N116" s="105"/>
      <c r="O116" s="106" t="str">
        <f>IF(ALL!S117="","",ALL!S117)</f>
        <v/>
      </c>
      <c r="P116" s="106" t="str">
        <f>IF(ALL!T117="","",ALL!T117)</f>
        <v/>
      </c>
      <c r="Q116" s="106">
        <f>IF(ALL!U117="","",ALL!U117)</f>
        <v>45029</v>
      </c>
      <c r="R116" s="106" t="str">
        <f>IF(ALL!V117="","",ALL!V117)</f>
        <v/>
      </c>
      <c r="S116" s="124" t="str">
        <f t="shared" si="5"/>
        <v>45029</v>
      </c>
    </row>
    <row r="117" spans="1:19" s="125" customFormat="1" ht="25" customHeight="1" x14ac:dyDescent="0.25">
      <c r="A117" s="123">
        <f>ALL!A118</f>
        <v>3635</v>
      </c>
      <c r="B117" s="123" t="str">
        <f>ALL!B118</f>
        <v>D</v>
      </c>
      <c r="C117" s="123">
        <f>ALL!C118</f>
        <v>132</v>
      </c>
      <c r="D117" s="123" t="str">
        <f>IF(ALL!D118="","",ALL!D118)</f>
        <v/>
      </c>
      <c r="E117" s="123" t="str">
        <f>IF(ALL!E118="","",ALL!E118)</f>
        <v/>
      </c>
      <c r="F117" s="123" t="str">
        <f>IF(ALL!F118="","",ALL!F118)</f>
        <v/>
      </c>
      <c r="G117" s="123" t="str">
        <f>IF(ALL!G118="","",ALL!G118)</f>
        <v>F</v>
      </c>
      <c r="H117" s="103"/>
      <c r="I117" s="103"/>
      <c r="J117" s="103" t="str">
        <f t="shared" si="4"/>
        <v/>
      </c>
      <c r="K117" s="103"/>
      <c r="L117" s="107"/>
      <c r="M117" s="119" t="str">
        <f t="shared" si="3"/>
        <v/>
      </c>
      <c r="N117" s="105"/>
      <c r="O117" s="106" t="str">
        <f>IF(ALL!S118="","",ALL!S118)</f>
        <v/>
      </c>
      <c r="P117" s="106" t="str">
        <f>IF(ALL!T118="","",ALL!T118)</f>
        <v/>
      </c>
      <c r="Q117" s="106">
        <f>IF(ALL!U118="","",ALL!U118)</f>
        <v>45428</v>
      </c>
      <c r="R117" s="106" t="str">
        <f>IF(ALL!V118="","",ALL!V118)</f>
        <v/>
      </c>
      <c r="S117" s="124" t="str">
        <f t="shared" si="5"/>
        <v>45428</v>
      </c>
    </row>
    <row r="118" spans="1:19" s="125" customFormat="1" ht="25" customHeight="1" x14ac:dyDescent="0.25">
      <c r="A118" s="123">
        <f>ALL!A119</f>
        <v>3635</v>
      </c>
      <c r="B118" s="123" t="str">
        <f>ALL!B119</f>
        <v>D</v>
      </c>
      <c r="C118" s="123">
        <f>ALL!C119</f>
        <v>133</v>
      </c>
      <c r="D118" s="123" t="str">
        <f>IF(ALL!D119="","",ALL!D119)</f>
        <v/>
      </c>
      <c r="E118" s="123" t="str">
        <f>IF(ALL!E119="","",ALL!E119)</f>
        <v/>
      </c>
      <c r="F118" s="123" t="str">
        <f>IF(ALL!F119="","",ALL!F119)</f>
        <v/>
      </c>
      <c r="G118" s="123" t="str">
        <f>IF(ALL!G119="","",ALL!G119)</f>
        <v>F</v>
      </c>
      <c r="H118" s="103"/>
      <c r="I118" s="103"/>
      <c r="J118" s="103" t="str">
        <f t="shared" si="4"/>
        <v/>
      </c>
      <c r="K118" s="103"/>
      <c r="L118" s="107"/>
      <c r="M118" s="119" t="str">
        <f t="shared" si="3"/>
        <v/>
      </c>
      <c r="N118" s="105"/>
      <c r="O118" s="106" t="str">
        <f>IF(ALL!S119="","",ALL!S119)</f>
        <v/>
      </c>
      <c r="P118" s="106" t="str">
        <f>IF(ALL!T119="","",ALL!T119)</f>
        <v/>
      </c>
      <c r="Q118" s="106">
        <f>IF(ALL!U119="","",ALL!U119)</f>
        <v>45419</v>
      </c>
      <c r="R118" s="106" t="str">
        <f>IF(ALL!V119="","",ALL!V119)</f>
        <v/>
      </c>
      <c r="S118" s="124" t="str">
        <f t="shared" si="5"/>
        <v>45419</v>
      </c>
    </row>
    <row r="119" spans="1:19" s="125" customFormat="1" ht="25" customHeight="1" x14ac:dyDescent="0.25">
      <c r="A119" s="123">
        <f>ALL!A120</f>
        <v>3635</v>
      </c>
      <c r="B119" s="123" t="str">
        <f>ALL!B120</f>
        <v>D</v>
      </c>
      <c r="C119" s="123">
        <f>ALL!C120</f>
        <v>134</v>
      </c>
      <c r="D119" s="123" t="str">
        <f>IF(ALL!D120="","",ALL!D120)</f>
        <v/>
      </c>
      <c r="E119" s="123" t="str">
        <f>IF(ALL!E120="","",ALL!E120)</f>
        <v/>
      </c>
      <c r="F119" s="123" t="str">
        <f>IF(ALL!F120="","",ALL!F120)</f>
        <v/>
      </c>
      <c r="G119" s="123" t="str">
        <f>IF(ALL!G120="","",ALL!G120)</f>
        <v/>
      </c>
      <c r="H119" s="103"/>
      <c r="I119" s="103"/>
      <c r="J119" s="103" t="str">
        <f t="shared" si="4"/>
        <v/>
      </c>
      <c r="K119" s="103"/>
      <c r="L119" s="107"/>
      <c r="M119" s="119" t="str">
        <f t="shared" si="3"/>
        <v/>
      </c>
      <c r="N119" s="105"/>
      <c r="O119" s="106" t="str">
        <f>IF(ALL!S120="","",ALL!S120)</f>
        <v/>
      </c>
      <c r="P119" s="106" t="str">
        <f>IF(ALL!T120="","",ALL!T120)</f>
        <v/>
      </c>
      <c r="Q119" s="106" t="str">
        <f>IF(ALL!U120="","",ALL!U120)</f>
        <v/>
      </c>
      <c r="R119" s="106" t="str">
        <f>IF(ALL!V120="","",ALL!V120)</f>
        <v/>
      </c>
      <c r="S119" s="124" t="str">
        <f t="shared" si="5"/>
        <v/>
      </c>
    </row>
    <row r="120" spans="1:19" s="125" customFormat="1" ht="25" customHeight="1" x14ac:dyDescent="0.25">
      <c r="A120" s="123">
        <f>ALL!A121</f>
        <v>3635</v>
      </c>
      <c r="B120" s="123" t="str">
        <f>ALL!B121</f>
        <v>D</v>
      </c>
      <c r="C120" s="123">
        <f>ALL!C121</f>
        <v>135</v>
      </c>
      <c r="D120" s="123" t="str">
        <f>IF(ALL!D121="","",ALL!D121)</f>
        <v/>
      </c>
      <c r="E120" s="123" t="str">
        <f>IF(ALL!E121="","",ALL!E121)</f>
        <v/>
      </c>
      <c r="F120" s="123" t="str">
        <f>IF(ALL!F121="","",ALL!F121)</f>
        <v/>
      </c>
      <c r="G120" s="123" t="str">
        <f>IF(ALL!G121="","",ALL!G121)</f>
        <v/>
      </c>
      <c r="H120" s="103"/>
      <c r="I120" s="103"/>
      <c r="J120" s="103" t="str">
        <f t="shared" si="4"/>
        <v/>
      </c>
      <c r="K120" s="103"/>
      <c r="L120" s="107"/>
      <c r="M120" s="119" t="str">
        <f t="shared" si="3"/>
        <v/>
      </c>
      <c r="N120" s="105"/>
      <c r="O120" s="106" t="str">
        <f>IF(ALL!S121="","",ALL!S121)</f>
        <v/>
      </c>
      <c r="P120" s="106" t="str">
        <f>IF(ALL!T121="","",ALL!T121)</f>
        <v/>
      </c>
      <c r="Q120" s="106" t="str">
        <f>IF(ALL!U121="","",ALL!U121)</f>
        <v/>
      </c>
      <c r="R120" s="106" t="str">
        <f>IF(ALL!V121="","",ALL!V121)</f>
        <v/>
      </c>
      <c r="S120" s="124" t="str">
        <f t="shared" si="5"/>
        <v/>
      </c>
    </row>
    <row r="121" spans="1:19" s="125" customFormat="1" ht="25" customHeight="1" x14ac:dyDescent="0.25">
      <c r="A121" s="123">
        <f>ALL!A122</f>
        <v>3635</v>
      </c>
      <c r="B121" s="123" t="str">
        <f>ALL!B122</f>
        <v>D</v>
      </c>
      <c r="C121" s="123">
        <f>ALL!C122</f>
        <v>136</v>
      </c>
      <c r="D121" s="123" t="str">
        <f>IF(ALL!D122="","",ALL!D122)</f>
        <v/>
      </c>
      <c r="E121" s="123" t="str">
        <f>IF(ALL!E122="","",ALL!E122)</f>
        <v/>
      </c>
      <c r="F121" s="123" t="str">
        <f>IF(ALL!F122="","",ALL!F122)</f>
        <v/>
      </c>
      <c r="G121" s="123" t="str">
        <f>IF(ALL!G122="","",ALL!G122)</f>
        <v/>
      </c>
      <c r="H121" s="103"/>
      <c r="I121" s="103"/>
      <c r="J121" s="103" t="str">
        <f t="shared" si="4"/>
        <v/>
      </c>
      <c r="K121" s="103"/>
      <c r="L121" s="107"/>
      <c r="M121" s="119" t="str">
        <f t="shared" si="3"/>
        <v/>
      </c>
      <c r="N121" s="105"/>
      <c r="O121" s="106" t="str">
        <f>IF(ALL!S122="","",ALL!S122)</f>
        <v/>
      </c>
      <c r="P121" s="106" t="str">
        <f>IF(ALL!T122="","",ALL!T122)</f>
        <v/>
      </c>
      <c r="Q121" s="106" t="str">
        <f>IF(ALL!U122="","",ALL!U122)</f>
        <v/>
      </c>
      <c r="R121" s="106" t="str">
        <f>IF(ALL!V122="","",ALL!V122)</f>
        <v/>
      </c>
      <c r="S121" s="124" t="str">
        <f t="shared" si="5"/>
        <v/>
      </c>
    </row>
    <row r="122" spans="1:19" s="125" customFormat="1" ht="25" customHeight="1" x14ac:dyDescent="0.25">
      <c r="A122" s="123">
        <f>ALL!A123</f>
        <v>3635</v>
      </c>
      <c r="B122" s="123" t="str">
        <f>ALL!B123</f>
        <v>D</v>
      </c>
      <c r="C122" s="123" t="str">
        <f>ALL!C123</f>
        <v>225A</v>
      </c>
      <c r="D122" s="123" t="str">
        <f>IF(ALL!D123="","",ALL!D123)</f>
        <v/>
      </c>
      <c r="E122" s="123" t="str">
        <f>IF(ALL!E123="","",ALL!E123)</f>
        <v/>
      </c>
      <c r="F122" s="123" t="str">
        <f>IF(ALL!F123="","",ALL!F123)</f>
        <v/>
      </c>
      <c r="G122" s="123" t="str">
        <f>IF(ALL!G123="","",ALL!G123)</f>
        <v>M</v>
      </c>
      <c r="H122" s="103"/>
      <c r="I122" s="103"/>
      <c r="J122" s="103" t="str">
        <f t="shared" si="4"/>
        <v/>
      </c>
      <c r="K122" s="103"/>
      <c r="L122" s="107"/>
      <c r="M122" s="119" t="str">
        <f t="shared" si="3"/>
        <v/>
      </c>
      <c r="N122" s="105"/>
      <c r="O122" s="106" t="str">
        <f>IF(ALL!S123="","",ALL!S123)</f>
        <v/>
      </c>
      <c r="P122" s="106" t="str">
        <f>IF(ALL!T123="","",ALL!T123)</f>
        <v/>
      </c>
      <c r="Q122" s="106">
        <f>IF(ALL!U123="","",ALL!U123)</f>
        <v>44652</v>
      </c>
      <c r="R122" s="106" t="str">
        <f>IF(ALL!V123="","",ALL!V123)</f>
        <v/>
      </c>
      <c r="S122" s="124" t="str">
        <f t="shared" si="5"/>
        <v>44652</v>
      </c>
    </row>
    <row r="123" spans="1:19" s="125" customFormat="1" ht="25" customHeight="1" x14ac:dyDescent="0.25">
      <c r="A123" s="123">
        <f>ALL!A124</f>
        <v>3635</v>
      </c>
      <c r="B123" s="123" t="str">
        <f>ALL!B124</f>
        <v>D</v>
      </c>
      <c r="C123" s="123" t="str">
        <f>ALL!C124</f>
        <v>225B</v>
      </c>
      <c r="D123" s="123" t="str">
        <f>IF(ALL!D124="","",ALL!D124)</f>
        <v/>
      </c>
      <c r="E123" s="123" t="str">
        <f>IF(ALL!E124="","",ALL!E124)</f>
        <v/>
      </c>
      <c r="F123" s="123" t="str">
        <f>IF(ALL!F124="","",ALL!F124)</f>
        <v/>
      </c>
      <c r="G123" s="123" t="str">
        <f>IF(ALL!G124="","",ALL!G124)</f>
        <v>M</v>
      </c>
      <c r="H123" s="103"/>
      <c r="I123" s="103"/>
      <c r="J123" s="103" t="str">
        <f t="shared" si="4"/>
        <v/>
      </c>
      <c r="K123" s="103"/>
      <c r="L123" s="107"/>
      <c r="M123" s="119" t="str">
        <f t="shared" si="3"/>
        <v/>
      </c>
      <c r="N123" s="105"/>
      <c r="O123" s="106" t="str">
        <f>IF(ALL!S124="","",ALL!S124)</f>
        <v/>
      </c>
      <c r="P123" s="106" t="str">
        <f>IF(ALL!T124="","",ALL!T124)</f>
        <v/>
      </c>
      <c r="Q123" s="106">
        <f>IF(ALL!U124="","",ALL!U124)</f>
        <v>45432</v>
      </c>
      <c r="R123" s="106" t="str">
        <f>IF(ALL!V124="","",ALL!V124)</f>
        <v/>
      </c>
      <c r="S123" s="124" t="str">
        <f t="shared" si="5"/>
        <v>45432</v>
      </c>
    </row>
    <row r="124" spans="1:19" s="125" customFormat="1" ht="25" customHeight="1" x14ac:dyDescent="0.25">
      <c r="A124" s="123">
        <f>ALL!A125</f>
        <v>3635</v>
      </c>
      <c r="B124" s="123" t="str">
        <f>ALL!B125</f>
        <v>D</v>
      </c>
      <c r="C124" s="123" t="str">
        <f>ALL!C125</f>
        <v>226A</v>
      </c>
      <c r="D124" s="123" t="str">
        <f>IF(ALL!D125="","",ALL!D125)</f>
        <v/>
      </c>
      <c r="E124" s="123" t="str">
        <f>IF(ALL!E125="","",ALL!E125)</f>
        <v/>
      </c>
      <c r="F124" s="123" t="str">
        <f>IF(ALL!F125="","",ALL!F125)</f>
        <v/>
      </c>
      <c r="G124" s="123" t="str">
        <f>IF(ALL!G125="","",ALL!G125)</f>
        <v>F</v>
      </c>
      <c r="H124" s="103"/>
      <c r="I124" s="103"/>
      <c r="J124" s="103" t="str">
        <f t="shared" si="4"/>
        <v/>
      </c>
      <c r="K124" s="103"/>
      <c r="L124" s="107"/>
      <c r="M124" s="119" t="str">
        <f t="shared" si="3"/>
        <v/>
      </c>
      <c r="N124" s="105"/>
      <c r="O124" s="106" t="str">
        <f>IF(ALL!S125="","",ALL!S125)</f>
        <v/>
      </c>
      <c r="P124" s="106" t="str">
        <f>IF(ALL!T125="","",ALL!T125)</f>
        <v/>
      </c>
      <c r="Q124" s="106">
        <f>IF(ALL!U125="","",ALL!U125)</f>
        <v>44985</v>
      </c>
      <c r="R124" s="106" t="str">
        <f>IF(ALL!V125="","",ALL!V125)</f>
        <v/>
      </c>
      <c r="S124" s="124" t="str">
        <f t="shared" si="5"/>
        <v>44985</v>
      </c>
    </row>
    <row r="125" spans="1:19" s="125" customFormat="1" ht="25" customHeight="1" x14ac:dyDescent="0.25">
      <c r="A125" s="123">
        <f>ALL!A126</f>
        <v>3635</v>
      </c>
      <c r="B125" s="123" t="str">
        <f>ALL!B126</f>
        <v>D</v>
      </c>
      <c r="C125" s="123" t="str">
        <f>ALL!C126</f>
        <v>226B</v>
      </c>
      <c r="D125" s="123" t="str">
        <f>IF(ALL!D126="","",ALL!D126)</f>
        <v/>
      </c>
      <c r="E125" s="123" t="str">
        <f>IF(ALL!E126="","",ALL!E126)</f>
        <v/>
      </c>
      <c r="F125" s="123" t="str">
        <f>IF(ALL!F126="","",ALL!F126)</f>
        <v/>
      </c>
      <c r="G125" s="123" t="str">
        <f>IF(ALL!G126="","",ALL!G126)</f>
        <v>F</v>
      </c>
      <c r="H125" s="103"/>
      <c r="I125" s="103"/>
      <c r="J125" s="103" t="str">
        <f t="shared" si="4"/>
        <v/>
      </c>
      <c r="K125" s="103"/>
      <c r="L125" s="107"/>
      <c r="M125" s="119" t="str">
        <f t="shared" si="3"/>
        <v/>
      </c>
      <c r="N125" s="105"/>
      <c r="O125" s="106" t="str">
        <f>IF(ALL!S126="","",ALL!S126)</f>
        <v/>
      </c>
      <c r="P125" s="106" t="str">
        <f>IF(ALL!T126="","",ALL!T126)</f>
        <v/>
      </c>
      <c r="Q125" s="106">
        <f>IF(ALL!U126="","",ALL!U126)</f>
        <v>44992</v>
      </c>
      <c r="R125" s="106" t="str">
        <f>IF(ALL!V126="","",ALL!V126)</f>
        <v/>
      </c>
      <c r="S125" s="124" t="str">
        <f t="shared" si="5"/>
        <v>44992</v>
      </c>
    </row>
    <row r="126" spans="1:19" s="125" customFormat="1" ht="25" customHeight="1" x14ac:dyDescent="0.25">
      <c r="A126" s="123">
        <f>ALL!A127</f>
        <v>3635</v>
      </c>
      <c r="B126" s="123" t="str">
        <f>ALL!B127</f>
        <v>D</v>
      </c>
      <c r="C126" s="123" t="str">
        <f>ALL!C127</f>
        <v>227A</v>
      </c>
      <c r="D126" s="123" t="str">
        <f>IF(ALL!D127="","",ALL!D127)</f>
        <v/>
      </c>
      <c r="E126" s="123" t="str">
        <f>IF(ALL!E127="","",ALL!E127)</f>
        <v/>
      </c>
      <c r="F126" s="123" t="str">
        <f>IF(ALL!F127="","",ALL!F127)</f>
        <v/>
      </c>
      <c r="G126" s="123" t="str">
        <f>IF(ALL!G127="","",ALL!G127)</f>
        <v>F</v>
      </c>
      <c r="H126" s="103"/>
      <c r="I126" s="103"/>
      <c r="J126" s="103" t="str">
        <f t="shared" si="4"/>
        <v/>
      </c>
      <c r="K126" s="103"/>
      <c r="L126" s="107"/>
      <c r="M126" s="119" t="str">
        <f t="shared" si="3"/>
        <v/>
      </c>
      <c r="N126" s="105"/>
      <c r="O126" s="106" t="str">
        <f>IF(ALL!S127="","",ALL!S127)</f>
        <v/>
      </c>
      <c r="P126" s="106" t="str">
        <f>IF(ALL!T127="","",ALL!T127)</f>
        <v/>
      </c>
      <c r="Q126" s="106">
        <f>IF(ALL!U127="","",ALL!U127)</f>
        <v>44468</v>
      </c>
      <c r="R126" s="106" t="str">
        <f>IF(ALL!V127="","",ALL!V127)</f>
        <v/>
      </c>
      <c r="S126" s="124" t="str">
        <f t="shared" si="5"/>
        <v>44468</v>
      </c>
    </row>
    <row r="127" spans="1:19" s="125" customFormat="1" ht="25" customHeight="1" x14ac:dyDescent="0.25">
      <c r="A127" s="123">
        <f>ALL!A128</f>
        <v>3635</v>
      </c>
      <c r="B127" s="123" t="str">
        <f>ALL!B128</f>
        <v>D</v>
      </c>
      <c r="C127" s="123" t="str">
        <f>ALL!C128</f>
        <v>227B</v>
      </c>
      <c r="D127" s="123" t="str">
        <f>IF(ALL!D128="","",ALL!D128)</f>
        <v/>
      </c>
      <c r="E127" s="123" t="str">
        <f>IF(ALL!E128="","",ALL!E128)</f>
        <v/>
      </c>
      <c r="F127" s="123" t="str">
        <f>IF(ALL!F128="","",ALL!F128)</f>
        <v/>
      </c>
      <c r="G127" s="123" t="str">
        <f>IF(ALL!G128="","",ALL!G128)</f>
        <v>F</v>
      </c>
      <c r="H127" s="103"/>
      <c r="I127" s="103"/>
      <c r="J127" s="103" t="str">
        <f t="shared" si="4"/>
        <v/>
      </c>
      <c r="K127" s="103"/>
      <c r="L127" s="107"/>
      <c r="M127" s="119" t="str">
        <f t="shared" si="3"/>
        <v/>
      </c>
      <c r="N127" s="105"/>
      <c r="O127" s="106" t="str">
        <f>IF(ALL!S128="","",ALL!S128)</f>
        <v/>
      </c>
      <c r="P127" s="106" t="str">
        <f>IF(ALL!T128="","",ALL!T128)</f>
        <v/>
      </c>
      <c r="Q127" s="106">
        <f>IF(ALL!U128="","",ALL!U128)</f>
        <v>45257</v>
      </c>
      <c r="R127" s="106" t="str">
        <f>IF(ALL!V128="","",ALL!V128)</f>
        <v/>
      </c>
      <c r="S127" s="124" t="str">
        <f t="shared" si="5"/>
        <v>45257</v>
      </c>
    </row>
    <row r="128" spans="1:19" s="125" customFormat="1" ht="25" customHeight="1" x14ac:dyDescent="0.25">
      <c r="A128" s="123">
        <f>ALL!A129</f>
        <v>3635</v>
      </c>
      <c r="B128" s="123" t="str">
        <f>ALL!B129</f>
        <v>D</v>
      </c>
      <c r="C128" s="123" t="str">
        <f>ALL!C129</f>
        <v>228A</v>
      </c>
      <c r="D128" s="123" t="str">
        <f>IF(ALL!D129="","",ALL!D129)</f>
        <v/>
      </c>
      <c r="E128" s="123" t="str">
        <f>IF(ALL!E129="","",ALL!E129)</f>
        <v/>
      </c>
      <c r="F128" s="123" t="str">
        <f>IF(ALL!F129="","",ALL!F129)</f>
        <v/>
      </c>
      <c r="G128" s="123" t="str">
        <f>IF(ALL!G129="","",ALL!G129)</f>
        <v>F</v>
      </c>
      <c r="H128" s="103"/>
      <c r="I128" s="103"/>
      <c r="J128" s="103" t="str">
        <f t="shared" si="4"/>
        <v/>
      </c>
      <c r="K128" s="103"/>
      <c r="L128" s="107"/>
      <c r="M128" s="119" t="str">
        <f t="shared" si="3"/>
        <v/>
      </c>
      <c r="N128" s="105"/>
      <c r="O128" s="106" t="str">
        <f>IF(ALL!S129="","",ALL!S129)</f>
        <v/>
      </c>
      <c r="P128" s="106" t="str">
        <f>IF(ALL!T129="","",ALL!T129)</f>
        <v/>
      </c>
      <c r="Q128" s="106">
        <f>IF(ALL!U129="","",ALL!U129)</f>
        <v>45279</v>
      </c>
      <c r="R128" s="106" t="str">
        <f>IF(ALL!V129="","",ALL!V129)</f>
        <v/>
      </c>
      <c r="S128" s="124" t="str">
        <f t="shared" si="5"/>
        <v>45279</v>
      </c>
    </row>
    <row r="129" spans="1:19" s="125" customFormat="1" ht="25" customHeight="1" x14ac:dyDescent="0.25">
      <c r="A129" s="123">
        <f>ALL!A130</f>
        <v>3635</v>
      </c>
      <c r="B129" s="123" t="str">
        <f>ALL!B130</f>
        <v>D</v>
      </c>
      <c r="C129" s="123" t="str">
        <f>ALL!C130</f>
        <v>228B</v>
      </c>
      <c r="D129" s="123" t="str">
        <f>IF(ALL!D130="","",ALL!D130)</f>
        <v/>
      </c>
      <c r="E129" s="123" t="str">
        <f>IF(ALL!E130="","",ALL!E130)</f>
        <v/>
      </c>
      <c r="F129" s="123" t="str">
        <f>IF(ALL!F130="","",ALL!F130)</f>
        <v/>
      </c>
      <c r="G129" s="123" t="str">
        <f>IF(ALL!G130="","",ALL!G130)</f>
        <v>F</v>
      </c>
      <c r="H129" s="103"/>
      <c r="I129" s="103"/>
      <c r="J129" s="103" t="str">
        <f t="shared" si="4"/>
        <v/>
      </c>
      <c r="K129" s="103"/>
      <c r="L129" s="107"/>
      <c r="M129" s="119" t="str">
        <f t="shared" si="3"/>
        <v/>
      </c>
      <c r="N129" s="105"/>
      <c r="O129" s="106" t="str">
        <f>IF(ALL!S130="","",ALL!S130)</f>
        <v/>
      </c>
      <c r="P129" s="106" t="str">
        <f>IF(ALL!T130="","",ALL!T130)</f>
        <v/>
      </c>
      <c r="Q129" s="106">
        <f>IF(ALL!U130="","",ALL!U130)</f>
        <v>44825</v>
      </c>
      <c r="R129" s="106" t="str">
        <f>IF(ALL!V130="","",ALL!V130)</f>
        <v/>
      </c>
      <c r="S129" s="124" t="str">
        <f t="shared" si="5"/>
        <v>44825</v>
      </c>
    </row>
    <row r="130" spans="1:19" s="125" customFormat="1" ht="25" customHeight="1" x14ac:dyDescent="0.25">
      <c r="A130" s="123">
        <f>ALL!A131</f>
        <v>3635</v>
      </c>
      <c r="B130" s="123" t="str">
        <f>ALL!B131</f>
        <v>D</v>
      </c>
      <c r="C130" s="123" t="str">
        <f>ALL!C131</f>
        <v>229A</v>
      </c>
      <c r="D130" s="123" t="str">
        <f>IF(ALL!D131="","",ALL!D131)</f>
        <v/>
      </c>
      <c r="E130" s="123" t="str">
        <f>IF(ALL!E131="","",ALL!E131)</f>
        <v/>
      </c>
      <c r="F130" s="123" t="str">
        <f>IF(ALL!F131="","",ALL!F131)</f>
        <v/>
      </c>
      <c r="G130" s="123" t="str">
        <f>IF(ALL!G131="","",ALL!G131)</f>
        <v>M</v>
      </c>
      <c r="H130" s="103"/>
      <c r="I130" s="103"/>
      <c r="J130" s="103" t="str">
        <f t="shared" si="4"/>
        <v/>
      </c>
      <c r="K130" s="103"/>
      <c r="L130" s="107"/>
      <c r="M130" s="119" t="str">
        <f t="shared" ref="M130:M169" si="6">IF(L130="","",L130+6)</f>
        <v/>
      </c>
      <c r="N130" s="105"/>
      <c r="O130" s="106" t="str">
        <f>IF(ALL!S131="","",ALL!S131)</f>
        <v/>
      </c>
      <c r="P130" s="106" t="str">
        <f>IF(ALL!T131="","",ALL!T131)</f>
        <v/>
      </c>
      <c r="Q130" s="106" t="str">
        <f>IF(ALL!U131="","",ALL!U131)</f>
        <v/>
      </c>
      <c r="R130" s="106" t="str">
        <f>IF(ALL!V131="","",ALL!V131)</f>
        <v/>
      </c>
      <c r="S130" s="124" t="str">
        <f t="shared" si="5"/>
        <v/>
      </c>
    </row>
    <row r="131" spans="1:19" s="125" customFormat="1" ht="25" customHeight="1" x14ac:dyDescent="0.25">
      <c r="A131" s="123">
        <f>ALL!A132</f>
        <v>3635</v>
      </c>
      <c r="B131" s="123" t="str">
        <f>ALL!B132</f>
        <v>D</v>
      </c>
      <c r="C131" s="123" t="str">
        <f>ALL!C132</f>
        <v>229B</v>
      </c>
      <c r="D131" s="123" t="str">
        <f>IF(ALL!D132="","",ALL!D132)</f>
        <v/>
      </c>
      <c r="E131" s="123" t="str">
        <f>IF(ALL!E132="","",ALL!E132)</f>
        <v/>
      </c>
      <c r="F131" s="123" t="str">
        <f>IF(ALL!F132="","",ALL!F132)</f>
        <v/>
      </c>
      <c r="G131" s="123" t="str">
        <f>IF(ALL!G132="","",ALL!G132)</f>
        <v>M</v>
      </c>
      <c r="H131" s="103"/>
      <c r="I131" s="103"/>
      <c r="J131" s="103" t="str">
        <f t="shared" ref="J131:J169" si="7">IF(I131="","",I131+20)</f>
        <v/>
      </c>
      <c r="K131" s="103"/>
      <c r="L131" s="107"/>
      <c r="M131" s="119" t="str">
        <f t="shared" si="6"/>
        <v/>
      </c>
      <c r="N131" s="105"/>
      <c r="O131" s="106" t="str">
        <f>IF(ALL!S132="","",ALL!S132)</f>
        <v/>
      </c>
      <c r="P131" s="106" t="str">
        <f>IF(ALL!T132="","",ALL!T132)</f>
        <v/>
      </c>
      <c r="Q131" s="106">
        <f>IF(ALL!U132="","",ALL!U132)</f>
        <v>44959</v>
      </c>
      <c r="R131" s="106" t="str">
        <f>IF(ALL!V132="","",ALL!V132)</f>
        <v/>
      </c>
      <c r="S131" s="124" t="str">
        <f t="shared" si="5"/>
        <v>44959</v>
      </c>
    </row>
    <row r="132" spans="1:19" s="125" customFormat="1" ht="25" customHeight="1" x14ac:dyDescent="0.25">
      <c r="A132" s="123">
        <f>ALL!A133</f>
        <v>3635</v>
      </c>
      <c r="B132" s="123" t="str">
        <f>ALL!B133</f>
        <v>D</v>
      </c>
      <c r="C132" s="123" t="str">
        <f>ALL!C133</f>
        <v>230A</v>
      </c>
      <c r="D132" s="123" t="str">
        <f>IF(ALL!D133="","",ALL!D133)</f>
        <v/>
      </c>
      <c r="E132" s="123" t="str">
        <f>IF(ALL!E133="","",ALL!E133)</f>
        <v/>
      </c>
      <c r="F132" s="123" t="str">
        <f>IF(ALL!F133="","",ALL!F133)</f>
        <v/>
      </c>
      <c r="G132" s="123" t="str">
        <f>IF(ALL!G133="","",ALL!G133)</f>
        <v>M</v>
      </c>
      <c r="H132" s="103"/>
      <c r="I132" s="103"/>
      <c r="J132" s="103" t="str">
        <f t="shared" si="7"/>
        <v/>
      </c>
      <c r="K132" s="103"/>
      <c r="L132" s="107"/>
      <c r="M132" s="119" t="str">
        <f t="shared" si="6"/>
        <v/>
      </c>
      <c r="N132" s="105"/>
      <c r="O132" s="106" t="str">
        <f>IF(ALL!S133="","",ALL!S133)</f>
        <v/>
      </c>
      <c r="P132" s="106" t="str">
        <f>IF(ALL!T133="","",ALL!T133)</f>
        <v/>
      </c>
      <c r="Q132" s="106">
        <f>IF(ALL!U133="","",ALL!U133)</f>
        <v>45021</v>
      </c>
      <c r="R132" s="106" t="str">
        <f>IF(ALL!V133="","",ALL!V133)</f>
        <v/>
      </c>
      <c r="S132" s="124" t="str">
        <f t="shared" si="5"/>
        <v>45021</v>
      </c>
    </row>
    <row r="133" spans="1:19" s="125" customFormat="1" ht="25" customHeight="1" x14ac:dyDescent="0.25">
      <c r="A133" s="123">
        <f>ALL!A134</f>
        <v>3635</v>
      </c>
      <c r="B133" s="123" t="str">
        <f>ALL!B134</f>
        <v>D</v>
      </c>
      <c r="C133" s="123" t="str">
        <f>ALL!C134</f>
        <v>230B</v>
      </c>
      <c r="D133" s="123" t="str">
        <f>IF(ALL!D134="","",ALL!D134)</f>
        <v/>
      </c>
      <c r="E133" s="123" t="str">
        <f>IF(ALL!E134="","",ALL!E134)</f>
        <v/>
      </c>
      <c r="F133" s="123" t="str">
        <f>IF(ALL!F134="","",ALL!F134)</f>
        <v/>
      </c>
      <c r="G133" s="123" t="str">
        <f>IF(ALL!G134="","",ALL!G134)</f>
        <v>M</v>
      </c>
      <c r="H133" s="103"/>
      <c r="I133" s="103"/>
      <c r="J133" s="103" t="str">
        <f t="shared" si="7"/>
        <v/>
      </c>
      <c r="K133" s="103"/>
      <c r="L133" s="107"/>
      <c r="M133" s="119" t="str">
        <f t="shared" si="6"/>
        <v/>
      </c>
      <c r="N133" s="105"/>
      <c r="O133" s="106" t="str">
        <f>IF(ALL!S134="","",ALL!S134)</f>
        <v/>
      </c>
      <c r="P133" s="106" t="str">
        <f>IF(ALL!T134="","",ALL!T134)</f>
        <v/>
      </c>
      <c r="Q133" s="106">
        <f>IF(ALL!U134="","",ALL!U134)</f>
        <v>45175</v>
      </c>
      <c r="R133" s="106" t="str">
        <f>IF(ALL!V134="","",ALL!V134)</f>
        <v/>
      </c>
      <c r="S133" s="124" t="str">
        <f t="shared" si="5"/>
        <v>45175</v>
      </c>
    </row>
    <row r="134" spans="1:19" s="125" customFormat="1" ht="25" customHeight="1" x14ac:dyDescent="0.25">
      <c r="A134" s="123">
        <f>ALL!A135</f>
        <v>3635</v>
      </c>
      <c r="B134" s="123" t="str">
        <f>ALL!B135</f>
        <v>D</v>
      </c>
      <c r="C134" s="123" t="str">
        <f>ALL!C135</f>
        <v>231A</v>
      </c>
      <c r="D134" s="123" t="str">
        <f>IF(ALL!D135="","",ALL!D135)</f>
        <v/>
      </c>
      <c r="E134" s="123" t="str">
        <f>IF(ALL!E135="","",ALL!E135)</f>
        <v/>
      </c>
      <c r="F134" s="123" t="str">
        <f>IF(ALL!F135="","",ALL!F135)</f>
        <v/>
      </c>
      <c r="G134" s="123" t="str">
        <f>IF(ALL!G135="","",ALL!G135)</f>
        <v>M</v>
      </c>
      <c r="H134" s="103"/>
      <c r="I134" s="103"/>
      <c r="J134" s="103" t="str">
        <f t="shared" si="7"/>
        <v/>
      </c>
      <c r="K134" s="103"/>
      <c r="L134" s="107"/>
      <c r="M134" s="119" t="str">
        <f t="shared" si="6"/>
        <v/>
      </c>
      <c r="N134" s="105"/>
      <c r="O134" s="106" t="str">
        <f>IF(ALL!S135="","",ALL!S135)</f>
        <v/>
      </c>
      <c r="P134" s="106" t="str">
        <f>IF(ALL!T135="","",ALL!T135)</f>
        <v/>
      </c>
      <c r="Q134" s="106">
        <f>IF(ALL!U135="","",ALL!U135)</f>
        <v>45112</v>
      </c>
      <c r="R134" s="106" t="str">
        <f>IF(ALL!V135="","",ALL!V135)</f>
        <v/>
      </c>
      <c r="S134" s="124" t="str">
        <f t="shared" si="5"/>
        <v>45112</v>
      </c>
    </row>
    <row r="135" spans="1:19" s="125" customFormat="1" ht="25" customHeight="1" x14ac:dyDescent="0.25">
      <c r="A135" s="123">
        <f>ALL!A136</f>
        <v>3635</v>
      </c>
      <c r="B135" s="123" t="str">
        <f>ALL!B136</f>
        <v>D</v>
      </c>
      <c r="C135" s="123" t="str">
        <f>ALL!C136</f>
        <v>231B</v>
      </c>
      <c r="D135" s="123" t="str">
        <f>IF(ALL!D136="","",ALL!D136)</f>
        <v/>
      </c>
      <c r="E135" s="123" t="str">
        <f>IF(ALL!E136="","",ALL!E136)</f>
        <v/>
      </c>
      <c r="F135" s="123" t="str">
        <f>IF(ALL!F136="","",ALL!F136)</f>
        <v/>
      </c>
      <c r="G135" s="123" t="str">
        <f>IF(ALL!G136="","",ALL!G136)</f>
        <v>M</v>
      </c>
      <c r="H135" s="103"/>
      <c r="I135" s="103"/>
      <c r="J135" s="103" t="str">
        <f t="shared" si="7"/>
        <v/>
      </c>
      <c r="K135" s="103"/>
      <c r="L135" s="107"/>
      <c r="M135" s="119" t="str">
        <f t="shared" si="6"/>
        <v/>
      </c>
      <c r="N135" s="105"/>
      <c r="O135" s="106" t="str">
        <f>IF(ALL!S136="","",ALL!S136)</f>
        <v/>
      </c>
      <c r="P135" s="106" t="str">
        <f>IF(ALL!T136="","",ALL!T136)</f>
        <v/>
      </c>
      <c r="Q135" s="106" t="str">
        <f>IF(ALL!U136="","",ALL!U136)</f>
        <v/>
      </c>
      <c r="R135" s="106" t="str">
        <f>IF(ALL!V136="","",ALL!V136)</f>
        <v/>
      </c>
      <c r="S135" s="124" t="str">
        <f t="shared" ref="S135:S169" si="8">_xlfn.TEXTJOIN("; ",TRUE,O135:R135)</f>
        <v/>
      </c>
    </row>
    <row r="136" spans="1:19" s="125" customFormat="1" ht="25" customHeight="1" x14ac:dyDescent="0.25">
      <c r="A136" s="123">
        <f>ALL!A137</f>
        <v>3635</v>
      </c>
      <c r="B136" s="123" t="str">
        <f>ALL!B137</f>
        <v>D</v>
      </c>
      <c r="C136" s="123" t="str">
        <f>ALL!C137</f>
        <v>232A</v>
      </c>
      <c r="D136" s="123" t="str">
        <f>IF(ALL!D137="","",ALL!D137)</f>
        <v/>
      </c>
      <c r="E136" s="123" t="str">
        <f>IF(ALL!E137="","",ALL!E137)</f>
        <v/>
      </c>
      <c r="F136" s="123" t="str">
        <f>IF(ALL!F137="","",ALL!F137)</f>
        <v/>
      </c>
      <c r="G136" s="123" t="str">
        <f>IF(ALL!G137="","",ALL!G137)</f>
        <v>F</v>
      </c>
      <c r="H136" s="103"/>
      <c r="I136" s="103"/>
      <c r="J136" s="103" t="str">
        <f t="shared" si="7"/>
        <v/>
      </c>
      <c r="K136" s="103"/>
      <c r="L136" s="107"/>
      <c r="M136" s="119" t="str">
        <f t="shared" si="6"/>
        <v/>
      </c>
      <c r="N136" s="105"/>
      <c r="O136" s="106" t="str">
        <f>IF(ALL!S137="","",ALL!S137)</f>
        <v/>
      </c>
      <c r="P136" s="106" t="str">
        <f>IF(ALL!T137="","",ALL!T137)</f>
        <v/>
      </c>
      <c r="Q136" s="106">
        <f>IF(ALL!U137="","",ALL!U137)</f>
        <v>44868</v>
      </c>
      <c r="R136" s="106" t="str">
        <f>IF(ALL!V137="","",ALL!V137)</f>
        <v/>
      </c>
      <c r="S136" s="124" t="str">
        <f t="shared" si="8"/>
        <v>44868</v>
      </c>
    </row>
    <row r="137" spans="1:19" s="125" customFormat="1" ht="25" customHeight="1" x14ac:dyDescent="0.25">
      <c r="A137" s="123">
        <f>ALL!A138</f>
        <v>3635</v>
      </c>
      <c r="B137" s="123" t="str">
        <f>ALL!B138</f>
        <v>D</v>
      </c>
      <c r="C137" s="123" t="str">
        <f>ALL!C138</f>
        <v>232B</v>
      </c>
      <c r="D137" s="123" t="str">
        <f>IF(ALL!D138="","",ALL!D138)</f>
        <v/>
      </c>
      <c r="E137" s="123" t="str">
        <f>IF(ALL!E138="","",ALL!E138)</f>
        <v/>
      </c>
      <c r="F137" s="123" t="str">
        <f>IF(ALL!F138="","",ALL!F138)</f>
        <v/>
      </c>
      <c r="G137" s="123" t="str">
        <f>IF(ALL!G138="","",ALL!G138)</f>
        <v>F</v>
      </c>
      <c r="H137" s="103"/>
      <c r="I137" s="103"/>
      <c r="J137" s="103" t="str">
        <f t="shared" si="7"/>
        <v/>
      </c>
      <c r="K137" s="103"/>
      <c r="L137" s="107"/>
      <c r="M137" s="119" t="str">
        <f t="shared" si="6"/>
        <v/>
      </c>
      <c r="N137" s="105"/>
      <c r="O137" s="106" t="str">
        <f>IF(ALL!S138="","",ALL!S138)</f>
        <v/>
      </c>
      <c r="P137" s="106" t="str">
        <f>IF(ALL!T138="","",ALL!T138)</f>
        <v/>
      </c>
      <c r="Q137" s="106" t="str">
        <f>IF(ALL!U138="","",ALL!U138)</f>
        <v/>
      </c>
      <c r="R137" s="106" t="str">
        <f>IF(ALL!V138="","",ALL!V138)</f>
        <v/>
      </c>
      <c r="S137" s="124" t="str">
        <f t="shared" si="8"/>
        <v/>
      </c>
    </row>
    <row r="138" spans="1:19" s="125" customFormat="1" ht="25" customHeight="1" x14ac:dyDescent="0.25">
      <c r="A138" s="123">
        <f>ALL!A139</f>
        <v>3635</v>
      </c>
      <c r="B138" s="123" t="str">
        <f>ALL!B139</f>
        <v>D</v>
      </c>
      <c r="C138" s="123" t="str">
        <f>ALL!C139</f>
        <v>233A</v>
      </c>
      <c r="D138" s="123" t="str">
        <f>IF(ALL!D139="","",ALL!D139)</f>
        <v/>
      </c>
      <c r="E138" s="123" t="str">
        <f>IF(ALL!E139="","",ALL!E139)</f>
        <v/>
      </c>
      <c r="F138" s="123" t="str">
        <f>IF(ALL!F139="","",ALL!F139)</f>
        <v/>
      </c>
      <c r="G138" s="123" t="str">
        <f>IF(ALL!G139="","",ALL!G139)</f>
        <v>M</v>
      </c>
      <c r="H138" s="103"/>
      <c r="I138" s="103"/>
      <c r="J138" s="103" t="str">
        <f t="shared" si="7"/>
        <v/>
      </c>
      <c r="K138" s="103"/>
      <c r="L138" s="107"/>
      <c r="M138" s="119" t="str">
        <f t="shared" si="6"/>
        <v/>
      </c>
      <c r="N138" s="105"/>
      <c r="O138" s="106" t="str">
        <f>IF(ALL!S139="","",ALL!S139)</f>
        <v/>
      </c>
      <c r="P138" s="106" t="str">
        <f>IF(ALL!T139="","",ALL!T139)</f>
        <v/>
      </c>
      <c r="Q138" s="106">
        <f>IF(ALL!U139="","",ALL!U139)</f>
        <v>44279</v>
      </c>
      <c r="R138" s="106" t="str">
        <f>IF(ALL!V139="","",ALL!V139)</f>
        <v/>
      </c>
      <c r="S138" s="124" t="str">
        <f t="shared" si="8"/>
        <v>44279</v>
      </c>
    </row>
    <row r="139" spans="1:19" s="125" customFormat="1" ht="25" customHeight="1" x14ac:dyDescent="0.25">
      <c r="A139" s="123">
        <f>ALL!A140</f>
        <v>3635</v>
      </c>
      <c r="B139" s="123" t="str">
        <f>ALL!B140</f>
        <v>D</v>
      </c>
      <c r="C139" s="123" t="str">
        <f>ALL!C140</f>
        <v>233B</v>
      </c>
      <c r="D139" s="123" t="str">
        <f>IF(ALL!D140="","",ALL!D140)</f>
        <v/>
      </c>
      <c r="E139" s="123" t="str">
        <f>IF(ALL!E140="","",ALL!E140)</f>
        <v/>
      </c>
      <c r="F139" s="123" t="str">
        <f>IF(ALL!F140="","",ALL!F140)</f>
        <v/>
      </c>
      <c r="G139" s="123" t="str">
        <f>IF(ALL!G140="","",ALL!G140)</f>
        <v>M</v>
      </c>
      <c r="H139" s="103"/>
      <c r="I139" s="103"/>
      <c r="J139" s="103" t="str">
        <f t="shared" si="7"/>
        <v/>
      </c>
      <c r="K139" s="103"/>
      <c r="L139" s="107"/>
      <c r="M139" s="119" t="str">
        <f t="shared" si="6"/>
        <v/>
      </c>
      <c r="N139" s="105"/>
      <c r="O139" s="106" t="str">
        <f>IF(ALL!S140="","",ALL!S140)</f>
        <v/>
      </c>
      <c r="P139" s="106" t="str">
        <f>IF(ALL!T140="","",ALL!T140)</f>
        <v/>
      </c>
      <c r="Q139" s="106">
        <f>IF(ALL!U140="","",ALL!U140)</f>
        <v>45464</v>
      </c>
      <c r="R139" s="106" t="str">
        <f>IF(ALL!V140="","",ALL!V140)</f>
        <v/>
      </c>
      <c r="S139" s="124" t="str">
        <f t="shared" si="8"/>
        <v>45464</v>
      </c>
    </row>
    <row r="140" spans="1:19" s="125" customFormat="1" ht="25" customHeight="1" x14ac:dyDescent="0.25">
      <c r="A140" s="123">
        <f>ALL!A141</f>
        <v>3635</v>
      </c>
      <c r="B140" s="123" t="str">
        <f>ALL!B141</f>
        <v>D</v>
      </c>
      <c r="C140" s="123" t="str">
        <f>ALL!C141</f>
        <v>234A</v>
      </c>
      <c r="D140" s="123" t="str">
        <f>IF(ALL!D141="","",ALL!D141)</f>
        <v/>
      </c>
      <c r="E140" s="123" t="str">
        <f>IF(ALL!E141="","",ALL!E141)</f>
        <v/>
      </c>
      <c r="F140" s="123" t="str">
        <f>IF(ALL!F141="","",ALL!F141)</f>
        <v/>
      </c>
      <c r="G140" s="123" t="str">
        <f>IF(ALL!G141="","",ALL!G141)</f>
        <v>F</v>
      </c>
      <c r="H140" s="103"/>
      <c r="I140" s="103"/>
      <c r="J140" s="103" t="str">
        <f t="shared" si="7"/>
        <v/>
      </c>
      <c r="K140" s="103"/>
      <c r="L140" s="107"/>
      <c r="M140" s="119" t="str">
        <f t="shared" si="6"/>
        <v/>
      </c>
      <c r="N140" s="105"/>
      <c r="O140" s="106" t="str">
        <f>IF(ALL!S141="","",ALL!S141)</f>
        <v/>
      </c>
      <c r="P140" s="106" t="str">
        <f>IF(ALL!T141="","",ALL!T141)</f>
        <v/>
      </c>
      <c r="Q140" s="106" t="str">
        <f>IF(ALL!U141="","",ALL!U141)</f>
        <v/>
      </c>
      <c r="R140" s="106" t="str">
        <f>IF(ALL!V141="","",ALL!V141)</f>
        <v/>
      </c>
      <c r="S140" s="124" t="str">
        <f t="shared" si="8"/>
        <v/>
      </c>
    </row>
    <row r="141" spans="1:19" s="125" customFormat="1" ht="25" customHeight="1" x14ac:dyDescent="0.25">
      <c r="A141" s="123">
        <f>ALL!A142</f>
        <v>3635</v>
      </c>
      <c r="B141" s="123" t="str">
        <f>ALL!B142</f>
        <v>D</v>
      </c>
      <c r="C141" s="123" t="str">
        <f>ALL!C142</f>
        <v>234B</v>
      </c>
      <c r="D141" s="123" t="str">
        <f>IF(ALL!D142="","",ALL!D142)</f>
        <v/>
      </c>
      <c r="E141" s="123" t="str">
        <f>IF(ALL!E142="","",ALL!E142)</f>
        <v/>
      </c>
      <c r="F141" s="123" t="str">
        <f>IF(ALL!F142="","",ALL!F142)</f>
        <v/>
      </c>
      <c r="G141" s="123" t="str">
        <f>IF(ALL!G142="","",ALL!G142)</f>
        <v>F</v>
      </c>
      <c r="H141" s="103"/>
      <c r="I141" s="103"/>
      <c r="J141" s="103" t="str">
        <f t="shared" si="7"/>
        <v/>
      </c>
      <c r="K141" s="103"/>
      <c r="L141" s="107"/>
      <c r="M141" s="119" t="str">
        <f t="shared" si="6"/>
        <v/>
      </c>
      <c r="N141" s="105"/>
      <c r="O141" s="106" t="str">
        <f>IF(ALL!S142="","",ALL!S142)</f>
        <v/>
      </c>
      <c r="P141" s="106" t="str">
        <f>IF(ALL!T142="","",ALL!T142)</f>
        <v/>
      </c>
      <c r="Q141" s="106" t="str">
        <f>IF(ALL!U142="","",ALL!U142)</f>
        <v/>
      </c>
      <c r="R141" s="106" t="str">
        <f>IF(ALL!V142="","",ALL!V142)</f>
        <v/>
      </c>
      <c r="S141" s="124" t="str">
        <f t="shared" si="8"/>
        <v/>
      </c>
    </row>
    <row r="142" spans="1:19" s="125" customFormat="1" ht="25" customHeight="1" x14ac:dyDescent="0.25">
      <c r="A142" s="123">
        <f>ALL!A143</f>
        <v>3635</v>
      </c>
      <c r="B142" s="123" t="str">
        <f>ALL!B143</f>
        <v>D</v>
      </c>
      <c r="C142" s="123" t="str">
        <f>ALL!C143</f>
        <v>235A</v>
      </c>
      <c r="D142" s="123" t="str">
        <f>IF(ALL!D143="","",ALL!D143)</f>
        <v/>
      </c>
      <c r="E142" s="123" t="str">
        <f>IF(ALL!E143="","",ALL!E143)</f>
        <v/>
      </c>
      <c r="F142" s="123" t="str">
        <f>IF(ALL!F143="","",ALL!F143)</f>
        <v/>
      </c>
      <c r="G142" s="123" t="str">
        <f>IF(ALL!G143="","",ALL!G143)</f>
        <v>M</v>
      </c>
      <c r="H142" s="103"/>
      <c r="I142" s="103"/>
      <c r="J142" s="103" t="str">
        <f t="shared" si="7"/>
        <v/>
      </c>
      <c r="K142" s="103"/>
      <c r="L142" s="107"/>
      <c r="M142" s="119" t="str">
        <f t="shared" si="6"/>
        <v/>
      </c>
      <c r="N142" s="105"/>
      <c r="O142" s="106" t="str">
        <f>IF(ALL!S143="","",ALL!S143)</f>
        <v/>
      </c>
      <c r="P142" s="106" t="str">
        <f>IF(ALL!T143="","",ALL!T143)</f>
        <v/>
      </c>
      <c r="Q142" s="106">
        <f>IF(ALL!U143="","",ALL!U143)</f>
        <v>45411</v>
      </c>
      <c r="R142" s="106" t="str">
        <f>IF(ALL!V143="","",ALL!V143)</f>
        <v/>
      </c>
      <c r="S142" s="124" t="str">
        <f t="shared" si="8"/>
        <v>45411</v>
      </c>
    </row>
    <row r="143" spans="1:19" s="125" customFormat="1" ht="25" customHeight="1" x14ac:dyDescent="0.25">
      <c r="A143" s="123">
        <f>ALL!A144</f>
        <v>3635</v>
      </c>
      <c r="B143" s="123" t="str">
        <f>ALL!B144</f>
        <v>D</v>
      </c>
      <c r="C143" s="123" t="str">
        <f>ALL!C144</f>
        <v>235B</v>
      </c>
      <c r="D143" s="123" t="str">
        <f>IF(ALL!D144="","",ALL!D144)</f>
        <v/>
      </c>
      <c r="E143" s="123" t="str">
        <f>IF(ALL!E144="","",ALL!E144)</f>
        <v/>
      </c>
      <c r="F143" s="123" t="str">
        <f>IF(ALL!F144="","",ALL!F144)</f>
        <v/>
      </c>
      <c r="G143" s="123" t="str">
        <f>IF(ALL!G144="","",ALL!G144)</f>
        <v>M</v>
      </c>
      <c r="H143" s="103"/>
      <c r="I143" s="103"/>
      <c r="J143" s="103" t="str">
        <f t="shared" si="7"/>
        <v/>
      </c>
      <c r="K143" s="103"/>
      <c r="L143" s="107"/>
      <c r="M143" s="119" t="str">
        <f t="shared" si="6"/>
        <v/>
      </c>
      <c r="N143" s="105"/>
      <c r="O143" s="106" t="str">
        <f>IF(ALL!S144="","",ALL!S144)</f>
        <v/>
      </c>
      <c r="P143" s="106" t="str">
        <f>IF(ALL!T144="","",ALL!T144)</f>
        <v/>
      </c>
      <c r="Q143" s="106">
        <f>IF(ALL!U144="","",ALL!U144)</f>
        <v>45411</v>
      </c>
      <c r="R143" s="106" t="str">
        <f>IF(ALL!V144="","",ALL!V144)</f>
        <v/>
      </c>
      <c r="S143" s="124" t="str">
        <f t="shared" si="8"/>
        <v>45411</v>
      </c>
    </row>
    <row r="144" spans="1:19" s="125" customFormat="1" ht="25" customHeight="1" x14ac:dyDescent="0.25">
      <c r="A144" s="123">
        <f>ALL!A145</f>
        <v>3635</v>
      </c>
      <c r="B144" s="123" t="str">
        <f>ALL!B145</f>
        <v>D</v>
      </c>
      <c r="C144" s="123" t="str">
        <f>ALL!C145</f>
        <v>236A</v>
      </c>
      <c r="D144" s="123" t="str">
        <f>IF(ALL!D145="","",ALL!D145)</f>
        <v/>
      </c>
      <c r="E144" s="123" t="str">
        <f>IF(ALL!E145="","",ALL!E145)</f>
        <v/>
      </c>
      <c r="F144" s="123" t="str">
        <f>IF(ALL!F145="","",ALL!F145)</f>
        <v/>
      </c>
      <c r="G144" s="123" t="str">
        <f>IF(ALL!G145="","",ALL!G145)</f>
        <v>M</v>
      </c>
      <c r="H144" s="103"/>
      <c r="I144" s="103"/>
      <c r="J144" s="103" t="str">
        <f t="shared" si="7"/>
        <v/>
      </c>
      <c r="K144" s="103"/>
      <c r="L144" s="107"/>
      <c r="M144" s="119" t="str">
        <f t="shared" si="6"/>
        <v/>
      </c>
      <c r="N144" s="105"/>
      <c r="O144" s="106" t="str">
        <f>IF(ALL!S145="","",ALL!S145)</f>
        <v/>
      </c>
      <c r="P144" s="106" t="str">
        <f>IF(ALL!T145="","",ALL!T145)</f>
        <v/>
      </c>
      <c r="Q144" s="106">
        <f>IF(ALL!U145="","",ALL!U145)</f>
        <v>45148</v>
      </c>
      <c r="R144" s="106" t="str">
        <f>IF(ALL!V145="","",ALL!V145)</f>
        <v/>
      </c>
      <c r="S144" s="124" t="str">
        <f t="shared" si="8"/>
        <v>45148</v>
      </c>
    </row>
    <row r="145" spans="1:19" s="125" customFormat="1" ht="25" customHeight="1" x14ac:dyDescent="0.25">
      <c r="A145" s="123">
        <f>ALL!A146</f>
        <v>3635</v>
      </c>
      <c r="B145" s="123" t="str">
        <f>ALL!B146</f>
        <v>D</v>
      </c>
      <c r="C145" s="123" t="str">
        <f>ALL!C146</f>
        <v>236B</v>
      </c>
      <c r="D145" s="123" t="str">
        <f>IF(ALL!D146="","",ALL!D146)</f>
        <v/>
      </c>
      <c r="E145" s="123" t="str">
        <f>IF(ALL!E146="","",ALL!E146)</f>
        <v/>
      </c>
      <c r="F145" s="123" t="str">
        <f>IF(ALL!F146="","",ALL!F146)</f>
        <v/>
      </c>
      <c r="G145" s="123" t="str">
        <f>IF(ALL!G146="","",ALL!G146)</f>
        <v>M</v>
      </c>
      <c r="H145" s="108"/>
      <c r="I145" s="108"/>
      <c r="J145" s="103" t="str">
        <f t="shared" si="7"/>
        <v/>
      </c>
      <c r="K145" s="103"/>
      <c r="L145" s="107"/>
      <c r="M145" s="119" t="str">
        <f t="shared" si="6"/>
        <v/>
      </c>
      <c r="N145" s="105"/>
      <c r="O145" s="106" t="str">
        <f>IF(ALL!S146="","",ALL!S146)</f>
        <v/>
      </c>
      <c r="P145" s="106" t="str">
        <f>IF(ALL!T146="","",ALL!T146)</f>
        <v/>
      </c>
      <c r="Q145" s="106">
        <f>IF(ALL!U146="","",ALL!U146)</f>
        <v>45107</v>
      </c>
      <c r="R145" s="106" t="str">
        <f>IF(ALL!V146="","",ALL!V146)</f>
        <v/>
      </c>
      <c r="S145" s="124" t="str">
        <f t="shared" si="8"/>
        <v>45107</v>
      </c>
    </row>
    <row r="146" spans="1:19" s="125" customFormat="1" ht="25" customHeight="1" x14ac:dyDescent="0.25">
      <c r="A146" s="123">
        <f>ALL!A147</f>
        <v>3635</v>
      </c>
      <c r="B146" s="123" t="str">
        <f>ALL!B147</f>
        <v>D</v>
      </c>
      <c r="C146" s="123" t="str">
        <f>ALL!C147</f>
        <v>325A</v>
      </c>
      <c r="D146" s="123" t="str">
        <f>IF(ALL!D147="","",ALL!D147)</f>
        <v/>
      </c>
      <c r="E146" s="123" t="str">
        <f>IF(ALL!E147="","",ALL!E147)</f>
        <v/>
      </c>
      <c r="F146" s="123" t="str">
        <f>IF(ALL!F147="","",ALL!F147)</f>
        <v/>
      </c>
      <c r="G146" s="123" t="str">
        <f>IF(ALL!G147="","",ALL!G147)</f>
        <v>M</v>
      </c>
      <c r="H146" s="103"/>
      <c r="I146" s="103"/>
      <c r="J146" s="103" t="str">
        <f t="shared" si="7"/>
        <v/>
      </c>
      <c r="K146" s="103"/>
      <c r="L146" s="107"/>
      <c r="M146" s="119" t="str">
        <f t="shared" si="6"/>
        <v/>
      </c>
      <c r="N146" s="105"/>
      <c r="O146" s="106" t="str">
        <f>IF(ALL!S147="","",ALL!S147)</f>
        <v/>
      </c>
      <c r="P146" s="106" t="str">
        <f>IF(ALL!T147="","",ALL!T147)</f>
        <v/>
      </c>
      <c r="Q146" s="106" t="str">
        <f>IF(ALL!U147="","",ALL!U147)</f>
        <v/>
      </c>
      <c r="R146" s="106" t="str">
        <f>IF(ALL!V147="","",ALL!V147)</f>
        <v/>
      </c>
      <c r="S146" s="124" t="str">
        <f t="shared" si="8"/>
        <v/>
      </c>
    </row>
    <row r="147" spans="1:19" s="125" customFormat="1" ht="25" customHeight="1" x14ac:dyDescent="0.25">
      <c r="A147" s="123">
        <f>ALL!A148</f>
        <v>3635</v>
      </c>
      <c r="B147" s="123" t="str">
        <f>ALL!B148</f>
        <v>D</v>
      </c>
      <c r="C147" s="123" t="str">
        <f>ALL!C148</f>
        <v>325B</v>
      </c>
      <c r="D147" s="123" t="str">
        <f>IF(ALL!D148="","",ALL!D148)</f>
        <v/>
      </c>
      <c r="E147" s="123" t="str">
        <f>IF(ALL!E148="","",ALL!E148)</f>
        <v/>
      </c>
      <c r="F147" s="123" t="str">
        <f>IF(ALL!F148="","",ALL!F148)</f>
        <v/>
      </c>
      <c r="G147" s="123" t="str">
        <f>IF(ALL!G148="","",ALL!G148)</f>
        <v>M</v>
      </c>
      <c r="H147" s="103"/>
      <c r="I147" s="103"/>
      <c r="J147" s="103" t="str">
        <f t="shared" si="7"/>
        <v/>
      </c>
      <c r="K147" s="103"/>
      <c r="L147" s="107"/>
      <c r="M147" s="119" t="str">
        <f t="shared" si="6"/>
        <v/>
      </c>
      <c r="N147" s="105"/>
      <c r="O147" s="106" t="str">
        <f>IF(ALL!S148="","",ALL!S148)</f>
        <v/>
      </c>
      <c r="P147" s="106" t="str">
        <f>IF(ALL!T148="","",ALL!T148)</f>
        <v/>
      </c>
      <c r="Q147" s="106">
        <f>IF(ALL!U148="","",ALL!U148)</f>
        <v>44816</v>
      </c>
      <c r="R147" s="106" t="str">
        <f>IF(ALL!V148="","",ALL!V148)</f>
        <v/>
      </c>
      <c r="S147" s="124" t="str">
        <f t="shared" si="8"/>
        <v>44816</v>
      </c>
    </row>
    <row r="148" spans="1:19" s="125" customFormat="1" ht="25" customHeight="1" x14ac:dyDescent="0.25">
      <c r="A148" s="123">
        <f>ALL!A149</f>
        <v>3635</v>
      </c>
      <c r="B148" s="123" t="str">
        <f>ALL!B149</f>
        <v>D</v>
      </c>
      <c r="C148" s="123" t="str">
        <f>ALL!C149</f>
        <v>326A</v>
      </c>
      <c r="D148" s="123" t="str">
        <f>IF(ALL!D149="","",ALL!D149)</f>
        <v/>
      </c>
      <c r="E148" s="123" t="str">
        <f>IF(ALL!E149="","",ALL!E149)</f>
        <v/>
      </c>
      <c r="F148" s="123" t="str">
        <f>IF(ALL!F149="","",ALL!F149)</f>
        <v/>
      </c>
      <c r="G148" s="123" t="str">
        <f>IF(ALL!G149="","",ALL!G149)</f>
        <v>F</v>
      </c>
      <c r="H148" s="103"/>
      <c r="I148" s="103"/>
      <c r="J148" s="103" t="str">
        <f t="shared" si="7"/>
        <v/>
      </c>
      <c r="K148" s="103"/>
      <c r="L148" s="107"/>
      <c r="M148" s="119" t="str">
        <f t="shared" si="6"/>
        <v/>
      </c>
      <c r="N148" s="105"/>
      <c r="O148" s="106" t="str">
        <f>IF(ALL!S149="","",ALL!S149)</f>
        <v/>
      </c>
      <c r="P148" s="106" t="str">
        <f>IF(ALL!T149="","",ALL!T149)</f>
        <v/>
      </c>
      <c r="Q148" s="106" t="str">
        <f>IF(ALL!U149="","",ALL!U149)</f>
        <v/>
      </c>
      <c r="R148" s="106" t="str">
        <f>IF(ALL!V149="","",ALL!V149)</f>
        <v/>
      </c>
      <c r="S148" s="124" t="str">
        <f t="shared" si="8"/>
        <v/>
      </c>
    </row>
    <row r="149" spans="1:19" s="125" customFormat="1" ht="25" customHeight="1" x14ac:dyDescent="0.25">
      <c r="A149" s="123">
        <f>ALL!A150</f>
        <v>3635</v>
      </c>
      <c r="B149" s="123" t="str">
        <f>ALL!B150</f>
        <v>D</v>
      </c>
      <c r="C149" s="123" t="str">
        <f>ALL!C150</f>
        <v>326B</v>
      </c>
      <c r="D149" s="123" t="str">
        <f>IF(ALL!D150="","",ALL!D150)</f>
        <v/>
      </c>
      <c r="E149" s="123" t="str">
        <f>IF(ALL!E150="","",ALL!E150)</f>
        <v/>
      </c>
      <c r="F149" s="123" t="str">
        <f>IF(ALL!F150="","",ALL!F150)</f>
        <v/>
      </c>
      <c r="G149" s="123" t="str">
        <f>IF(ALL!G150="","",ALL!G150)</f>
        <v>F</v>
      </c>
      <c r="H149" s="103"/>
      <c r="I149" s="103"/>
      <c r="J149" s="103" t="str">
        <f t="shared" si="7"/>
        <v/>
      </c>
      <c r="K149" s="103"/>
      <c r="L149" s="107"/>
      <c r="M149" s="119" t="str">
        <f t="shared" si="6"/>
        <v/>
      </c>
      <c r="N149" s="105"/>
      <c r="O149" s="106" t="str">
        <f>IF(ALL!S150="","",ALL!S150)</f>
        <v/>
      </c>
      <c r="P149" s="106" t="str">
        <f>IF(ALL!T150="","",ALL!T150)</f>
        <v/>
      </c>
      <c r="Q149" s="106">
        <f>IF(ALL!U150="","",ALL!U150)</f>
        <v>44804</v>
      </c>
      <c r="R149" s="106" t="str">
        <f>IF(ALL!V150="","",ALL!V150)</f>
        <v/>
      </c>
      <c r="S149" s="124" t="str">
        <f t="shared" si="8"/>
        <v>44804</v>
      </c>
    </row>
    <row r="150" spans="1:19" s="125" customFormat="1" ht="25" customHeight="1" x14ac:dyDescent="0.25">
      <c r="A150" s="123">
        <f>ALL!A151</f>
        <v>3635</v>
      </c>
      <c r="B150" s="123" t="str">
        <f>ALL!B151</f>
        <v>D</v>
      </c>
      <c r="C150" s="123" t="str">
        <f>ALL!C151</f>
        <v>327A</v>
      </c>
      <c r="D150" s="123" t="str">
        <f>IF(ALL!D151="","",ALL!D151)</f>
        <v/>
      </c>
      <c r="E150" s="123" t="str">
        <f>IF(ALL!E151="","",ALL!E151)</f>
        <v/>
      </c>
      <c r="F150" s="123" t="str">
        <f>IF(ALL!F151="","",ALL!F151)</f>
        <v/>
      </c>
      <c r="G150" s="123" t="str">
        <f>IF(ALL!G151="","",ALL!G151)</f>
        <v>M</v>
      </c>
      <c r="H150" s="103"/>
      <c r="I150" s="103"/>
      <c r="J150" s="103" t="str">
        <f t="shared" si="7"/>
        <v/>
      </c>
      <c r="K150" s="103"/>
      <c r="L150" s="107"/>
      <c r="M150" s="119" t="str">
        <f t="shared" si="6"/>
        <v/>
      </c>
      <c r="N150" s="105"/>
      <c r="O150" s="106" t="str">
        <f>IF(ALL!S151="","",ALL!S151)</f>
        <v/>
      </c>
      <c r="P150" s="106" t="str">
        <f>IF(ALL!T151="","",ALL!T151)</f>
        <v/>
      </c>
      <c r="Q150" s="106">
        <f>IF(ALL!U151="","",ALL!U151)</f>
        <v>44943</v>
      </c>
      <c r="R150" s="106" t="str">
        <f>IF(ALL!V151="","",ALL!V151)</f>
        <v/>
      </c>
      <c r="S150" s="124" t="str">
        <f t="shared" si="8"/>
        <v>44943</v>
      </c>
    </row>
    <row r="151" spans="1:19" s="125" customFormat="1" ht="25" customHeight="1" x14ac:dyDescent="0.25">
      <c r="A151" s="123">
        <f>ALL!A152</f>
        <v>3635</v>
      </c>
      <c r="B151" s="123" t="str">
        <f>ALL!B152</f>
        <v>D</v>
      </c>
      <c r="C151" s="123" t="str">
        <f>ALL!C152</f>
        <v>327B</v>
      </c>
      <c r="D151" s="123" t="str">
        <f>IF(ALL!D152="","",ALL!D152)</f>
        <v/>
      </c>
      <c r="E151" s="123" t="str">
        <f>IF(ALL!E152="","",ALL!E152)</f>
        <v/>
      </c>
      <c r="F151" s="123" t="str">
        <f>IF(ALL!F152="","",ALL!F152)</f>
        <v/>
      </c>
      <c r="G151" s="123" t="str">
        <f>IF(ALL!G152="","",ALL!G152)</f>
        <v>M</v>
      </c>
      <c r="H151" s="103"/>
      <c r="I151" s="103"/>
      <c r="J151" s="103" t="str">
        <f t="shared" si="7"/>
        <v/>
      </c>
      <c r="K151" s="103"/>
      <c r="L151" s="107"/>
      <c r="M151" s="119" t="str">
        <f t="shared" si="6"/>
        <v/>
      </c>
      <c r="N151" s="105"/>
      <c r="O151" s="106" t="str">
        <f>IF(ALL!S152="","",ALL!S152)</f>
        <v/>
      </c>
      <c r="P151" s="106" t="str">
        <f>IF(ALL!T152="","",ALL!T152)</f>
        <v/>
      </c>
      <c r="Q151" s="106">
        <f>IF(ALL!U152="","",ALL!U152)</f>
        <v>45411</v>
      </c>
      <c r="R151" s="106" t="str">
        <f>IF(ALL!V152="","",ALL!V152)</f>
        <v/>
      </c>
      <c r="S151" s="124" t="str">
        <f t="shared" si="8"/>
        <v>45411</v>
      </c>
    </row>
    <row r="152" spans="1:19" s="125" customFormat="1" ht="25" customHeight="1" x14ac:dyDescent="0.25">
      <c r="A152" s="123">
        <f>ALL!A153</f>
        <v>3635</v>
      </c>
      <c r="B152" s="123" t="str">
        <f>ALL!B153</f>
        <v>D</v>
      </c>
      <c r="C152" s="123" t="str">
        <f>ALL!C153</f>
        <v>328A</v>
      </c>
      <c r="D152" s="123" t="str">
        <f>IF(ALL!D153="","",ALL!D153)</f>
        <v/>
      </c>
      <c r="E152" s="123" t="str">
        <f>IF(ALL!E153="","",ALL!E153)</f>
        <v/>
      </c>
      <c r="F152" s="123" t="str">
        <f>IF(ALL!F153="","",ALL!F153)</f>
        <v/>
      </c>
      <c r="G152" s="123" t="str">
        <f>IF(ALL!G153="","",ALL!G153)</f>
        <v>F</v>
      </c>
      <c r="H152" s="103"/>
      <c r="I152" s="103"/>
      <c r="J152" s="103" t="str">
        <f t="shared" si="7"/>
        <v/>
      </c>
      <c r="K152" s="103"/>
      <c r="L152" s="107"/>
      <c r="M152" s="119" t="str">
        <f t="shared" si="6"/>
        <v/>
      </c>
      <c r="N152" s="105"/>
      <c r="O152" s="106" t="str">
        <f>IF(ALL!S153="","",ALL!S153)</f>
        <v/>
      </c>
      <c r="P152" s="106" t="str">
        <f>IF(ALL!T153="","",ALL!T153)</f>
        <v/>
      </c>
      <c r="Q152" s="106">
        <f>IF(ALL!U153="","",ALL!U153)</f>
        <v>45411</v>
      </c>
      <c r="R152" s="106" t="str">
        <f>IF(ALL!V153="","",ALL!V153)</f>
        <v/>
      </c>
      <c r="S152" s="124" t="str">
        <f t="shared" si="8"/>
        <v>45411</v>
      </c>
    </row>
    <row r="153" spans="1:19" s="125" customFormat="1" ht="25" customHeight="1" x14ac:dyDescent="0.25">
      <c r="A153" s="123">
        <f>ALL!A154</f>
        <v>3635</v>
      </c>
      <c r="B153" s="123" t="str">
        <f>ALL!B154</f>
        <v>D</v>
      </c>
      <c r="C153" s="123" t="str">
        <f>ALL!C154</f>
        <v>328B</v>
      </c>
      <c r="D153" s="123" t="str">
        <f>IF(ALL!D154="","",ALL!D154)</f>
        <v/>
      </c>
      <c r="E153" s="123" t="str">
        <f>IF(ALL!E154="","",ALL!E154)</f>
        <v/>
      </c>
      <c r="F153" s="123" t="str">
        <f>IF(ALL!F154="","",ALL!F154)</f>
        <v/>
      </c>
      <c r="G153" s="123" t="str">
        <f>IF(ALL!G154="","",ALL!G154)</f>
        <v>F</v>
      </c>
      <c r="H153" s="103"/>
      <c r="I153" s="103"/>
      <c r="J153" s="103" t="str">
        <f t="shared" si="7"/>
        <v/>
      </c>
      <c r="K153" s="103"/>
      <c r="L153" s="107"/>
      <c r="M153" s="119" t="str">
        <f t="shared" si="6"/>
        <v/>
      </c>
      <c r="N153" s="105"/>
      <c r="O153" s="106" t="str">
        <f>IF(ALL!S154="","",ALL!S154)</f>
        <v/>
      </c>
      <c r="P153" s="106" t="str">
        <f>IF(ALL!T154="","",ALL!T154)</f>
        <v/>
      </c>
      <c r="Q153" s="106">
        <f>IF(ALL!U154="","",ALL!U154)</f>
        <v>45411</v>
      </c>
      <c r="R153" s="106" t="str">
        <f>IF(ALL!V154="","",ALL!V154)</f>
        <v/>
      </c>
      <c r="S153" s="124" t="str">
        <f t="shared" si="8"/>
        <v>45411</v>
      </c>
    </row>
    <row r="154" spans="1:19" s="125" customFormat="1" ht="25" customHeight="1" x14ac:dyDescent="0.25">
      <c r="A154" s="123">
        <f>ALL!A155</f>
        <v>3635</v>
      </c>
      <c r="B154" s="123" t="str">
        <f>ALL!B155</f>
        <v>D</v>
      </c>
      <c r="C154" s="123" t="str">
        <f>ALL!C155</f>
        <v>329A</v>
      </c>
      <c r="D154" s="123" t="str">
        <f>IF(ALL!D155="","",ALL!D155)</f>
        <v/>
      </c>
      <c r="E154" s="123" t="str">
        <f>IF(ALL!E155="","",ALL!E155)</f>
        <v/>
      </c>
      <c r="F154" s="123" t="str">
        <f>IF(ALL!F155="","",ALL!F155)</f>
        <v/>
      </c>
      <c r="G154" s="123" t="str">
        <f>IF(ALL!G155="","",ALL!G155)</f>
        <v>M</v>
      </c>
      <c r="H154" s="103"/>
      <c r="I154" s="103"/>
      <c r="J154" s="103" t="str">
        <f t="shared" si="7"/>
        <v/>
      </c>
      <c r="K154" s="103"/>
      <c r="L154" s="107"/>
      <c r="M154" s="119" t="str">
        <f t="shared" si="6"/>
        <v/>
      </c>
      <c r="N154" s="105"/>
      <c r="O154" s="106" t="str">
        <f>IF(ALL!S155="","",ALL!S155)</f>
        <v/>
      </c>
      <c r="P154" s="106" t="str">
        <f>IF(ALL!T155="","",ALL!T155)</f>
        <v/>
      </c>
      <c r="Q154" s="106">
        <f>IF(ALL!U155="","",ALL!U155)</f>
        <v>45079</v>
      </c>
      <c r="R154" s="106" t="str">
        <f>IF(ALL!V155="","",ALL!V155)</f>
        <v/>
      </c>
      <c r="S154" s="124" t="str">
        <f t="shared" si="8"/>
        <v>45079</v>
      </c>
    </row>
    <row r="155" spans="1:19" s="125" customFormat="1" ht="25" customHeight="1" x14ac:dyDescent="0.25">
      <c r="A155" s="123">
        <f>ALL!A156</f>
        <v>3635</v>
      </c>
      <c r="B155" s="123" t="str">
        <f>ALL!B156</f>
        <v>D</v>
      </c>
      <c r="C155" s="123" t="str">
        <f>ALL!C156</f>
        <v>329B</v>
      </c>
      <c r="D155" s="123" t="str">
        <f>IF(ALL!D156="","",ALL!D156)</f>
        <v/>
      </c>
      <c r="E155" s="123" t="str">
        <f>IF(ALL!E156="","",ALL!E156)</f>
        <v/>
      </c>
      <c r="F155" s="123" t="str">
        <f>IF(ALL!F156="","",ALL!F156)</f>
        <v/>
      </c>
      <c r="G155" s="123" t="str">
        <f>IF(ALL!G156="","",ALL!G156)</f>
        <v>M</v>
      </c>
      <c r="H155" s="103"/>
      <c r="I155" s="103"/>
      <c r="J155" s="103" t="str">
        <f t="shared" si="7"/>
        <v/>
      </c>
      <c r="K155" s="103"/>
      <c r="L155" s="107"/>
      <c r="M155" s="119" t="str">
        <f t="shared" si="6"/>
        <v/>
      </c>
      <c r="N155" s="105"/>
      <c r="O155" s="106" t="str">
        <f>IF(ALL!S156="","",ALL!S156)</f>
        <v/>
      </c>
      <c r="P155" s="106" t="str">
        <f>IF(ALL!T156="","",ALL!T156)</f>
        <v/>
      </c>
      <c r="Q155" s="106">
        <f>IF(ALL!U156="","",ALL!U156)</f>
        <v>43845</v>
      </c>
      <c r="R155" s="106" t="str">
        <f>IF(ALL!V156="","",ALL!V156)</f>
        <v/>
      </c>
      <c r="S155" s="124" t="str">
        <f t="shared" si="8"/>
        <v>43845</v>
      </c>
    </row>
    <row r="156" spans="1:19" s="125" customFormat="1" ht="25" customHeight="1" x14ac:dyDescent="0.25">
      <c r="A156" s="123">
        <f>ALL!A157</f>
        <v>3635</v>
      </c>
      <c r="B156" s="123" t="str">
        <f>ALL!B157</f>
        <v>D</v>
      </c>
      <c r="C156" s="123" t="str">
        <f>ALL!C157</f>
        <v>330A</v>
      </c>
      <c r="D156" s="123" t="str">
        <f>IF(ALL!D157="","",ALL!D157)</f>
        <v/>
      </c>
      <c r="E156" s="123" t="str">
        <f>IF(ALL!E157="","",ALL!E157)</f>
        <v/>
      </c>
      <c r="F156" s="123" t="str">
        <f>IF(ALL!F157="","",ALL!F157)</f>
        <v/>
      </c>
      <c r="G156" s="123" t="str">
        <f>IF(ALL!G157="","",ALL!G157)</f>
        <v>F</v>
      </c>
      <c r="H156" s="103"/>
      <c r="I156" s="103"/>
      <c r="J156" s="103" t="str">
        <f t="shared" si="7"/>
        <v/>
      </c>
      <c r="K156" s="103"/>
      <c r="L156" s="107"/>
      <c r="M156" s="119" t="str">
        <f t="shared" si="6"/>
        <v/>
      </c>
      <c r="N156" s="105"/>
      <c r="O156" s="106" t="str">
        <f>IF(ALL!S157="","",ALL!S157)</f>
        <v/>
      </c>
      <c r="P156" s="106" t="str">
        <f>IF(ALL!T157="","",ALL!T157)</f>
        <v/>
      </c>
      <c r="Q156" s="106">
        <f>IF(ALL!U157="","",ALL!U157)</f>
        <v>44460</v>
      </c>
      <c r="R156" s="106" t="str">
        <f>IF(ALL!V157="","",ALL!V157)</f>
        <v/>
      </c>
      <c r="S156" s="124" t="str">
        <f t="shared" si="8"/>
        <v>44460</v>
      </c>
    </row>
    <row r="157" spans="1:19" s="125" customFormat="1" ht="25" customHeight="1" x14ac:dyDescent="0.25">
      <c r="A157" s="123">
        <f>ALL!A158</f>
        <v>3635</v>
      </c>
      <c r="B157" s="123" t="str">
        <f>ALL!B158</f>
        <v>D</v>
      </c>
      <c r="C157" s="123" t="str">
        <f>ALL!C158</f>
        <v>330B</v>
      </c>
      <c r="D157" s="123" t="str">
        <f>IF(ALL!D158="","",ALL!D158)</f>
        <v/>
      </c>
      <c r="E157" s="123" t="str">
        <f>IF(ALL!E158="","",ALL!E158)</f>
        <v/>
      </c>
      <c r="F157" s="123" t="str">
        <f>IF(ALL!F158="","",ALL!F158)</f>
        <v/>
      </c>
      <c r="G157" s="123" t="str">
        <f>IF(ALL!G158="","",ALL!G158)</f>
        <v>F</v>
      </c>
      <c r="H157" s="103"/>
      <c r="I157" s="103"/>
      <c r="J157" s="103" t="str">
        <f t="shared" si="7"/>
        <v/>
      </c>
      <c r="K157" s="103"/>
      <c r="L157" s="107"/>
      <c r="M157" s="119" t="str">
        <f t="shared" si="6"/>
        <v/>
      </c>
      <c r="N157" s="105"/>
      <c r="O157" s="106" t="str">
        <f>IF(ALL!S158="","",ALL!S158)</f>
        <v/>
      </c>
      <c r="P157" s="106" t="str">
        <f>IF(ALL!T158="","",ALL!T158)</f>
        <v/>
      </c>
      <c r="Q157" s="106" t="str">
        <f>IF(ALL!U158="","",ALL!U158)</f>
        <v/>
      </c>
      <c r="R157" s="106" t="str">
        <f>IF(ALL!V158="","",ALL!V158)</f>
        <v/>
      </c>
      <c r="S157" s="124" t="str">
        <f t="shared" si="8"/>
        <v/>
      </c>
    </row>
    <row r="158" spans="1:19" s="125" customFormat="1" ht="25" customHeight="1" x14ac:dyDescent="0.25">
      <c r="A158" s="123">
        <f>ALL!A159</f>
        <v>3635</v>
      </c>
      <c r="B158" s="123" t="str">
        <f>ALL!B159</f>
        <v>D</v>
      </c>
      <c r="C158" s="123" t="str">
        <f>ALL!C159</f>
        <v>331A</v>
      </c>
      <c r="D158" s="123" t="str">
        <f>IF(ALL!D159="","",ALL!D159)</f>
        <v/>
      </c>
      <c r="E158" s="123" t="str">
        <f>IF(ALL!E159="","",ALL!E159)</f>
        <v/>
      </c>
      <c r="F158" s="123" t="str">
        <f>IF(ALL!F159="","",ALL!F159)</f>
        <v/>
      </c>
      <c r="G158" s="123" t="str">
        <f>IF(ALL!G159="","",ALL!G159)</f>
        <v>F</v>
      </c>
      <c r="H158" s="103"/>
      <c r="I158" s="103"/>
      <c r="J158" s="103" t="str">
        <f t="shared" si="7"/>
        <v/>
      </c>
      <c r="K158" s="103"/>
      <c r="L158" s="107"/>
      <c r="M158" s="119" t="str">
        <f t="shared" si="6"/>
        <v/>
      </c>
      <c r="N158" s="105"/>
      <c r="O158" s="106" t="str">
        <f>IF(ALL!S159="","",ALL!S159)</f>
        <v/>
      </c>
      <c r="P158" s="106" t="str">
        <f>IF(ALL!T159="","",ALL!T159)</f>
        <v/>
      </c>
      <c r="Q158" s="106">
        <f>IF(ALL!U159="","",ALL!U159)</f>
        <v>45330</v>
      </c>
      <c r="R158" s="106" t="str">
        <f>IF(ALL!V159="","",ALL!V159)</f>
        <v/>
      </c>
      <c r="S158" s="124" t="str">
        <f t="shared" si="8"/>
        <v>45330</v>
      </c>
    </row>
    <row r="159" spans="1:19" s="125" customFormat="1" ht="25" customHeight="1" x14ac:dyDescent="0.25">
      <c r="A159" s="123">
        <f>ALL!A160</f>
        <v>3635</v>
      </c>
      <c r="B159" s="123" t="str">
        <f>ALL!B160</f>
        <v>D</v>
      </c>
      <c r="C159" s="123" t="str">
        <f>ALL!C160</f>
        <v>331B</v>
      </c>
      <c r="D159" s="123" t="str">
        <f>IF(ALL!D160="","",ALL!D160)</f>
        <v/>
      </c>
      <c r="E159" s="123" t="str">
        <f>IF(ALL!E160="","",ALL!E160)</f>
        <v/>
      </c>
      <c r="F159" s="123" t="str">
        <f>IF(ALL!F160="","",ALL!F160)</f>
        <v/>
      </c>
      <c r="G159" s="123" t="str">
        <f>IF(ALL!G160="","",ALL!G160)</f>
        <v>F</v>
      </c>
      <c r="H159" s="103"/>
      <c r="I159" s="103"/>
      <c r="J159" s="103" t="str">
        <f t="shared" si="7"/>
        <v/>
      </c>
      <c r="K159" s="103"/>
      <c r="L159" s="107"/>
      <c r="M159" s="119" t="str">
        <f t="shared" si="6"/>
        <v/>
      </c>
      <c r="N159" s="105"/>
      <c r="O159" s="106" t="str">
        <f>IF(ALL!S160="","",ALL!S160)</f>
        <v/>
      </c>
      <c r="P159" s="106" t="str">
        <f>IF(ALL!T160="","",ALL!T160)</f>
        <v/>
      </c>
      <c r="Q159" s="106">
        <f>IF(ALL!U160="","",ALL!U160)</f>
        <v>44923</v>
      </c>
      <c r="R159" s="106" t="str">
        <f>IF(ALL!V160="","",ALL!V160)</f>
        <v/>
      </c>
      <c r="S159" s="124" t="str">
        <f t="shared" si="8"/>
        <v>44923</v>
      </c>
    </row>
    <row r="160" spans="1:19" s="125" customFormat="1" ht="25" customHeight="1" x14ac:dyDescent="0.25">
      <c r="A160" s="123">
        <f>ALL!A161</f>
        <v>3635</v>
      </c>
      <c r="B160" s="123" t="str">
        <f>ALL!B161</f>
        <v>D</v>
      </c>
      <c r="C160" s="123" t="str">
        <f>ALL!C161</f>
        <v>332A</v>
      </c>
      <c r="D160" s="123" t="str">
        <f>IF(ALL!D161="","",ALL!D161)</f>
        <v/>
      </c>
      <c r="E160" s="123" t="str">
        <f>IF(ALL!E161="","",ALL!E161)</f>
        <v/>
      </c>
      <c r="F160" s="123" t="str">
        <f>IF(ALL!F161="","",ALL!F161)</f>
        <v/>
      </c>
      <c r="G160" s="123" t="str">
        <f>IF(ALL!G161="","",ALL!G161)</f>
        <v>M</v>
      </c>
      <c r="H160" s="103"/>
      <c r="I160" s="103"/>
      <c r="J160" s="103" t="str">
        <f t="shared" si="7"/>
        <v/>
      </c>
      <c r="K160" s="103"/>
      <c r="L160" s="107"/>
      <c r="M160" s="119" t="str">
        <f t="shared" si="6"/>
        <v/>
      </c>
      <c r="N160" s="105"/>
      <c r="O160" s="106" t="str">
        <f>IF(ALL!S161="","",ALL!S161)</f>
        <v/>
      </c>
      <c r="P160" s="106" t="str">
        <f>IF(ALL!T161="","",ALL!T161)</f>
        <v/>
      </c>
      <c r="Q160" s="106">
        <f>IF(ALL!U161="","",ALL!U161)</f>
        <v>44895</v>
      </c>
      <c r="R160" s="106" t="str">
        <f>IF(ALL!V161="","",ALL!V161)</f>
        <v/>
      </c>
      <c r="S160" s="124" t="str">
        <f t="shared" si="8"/>
        <v>44895</v>
      </c>
    </row>
    <row r="161" spans="1:19" s="125" customFormat="1" ht="25" customHeight="1" x14ac:dyDescent="0.25">
      <c r="A161" s="123">
        <f>ALL!A162</f>
        <v>3635</v>
      </c>
      <c r="B161" s="123" t="str">
        <f>ALL!B162</f>
        <v>D</v>
      </c>
      <c r="C161" s="123" t="str">
        <f>ALL!C162</f>
        <v>332B</v>
      </c>
      <c r="D161" s="123" t="str">
        <f>IF(ALL!D162="","",ALL!D162)</f>
        <v/>
      </c>
      <c r="E161" s="123" t="str">
        <f>IF(ALL!E162="","",ALL!E162)</f>
        <v/>
      </c>
      <c r="F161" s="123" t="str">
        <f>IF(ALL!F162="","",ALL!F162)</f>
        <v/>
      </c>
      <c r="G161" s="123" t="str">
        <f>IF(ALL!G162="","",ALL!G162)</f>
        <v>M</v>
      </c>
      <c r="H161" s="103"/>
      <c r="I161" s="103"/>
      <c r="J161" s="103" t="str">
        <f t="shared" si="7"/>
        <v/>
      </c>
      <c r="K161" s="103"/>
      <c r="L161" s="107"/>
      <c r="M161" s="119" t="str">
        <f t="shared" si="6"/>
        <v/>
      </c>
      <c r="N161" s="105"/>
      <c r="O161" s="106" t="str">
        <f>IF(ALL!S162="","",ALL!S162)</f>
        <v/>
      </c>
      <c r="P161" s="106" t="str">
        <f>IF(ALL!T162="","",ALL!T162)</f>
        <v/>
      </c>
      <c r="Q161" s="106">
        <f>IF(ALL!U162="","",ALL!U162)</f>
        <v>45279</v>
      </c>
      <c r="R161" s="106" t="str">
        <f>IF(ALL!V162="","",ALL!V162)</f>
        <v/>
      </c>
      <c r="S161" s="124" t="str">
        <f t="shared" si="8"/>
        <v>45279</v>
      </c>
    </row>
    <row r="162" spans="1:19" s="125" customFormat="1" ht="25" customHeight="1" x14ac:dyDescent="0.25">
      <c r="A162" s="123">
        <f>ALL!A163</f>
        <v>3635</v>
      </c>
      <c r="B162" s="123" t="str">
        <f>ALL!B163</f>
        <v>D</v>
      </c>
      <c r="C162" s="123" t="str">
        <f>ALL!C163</f>
        <v>333A</v>
      </c>
      <c r="D162" s="123" t="str">
        <f>IF(ALL!D163="","",ALL!D163)</f>
        <v/>
      </c>
      <c r="E162" s="123" t="str">
        <f>IF(ALL!E163="","",ALL!E163)</f>
        <v/>
      </c>
      <c r="F162" s="123" t="str">
        <f>IF(ALL!F163="","",ALL!F163)</f>
        <v/>
      </c>
      <c r="G162" s="123" t="str">
        <f>IF(ALL!G163="","",ALL!G163)</f>
        <v>F</v>
      </c>
      <c r="H162" s="103"/>
      <c r="I162" s="103"/>
      <c r="J162" s="103" t="str">
        <f t="shared" si="7"/>
        <v/>
      </c>
      <c r="K162" s="103"/>
      <c r="L162" s="107"/>
      <c r="M162" s="119" t="str">
        <f t="shared" si="6"/>
        <v/>
      </c>
      <c r="N162" s="105"/>
      <c r="O162" s="106" t="str">
        <f>IF(ALL!S163="","",ALL!S163)</f>
        <v/>
      </c>
      <c r="P162" s="106" t="str">
        <f>IF(ALL!T163="","",ALL!T163)</f>
        <v/>
      </c>
      <c r="Q162" s="106">
        <f>IF(ALL!U163="","",ALL!U163)</f>
        <v>45420</v>
      </c>
      <c r="R162" s="106" t="str">
        <f>IF(ALL!V163="","",ALL!V163)</f>
        <v/>
      </c>
      <c r="S162" s="124" t="str">
        <f t="shared" si="8"/>
        <v>45420</v>
      </c>
    </row>
    <row r="163" spans="1:19" s="125" customFormat="1" ht="25" customHeight="1" x14ac:dyDescent="0.25">
      <c r="A163" s="123">
        <f>ALL!A164</f>
        <v>3635</v>
      </c>
      <c r="B163" s="123" t="str">
        <f>ALL!B164</f>
        <v>D</v>
      </c>
      <c r="C163" s="123" t="str">
        <f>ALL!C164</f>
        <v>333B</v>
      </c>
      <c r="D163" s="123" t="str">
        <f>IF(ALL!D164="","",ALL!D164)</f>
        <v/>
      </c>
      <c r="E163" s="123" t="str">
        <f>IF(ALL!E164="","",ALL!E164)</f>
        <v/>
      </c>
      <c r="F163" s="123" t="str">
        <f>IF(ALL!F164="","",ALL!F164)</f>
        <v/>
      </c>
      <c r="G163" s="123" t="str">
        <f>IF(ALL!G164="","",ALL!G164)</f>
        <v>F</v>
      </c>
      <c r="H163" s="103"/>
      <c r="I163" s="103"/>
      <c r="J163" s="103" t="str">
        <f t="shared" si="7"/>
        <v/>
      </c>
      <c r="K163" s="103"/>
      <c r="L163" s="107"/>
      <c r="M163" s="119" t="str">
        <f t="shared" si="6"/>
        <v/>
      </c>
      <c r="N163" s="105"/>
      <c r="O163" s="106" t="str">
        <f>IF(ALL!S164="","",ALL!S164)</f>
        <v/>
      </c>
      <c r="P163" s="106" t="str">
        <f>IF(ALL!T164="","",ALL!T164)</f>
        <v/>
      </c>
      <c r="Q163" s="106">
        <f>IF(ALL!U164="","",ALL!U164)</f>
        <v>45454</v>
      </c>
      <c r="R163" s="106" t="str">
        <f>IF(ALL!V164="","",ALL!V164)</f>
        <v/>
      </c>
      <c r="S163" s="124" t="str">
        <f t="shared" si="8"/>
        <v>45454</v>
      </c>
    </row>
    <row r="164" spans="1:19" s="125" customFormat="1" ht="25" customHeight="1" x14ac:dyDescent="0.25">
      <c r="A164" s="123">
        <f>ALL!A165</f>
        <v>3635</v>
      </c>
      <c r="B164" s="123" t="str">
        <f>ALL!B165</f>
        <v>D</v>
      </c>
      <c r="C164" s="123" t="str">
        <f>ALL!C165</f>
        <v>334A</v>
      </c>
      <c r="D164" s="123" t="str">
        <f>IF(ALL!D165="","",ALL!D165)</f>
        <v/>
      </c>
      <c r="E164" s="123" t="str">
        <f>IF(ALL!E165="","",ALL!E165)</f>
        <v/>
      </c>
      <c r="F164" s="123" t="str">
        <f>IF(ALL!F165="","",ALL!F165)</f>
        <v/>
      </c>
      <c r="G164" s="123" t="str">
        <f>IF(ALL!G165="","",ALL!G165)</f>
        <v>F</v>
      </c>
      <c r="H164" s="103"/>
      <c r="I164" s="103"/>
      <c r="J164" s="103" t="str">
        <f t="shared" si="7"/>
        <v/>
      </c>
      <c r="K164" s="103"/>
      <c r="L164" s="107"/>
      <c r="M164" s="119" t="str">
        <f t="shared" si="6"/>
        <v/>
      </c>
      <c r="N164" s="105"/>
      <c r="O164" s="106" t="str">
        <f>IF(ALL!S165="","",ALL!S165)</f>
        <v/>
      </c>
      <c r="P164" s="106" t="str">
        <f>IF(ALL!T165="","",ALL!T165)</f>
        <v/>
      </c>
      <c r="Q164" s="106">
        <f>IF(ALL!U165="","",ALL!U165)</f>
        <v>45219</v>
      </c>
      <c r="R164" s="106" t="str">
        <f>IF(ALL!V165="","",ALL!V165)</f>
        <v/>
      </c>
      <c r="S164" s="124" t="str">
        <f t="shared" si="8"/>
        <v>45219</v>
      </c>
    </row>
    <row r="165" spans="1:19" s="125" customFormat="1" ht="25" customHeight="1" x14ac:dyDescent="0.25">
      <c r="A165" s="123">
        <f>ALL!A166</f>
        <v>3635</v>
      </c>
      <c r="B165" s="123" t="str">
        <f>ALL!B166</f>
        <v>D</v>
      </c>
      <c r="C165" s="123" t="str">
        <f>ALL!C166</f>
        <v>334B</v>
      </c>
      <c r="D165" s="123" t="str">
        <f>IF(ALL!D166="","",ALL!D166)</f>
        <v/>
      </c>
      <c r="E165" s="123" t="str">
        <f>IF(ALL!E166="","",ALL!E166)</f>
        <v/>
      </c>
      <c r="F165" s="123" t="str">
        <f>IF(ALL!F166="","",ALL!F166)</f>
        <v/>
      </c>
      <c r="G165" s="123" t="str">
        <f>IF(ALL!G166="","",ALL!G166)</f>
        <v>F</v>
      </c>
      <c r="H165" s="103"/>
      <c r="I165" s="103"/>
      <c r="J165" s="103" t="str">
        <f t="shared" si="7"/>
        <v/>
      </c>
      <c r="K165" s="103"/>
      <c r="L165" s="107"/>
      <c r="M165" s="119" t="str">
        <f t="shared" si="6"/>
        <v/>
      </c>
      <c r="N165" s="105"/>
      <c r="O165" s="106" t="str">
        <f>IF(ALL!S166="","",ALL!S166)</f>
        <v/>
      </c>
      <c r="P165" s="106" t="str">
        <f>IF(ALL!T166="","",ALL!T166)</f>
        <v/>
      </c>
      <c r="Q165" s="106">
        <f>IF(ALL!U166="","",ALL!U166)</f>
        <v>45268</v>
      </c>
      <c r="R165" s="106" t="str">
        <f>IF(ALL!V166="","",ALL!V166)</f>
        <v/>
      </c>
      <c r="S165" s="124" t="str">
        <f t="shared" si="8"/>
        <v>45268</v>
      </c>
    </row>
    <row r="166" spans="1:19" s="125" customFormat="1" ht="25" customHeight="1" x14ac:dyDescent="0.25">
      <c r="A166" s="123">
        <f>ALL!A167</f>
        <v>3635</v>
      </c>
      <c r="B166" s="123" t="str">
        <f>ALL!B167</f>
        <v>D</v>
      </c>
      <c r="C166" s="123" t="str">
        <f>ALL!C167</f>
        <v>335A</v>
      </c>
      <c r="D166" s="123" t="str">
        <f>IF(ALL!D167="","",ALL!D167)</f>
        <v/>
      </c>
      <c r="E166" s="123" t="str">
        <f>IF(ALL!E167="","",ALL!E167)</f>
        <v/>
      </c>
      <c r="F166" s="123" t="str">
        <f>IF(ALL!F167="","",ALL!F167)</f>
        <v/>
      </c>
      <c r="G166" s="123" t="str">
        <f>IF(ALL!G167="","",ALL!G167)</f>
        <v/>
      </c>
      <c r="H166" s="103"/>
      <c r="I166" s="103"/>
      <c r="J166" s="103" t="str">
        <f t="shared" si="7"/>
        <v/>
      </c>
      <c r="K166" s="103"/>
      <c r="L166" s="107"/>
      <c r="M166" s="119" t="str">
        <f t="shared" si="6"/>
        <v/>
      </c>
      <c r="N166" s="105"/>
      <c r="O166" s="106" t="str">
        <f>IF(ALL!S167="","",ALL!S167)</f>
        <v/>
      </c>
      <c r="P166" s="106" t="str">
        <f>IF(ALL!T167="","",ALL!T167)</f>
        <v/>
      </c>
      <c r="Q166" s="106" t="str">
        <f>IF(ALL!U167="","",ALL!U167)</f>
        <v/>
      </c>
      <c r="R166" s="106" t="str">
        <f>IF(ALL!V167="","",ALL!V167)</f>
        <v/>
      </c>
      <c r="S166" s="124" t="str">
        <f t="shared" si="8"/>
        <v/>
      </c>
    </row>
    <row r="167" spans="1:19" s="125" customFormat="1" ht="25" customHeight="1" x14ac:dyDescent="0.25">
      <c r="A167" s="123">
        <f>ALL!A168</f>
        <v>3635</v>
      </c>
      <c r="B167" s="123" t="str">
        <f>ALL!B168</f>
        <v>D</v>
      </c>
      <c r="C167" s="123" t="str">
        <f>ALL!C168</f>
        <v>335B</v>
      </c>
      <c r="D167" s="123" t="str">
        <f>IF(ALL!D168="","",ALL!D168)</f>
        <v/>
      </c>
      <c r="E167" s="123" t="str">
        <f>IF(ALL!E168="","",ALL!E168)</f>
        <v/>
      </c>
      <c r="F167" s="123" t="str">
        <f>IF(ALL!F168="","",ALL!F168)</f>
        <v/>
      </c>
      <c r="G167" s="123" t="str">
        <f>IF(ALL!G168="","",ALL!G168)</f>
        <v/>
      </c>
      <c r="H167" s="103"/>
      <c r="I167" s="103"/>
      <c r="J167" s="103" t="str">
        <f t="shared" si="7"/>
        <v/>
      </c>
      <c r="K167" s="103"/>
      <c r="L167" s="107"/>
      <c r="M167" s="119" t="str">
        <f t="shared" si="6"/>
        <v/>
      </c>
      <c r="N167" s="105"/>
      <c r="O167" s="106" t="str">
        <f>IF(ALL!S168="","",ALL!S168)</f>
        <v/>
      </c>
      <c r="P167" s="106" t="str">
        <f>IF(ALL!T168="","",ALL!T168)</f>
        <v/>
      </c>
      <c r="Q167" s="106" t="str">
        <f>IF(ALL!U168="","",ALL!U168)</f>
        <v/>
      </c>
      <c r="R167" s="106" t="str">
        <f>IF(ALL!V168="","",ALL!V168)</f>
        <v/>
      </c>
      <c r="S167" s="124" t="str">
        <f t="shared" si="8"/>
        <v/>
      </c>
    </row>
    <row r="168" spans="1:19" s="125" customFormat="1" ht="25" customHeight="1" x14ac:dyDescent="0.25">
      <c r="A168" s="123">
        <f>ALL!A169</f>
        <v>3635</v>
      </c>
      <c r="B168" s="123" t="str">
        <f>ALL!B169</f>
        <v>D</v>
      </c>
      <c r="C168" s="123" t="str">
        <f>ALL!C169</f>
        <v>336A</v>
      </c>
      <c r="D168" s="123" t="str">
        <f>IF(ALL!D169="","",ALL!D169)</f>
        <v/>
      </c>
      <c r="E168" s="123" t="str">
        <f>IF(ALL!E169="","",ALL!E169)</f>
        <v/>
      </c>
      <c r="F168" s="123" t="str">
        <f>IF(ALL!F169="","",ALL!F169)</f>
        <v/>
      </c>
      <c r="G168" s="123" t="str">
        <f>IF(ALL!G169="","",ALL!G169)</f>
        <v>M</v>
      </c>
      <c r="H168" s="103"/>
      <c r="I168" s="103"/>
      <c r="J168" s="103" t="str">
        <f t="shared" si="7"/>
        <v/>
      </c>
      <c r="K168" s="103"/>
      <c r="L168" s="107"/>
      <c r="M168" s="119" t="str">
        <f t="shared" si="6"/>
        <v/>
      </c>
      <c r="N168" s="105"/>
      <c r="O168" s="106" t="str">
        <f>IF(ALL!S169="","",ALL!S169)</f>
        <v/>
      </c>
      <c r="P168" s="106" t="str">
        <f>IF(ALL!T169="","",ALL!T169)</f>
        <v/>
      </c>
      <c r="Q168" s="106" t="str">
        <f>IF(ALL!U169="","",ALL!U169)</f>
        <v/>
      </c>
      <c r="R168" s="106" t="str">
        <f>IF(ALL!V169="","",ALL!V169)</f>
        <v/>
      </c>
      <c r="S168" s="124" t="str">
        <f t="shared" si="8"/>
        <v/>
      </c>
    </row>
    <row r="169" spans="1:19" s="125" customFormat="1" ht="25" customHeight="1" x14ac:dyDescent="0.25">
      <c r="A169" s="123">
        <f>ALL!A170</f>
        <v>3635</v>
      </c>
      <c r="B169" s="123" t="str">
        <f>ALL!B170</f>
        <v>D</v>
      </c>
      <c r="C169" s="123" t="str">
        <f>ALL!C170</f>
        <v>336B</v>
      </c>
      <c r="D169" s="123" t="str">
        <f>IF(ALL!D170="","",ALL!D170)</f>
        <v/>
      </c>
      <c r="E169" s="123" t="str">
        <f>IF(ALL!E170="","",ALL!E170)</f>
        <v/>
      </c>
      <c r="F169" s="123" t="str">
        <f>IF(ALL!F170="","",ALL!F170)</f>
        <v/>
      </c>
      <c r="G169" s="123" t="str">
        <f>IF(ALL!G170="","",ALL!G170)</f>
        <v>M</v>
      </c>
      <c r="H169" s="103"/>
      <c r="I169" s="103"/>
      <c r="J169" s="103" t="str">
        <f t="shared" si="7"/>
        <v/>
      </c>
      <c r="K169" s="103"/>
      <c r="L169" s="107"/>
      <c r="M169" s="119" t="str">
        <f t="shared" si="6"/>
        <v/>
      </c>
      <c r="N169" s="105"/>
      <c r="O169" s="106" t="str">
        <f>IF(ALL!S170="","",ALL!S170)</f>
        <v/>
      </c>
      <c r="P169" s="106" t="str">
        <f>IF(ALL!T170="","",ALL!T170)</f>
        <v/>
      </c>
      <c r="Q169" s="106">
        <f>IF(ALL!U170="","",ALL!U170)</f>
        <v>44664</v>
      </c>
      <c r="R169" s="106" t="str">
        <f>IF(ALL!V170="","",ALL!V170)</f>
        <v/>
      </c>
      <c r="S169" s="124" t="str">
        <f t="shared" si="8"/>
        <v>44664</v>
      </c>
    </row>
    <row r="170" spans="1:19" x14ac:dyDescent="0.25">
      <c r="A170" s="109"/>
      <c r="B170" s="109"/>
      <c r="C170" s="110"/>
      <c r="D170" s="61"/>
      <c r="F170" s="29"/>
      <c r="G170" s="61"/>
    </row>
    <row r="171" spans="1:19" x14ac:dyDescent="0.25">
      <c r="A171" s="61"/>
      <c r="B171" s="61"/>
      <c r="C171" s="116"/>
      <c r="D171" s="61"/>
      <c r="F171" s="29" t="s">
        <v>191</v>
      </c>
      <c r="G171" s="84">
        <f>COUNTIF(G2:G169,"=M")</f>
        <v>84</v>
      </c>
    </row>
    <row r="172" spans="1:19" x14ac:dyDescent="0.25">
      <c r="A172" s="61"/>
      <c r="B172" s="61"/>
      <c r="C172" s="117">
        <f>COUNTA(C2:C169)</f>
        <v>168</v>
      </c>
      <c r="D172" s="29">
        <f t="array" ref="D172">SUM(--($D$2:$D$169&lt;&gt;""))</f>
        <v>9</v>
      </c>
      <c r="F172" s="29" t="s">
        <v>193</v>
      </c>
      <c r="G172" s="84">
        <f>COUNTIF(G2:G169,"=F")</f>
        <v>76</v>
      </c>
    </row>
    <row r="173" spans="1:19" x14ac:dyDescent="0.25">
      <c r="F173" s="90" t="s">
        <v>195</v>
      </c>
      <c r="G173" s="86">
        <f>SUM(C172-SUM(G171:G172))</f>
        <v>8</v>
      </c>
    </row>
    <row r="174" spans="1:19" x14ac:dyDescent="0.25">
      <c r="B174" s="132" t="s">
        <v>197</v>
      </c>
      <c r="C174" s="132"/>
      <c r="D174" s="29">
        <f>C172-D172</f>
        <v>159</v>
      </c>
      <c r="F174" s="90" t="s">
        <v>198</v>
      </c>
      <c r="G174" s="87">
        <f>SUM(G171:G173)</f>
        <v>168</v>
      </c>
    </row>
    <row r="176" spans="1:19" x14ac:dyDescent="0.25">
      <c r="B176" s="150" t="s">
        <v>201</v>
      </c>
      <c r="C176" s="150"/>
      <c r="D176" s="88">
        <f>(D172/C172)</f>
        <v>5.3571428571428568E-2</v>
      </c>
    </row>
  </sheetData>
  <mergeCells count="2">
    <mergeCell ref="B174:C174"/>
    <mergeCell ref="B176:C176"/>
  </mergeCells>
  <hyperlinks>
    <hyperlink ref="O2" r:id="rId1" xr:uid="{D180F2B5-65C6-4454-B1DF-17E996D2C561}"/>
    <hyperlink ref="P2" r:id="rId2" xr:uid="{AE0ECF6B-EBC6-4F4E-8D6F-A985EE2B43C4}"/>
    <hyperlink ref="Q2" r:id="rId3" xr:uid="{5E0E971A-E976-4690-AF74-72800BA7788D}"/>
    <hyperlink ref="R2" r:id="rId4" xr:uid="{EAE4BF2A-0FD0-4448-BEB1-CF1C301FBCD0}"/>
  </hyperlinks>
  <pageMargins left="0.7" right="0.7" top="0.75" bottom="0.75" header="0.3" footer="0.3"/>
  <pageSetup orientation="portrait" r:id="rId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ABD4A31-2B75-41C1-8E5D-BBEA1142285C}">
          <x14:formula1>
            <xm:f>'Weeks &amp; Years'!$D$4:$D$56</xm:f>
          </x14:formula1>
          <xm:sqref>L2:L169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060845-CD97-4C56-BA3D-4C0D00C5937A}">
  <dimension ref="A1:X56"/>
  <sheetViews>
    <sheetView topLeftCell="A3" workbookViewId="0">
      <selection activeCell="B3" sqref="B3:B56"/>
    </sheetView>
  </sheetViews>
  <sheetFormatPr defaultColWidth="8.7265625" defaultRowHeight="12.5" x14ac:dyDescent="0.25"/>
  <cols>
    <col min="1" max="1" width="8.7265625" style="95"/>
    <col min="2" max="2" width="12.1796875" style="95" customWidth="1"/>
    <col min="3" max="3" width="12.1796875" style="128" customWidth="1"/>
    <col min="4" max="4" width="16.1796875" style="128" bestFit="1" customWidth="1"/>
    <col min="5" max="10" width="12.1796875" style="128" customWidth="1"/>
    <col min="11" max="24" width="12.1796875" style="95" bestFit="1" customWidth="1"/>
    <col min="25" max="16384" width="8.7265625" style="95"/>
  </cols>
  <sheetData>
    <row r="1" spans="1:24" s="93" customFormat="1" ht="15.5" x14ac:dyDescent="0.35">
      <c r="B1" s="151" t="s">
        <v>215</v>
      </c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151"/>
      <c r="U1" s="151"/>
      <c r="V1" s="151"/>
      <c r="W1" s="151"/>
      <c r="X1" s="151"/>
    </row>
    <row r="2" spans="1:24" s="25" customFormat="1" ht="13" x14ac:dyDescent="0.25">
      <c r="B2" s="25">
        <v>2024</v>
      </c>
      <c r="C2" s="126"/>
      <c r="E2" s="126"/>
      <c r="F2" s="126"/>
      <c r="G2" s="126"/>
      <c r="H2" s="126"/>
      <c r="I2" s="126"/>
      <c r="J2" s="126"/>
      <c r="K2" s="25">
        <v>2025</v>
      </c>
      <c r="L2" s="25">
        <v>2026</v>
      </c>
      <c r="M2" s="25">
        <v>2027</v>
      </c>
      <c r="N2" s="25">
        <v>2028</v>
      </c>
      <c r="O2" s="25">
        <v>2029</v>
      </c>
      <c r="P2" s="25">
        <v>2030</v>
      </c>
      <c r="Q2" s="25">
        <v>2031</v>
      </c>
      <c r="R2" s="25">
        <v>2032</v>
      </c>
      <c r="S2" s="25">
        <v>2033</v>
      </c>
      <c r="T2" s="25">
        <v>2034</v>
      </c>
      <c r="U2" s="25">
        <v>2035</v>
      </c>
      <c r="V2" s="25">
        <v>2036</v>
      </c>
      <c r="W2" s="25">
        <v>2037</v>
      </c>
      <c r="X2" s="25">
        <v>2038</v>
      </c>
    </row>
    <row r="3" spans="1:24" ht="13" x14ac:dyDescent="0.25">
      <c r="D3" s="126" t="s">
        <v>238</v>
      </c>
    </row>
    <row r="4" spans="1:24" x14ac:dyDescent="0.25">
      <c r="A4" s="152" t="s">
        <v>216</v>
      </c>
      <c r="B4" s="94" cm="1">
        <f t="array" ref="B4:B56">_xlfn.LET(_xlpm.firstday, DATE(B2, 1, 1), _xlpm.firstmonday, _xlpm.firstday+7-WEEKDAY(_xlpm.firstday, 12), _xlpm.weeks, ROUNDUP((EDATE(_xlpm.firstday, 12)-_xlpm.firstmonday)/7, 0), _xlfn.SEQUENCE(_xlpm.weeks, , _xlpm.firstmonday, 7))</f>
        <v>45292</v>
      </c>
      <c r="C4" s="127"/>
      <c r="D4" s="94" cm="1">
        <f t="array" ref="D4:D49">_xlfn._xlws.FILTER(TABLEDATES,ISERROR(_xlfn.XMATCH(TABLEDATES,'BO Schedule'!$L$2:$L$171)))</f>
        <v>45299</v>
      </c>
      <c r="E4" s="127"/>
      <c r="F4" s="127"/>
      <c r="G4" s="127"/>
      <c r="H4" s="127"/>
      <c r="I4" s="127"/>
      <c r="J4" s="127"/>
      <c r="K4" s="94" cm="1">
        <f t="array" ref="K4:K55">_xlfn.LET(_xlpm.firstday, DATE(K2, 1, 1), _xlpm.firstmonday, _xlpm.firstday+7-WEEKDAY(_xlpm.firstday, 12), _xlpm.weeks, ROUNDUP((EDATE(_xlpm.firstday, 12)-_xlpm.firstmonday)/7, 0), _xlfn.SEQUENCE(_xlpm.weeks, , _xlpm.firstmonday, 7))</f>
        <v>45663</v>
      </c>
      <c r="L4" s="94" cm="1">
        <f t="array" ref="L4:L55">_xlfn.LET(_xlpm.firstday, DATE(L2, 1, 1), _xlpm.firstmonday, _xlpm.firstday+7-WEEKDAY(_xlpm.firstday, 12), _xlpm.weeks, ROUNDUP((EDATE(_xlpm.firstday, 12)-_xlpm.firstmonday)/7, 0), _xlfn.SEQUENCE(_xlpm.weeks, , _xlpm.firstmonday, 7))</f>
        <v>46027</v>
      </c>
      <c r="M4" s="94" cm="1">
        <f t="array" ref="M4:M55">_xlfn.LET(_xlpm.firstday, DATE(M2, 1, 1), _xlpm.firstmonday, _xlpm.firstday+7-WEEKDAY(_xlpm.firstday, 12), _xlpm.weeks, ROUNDUP((EDATE(_xlpm.firstday, 12)-_xlpm.firstmonday)/7, 0), _xlfn.SEQUENCE(_xlpm.weeks, , _xlpm.firstmonday, 7))</f>
        <v>46391</v>
      </c>
      <c r="N4" s="94" cm="1">
        <f t="array" ref="N4:N55">_xlfn.LET(_xlpm.firstday, DATE(N2, 1, 1), _xlpm.firstmonday, _xlpm.firstday+7-WEEKDAY(_xlpm.firstday, 12), _xlpm.weeks, ROUNDUP((EDATE(_xlpm.firstday, 12)-_xlpm.firstmonday)/7, 0), _xlfn.SEQUENCE(_xlpm.weeks, , _xlpm.firstmonday, 7))</f>
        <v>46755</v>
      </c>
      <c r="O4" s="94" cm="1">
        <f t="array" ref="O4:O56">_xlfn.LET(_xlpm.firstday, DATE(O2, 1, 1), _xlpm.firstmonday, _xlpm.firstday+7-WEEKDAY(_xlpm.firstday, 12), _xlpm.weeks, ROUNDUP((EDATE(_xlpm.firstday, 12)-_xlpm.firstmonday)/7, 0), _xlfn.SEQUENCE(_xlpm.weeks, , _xlpm.firstmonday, 7))</f>
        <v>47119</v>
      </c>
      <c r="P4" s="94" cm="1">
        <f t="array" ref="P4:P55">_xlfn.LET(_xlpm.firstday, DATE(P2, 1, 1), _xlpm.firstmonday, _xlpm.firstday+7-WEEKDAY(_xlpm.firstday, 12), _xlpm.weeks, ROUNDUP((EDATE(_xlpm.firstday, 12)-_xlpm.firstmonday)/7, 0), _xlfn.SEQUENCE(_xlpm.weeks, , _xlpm.firstmonday, 7))</f>
        <v>47490</v>
      </c>
      <c r="Q4" s="94" cm="1">
        <f t="array" ref="Q4:Q55">_xlfn.LET(_xlpm.firstday, DATE(Q2, 1, 1), _xlpm.firstmonday, _xlpm.firstday+7-WEEKDAY(_xlpm.firstday, 12), _xlpm.weeks, ROUNDUP((EDATE(_xlpm.firstday, 12)-_xlpm.firstmonday)/7, 0), _xlfn.SEQUENCE(_xlpm.weeks, , _xlpm.firstmonday, 7))</f>
        <v>47854</v>
      </c>
      <c r="R4" s="94" cm="1">
        <f t="array" ref="R4:R55">_xlfn.LET(_xlpm.firstday, DATE(R2, 1, 1), _xlpm.firstmonday, _xlpm.firstday+7-WEEKDAY(_xlpm.firstday, 12), _xlpm.weeks, ROUNDUP((EDATE(_xlpm.firstday, 12)-_xlpm.firstmonday)/7, 0), _xlfn.SEQUENCE(_xlpm.weeks, , _xlpm.firstmonday, 7))</f>
        <v>48218</v>
      </c>
      <c r="S4" s="94" cm="1">
        <f t="array" ref="S4:S55">_xlfn.LET(_xlpm.firstday, DATE(S2, 1, 1), _xlpm.firstmonday, _xlpm.firstday+7-WEEKDAY(_xlpm.firstday, 12), _xlpm.weeks, ROUNDUP((EDATE(_xlpm.firstday, 12)-_xlpm.firstmonday)/7, 0), _xlfn.SEQUENCE(_xlpm.weeks, , _xlpm.firstmonday, 7))</f>
        <v>48582</v>
      </c>
      <c r="T4" s="94" cm="1">
        <f t="array" ref="T4:T55">_xlfn.LET(_xlpm.firstday, DATE(T2, 1, 1), _xlpm.firstmonday, _xlpm.firstday+7-WEEKDAY(_xlpm.firstday, 12), _xlpm.weeks, ROUNDUP((EDATE(_xlpm.firstday, 12)-_xlpm.firstmonday)/7, 0), _xlfn.SEQUENCE(_xlpm.weeks, , _xlpm.firstmonday, 7))</f>
        <v>48946</v>
      </c>
      <c r="U4" s="94" cm="1">
        <f t="array" ref="U4:U56">_xlfn.LET(_xlpm.firstday, DATE(U2, 1, 1), _xlpm.firstmonday, _xlpm.firstday+7-WEEKDAY(_xlpm.firstday, 12), _xlpm.weeks, ROUNDUP((EDATE(_xlpm.firstday, 12)-_xlpm.firstmonday)/7, 0), _xlfn.SEQUENCE(_xlpm.weeks, , _xlpm.firstmonday, 7))</f>
        <v>49310</v>
      </c>
      <c r="V4" s="94" cm="1">
        <f t="array" ref="V4:V55">_xlfn.LET(_xlpm.firstday, DATE(V2, 1, 1), _xlpm.firstmonday, _xlpm.firstday+7-WEEKDAY(_xlpm.firstday, 12), _xlpm.weeks, ROUNDUP((EDATE(_xlpm.firstday, 12)-_xlpm.firstmonday)/7, 0), _xlfn.SEQUENCE(_xlpm.weeks, , _xlpm.firstmonday, 7))</f>
        <v>49681</v>
      </c>
      <c r="W4" s="94" cm="1">
        <f t="array" ref="W4:W55">_xlfn.LET(_xlpm.firstday, DATE(W2, 1, 1), _xlpm.firstmonday, _xlpm.firstday+7-WEEKDAY(_xlpm.firstday, 12), _xlpm.weeks, ROUNDUP((EDATE(_xlpm.firstday, 12)-_xlpm.firstmonday)/7, 0), _xlfn.SEQUENCE(_xlpm.weeks, , _xlpm.firstmonday, 7))</f>
        <v>50045</v>
      </c>
      <c r="X4" s="94" cm="1">
        <f t="array" ref="X4:X55">_xlfn.LET(_xlpm.firstday, DATE(X2, 1, 1), _xlpm.firstmonday, _xlpm.firstday+7-WEEKDAY(_xlpm.firstday, 12), _xlpm.weeks, ROUNDUP((EDATE(_xlpm.firstday, 12)-_xlpm.firstmonday)/7, 0), _xlfn.SEQUENCE(_xlpm.weeks, , _xlpm.firstmonday, 7))</f>
        <v>50409</v>
      </c>
    </row>
    <row r="5" spans="1:24" x14ac:dyDescent="0.25">
      <c r="A5" s="152"/>
      <c r="B5" s="94">
        <v>45299</v>
      </c>
      <c r="C5" s="127"/>
      <c r="D5" s="94">
        <v>45306</v>
      </c>
      <c r="E5" s="127"/>
      <c r="F5" s="127"/>
      <c r="G5" s="127"/>
      <c r="H5" s="127"/>
      <c r="I5" s="127"/>
      <c r="J5" s="127"/>
      <c r="K5" s="94">
        <v>45670</v>
      </c>
      <c r="L5" s="94">
        <v>46034</v>
      </c>
      <c r="M5" s="94">
        <v>46398</v>
      </c>
      <c r="N5" s="94">
        <v>46762</v>
      </c>
      <c r="O5" s="94">
        <v>47126</v>
      </c>
      <c r="P5" s="94">
        <v>47497</v>
      </c>
      <c r="Q5" s="94">
        <v>47861</v>
      </c>
      <c r="R5" s="94">
        <v>48225</v>
      </c>
      <c r="S5" s="94">
        <v>48589</v>
      </c>
      <c r="T5" s="94">
        <v>48953</v>
      </c>
      <c r="U5" s="94">
        <v>49317</v>
      </c>
      <c r="V5" s="94">
        <v>49688</v>
      </c>
      <c r="W5" s="94">
        <v>50052</v>
      </c>
      <c r="X5" s="94">
        <v>50416</v>
      </c>
    </row>
    <row r="6" spans="1:24" x14ac:dyDescent="0.25">
      <c r="A6" s="152"/>
      <c r="B6" s="94">
        <v>45306</v>
      </c>
      <c r="C6" s="127"/>
      <c r="D6" s="94">
        <v>45313</v>
      </c>
      <c r="E6" s="127"/>
      <c r="F6" s="127"/>
      <c r="G6" s="127"/>
      <c r="H6" s="127"/>
      <c r="I6" s="127"/>
      <c r="J6" s="127"/>
      <c r="K6" s="94">
        <v>45677</v>
      </c>
      <c r="L6" s="94">
        <v>46041</v>
      </c>
      <c r="M6" s="94">
        <v>46405</v>
      </c>
      <c r="N6" s="94">
        <v>46769</v>
      </c>
      <c r="O6" s="94">
        <v>47133</v>
      </c>
      <c r="P6" s="94">
        <v>47504</v>
      </c>
      <c r="Q6" s="94">
        <v>47868</v>
      </c>
      <c r="R6" s="94">
        <v>48232</v>
      </c>
      <c r="S6" s="94">
        <v>48596</v>
      </c>
      <c r="T6" s="94">
        <v>48960</v>
      </c>
      <c r="U6" s="94">
        <v>49324</v>
      </c>
      <c r="V6" s="94">
        <v>49695</v>
      </c>
      <c r="W6" s="94">
        <v>50059</v>
      </c>
      <c r="X6" s="94">
        <v>50423</v>
      </c>
    </row>
    <row r="7" spans="1:24" x14ac:dyDescent="0.25">
      <c r="A7" s="152"/>
      <c r="B7" s="94">
        <v>45313</v>
      </c>
      <c r="C7" s="127"/>
      <c r="D7" s="94">
        <v>45320</v>
      </c>
      <c r="E7" s="127"/>
      <c r="F7" s="127"/>
      <c r="G7" s="127"/>
      <c r="H7" s="127"/>
      <c r="I7" s="127"/>
      <c r="J7" s="127"/>
      <c r="K7" s="94">
        <v>45684</v>
      </c>
      <c r="L7" s="94">
        <v>46048</v>
      </c>
      <c r="M7" s="94">
        <v>46412</v>
      </c>
      <c r="N7" s="94">
        <v>46776</v>
      </c>
      <c r="O7" s="94">
        <v>47140</v>
      </c>
      <c r="P7" s="94">
        <v>47511</v>
      </c>
      <c r="Q7" s="94">
        <v>47875</v>
      </c>
      <c r="R7" s="94">
        <v>48239</v>
      </c>
      <c r="S7" s="94">
        <v>48603</v>
      </c>
      <c r="T7" s="94">
        <v>48967</v>
      </c>
      <c r="U7" s="94">
        <v>49331</v>
      </c>
      <c r="V7" s="94">
        <v>49702</v>
      </c>
      <c r="W7" s="94">
        <v>50066</v>
      </c>
      <c r="X7" s="94">
        <v>50430</v>
      </c>
    </row>
    <row r="8" spans="1:24" x14ac:dyDescent="0.25">
      <c r="A8" s="152"/>
      <c r="B8" s="94">
        <v>45320</v>
      </c>
      <c r="C8" s="127"/>
      <c r="D8" s="94">
        <v>45327</v>
      </c>
      <c r="E8" s="127"/>
      <c r="F8" s="127"/>
      <c r="G8" s="127"/>
      <c r="H8" s="127"/>
      <c r="I8" s="127"/>
      <c r="J8" s="127"/>
      <c r="K8" s="94">
        <v>45691</v>
      </c>
      <c r="L8" s="94">
        <v>46055</v>
      </c>
      <c r="M8" s="94">
        <v>46419</v>
      </c>
      <c r="N8" s="94">
        <v>46783</v>
      </c>
      <c r="O8" s="94">
        <v>47147</v>
      </c>
      <c r="P8" s="94">
        <v>47518</v>
      </c>
      <c r="Q8" s="94">
        <v>47882</v>
      </c>
      <c r="R8" s="94">
        <v>48246</v>
      </c>
      <c r="S8" s="94">
        <v>48610</v>
      </c>
      <c r="T8" s="94">
        <v>48974</v>
      </c>
      <c r="U8" s="94">
        <v>49338</v>
      </c>
      <c r="V8" s="94">
        <v>49709</v>
      </c>
      <c r="W8" s="94">
        <v>50073</v>
      </c>
      <c r="X8" s="94">
        <v>50437</v>
      </c>
    </row>
    <row r="9" spans="1:24" x14ac:dyDescent="0.25">
      <c r="A9" s="152"/>
      <c r="B9" s="94">
        <v>45327</v>
      </c>
      <c r="C9" s="127"/>
      <c r="D9" s="94">
        <v>45334</v>
      </c>
      <c r="E9" s="127"/>
      <c r="F9" s="127"/>
      <c r="G9" s="127"/>
      <c r="H9" s="127"/>
      <c r="I9" s="127"/>
      <c r="J9" s="127"/>
      <c r="K9" s="94">
        <v>45698</v>
      </c>
      <c r="L9" s="94">
        <v>46062</v>
      </c>
      <c r="M9" s="94">
        <v>46426</v>
      </c>
      <c r="N9" s="94">
        <v>46790</v>
      </c>
      <c r="O9" s="94">
        <v>47154</v>
      </c>
      <c r="P9" s="94">
        <v>47525</v>
      </c>
      <c r="Q9" s="94">
        <v>47889</v>
      </c>
      <c r="R9" s="94">
        <v>48253</v>
      </c>
      <c r="S9" s="94">
        <v>48617</v>
      </c>
      <c r="T9" s="94">
        <v>48981</v>
      </c>
      <c r="U9" s="94">
        <v>49345</v>
      </c>
      <c r="V9" s="94">
        <v>49716</v>
      </c>
      <c r="W9" s="94">
        <v>50080</v>
      </c>
      <c r="X9" s="94">
        <v>50444</v>
      </c>
    </row>
    <row r="10" spans="1:24" x14ac:dyDescent="0.25">
      <c r="A10" s="152"/>
      <c r="B10" s="94">
        <v>45334</v>
      </c>
      <c r="C10" s="127"/>
      <c r="D10" s="94">
        <v>45341</v>
      </c>
      <c r="E10" s="127"/>
      <c r="F10" s="127"/>
      <c r="G10" s="127"/>
      <c r="H10" s="127"/>
      <c r="I10" s="127"/>
      <c r="J10" s="127"/>
      <c r="K10" s="94">
        <v>45705</v>
      </c>
      <c r="L10" s="94">
        <v>46069</v>
      </c>
      <c r="M10" s="94">
        <v>46433</v>
      </c>
      <c r="N10" s="94">
        <v>46797</v>
      </c>
      <c r="O10" s="94">
        <v>47161</v>
      </c>
      <c r="P10" s="94">
        <v>47532</v>
      </c>
      <c r="Q10" s="94">
        <v>47896</v>
      </c>
      <c r="R10" s="94">
        <v>48260</v>
      </c>
      <c r="S10" s="94">
        <v>48624</v>
      </c>
      <c r="T10" s="94">
        <v>48988</v>
      </c>
      <c r="U10" s="94">
        <v>49352</v>
      </c>
      <c r="V10" s="94">
        <v>49723</v>
      </c>
      <c r="W10" s="94">
        <v>50087</v>
      </c>
      <c r="X10" s="94">
        <v>50451</v>
      </c>
    </row>
    <row r="11" spans="1:24" x14ac:dyDescent="0.25">
      <c r="A11" s="152"/>
      <c r="B11" s="94">
        <v>45341</v>
      </c>
      <c r="C11" s="127"/>
      <c r="D11" s="94">
        <v>45348</v>
      </c>
      <c r="E11" s="127"/>
      <c r="F11" s="127"/>
      <c r="G11" s="127"/>
      <c r="H11" s="127"/>
      <c r="I11" s="127"/>
      <c r="J11" s="127"/>
      <c r="K11" s="94">
        <v>45712</v>
      </c>
      <c r="L11" s="94">
        <v>46076</v>
      </c>
      <c r="M11" s="94">
        <v>46440</v>
      </c>
      <c r="N11" s="94">
        <v>46804</v>
      </c>
      <c r="O11" s="94">
        <v>47168</v>
      </c>
      <c r="P11" s="94">
        <v>47539</v>
      </c>
      <c r="Q11" s="94">
        <v>47903</v>
      </c>
      <c r="R11" s="94">
        <v>48267</v>
      </c>
      <c r="S11" s="94">
        <v>48631</v>
      </c>
      <c r="T11" s="94">
        <v>48995</v>
      </c>
      <c r="U11" s="94">
        <v>49359</v>
      </c>
      <c r="V11" s="94">
        <v>49730</v>
      </c>
      <c r="W11" s="94">
        <v>50094</v>
      </c>
      <c r="X11" s="94">
        <v>50458</v>
      </c>
    </row>
    <row r="12" spans="1:24" x14ac:dyDescent="0.25">
      <c r="A12" s="152"/>
      <c r="B12" s="94">
        <v>45348</v>
      </c>
      <c r="C12" s="127"/>
      <c r="D12" s="94">
        <v>45355</v>
      </c>
      <c r="E12" s="127"/>
      <c r="F12" s="127"/>
      <c r="G12" s="127"/>
      <c r="H12" s="127"/>
      <c r="I12" s="127"/>
      <c r="J12" s="127"/>
      <c r="K12" s="94">
        <v>45719</v>
      </c>
      <c r="L12" s="94">
        <v>46083</v>
      </c>
      <c r="M12" s="94">
        <v>46447</v>
      </c>
      <c r="N12" s="94">
        <v>46811</v>
      </c>
      <c r="O12" s="94">
        <v>47175</v>
      </c>
      <c r="P12" s="94">
        <v>47546</v>
      </c>
      <c r="Q12" s="94">
        <v>47910</v>
      </c>
      <c r="R12" s="94">
        <v>48274</v>
      </c>
      <c r="S12" s="94">
        <v>48638</v>
      </c>
      <c r="T12" s="94">
        <v>49002</v>
      </c>
      <c r="U12" s="94">
        <v>49366</v>
      </c>
      <c r="V12" s="94">
        <v>49737</v>
      </c>
      <c r="W12" s="94">
        <v>50101</v>
      </c>
      <c r="X12" s="94">
        <v>50465</v>
      </c>
    </row>
    <row r="13" spans="1:24" x14ac:dyDescent="0.25">
      <c r="A13" s="152"/>
      <c r="B13" s="94">
        <v>45355</v>
      </c>
      <c r="C13" s="127"/>
      <c r="D13" s="94">
        <v>45362</v>
      </c>
      <c r="E13" s="127"/>
      <c r="F13" s="127"/>
      <c r="G13" s="127"/>
      <c r="H13" s="127"/>
      <c r="I13" s="127"/>
      <c r="J13" s="127"/>
      <c r="K13" s="94">
        <v>45726</v>
      </c>
      <c r="L13" s="94">
        <v>46090</v>
      </c>
      <c r="M13" s="94">
        <v>46454</v>
      </c>
      <c r="N13" s="94">
        <v>46818</v>
      </c>
      <c r="O13" s="94">
        <v>47182</v>
      </c>
      <c r="P13" s="94">
        <v>47553</v>
      </c>
      <c r="Q13" s="94">
        <v>47917</v>
      </c>
      <c r="R13" s="94">
        <v>48281</v>
      </c>
      <c r="S13" s="94">
        <v>48645</v>
      </c>
      <c r="T13" s="94">
        <v>49009</v>
      </c>
      <c r="U13" s="94">
        <v>49373</v>
      </c>
      <c r="V13" s="94">
        <v>49744</v>
      </c>
      <c r="W13" s="94">
        <v>50108</v>
      </c>
      <c r="X13" s="94">
        <v>50472</v>
      </c>
    </row>
    <row r="14" spans="1:24" x14ac:dyDescent="0.25">
      <c r="A14" s="152"/>
      <c r="B14" s="94">
        <v>45362</v>
      </c>
      <c r="C14" s="127"/>
      <c r="D14" s="94">
        <v>45369</v>
      </c>
      <c r="E14" s="127"/>
      <c r="F14" s="127"/>
      <c r="G14" s="127"/>
      <c r="H14" s="127"/>
      <c r="I14" s="127"/>
      <c r="J14" s="127"/>
      <c r="K14" s="94">
        <v>45733</v>
      </c>
      <c r="L14" s="94">
        <v>46097</v>
      </c>
      <c r="M14" s="94">
        <v>46461</v>
      </c>
      <c r="N14" s="94">
        <v>46825</v>
      </c>
      <c r="O14" s="94">
        <v>47189</v>
      </c>
      <c r="P14" s="94">
        <v>47560</v>
      </c>
      <c r="Q14" s="94">
        <v>47924</v>
      </c>
      <c r="R14" s="94">
        <v>48288</v>
      </c>
      <c r="S14" s="94">
        <v>48652</v>
      </c>
      <c r="T14" s="94">
        <v>49016</v>
      </c>
      <c r="U14" s="94">
        <v>49380</v>
      </c>
      <c r="V14" s="94">
        <v>49751</v>
      </c>
      <c r="W14" s="94">
        <v>50115</v>
      </c>
      <c r="X14" s="94">
        <v>50479</v>
      </c>
    </row>
    <row r="15" spans="1:24" x14ac:dyDescent="0.25">
      <c r="A15" s="152"/>
      <c r="B15" s="94">
        <v>45369</v>
      </c>
      <c r="C15" s="127"/>
      <c r="D15" s="94">
        <v>45376</v>
      </c>
      <c r="E15" s="127"/>
      <c r="F15" s="127"/>
      <c r="G15" s="127"/>
      <c r="H15" s="127"/>
      <c r="I15" s="127"/>
      <c r="J15" s="127"/>
      <c r="K15" s="94">
        <v>45740</v>
      </c>
      <c r="L15" s="94">
        <v>46104</v>
      </c>
      <c r="M15" s="94">
        <v>46468</v>
      </c>
      <c r="N15" s="94">
        <v>46832</v>
      </c>
      <c r="O15" s="94">
        <v>47196</v>
      </c>
      <c r="P15" s="94">
        <v>47567</v>
      </c>
      <c r="Q15" s="94">
        <v>47931</v>
      </c>
      <c r="R15" s="94">
        <v>48295</v>
      </c>
      <c r="S15" s="94">
        <v>48659</v>
      </c>
      <c r="T15" s="94">
        <v>49023</v>
      </c>
      <c r="U15" s="94">
        <v>49387</v>
      </c>
      <c r="V15" s="94">
        <v>49758</v>
      </c>
      <c r="W15" s="94">
        <v>50122</v>
      </c>
      <c r="X15" s="94">
        <v>50486</v>
      </c>
    </row>
    <row r="16" spans="1:24" x14ac:dyDescent="0.25">
      <c r="A16" s="152"/>
      <c r="B16" s="94">
        <v>45376</v>
      </c>
      <c r="C16" s="127"/>
      <c r="D16" s="94">
        <v>45383</v>
      </c>
      <c r="E16" s="127"/>
      <c r="F16" s="127"/>
      <c r="G16" s="127"/>
      <c r="H16" s="127"/>
      <c r="I16" s="127"/>
      <c r="J16" s="127"/>
      <c r="K16" s="94">
        <v>45747</v>
      </c>
      <c r="L16" s="94">
        <v>46111</v>
      </c>
      <c r="M16" s="94">
        <v>46475</v>
      </c>
      <c r="N16" s="94">
        <v>46839</v>
      </c>
      <c r="O16" s="94">
        <v>47203</v>
      </c>
      <c r="P16" s="94">
        <v>47574</v>
      </c>
      <c r="Q16" s="94">
        <v>47938</v>
      </c>
      <c r="R16" s="94">
        <v>48302</v>
      </c>
      <c r="S16" s="94">
        <v>48666</v>
      </c>
      <c r="T16" s="94">
        <v>49030</v>
      </c>
      <c r="U16" s="94">
        <v>49394</v>
      </c>
      <c r="V16" s="94">
        <v>49765</v>
      </c>
      <c r="W16" s="94">
        <v>50129</v>
      </c>
      <c r="X16" s="94">
        <v>50493</v>
      </c>
    </row>
    <row r="17" spans="1:24" x14ac:dyDescent="0.25">
      <c r="A17" s="152"/>
      <c r="B17" s="94">
        <v>45383</v>
      </c>
      <c r="C17" s="127"/>
      <c r="D17" s="94">
        <v>45390</v>
      </c>
      <c r="E17" s="127"/>
      <c r="F17" s="127"/>
      <c r="G17" s="127"/>
      <c r="H17" s="127"/>
      <c r="I17" s="127"/>
      <c r="J17" s="127"/>
      <c r="K17" s="94">
        <v>45754</v>
      </c>
      <c r="L17" s="94">
        <v>46118</v>
      </c>
      <c r="M17" s="94">
        <v>46482</v>
      </c>
      <c r="N17" s="94">
        <v>46846</v>
      </c>
      <c r="O17" s="94">
        <v>47210</v>
      </c>
      <c r="P17" s="94">
        <v>47581</v>
      </c>
      <c r="Q17" s="94">
        <v>47945</v>
      </c>
      <c r="R17" s="94">
        <v>48309</v>
      </c>
      <c r="S17" s="94">
        <v>48673</v>
      </c>
      <c r="T17" s="94">
        <v>49037</v>
      </c>
      <c r="U17" s="94">
        <v>49401</v>
      </c>
      <c r="V17" s="94">
        <v>49772</v>
      </c>
      <c r="W17" s="94">
        <v>50136</v>
      </c>
      <c r="X17" s="94">
        <v>50500</v>
      </c>
    </row>
    <row r="18" spans="1:24" x14ac:dyDescent="0.25">
      <c r="A18" s="152"/>
      <c r="B18" s="94">
        <v>45390</v>
      </c>
      <c r="C18" s="127"/>
      <c r="D18" s="94">
        <v>45397</v>
      </c>
      <c r="E18" s="127"/>
      <c r="F18" s="127"/>
      <c r="G18" s="127"/>
      <c r="H18" s="127"/>
      <c r="I18" s="127"/>
      <c r="J18" s="127"/>
      <c r="K18" s="94">
        <v>45761</v>
      </c>
      <c r="L18" s="94">
        <v>46125</v>
      </c>
      <c r="M18" s="94">
        <v>46489</v>
      </c>
      <c r="N18" s="94">
        <v>46853</v>
      </c>
      <c r="O18" s="94">
        <v>47217</v>
      </c>
      <c r="P18" s="94">
        <v>47588</v>
      </c>
      <c r="Q18" s="94">
        <v>47952</v>
      </c>
      <c r="R18" s="94">
        <v>48316</v>
      </c>
      <c r="S18" s="94">
        <v>48680</v>
      </c>
      <c r="T18" s="94">
        <v>49044</v>
      </c>
      <c r="U18" s="94">
        <v>49408</v>
      </c>
      <c r="V18" s="94">
        <v>49779</v>
      </c>
      <c r="W18" s="94">
        <v>50143</v>
      </c>
      <c r="X18" s="94">
        <v>50507</v>
      </c>
    </row>
    <row r="19" spans="1:24" x14ac:dyDescent="0.25">
      <c r="A19" s="152"/>
      <c r="B19" s="94">
        <v>45397</v>
      </c>
      <c r="C19" s="127"/>
      <c r="D19" s="94">
        <v>45404</v>
      </c>
      <c r="E19" s="127"/>
      <c r="F19" s="127"/>
      <c r="G19" s="127"/>
      <c r="H19" s="127"/>
      <c r="I19" s="127"/>
      <c r="J19" s="127"/>
      <c r="K19" s="94">
        <v>45768</v>
      </c>
      <c r="L19" s="94">
        <v>46132</v>
      </c>
      <c r="M19" s="94">
        <v>46496</v>
      </c>
      <c r="N19" s="94">
        <v>46860</v>
      </c>
      <c r="O19" s="94">
        <v>47224</v>
      </c>
      <c r="P19" s="94">
        <v>47595</v>
      </c>
      <c r="Q19" s="94">
        <v>47959</v>
      </c>
      <c r="R19" s="94">
        <v>48323</v>
      </c>
      <c r="S19" s="94">
        <v>48687</v>
      </c>
      <c r="T19" s="94">
        <v>49051</v>
      </c>
      <c r="U19" s="94">
        <v>49415</v>
      </c>
      <c r="V19" s="94">
        <v>49786</v>
      </c>
      <c r="W19" s="94">
        <v>50150</v>
      </c>
      <c r="X19" s="94">
        <v>50514</v>
      </c>
    </row>
    <row r="20" spans="1:24" x14ac:dyDescent="0.25">
      <c r="A20" s="152"/>
      <c r="B20" s="94">
        <v>45404</v>
      </c>
      <c r="C20" s="127"/>
      <c r="D20" s="94">
        <v>45418</v>
      </c>
      <c r="E20" s="127"/>
      <c r="F20" s="127"/>
      <c r="G20" s="127"/>
      <c r="H20" s="127"/>
      <c r="I20" s="127"/>
      <c r="J20" s="127"/>
      <c r="K20" s="94">
        <v>45775</v>
      </c>
      <c r="L20" s="94">
        <v>46139</v>
      </c>
      <c r="M20" s="94">
        <v>46503</v>
      </c>
      <c r="N20" s="94">
        <v>46867</v>
      </c>
      <c r="O20" s="94">
        <v>47231</v>
      </c>
      <c r="P20" s="94">
        <v>47602</v>
      </c>
      <c r="Q20" s="94">
        <v>47966</v>
      </c>
      <c r="R20" s="94">
        <v>48330</v>
      </c>
      <c r="S20" s="94">
        <v>48694</v>
      </c>
      <c r="T20" s="94">
        <v>49058</v>
      </c>
      <c r="U20" s="94">
        <v>49422</v>
      </c>
      <c r="V20" s="94">
        <v>49793</v>
      </c>
      <c r="W20" s="94">
        <v>50157</v>
      </c>
      <c r="X20" s="94">
        <v>50521</v>
      </c>
    </row>
    <row r="21" spans="1:24" x14ac:dyDescent="0.25">
      <c r="A21" s="152"/>
      <c r="B21" s="94">
        <v>45411</v>
      </c>
      <c r="C21" s="127"/>
      <c r="D21" s="94">
        <v>45425</v>
      </c>
      <c r="E21" s="127"/>
      <c r="F21" s="127"/>
      <c r="G21" s="127"/>
      <c r="H21" s="127"/>
      <c r="I21" s="127"/>
      <c r="J21" s="127"/>
      <c r="K21" s="94">
        <v>45782</v>
      </c>
      <c r="L21" s="94">
        <v>46146</v>
      </c>
      <c r="M21" s="94">
        <v>46510</v>
      </c>
      <c r="N21" s="94">
        <v>46874</v>
      </c>
      <c r="O21" s="94">
        <v>47238</v>
      </c>
      <c r="P21" s="94">
        <v>47609</v>
      </c>
      <c r="Q21" s="94">
        <v>47973</v>
      </c>
      <c r="R21" s="94">
        <v>48337</v>
      </c>
      <c r="S21" s="94">
        <v>48701</v>
      </c>
      <c r="T21" s="94">
        <v>49065</v>
      </c>
      <c r="U21" s="94">
        <v>49429</v>
      </c>
      <c r="V21" s="94">
        <v>49800</v>
      </c>
      <c r="W21" s="94">
        <v>50164</v>
      </c>
      <c r="X21" s="94">
        <v>50528</v>
      </c>
    </row>
    <row r="22" spans="1:24" x14ac:dyDescent="0.25">
      <c r="A22" s="152"/>
      <c r="B22" s="94">
        <v>45418</v>
      </c>
      <c r="C22" s="127"/>
      <c r="D22" s="94">
        <v>45432</v>
      </c>
      <c r="E22" s="127"/>
      <c r="F22" s="127"/>
      <c r="G22" s="127"/>
      <c r="H22" s="127"/>
      <c r="I22" s="127"/>
      <c r="J22" s="127"/>
      <c r="K22" s="94">
        <v>45789</v>
      </c>
      <c r="L22" s="94">
        <v>46153</v>
      </c>
      <c r="M22" s="94">
        <v>46517</v>
      </c>
      <c r="N22" s="94">
        <v>46881</v>
      </c>
      <c r="O22" s="94">
        <v>47245</v>
      </c>
      <c r="P22" s="94">
        <v>47616</v>
      </c>
      <c r="Q22" s="94">
        <v>47980</v>
      </c>
      <c r="R22" s="94">
        <v>48344</v>
      </c>
      <c r="S22" s="94">
        <v>48708</v>
      </c>
      <c r="T22" s="94">
        <v>49072</v>
      </c>
      <c r="U22" s="94">
        <v>49436</v>
      </c>
      <c r="V22" s="94">
        <v>49807</v>
      </c>
      <c r="W22" s="94">
        <v>50171</v>
      </c>
      <c r="X22" s="94">
        <v>50535</v>
      </c>
    </row>
    <row r="23" spans="1:24" x14ac:dyDescent="0.25">
      <c r="A23" s="152"/>
      <c r="B23" s="94">
        <v>45425</v>
      </c>
      <c r="C23" s="127"/>
      <c r="D23" s="94">
        <v>45439</v>
      </c>
      <c r="E23" s="127"/>
      <c r="F23" s="127"/>
      <c r="G23" s="127"/>
      <c r="H23" s="127"/>
      <c r="I23" s="127"/>
      <c r="J23" s="127"/>
      <c r="K23" s="94">
        <v>45796</v>
      </c>
      <c r="L23" s="94">
        <v>46160</v>
      </c>
      <c r="M23" s="94">
        <v>46524</v>
      </c>
      <c r="N23" s="94">
        <v>46888</v>
      </c>
      <c r="O23" s="94">
        <v>47252</v>
      </c>
      <c r="P23" s="94">
        <v>47623</v>
      </c>
      <c r="Q23" s="94">
        <v>47987</v>
      </c>
      <c r="R23" s="94">
        <v>48351</v>
      </c>
      <c r="S23" s="94">
        <v>48715</v>
      </c>
      <c r="T23" s="94">
        <v>49079</v>
      </c>
      <c r="U23" s="94">
        <v>49443</v>
      </c>
      <c r="V23" s="94">
        <v>49814</v>
      </c>
      <c r="W23" s="94">
        <v>50178</v>
      </c>
      <c r="X23" s="94">
        <v>50542</v>
      </c>
    </row>
    <row r="24" spans="1:24" x14ac:dyDescent="0.25">
      <c r="A24" s="152"/>
      <c r="B24" s="94">
        <v>45432</v>
      </c>
      <c r="C24" s="127"/>
      <c r="D24" s="94">
        <v>45446</v>
      </c>
      <c r="E24" s="127"/>
      <c r="F24" s="127"/>
      <c r="G24" s="127"/>
      <c r="H24" s="127"/>
      <c r="I24" s="127"/>
      <c r="J24" s="127"/>
      <c r="K24" s="94">
        <v>45803</v>
      </c>
      <c r="L24" s="94">
        <v>46167</v>
      </c>
      <c r="M24" s="94">
        <v>46531</v>
      </c>
      <c r="N24" s="94">
        <v>46895</v>
      </c>
      <c r="O24" s="94">
        <v>47259</v>
      </c>
      <c r="P24" s="94">
        <v>47630</v>
      </c>
      <c r="Q24" s="94">
        <v>47994</v>
      </c>
      <c r="R24" s="94">
        <v>48358</v>
      </c>
      <c r="S24" s="94">
        <v>48722</v>
      </c>
      <c r="T24" s="94">
        <v>49086</v>
      </c>
      <c r="U24" s="94">
        <v>49450</v>
      </c>
      <c r="V24" s="94">
        <v>49821</v>
      </c>
      <c r="W24" s="94">
        <v>50185</v>
      </c>
      <c r="X24" s="94">
        <v>50549</v>
      </c>
    </row>
    <row r="25" spans="1:24" x14ac:dyDescent="0.25">
      <c r="A25" s="152"/>
      <c r="B25" s="94">
        <v>45439</v>
      </c>
      <c r="C25" s="127"/>
      <c r="D25" s="94">
        <v>45453</v>
      </c>
      <c r="E25" s="127"/>
      <c r="F25" s="127"/>
      <c r="G25" s="127"/>
      <c r="H25" s="127"/>
      <c r="I25" s="127"/>
      <c r="J25" s="127"/>
      <c r="K25" s="94">
        <v>45810</v>
      </c>
      <c r="L25" s="94">
        <v>46174</v>
      </c>
      <c r="M25" s="94">
        <v>46538</v>
      </c>
      <c r="N25" s="94">
        <v>46902</v>
      </c>
      <c r="O25" s="94">
        <v>47266</v>
      </c>
      <c r="P25" s="94">
        <v>47637</v>
      </c>
      <c r="Q25" s="94">
        <v>48001</v>
      </c>
      <c r="R25" s="94">
        <v>48365</v>
      </c>
      <c r="S25" s="94">
        <v>48729</v>
      </c>
      <c r="T25" s="94">
        <v>49093</v>
      </c>
      <c r="U25" s="94">
        <v>49457</v>
      </c>
      <c r="V25" s="94">
        <v>49828</v>
      </c>
      <c r="W25" s="94">
        <v>50192</v>
      </c>
      <c r="X25" s="94">
        <v>50556</v>
      </c>
    </row>
    <row r="26" spans="1:24" x14ac:dyDescent="0.25">
      <c r="A26" s="152"/>
      <c r="B26" s="94">
        <v>45446</v>
      </c>
      <c r="C26" s="127"/>
      <c r="D26" s="94">
        <v>45460</v>
      </c>
      <c r="E26" s="127"/>
      <c r="F26" s="127"/>
      <c r="G26" s="127"/>
      <c r="H26" s="127"/>
      <c r="I26" s="127"/>
      <c r="J26" s="127"/>
      <c r="K26" s="94">
        <v>45817</v>
      </c>
      <c r="L26" s="94">
        <v>46181</v>
      </c>
      <c r="M26" s="94">
        <v>46545</v>
      </c>
      <c r="N26" s="94">
        <v>46909</v>
      </c>
      <c r="O26" s="94">
        <v>47273</v>
      </c>
      <c r="P26" s="94">
        <v>47644</v>
      </c>
      <c r="Q26" s="94">
        <v>48008</v>
      </c>
      <c r="R26" s="94">
        <v>48372</v>
      </c>
      <c r="S26" s="94">
        <v>48736</v>
      </c>
      <c r="T26" s="94">
        <v>49100</v>
      </c>
      <c r="U26" s="94">
        <v>49464</v>
      </c>
      <c r="V26" s="94">
        <v>49835</v>
      </c>
      <c r="W26" s="94">
        <v>50199</v>
      </c>
      <c r="X26" s="94">
        <v>50563</v>
      </c>
    </row>
    <row r="27" spans="1:24" x14ac:dyDescent="0.25">
      <c r="A27" s="152"/>
      <c r="B27" s="94">
        <v>45453</v>
      </c>
      <c r="C27" s="127"/>
      <c r="D27" s="94">
        <v>45467</v>
      </c>
      <c r="E27" s="127"/>
      <c r="F27" s="127"/>
      <c r="G27" s="127"/>
      <c r="H27" s="127"/>
      <c r="I27" s="127"/>
      <c r="J27" s="127"/>
      <c r="K27" s="94">
        <v>45824</v>
      </c>
      <c r="L27" s="94">
        <v>46188</v>
      </c>
      <c r="M27" s="94">
        <v>46552</v>
      </c>
      <c r="N27" s="94">
        <v>46916</v>
      </c>
      <c r="O27" s="94">
        <v>47280</v>
      </c>
      <c r="P27" s="94">
        <v>47651</v>
      </c>
      <c r="Q27" s="94">
        <v>48015</v>
      </c>
      <c r="R27" s="94">
        <v>48379</v>
      </c>
      <c r="S27" s="94">
        <v>48743</v>
      </c>
      <c r="T27" s="94">
        <v>49107</v>
      </c>
      <c r="U27" s="94">
        <v>49471</v>
      </c>
      <c r="V27" s="94">
        <v>49842</v>
      </c>
      <c r="W27" s="94">
        <v>50206</v>
      </c>
      <c r="X27" s="94">
        <v>50570</v>
      </c>
    </row>
    <row r="28" spans="1:24" x14ac:dyDescent="0.25">
      <c r="A28" s="152"/>
      <c r="B28" s="94">
        <v>45460</v>
      </c>
      <c r="C28" s="127"/>
      <c r="D28" s="94">
        <v>45474</v>
      </c>
      <c r="E28" s="127"/>
      <c r="F28" s="127"/>
      <c r="G28" s="127"/>
      <c r="H28" s="127"/>
      <c r="I28" s="127"/>
      <c r="J28" s="127"/>
      <c r="K28" s="94">
        <v>45831</v>
      </c>
      <c r="L28" s="94">
        <v>46195</v>
      </c>
      <c r="M28" s="94">
        <v>46559</v>
      </c>
      <c r="N28" s="94">
        <v>46923</v>
      </c>
      <c r="O28" s="94">
        <v>47287</v>
      </c>
      <c r="P28" s="94">
        <v>47658</v>
      </c>
      <c r="Q28" s="94">
        <v>48022</v>
      </c>
      <c r="R28" s="94">
        <v>48386</v>
      </c>
      <c r="S28" s="94">
        <v>48750</v>
      </c>
      <c r="T28" s="94">
        <v>49114</v>
      </c>
      <c r="U28" s="94">
        <v>49478</v>
      </c>
      <c r="V28" s="94">
        <v>49849</v>
      </c>
      <c r="W28" s="94">
        <v>50213</v>
      </c>
      <c r="X28" s="94">
        <v>50577</v>
      </c>
    </row>
    <row r="29" spans="1:24" x14ac:dyDescent="0.25">
      <c r="A29" s="152"/>
      <c r="B29" s="94">
        <v>45467</v>
      </c>
      <c r="C29" s="127"/>
      <c r="D29" s="94">
        <v>45481</v>
      </c>
      <c r="E29" s="127"/>
      <c r="F29" s="127"/>
      <c r="G29" s="127"/>
      <c r="H29" s="127"/>
      <c r="I29" s="127"/>
      <c r="J29" s="127"/>
      <c r="K29" s="94">
        <v>45838</v>
      </c>
      <c r="L29" s="94">
        <v>46202</v>
      </c>
      <c r="M29" s="94">
        <v>46566</v>
      </c>
      <c r="N29" s="94">
        <v>46930</v>
      </c>
      <c r="O29" s="94">
        <v>47294</v>
      </c>
      <c r="P29" s="94">
        <v>47665</v>
      </c>
      <c r="Q29" s="94">
        <v>48029</v>
      </c>
      <c r="R29" s="94">
        <v>48393</v>
      </c>
      <c r="S29" s="94">
        <v>48757</v>
      </c>
      <c r="T29" s="94">
        <v>49121</v>
      </c>
      <c r="U29" s="94">
        <v>49485</v>
      </c>
      <c r="V29" s="94">
        <v>49856</v>
      </c>
      <c r="W29" s="94">
        <v>50220</v>
      </c>
      <c r="X29" s="94">
        <v>50584</v>
      </c>
    </row>
    <row r="30" spans="1:24" x14ac:dyDescent="0.25">
      <c r="A30" s="152"/>
      <c r="B30" s="94">
        <v>45474</v>
      </c>
      <c r="C30" s="127"/>
      <c r="D30" s="94">
        <v>45488</v>
      </c>
      <c r="E30" s="127"/>
      <c r="F30" s="127"/>
      <c r="G30" s="127"/>
      <c r="H30" s="127"/>
      <c r="I30" s="127"/>
      <c r="J30" s="127"/>
      <c r="K30" s="94">
        <v>45845</v>
      </c>
      <c r="L30" s="94">
        <v>46209</v>
      </c>
      <c r="M30" s="94">
        <v>46573</v>
      </c>
      <c r="N30" s="94">
        <v>46937</v>
      </c>
      <c r="O30" s="94">
        <v>47301</v>
      </c>
      <c r="P30" s="94">
        <v>47672</v>
      </c>
      <c r="Q30" s="94">
        <v>48036</v>
      </c>
      <c r="R30" s="94">
        <v>48400</v>
      </c>
      <c r="S30" s="94">
        <v>48764</v>
      </c>
      <c r="T30" s="94">
        <v>49128</v>
      </c>
      <c r="U30" s="94">
        <v>49492</v>
      </c>
      <c r="V30" s="94">
        <v>49863</v>
      </c>
      <c r="W30" s="94">
        <v>50227</v>
      </c>
      <c r="X30" s="94">
        <v>50591</v>
      </c>
    </row>
    <row r="31" spans="1:24" x14ac:dyDescent="0.25">
      <c r="A31" s="152"/>
      <c r="B31" s="94">
        <v>45481</v>
      </c>
      <c r="C31" s="127"/>
      <c r="D31" s="94">
        <v>45495</v>
      </c>
      <c r="E31" s="127"/>
      <c r="F31" s="127"/>
      <c r="G31" s="127"/>
      <c r="H31" s="127"/>
      <c r="I31" s="127"/>
      <c r="J31" s="127"/>
      <c r="K31" s="94">
        <v>45852</v>
      </c>
      <c r="L31" s="94">
        <v>46216</v>
      </c>
      <c r="M31" s="94">
        <v>46580</v>
      </c>
      <c r="N31" s="94">
        <v>46944</v>
      </c>
      <c r="O31" s="94">
        <v>47308</v>
      </c>
      <c r="P31" s="94">
        <v>47679</v>
      </c>
      <c r="Q31" s="94">
        <v>48043</v>
      </c>
      <c r="R31" s="94">
        <v>48407</v>
      </c>
      <c r="S31" s="94">
        <v>48771</v>
      </c>
      <c r="T31" s="94">
        <v>49135</v>
      </c>
      <c r="U31" s="94">
        <v>49499</v>
      </c>
      <c r="V31" s="94">
        <v>49870</v>
      </c>
      <c r="W31" s="94">
        <v>50234</v>
      </c>
      <c r="X31" s="94">
        <v>50598</v>
      </c>
    </row>
    <row r="32" spans="1:24" x14ac:dyDescent="0.25">
      <c r="A32" s="152"/>
      <c r="B32" s="94">
        <v>45488</v>
      </c>
      <c r="C32" s="127"/>
      <c r="D32" s="94">
        <v>45502</v>
      </c>
      <c r="E32" s="127"/>
      <c r="F32" s="127"/>
      <c r="G32" s="127"/>
      <c r="H32" s="127"/>
      <c r="I32" s="127"/>
      <c r="J32" s="127"/>
      <c r="K32" s="94">
        <v>45859</v>
      </c>
      <c r="L32" s="94">
        <v>46223</v>
      </c>
      <c r="M32" s="94">
        <v>46587</v>
      </c>
      <c r="N32" s="94">
        <v>46951</v>
      </c>
      <c r="O32" s="94">
        <v>47315</v>
      </c>
      <c r="P32" s="94">
        <v>47686</v>
      </c>
      <c r="Q32" s="94">
        <v>48050</v>
      </c>
      <c r="R32" s="94">
        <v>48414</v>
      </c>
      <c r="S32" s="94">
        <v>48778</v>
      </c>
      <c r="T32" s="94">
        <v>49142</v>
      </c>
      <c r="U32" s="94">
        <v>49506</v>
      </c>
      <c r="V32" s="94">
        <v>49877</v>
      </c>
      <c r="W32" s="94">
        <v>50241</v>
      </c>
      <c r="X32" s="94">
        <v>50605</v>
      </c>
    </row>
    <row r="33" spans="1:24" x14ac:dyDescent="0.25">
      <c r="A33" s="152"/>
      <c r="B33" s="94">
        <v>45495</v>
      </c>
      <c r="C33" s="127"/>
      <c r="D33" s="94">
        <v>45544</v>
      </c>
      <c r="E33" s="127"/>
      <c r="F33" s="127"/>
      <c r="G33" s="127"/>
      <c r="H33" s="127"/>
      <c r="I33" s="127"/>
      <c r="J33" s="127"/>
      <c r="K33" s="94">
        <v>45866</v>
      </c>
      <c r="L33" s="94">
        <v>46230</v>
      </c>
      <c r="M33" s="94">
        <v>46594</v>
      </c>
      <c r="N33" s="94">
        <v>46958</v>
      </c>
      <c r="O33" s="94">
        <v>47322</v>
      </c>
      <c r="P33" s="94">
        <v>47693</v>
      </c>
      <c r="Q33" s="94">
        <v>48057</v>
      </c>
      <c r="R33" s="94">
        <v>48421</v>
      </c>
      <c r="S33" s="94">
        <v>48785</v>
      </c>
      <c r="T33" s="94">
        <v>49149</v>
      </c>
      <c r="U33" s="94">
        <v>49513</v>
      </c>
      <c r="V33" s="94">
        <v>49884</v>
      </c>
      <c r="W33" s="94">
        <v>50248</v>
      </c>
      <c r="X33" s="94">
        <v>50612</v>
      </c>
    </row>
    <row r="34" spans="1:24" x14ac:dyDescent="0.25">
      <c r="A34" s="152"/>
      <c r="B34" s="94">
        <v>45502</v>
      </c>
      <c r="C34" s="127"/>
      <c r="D34" s="94">
        <v>45551</v>
      </c>
      <c r="E34" s="127"/>
      <c r="F34" s="127"/>
      <c r="G34" s="127"/>
      <c r="H34" s="127"/>
      <c r="I34" s="127"/>
      <c r="J34" s="127"/>
      <c r="K34" s="94">
        <v>45873</v>
      </c>
      <c r="L34" s="94">
        <v>46237</v>
      </c>
      <c r="M34" s="94">
        <v>46601</v>
      </c>
      <c r="N34" s="94">
        <v>46965</v>
      </c>
      <c r="O34" s="94">
        <v>47329</v>
      </c>
      <c r="P34" s="94">
        <v>47700</v>
      </c>
      <c r="Q34" s="94">
        <v>48064</v>
      </c>
      <c r="R34" s="94">
        <v>48428</v>
      </c>
      <c r="S34" s="94">
        <v>48792</v>
      </c>
      <c r="T34" s="94">
        <v>49156</v>
      </c>
      <c r="U34" s="94">
        <v>49520</v>
      </c>
      <c r="V34" s="94">
        <v>49891</v>
      </c>
      <c r="W34" s="94">
        <v>50255</v>
      </c>
      <c r="X34" s="94">
        <v>50619</v>
      </c>
    </row>
    <row r="35" spans="1:24" x14ac:dyDescent="0.25">
      <c r="A35" s="152"/>
      <c r="B35" s="94">
        <v>45509</v>
      </c>
      <c r="C35" s="127"/>
      <c r="D35" s="94">
        <v>45558</v>
      </c>
      <c r="E35" s="127"/>
      <c r="F35" s="127"/>
      <c r="G35" s="127"/>
      <c r="H35" s="127"/>
      <c r="I35" s="127"/>
      <c r="J35" s="127"/>
      <c r="K35" s="94">
        <v>45880</v>
      </c>
      <c r="L35" s="94">
        <v>46244</v>
      </c>
      <c r="M35" s="94">
        <v>46608</v>
      </c>
      <c r="N35" s="94">
        <v>46972</v>
      </c>
      <c r="O35" s="94">
        <v>47336</v>
      </c>
      <c r="P35" s="94">
        <v>47707</v>
      </c>
      <c r="Q35" s="94">
        <v>48071</v>
      </c>
      <c r="R35" s="94">
        <v>48435</v>
      </c>
      <c r="S35" s="94">
        <v>48799</v>
      </c>
      <c r="T35" s="94">
        <v>49163</v>
      </c>
      <c r="U35" s="94">
        <v>49527</v>
      </c>
      <c r="V35" s="94">
        <v>49898</v>
      </c>
      <c r="W35" s="94">
        <v>50262</v>
      </c>
      <c r="X35" s="94">
        <v>50626</v>
      </c>
    </row>
    <row r="36" spans="1:24" x14ac:dyDescent="0.25">
      <c r="A36" s="152"/>
      <c r="B36" s="94">
        <v>45516</v>
      </c>
      <c r="C36" s="127"/>
      <c r="D36" s="94">
        <v>45565</v>
      </c>
      <c r="E36" s="127"/>
      <c r="F36" s="127"/>
      <c r="G36" s="127"/>
      <c r="H36" s="127"/>
      <c r="I36" s="127"/>
      <c r="J36" s="127"/>
      <c r="K36" s="94">
        <v>45887</v>
      </c>
      <c r="L36" s="94">
        <v>46251</v>
      </c>
      <c r="M36" s="94">
        <v>46615</v>
      </c>
      <c r="N36" s="94">
        <v>46979</v>
      </c>
      <c r="O36" s="94">
        <v>47343</v>
      </c>
      <c r="P36" s="94">
        <v>47714</v>
      </c>
      <c r="Q36" s="94">
        <v>48078</v>
      </c>
      <c r="R36" s="94">
        <v>48442</v>
      </c>
      <c r="S36" s="94">
        <v>48806</v>
      </c>
      <c r="T36" s="94">
        <v>49170</v>
      </c>
      <c r="U36" s="94">
        <v>49534</v>
      </c>
      <c r="V36" s="94">
        <v>49905</v>
      </c>
      <c r="W36" s="94">
        <v>50269</v>
      </c>
      <c r="X36" s="94">
        <v>50633</v>
      </c>
    </row>
    <row r="37" spans="1:24" x14ac:dyDescent="0.25">
      <c r="A37" s="152"/>
      <c r="B37" s="94">
        <v>45523</v>
      </c>
      <c r="C37" s="127"/>
      <c r="D37" s="94">
        <v>45572</v>
      </c>
      <c r="E37" s="127"/>
      <c r="F37" s="127"/>
      <c r="G37" s="127"/>
      <c r="H37" s="127"/>
      <c r="I37" s="127"/>
      <c r="J37" s="127"/>
      <c r="K37" s="94">
        <v>45894</v>
      </c>
      <c r="L37" s="94">
        <v>46258</v>
      </c>
      <c r="M37" s="94">
        <v>46622</v>
      </c>
      <c r="N37" s="94">
        <v>46986</v>
      </c>
      <c r="O37" s="94">
        <v>47350</v>
      </c>
      <c r="P37" s="94">
        <v>47721</v>
      </c>
      <c r="Q37" s="94">
        <v>48085</v>
      </c>
      <c r="R37" s="94">
        <v>48449</v>
      </c>
      <c r="S37" s="94">
        <v>48813</v>
      </c>
      <c r="T37" s="94">
        <v>49177</v>
      </c>
      <c r="U37" s="94">
        <v>49541</v>
      </c>
      <c r="V37" s="94">
        <v>49912</v>
      </c>
      <c r="W37" s="94">
        <v>50276</v>
      </c>
      <c r="X37" s="94">
        <v>50640</v>
      </c>
    </row>
    <row r="38" spans="1:24" x14ac:dyDescent="0.25">
      <c r="A38" s="152"/>
      <c r="B38" s="94">
        <v>45530</v>
      </c>
      <c r="C38" s="127"/>
      <c r="D38" s="94">
        <v>45579</v>
      </c>
      <c r="E38" s="127"/>
      <c r="F38" s="127"/>
      <c r="G38" s="127"/>
      <c r="H38" s="127"/>
      <c r="I38" s="127"/>
      <c r="J38" s="127"/>
      <c r="K38" s="94">
        <v>45901</v>
      </c>
      <c r="L38" s="94">
        <v>46265</v>
      </c>
      <c r="M38" s="94">
        <v>46629</v>
      </c>
      <c r="N38" s="94">
        <v>46993</v>
      </c>
      <c r="O38" s="94">
        <v>47357</v>
      </c>
      <c r="P38" s="94">
        <v>47728</v>
      </c>
      <c r="Q38" s="94">
        <v>48092</v>
      </c>
      <c r="R38" s="94">
        <v>48456</v>
      </c>
      <c r="S38" s="94">
        <v>48820</v>
      </c>
      <c r="T38" s="94">
        <v>49184</v>
      </c>
      <c r="U38" s="94">
        <v>49548</v>
      </c>
      <c r="V38" s="94">
        <v>49919</v>
      </c>
      <c r="W38" s="94">
        <v>50283</v>
      </c>
      <c r="X38" s="94">
        <v>50647</v>
      </c>
    </row>
    <row r="39" spans="1:24" x14ac:dyDescent="0.25">
      <c r="A39" s="152"/>
      <c r="B39" s="94">
        <v>45537</v>
      </c>
      <c r="C39" s="127"/>
      <c r="D39" s="94">
        <v>45586</v>
      </c>
      <c r="E39" s="127"/>
      <c r="F39" s="127"/>
      <c r="G39" s="127"/>
      <c r="H39" s="127"/>
      <c r="I39" s="127"/>
      <c r="J39" s="127"/>
      <c r="K39" s="94">
        <v>45908</v>
      </c>
      <c r="L39" s="94">
        <v>46272</v>
      </c>
      <c r="M39" s="94">
        <v>46636</v>
      </c>
      <c r="N39" s="94">
        <v>47000</v>
      </c>
      <c r="O39" s="94">
        <v>47364</v>
      </c>
      <c r="P39" s="94">
        <v>47735</v>
      </c>
      <c r="Q39" s="94">
        <v>48099</v>
      </c>
      <c r="R39" s="94">
        <v>48463</v>
      </c>
      <c r="S39" s="94">
        <v>48827</v>
      </c>
      <c r="T39" s="94">
        <v>49191</v>
      </c>
      <c r="U39" s="94">
        <v>49555</v>
      </c>
      <c r="V39" s="94">
        <v>49926</v>
      </c>
      <c r="W39" s="94">
        <v>50290</v>
      </c>
      <c r="X39" s="94">
        <v>50654</v>
      </c>
    </row>
    <row r="40" spans="1:24" x14ac:dyDescent="0.25">
      <c r="A40" s="152"/>
      <c r="B40" s="94">
        <v>45544</v>
      </c>
      <c r="C40" s="127"/>
      <c r="D40" s="94">
        <v>45593</v>
      </c>
      <c r="E40" s="127"/>
      <c r="F40" s="127"/>
      <c r="G40" s="127"/>
      <c r="H40" s="127"/>
      <c r="I40" s="127"/>
      <c r="J40" s="127"/>
      <c r="K40" s="94">
        <v>45915</v>
      </c>
      <c r="L40" s="94">
        <v>46279</v>
      </c>
      <c r="M40" s="94">
        <v>46643</v>
      </c>
      <c r="N40" s="94">
        <v>47007</v>
      </c>
      <c r="O40" s="94">
        <v>47371</v>
      </c>
      <c r="P40" s="94">
        <v>47742</v>
      </c>
      <c r="Q40" s="94">
        <v>48106</v>
      </c>
      <c r="R40" s="94">
        <v>48470</v>
      </c>
      <c r="S40" s="94">
        <v>48834</v>
      </c>
      <c r="T40" s="94">
        <v>49198</v>
      </c>
      <c r="U40" s="94">
        <v>49562</v>
      </c>
      <c r="V40" s="94">
        <v>49933</v>
      </c>
      <c r="W40" s="94">
        <v>50297</v>
      </c>
      <c r="X40" s="94">
        <v>50661</v>
      </c>
    </row>
    <row r="41" spans="1:24" x14ac:dyDescent="0.25">
      <c r="A41" s="152"/>
      <c r="B41" s="94">
        <v>45551</v>
      </c>
      <c r="C41" s="127"/>
      <c r="D41" s="94">
        <v>45600</v>
      </c>
      <c r="E41" s="127"/>
      <c r="F41" s="127"/>
      <c r="G41" s="127"/>
      <c r="H41" s="127"/>
      <c r="I41" s="127"/>
      <c r="J41" s="127"/>
      <c r="K41" s="94">
        <v>45922</v>
      </c>
      <c r="L41" s="94">
        <v>46286</v>
      </c>
      <c r="M41" s="94">
        <v>46650</v>
      </c>
      <c r="N41" s="94">
        <v>47014</v>
      </c>
      <c r="O41" s="94">
        <v>47378</v>
      </c>
      <c r="P41" s="94">
        <v>47749</v>
      </c>
      <c r="Q41" s="94">
        <v>48113</v>
      </c>
      <c r="R41" s="94">
        <v>48477</v>
      </c>
      <c r="S41" s="94">
        <v>48841</v>
      </c>
      <c r="T41" s="94">
        <v>49205</v>
      </c>
      <c r="U41" s="94">
        <v>49569</v>
      </c>
      <c r="V41" s="94">
        <v>49940</v>
      </c>
      <c r="W41" s="94">
        <v>50304</v>
      </c>
      <c r="X41" s="94">
        <v>50668</v>
      </c>
    </row>
    <row r="42" spans="1:24" x14ac:dyDescent="0.25">
      <c r="A42" s="152"/>
      <c r="B42" s="94">
        <v>45558</v>
      </c>
      <c r="C42" s="127"/>
      <c r="D42" s="94">
        <v>45607</v>
      </c>
      <c r="E42" s="127"/>
      <c r="F42" s="127"/>
      <c r="G42" s="127"/>
      <c r="H42" s="127"/>
      <c r="I42" s="127"/>
      <c r="J42" s="127"/>
      <c r="K42" s="94">
        <v>45929</v>
      </c>
      <c r="L42" s="94">
        <v>46293</v>
      </c>
      <c r="M42" s="94">
        <v>46657</v>
      </c>
      <c r="N42" s="94">
        <v>47021</v>
      </c>
      <c r="O42" s="94">
        <v>47385</v>
      </c>
      <c r="P42" s="94">
        <v>47756</v>
      </c>
      <c r="Q42" s="94">
        <v>48120</v>
      </c>
      <c r="R42" s="94">
        <v>48484</v>
      </c>
      <c r="S42" s="94">
        <v>48848</v>
      </c>
      <c r="T42" s="94">
        <v>49212</v>
      </c>
      <c r="U42" s="94">
        <v>49576</v>
      </c>
      <c r="V42" s="94">
        <v>49947</v>
      </c>
      <c r="W42" s="94">
        <v>50311</v>
      </c>
      <c r="X42" s="94">
        <v>50675</v>
      </c>
    </row>
    <row r="43" spans="1:24" x14ac:dyDescent="0.25">
      <c r="A43" s="152"/>
      <c r="B43" s="94">
        <v>45565</v>
      </c>
      <c r="C43" s="127"/>
      <c r="D43" s="94">
        <v>45614</v>
      </c>
      <c r="E43" s="127"/>
      <c r="F43" s="127"/>
      <c r="G43" s="127"/>
      <c r="H43" s="127"/>
      <c r="I43" s="127"/>
      <c r="J43" s="127"/>
      <c r="K43" s="94">
        <v>45936</v>
      </c>
      <c r="L43" s="94">
        <v>46300</v>
      </c>
      <c r="M43" s="94">
        <v>46664</v>
      </c>
      <c r="N43" s="94">
        <v>47028</v>
      </c>
      <c r="O43" s="94">
        <v>47392</v>
      </c>
      <c r="P43" s="94">
        <v>47763</v>
      </c>
      <c r="Q43" s="94">
        <v>48127</v>
      </c>
      <c r="R43" s="94">
        <v>48491</v>
      </c>
      <c r="S43" s="94">
        <v>48855</v>
      </c>
      <c r="T43" s="94">
        <v>49219</v>
      </c>
      <c r="U43" s="94">
        <v>49583</v>
      </c>
      <c r="V43" s="94">
        <v>49954</v>
      </c>
      <c r="W43" s="94">
        <v>50318</v>
      </c>
      <c r="X43" s="94">
        <v>50682</v>
      </c>
    </row>
    <row r="44" spans="1:24" x14ac:dyDescent="0.25">
      <c r="A44" s="152"/>
      <c r="B44" s="94">
        <v>45572</v>
      </c>
      <c r="C44" s="127"/>
      <c r="D44" s="94">
        <v>45621</v>
      </c>
      <c r="E44" s="127"/>
      <c r="F44" s="127"/>
      <c r="G44" s="127"/>
      <c r="H44" s="127"/>
      <c r="I44" s="127"/>
      <c r="J44" s="127"/>
      <c r="K44" s="94">
        <v>45943</v>
      </c>
      <c r="L44" s="94">
        <v>46307</v>
      </c>
      <c r="M44" s="94">
        <v>46671</v>
      </c>
      <c r="N44" s="94">
        <v>47035</v>
      </c>
      <c r="O44" s="94">
        <v>47399</v>
      </c>
      <c r="P44" s="94">
        <v>47770</v>
      </c>
      <c r="Q44" s="94">
        <v>48134</v>
      </c>
      <c r="R44" s="94">
        <v>48498</v>
      </c>
      <c r="S44" s="94">
        <v>48862</v>
      </c>
      <c r="T44" s="94">
        <v>49226</v>
      </c>
      <c r="U44" s="94">
        <v>49590</v>
      </c>
      <c r="V44" s="94">
        <v>49961</v>
      </c>
      <c r="W44" s="94">
        <v>50325</v>
      </c>
      <c r="X44" s="94">
        <v>50689</v>
      </c>
    </row>
    <row r="45" spans="1:24" x14ac:dyDescent="0.25">
      <c r="A45" s="152"/>
      <c r="B45" s="94">
        <v>45579</v>
      </c>
      <c r="C45" s="127"/>
      <c r="D45" s="94">
        <v>45628</v>
      </c>
      <c r="E45" s="127"/>
      <c r="F45" s="127"/>
      <c r="G45" s="127"/>
      <c r="H45" s="127"/>
      <c r="I45" s="127"/>
      <c r="J45" s="127"/>
      <c r="K45" s="94">
        <v>45950</v>
      </c>
      <c r="L45" s="94">
        <v>46314</v>
      </c>
      <c r="M45" s="94">
        <v>46678</v>
      </c>
      <c r="N45" s="94">
        <v>47042</v>
      </c>
      <c r="O45" s="94">
        <v>47406</v>
      </c>
      <c r="P45" s="94">
        <v>47777</v>
      </c>
      <c r="Q45" s="94">
        <v>48141</v>
      </c>
      <c r="R45" s="94">
        <v>48505</v>
      </c>
      <c r="S45" s="94">
        <v>48869</v>
      </c>
      <c r="T45" s="94">
        <v>49233</v>
      </c>
      <c r="U45" s="94">
        <v>49597</v>
      </c>
      <c r="V45" s="94">
        <v>49968</v>
      </c>
      <c r="W45" s="94">
        <v>50332</v>
      </c>
      <c r="X45" s="94">
        <v>50696</v>
      </c>
    </row>
    <row r="46" spans="1:24" x14ac:dyDescent="0.25">
      <c r="A46" s="152"/>
      <c r="B46" s="94">
        <v>45586</v>
      </c>
      <c r="C46" s="127"/>
      <c r="D46" s="94">
        <v>45635</v>
      </c>
      <c r="E46" s="127"/>
      <c r="F46" s="127"/>
      <c r="G46" s="127"/>
      <c r="H46" s="127"/>
      <c r="I46" s="127"/>
      <c r="J46" s="127"/>
      <c r="K46" s="94">
        <v>45957</v>
      </c>
      <c r="L46" s="94">
        <v>46321</v>
      </c>
      <c r="M46" s="94">
        <v>46685</v>
      </c>
      <c r="N46" s="94">
        <v>47049</v>
      </c>
      <c r="O46" s="94">
        <v>47413</v>
      </c>
      <c r="P46" s="94">
        <v>47784</v>
      </c>
      <c r="Q46" s="94">
        <v>48148</v>
      </c>
      <c r="R46" s="94">
        <v>48512</v>
      </c>
      <c r="S46" s="94">
        <v>48876</v>
      </c>
      <c r="T46" s="94">
        <v>49240</v>
      </c>
      <c r="U46" s="94">
        <v>49604</v>
      </c>
      <c r="V46" s="94">
        <v>49975</v>
      </c>
      <c r="W46" s="94">
        <v>50339</v>
      </c>
      <c r="X46" s="94">
        <v>50703</v>
      </c>
    </row>
    <row r="47" spans="1:24" x14ac:dyDescent="0.25">
      <c r="A47" s="152"/>
      <c r="B47" s="94">
        <v>45593</v>
      </c>
      <c r="C47" s="127"/>
      <c r="D47" s="94">
        <v>45642</v>
      </c>
      <c r="E47" s="127"/>
      <c r="F47" s="127"/>
      <c r="G47" s="127"/>
      <c r="H47" s="127"/>
      <c r="I47" s="127"/>
      <c r="J47" s="127"/>
      <c r="K47" s="94">
        <v>45964</v>
      </c>
      <c r="L47" s="94">
        <v>46328</v>
      </c>
      <c r="M47" s="94">
        <v>46692</v>
      </c>
      <c r="N47" s="94">
        <v>47056</v>
      </c>
      <c r="O47" s="94">
        <v>47420</v>
      </c>
      <c r="P47" s="94">
        <v>47791</v>
      </c>
      <c r="Q47" s="94">
        <v>48155</v>
      </c>
      <c r="R47" s="94">
        <v>48519</v>
      </c>
      <c r="S47" s="94">
        <v>48883</v>
      </c>
      <c r="T47" s="94">
        <v>49247</v>
      </c>
      <c r="U47" s="94">
        <v>49611</v>
      </c>
      <c r="V47" s="94">
        <v>49982</v>
      </c>
      <c r="W47" s="94">
        <v>50346</v>
      </c>
      <c r="X47" s="94">
        <v>50710</v>
      </c>
    </row>
    <row r="48" spans="1:24" x14ac:dyDescent="0.25">
      <c r="A48" s="152"/>
      <c r="B48" s="94">
        <v>45600</v>
      </c>
      <c r="C48" s="127"/>
      <c r="D48" s="94">
        <v>45649</v>
      </c>
      <c r="E48" s="127"/>
      <c r="F48" s="127"/>
      <c r="G48" s="127"/>
      <c r="H48" s="127"/>
      <c r="I48" s="127"/>
      <c r="J48" s="127"/>
      <c r="K48" s="94">
        <v>45971</v>
      </c>
      <c r="L48" s="94">
        <v>46335</v>
      </c>
      <c r="M48" s="94">
        <v>46699</v>
      </c>
      <c r="N48" s="94">
        <v>47063</v>
      </c>
      <c r="O48" s="94">
        <v>47427</v>
      </c>
      <c r="P48" s="94">
        <v>47798</v>
      </c>
      <c r="Q48" s="94">
        <v>48162</v>
      </c>
      <c r="R48" s="94">
        <v>48526</v>
      </c>
      <c r="S48" s="94">
        <v>48890</v>
      </c>
      <c r="T48" s="94">
        <v>49254</v>
      </c>
      <c r="U48" s="94">
        <v>49618</v>
      </c>
      <c r="V48" s="94">
        <v>49989</v>
      </c>
      <c r="W48" s="94">
        <v>50353</v>
      </c>
      <c r="X48" s="94">
        <v>50717</v>
      </c>
    </row>
    <row r="49" spans="1:24" x14ac:dyDescent="0.25">
      <c r="A49" s="152"/>
      <c r="B49" s="94">
        <v>45607</v>
      </c>
      <c r="C49" s="127"/>
      <c r="D49" s="94">
        <v>45656</v>
      </c>
      <c r="E49" s="127"/>
      <c r="F49" s="127"/>
      <c r="G49" s="127"/>
      <c r="H49" s="127"/>
      <c r="I49" s="127"/>
      <c r="J49" s="127"/>
      <c r="K49" s="94">
        <v>45978</v>
      </c>
      <c r="L49" s="94">
        <v>46342</v>
      </c>
      <c r="M49" s="94">
        <v>46706</v>
      </c>
      <c r="N49" s="94">
        <v>47070</v>
      </c>
      <c r="O49" s="94">
        <v>47434</v>
      </c>
      <c r="P49" s="94">
        <v>47805</v>
      </c>
      <c r="Q49" s="94">
        <v>48169</v>
      </c>
      <c r="R49" s="94">
        <v>48533</v>
      </c>
      <c r="S49" s="94">
        <v>48897</v>
      </c>
      <c r="T49" s="94">
        <v>49261</v>
      </c>
      <c r="U49" s="94">
        <v>49625</v>
      </c>
      <c r="V49" s="94">
        <v>49996</v>
      </c>
      <c r="W49" s="94">
        <v>50360</v>
      </c>
      <c r="X49" s="94">
        <v>50724</v>
      </c>
    </row>
    <row r="50" spans="1:24" x14ac:dyDescent="0.25">
      <c r="A50" s="152"/>
      <c r="B50" s="94">
        <v>45614</v>
      </c>
      <c r="C50" s="127"/>
      <c r="D50" s="94"/>
      <c r="E50" s="127"/>
      <c r="F50" s="127"/>
      <c r="G50" s="127"/>
      <c r="H50" s="127"/>
      <c r="I50" s="127"/>
      <c r="J50" s="127"/>
      <c r="K50" s="94">
        <v>45985</v>
      </c>
      <c r="L50" s="94">
        <v>46349</v>
      </c>
      <c r="M50" s="94">
        <v>46713</v>
      </c>
      <c r="N50" s="94">
        <v>47077</v>
      </c>
      <c r="O50" s="94">
        <v>47441</v>
      </c>
      <c r="P50" s="94">
        <v>47812</v>
      </c>
      <c r="Q50" s="94">
        <v>48176</v>
      </c>
      <c r="R50" s="94">
        <v>48540</v>
      </c>
      <c r="S50" s="94">
        <v>48904</v>
      </c>
      <c r="T50" s="94">
        <v>49268</v>
      </c>
      <c r="U50" s="94">
        <v>49632</v>
      </c>
      <c r="V50" s="94">
        <v>50003</v>
      </c>
      <c r="W50" s="94">
        <v>50367</v>
      </c>
      <c r="X50" s="94">
        <v>50731</v>
      </c>
    </row>
    <row r="51" spans="1:24" x14ac:dyDescent="0.25">
      <c r="A51" s="152"/>
      <c r="B51" s="94">
        <v>45621</v>
      </c>
      <c r="C51" s="127"/>
      <c r="D51" s="94"/>
      <c r="E51" s="127"/>
      <c r="F51" s="127"/>
      <c r="G51" s="127"/>
      <c r="H51" s="127"/>
      <c r="I51" s="127"/>
      <c r="J51" s="127"/>
      <c r="K51" s="94">
        <v>45992</v>
      </c>
      <c r="L51" s="94">
        <v>46356</v>
      </c>
      <c r="M51" s="94">
        <v>46720</v>
      </c>
      <c r="N51" s="94">
        <v>47084</v>
      </c>
      <c r="O51" s="94">
        <v>47448</v>
      </c>
      <c r="P51" s="94">
        <v>47819</v>
      </c>
      <c r="Q51" s="94">
        <v>48183</v>
      </c>
      <c r="R51" s="94">
        <v>48547</v>
      </c>
      <c r="S51" s="94">
        <v>48911</v>
      </c>
      <c r="T51" s="94">
        <v>49275</v>
      </c>
      <c r="U51" s="94">
        <v>49639</v>
      </c>
      <c r="V51" s="94">
        <v>50010</v>
      </c>
      <c r="W51" s="94">
        <v>50374</v>
      </c>
      <c r="X51" s="94">
        <v>50738</v>
      </c>
    </row>
    <row r="52" spans="1:24" x14ac:dyDescent="0.25">
      <c r="A52" s="152"/>
      <c r="B52" s="94">
        <v>45628</v>
      </c>
      <c r="C52" s="127"/>
      <c r="D52" s="94"/>
      <c r="E52" s="127"/>
      <c r="F52" s="127"/>
      <c r="G52" s="127"/>
      <c r="H52" s="127"/>
      <c r="I52" s="127"/>
      <c r="J52" s="127"/>
      <c r="K52" s="94">
        <v>45999</v>
      </c>
      <c r="L52" s="94">
        <v>46363</v>
      </c>
      <c r="M52" s="94">
        <v>46727</v>
      </c>
      <c r="N52" s="94">
        <v>47091</v>
      </c>
      <c r="O52" s="94">
        <v>47455</v>
      </c>
      <c r="P52" s="94">
        <v>47826</v>
      </c>
      <c r="Q52" s="94">
        <v>48190</v>
      </c>
      <c r="R52" s="94">
        <v>48554</v>
      </c>
      <c r="S52" s="94">
        <v>48918</v>
      </c>
      <c r="T52" s="94">
        <v>49282</v>
      </c>
      <c r="U52" s="94">
        <v>49646</v>
      </c>
      <c r="V52" s="94">
        <v>50017</v>
      </c>
      <c r="W52" s="94">
        <v>50381</v>
      </c>
      <c r="X52" s="94">
        <v>50745</v>
      </c>
    </row>
    <row r="53" spans="1:24" x14ac:dyDescent="0.25">
      <c r="A53" s="152"/>
      <c r="B53" s="94">
        <v>45635</v>
      </c>
      <c r="C53" s="127"/>
      <c r="D53" s="94"/>
      <c r="E53" s="127"/>
      <c r="F53" s="127"/>
      <c r="G53" s="127"/>
      <c r="H53" s="127"/>
      <c r="I53" s="127"/>
      <c r="J53" s="127"/>
      <c r="K53" s="94">
        <v>46006</v>
      </c>
      <c r="L53" s="94">
        <v>46370</v>
      </c>
      <c r="M53" s="94">
        <v>46734</v>
      </c>
      <c r="N53" s="94">
        <v>47098</v>
      </c>
      <c r="O53" s="94">
        <v>47462</v>
      </c>
      <c r="P53" s="94">
        <v>47833</v>
      </c>
      <c r="Q53" s="94">
        <v>48197</v>
      </c>
      <c r="R53" s="94">
        <v>48561</v>
      </c>
      <c r="S53" s="94">
        <v>48925</v>
      </c>
      <c r="T53" s="94">
        <v>49289</v>
      </c>
      <c r="U53" s="94">
        <v>49653</v>
      </c>
      <c r="V53" s="94">
        <v>50024</v>
      </c>
      <c r="W53" s="94">
        <v>50388</v>
      </c>
      <c r="X53" s="94">
        <v>50752</v>
      </c>
    </row>
    <row r="54" spans="1:24" x14ac:dyDescent="0.25">
      <c r="A54" s="152"/>
      <c r="B54" s="94">
        <v>45642</v>
      </c>
      <c r="C54" s="127"/>
      <c r="D54" s="94"/>
      <c r="E54" s="127"/>
      <c r="F54" s="127"/>
      <c r="G54" s="127"/>
      <c r="H54" s="127"/>
      <c r="I54" s="127"/>
      <c r="J54" s="127"/>
      <c r="K54" s="94">
        <v>46013</v>
      </c>
      <c r="L54" s="94">
        <v>46377</v>
      </c>
      <c r="M54" s="94">
        <v>46741</v>
      </c>
      <c r="N54" s="94">
        <v>47105</v>
      </c>
      <c r="O54" s="94">
        <v>47469</v>
      </c>
      <c r="P54" s="94">
        <v>47840</v>
      </c>
      <c r="Q54" s="94">
        <v>48204</v>
      </c>
      <c r="R54" s="94">
        <v>48568</v>
      </c>
      <c r="S54" s="94">
        <v>48932</v>
      </c>
      <c r="T54" s="94">
        <v>49296</v>
      </c>
      <c r="U54" s="94">
        <v>49660</v>
      </c>
      <c r="V54" s="94">
        <v>50031</v>
      </c>
      <c r="W54" s="94">
        <v>50395</v>
      </c>
      <c r="X54" s="94">
        <v>50759</v>
      </c>
    </row>
    <row r="55" spans="1:24" x14ac:dyDescent="0.25">
      <c r="A55" s="152"/>
      <c r="B55" s="94">
        <v>45649</v>
      </c>
      <c r="C55" s="127"/>
      <c r="D55" s="94"/>
      <c r="E55" s="127"/>
      <c r="F55" s="127"/>
      <c r="G55" s="127"/>
      <c r="H55" s="127"/>
      <c r="I55" s="127"/>
      <c r="J55" s="127"/>
      <c r="K55" s="94">
        <v>46020</v>
      </c>
      <c r="L55" s="94">
        <v>46384</v>
      </c>
      <c r="M55" s="94">
        <v>46748</v>
      </c>
      <c r="N55" s="94">
        <v>47112</v>
      </c>
      <c r="O55" s="94">
        <v>47476</v>
      </c>
      <c r="P55" s="94">
        <v>47847</v>
      </c>
      <c r="Q55" s="94">
        <v>48211</v>
      </c>
      <c r="R55" s="94">
        <v>48575</v>
      </c>
      <c r="S55" s="94">
        <v>48939</v>
      </c>
      <c r="T55" s="94">
        <v>49303</v>
      </c>
      <c r="U55" s="94">
        <v>49667</v>
      </c>
      <c r="V55" s="94">
        <v>50038</v>
      </c>
      <c r="W55" s="94">
        <v>50402</v>
      </c>
      <c r="X55" s="94">
        <v>50766</v>
      </c>
    </row>
    <row r="56" spans="1:24" x14ac:dyDescent="0.25">
      <c r="A56" s="152"/>
      <c r="B56" s="94">
        <v>45656</v>
      </c>
      <c r="C56" s="127"/>
      <c r="D56" s="94"/>
      <c r="E56" s="127"/>
      <c r="F56" s="127"/>
      <c r="G56" s="127"/>
      <c r="H56" s="127"/>
      <c r="I56" s="127"/>
      <c r="J56" s="127"/>
      <c r="K56" s="94"/>
      <c r="L56" s="94"/>
      <c r="M56" s="94"/>
      <c r="N56" s="94"/>
      <c r="O56" s="94">
        <v>47483</v>
      </c>
      <c r="P56" s="94"/>
      <c r="Q56" s="94"/>
      <c r="R56" s="94"/>
      <c r="S56" s="94"/>
      <c r="T56" s="94"/>
      <c r="U56" s="94">
        <v>49674</v>
      </c>
      <c r="V56" s="94"/>
      <c r="W56" s="94"/>
      <c r="X56" s="94"/>
    </row>
  </sheetData>
  <mergeCells count="2">
    <mergeCell ref="B1:X1"/>
    <mergeCell ref="A4:A56"/>
  </mergeCells>
  <pageMargins left="0.7" right="0.7" top="0.5" bottom="0.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D4F4FB9C-DE6A-49B3-ADCE-AD4D158888E8}">
            <xm:f>ISNUMBER(_xlfn.XMATCH(B4, 'BO Schedule'!$L$2:$L$169))</xm:f>
            <x14:dxf>
              <fill>
                <patternFill>
                  <bgColor rgb="FFFF0000"/>
                </patternFill>
              </fill>
            </x14:dxf>
          </x14:cfRule>
          <xm:sqref>B4:B56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BDFD8-486C-494F-9043-E109BE8085E1}">
  <dimension ref="A1:W23"/>
  <sheetViews>
    <sheetView workbookViewId="0">
      <selection activeCell="F11" sqref="F11"/>
    </sheetView>
  </sheetViews>
  <sheetFormatPr defaultColWidth="8.81640625" defaultRowHeight="12.5" x14ac:dyDescent="0.25"/>
  <cols>
    <col min="1" max="1" width="10.81640625" style="159" customWidth="1"/>
    <col min="2" max="2" width="10.26953125" style="160" customWidth="1"/>
    <col min="3" max="3" width="11.7265625" style="161" customWidth="1"/>
    <col min="4" max="4" width="10.54296875" style="159" customWidth="1"/>
    <col min="5" max="5" width="19.54296875" style="158" customWidth="1"/>
    <col min="6" max="6" width="21.90625" style="158" customWidth="1"/>
    <col min="7" max="16384" width="8.81640625" style="158"/>
  </cols>
  <sheetData>
    <row r="1" spans="1:23" ht="17.5" x14ac:dyDescent="0.35">
      <c r="A1" s="156" t="s">
        <v>240</v>
      </c>
      <c r="B1" s="157"/>
      <c r="C1" s="157"/>
      <c r="D1" s="157"/>
      <c r="E1" s="157"/>
      <c r="F1" s="157"/>
    </row>
    <row r="3" spans="1:23" x14ac:dyDescent="0.25">
      <c r="A3" s="159" t="s">
        <v>241</v>
      </c>
      <c r="B3" s="160" t="s">
        <v>5</v>
      </c>
      <c r="C3" s="161" t="s">
        <v>242</v>
      </c>
      <c r="D3" s="159" t="s">
        <v>243</v>
      </c>
      <c r="E3" s="158" t="s">
        <v>244</v>
      </c>
      <c r="F3" s="158" t="s">
        <v>245</v>
      </c>
    </row>
    <row r="4" spans="1:23" x14ac:dyDescent="0.25">
      <c r="A4" s="162"/>
      <c r="B4" s="163" t="s">
        <v>274</v>
      </c>
      <c r="C4" s="164" cm="1">
        <f t="array" ref="C4">INDEX('[1]Hard Keys Inventory'!$A:$X,_xlfn.XMATCH(LEFT(KeyLog[[#This Row],[Room]],3),LEFT('[1]Hard Keys Inventory'!$A:$A,3)),_xlfn.SWITCH(MID(KeyLog[[#This Row],[Room]],4,1),"",3,"A",11,"B",19))</f>
        <v>295</v>
      </c>
      <c r="D4" s="165"/>
      <c r="E4" s="166"/>
      <c r="F4" s="167"/>
    </row>
    <row r="5" spans="1:23" x14ac:dyDescent="0.25">
      <c r="A5" s="168"/>
      <c r="B5" s="169"/>
      <c r="C5" s="164" cm="1">
        <f t="array" ref="C5">INDEX('[1]Hard Keys Inventory'!$A:$X,_xlfn.XMATCH(LEFT(KeyLog[[#This Row],[Room]],3),LEFT('[1]Hard Keys Inventory'!$A:$A,3)),_xlfn.SWITCH(MID(KeyLog[[#This Row],[Room]],4,1),"",3,"A",11,"B",19))</f>
        <v>0</v>
      </c>
      <c r="D5" s="170"/>
      <c r="E5" s="171"/>
      <c r="F5" s="172"/>
    </row>
    <row r="6" spans="1:23" x14ac:dyDescent="0.25">
      <c r="A6" s="173"/>
      <c r="B6" s="174"/>
      <c r="C6" s="164" cm="1">
        <f t="array" ref="C6">INDEX('[1]Hard Keys Inventory'!$A:$X,_xlfn.XMATCH(LEFT(KeyLog[[#This Row],[Room]],3),LEFT('[1]Hard Keys Inventory'!$A:$A,3)),_xlfn.SWITCH(MID(KeyLog[[#This Row],[Room]],4,1),"",3,"A",11,"B",19))</f>
        <v>0</v>
      </c>
      <c r="D6" s="175"/>
      <c r="E6" s="176"/>
      <c r="F6" s="177"/>
    </row>
    <row r="7" spans="1:23" x14ac:dyDescent="0.25">
      <c r="A7" s="178"/>
      <c r="C7" s="164" cm="1">
        <f t="array" ref="C7">INDEX('[1]Hard Keys Inventory'!$A:$X,_xlfn.XMATCH(LEFT(KeyLog[[#This Row],[Room]],3),LEFT('[1]Hard Keys Inventory'!$A:$A,3)),_xlfn.SWITCH(MID(KeyLog[[#This Row],[Room]],4,1),"",3,"A",11,"B",19))</f>
        <v>0</v>
      </c>
    </row>
    <row r="8" spans="1:23" x14ac:dyDescent="0.25">
      <c r="A8" s="178"/>
      <c r="C8" s="164" cm="1">
        <f t="array" ref="C8">INDEX('[1]Hard Keys Inventory'!$A:$X,_xlfn.XMATCH(LEFT(KeyLog[[#This Row],[Room]],3),LEFT('[1]Hard Keys Inventory'!$A:$A,3)),_xlfn.SWITCH(MID(KeyLog[[#This Row],[Room]],4,1),"",3,"A",11,"B",19))</f>
        <v>0</v>
      </c>
    </row>
    <row r="9" spans="1:23" x14ac:dyDescent="0.25">
      <c r="A9" s="178"/>
      <c r="C9" s="164" cm="1">
        <f t="array" ref="C9">INDEX('[1]Hard Keys Inventory'!$A:$X,_xlfn.XMATCH(LEFT(KeyLog[[#This Row],[Room]],3),LEFT('[1]Hard Keys Inventory'!$A:$A,3)),_xlfn.SWITCH(MID(KeyLog[[#This Row],[Room]],4,1),"",3,"A",11,"B",19))</f>
        <v>0</v>
      </c>
    </row>
    <row r="10" spans="1:23" x14ac:dyDescent="0.25">
      <c r="J10" s="179"/>
      <c r="K10" s="179"/>
      <c r="L10" s="179"/>
      <c r="M10" s="179"/>
      <c r="N10" s="179"/>
      <c r="O10" s="179"/>
      <c r="P10" s="179"/>
      <c r="Q10" s="179"/>
      <c r="R10" s="179"/>
      <c r="S10" s="179"/>
      <c r="T10" s="179"/>
      <c r="U10" s="179"/>
      <c r="V10" s="179"/>
      <c r="W10" s="179"/>
    </row>
    <row r="11" spans="1:23" x14ac:dyDescent="0.25">
      <c r="J11" s="179"/>
      <c r="K11" s="179"/>
      <c r="L11" s="179"/>
      <c r="M11" s="179"/>
      <c r="N11" s="179"/>
      <c r="O11" s="179"/>
      <c r="P11" s="179"/>
      <c r="Q11" s="179"/>
      <c r="R11" s="179"/>
      <c r="S11" s="179"/>
      <c r="T11" s="179"/>
      <c r="U11" s="179"/>
      <c r="V11" s="179"/>
      <c r="W11" s="179"/>
    </row>
    <row r="12" spans="1:23" x14ac:dyDescent="0.25"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179"/>
      <c r="V12" s="179"/>
      <c r="W12" s="179"/>
    </row>
    <row r="13" spans="1:23" x14ac:dyDescent="0.25">
      <c r="J13" s="179"/>
      <c r="K13" s="179"/>
      <c r="L13" s="179"/>
      <c r="M13" s="179"/>
      <c r="N13" s="179"/>
      <c r="O13" s="179"/>
      <c r="P13" s="179"/>
      <c r="Q13" s="179"/>
      <c r="R13" s="179"/>
      <c r="S13" s="179"/>
      <c r="T13" s="179"/>
      <c r="U13" s="179"/>
      <c r="V13" s="179"/>
      <c r="W13" s="179"/>
    </row>
    <row r="14" spans="1:23" x14ac:dyDescent="0.25">
      <c r="J14" s="179"/>
      <c r="K14" s="179"/>
      <c r="L14" s="179"/>
      <c r="M14" s="179"/>
      <c r="N14" s="179"/>
      <c r="O14" s="179"/>
      <c r="P14" s="179"/>
      <c r="Q14" s="179"/>
      <c r="R14" s="179"/>
      <c r="S14" s="179"/>
      <c r="T14" s="179"/>
      <c r="U14" s="179"/>
      <c r="V14" s="179"/>
      <c r="W14" s="179"/>
    </row>
    <row r="15" spans="1:23" x14ac:dyDescent="0.25">
      <c r="J15" s="179"/>
      <c r="K15" s="179"/>
      <c r="L15" s="179"/>
      <c r="M15" s="179"/>
      <c r="N15" s="179"/>
      <c r="O15" s="179"/>
      <c r="P15" s="179"/>
      <c r="Q15" s="179"/>
      <c r="R15" s="179"/>
      <c r="S15" s="179"/>
      <c r="T15" s="179"/>
      <c r="U15" s="179"/>
      <c r="V15" s="179"/>
      <c r="W15" s="179"/>
    </row>
    <row r="16" spans="1:23" x14ac:dyDescent="0.25">
      <c r="J16" s="179"/>
      <c r="K16" s="179"/>
      <c r="L16" s="179"/>
      <c r="M16" s="179"/>
      <c r="N16" s="179"/>
      <c r="O16" s="179"/>
      <c r="P16" s="179"/>
      <c r="Q16" s="179"/>
      <c r="R16" s="179"/>
      <c r="S16" s="179"/>
      <c r="T16" s="179"/>
      <c r="U16" s="179"/>
      <c r="V16" s="179"/>
      <c r="W16" s="179"/>
    </row>
    <row r="17" spans="10:23" x14ac:dyDescent="0.25"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</row>
    <row r="18" spans="10:23" x14ac:dyDescent="0.25">
      <c r="J18" s="179"/>
      <c r="K18" s="179"/>
      <c r="L18" s="179"/>
      <c r="M18" s="179"/>
      <c r="N18" s="179"/>
      <c r="O18" s="179"/>
      <c r="P18" s="179"/>
      <c r="Q18" s="179"/>
      <c r="R18" s="179"/>
      <c r="S18" s="179"/>
      <c r="T18" s="179"/>
      <c r="U18" s="179"/>
      <c r="V18" s="179"/>
      <c r="W18" s="179"/>
    </row>
    <row r="19" spans="10:23" x14ac:dyDescent="0.25">
      <c r="J19" s="179"/>
      <c r="K19" s="179"/>
      <c r="L19" s="179"/>
      <c r="M19" s="179"/>
      <c r="N19" s="179"/>
      <c r="O19" s="179"/>
      <c r="P19" s="179"/>
      <c r="Q19" s="179"/>
      <c r="R19" s="179"/>
      <c r="S19" s="179"/>
      <c r="T19" s="179"/>
      <c r="U19" s="179"/>
      <c r="V19" s="179"/>
      <c r="W19" s="179"/>
    </row>
    <row r="20" spans="10:23" x14ac:dyDescent="0.25"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179"/>
      <c r="W20" s="179"/>
    </row>
    <row r="21" spans="10:23" x14ac:dyDescent="0.25">
      <c r="J21" s="179"/>
      <c r="K21" s="179"/>
      <c r="L21" s="179"/>
      <c r="M21" s="179"/>
      <c r="N21" s="179"/>
      <c r="O21" s="179"/>
      <c r="P21" s="179"/>
      <c r="Q21" s="179"/>
      <c r="R21" s="179"/>
      <c r="S21" s="179"/>
      <c r="T21" s="179"/>
      <c r="U21" s="179"/>
      <c r="V21" s="179"/>
      <c r="W21" s="179"/>
    </row>
    <row r="22" spans="10:23" x14ac:dyDescent="0.25">
      <c r="J22" s="179"/>
      <c r="K22" s="179"/>
      <c r="L22" s="179"/>
      <c r="M22" s="179"/>
      <c r="N22" s="179"/>
      <c r="O22" s="179"/>
      <c r="P22" s="179"/>
      <c r="Q22" s="179"/>
      <c r="R22" s="179"/>
      <c r="S22" s="179"/>
      <c r="T22" s="179"/>
      <c r="U22" s="179"/>
      <c r="V22" s="179"/>
      <c r="W22" s="179"/>
    </row>
    <row r="23" spans="10:23" x14ac:dyDescent="0.25">
      <c r="J23" s="179"/>
      <c r="K23" s="179"/>
      <c r="L23" s="179"/>
      <c r="M23" s="179"/>
      <c r="N23" s="179"/>
      <c r="O23" s="179"/>
      <c r="P23" s="179"/>
      <c r="Q23" s="179"/>
      <c r="R23" s="179"/>
      <c r="S23" s="179"/>
      <c r="T23" s="179"/>
      <c r="U23" s="179"/>
      <c r="V23" s="179"/>
      <c r="W23" s="179"/>
    </row>
  </sheetData>
  <sheetProtection formatCells="0" formatColumns="0" formatRows="0" insertColumns="0" insertRows="0" insertHyperlinks="0" deleteColumns="0" deleteRows="0" sort="0" autoFilter="0" pivotTables="0"/>
  <mergeCells count="1">
    <mergeCell ref="A1:F1"/>
  </mergeCells>
  <dataValidations count="2">
    <dataValidation type="custom" allowBlank="1" showInputMessage="1" showErrorMessage="1" errorTitle="Do Not Overwrite Formula" error="This field is calculated using a formula and should not be entered manually. Please click 'CANCEL'" sqref="C2:C1048576" xr:uid="{95BFF254-5B85-4BA7-B64F-64D627E0EF39}">
      <formula1>FALSE</formula1>
    </dataValidation>
    <dataValidation type="list" allowBlank="1" showInputMessage="1" showErrorMessage="1" sqref="D4:D38" xr:uid="{3B61313E-B763-4E1E-9B82-F66B938DEEC8}">
      <formula1>"Out, In"</formula1>
    </dataValidation>
  </dataValidations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B5058-DB7B-449B-B6EA-65A40CA2B05E}">
  <dimension ref="A1:X112"/>
  <sheetViews>
    <sheetView workbookViewId="0">
      <selection activeCell="J10" sqref="J10"/>
    </sheetView>
  </sheetViews>
  <sheetFormatPr defaultColWidth="9.1796875" defaultRowHeight="12.5" x14ac:dyDescent="0.25"/>
  <cols>
    <col min="1" max="24" width="9.1796875" style="241"/>
    <col min="25" max="16384" width="9.1796875" style="181"/>
  </cols>
  <sheetData>
    <row r="1" spans="1:24" ht="18" x14ac:dyDescent="0.25">
      <c r="A1" s="180" t="s">
        <v>246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P1" s="180"/>
      <c r="Q1" s="180"/>
      <c r="R1" s="180"/>
      <c r="S1" s="180"/>
      <c r="T1" s="180"/>
      <c r="U1" s="180"/>
      <c r="V1" s="180"/>
      <c r="W1" s="180"/>
      <c r="X1" s="180"/>
    </row>
    <row r="2" spans="1:24" ht="16" thickBot="1" x14ac:dyDescent="0.3">
      <c r="A2" s="182" t="s">
        <v>247</v>
      </c>
      <c r="B2" s="183"/>
      <c r="C2" s="183"/>
      <c r="D2" s="183"/>
      <c r="E2" s="183"/>
      <c r="F2" s="183"/>
      <c r="G2" s="183"/>
      <c r="H2" s="183"/>
      <c r="I2" s="182" t="s">
        <v>248</v>
      </c>
      <c r="J2" s="182"/>
      <c r="K2" s="182"/>
      <c r="L2" s="182"/>
      <c r="M2" s="182"/>
      <c r="N2" s="182"/>
      <c r="O2" s="182"/>
      <c r="P2" s="182"/>
      <c r="Q2" s="182" t="s">
        <v>249</v>
      </c>
      <c r="R2" s="183"/>
      <c r="S2" s="183"/>
      <c r="T2" s="183"/>
      <c r="U2" s="183"/>
      <c r="V2" s="183"/>
      <c r="W2" s="183"/>
      <c r="X2" s="183"/>
    </row>
    <row r="3" spans="1:24" ht="53" thickTop="1" thickBot="1" x14ac:dyDescent="0.3">
      <c r="A3" s="184" t="s">
        <v>250</v>
      </c>
      <c r="B3" s="185" t="s">
        <v>251</v>
      </c>
      <c r="C3" s="186" t="s">
        <v>252</v>
      </c>
      <c r="D3" s="187" t="s">
        <v>253</v>
      </c>
      <c r="E3" s="187" t="s">
        <v>254</v>
      </c>
      <c r="F3" s="187" t="s">
        <v>255</v>
      </c>
      <c r="G3" s="187" t="s">
        <v>256</v>
      </c>
      <c r="H3" s="188" t="s">
        <v>257</v>
      </c>
      <c r="I3" s="184" t="s">
        <v>258</v>
      </c>
      <c r="J3" s="185" t="s">
        <v>259</v>
      </c>
      <c r="K3" s="186" t="s">
        <v>260</v>
      </c>
      <c r="L3" s="187" t="s">
        <v>261</v>
      </c>
      <c r="M3" s="187" t="s">
        <v>262</v>
      </c>
      <c r="N3" s="187" t="s">
        <v>263</v>
      </c>
      <c r="O3" s="187" t="s">
        <v>264</v>
      </c>
      <c r="P3" s="189" t="s">
        <v>265</v>
      </c>
      <c r="Q3" s="184" t="s">
        <v>266</v>
      </c>
      <c r="R3" s="185" t="s">
        <v>267</v>
      </c>
      <c r="S3" s="190" t="s">
        <v>268</v>
      </c>
      <c r="T3" s="187" t="s">
        <v>269</v>
      </c>
      <c r="U3" s="187" t="s">
        <v>270</v>
      </c>
      <c r="V3" s="187" t="s">
        <v>271</v>
      </c>
      <c r="W3" s="187" t="s">
        <v>272</v>
      </c>
      <c r="X3" s="188" t="s">
        <v>273</v>
      </c>
    </row>
    <row r="4" spans="1:24" ht="13.5" thickTop="1" x14ac:dyDescent="0.25">
      <c r="A4" s="191">
        <v>101</v>
      </c>
      <c r="B4" s="192">
        <v>101</v>
      </c>
      <c r="C4" s="193">
        <v>282</v>
      </c>
      <c r="D4" s="194">
        <v>3</v>
      </c>
      <c r="E4" s="194">
        <v>1</v>
      </c>
      <c r="F4" s="194">
        <f t="shared" ref="F4:F67" si="0">D4-E4</f>
        <v>2</v>
      </c>
      <c r="G4" s="194"/>
      <c r="H4" s="195" cm="1">
        <f t="array" ref="H4">_xlfn.LET(_xlpm.change,_xlfn._xlws.FILTER([1]!KeyLog[Out/In],LEFT([1]!KeyLog[KeyID],9)=LEFT(C4,9),0),_xlpm.net,E4-SUM(_xlfn.SWITCH(_xlpm.change,"In",-1,"Out",1,_xlpm.change)),IF((E4="")*(_xlpm.net=0),"",_xlpm.net))</f>
        <v>1</v>
      </c>
      <c r="I4" s="196"/>
      <c r="J4" s="197"/>
      <c r="K4" s="197"/>
      <c r="L4" s="197"/>
      <c r="M4" s="197"/>
      <c r="N4" s="197"/>
      <c r="O4" s="197"/>
      <c r="P4" s="197" t="str" cm="1">
        <f t="array" ref="P4">_xlfn.LET(_xlpm.change,_xlfn._xlws.FILTER([1]!KeyLog[Out/In],LEFT([1]!KeyLog[KeyID],9)=LEFT(K4,9),0),_xlpm.net,M4-SUM(_xlfn.SWITCH(_xlpm.change,"In",-1,"Out",1,_xlpm.change)),IF((M4="")*(_xlpm.net=0),"",_xlpm.net))</f>
        <v/>
      </c>
      <c r="Q4" s="196"/>
      <c r="R4" s="197"/>
      <c r="S4" s="197"/>
      <c r="T4" s="197"/>
      <c r="U4" s="197"/>
      <c r="V4" s="197"/>
      <c r="W4" s="197"/>
      <c r="X4" s="198" t="str" cm="1">
        <f t="array" ref="X4">_xlfn.LET(_xlpm.change,_xlfn._xlws.FILTER([1]!KeyLog[Out/In],LEFT([1]!KeyLog[KeyID],9)=LEFT(S4,9),0),_xlpm.net,U4-SUM(_xlfn.SWITCH(_xlpm.change,"In",-1,"Out",1,_xlpm.change)),IF((U4="")*(_xlpm.net=0),"",_xlpm.net))</f>
        <v/>
      </c>
    </row>
    <row r="5" spans="1:24" ht="13" x14ac:dyDescent="0.25">
      <c r="A5" s="199">
        <v>102</v>
      </c>
      <c r="B5" s="200">
        <v>102</v>
      </c>
      <c r="C5" s="201">
        <v>281</v>
      </c>
      <c r="D5" s="202">
        <v>3</v>
      </c>
      <c r="E5" s="202">
        <v>1</v>
      </c>
      <c r="F5" s="202">
        <f t="shared" si="0"/>
        <v>2</v>
      </c>
      <c r="G5" s="202"/>
      <c r="H5" s="203" cm="1">
        <f t="array" ref="H5">_xlfn.LET(_xlpm.change,_xlfn._xlws.FILTER([1]!KeyLog[Out/In],LEFT([1]!KeyLog[KeyID],9)=LEFT(C5,9),0),_xlpm.net,E5-SUM(_xlfn.SWITCH(_xlpm.change,"In",-1,"Out",1,_xlpm.change)),IF((E5="")*(_xlpm.net=0),"",_xlpm.net))</f>
        <v>1</v>
      </c>
      <c r="I5" s="196"/>
      <c r="J5" s="197"/>
      <c r="K5" s="197"/>
      <c r="L5" s="197"/>
      <c r="M5" s="197"/>
      <c r="N5" s="197"/>
      <c r="O5" s="197"/>
      <c r="P5" s="197" t="str" cm="1">
        <f t="array" ref="P5">_xlfn.LET(_xlpm.change,_xlfn._xlws.FILTER([1]!KeyLog[Out/In],LEFT([1]!KeyLog[KeyID],9)=LEFT(K5,9),0),_xlpm.net,M5-SUM(_xlfn.SWITCH(_xlpm.change,"In",-1,"Out",1,_xlpm.change)),IF((M5="")*(_xlpm.net=0),"",_xlpm.net))</f>
        <v/>
      </c>
      <c r="Q5" s="196"/>
      <c r="R5" s="197"/>
      <c r="S5" s="197"/>
      <c r="T5" s="197"/>
      <c r="U5" s="197"/>
      <c r="V5" s="197"/>
      <c r="W5" s="197"/>
      <c r="X5" s="198" t="str" cm="1">
        <f t="array" ref="X5">_xlfn.LET(_xlpm.change,_xlfn._xlws.FILTER([1]!KeyLog[Out/In],LEFT([1]!KeyLog[KeyID],9)=LEFT(S5,9),0),_xlpm.net,U5-SUM(_xlfn.SWITCH(_xlpm.change,"In",-1,"Out",1,_xlpm.change)),IF((U5="")*(_xlpm.net=0),"",_xlpm.net))</f>
        <v/>
      </c>
    </row>
    <row r="6" spans="1:24" ht="13" x14ac:dyDescent="0.25">
      <c r="A6" s="199">
        <v>103</v>
      </c>
      <c r="B6" s="200">
        <v>103</v>
      </c>
      <c r="C6" s="201">
        <v>284</v>
      </c>
      <c r="D6" s="202">
        <v>3</v>
      </c>
      <c r="E6" s="202">
        <v>0</v>
      </c>
      <c r="F6" s="202">
        <f t="shared" si="0"/>
        <v>3</v>
      </c>
      <c r="G6" s="202"/>
      <c r="H6" s="203" cm="1">
        <f t="array" ref="H6">_xlfn.LET(_xlpm.change,_xlfn._xlws.FILTER([1]!KeyLog[Out/In],LEFT([1]!KeyLog[KeyID],9)=LEFT(C6,9),0),_xlpm.net,E6-SUM(_xlfn.SWITCH(_xlpm.change,"In",-1,"Out",1,_xlpm.change)),IF((E6="")*(_xlpm.net=0),"",_xlpm.net))</f>
        <v>0</v>
      </c>
      <c r="I6" s="196"/>
      <c r="J6" s="197"/>
      <c r="K6" s="197"/>
      <c r="L6" s="197"/>
      <c r="M6" s="197"/>
      <c r="N6" s="197"/>
      <c r="O6" s="197"/>
      <c r="P6" s="197" t="str" cm="1">
        <f t="array" ref="P6">_xlfn.LET(_xlpm.change,_xlfn._xlws.FILTER([1]!KeyLog[Out/In],LEFT([1]!KeyLog[KeyID],9)=LEFT(K6,9),0),_xlpm.net,M6-SUM(_xlfn.SWITCH(_xlpm.change,"In",-1,"Out",1,_xlpm.change)),IF((M6="")*(_xlpm.net=0),"",_xlpm.net))</f>
        <v/>
      </c>
      <c r="Q6" s="196"/>
      <c r="R6" s="197"/>
      <c r="S6" s="197"/>
      <c r="T6" s="197"/>
      <c r="U6" s="197"/>
      <c r="V6" s="197"/>
      <c r="W6" s="197"/>
      <c r="X6" s="198" t="str" cm="1">
        <f t="array" ref="X6">_xlfn.LET(_xlpm.change,_xlfn._xlws.FILTER([1]!KeyLog[Out/In],LEFT([1]!KeyLog[KeyID],9)=LEFT(S6,9),0),_xlpm.net,U6-SUM(_xlfn.SWITCH(_xlpm.change,"In",-1,"Out",1,_xlpm.change)),IF((U6="")*(_xlpm.net=0),"",_xlpm.net))</f>
        <v/>
      </c>
    </row>
    <row r="7" spans="1:24" ht="13" x14ac:dyDescent="0.25">
      <c r="A7" s="199">
        <v>104</v>
      </c>
      <c r="B7" s="200">
        <v>104</v>
      </c>
      <c r="C7" s="201">
        <v>283</v>
      </c>
      <c r="D7" s="202">
        <v>3</v>
      </c>
      <c r="E7" s="202">
        <v>0</v>
      </c>
      <c r="F7" s="202">
        <f t="shared" si="0"/>
        <v>3</v>
      </c>
      <c r="G7" s="202"/>
      <c r="H7" s="203" cm="1">
        <f t="array" ref="H7">_xlfn.LET(_xlpm.change,_xlfn._xlws.FILTER([1]!KeyLog[Out/In],LEFT([1]!KeyLog[KeyID],9)=LEFT(C7,9),0),_xlpm.net,E7-SUM(_xlfn.SWITCH(_xlpm.change,"In",-1,"Out",1,_xlpm.change)),IF((E7="")*(_xlpm.net=0),"",_xlpm.net))</f>
        <v>0</v>
      </c>
      <c r="I7" s="196"/>
      <c r="J7" s="197"/>
      <c r="K7" s="197"/>
      <c r="L7" s="197"/>
      <c r="M7" s="197"/>
      <c r="N7" s="197"/>
      <c r="O7" s="197"/>
      <c r="P7" s="197" t="str" cm="1">
        <f t="array" ref="P7">_xlfn.LET(_xlpm.change,_xlfn._xlws.FILTER([1]!KeyLog[Out/In],LEFT([1]!KeyLog[KeyID],9)=LEFT(K7,9),0),_xlpm.net,M7-SUM(_xlfn.SWITCH(_xlpm.change,"In",-1,"Out",1,_xlpm.change)),IF((M7="")*(_xlpm.net=0),"",_xlpm.net))</f>
        <v/>
      </c>
      <c r="Q7" s="196"/>
      <c r="R7" s="197"/>
      <c r="S7" s="197"/>
      <c r="T7" s="197"/>
      <c r="U7" s="197"/>
      <c r="V7" s="197"/>
      <c r="W7" s="197"/>
      <c r="X7" s="198" t="str" cm="1">
        <f t="array" ref="X7">_xlfn.LET(_xlpm.change,_xlfn._xlws.FILTER([1]!KeyLog[Out/In],LEFT([1]!KeyLog[KeyID],9)=LEFT(S7,9),0),_xlpm.net,U7-SUM(_xlfn.SWITCH(_xlpm.change,"In",-1,"Out",1,_xlpm.change)),IF((U7="")*(_xlpm.net=0),"",_xlpm.net))</f>
        <v/>
      </c>
    </row>
    <row r="8" spans="1:24" ht="13" x14ac:dyDescent="0.25">
      <c r="A8" s="199">
        <v>105</v>
      </c>
      <c r="B8" s="200">
        <v>105</v>
      </c>
      <c r="C8" s="201">
        <v>286</v>
      </c>
      <c r="D8" s="202">
        <v>3</v>
      </c>
      <c r="E8" s="202">
        <v>2</v>
      </c>
      <c r="F8" s="202">
        <f t="shared" si="0"/>
        <v>1</v>
      </c>
      <c r="G8" s="202"/>
      <c r="H8" s="203" cm="1">
        <f t="array" ref="H8">_xlfn.LET(_xlpm.change,_xlfn._xlws.FILTER([1]!KeyLog[Out/In],LEFT([1]!KeyLog[KeyID],9)=LEFT(C8,9),0),_xlpm.net,E8-SUM(_xlfn.SWITCH(_xlpm.change,"In",-1,"Out",1,_xlpm.change)),IF((E8="")*(_xlpm.net=0),"",_xlpm.net))</f>
        <v>2</v>
      </c>
      <c r="I8" s="196"/>
      <c r="J8" s="197"/>
      <c r="K8" s="197"/>
      <c r="L8" s="197"/>
      <c r="M8" s="197"/>
      <c r="N8" s="197"/>
      <c r="O8" s="197"/>
      <c r="P8" s="197" t="str" cm="1">
        <f t="array" ref="P8">_xlfn.LET(_xlpm.change,_xlfn._xlws.FILTER([1]!KeyLog[Out/In],LEFT([1]!KeyLog[KeyID],9)=LEFT(K8,9),0),_xlpm.net,M8-SUM(_xlfn.SWITCH(_xlpm.change,"In",-1,"Out",1,_xlpm.change)),IF((M8="")*(_xlpm.net=0),"",_xlpm.net))</f>
        <v/>
      </c>
      <c r="Q8" s="196"/>
      <c r="R8" s="197"/>
      <c r="S8" s="197"/>
      <c r="T8" s="197"/>
      <c r="U8" s="197"/>
      <c r="V8" s="197"/>
      <c r="W8" s="197"/>
      <c r="X8" s="198" t="str" cm="1">
        <f t="array" ref="X8">_xlfn.LET(_xlpm.change,_xlfn._xlws.FILTER([1]!KeyLog[Out/In],LEFT([1]!KeyLog[KeyID],9)=LEFT(S8,9),0),_xlpm.net,U8-SUM(_xlfn.SWITCH(_xlpm.change,"In",-1,"Out",1,_xlpm.change)),IF((U8="")*(_xlpm.net=0),"",_xlpm.net))</f>
        <v/>
      </c>
    </row>
    <row r="9" spans="1:24" ht="13" x14ac:dyDescent="0.25">
      <c r="A9" s="199">
        <v>106</v>
      </c>
      <c r="B9" s="200">
        <v>106</v>
      </c>
      <c r="C9" s="201">
        <v>285</v>
      </c>
      <c r="D9" s="202">
        <v>3</v>
      </c>
      <c r="E9" s="202">
        <v>1</v>
      </c>
      <c r="F9" s="202">
        <f t="shared" si="0"/>
        <v>2</v>
      </c>
      <c r="G9" s="202"/>
      <c r="H9" s="203" cm="1">
        <f t="array" ref="H9">_xlfn.LET(_xlpm.change,_xlfn._xlws.FILTER([1]!KeyLog[Out/In],LEFT([1]!KeyLog[KeyID],9)=LEFT(C9,9),0),_xlpm.net,E9-SUM(_xlfn.SWITCH(_xlpm.change,"In",-1,"Out",1,_xlpm.change)),IF((E9="")*(_xlpm.net=0),"",_xlpm.net))</f>
        <v>1</v>
      </c>
      <c r="I9" s="196"/>
      <c r="J9" s="197"/>
      <c r="K9" s="197"/>
      <c r="L9" s="197"/>
      <c r="M9" s="197"/>
      <c r="N9" s="197"/>
      <c r="O9" s="197"/>
      <c r="P9" s="197" t="str" cm="1">
        <f t="array" ref="P9">_xlfn.LET(_xlpm.change,_xlfn._xlws.FILTER([1]!KeyLog[Out/In],LEFT([1]!KeyLog[KeyID],9)=LEFT(K9,9),0),_xlpm.net,M9-SUM(_xlfn.SWITCH(_xlpm.change,"In",-1,"Out",1,_xlpm.change)),IF((M9="")*(_xlpm.net=0),"",_xlpm.net))</f>
        <v/>
      </c>
      <c r="Q9" s="196"/>
      <c r="R9" s="197"/>
      <c r="S9" s="197"/>
      <c r="T9" s="197"/>
      <c r="U9" s="197"/>
      <c r="V9" s="197"/>
      <c r="W9" s="197"/>
      <c r="X9" s="198" t="str" cm="1">
        <f t="array" ref="X9">_xlfn.LET(_xlpm.change,_xlfn._xlws.FILTER([1]!KeyLog[Out/In],LEFT([1]!KeyLog[KeyID],9)=LEFT(S9,9),0),_xlpm.net,U9-SUM(_xlfn.SWITCH(_xlpm.change,"In",-1,"Out",1,_xlpm.change)),IF((U9="")*(_xlpm.net=0),"",_xlpm.net))</f>
        <v/>
      </c>
    </row>
    <row r="10" spans="1:24" ht="13" x14ac:dyDescent="0.25">
      <c r="A10" s="199">
        <v>107</v>
      </c>
      <c r="B10" s="200">
        <v>107</v>
      </c>
      <c r="C10" s="201">
        <v>288</v>
      </c>
      <c r="D10" s="202">
        <v>3</v>
      </c>
      <c r="E10" s="202">
        <v>2</v>
      </c>
      <c r="F10" s="202">
        <f t="shared" si="0"/>
        <v>1</v>
      </c>
      <c r="G10" s="202"/>
      <c r="H10" s="203" cm="1">
        <f t="array" ref="H10">_xlfn.LET(_xlpm.change,_xlfn._xlws.FILTER([1]!KeyLog[Out/In],LEFT([1]!KeyLog[KeyID],9)=LEFT(C10,9),0),_xlpm.net,E10-SUM(_xlfn.SWITCH(_xlpm.change,"In",-1,"Out",1,_xlpm.change)),IF((E10="")*(_xlpm.net=0),"",_xlpm.net))</f>
        <v>2</v>
      </c>
      <c r="I10" s="196"/>
      <c r="J10" s="197"/>
      <c r="K10" s="197"/>
      <c r="L10" s="197"/>
      <c r="M10" s="197"/>
      <c r="N10" s="197"/>
      <c r="O10" s="197"/>
      <c r="P10" s="197" t="str" cm="1">
        <f t="array" ref="P10">_xlfn.LET(_xlpm.change,_xlfn._xlws.FILTER([1]!KeyLog[Out/In],LEFT([1]!KeyLog[KeyID],9)=LEFT(K10,9),0),_xlpm.net,M10-SUM(_xlfn.SWITCH(_xlpm.change,"In",-1,"Out",1,_xlpm.change)),IF((M10="")*(_xlpm.net=0),"",_xlpm.net))</f>
        <v/>
      </c>
      <c r="Q10" s="196"/>
      <c r="R10" s="197"/>
      <c r="S10" s="197"/>
      <c r="T10" s="197"/>
      <c r="U10" s="197"/>
      <c r="V10" s="197"/>
      <c r="W10" s="197"/>
      <c r="X10" s="198" t="str" cm="1">
        <f t="array" ref="X10">_xlfn.LET(_xlpm.change,_xlfn._xlws.FILTER([1]!KeyLog[Out/In],LEFT([1]!KeyLog[KeyID],9)=LEFT(S10,9),0),_xlpm.net,U10-SUM(_xlfn.SWITCH(_xlpm.change,"In",-1,"Out",1,_xlpm.change)),IF((U10="")*(_xlpm.net=0),"",_xlpm.net))</f>
        <v/>
      </c>
    </row>
    <row r="11" spans="1:24" ht="13" x14ac:dyDescent="0.25">
      <c r="A11" s="199">
        <v>108</v>
      </c>
      <c r="B11" s="200">
        <v>108</v>
      </c>
      <c r="C11" s="201">
        <v>287</v>
      </c>
      <c r="D11" s="202">
        <v>3</v>
      </c>
      <c r="E11" s="202">
        <v>1</v>
      </c>
      <c r="F11" s="202">
        <f t="shared" si="0"/>
        <v>2</v>
      </c>
      <c r="G11" s="202"/>
      <c r="H11" s="203" cm="1">
        <f t="array" ref="H11">_xlfn.LET(_xlpm.change,_xlfn._xlws.FILTER([1]!KeyLog[Out/In],LEFT([1]!KeyLog[KeyID],9)=LEFT(C11,9),0),_xlpm.net,E11-SUM(_xlfn.SWITCH(_xlpm.change,"In",-1,"Out",1,_xlpm.change)),IF((E11="")*(_xlpm.net=0),"",_xlpm.net))</f>
        <v>1</v>
      </c>
      <c r="I11" s="196"/>
      <c r="J11" s="197"/>
      <c r="K11" s="197"/>
      <c r="L11" s="197"/>
      <c r="M11" s="197"/>
      <c r="N11" s="197"/>
      <c r="O11" s="197"/>
      <c r="P11" s="197" t="str" cm="1">
        <f t="array" ref="P11">_xlfn.LET(_xlpm.change,_xlfn._xlws.FILTER([1]!KeyLog[Out/In],LEFT([1]!KeyLog[KeyID],9)=LEFT(K11,9),0),_xlpm.net,M11-SUM(_xlfn.SWITCH(_xlpm.change,"In",-1,"Out",1,_xlpm.change)),IF((M11="")*(_xlpm.net=0),"",_xlpm.net))</f>
        <v/>
      </c>
      <c r="Q11" s="196"/>
      <c r="R11" s="197"/>
      <c r="S11" s="197"/>
      <c r="T11" s="197"/>
      <c r="U11" s="197"/>
      <c r="V11" s="197"/>
      <c r="W11" s="197"/>
      <c r="X11" s="198" t="str" cm="1">
        <f t="array" ref="X11">_xlfn.LET(_xlpm.change,_xlfn._xlws.FILTER([1]!KeyLog[Out/In],LEFT([1]!KeyLog[KeyID],9)=LEFT(S11,9),0),_xlpm.net,U11-SUM(_xlfn.SWITCH(_xlpm.change,"In",-1,"Out",1,_xlpm.change)),IF((U11="")*(_xlpm.net=0),"",_xlpm.net))</f>
        <v/>
      </c>
    </row>
    <row r="12" spans="1:24" ht="13" x14ac:dyDescent="0.25">
      <c r="A12" s="199">
        <v>109</v>
      </c>
      <c r="B12" s="200">
        <v>109</v>
      </c>
      <c r="C12" s="201">
        <v>290</v>
      </c>
      <c r="D12" s="202">
        <v>3</v>
      </c>
      <c r="E12" s="202">
        <v>0</v>
      </c>
      <c r="F12" s="202">
        <f t="shared" si="0"/>
        <v>3</v>
      </c>
      <c r="G12" s="202"/>
      <c r="H12" s="203" cm="1">
        <f t="array" ref="H12">_xlfn.LET(_xlpm.change,_xlfn._xlws.FILTER([1]!KeyLog[Out/In],LEFT([1]!KeyLog[KeyID],9)=LEFT(C12,9),0),_xlpm.net,E12-SUM(_xlfn.SWITCH(_xlpm.change,"In",-1,"Out",1,_xlpm.change)),IF((E12="")*(_xlpm.net=0),"",_xlpm.net))</f>
        <v>0</v>
      </c>
      <c r="I12" s="196"/>
      <c r="J12" s="197"/>
      <c r="K12" s="197"/>
      <c r="L12" s="197"/>
      <c r="M12" s="197"/>
      <c r="N12" s="197"/>
      <c r="O12" s="197"/>
      <c r="P12" s="197" t="str" cm="1">
        <f t="array" ref="P12">_xlfn.LET(_xlpm.change,_xlfn._xlws.FILTER([1]!KeyLog[Out/In],LEFT([1]!KeyLog[KeyID],9)=LEFT(K12,9),0),_xlpm.net,M12-SUM(_xlfn.SWITCH(_xlpm.change,"In",-1,"Out",1,_xlpm.change)),IF((M12="")*(_xlpm.net=0),"",_xlpm.net))</f>
        <v/>
      </c>
      <c r="Q12" s="196"/>
      <c r="R12" s="197"/>
      <c r="S12" s="197"/>
      <c r="T12" s="197"/>
      <c r="U12" s="197"/>
      <c r="V12" s="197"/>
      <c r="W12" s="197"/>
      <c r="X12" s="198" t="str" cm="1">
        <f t="array" ref="X12">_xlfn.LET(_xlpm.change,_xlfn._xlws.FILTER([1]!KeyLog[Out/In],LEFT([1]!KeyLog[KeyID],9)=LEFT(S12,9),0),_xlpm.net,U12-SUM(_xlfn.SWITCH(_xlpm.change,"In",-1,"Out",1,_xlpm.change)),IF((U12="")*(_xlpm.net=0),"",_xlpm.net))</f>
        <v/>
      </c>
    </row>
    <row r="13" spans="1:24" ht="13" x14ac:dyDescent="0.25">
      <c r="A13" s="199">
        <v>110</v>
      </c>
      <c r="B13" s="200">
        <v>110</v>
      </c>
      <c r="C13" s="201">
        <v>289</v>
      </c>
      <c r="D13" s="202">
        <v>3</v>
      </c>
      <c r="E13" s="202">
        <v>1</v>
      </c>
      <c r="F13" s="202">
        <f t="shared" si="0"/>
        <v>2</v>
      </c>
      <c r="G13" s="202"/>
      <c r="H13" s="203" cm="1">
        <f t="array" ref="H13">_xlfn.LET(_xlpm.change,_xlfn._xlws.FILTER([1]!KeyLog[Out/In],LEFT([1]!KeyLog[KeyID],9)=LEFT(C13,9),0),_xlpm.net,E13-SUM(_xlfn.SWITCH(_xlpm.change,"In",-1,"Out",1,_xlpm.change)),IF((E13="")*(_xlpm.net=0),"",_xlpm.net))</f>
        <v>1</v>
      </c>
      <c r="I13" s="196"/>
      <c r="J13" s="197"/>
      <c r="K13" s="197"/>
      <c r="L13" s="197"/>
      <c r="M13" s="197"/>
      <c r="N13" s="197"/>
      <c r="O13" s="197"/>
      <c r="P13" s="197" t="str" cm="1">
        <f t="array" ref="P13">_xlfn.LET(_xlpm.change,_xlfn._xlws.FILTER([1]!KeyLog[Out/In],LEFT([1]!KeyLog[KeyID],9)=LEFT(K13,9),0),_xlpm.net,M13-SUM(_xlfn.SWITCH(_xlpm.change,"In",-1,"Out",1,_xlpm.change)),IF((M13="")*(_xlpm.net=0),"",_xlpm.net))</f>
        <v/>
      </c>
      <c r="Q13" s="196"/>
      <c r="R13" s="197"/>
      <c r="S13" s="197"/>
      <c r="T13" s="197"/>
      <c r="U13" s="197"/>
      <c r="V13" s="197"/>
      <c r="W13" s="197"/>
      <c r="X13" s="198" t="str" cm="1">
        <f t="array" ref="X13">_xlfn.LET(_xlpm.change,_xlfn._xlws.FILTER([1]!KeyLog[Out/In],LEFT([1]!KeyLog[KeyID],9)=LEFT(S13,9),0),_xlpm.net,U13-SUM(_xlfn.SWITCH(_xlpm.change,"In",-1,"Out",1,_xlpm.change)),IF((U13="")*(_xlpm.net=0),"",_xlpm.net))</f>
        <v/>
      </c>
    </row>
    <row r="14" spans="1:24" ht="13" x14ac:dyDescent="0.25">
      <c r="A14" s="199">
        <v>111</v>
      </c>
      <c r="B14" s="200">
        <v>111</v>
      </c>
      <c r="C14" s="201">
        <v>292</v>
      </c>
      <c r="D14" s="202">
        <v>3</v>
      </c>
      <c r="E14" s="202">
        <v>1</v>
      </c>
      <c r="F14" s="202">
        <f t="shared" si="0"/>
        <v>2</v>
      </c>
      <c r="G14" s="202"/>
      <c r="H14" s="203" cm="1">
        <f t="array" ref="H14">_xlfn.LET(_xlpm.change,_xlfn._xlws.FILTER([1]!KeyLog[Out/In],LEFT([1]!KeyLog[KeyID],9)=LEFT(C14,9),0),_xlpm.net,E14-SUM(_xlfn.SWITCH(_xlpm.change,"In",-1,"Out",1,_xlpm.change)),IF((E14="")*(_xlpm.net=0),"",_xlpm.net))</f>
        <v>1</v>
      </c>
      <c r="I14" s="196"/>
      <c r="J14" s="197"/>
      <c r="K14" s="197"/>
      <c r="L14" s="197"/>
      <c r="M14" s="197"/>
      <c r="N14" s="197"/>
      <c r="O14" s="197"/>
      <c r="P14" s="197" t="str" cm="1">
        <f t="array" ref="P14">_xlfn.LET(_xlpm.change,_xlfn._xlws.FILTER([1]!KeyLog[Out/In],LEFT([1]!KeyLog[KeyID],9)=LEFT(K14,9),0),_xlpm.net,M14-SUM(_xlfn.SWITCH(_xlpm.change,"In",-1,"Out",1,_xlpm.change)),IF((M14="")*(_xlpm.net=0),"",_xlpm.net))</f>
        <v/>
      </c>
      <c r="Q14" s="196"/>
      <c r="R14" s="197"/>
      <c r="S14" s="197"/>
      <c r="T14" s="197"/>
      <c r="U14" s="197"/>
      <c r="V14" s="197"/>
      <c r="W14" s="197"/>
      <c r="X14" s="198" t="str" cm="1">
        <f t="array" ref="X14">_xlfn.LET(_xlpm.change,_xlfn._xlws.FILTER([1]!KeyLog[Out/In],LEFT([1]!KeyLog[KeyID],9)=LEFT(S14,9),0),_xlpm.net,U14-SUM(_xlfn.SWITCH(_xlpm.change,"In",-1,"Out",1,_xlpm.change)),IF((U14="")*(_xlpm.net=0),"",_xlpm.net))</f>
        <v/>
      </c>
    </row>
    <row r="15" spans="1:24" ht="13" x14ac:dyDescent="0.25">
      <c r="A15" s="199">
        <v>112</v>
      </c>
      <c r="B15" s="200">
        <v>112</v>
      </c>
      <c r="C15" s="201">
        <v>291</v>
      </c>
      <c r="D15" s="202">
        <v>3</v>
      </c>
      <c r="E15" s="202">
        <v>1</v>
      </c>
      <c r="F15" s="202">
        <f t="shared" si="0"/>
        <v>2</v>
      </c>
      <c r="G15" s="202"/>
      <c r="H15" s="203" cm="1">
        <f t="array" ref="H15">_xlfn.LET(_xlpm.change,_xlfn._xlws.FILTER([1]!KeyLog[Out/In],LEFT([1]!KeyLog[KeyID],9)=LEFT(C15,9),0),_xlpm.net,E15-SUM(_xlfn.SWITCH(_xlpm.change,"In",-1,"Out",1,_xlpm.change)),IF((E15="")*(_xlpm.net=0),"",_xlpm.net))</f>
        <v>1</v>
      </c>
      <c r="I15" s="204"/>
      <c r="J15" s="205"/>
      <c r="K15" s="205"/>
      <c r="L15" s="205"/>
      <c r="M15" s="205"/>
      <c r="N15" s="205"/>
      <c r="O15" s="205"/>
      <c r="P15" s="205" t="str" cm="1">
        <f t="array" ref="P15">_xlfn.LET(_xlpm.change,_xlfn._xlws.FILTER([1]!KeyLog[Out/In],LEFT([1]!KeyLog[KeyID],9)=LEFT(K15,9),0),_xlpm.net,M15-SUM(_xlfn.SWITCH(_xlpm.change,"In",-1,"Out",1,_xlpm.change)),IF((M15="")*(_xlpm.net=0),"",_xlpm.net))</f>
        <v/>
      </c>
      <c r="Q15" s="204"/>
      <c r="R15" s="205"/>
      <c r="S15" s="205"/>
      <c r="T15" s="205"/>
      <c r="U15" s="205"/>
      <c r="V15" s="205"/>
      <c r="W15" s="205"/>
      <c r="X15" s="206" t="str" cm="1">
        <f t="array" ref="X15">_xlfn.LET(_xlpm.change,_xlfn._xlws.FILTER([1]!KeyLog[Out/In],LEFT([1]!KeyLog[KeyID],9)=LEFT(S15,9),0),_xlpm.net,U15-SUM(_xlfn.SWITCH(_xlpm.change,"In",-1,"Out",1,_xlpm.change)),IF((U15="")*(_xlpm.net=0),"",_xlpm.net))</f>
        <v/>
      </c>
    </row>
    <row r="16" spans="1:24" ht="13" x14ac:dyDescent="0.25">
      <c r="A16" s="199">
        <v>201</v>
      </c>
      <c r="B16" s="200">
        <v>201</v>
      </c>
      <c r="C16" s="201">
        <v>296</v>
      </c>
      <c r="D16" s="202">
        <v>4</v>
      </c>
      <c r="E16" s="202">
        <v>0</v>
      </c>
      <c r="F16" s="202">
        <f t="shared" si="0"/>
        <v>4</v>
      </c>
      <c r="G16" s="202"/>
      <c r="H16" s="207" cm="1">
        <f t="array" ref="H16">_xlfn.LET(_xlpm.change,_xlfn._xlws.FILTER([1]!KeyLog[Out/In],LEFT([1]!KeyLog[KeyID],9)=LEFT(C16,9),0),_xlpm.net,E16-SUM(_xlfn.SWITCH(_xlpm.change,"In",-1,"Out",1,_xlpm.change)),IF((E16="")*(_xlpm.net=0),"",_xlpm.net))</f>
        <v>0</v>
      </c>
      <c r="I16" s="199" t="s">
        <v>47</v>
      </c>
      <c r="J16" s="208" t="s">
        <v>47</v>
      </c>
      <c r="K16" s="209">
        <v>297</v>
      </c>
      <c r="L16" s="210">
        <v>3</v>
      </c>
      <c r="M16" s="209">
        <v>1</v>
      </c>
      <c r="N16" s="210">
        <f t="shared" ref="N16:N39" si="1">L16-M16</f>
        <v>2</v>
      </c>
      <c r="O16" s="209"/>
      <c r="P16" s="211" cm="1">
        <f t="array" ref="P16">_xlfn.LET(_xlpm.change,_xlfn._xlws.FILTER([1]!KeyLog[Out/In],LEFT([1]!KeyLog[KeyID],9)=LEFT(K16,9),0),_xlpm.net,M16-SUM(_xlfn.SWITCH(_xlpm.change,"In",-1,"Out",1,_xlpm.change)),IF((M16="")*(_xlpm.net=0),"",_xlpm.net))</f>
        <v>1</v>
      </c>
      <c r="Q16" s="191" t="s">
        <v>51</v>
      </c>
      <c r="R16" s="212" t="s">
        <v>51</v>
      </c>
      <c r="S16" s="213">
        <v>298</v>
      </c>
      <c r="T16" s="214">
        <v>3</v>
      </c>
      <c r="U16" s="214"/>
      <c r="V16" s="214">
        <f t="shared" ref="V16:V39" si="2">T16-U16</f>
        <v>3</v>
      </c>
      <c r="W16" s="214"/>
      <c r="X16" s="215" t="str" cm="1">
        <f t="array" ref="X16">_xlfn.LET(_xlpm.change,_xlfn._xlws.FILTER([1]!KeyLog[Out/In],LEFT([1]!KeyLog[KeyID],9)=LEFT(S16,9),0),_xlpm.net,U16-SUM(_xlfn.SWITCH(_xlpm.change,"In",-1,"Out",1,_xlpm.change)),IF((U16="")*(_xlpm.net=0),"",_xlpm.net))</f>
        <v/>
      </c>
    </row>
    <row r="17" spans="1:24" ht="13" x14ac:dyDescent="0.25">
      <c r="A17" s="199">
        <v>202</v>
      </c>
      <c r="B17" s="200">
        <v>202</v>
      </c>
      <c r="C17" s="201">
        <v>293</v>
      </c>
      <c r="D17" s="202">
        <v>4</v>
      </c>
      <c r="E17" s="202">
        <v>0</v>
      </c>
      <c r="F17" s="202">
        <f t="shared" si="0"/>
        <v>4</v>
      </c>
      <c r="G17" s="202"/>
      <c r="H17" s="207" cm="1">
        <f t="array" ref="H17">_xlfn.LET(_xlpm.change,_xlfn._xlws.FILTER([1]!KeyLog[Out/In],LEFT([1]!KeyLog[KeyID],9)=LEFT(C17,9),0),_xlpm.net,E17-SUM(_xlfn.SWITCH(_xlpm.change,"In",-1,"Out",1,_xlpm.change)),IF((E17="")*(_xlpm.net=0),"",_xlpm.net))</f>
        <v>0</v>
      </c>
      <c r="I17" s="199" t="s">
        <v>52</v>
      </c>
      <c r="J17" s="208" t="s">
        <v>52</v>
      </c>
      <c r="K17" s="209">
        <v>295</v>
      </c>
      <c r="L17" s="210">
        <v>3</v>
      </c>
      <c r="M17" s="209">
        <v>1</v>
      </c>
      <c r="N17" s="210">
        <f t="shared" si="1"/>
        <v>2</v>
      </c>
      <c r="O17" s="209"/>
      <c r="P17" s="211" cm="1">
        <f t="array" ref="P17">_xlfn.LET(_xlpm.change,_xlfn._xlws.FILTER([1]!KeyLog[Out/In],LEFT([1]!KeyLog[KeyID],9)=LEFT(K17,9),0),_xlpm.net,M17-SUM(_xlfn.SWITCH(_xlpm.change,"In",-1,"Out",1,_xlpm.change)),IF((M17="")*(_xlpm.net=0),"",_xlpm.net))</f>
        <v>1</v>
      </c>
      <c r="Q17" s="199" t="s">
        <v>53</v>
      </c>
      <c r="R17" s="208" t="s">
        <v>53</v>
      </c>
      <c r="S17" s="211">
        <v>294</v>
      </c>
      <c r="T17" s="214">
        <v>3</v>
      </c>
      <c r="U17" s="216"/>
      <c r="V17" s="214">
        <f t="shared" si="2"/>
        <v>3</v>
      </c>
      <c r="W17" s="216"/>
      <c r="X17" s="217" t="str" cm="1">
        <f t="array" ref="X17">_xlfn.LET(_xlpm.change,_xlfn._xlws.FILTER([1]!KeyLog[Out/In],LEFT([1]!KeyLog[KeyID],9)=LEFT(S17,9),0),_xlpm.net,U17-SUM(_xlfn.SWITCH(_xlpm.change,"In",-1,"Out",1,_xlpm.change)),IF((U17="")*(_xlpm.net=0),"",_xlpm.net))</f>
        <v/>
      </c>
    </row>
    <row r="18" spans="1:24" ht="13" x14ac:dyDescent="0.25">
      <c r="A18" s="199">
        <v>203</v>
      </c>
      <c r="B18" s="200">
        <v>203</v>
      </c>
      <c r="C18" s="201">
        <v>302</v>
      </c>
      <c r="D18" s="202">
        <v>4</v>
      </c>
      <c r="E18" s="202">
        <v>0</v>
      </c>
      <c r="F18" s="202">
        <f t="shared" si="0"/>
        <v>4</v>
      </c>
      <c r="G18" s="202"/>
      <c r="H18" s="207" cm="1">
        <f t="array" ref="H18">_xlfn.LET(_xlpm.change,_xlfn._xlws.FILTER([1]!KeyLog[Out/In],LEFT([1]!KeyLog[KeyID],9)=LEFT(C18,9),0),_xlpm.net,E18-SUM(_xlfn.SWITCH(_xlpm.change,"In",-1,"Out",1,_xlpm.change)),IF((E18="")*(_xlpm.net=0),"",_xlpm.net))</f>
        <v>0</v>
      </c>
      <c r="I18" s="199" t="s">
        <v>54</v>
      </c>
      <c r="J18" s="208" t="s">
        <v>54</v>
      </c>
      <c r="K18" s="209">
        <v>303</v>
      </c>
      <c r="L18" s="210">
        <v>3</v>
      </c>
      <c r="M18" s="209">
        <v>1</v>
      </c>
      <c r="N18" s="210">
        <f t="shared" si="1"/>
        <v>2</v>
      </c>
      <c r="O18" s="209"/>
      <c r="P18" s="211" cm="1">
        <f t="array" ref="P18">_xlfn.LET(_xlpm.change,_xlfn._xlws.FILTER([1]!KeyLog[Out/In],LEFT([1]!KeyLog[KeyID],9)=LEFT(K18,9),0),_xlpm.net,M18-SUM(_xlfn.SWITCH(_xlpm.change,"In",-1,"Out",1,_xlpm.change)),IF((M18="")*(_xlpm.net=0),"",_xlpm.net))</f>
        <v>1</v>
      </c>
      <c r="Q18" s="199" t="s">
        <v>57</v>
      </c>
      <c r="R18" s="208" t="s">
        <v>57</v>
      </c>
      <c r="S18" s="211">
        <v>304</v>
      </c>
      <c r="T18" s="214">
        <v>3</v>
      </c>
      <c r="U18" s="216">
        <v>1</v>
      </c>
      <c r="V18" s="214">
        <f t="shared" si="2"/>
        <v>2</v>
      </c>
      <c r="W18" s="216"/>
      <c r="X18" s="217" cm="1">
        <f t="array" ref="X18">_xlfn.LET(_xlpm.change,_xlfn._xlws.FILTER([1]!KeyLog[Out/In],LEFT([1]!KeyLog[KeyID],9)=LEFT(S18,9),0),_xlpm.net,U18-SUM(_xlfn.SWITCH(_xlpm.change,"In",-1,"Out",1,_xlpm.change)),IF((U18="")*(_xlpm.net=0),"",_xlpm.net))</f>
        <v>1</v>
      </c>
    </row>
    <row r="19" spans="1:24" ht="13" x14ac:dyDescent="0.25">
      <c r="A19" s="199">
        <v>204</v>
      </c>
      <c r="B19" s="200">
        <v>204</v>
      </c>
      <c r="C19" s="201">
        <v>299</v>
      </c>
      <c r="D19" s="202">
        <v>4</v>
      </c>
      <c r="E19" s="202">
        <v>1</v>
      </c>
      <c r="F19" s="202">
        <f t="shared" si="0"/>
        <v>3</v>
      </c>
      <c r="G19" s="202"/>
      <c r="H19" s="207" cm="1">
        <f t="array" ref="H19">_xlfn.LET(_xlpm.change,_xlfn._xlws.FILTER([1]!KeyLog[Out/In],LEFT([1]!KeyLog[KeyID],9)=LEFT(C19,9),0),_xlpm.net,E19-SUM(_xlfn.SWITCH(_xlpm.change,"In",-1,"Out",1,_xlpm.change)),IF((E19="")*(_xlpm.net=0),"",_xlpm.net))</f>
        <v>1</v>
      </c>
      <c r="I19" s="199" t="s">
        <v>59</v>
      </c>
      <c r="J19" s="208" t="s">
        <v>59</v>
      </c>
      <c r="K19" s="209">
        <v>300</v>
      </c>
      <c r="L19" s="210">
        <v>3</v>
      </c>
      <c r="M19" s="209">
        <v>1</v>
      </c>
      <c r="N19" s="210">
        <f t="shared" si="1"/>
        <v>2</v>
      </c>
      <c r="O19" s="209"/>
      <c r="P19" s="211" cm="1">
        <f t="array" ref="P19">_xlfn.LET(_xlpm.change,_xlfn._xlws.FILTER([1]!KeyLog[Out/In],LEFT([1]!KeyLog[KeyID],9)=LEFT(K19,9),0),_xlpm.net,M19-SUM(_xlfn.SWITCH(_xlpm.change,"In",-1,"Out",1,_xlpm.change)),IF((M19="")*(_xlpm.net=0),"",_xlpm.net))</f>
        <v>1</v>
      </c>
      <c r="Q19" s="199" t="s">
        <v>60</v>
      </c>
      <c r="R19" s="208" t="s">
        <v>60</v>
      </c>
      <c r="S19" s="211">
        <v>301</v>
      </c>
      <c r="T19" s="214">
        <v>3</v>
      </c>
      <c r="U19" s="216"/>
      <c r="V19" s="214">
        <f t="shared" si="2"/>
        <v>3</v>
      </c>
      <c r="W19" s="216"/>
      <c r="X19" s="217" t="str" cm="1">
        <f t="array" ref="X19">_xlfn.LET(_xlpm.change,_xlfn._xlws.FILTER([1]!KeyLog[Out/In],LEFT([1]!KeyLog[KeyID],9)=LEFT(S19,9),0),_xlpm.net,U19-SUM(_xlfn.SWITCH(_xlpm.change,"In",-1,"Out",1,_xlpm.change)),IF((U19="")*(_xlpm.net=0),"",_xlpm.net))</f>
        <v/>
      </c>
    </row>
    <row r="20" spans="1:24" ht="13" x14ac:dyDescent="0.25">
      <c r="A20" s="199">
        <v>205</v>
      </c>
      <c r="B20" s="200">
        <v>205</v>
      </c>
      <c r="C20" s="201">
        <v>308</v>
      </c>
      <c r="D20" s="202">
        <v>4</v>
      </c>
      <c r="E20" s="202">
        <v>1</v>
      </c>
      <c r="F20" s="202">
        <f t="shared" si="0"/>
        <v>3</v>
      </c>
      <c r="G20" s="202"/>
      <c r="H20" s="207" cm="1">
        <f t="array" ref="H20">_xlfn.LET(_xlpm.change,_xlfn._xlws.FILTER([1]!KeyLog[Out/In],LEFT([1]!KeyLog[KeyID],9)=LEFT(C20,9),0),_xlpm.net,E20-SUM(_xlfn.SWITCH(_xlpm.change,"In",-1,"Out",1,_xlpm.change)),IF((E20="")*(_xlpm.net=0),"",_xlpm.net))</f>
        <v>1</v>
      </c>
      <c r="I20" s="199" t="s">
        <v>61</v>
      </c>
      <c r="J20" s="208" t="s">
        <v>61</v>
      </c>
      <c r="K20" s="209">
        <v>310</v>
      </c>
      <c r="L20" s="210">
        <v>3</v>
      </c>
      <c r="M20" s="209">
        <v>1</v>
      </c>
      <c r="N20" s="210">
        <f t="shared" si="1"/>
        <v>2</v>
      </c>
      <c r="O20" s="209"/>
      <c r="P20" s="211" cm="1">
        <f t="array" ref="P20">_xlfn.LET(_xlpm.change,_xlfn._xlws.FILTER([1]!KeyLog[Out/In],LEFT([1]!KeyLog[KeyID],9)=LEFT(K20,9),0),_xlpm.net,M20-SUM(_xlfn.SWITCH(_xlpm.change,"In",-1,"Out",1,_xlpm.change)),IF((M20="")*(_xlpm.net=0),"",_xlpm.net))</f>
        <v>1</v>
      </c>
      <c r="Q20" s="199" t="s">
        <v>62</v>
      </c>
      <c r="R20" s="208" t="s">
        <v>62</v>
      </c>
      <c r="S20" s="211">
        <v>309</v>
      </c>
      <c r="T20" s="214">
        <v>3</v>
      </c>
      <c r="U20" s="216">
        <v>1</v>
      </c>
      <c r="V20" s="214">
        <f t="shared" si="2"/>
        <v>2</v>
      </c>
      <c r="W20" s="216"/>
      <c r="X20" s="217" cm="1">
        <f t="array" ref="X20">_xlfn.LET(_xlpm.change,_xlfn._xlws.FILTER([1]!KeyLog[Out/In],LEFT([1]!KeyLog[KeyID],9)=LEFT(S20,9),0),_xlpm.net,U20-SUM(_xlfn.SWITCH(_xlpm.change,"In",-1,"Out",1,_xlpm.change)),IF((U20="")*(_xlpm.net=0),"",_xlpm.net))</f>
        <v>1</v>
      </c>
    </row>
    <row r="21" spans="1:24" ht="13" x14ac:dyDescent="0.25">
      <c r="A21" s="199">
        <v>206</v>
      </c>
      <c r="B21" s="200">
        <v>206</v>
      </c>
      <c r="C21" s="201">
        <v>305</v>
      </c>
      <c r="D21" s="202">
        <v>4</v>
      </c>
      <c r="E21" s="202">
        <v>1</v>
      </c>
      <c r="F21" s="202">
        <f t="shared" si="0"/>
        <v>3</v>
      </c>
      <c r="G21" s="202"/>
      <c r="H21" s="207" cm="1">
        <f t="array" ref="H21">_xlfn.LET(_xlpm.change,_xlfn._xlws.FILTER([1]!KeyLog[Out/In],LEFT([1]!KeyLog[KeyID],9)=LEFT(C21,9),0),_xlpm.net,E21-SUM(_xlfn.SWITCH(_xlpm.change,"In",-1,"Out",1,_xlpm.change)),IF((E21="")*(_xlpm.net=0),"",_xlpm.net))</f>
        <v>1</v>
      </c>
      <c r="I21" s="199" t="s">
        <v>63</v>
      </c>
      <c r="J21" s="208" t="s">
        <v>63</v>
      </c>
      <c r="K21" s="209">
        <v>306</v>
      </c>
      <c r="L21" s="210">
        <v>3</v>
      </c>
      <c r="M21" s="209">
        <v>1</v>
      </c>
      <c r="N21" s="210">
        <f t="shared" si="1"/>
        <v>2</v>
      </c>
      <c r="O21" s="209"/>
      <c r="P21" s="211" cm="1">
        <f t="array" ref="P21">_xlfn.LET(_xlpm.change,_xlfn._xlws.FILTER([1]!KeyLog[Out/In],LEFT([1]!KeyLog[KeyID],9)=LEFT(K21,9),0),_xlpm.net,M21-SUM(_xlfn.SWITCH(_xlpm.change,"In",-1,"Out",1,_xlpm.change)),IF((M21="")*(_xlpm.net=0),"",_xlpm.net))</f>
        <v>1</v>
      </c>
      <c r="Q21" s="199" t="s">
        <v>64</v>
      </c>
      <c r="R21" s="208" t="s">
        <v>64</v>
      </c>
      <c r="S21" s="211">
        <v>307</v>
      </c>
      <c r="T21" s="214">
        <v>3</v>
      </c>
      <c r="U21" s="216">
        <v>1</v>
      </c>
      <c r="V21" s="214">
        <f t="shared" si="2"/>
        <v>2</v>
      </c>
      <c r="W21" s="216"/>
      <c r="X21" s="217" cm="1">
        <f t="array" ref="X21">_xlfn.LET(_xlpm.change,_xlfn._xlws.FILTER([1]!KeyLog[Out/In],LEFT([1]!KeyLog[KeyID],9)=LEFT(S21,9),0),_xlpm.net,U21-SUM(_xlfn.SWITCH(_xlpm.change,"In",-1,"Out",1,_xlpm.change)),IF((U21="")*(_xlpm.net=0),"",_xlpm.net))</f>
        <v>1</v>
      </c>
    </row>
    <row r="22" spans="1:24" ht="13" x14ac:dyDescent="0.25">
      <c r="A22" s="199">
        <v>207</v>
      </c>
      <c r="B22" s="200">
        <v>207</v>
      </c>
      <c r="C22" s="201">
        <v>314</v>
      </c>
      <c r="D22" s="202">
        <v>4</v>
      </c>
      <c r="E22" s="202">
        <v>1</v>
      </c>
      <c r="F22" s="202">
        <f t="shared" si="0"/>
        <v>3</v>
      </c>
      <c r="G22" s="202"/>
      <c r="H22" s="207" cm="1">
        <f t="array" ref="H22">_xlfn.LET(_xlpm.change,_xlfn._xlws.FILTER([1]!KeyLog[Out/In],LEFT([1]!KeyLog[KeyID],9)=LEFT(C22,9),0),_xlpm.net,E22-SUM(_xlfn.SWITCH(_xlpm.change,"In",-1,"Out",1,_xlpm.change)),IF((E22="")*(_xlpm.net=0),"",_xlpm.net))</f>
        <v>1</v>
      </c>
      <c r="I22" s="199" t="s">
        <v>65</v>
      </c>
      <c r="J22" s="208" t="s">
        <v>65</v>
      </c>
      <c r="K22" s="209">
        <v>316</v>
      </c>
      <c r="L22" s="210">
        <v>3</v>
      </c>
      <c r="M22" s="209"/>
      <c r="N22" s="210">
        <f t="shared" si="1"/>
        <v>3</v>
      </c>
      <c r="O22" s="209"/>
      <c r="P22" s="211" t="str" cm="1">
        <f t="array" ref="P22">_xlfn.LET(_xlpm.change,_xlfn._xlws.FILTER([1]!KeyLog[Out/In],LEFT([1]!KeyLog[KeyID],9)=LEFT(K22,9),0),_xlpm.net,M22-SUM(_xlfn.SWITCH(_xlpm.change,"In",-1,"Out",1,_xlpm.change)),IF((M22="")*(_xlpm.net=0),"",_xlpm.net))</f>
        <v/>
      </c>
      <c r="Q22" s="199" t="s">
        <v>67</v>
      </c>
      <c r="R22" s="208" t="s">
        <v>67</v>
      </c>
      <c r="S22" s="211">
        <v>315</v>
      </c>
      <c r="T22" s="214">
        <v>3</v>
      </c>
      <c r="U22" s="216">
        <v>1</v>
      </c>
      <c r="V22" s="214">
        <f t="shared" si="2"/>
        <v>2</v>
      </c>
      <c r="W22" s="216"/>
      <c r="X22" s="217" cm="1">
        <f t="array" ref="X22">_xlfn.LET(_xlpm.change,_xlfn._xlws.FILTER([1]!KeyLog[Out/In],LEFT([1]!KeyLog[KeyID],9)=LEFT(S22,9),0),_xlpm.net,U22-SUM(_xlfn.SWITCH(_xlpm.change,"In",-1,"Out",1,_xlpm.change)),IF((U22="")*(_xlpm.net=0),"",_xlpm.net))</f>
        <v>1</v>
      </c>
    </row>
    <row r="23" spans="1:24" ht="13" x14ac:dyDescent="0.25">
      <c r="A23" s="199">
        <v>208</v>
      </c>
      <c r="B23" s="200">
        <v>208</v>
      </c>
      <c r="C23" s="201">
        <v>311</v>
      </c>
      <c r="D23" s="202">
        <v>4</v>
      </c>
      <c r="E23" s="202">
        <v>1</v>
      </c>
      <c r="F23" s="202">
        <f t="shared" si="0"/>
        <v>3</v>
      </c>
      <c r="G23" s="202"/>
      <c r="H23" s="207" cm="1">
        <f t="array" ref="H23">_xlfn.LET(_xlpm.change,_xlfn._xlws.FILTER([1]!KeyLog[Out/In],LEFT([1]!KeyLog[KeyID],9)=LEFT(C23,9),0),_xlpm.net,E23-SUM(_xlfn.SWITCH(_xlpm.change,"In",-1,"Out",1,_xlpm.change)),IF((E23="")*(_xlpm.net=0),"",_xlpm.net))</f>
        <v>1</v>
      </c>
      <c r="I23" s="199" t="s">
        <v>68</v>
      </c>
      <c r="J23" s="208" t="s">
        <v>68</v>
      </c>
      <c r="K23" s="209">
        <v>313</v>
      </c>
      <c r="L23" s="210">
        <v>3</v>
      </c>
      <c r="M23" s="209"/>
      <c r="N23" s="210">
        <f t="shared" si="1"/>
        <v>3</v>
      </c>
      <c r="O23" s="209"/>
      <c r="P23" s="211" t="str" cm="1">
        <f t="array" ref="P23">_xlfn.LET(_xlpm.change,_xlfn._xlws.FILTER([1]!KeyLog[Out/In],LEFT([1]!KeyLog[KeyID],9)=LEFT(K23,9),0),_xlpm.net,M23-SUM(_xlfn.SWITCH(_xlpm.change,"In",-1,"Out",1,_xlpm.change)),IF((M23="")*(_xlpm.net=0),"",_xlpm.net))</f>
        <v/>
      </c>
      <c r="Q23" s="199" t="s">
        <v>69</v>
      </c>
      <c r="R23" s="208" t="s">
        <v>69</v>
      </c>
      <c r="S23" s="211">
        <v>312</v>
      </c>
      <c r="T23" s="214">
        <v>3</v>
      </c>
      <c r="U23" s="216">
        <v>1</v>
      </c>
      <c r="V23" s="214">
        <f t="shared" si="2"/>
        <v>2</v>
      </c>
      <c r="W23" s="216"/>
      <c r="X23" s="217" cm="1">
        <f t="array" ref="X23">_xlfn.LET(_xlpm.change,_xlfn._xlws.FILTER([1]!KeyLog[Out/In],LEFT([1]!KeyLog[KeyID],9)=LEFT(S23,9),0),_xlpm.net,U23-SUM(_xlfn.SWITCH(_xlpm.change,"In",-1,"Out",1,_xlpm.change)),IF((U23="")*(_xlpm.net=0),"",_xlpm.net))</f>
        <v>1</v>
      </c>
    </row>
    <row r="24" spans="1:24" ht="13" x14ac:dyDescent="0.25">
      <c r="A24" s="199">
        <v>209</v>
      </c>
      <c r="B24" s="200">
        <v>209</v>
      </c>
      <c r="C24" s="201">
        <v>320</v>
      </c>
      <c r="D24" s="202">
        <v>4</v>
      </c>
      <c r="E24" s="202">
        <v>1</v>
      </c>
      <c r="F24" s="202">
        <f t="shared" si="0"/>
        <v>3</v>
      </c>
      <c r="G24" s="202"/>
      <c r="H24" s="207" cm="1">
        <f t="array" ref="H24">_xlfn.LET(_xlpm.change,_xlfn._xlws.FILTER([1]!KeyLog[Out/In],LEFT([1]!KeyLog[KeyID],9)=LEFT(C24,9),0),_xlpm.net,E24-SUM(_xlfn.SWITCH(_xlpm.change,"In",-1,"Out",1,_xlpm.change)),IF((E24="")*(_xlpm.net=0),"",_xlpm.net))</f>
        <v>1</v>
      </c>
      <c r="I24" s="199" t="s">
        <v>70</v>
      </c>
      <c r="J24" s="208" t="s">
        <v>70</v>
      </c>
      <c r="K24" s="209">
        <v>322</v>
      </c>
      <c r="L24" s="210">
        <v>3</v>
      </c>
      <c r="M24" s="209">
        <v>1</v>
      </c>
      <c r="N24" s="210">
        <f t="shared" si="1"/>
        <v>2</v>
      </c>
      <c r="O24" s="209"/>
      <c r="P24" s="211" cm="1">
        <f t="array" ref="P24">_xlfn.LET(_xlpm.change,_xlfn._xlws.FILTER([1]!KeyLog[Out/In],LEFT([1]!KeyLog[KeyID],9)=LEFT(K24,9),0),_xlpm.net,M24-SUM(_xlfn.SWITCH(_xlpm.change,"In",-1,"Out",1,_xlpm.change)),IF((M24="")*(_xlpm.net=0),"",_xlpm.net))</f>
        <v>1</v>
      </c>
      <c r="Q24" s="199" t="s">
        <v>71</v>
      </c>
      <c r="R24" s="208" t="s">
        <v>71</v>
      </c>
      <c r="S24" s="211">
        <v>321</v>
      </c>
      <c r="T24" s="214">
        <v>3</v>
      </c>
      <c r="U24" s="216">
        <v>1</v>
      </c>
      <c r="V24" s="214">
        <f t="shared" si="2"/>
        <v>2</v>
      </c>
      <c r="W24" s="216"/>
      <c r="X24" s="217" cm="1">
        <f t="array" ref="X24">_xlfn.LET(_xlpm.change,_xlfn._xlws.FILTER([1]!KeyLog[Out/In],LEFT([1]!KeyLog[KeyID],9)=LEFT(S24,9),0),_xlpm.net,U24-SUM(_xlfn.SWITCH(_xlpm.change,"In",-1,"Out",1,_xlpm.change)),IF((U24="")*(_xlpm.net=0),"",_xlpm.net))</f>
        <v>1</v>
      </c>
    </row>
    <row r="25" spans="1:24" ht="13" x14ac:dyDescent="0.25">
      <c r="A25" s="199">
        <v>210</v>
      </c>
      <c r="B25" s="200">
        <v>210</v>
      </c>
      <c r="C25" s="201">
        <v>317</v>
      </c>
      <c r="D25" s="202">
        <v>4</v>
      </c>
      <c r="E25" s="202">
        <v>1</v>
      </c>
      <c r="F25" s="202">
        <f t="shared" si="0"/>
        <v>3</v>
      </c>
      <c r="G25" s="202"/>
      <c r="H25" s="207" cm="1">
        <f t="array" ref="H25">_xlfn.LET(_xlpm.change,_xlfn._xlws.FILTER([1]!KeyLog[Out/In],LEFT([1]!KeyLog[KeyID],9)=LEFT(C25,9),0),_xlpm.net,E25-SUM(_xlfn.SWITCH(_xlpm.change,"In",-1,"Out",1,_xlpm.change)),IF((E25="")*(_xlpm.net=0),"",_xlpm.net))</f>
        <v>1</v>
      </c>
      <c r="I25" s="199" t="s">
        <v>72</v>
      </c>
      <c r="J25" s="208" t="s">
        <v>72</v>
      </c>
      <c r="K25" s="209">
        <v>315</v>
      </c>
      <c r="L25" s="210">
        <v>3</v>
      </c>
      <c r="M25" s="209"/>
      <c r="N25" s="210">
        <f t="shared" si="1"/>
        <v>3</v>
      </c>
      <c r="O25" s="209"/>
      <c r="P25" s="211" t="str" cm="1">
        <f t="array" ref="P25">_xlfn.LET(_xlpm.change,_xlfn._xlws.FILTER([1]!KeyLog[Out/In],LEFT([1]!KeyLog[KeyID],9)=LEFT(K25,9),0),_xlpm.net,M25-SUM(_xlfn.SWITCH(_xlpm.change,"In",-1,"Out",1,_xlpm.change)),IF((M25="")*(_xlpm.net=0),"",_xlpm.net))</f>
        <v/>
      </c>
      <c r="Q25" s="199" t="s">
        <v>74</v>
      </c>
      <c r="R25" s="208" t="s">
        <v>74</v>
      </c>
      <c r="S25" s="211">
        <v>319</v>
      </c>
      <c r="T25" s="214">
        <v>3</v>
      </c>
      <c r="U25" s="216">
        <v>1</v>
      </c>
      <c r="V25" s="214">
        <f t="shared" si="2"/>
        <v>2</v>
      </c>
      <c r="W25" s="216"/>
      <c r="X25" s="217" cm="1">
        <f t="array" ref="X25">_xlfn.LET(_xlpm.change,_xlfn._xlws.FILTER([1]!KeyLog[Out/In],LEFT([1]!KeyLog[KeyID],9)=LEFT(S25,9),0),_xlpm.net,U25-SUM(_xlfn.SWITCH(_xlpm.change,"In",-1,"Out",1,_xlpm.change)),IF((U25="")*(_xlpm.net=0),"",_xlpm.net))</f>
        <v>1</v>
      </c>
    </row>
    <row r="26" spans="1:24" ht="13" x14ac:dyDescent="0.25">
      <c r="A26" s="199">
        <v>211</v>
      </c>
      <c r="B26" s="200">
        <v>211</v>
      </c>
      <c r="C26" s="201">
        <v>326</v>
      </c>
      <c r="D26" s="202">
        <v>4</v>
      </c>
      <c r="E26" s="202">
        <v>1</v>
      </c>
      <c r="F26" s="202">
        <f t="shared" si="0"/>
        <v>3</v>
      </c>
      <c r="G26" s="202"/>
      <c r="H26" s="207" cm="1">
        <f t="array" ref="H26">_xlfn.LET(_xlpm.change,_xlfn._xlws.FILTER([1]!KeyLog[Out/In],LEFT([1]!KeyLog[KeyID],9)=LEFT(C26,9),0),_xlpm.net,E26-SUM(_xlfn.SWITCH(_xlpm.change,"In",-1,"Out",1,_xlpm.change)),IF((E26="")*(_xlpm.net=0),"",_xlpm.net))</f>
        <v>1</v>
      </c>
      <c r="I26" s="199" t="s">
        <v>75</v>
      </c>
      <c r="J26" s="208" t="s">
        <v>75</v>
      </c>
      <c r="K26" s="209">
        <v>328</v>
      </c>
      <c r="L26" s="210">
        <v>3</v>
      </c>
      <c r="M26" s="209">
        <v>1</v>
      </c>
      <c r="N26" s="210">
        <f t="shared" si="1"/>
        <v>2</v>
      </c>
      <c r="O26" s="209"/>
      <c r="P26" s="211" cm="1">
        <f t="array" ref="P26">_xlfn.LET(_xlpm.change,_xlfn._xlws.FILTER([1]!KeyLog[Out/In],LEFT([1]!KeyLog[KeyID],9)=LEFT(K26,9),0),_xlpm.net,M26-SUM(_xlfn.SWITCH(_xlpm.change,"In",-1,"Out",1,_xlpm.change)),IF((M26="")*(_xlpm.net=0),"",_xlpm.net))</f>
        <v>1</v>
      </c>
      <c r="Q26" s="199" t="s">
        <v>76</v>
      </c>
      <c r="R26" s="208" t="s">
        <v>76</v>
      </c>
      <c r="S26" s="211">
        <v>327</v>
      </c>
      <c r="T26" s="214">
        <v>3</v>
      </c>
      <c r="U26" s="216">
        <v>1</v>
      </c>
      <c r="V26" s="214">
        <f t="shared" si="2"/>
        <v>2</v>
      </c>
      <c r="W26" s="216"/>
      <c r="X26" s="217" cm="1">
        <f t="array" ref="X26">_xlfn.LET(_xlpm.change,_xlfn._xlws.FILTER([1]!KeyLog[Out/In],LEFT([1]!KeyLog[KeyID],9)=LEFT(S26,9),0),_xlpm.net,U26-SUM(_xlfn.SWITCH(_xlpm.change,"In",-1,"Out",1,_xlpm.change)),IF((U26="")*(_xlpm.net=0),"",_xlpm.net))</f>
        <v>1</v>
      </c>
    </row>
    <row r="27" spans="1:24" ht="13" x14ac:dyDescent="0.25">
      <c r="A27" s="199">
        <v>212</v>
      </c>
      <c r="B27" s="200">
        <v>212</v>
      </c>
      <c r="C27" s="201">
        <v>323</v>
      </c>
      <c r="D27" s="202">
        <v>4</v>
      </c>
      <c r="E27" s="202">
        <v>1</v>
      </c>
      <c r="F27" s="202">
        <f t="shared" si="0"/>
        <v>3</v>
      </c>
      <c r="G27" s="202"/>
      <c r="H27" s="207" cm="1">
        <f t="array" ref="H27">_xlfn.LET(_xlpm.change,_xlfn._xlws.FILTER([1]!KeyLog[Out/In],LEFT([1]!KeyLog[KeyID],9)=LEFT(C27,9),0),_xlpm.net,E27-SUM(_xlfn.SWITCH(_xlpm.change,"In",-1,"Out",1,_xlpm.change)),IF((E27="")*(_xlpm.net=0),"",_xlpm.net))</f>
        <v>1</v>
      </c>
      <c r="I27" s="199" t="s">
        <v>77</v>
      </c>
      <c r="J27" s="208" t="s">
        <v>77</v>
      </c>
      <c r="K27" s="209">
        <v>325</v>
      </c>
      <c r="L27" s="210">
        <v>3</v>
      </c>
      <c r="M27" s="209">
        <v>1</v>
      </c>
      <c r="N27" s="210">
        <f t="shared" si="1"/>
        <v>2</v>
      </c>
      <c r="O27" s="209"/>
      <c r="P27" s="211" cm="1">
        <f t="array" ref="P27">_xlfn.LET(_xlpm.change,_xlfn._xlws.FILTER([1]!KeyLog[Out/In],LEFT([1]!KeyLog[KeyID],9)=LEFT(K27,9),0),_xlpm.net,M27-SUM(_xlfn.SWITCH(_xlpm.change,"In",-1,"Out",1,_xlpm.change)),IF((M27="")*(_xlpm.net=0),"",_xlpm.net))</f>
        <v>1</v>
      </c>
      <c r="Q27" s="199" t="s">
        <v>78</v>
      </c>
      <c r="R27" s="208" t="s">
        <v>78</v>
      </c>
      <c r="S27" s="211">
        <v>324</v>
      </c>
      <c r="T27" s="214">
        <v>3</v>
      </c>
      <c r="U27" s="216">
        <v>1</v>
      </c>
      <c r="V27" s="214">
        <f t="shared" si="2"/>
        <v>2</v>
      </c>
      <c r="W27" s="216"/>
      <c r="X27" s="217" cm="1">
        <f t="array" ref="X27">_xlfn.LET(_xlpm.change,_xlfn._xlws.FILTER([1]!KeyLog[Out/In],LEFT([1]!KeyLog[KeyID],9)=LEFT(S27,9),0),_xlpm.net,U27-SUM(_xlfn.SWITCH(_xlpm.change,"In",-1,"Out",1,_xlpm.change)),IF((U27="")*(_xlpm.net=0),"",_xlpm.net))</f>
        <v>1</v>
      </c>
    </row>
    <row r="28" spans="1:24" ht="13" x14ac:dyDescent="0.25">
      <c r="A28" s="199">
        <v>301</v>
      </c>
      <c r="B28" s="200">
        <v>301</v>
      </c>
      <c r="C28" s="201">
        <v>332</v>
      </c>
      <c r="D28" s="202">
        <v>4</v>
      </c>
      <c r="E28" s="202">
        <v>2</v>
      </c>
      <c r="F28" s="202">
        <f t="shared" si="0"/>
        <v>2</v>
      </c>
      <c r="G28" s="202"/>
      <c r="H28" s="207" cm="1">
        <f t="array" ref="H28">_xlfn.LET(_xlpm.change,_xlfn._xlws.FILTER([1]!KeyLog[Out/In],LEFT([1]!KeyLog[KeyID],9)=LEFT(C28,9),0),_xlpm.net,E28-SUM(_xlfn.SWITCH(_xlpm.change,"In",-1,"Out",1,_xlpm.change)),IF((E28="")*(_xlpm.net=0),"",_xlpm.net))</f>
        <v>2</v>
      </c>
      <c r="I28" s="199" t="s">
        <v>79</v>
      </c>
      <c r="J28" s="208" t="s">
        <v>79</v>
      </c>
      <c r="K28" s="209">
        <v>333</v>
      </c>
      <c r="L28" s="210">
        <v>3</v>
      </c>
      <c r="M28" s="209">
        <v>1</v>
      </c>
      <c r="N28" s="210">
        <f t="shared" si="1"/>
        <v>2</v>
      </c>
      <c r="O28" s="209"/>
      <c r="P28" s="211" cm="1">
        <f t="array" ref="P28">_xlfn.LET(_xlpm.change,_xlfn._xlws.FILTER([1]!KeyLog[Out/In],LEFT([1]!KeyLog[KeyID],9)=LEFT(K28,9),0),_xlpm.net,M28-SUM(_xlfn.SWITCH(_xlpm.change,"In",-1,"Out",1,_xlpm.change)),IF((M28="")*(_xlpm.net=0),"",_xlpm.net))</f>
        <v>1</v>
      </c>
      <c r="Q28" s="199" t="s">
        <v>80</v>
      </c>
      <c r="R28" s="208" t="s">
        <v>80</v>
      </c>
      <c r="S28" s="211">
        <v>334</v>
      </c>
      <c r="T28" s="214">
        <v>3</v>
      </c>
      <c r="U28" s="216"/>
      <c r="V28" s="214">
        <f t="shared" si="2"/>
        <v>3</v>
      </c>
      <c r="W28" s="216"/>
      <c r="X28" s="217" t="str" cm="1">
        <f t="array" ref="X28">_xlfn.LET(_xlpm.change,_xlfn._xlws.FILTER([1]!KeyLog[Out/In],LEFT([1]!KeyLog[KeyID],9)=LEFT(S28,9),0),_xlpm.net,U28-SUM(_xlfn.SWITCH(_xlpm.change,"In",-1,"Out",1,_xlpm.change)),IF((U28="")*(_xlpm.net=0),"",_xlpm.net))</f>
        <v/>
      </c>
    </row>
    <row r="29" spans="1:24" ht="13" x14ac:dyDescent="0.25">
      <c r="A29" s="199">
        <v>302</v>
      </c>
      <c r="B29" s="200">
        <v>302</v>
      </c>
      <c r="C29" s="201">
        <v>329</v>
      </c>
      <c r="D29" s="202">
        <v>4</v>
      </c>
      <c r="E29" s="202">
        <v>1</v>
      </c>
      <c r="F29" s="202">
        <f t="shared" si="0"/>
        <v>3</v>
      </c>
      <c r="G29" s="202"/>
      <c r="H29" s="207" cm="1">
        <f t="array" ref="H29">_xlfn.LET(_xlpm.change,_xlfn._xlws.FILTER([1]!KeyLog[Out/In],LEFT([1]!KeyLog[KeyID],9)=LEFT(C29,9),0),_xlpm.net,E29-SUM(_xlfn.SWITCH(_xlpm.change,"In",-1,"Out",1,_xlpm.change)),IF((E29="")*(_xlpm.net=0),"",_xlpm.net))</f>
        <v>1</v>
      </c>
      <c r="I29" s="199" t="s">
        <v>81</v>
      </c>
      <c r="J29" s="208" t="s">
        <v>81</v>
      </c>
      <c r="K29" s="209">
        <v>331</v>
      </c>
      <c r="L29" s="210">
        <v>3</v>
      </c>
      <c r="M29" s="209">
        <v>1</v>
      </c>
      <c r="N29" s="210">
        <f t="shared" si="1"/>
        <v>2</v>
      </c>
      <c r="O29" s="209"/>
      <c r="P29" s="211" cm="1">
        <f t="array" ref="P29">_xlfn.LET(_xlpm.change,_xlfn._xlws.FILTER([1]!KeyLog[Out/In],LEFT([1]!KeyLog[KeyID],9)=LEFT(K29,9),0),_xlpm.net,M29-SUM(_xlfn.SWITCH(_xlpm.change,"In",-1,"Out",1,_xlpm.change)),IF((M29="")*(_xlpm.net=0),"",_xlpm.net))</f>
        <v>1</v>
      </c>
      <c r="Q29" s="199" t="s">
        <v>82</v>
      </c>
      <c r="R29" s="208" t="s">
        <v>82</v>
      </c>
      <c r="S29" s="211">
        <v>330</v>
      </c>
      <c r="T29" s="214">
        <v>3</v>
      </c>
      <c r="U29" s="216">
        <v>1</v>
      </c>
      <c r="V29" s="214">
        <f t="shared" si="2"/>
        <v>2</v>
      </c>
      <c r="W29" s="216"/>
      <c r="X29" s="217" cm="1">
        <f t="array" ref="X29">_xlfn.LET(_xlpm.change,_xlfn._xlws.FILTER([1]!KeyLog[Out/In],LEFT([1]!KeyLog[KeyID],9)=LEFT(S29,9),0),_xlpm.net,U29-SUM(_xlfn.SWITCH(_xlpm.change,"In",-1,"Out",1,_xlpm.change)),IF((U29="")*(_xlpm.net=0),"",_xlpm.net))</f>
        <v>1</v>
      </c>
    </row>
    <row r="30" spans="1:24" ht="13" x14ac:dyDescent="0.25">
      <c r="A30" s="199">
        <v>303</v>
      </c>
      <c r="B30" s="200">
        <v>303</v>
      </c>
      <c r="C30" s="201">
        <v>338</v>
      </c>
      <c r="D30" s="202">
        <v>4</v>
      </c>
      <c r="E30" s="202">
        <v>0</v>
      </c>
      <c r="F30" s="202">
        <f t="shared" si="0"/>
        <v>4</v>
      </c>
      <c r="G30" s="202"/>
      <c r="H30" s="207" cm="1">
        <f t="array" ref="H30">_xlfn.LET(_xlpm.change,_xlfn._xlws.FILTER([1]!KeyLog[Out/In],LEFT([1]!KeyLog[KeyID],9)=LEFT(C30,9),0),_xlpm.net,E30-SUM(_xlfn.SWITCH(_xlpm.change,"In",-1,"Out",1,_xlpm.change)),IF((E30="")*(_xlpm.net=0),"",_xlpm.net))</f>
        <v>0</v>
      </c>
      <c r="I30" s="199" t="s">
        <v>83</v>
      </c>
      <c r="J30" s="208" t="s">
        <v>83</v>
      </c>
      <c r="K30" s="209">
        <v>339</v>
      </c>
      <c r="L30" s="210">
        <v>3</v>
      </c>
      <c r="M30" s="209"/>
      <c r="N30" s="210">
        <f t="shared" si="1"/>
        <v>3</v>
      </c>
      <c r="O30" s="209"/>
      <c r="P30" s="211" t="str" cm="1">
        <f t="array" ref="P30">_xlfn.LET(_xlpm.change,_xlfn._xlws.FILTER([1]!KeyLog[Out/In],LEFT([1]!KeyLog[KeyID],9)=LEFT(K30,9),0),_xlpm.net,M30-SUM(_xlfn.SWITCH(_xlpm.change,"In",-1,"Out",1,_xlpm.change)),IF((M30="")*(_xlpm.net=0),"",_xlpm.net))</f>
        <v/>
      </c>
      <c r="Q30" s="199" t="s">
        <v>84</v>
      </c>
      <c r="R30" s="208" t="s">
        <v>84</v>
      </c>
      <c r="S30" s="211">
        <v>340</v>
      </c>
      <c r="T30" s="214">
        <v>3</v>
      </c>
      <c r="U30" s="216"/>
      <c r="V30" s="214">
        <f t="shared" si="2"/>
        <v>3</v>
      </c>
      <c r="W30" s="216"/>
      <c r="X30" s="217" t="str" cm="1">
        <f t="array" ref="X30">_xlfn.LET(_xlpm.change,_xlfn._xlws.FILTER([1]!KeyLog[Out/In],LEFT([1]!KeyLog[KeyID],9)=LEFT(S30,9),0),_xlpm.net,U30-SUM(_xlfn.SWITCH(_xlpm.change,"In",-1,"Out",1,_xlpm.change)),IF((U30="")*(_xlpm.net=0),"",_xlpm.net))</f>
        <v/>
      </c>
    </row>
    <row r="31" spans="1:24" ht="13" x14ac:dyDescent="0.25">
      <c r="A31" s="199">
        <v>304</v>
      </c>
      <c r="B31" s="200">
        <v>304</v>
      </c>
      <c r="C31" s="201">
        <v>335</v>
      </c>
      <c r="D31" s="202">
        <v>4</v>
      </c>
      <c r="E31" s="202">
        <v>1</v>
      </c>
      <c r="F31" s="202">
        <f t="shared" si="0"/>
        <v>3</v>
      </c>
      <c r="G31" s="202"/>
      <c r="H31" s="207" cm="1">
        <f t="array" ref="H31">_xlfn.LET(_xlpm.change,_xlfn._xlws.FILTER([1]!KeyLog[Out/In],LEFT([1]!KeyLog[KeyID],9)=LEFT(C31,9),0),_xlpm.net,E31-SUM(_xlfn.SWITCH(_xlpm.change,"In",-1,"Out",1,_xlpm.change)),IF((E31="")*(_xlpm.net=0),"",_xlpm.net))</f>
        <v>1</v>
      </c>
      <c r="I31" s="199" t="s">
        <v>85</v>
      </c>
      <c r="J31" s="208" t="s">
        <v>85</v>
      </c>
      <c r="K31" s="209">
        <v>337</v>
      </c>
      <c r="L31" s="210">
        <v>3</v>
      </c>
      <c r="M31" s="209">
        <v>1</v>
      </c>
      <c r="N31" s="210">
        <f t="shared" si="1"/>
        <v>2</v>
      </c>
      <c r="O31" s="209"/>
      <c r="P31" s="211" cm="1">
        <f t="array" ref="P31">_xlfn.LET(_xlpm.change,_xlfn._xlws.FILTER([1]!KeyLog[Out/In],LEFT([1]!KeyLog[KeyID],9)=LEFT(K31,9),0),_xlpm.net,M31-SUM(_xlfn.SWITCH(_xlpm.change,"In",-1,"Out",1,_xlpm.change)),IF((M31="")*(_xlpm.net=0),"",_xlpm.net))</f>
        <v>1</v>
      </c>
      <c r="Q31" s="199" t="s">
        <v>86</v>
      </c>
      <c r="R31" s="208" t="s">
        <v>86</v>
      </c>
      <c r="S31" s="211">
        <v>336</v>
      </c>
      <c r="T31" s="214">
        <v>3</v>
      </c>
      <c r="U31" s="216">
        <v>1</v>
      </c>
      <c r="V31" s="214">
        <f t="shared" si="2"/>
        <v>2</v>
      </c>
      <c r="W31" s="216"/>
      <c r="X31" s="217" cm="1">
        <f t="array" ref="X31">_xlfn.LET(_xlpm.change,_xlfn._xlws.FILTER([1]!KeyLog[Out/In],LEFT([1]!KeyLog[KeyID],9)=LEFT(S31,9),0),_xlpm.net,U31-SUM(_xlfn.SWITCH(_xlpm.change,"In",-1,"Out",1,_xlpm.change)),IF((U31="")*(_xlpm.net=0),"",_xlpm.net))</f>
        <v>1</v>
      </c>
    </row>
    <row r="32" spans="1:24" ht="13" x14ac:dyDescent="0.25">
      <c r="A32" s="199">
        <v>305</v>
      </c>
      <c r="B32" s="200">
        <v>305</v>
      </c>
      <c r="C32" s="201">
        <v>344</v>
      </c>
      <c r="D32" s="202">
        <v>4</v>
      </c>
      <c r="E32" s="202">
        <v>1</v>
      </c>
      <c r="F32" s="202">
        <f t="shared" si="0"/>
        <v>3</v>
      </c>
      <c r="G32" s="202"/>
      <c r="H32" s="207" cm="1">
        <f t="array" ref="H32">_xlfn.LET(_xlpm.change,_xlfn._xlws.FILTER([1]!KeyLog[Out/In],LEFT([1]!KeyLog[KeyID],9)=LEFT(C32,9),0),_xlpm.net,E32-SUM(_xlfn.SWITCH(_xlpm.change,"In",-1,"Out",1,_xlpm.change)),IF((E32="")*(_xlpm.net=0),"",_xlpm.net))</f>
        <v>1</v>
      </c>
      <c r="I32" s="199" t="s">
        <v>87</v>
      </c>
      <c r="J32" s="208" t="s">
        <v>87</v>
      </c>
      <c r="K32" s="209">
        <v>345</v>
      </c>
      <c r="L32" s="210">
        <v>3</v>
      </c>
      <c r="M32" s="209">
        <v>3</v>
      </c>
      <c r="N32" s="210">
        <f t="shared" si="1"/>
        <v>0</v>
      </c>
      <c r="O32" s="209"/>
      <c r="P32" s="211" cm="1">
        <f t="array" ref="P32">_xlfn.LET(_xlpm.change,_xlfn._xlws.FILTER([1]!KeyLog[Out/In],LEFT([1]!KeyLog[KeyID],9)=LEFT(K32,9),0),_xlpm.net,M32-SUM(_xlfn.SWITCH(_xlpm.change,"In",-1,"Out",1,_xlpm.change)),IF((M32="")*(_xlpm.net=0),"",_xlpm.net))</f>
        <v>3</v>
      </c>
      <c r="Q32" s="199" t="s">
        <v>88</v>
      </c>
      <c r="R32" s="208" t="s">
        <v>88</v>
      </c>
      <c r="S32" s="211">
        <v>346</v>
      </c>
      <c r="T32" s="214">
        <v>3</v>
      </c>
      <c r="U32" s="216">
        <v>3</v>
      </c>
      <c r="V32" s="214">
        <f t="shared" si="2"/>
        <v>0</v>
      </c>
      <c r="W32" s="216"/>
      <c r="X32" s="217" cm="1">
        <f t="array" ref="X32">_xlfn.LET(_xlpm.change,_xlfn._xlws.FILTER([1]!KeyLog[Out/In],LEFT([1]!KeyLog[KeyID],9)=LEFT(S32,9),0),_xlpm.net,U32-SUM(_xlfn.SWITCH(_xlpm.change,"In",-1,"Out",1,_xlpm.change)),IF((U32="")*(_xlpm.net=0),"",_xlpm.net))</f>
        <v>3</v>
      </c>
    </row>
    <row r="33" spans="1:24" ht="13" x14ac:dyDescent="0.25">
      <c r="A33" s="199">
        <v>306</v>
      </c>
      <c r="B33" s="200">
        <v>306</v>
      </c>
      <c r="C33" s="201">
        <v>341</v>
      </c>
      <c r="D33" s="202">
        <v>4</v>
      </c>
      <c r="E33" s="202">
        <v>2</v>
      </c>
      <c r="F33" s="202">
        <f t="shared" si="0"/>
        <v>2</v>
      </c>
      <c r="G33" s="202"/>
      <c r="H33" s="207" cm="1">
        <f t="array" ref="H33">_xlfn.LET(_xlpm.change,_xlfn._xlws.FILTER([1]!KeyLog[Out/In],LEFT([1]!KeyLog[KeyID],9)=LEFT(C33,9),0),_xlpm.net,E33-SUM(_xlfn.SWITCH(_xlpm.change,"In",-1,"Out",1,_xlpm.change)),IF((E33="")*(_xlpm.net=0),"",_xlpm.net))</f>
        <v>2</v>
      </c>
      <c r="I33" s="199" t="s">
        <v>89</v>
      </c>
      <c r="J33" s="208" t="s">
        <v>89</v>
      </c>
      <c r="K33" s="209">
        <v>342</v>
      </c>
      <c r="L33" s="210">
        <v>3</v>
      </c>
      <c r="M33" s="209">
        <v>2</v>
      </c>
      <c r="N33" s="210">
        <f t="shared" si="1"/>
        <v>1</v>
      </c>
      <c r="O33" s="209"/>
      <c r="P33" s="211" cm="1">
        <f t="array" ref="P33">_xlfn.LET(_xlpm.change,_xlfn._xlws.FILTER([1]!KeyLog[Out/In],LEFT([1]!KeyLog[KeyID],9)=LEFT(K33,9),0),_xlpm.net,M33-SUM(_xlfn.SWITCH(_xlpm.change,"In",-1,"Out",1,_xlpm.change)),IF((M33="")*(_xlpm.net=0),"",_xlpm.net))</f>
        <v>2</v>
      </c>
      <c r="Q33" s="199" t="s">
        <v>90</v>
      </c>
      <c r="R33" s="208" t="s">
        <v>90</v>
      </c>
      <c r="S33" s="211">
        <v>343</v>
      </c>
      <c r="T33" s="214">
        <v>3</v>
      </c>
      <c r="U33" s="216">
        <v>3</v>
      </c>
      <c r="V33" s="214">
        <f t="shared" si="2"/>
        <v>0</v>
      </c>
      <c r="W33" s="216"/>
      <c r="X33" s="217" cm="1">
        <f t="array" ref="X33">_xlfn.LET(_xlpm.change,_xlfn._xlws.FILTER([1]!KeyLog[Out/In],LEFT([1]!KeyLog[KeyID],9)=LEFT(S33,9),0),_xlpm.net,U33-SUM(_xlfn.SWITCH(_xlpm.change,"In",-1,"Out",1,_xlpm.change)),IF((U33="")*(_xlpm.net=0),"",_xlpm.net))</f>
        <v>3</v>
      </c>
    </row>
    <row r="34" spans="1:24" ht="13" x14ac:dyDescent="0.25">
      <c r="A34" s="199">
        <v>307</v>
      </c>
      <c r="B34" s="200">
        <v>307</v>
      </c>
      <c r="C34" s="201">
        <v>350</v>
      </c>
      <c r="D34" s="202">
        <v>4</v>
      </c>
      <c r="E34" s="202">
        <v>3</v>
      </c>
      <c r="F34" s="202">
        <f t="shared" si="0"/>
        <v>1</v>
      </c>
      <c r="G34" s="202"/>
      <c r="H34" s="207" cm="1">
        <f t="array" ref="H34">_xlfn.LET(_xlpm.change,_xlfn._xlws.FILTER([1]!KeyLog[Out/In],LEFT([1]!KeyLog[KeyID],9)=LEFT(C34,9),0),_xlpm.net,E34-SUM(_xlfn.SWITCH(_xlpm.change,"In",-1,"Out",1,_xlpm.change)),IF((E34="")*(_xlpm.net=0),"",_xlpm.net))</f>
        <v>3</v>
      </c>
      <c r="I34" s="199" t="s">
        <v>91</v>
      </c>
      <c r="J34" s="208" t="s">
        <v>91</v>
      </c>
      <c r="K34" s="209">
        <v>351</v>
      </c>
      <c r="L34" s="210">
        <v>3</v>
      </c>
      <c r="M34" s="209"/>
      <c r="N34" s="210">
        <f t="shared" si="1"/>
        <v>3</v>
      </c>
      <c r="O34" s="209"/>
      <c r="P34" s="211" t="str" cm="1">
        <f t="array" ref="P34">_xlfn.LET(_xlpm.change,_xlfn._xlws.FILTER([1]!KeyLog[Out/In],LEFT([1]!KeyLog[KeyID],9)=LEFT(K34,9),0),_xlpm.net,M34-SUM(_xlfn.SWITCH(_xlpm.change,"In",-1,"Out",1,_xlpm.change)),IF((M34="")*(_xlpm.net=0),"",_xlpm.net))</f>
        <v/>
      </c>
      <c r="Q34" s="199" t="s">
        <v>92</v>
      </c>
      <c r="R34" s="208" t="s">
        <v>92</v>
      </c>
      <c r="S34" s="211">
        <v>352</v>
      </c>
      <c r="T34" s="214">
        <v>3</v>
      </c>
      <c r="U34" s="216">
        <v>3</v>
      </c>
      <c r="V34" s="214">
        <f t="shared" si="2"/>
        <v>0</v>
      </c>
      <c r="W34" s="216"/>
      <c r="X34" s="217" cm="1">
        <f t="array" ref="X34">_xlfn.LET(_xlpm.change,_xlfn._xlws.FILTER([1]!KeyLog[Out/In],LEFT([1]!KeyLog[KeyID],9)=LEFT(S34,9),0),_xlpm.net,U34-SUM(_xlfn.SWITCH(_xlpm.change,"In",-1,"Out",1,_xlpm.change)),IF((U34="")*(_xlpm.net=0),"",_xlpm.net))</f>
        <v>3</v>
      </c>
    </row>
    <row r="35" spans="1:24" ht="13" x14ac:dyDescent="0.25">
      <c r="A35" s="199">
        <v>308</v>
      </c>
      <c r="B35" s="200">
        <v>308</v>
      </c>
      <c r="C35" s="201">
        <v>347</v>
      </c>
      <c r="D35" s="202">
        <v>4</v>
      </c>
      <c r="E35" s="202">
        <v>0</v>
      </c>
      <c r="F35" s="202">
        <f t="shared" si="0"/>
        <v>4</v>
      </c>
      <c r="G35" s="202"/>
      <c r="H35" s="207" cm="1">
        <f t="array" ref="H35">_xlfn.LET(_xlpm.change,_xlfn._xlws.FILTER([1]!KeyLog[Out/In],LEFT([1]!KeyLog[KeyID],9)=LEFT(C35,9),0),_xlpm.net,E35-SUM(_xlfn.SWITCH(_xlpm.change,"In",-1,"Out",1,_xlpm.change)),IF((E35="")*(_xlpm.net=0),"",_xlpm.net))</f>
        <v>0</v>
      </c>
      <c r="I35" s="199" t="s">
        <v>93</v>
      </c>
      <c r="J35" s="208" t="s">
        <v>93</v>
      </c>
      <c r="K35" s="209">
        <v>348</v>
      </c>
      <c r="L35" s="210">
        <v>3</v>
      </c>
      <c r="M35" s="209">
        <v>3</v>
      </c>
      <c r="N35" s="210">
        <f t="shared" si="1"/>
        <v>0</v>
      </c>
      <c r="O35" s="209"/>
      <c r="P35" s="211" cm="1">
        <f t="array" ref="P35">_xlfn.LET(_xlpm.change,_xlfn._xlws.FILTER([1]!KeyLog[Out/In],LEFT([1]!KeyLog[KeyID],9)=LEFT(K35,9),0),_xlpm.net,M35-SUM(_xlfn.SWITCH(_xlpm.change,"In",-1,"Out",1,_xlpm.change)),IF((M35="")*(_xlpm.net=0),"",_xlpm.net))</f>
        <v>3</v>
      </c>
      <c r="Q35" s="199" t="s">
        <v>94</v>
      </c>
      <c r="R35" s="208" t="s">
        <v>94</v>
      </c>
      <c r="S35" s="211">
        <v>349</v>
      </c>
      <c r="T35" s="214">
        <v>3</v>
      </c>
      <c r="U35" s="216">
        <v>3</v>
      </c>
      <c r="V35" s="214">
        <f t="shared" si="2"/>
        <v>0</v>
      </c>
      <c r="W35" s="216"/>
      <c r="X35" s="217" cm="1">
        <f t="array" ref="X35">_xlfn.LET(_xlpm.change,_xlfn._xlws.FILTER([1]!KeyLog[Out/In],LEFT([1]!KeyLog[KeyID],9)=LEFT(S35,9),0),_xlpm.net,U35-SUM(_xlfn.SWITCH(_xlpm.change,"In",-1,"Out",1,_xlpm.change)),IF((U35="")*(_xlpm.net=0),"",_xlpm.net))</f>
        <v>3</v>
      </c>
    </row>
    <row r="36" spans="1:24" ht="13" x14ac:dyDescent="0.25">
      <c r="A36" s="199">
        <v>309</v>
      </c>
      <c r="B36" s="200">
        <v>309</v>
      </c>
      <c r="C36" s="201">
        <v>356</v>
      </c>
      <c r="D36" s="202">
        <v>4</v>
      </c>
      <c r="E36" s="202">
        <v>4</v>
      </c>
      <c r="F36" s="202">
        <f t="shared" si="0"/>
        <v>0</v>
      </c>
      <c r="G36" s="202"/>
      <c r="H36" s="207" cm="1">
        <f t="array" ref="H36">_xlfn.LET(_xlpm.change,_xlfn._xlws.FILTER([1]!KeyLog[Out/In],LEFT([1]!KeyLog[KeyID],9)=LEFT(C36,9),0),_xlpm.net,E36-SUM(_xlfn.SWITCH(_xlpm.change,"In",-1,"Out",1,_xlpm.change)),IF((E36="")*(_xlpm.net=0),"",_xlpm.net))</f>
        <v>4</v>
      </c>
      <c r="I36" s="199" t="s">
        <v>95</v>
      </c>
      <c r="J36" s="208" t="s">
        <v>95</v>
      </c>
      <c r="K36" s="209">
        <v>357</v>
      </c>
      <c r="L36" s="210">
        <v>3</v>
      </c>
      <c r="M36" s="209">
        <v>1</v>
      </c>
      <c r="N36" s="210">
        <f t="shared" si="1"/>
        <v>2</v>
      </c>
      <c r="O36" s="209"/>
      <c r="P36" s="211" cm="1">
        <f t="array" ref="P36">_xlfn.LET(_xlpm.change,_xlfn._xlws.FILTER([1]!KeyLog[Out/In],LEFT([1]!KeyLog[KeyID],9)=LEFT(K36,9),0),_xlpm.net,M36-SUM(_xlfn.SWITCH(_xlpm.change,"In",-1,"Out",1,_xlpm.change)),IF((M36="")*(_xlpm.net=0),"",_xlpm.net))</f>
        <v>1</v>
      </c>
      <c r="Q36" s="199" t="s">
        <v>96</v>
      </c>
      <c r="R36" s="208" t="s">
        <v>96</v>
      </c>
      <c r="S36" s="211">
        <v>358</v>
      </c>
      <c r="T36" s="214">
        <v>3</v>
      </c>
      <c r="U36" s="216">
        <v>3</v>
      </c>
      <c r="V36" s="214">
        <f t="shared" si="2"/>
        <v>0</v>
      </c>
      <c r="W36" s="216"/>
      <c r="X36" s="217" cm="1">
        <f t="array" ref="X36">_xlfn.LET(_xlpm.change,_xlfn._xlws.FILTER([1]!KeyLog[Out/In],LEFT([1]!KeyLog[KeyID],9)=LEFT(S36,9),0),_xlpm.net,U36-SUM(_xlfn.SWITCH(_xlpm.change,"In",-1,"Out",1,_xlpm.change)),IF((U36="")*(_xlpm.net=0),"",_xlpm.net))</f>
        <v>3</v>
      </c>
    </row>
    <row r="37" spans="1:24" ht="13" x14ac:dyDescent="0.25">
      <c r="A37" s="199">
        <v>310</v>
      </c>
      <c r="B37" s="200">
        <v>310</v>
      </c>
      <c r="C37" s="201">
        <v>353</v>
      </c>
      <c r="D37" s="202">
        <v>4</v>
      </c>
      <c r="E37" s="202">
        <v>1</v>
      </c>
      <c r="F37" s="202">
        <f t="shared" si="0"/>
        <v>3</v>
      </c>
      <c r="G37" s="202"/>
      <c r="H37" s="207" cm="1">
        <f t="array" ref="H37">_xlfn.LET(_xlpm.change,_xlfn._xlws.FILTER([1]!KeyLog[Out/In],LEFT([1]!KeyLog[KeyID],9)=LEFT(C37,9),0),_xlpm.net,E37-SUM(_xlfn.SWITCH(_xlpm.change,"In",-1,"Out",1,_xlpm.change)),IF((E37="")*(_xlpm.net=0),"",_xlpm.net))</f>
        <v>1</v>
      </c>
      <c r="I37" s="199" t="s">
        <v>97</v>
      </c>
      <c r="J37" s="208" t="s">
        <v>97</v>
      </c>
      <c r="K37" s="209">
        <v>354</v>
      </c>
      <c r="L37" s="210">
        <v>3</v>
      </c>
      <c r="M37" s="209">
        <v>1</v>
      </c>
      <c r="N37" s="210">
        <f t="shared" si="1"/>
        <v>2</v>
      </c>
      <c r="O37" s="209"/>
      <c r="P37" s="211" cm="1">
        <f t="array" ref="P37">_xlfn.LET(_xlpm.change,_xlfn._xlws.FILTER([1]!KeyLog[Out/In],LEFT([1]!KeyLog[KeyID],9)=LEFT(K37,9),0),_xlpm.net,M37-SUM(_xlfn.SWITCH(_xlpm.change,"In",-1,"Out",1,_xlpm.change)),IF((M37="")*(_xlpm.net=0),"",_xlpm.net))</f>
        <v>1</v>
      </c>
      <c r="Q37" s="199" t="s">
        <v>98</v>
      </c>
      <c r="R37" s="208" t="s">
        <v>98</v>
      </c>
      <c r="S37" s="211">
        <v>355</v>
      </c>
      <c r="T37" s="214">
        <v>3</v>
      </c>
      <c r="U37" s="216">
        <v>3</v>
      </c>
      <c r="V37" s="214">
        <f t="shared" si="2"/>
        <v>0</v>
      </c>
      <c r="W37" s="216"/>
      <c r="X37" s="217" cm="1">
        <f t="array" ref="X37">_xlfn.LET(_xlpm.change,_xlfn._xlws.FILTER([1]!KeyLog[Out/In],LEFT([1]!KeyLog[KeyID],9)=LEFT(S37,9),0),_xlpm.net,U37-SUM(_xlfn.SWITCH(_xlpm.change,"In",-1,"Out",1,_xlpm.change)),IF((U37="")*(_xlpm.net=0),"",_xlpm.net))</f>
        <v>3</v>
      </c>
    </row>
    <row r="38" spans="1:24" ht="13" x14ac:dyDescent="0.25">
      <c r="A38" s="199">
        <v>311</v>
      </c>
      <c r="B38" s="200">
        <v>311</v>
      </c>
      <c r="C38" s="201">
        <v>362</v>
      </c>
      <c r="D38" s="202">
        <v>4</v>
      </c>
      <c r="E38" s="202">
        <v>1</v>
      </c>
      <c r="F38" s="202">
        <f t="shared" si="0"/>
        <v>3</v>
      </c>
      <c r="G38" s="202"/>
      <c r="H38" s="207" cm="1">
        <f t="array" ref="H38">_xlfn.LET(_xlpm.change,_xlfn._xlws.FILTER([1]!KeyLog[Out/In],LEFT([1]!KeyLog[KeyID],9)=LEFT(C38,9),0),_xlpm.net,E38-SUM(_xlfn.SWITCH(_xlpm.change,"In",-1,"Out",1,_xlpm.change)),IF((E38="")*(_xlpm.net=0),"",_xlpm.net))</f>
        <v>1</v>
      </c>
      <c r="I38" s="199" t="s">
        <v>99</v>
      </c>
      <c r="J38" s="208" t="s">
        <v>99</v>
      </c>
      <c r="K38" s="209">
        <v>364</v>
      </c>
      <c r="L38" s="210">
        <v>3</v>
      </c>
      <c r="M38" s="209">
        <v>1</v>
      </c>
      <c r="N38" s="210">
        <f t="shared" si="1"/>
        <v>2</v>
      </c>
      <c r="O38" s="209"/>
      <c r="P38" s="211" cm="1">
        <f t="array" ref="P38">_xlfn.LET(_xlpm.change,_xlfn._xlws.FILTER([1]!KeyLog[Out/In],LEFT([1]!KeyLog[KeyID],9)=LEFT(K38,9),0),_xlpm.net,M38-SUM(_xlfn.SWITCH(_xlpm.change,"In",-1,"Out",1,_xlpm.change)),IF((M38="")*(_xlpm.net=0),"",_xlpm.net))</f>
        <v>1</v>
      </c>
      <c r="Q38" s="199" t="s">
        <v>100</v>
      </c>
      <c r="R38" s="208" t="s">
        <v>100</v>
      </c>
      <c r="S38" s="211">
        <v>363</v>
      </c>
      <c r="T38" s="214">
        <v>3</v>
      </c>
      <c r="U38" s="216">
        <v>1</v>
      </c>
      <c r="V38" s="214">
        <f t="shared" si="2"/>
        <v>2</v>
      </c>
      <c r="W38" s="216"/>
      <c r="X38" s="217" cm="1">
        <f t="array" ref="X38">_xlfn.LET(_xlpm.change,_xlfn._xlws.FILTER([1]!KeyLog[Out/In],LEFT([1]!KeyLog[KeyID],9)=LEFT(S38,9),0),_xlpm.net,U38-SUM(_xlfn.SWITCH(_xlpm.change,"In",-1,"Out",1,_xlpm.change)),IF((U38="")*(_xlpm.net=0),"",_xlpm.net))</f>
        <v>1</v>
      </c>
    </row>
    <row r="39" spans="1:24" ht="13" x14ac:dyDescent="0.25">
      <c r="A39" s="199">
        <v>312</v>
      </c>
      <c r="B39" s="200">
        <v>312</v>
      </c>
      <c r="C39" s="201">
        <v>359</v>
      </c>
      <c r="D39" s="202">
        <v>4</v>
      </c>
      <c r="E39" s="202">
        <v>1</v>
      </c>
      <c r="F39" s="202">
        <f t="shared" si="0"/>
        <v>3</v>
      </c>
      <c r="G39" s="202"/>
      <c r="H39" s="207" cm="1">
        <f t="array" ref="H39">_xlfn.LET(_xlpm.change,_xlfn._xlws.FILTER([1]!KeyLog[Out/In],LEFT([1]!KeyLog[KeyID],9)=LEFT(C39,9),0),_xlpm.net,E39-SUM(_xlfn.SWITCH(_xlpm.change,"In",-1,"Out",1,_xlpm.change)),IF((E39="")*(_xlpm.net=0),"",_xlpm.net))</f>
        <v>1</v>
      </c>
      <c r="I39" s="199" t="s">
        <v>101</v>
      </c>
      <c r="J39" s="208" t="s">
        <v>101</v>
      </c>
      <c r="K39" s="209">
        <v>360</v>
      </c>
      <c r="L39" s="210">
        <v>3</v>
      </c>
      <c r="M39" s="209"/>
      <c r="N39" s="210">
        <f t="shared" si="1"/>
        <v>3</v>
      </c>
      <c r="O39" s="209"/>
      <c r="P39" s="211" t="str" cm="1">
        <f t="array" ref="P39">_xlfn.LET(_xlpm.change,_xlfn._xlws.FILTER([1]!KeyLog[Out/In],LEFT([1]!KeyLog[KeyID],9)=LEFT(K39,9),0),_xlpm.net,M39-SUM(_xlfn.SWITCH(_xlpm.change,"In",-1,"Out",1,_xlpm.change)),IF((M39="")*(_xlpm.net=0),"",_xlpm.net))</f>
        <v/>
      </c>
      <c r="Q39" s="199" t="s">
        <v>102</v>
      </c>
      <c r="R39" s="208" t="s">
        <v>102</v>
      </c>
      <c r="S39" s="211">
        <v>361</v>
      </c>
      <c r="T39" s="216">
        <v>3</v>
      </c>
      <c r="U39" s="216">
        <v>1</v>
      </c>
      <c r="V39" s="214">
        <f t="shared" si="2"/>
        <v>2</v>
      </c>
      <c r="W39" s="216"/>
      <c r="X39" s="217" cm="1">
        <f t="array" ref="X39">_xlfn.LET(_xlpm.change,_xlfn._xlws.FILTER([1]!KeyLog[Out/In],LEFT([1]!KeyLog[KeyID],9)=LEFT(S39,9),0),_xlpm.net,U39-SUM(_xlfn.SWITCH(_xlpm.change,"In",-1,"Out",1,_xlpm.change)),IF((U39="")*(_xlpm.net=0),"",_xlpm.net))</f>
        <v>1</v>
      </c>
    </row>
    <row r="40" spans="1:24" ht="13" x14ac:dyDescent="0.25">
      <c r="A40" s="199">
        <v>113</v>
      </c>
      <c r="B40" s="200">
        <v>113</v>
      </c>
      <c r="C40" s="201">
        <v>365</v>
      </c>
      <c r="D40" s="202">
        <v>3</v>
      </c>
      <c r="E40" s="202">
        <v>1</v>
      </c>
      <c r="F40" s="202">
        <f t="shared" si="0"/>
        <v>2</v>
      </c>
      <c r="G40" s="202"/>
      <c r="H40" s="203" cm="1">
        <f t="array" ref="H40">_xlfn.LET(_xlpm.change,_xlfn._xlws.FILTER([1]!KeyLog[Out/In],LEFT([1]!KeyLog[KeyID],9)=LEFT(C40,9),0),_xlpm.net,E40-SUM(_xlfn.SWITCH(_xlpm.change,"In",-1,"Out",1,_xlpm.change)),IF((E40="")*(_xlpm.net=0),"",_xlpm.net))</f>
        <v>1</v>
      </c>
      <c r="I40" s="218"/>
      <c r="J40" s="219"/>
      <c r="K40" s="220"/>
      <c r="L40" s="221"/>
      <c r="M40" s="220"/>
      <c r="N40" s="220"/>
      <c r="O40" s="220"/>
      <c r="P40" s="220" t="str" cm="1">
        <f t="array" ref="P40">_xlfn.LET(_xlpm.change,_xlfn._xlws.FILTER([1]!KeyLog[Out/In],LEFT([1]!KeyLog[KeyID],9)=LEFT(K40,9),0),_xlpm.net,M40-SUM(_xlfn.SWITCH(_xlpm.change,"In",-1,"Out",1,_xlpm.change)),IF((M40="")*(_xlpm.net=0),"",_xlpm.net))</f>
        <v/>
      </c>
      <c r="Q40" s="218"/>
      <c r="R40" s="219"/>
      <c r="S40" s="220"/>
      <c r="T40" s="197"/>
      <c r="U40" s="197"/>
      <c r="V40" s="197"/>
      <c r="W40" s="197"/>
      <c r="X40" s="198" t="str" cm="1">
        <f t="array" ref="X40">_xlfn.LET(_xlpm.change,_xlfn._xlws.FILTER([1]!KeyLog[Out/In],LEFT([1]!KeyLog[KeyID],9)=LEFT(S40,9),0),_xlpm.net,U40-SUM(_xlfn.SWITCH(_xlpm.change,"In",-1,"Out",1,_xlpm.change)),IF((U40="")*(_xlpm.net=0),"",_xlpm.net))</f>
        <v/>
      </c>
    </row>
    <row r="41" spans="1:24" ht="13" x14ac:dyDescent="0.25">
      <c r="A41" s="199">
        <v>114</v>
      </c>
      <c r="B41" s="200">
        <v>114</v>
      </c>
      <c r="C41" s="201">
        <v>366</v>
      </c>
      <c r="D41" s="202">
        <v>3</v>
      </c>
      <c r="E41" s="202">
        <v>0</v>
      </c>
      <c r="F41" s="202">
        <f t="shared" si="0"/>
        <v>3</v>
      </c>
      <c r="G41" s="202"/>
      <c r="H41" s="203" cm="1">
        <f t="array" ref="H41">_xlfn.LET(_xlpm.change,_xlfn._xlws.FILTER([1]!KeyLog[Out/In],LEFT([1]!KeyLog[KeyID],9)=LEFT(C41,9),0),_xlpm.net,E41-SUM(_xlfn.SWITCH(_xlpm.change,"In",-1,"Out",1,_xlpm.change)),IF((E41="")*(_xlpm.net=0),"",_xlpm.net))</f>
        <v>0</v>
      </c>
      <c r="I41" s="218"/>
      <c r="J41" s="219"/>
      <c r="K41" s="220"/>
      <c r="L41" s="221"/>
      <c r="M41" s="220"/>
      <c r="N41" s="220"/>
      <c r="O41" s="220"/>
      <c r="P41" s="220" t="str" cm="1">
        <f t="array" ref="P41">_xlfn.LET(_xlpm.change,_xlfn._xlws.FILTER([1]!KeyLog[Out/In],LEFT([1]!KeyLog[KeyID],9)=LEFT(K41,9),0),_xlpm.net,M41-SUM(_xlfn.SWITCH(_xlpm.change,"In",-1,"Out",1,_xlpm.change)),IF((M41="")*(_xlpm.net=0),"",_xlpm.net))</f>
        <v/>
      </c>
      <c r="Q41" s="218"/>
      <c r="R41" s="219"/>
      <c r="S41" s="220"/>
      <c r="T41" s="197"/>
      <c r="U41" s="197"/>
      <c r="V41" s="197"/>
      <c r="W41" s="197"/>
      <c r="X41" s="198" t="str" cm="1">
        <f t="array" ref="X41">_xlfn.LET(_xlpm.change,_xlfn._xlws.FILTER([1]!KeyLog[Out/In],LEFT([1]!KeyLog[KeyID],9)=LEFT(S41,9),0),_xlpm.net,U41-SUM(_xlfn.SWITCH(_xlpm.change,"In",-1,"Out",1,_xlpm.change)),IF((U41="")*(_xlpm.net=0),"",_xlpm.net))</f>
        <v/>
      </c>
    </row>
    <row r="42" spans="1:24" ht="13" x14ac:dyDescent="0.25">
      <c r="A42" s="199">
        <v>115</v>
      </c>
      <c r="B42" s="200">
        <v>115</v>
      </c>
      <c r="C42" s="201">
        <v>367</v>
      </c>
      <c r="D42" s="202">
        <v>3</v>
      </c>
      <c r="E42" s="202">
        <v>0</v>
      </c>
      <c r="F42" s="202">
        <f t="shared" si="0"/>
        <v>3</v>
      </c>
      <c r="G42" s="202"/>
      <c r="H42" s="203" cm="1">
        <f t="array" ref="H42">_xlfn.LET(_xlpm.change,_xlfn._xlws.FILTER([1]!KeyLog[Out/In],LEFT([1]!KeyLog[KeyID],9)=LEFT(C42,9),0),_xlpm.net,E42-SUM(_xlfn.SWITCH(_xlpm.change,"In",-1,"Out",1,_xlpm.change)),IF((E42="")*(_xlpm.net=0),"",_xlpm.net))</f>
        <v>0</v>
      </c>
      <c r="I42" s="218"/>
      <c r="J42" s="219"/>
      <c r="K42" s="220"/>
      <c r="L42" s="221"/>
      <c r="M42" s="220"/>
      <c r="N42" s="220"/>
      <c r="O42" s="220"/>
      <c r="P42" s="220" t="str" cm="1">
        <f t="array" ref="P42">_xlfn.LET(_xlpm.change,_xlfn._xlws.FILTER([1]!KeyLog[Out/In],LEFT([1]!KeyLog[KeyID],9)=LEFT(K42,9),0),_xlpm.net,M42-SUM(_xlfn.SWITCH(_xlpm.change,"In",-1,"Out",1,_xlpm.change)),IF((M42="")*(_xlpm.net=0),"",_xlpm.net))</f>
        <v/>
      </c>
      <c r="Q42" s="218"/>
      <c r="R42" s="219"/>
      <c r="S42" s="220"/>
      <c r="T42" s="197"/>
      <c r="U42" s="197"/>
      <c r="V42" s="197"/>
      <c r="W42" s="197"/>
      <c r="X42" s="198" t="str" cm="1">
        <f t="array" ref="X42">_xlfn.LET(_xlpm.change,_xlfn._xlws.FILTER([1]!KeyLog[Out/In],LEFT([1]!KeyLog[KeyID],9)=LEFT(S42,9),0),_xlpm.net,U42-SUM(_xlfn.SWITCH(_xlpm.change,"In",-1,"Out",1,_xlpm.change)),IF((U42="")*(_xlpm.net=0),"",_xlpm.net))</f>
        <v/>
      </c>
    </row>
    <row r="43" spans="1:24" ht="13" x14ac:dyDescent="0.25">
      <c r="A43" s="199">
        <v>116</v>
      </c>
      <c r="B43" s="200">
        <v>116</v>
      </c>
      <c r="C43" s="201">
        <v>368</v>
      </c>
      <c r="D43" s="202">
        <v>3</v>
      </c>
      <c r="E43" s="202">
        <v>2</v>
      </c>
      <c r="F43" s="202">
        <f t="shared" si="0"/>
        <v>1</v>
      </c>
      <c r="G43" s="202"/>
      <c r="H43" s="203" cm="1">
        <f t="array" ref="H43">_xlfn.LET(_xlpm.change,_xlfn._xlws.FILTER([1]!KeyLog[Out/In],LEFT([1]!KeyLog[KeyID],9)=LEFT(C43,9),0),_xlpm.net,E43-SUM(_xlfn.SWITCH(_xlpm.change,"In",-1,"Out",1,_xlpm.change)),IF((E43="")*(_xlpm.net=0),"",_xlpm.net))</f>
        <v>2</v>
      </c>
      <c r="I43" s="218"/>
      <c r="J43" s="219"/>
      <c r="K43" s="220"/>
      <c r="L43" s="221"/>
      <c r="M43" s="220"/>
      <c r="N43" s="220"/>
      <c r="O43" s="220"/>
      <c r="P43" s="220" t="str" cm="1">
        <f t="array" ref="P43">_xlfn.LET(_xlpm.change,_xlfn._xlws.FILTER([1]!KeyLog[Out/In],LEFT([1]!KeyLog[KeyID],9)=LEFT(K43,9),0),_xlpm.net,M43-SUM(_xlfn.SWITCH(_xlpm.change,"In",-1,"Out",1,_xlpm.change)),IF((M43="")*(_xlpm.net=0),"",_xlpm.net))</f>
        <v/>
      </c>
      <c r="Q43" s="218"/>
      <c r="R43" s="219"/>
      <c r="S43" s="220"/>
      <c r="T43" s="197"/>
      <c r="U43" s="197"/>
      <c r="V43" s="197"/>
      <c r="W43" s="197"/>
      <c r="X43" s="198" t="str" cm="1">
        <f t="array" ref="X43">_xlfn.LET(_xlpm.change,_xlfn._xlws.FILTER([1]!KeyLog[Out/In],LEFT([1]!KeyLog[KeyID],9)=LEFT(S43,9),0),_xlpm.net,U43-SUM(_xlfn.SWITCH(_xlpm.change,"In",-1,"Out",1,_xlpm.change)),IF((U43="")*(_xlpm.net=0),"",_xlpm.net))</f>
        <v/>
      </c>
    </row>
    <row r="44" spans="1:24" ht="13" x14ac:dyDescent="0.25">
      <c r="A44" s="199">
        <v>117</v>
      </c>
      <c r="B44" s="200">
        <v>117</v>
      </c>
      <c r="C44" s="201">
        <v>369</v>
      </c>
      <c r="D44" s="202">
        <v>3</v>
      </c>
      <c r="E44" s="202">
        <v>0</v>
      </c>
      <c r="F44" s="202">
        <f t="shared" si="0"/>
        <v>3</v>
      </c>
      <c r="G44" s="202"/>
      <c r="H44" s="203" cm="1">
        <f t="array" ref="H44">_xlfn.LET(_xlpm.change,_xlfn._xlws.FILTER([1]!KeyLog[Out/In],LEFT([1]!KeyLog[KeyID],9)=LEFT(C44,9),0),_xlpm.net,E44-SUM(_xlfn.SWITCH(_xlpm.change,"In",-1,"Out",1,_xlpm.change)),IF((E44="")*(_xlpm.net=0),"",_xlpm.net))</f>
        <v>0</v>
      </c>
      <c r="I44" s="218"/>
      <c r="J44" s="219"/>
      <c r="K44" s="220"/>
      <c r="L44" s="221"/>
      <c r="M44" s="220"/>
      <c r="N44" s="220"/>
      <c r="O44" s="220"/>
      <c r="P44" s="220" t="str" cm="1">
        <f t="array" ref="P44">_xlfn.LET(_xlpm.change,_xlfn._xlws.FILTER([1]!KeyLog[Out/In],LEFT([1]!KeyLog[KeyID],9)=LEFT(K44,9),0),_xlpm.net,M44-SUM(_xlfn.SWITCH(_xlpm.change,"In",-1,"Out",1,_xlpm.change)),IF((M44="")*(_xlpm.net=0),"",_xlpm.net))</f>
        <v/>
      </c>
      <c r="Q44" s="218"/>
      <c r="R44" s="219"/>
      <c r="S44" s="220"/>
      <c r="T44" s="197"/>
      <c r="U44" s="197"/>
      <c r="V44" s="197"/>
      <c r="W44" s="197"/>
      <c r="X44" s="198" t="str" cm="1">
        <f t="array" ref="X44">_xlfn.LET(_xlpm.change,_xlfn._xlws.FILTER([1]!KeyLog[Out/In],LEFT([1]!KeyLog[KeyID],9)=LEFT(S44,9),0),_xlpm.net,U44-SUM(_xlfn.SWITCH(_xlpm.change,"In",-1,"Out",1,_xlpm.change)),IF((U44="")*(_xlpm.net=0),"",_xlpm.net))</f>
        <v/>
      </c>
    </row>
    <row r="45" spans="1:24" ht="13" x14ac:dyDescent="0.25">
      <c r="A45" s="199">
        <v>118</v>
      </c>
      <c r="B45" s="200">
        <v>118</v>
      </c>
      <c r="C45" s="201">
        <v>370</v>
      </c>
      <c r="D45" s="202">
        <v>3</v>
      </c>
      <c r="E45" s="202">
        <v>0</v>
      </c>
      <c r="F45" s="202">
        <f t="shared" si="0"/>
        <v>3</v>
      </c>
      <c r="G45" s="202"/>
      <c r="H45" s="203" cm="1">
        <f t="array" ref="H45">_xlfn.LET(_xlpm.change,_xlfn._xlws.FILTER([1]!KeyLog[Out/In],LEFT([1]!KeyLog[KeyID],9)=LEFT(C45,9),0),_xlpm.net,E45-SUM(_xlfn.SWITCH(_xlpm.change,"In",-1,"Out",1,_xlpm.change)),IF((E45="")*(_xlpm.net=0),"",_xlpm.net))</f>
        <v>0</v>
      </c>
      <c r="I45" s="218"/>
      <c r="J45" s="219"/>
      <c r="K45" s="220"/>
      <c r="L45" s="221"/>
      <c r="M45" s="220"/>
      <c r="N45" s="220"/>
      <c r="O45" s="220"/>
      <c r="P45" s="220" t="str" cm="1">
        <f t="array" ref="P45">_xlfn.LET(_xlpm.change,_xlfn._xlws.FILTER([1]!KeyLog[Out/In],LEFT([1]!KeyLog[KeyID],9)=LEFT(K45,9),0),_xlpm.net,M45-SUM(_xlfn.SWITCH(_xlpm.change,"In",-1,"Out",1,_xlpm.change)),IF((M45="")*(_xlpm.net=0),"",_xlpm.net))</f>
        <v/>
      </c>
      <c r="Q45" s="218"/>
      <c r="R45" s="219"/>
      <c r="S45" s="220"/>
      <c r="T45" s="197"/>
      <c r="U45" s="197"/>
      <c r="V45" s="197"/>
      <c r="W45" s="197"/>
      <c r="X45" s="198" t="str" cm="1">
        <f t="array" ref="X45">_xlfn.LET(_xlpm.change,_xlfn._xlws.FILTER([1]!KeyLog[Out/In],LEFT([1]!KeyLog[KeyID],9)=LEFT(S45,9),0),_xlpm.net,U45-SUM(_xlfn.SWITCH(_xlpm.change,"In",-1,"Out",1,_xlpm.change)),IF((U45="")*(_xlpm.net=0),"",_xlpm.net))</f>
        <v/>
      </c>
    </row>
    <row r="46" spans="1:24" ht="13" x14ac:dyDescent="0.25">
      <c r="A46" s="199">
        <v>119</v>
      </c>
      <c r="B46" s="200">
        <v>119</v>
      </c>
      <c r="C46" s="201">
        <v>371</v>
      </c>
      <c r="D46" s="202">
        <v>3</v>
      </c>
      <c r="E46" s="202">
        <v>0</v>
      </c>
      <c r="F46" s="202">
        <f t="shared" si="0"/>
        <v>3</v>
      </c>
      <c r="G46" s="202"/>
      <c r="H46" s="203" cm="1">
        <f t="array" ref="H46">_xlfn.LET(_xlpm.change,_xlfn._xlws.FILTER([1]!KeyLog[Out/In],LEFT([1]!KeyLog[KeyID],9)=LEFT(C46,9),0),_xlpm.net,E46-SUM(_xlfn.SWITCH(_xlpm.change,"In",-1,"Out",1,_xlpm.change)),IF((E46="")*(_xlpm.net=0),"",_xlpm.net))</f>
        <v>0</v>
      </c>
      <c r="I46" s="218"/>
      <c r="J46" s="219"/>
      <c r="K46" s="220"/>
      <c r="L46" s="221"/>
      <c r="M46" s="220"/>
      <c r="N46" s="220"/>
      <c r="O46" s="220"/>
      <c r="P46" s="220" t="str" cm="1">
        <f t="array" ref="P46">_xlfn.LET(_xlpm.change,_xlfn._xlws.FILTER([1]!KeyLog[Out/In],LEFT([1]!KeyLog[KeyID],9)=LEFT(K46,9),0),_xlpm.net,M46-SUM(_xlfn.SWITCH(_xlpm.change,"In",-1,"Out",1,_xlpm.change)),IF((M46="")*(_xlpm.net=0),"",_xlpm.net))</f>
        <v/>
      </c>
      <c r="Q46" s="218"/>
      <c r="R46" s="219"/>
      <c r="S46" s="220"/>
      <c r="T46" s="197"/>
      <c r="U46" s="197"/>
      <c r="V46" s="197"/>
      <c r="W46" s="197"/>
      <c r="X46" s="198" t="str" cm="1">
        <f t="array" ref="X46">_xlfn.LET(_xlpm.change,_xlfn._xlws.FILTER([1]!KeyLog[Out/In],LEFT([1]!KeyLog[KeyID],9)=LEFT(S46,9),0),_xlpm.net,U46-SUM(_xlfn.SWITCH(_xlpm.change,"In",-1,"Out",1,_xlpm.change)),IF((U46="")*(_xlpm.net=0),"",_xlpm.net))</f>
        <v/>
      </c>
    </row>
    <row r="47" spans="1:24" ht="13" x14ac:dyDescent="0.25">
      <c r="A47" s="199">
        <v>120</v>
      </c>
      <c r="B47" s="200">
        <v>120</v>
      </c>
      <c r="C47" s="201">
        <v>372</v>
      </c>
      <c r="D47" s="202">
        <v>3</v>
      </c>
      <c r="E47" s="202">
        <v>1</v>
      </c>
      <c r="F47" s="202">
        <f t="shared" si="0"/>
        <v>2</v>
      </c>
      <c r="G47" s="202"/>
      <c r="H47" s="203" cm="1">
        <f t="array" ref="H47">_xlfn.LET(_xlpm.change,_xlfn._xlws.FILTER([1]!KeyLog[Out/In],LEFT([1]!KeyLog[KeyID],9)=LEFT(C47,9),0),_xlpm.net,E47-SUM(_xlfn.SWITCH(_xlpm.change,"In",-1,"Out",1,_xlpm.change)),IF((E47="")*(_xlpm.net=0),"",_xlpm.net))</f>
        <v>1</v>
      </c>
      <c r="I47" s="218"/>
      <c r="J47" s="219"/>
      <c r="K47" s="220"/>
      <c r="L47" s="221"/>
      <c r="M47" s="220"/>
      <c r="N47" s="220"/>
      <c r="O47" s="220"/>
      <c r="P47" s="220" t="str" cm="1">
        <f t="array" ref="P47">_xlfn.LET(_xlpm.change,_xlfn._xlws.FILTER([1]!KeyLog[Out/In],LEFT([1]!KeyLog[KeyID],9)=LEFT(K47,9),0),_xlpm.net,M47-SUM(_xlfn.SWITCH(_xlpm.change,"In",-1,"Out",1,_xlpm.change)),IF((M47="")*(_xlpm.net=0),"",_xlpm.net))</f>
        <v/>
      </c>
      <c r="Q47" s="218"/>
      <c r="R47" s="219"/>
      <c r="S47" s="220"/>
      <c r="T47" s="197"/>
      <c r="U47" s="197"/>
      <c r="V47" s="197"/>
      <c r="W47" s="197"/>
      <c r="X47" s="198" t="str" cm="1">
        <f t="array" ref="X47">_xlfn.LET(_xlpm.change,_xlfn._xlws.FILTER([1]!KeyLog[Out/In],LEFT([1]!KeyLog[KeyID],9)=LEFT(S47,9),0),_xlpm.net,U47-SUM(_xlfn.SWITCH(_xlpm.change,"In",-1,"Out",1,_xlpm.change)),IF((U47="")*(_xlpm.net=0),"",_xlpm.net))</f>
        <v/>
      </c>
    </row>
    <row r="48" spans="1:24" ht="13" x14ac:dyDescent="0.25">
      <c r="A48" s="199">
        <v>121</v>
      </c>
      <c r="B48" s="200">
        <v>121</v>
      </c>
      <c r="C48" s="201">
        <v>373</v>
      </c>
      <c r="D48" s="202">
        <v>3</v>
      </c>
      <c r="E48" s="202">
        <v>0</v>
      </c>
      <c r="F48" s="202">
        <f t="shared" si="0"/>
        <v>3</v>
      </c>
      <c r="G48" s="202"/>
      <c r="H48" s="203" cm="1">
        <f t="array" ref="H48">_xlfn.LET(_xlpm.change,_xlfn._xlws.FILTER([1]!KeyLog[Out/In],LEFT([1]!KeyLog[KeyID],9)=LEFT(C48,9),0),_xlpm.net,E48-SUM(_xlfn.SWITCH(_xlpm.change,"In",-1,"Out",1,_xlpm.change)),IF((E48="")*(_xlpm.net=0),"",_xlpm.net))</f>
        <v>0</v>
      </c>
      <c r="I48" s="218"/>
      <c r="J48" s="219"/>
      <c r="K48" s="220"/>
      <c r="L48" s="221"/>
      <c r="M48" s="220"/>
      <c r="N48" s="220"/>
      <c r="O48" s="220"/>
      <c r="P48" s="220" t="str" cm="1">
        <f t="array" ref="P48">_xlfn.LET(_xlpm.change,_xlfn._xlws.FILTER([1]!KeyLog[Out/In],LEFT([1]!KeyLog[KeyID],9)=LEFT(K48,9),0),_xlpm.net,M48-SUM(_xlfn.SWITCH(_xlpm.change,"In",-1,"Out",1,_xlpm.change)),IF((M48="")*(_xlpm.net=0),"",_xlpm.net))</f>
        <v/>
      </c>
      <c r="Q48" s="218"/>
      <c r="R48" s="219"/>
      <c r="S48" s="220"/>
      <c r="T48" s="197"/>
      <c r="U48" s="197"/>
      <c r="V48" s="197"/>
      <c r="W48" s="197"/>
      <c r="X48" s="198" t="str" cm="1">
        <f t="array" ref="X48">_xlfn.LET(_xlpm.change,_xlfn._xlws.FILTER([1]!KeyLog[Out/In],LEFT([1]!KeyLog[KeyID],9)=LEFT(S48,9),0),_xlpm.net,U48-SUM(_xlfn.SWITCH(_xlpm.change,"In",-1,"Out",1,_xlpm.change)),IF((U48="")*(_xlpm.net=0),"",_xlpm.net))</f>
        <v/>
      </c>
    </row>
    <row r="49" spans="1:24" ht="13" x14ac:dyDescent="0.25">
      <c r="A49" s="199">
        <v>122</v>
      </c>
      <c r="B49" s="200">
        <v>122</v>
      </c>
      <c r="C49" s="201">
        <v>374</v>
      </c>
      <c r="D49" s="202">
        <v>3</v>
      </c>
      <c r="E49" s="202">
        <v>1</v>
      </c>
      <c r="F49" s="202">
        <f t="shared" si="0"/>
        <v>2</v>
      </c>
      <c r="G49" s="202"/>
      <c r="H49" s="203" cm="1">
        <f t="array" ref="H49">_xlfn.LET(_xlpm.change,_xlfn._xlws.FILTER([1]!KeyLog[Out/In],LEFT([1]!KeyLog[KeyID],9)=LEFT(C49,9),0),_xlpm.net,E49-SUM(_xlfn.SWITCH(_xlpm.change,"In",-1,"Out",1,_xlpm.change)),IF((E49="")*(_xlpm.net=0),"",_xlpm.net))</f>
        <v>1</v>
      </c>
      <c r="I49" s="218"/>
      <c r="J49" s="219"/>
      <c r="K49" s="220"/>
      <c r="L49" s="221"/>
      <c r="M49" s="220"/>
      <c r="N49" s="220"/>
      <c r="O49" s="220"/>
      <c r="P49" s="220" t="str" cm="1">
        <f t="array" ref="P49">_xlfn.LET(_xlpm.change,_xlfn._xlws.FILTER([1]!KeyLog[Out/In],LEFT([1]!KeyLog[KeyID],9)=LEFT(K49,9),0),_xlpm.net,M49-SUM(_xlfn.SWITCH(_xlpm.change,"In",-1,"Out",1,_xlpm.change)),IF((M49="")*(_xlpm.net=0),"",_xlpm.net))</f>
        <v/>
      </c>
      <c r="Q49" s="218"/>
      <c r="R49" s="219"/>
      <c r="S49" s="220"/>
      <c r="T49" s="197"/>
      <c r="U49" s="197"/>
      <c r="V49" s="197"/>
      <c r="W49" s="197"/>
      <c r="X49" s="198" t="str" cm="1">
        <f t="array" ref="X49">_xlfn.LET(_xlpm.change,_xlfn._xlws.FILTER([1]!KeyLog[Out/In],LEFT([1]!KeyLog[KeyID],9)=LEFT(S49,9),0),_xlpm.net,U49-SUM(_xlfn.SWITCH(_xlpm.change,"In",-1,"Out",1,_xlpm.change)),IF((U49="")*(_xlpm.net=0),"",_xlpm.net))</f>
        <v/>
      </c>
    </row>
    <row r="50" spans="1:24" ht="13" x14ac:dyDescent="0.25">
      <c r="A50" s="199">
        <v>123</v>
      </c>
      <c r="B50" s="200">
        <v>123</v>
      </c>
      <c r="C50" s="201">
        <v>375</v>
      </c>
      <c r="D50" s="202">
        <v>3</v>
      </c>
      <c r="E50" s="202">
        <v>0</v>
      </c>
      <c r="F50" s="202">
        <f t="shared" si="0"/>
        <v>3</v>
      </c>
      <c r="G50" s="202"/>
      <c r="H50" s="203" cm="1">
        <f t="array" ref="H50">_xlfn.LET(_xlpm.change,_xlfn._xlws.FILTER([1]!KeyLog[Out/In],LEFT([1]!KeyLog[KeyID],9)=LEFT(C50,9),0),_xlpm.net,E50-SUM(_xlfn.SWITCH(_xlpm.change,"In",-1,"Out",1,_xlpm.change)),IF((E50="")*(_xlpm.net=0),"",_xlpm.net))</f>
        <v>0</v>
      </c>
      <c r="I50" s="218"/>
      <c r="J50" s="219"/>
      <c r="K50" s="220"/>
      <c r="L50" s="221"/>
      <c r="M50" s="220"/>
      <c r="N50" s="220"/>
      <c r="O50" s="220"/>
      <c r="P50" s="220" t="str" cm="1">
        <f t="array" ref="P50">_xlfn.LET(_xlpm.change,_xlfn._xlws.FILTER([1]!KeyLog[Out/In],LEFT([1]!KeyLog[KeyID],9)=LEFT(K50,9),0),_xlpm.net,M50-SUM(_xlfn.SWITCH(_xlpm.change,"In",-1,"Out",1,_xlpm.change)),IF((M50="")*(_xlpm.net=0),"",_xlpm.net))</f>
        <v/>
      </c>
      <c r="Q50" s="218"/>
      <c r="R50" s="219"/>
      <c r="S50" s="220"/>
      <c r="T50" s="197"/>
      <c r="U50" s="197"/>
      <c r="V50" s="197"/>
      <c r="W50" s="197"/>
      <c r="X50" s="198" t="str" cm="1">
        <f t="array" ref="X50">_xlfn.LET(_xlpm.change,_xlfn._xlws.FILTER([1]!KeyLog[Out/In],LEFT([1]!KeyLog[KeyID],9)=LEFT(S50,9),0),_xlpm.net,U50-SUM(_xlfn.SWITCH(_xlpm.change,"In",-1,"Out",1,_xlpm.change)),IF((U50="")*(_xlpm.net=0),"",_xlpm.net))</f>
        <v/>
      </c>
    </row>
    <row r="51" spans="1:24" ht="13" x14ac:dyDescent="0.25">
      <c r="A51" s="199">
        <v>124</v>
      </c>
      <c r="B51" s="200">
        <v>124</v>
      </c>
      <c r="C51" s="201">
        <v>376</v>
      </c>
      <c r="D51" s="202">
        <v>3</v>
      </c>
      <c r="E51" s="202">
        <v>0</v>
      </c>
      <c r="F51" s="202">
        <f t="shared" si="0"/>
        <v>3</v>
      </c>
      <c r="G51" s="202"/>
      <c r="H51" s="203" cm="1">
        <f t="array" ref="H51">_xlfn.LET(_xlpm.change,_xlfn._xlws.FILTER([1]!KeyLog[Out/In],LEFT([1]!KeyLog[KeyID],9)=LEFT(C51,9),0),_xlpm.net,E51-SUM(_xlfn.SWITCH(_xlpm.change,"In",-1,"Out",1,_xlpm.change)),IF((E51="")*(_xlpm.net=0),"",_xlpm.net))</f>
        <v>0</v>
      </c>
      <c r="I51" s="218"/>
      <c r="J51" s="219"/>
      <c r="K51" s="220"/>
      <c r="L51" s="221"/>
      <c r="M51" s="220"/>
      <c r="N51" s="220"/>
      <c r="O51" s="220"/>
      <c r="P51" s="220" t="str" cm="1">
        <f t="array" ref="P51">_xlfn.LET(_xlpm.change,_xlfn._xlws.FILTER([1]!KeyLog[Out/In],LEFT([1]!KeyLog[KeyID],9)=LEFT(K51,9),0),_xlpm.net,M51-SUM(_xlfn.SWITCH(_xlpm.change,"In",-1,"Out",1,_xlpm.change)),IF((M51="")*(_xlpm.net=0),"",_xlpm.net))</f>
        <v/>
      </c>
      <c r="Q51" s="218"/>
      <c r="R51" s="219"/>
      <c r="S51" s="220"/>
      <c r="T51" s="197"/>
      <c r="U51" s="197"/>
      <c r="V51" s="197"/>
      <c r="W51" s="197"/>
      <c r="X51" s="198" t="str" cm="1">
        <f t="array" ref="X51">_xlfn.LET(_xlpm.change,_xlfn._xlws.FILTER([1]!KeyLog[Out/In],LEFT([1]!KeyLog[KeyID],9)=LEFT(S51,9),0),_xlpm.net,U51-SUM(_xlfn.SWITCH(_xlpm.change,"In",-1,"Out",1,_xlpm.change)),IF((U51="")*(_xlpm.net=0),"",_xlpm.net))</f>
        <v/>
      </c>
    </row>
    <row r="52" spans="1:24" ht="13" x14ac:dyDescent="0.25">
      <c r="A52" s="199">
        <v>213</v>
      </c>
      <c r="B52" s="200">
        <v>213</v>
      </c>
      <c r="C52" s="201">
        <v>378</v>
      </c>
      <c r="D52" s="202">
        <v>3</v>
      </c>
      <c r="E52" s="202">
        <v>1</v>
      </c>
      <c r="F52" s="202">
        <f t="shared" si="0"/>
        <v>2</v>
      </c>
      <c r="G52" s="202"/>
      <c r="H52" s="203" cm="1">
        <f t="array" ref="H52">_xlfn.LET(_xlpm.change,_xlfn._xlws.FILTER([1]!KeyLog[Out/In],LEFT([1]!KeyLog[KeyID],9)=LEFT(C52,9),0),_xlpm.net,E52-SUM(_xlfn.SWITCH(_xlpm.change,"In",-1,"Out",1,_xlpm.change)),IF((E52="")*(_xlpm.net=0),"",_xlpm.net))</f>
        <v>1</v>
      </c>
      <c r="I52" s="218"/>
      <c r="J52" s="219"/>
      <c r="K52" s="220"/>
      <c r="L52" s="221"/>
      <c r="M52" s="220"/>
      <c r="N52" s="220"/>
      <c r="O52" s="220"/>
      <c r="P52" s="220" t="str" cm="1">
        <f t="array" ref="P52">_xlfn.LET(_xlpm.change,_xlfn._xlws.FILTER([1]!KeyLog[Out/In],LEFT([1]!KeyLog[KeyID],9)=LEFT(K52,9),0),_xlpm.net,M52-SUM(_xlfn.SWITCH(_xlpm.change,"In",-1,"Out",1,_xlpm.change)),IF((M52="")*(_xlpm.net=0),"",_xlpm.net))</f>
        <v/>
      </c>
      <c r="Q52" s="218"/>
      <c r="R52" s="219"/>
      <c r="S52" s="220"/>
      <c r="T52" s="197"/>
      <c r="U52" s="197"/>
      <c r="V52" s="197"/>
      <c r="W52" s="197"/>
      <c r="X52" s="198" t="str" cm="1">
        <f t="array" ref="X52">_xlfn.LET(_xlpm.change,_xlfn._xlws.FILTER([1]!KeyLog[Out/In],LEFT([1]!KeyLog[KeyID],9)=LEFT(S52,9),0),_xlpm.net,U52-SUM(_xlfn.SWITCH(_xlpm.change,"In",-1,"Out",1,_xlpm.change)),IF((U52="")*(_xlpm.net=0),"",_xlpm.net))</f>
        <v/>
      </c>
    </row>
    <row r="53" spans="1:24" ht="13" x14ac:dyDescent="0.25">
      <c r="A53" s="199">
        <v>214</v>
      </c>
      <c r="B53" s="200">
        <v>214</v>
      </c>
      <c r="C53" s="201">
        <v>382</v>
      </c>
      <c r="D53" s="202">
        <v>3</v>
      </c>
      <c r="E53" s="202">
        <v>0</v>
      </c>
      <c r="F53" s="202">
        <f t="shared" si="0"/>
        <v>3</v>
      </c>
      <c r="G53" s="202"/>
      <c r="H53" s="203" cm="1">
        <f t="array" ref="H53">_xlfn.LET(_xlpm.change,_xlfn._xlws.FILTER([1]!KeyLog[Out/In],LEFT([1]!KeyLog[KeyID],9)=LEFT(C53,9),0),_xlpm.net,E53-SUM(_xlfn.SWITCH(_xlpm.change,"In",-1,"Out",1,_xlpm.change)),IF((E53="")*(_xlpm.net=0),"",_xlpm.net))</f>
        <v>0</v>
      </c>
      <c r="I53" s="218"/>
      <c r="J53" s="219"/>
      <c r="K53" s="220"/>
      <c r="L53" s="221"/>
      <c r="M53" s="220"/>
      <c r="N53" s="220"/>
      <c r="O53" s="220"/>
      <c r="P53" s="220" t="str" cm="1">
        <f t="array" ref="P53">_xlfn.LET(_xlpm.change,_xlfn._xlws.FILTER([1]!KeyLog[Out/In],LEFT([1]!KeyLog[KeyID],9)=LEFT(K53,9),0),_xlpm.net,M53-SUM(_xlfn.SWITCH(_xlpm.change,"In",-1,"Out",1,_xlpm.change)),IF((M53="")*(_xlpm.net=0),"",_xlpm.net))</f>
        <v/>
      </c>
      <c r="Q53" s="218"/>
      <c r="R53" s="219"/>
      <c r="S53" s="220"/>
      <c r="T53" s="197"/>
      <c r="U53" s="197"/>
      <c r="V53" s="197"/>
      <c r="W53" s="197"/>
      <c r="X53" s="198" t="str" cm="1">
        <f t="array" ref="X53">_xlfn.LET(_xlpm.change,_xlfn._xlws.FILTER([1]!KeyLog[Out/In],LEFT([1]!KeyLog[KeyID],9)=LEFT(S53,9),0),_xlpm.net,U53-SUM(_xlfn.SWITCH(_xlpm.change,"In",-1,"Out",1,_xlpm.change)),IF((U53="")*(_xlpm.net=0),"",_xlpm.net))</f>
        <v/>
      </c>
    </row>
    <row r="54" spans="1:24" ht="13" x14ac:dyDescent="0.25">
      <c r="A54" s="199">
        <v>215</v>
      </c>
      <c r="B54" s="200">
        <v>215</v>
      </c>
      <c r="C54" s="201">
        <v>383</v>
      </c>
      <c r="D54" s="202">
        <v>3</v>
      </c>
      <c r="E54" s="202">
        <v>0</v>
      </c>
      <c r="F54" s="202">
        <f t="shared" si="0"/>
        <v>3</v>
      </c>
      <c r="G54" s="202"/>
      <c r="H54" s="203" cm="1">
        <f t="array" ref="H54">_xlfn.LET(_xlpm.change,_xlfn._xlws.FILTER([1]!KeyLog[Out/In],LEFT([1]!KeyLog[KeyID],9)=LEFT(C54,9),0),_xlpm.net,E54-SUM(_xlfn.SWITCH(_xlpm.change,"In",-1,"Out",1,_xlpm.change)),IF((E54="")*(_xlpm.net=0),"",_xlpm.net))</f>
        <v>0</v>
      </c>
      <c r="I54" s="218"/>
      <c r="J54" s="219"/>
      <c r="K54" s="220"/>
      <c r="L54" s="221"/>
      <c r="M54" s="220"/>
      <c r="N54" s="220"/>
      <c r="O54" s="220"/>
      <c r="P54" s="220" t="str" cm="1">
        <f t="array" ref="P54">_xlfn.LET(_xlpm.change,_xlfn._xlws.FILTER([1]!KeyLog[Out/In],LEFT([1]!KeyLog[KeyID],9)=LEFT(K54,9),0),_xlpm.net,M54-SUM(_xlfn.SWITCH(_xlpm.change,"In",-1,"Out",1,_xlpm.change)),IF((M54="")*(_xlpm.net=0),"",_xlpm.net))</f>
        <v/>
      </c>
      <c r="Q54" s="218"/>
      <c r="R54" s="219"/>
      <c r="S54" s="220"/>
      <c r="T54" s="197"/>
      <c r="U54" s="197"/>
      <c r="V54" s="197"/>
      <c r="W54" s="197"/>
      <c r="X54" s="198" t="str" cm="1">
        <f t="array" ref="X54">_xlfn.LET(_xlpm.change,_xlfn._xlws.FILTER([1]!KeyLog[Out/In],LEFT([1]!KeyLog[KeyID],9)=LEFT(S54,9),0),_xlpm.net,U54-SUM(_xlfn.SWITCH(_xlpm.change,"In",-1,"Out",1,_xlpm.change)),IF((U54="")*(_xlpm.net=0),"",_xlpm.net))</f>
        <v/>
      </c>
    </row>
    <row r="55" spans="1:24" ht="13" x14ac:dyDescent="0.25">
      <c r="A55" s="199">
        <v>216</v>
      </c>
      <c r="B55" s="200">
        <v>216</v>
      </c>
      <c r="C55" s="201">
        <v>386</v>
      </c>
      <c r="D55" s="202">
        <v>3</v>
      </c>
      <c r="E55" s="202">
        <v>1</v>
      </c>
      <c r="F55" s="202">
        <f t="shared" si="0"/>
        <v>2</v>
      </c>
      <c r="G55" s="202"/>
      <c r="H55" s="203" cm="1">
        <f t="array" ref="H55">_xlfn.LET(_xlpm.change,_xlfn._xlws.FILTER([1]!KeyLog[Out/In],LEFT([1]!KeyLog[KeyID],9)=LEFT(C55,9),0),_xlpm.net,E55-SUM(_xlfn.SWITCH(_xlpm.change,"In",-1,"Out",1,_xlpm.change)),IF((E55="")*(_xlpm.net=0),"",_xlpm.net))</f>
        <v>1</v>
      </c>
      <c r="I55" s="218"/>
      <c r="J55" s="219"/>
      <c r="K55" s="220"/>
      <c r="L55" s="221"/>
      <c r="M55" s="220"/>
      <c r="N55" s="220"/>
      <c r="O55" s="220"/>
      <c r="P55" s="220" t="str" cm="1">
        <f t="array" ref="P55">_xlfn.LET(_xlpm.change,_xlfn._xlws.FILTER([1]!KeyLog[Out/In],LEFT([1]!KeyLog[KeyID],9)=LEFT(K55,9),0),_xlpm.net,M55-SUM(_xlfn.SWITCH(_xlpm.change,"In",-1,"Out",1,_xlpm.change)),IF((M55="")*(_xlpm.net=0),"",_xlpm.net))</f>
        <v/>
      </c>
      <c r="Q55" s="218"/>
      <c r="R55" s="219"/>
      <c r="S55" s="220"/>
      <c r="T55" s="197"/>
      <c r="U55" s="197"/>
      <c r="V55" s="197"/>
      <c r="W55" s="197"/>
      <c r="X55" s="198" t="str" cm="1">
        <f t="array" ref="X55">_xlfn.LET(_xlpm.change,_xlfn._xlws.FILTER([1]!KeyLog[Out/In],LEFT([1]!KeyLog[KeyID],9)=LEFT(S55,9),0),_xlpm.net,U55-SUM(_xlfn.SWITCH(_xlpm.change,"In",-1,"Out",1,_xlpm.change)),IF((U55="")*(_xlpm.net=0),"",_xlpm.net))</f>
        <v/>
      </c>
    </row>
    <row r="56" spans="1:24" ht="13" x14ac:dyDescent="0.25">
      <c r="A56" s="199">
        <v>217</v>
      </c>
      <c r="B56" s="200">
        <v>217</v>
      </c>
      <c r="C56" s="201">
        <v>389</v>
      </c>
      <c r="D56" s="202">
        <v>3</v>
      </c>
      <c r="E56" s="202">
        <v>1</v>
      </c>
      <c r="F56" s="202">
        <f t="shared" si="0"/>
        <v>2</v>
      </c>
      <c r="G56" s="202"/>
      <c r="H56" s="203" cm="1">
        <f t="array" ref="H56">_xlfn.LET(_xlpm.change,_xlfn._xlws.FILTER([1]!KeyLog[Out/In],LEFT([1]!KeyLog[KeyID],9)=LEFT(C56,9),0),_xlpm.net,E56-SUM(_xlfn.SWITCH(_xlpm.change,"In",-1,"Out",1,_xlpm.change)),IF((E56="")*(_xlpm.net=0),"",_xlpm.net))</f>
        <v>1</v>
      </c>
      <c r="I56" s="218"/>
      <c r="J56" s="219"/>
      <c r="K56" s="220"/>
      <c r="L56" s="221"/>
      <c r="M56" s="220"/>
      <c r="N56" s="220"/>
      <c r="O56" s="220"/>
      <c r="P56" s="220" t="str" cm="1">
        <f t="array" ref="P56">_xlfn.LET(_xlpm.change,_xlfn._xlws.FILTER([1]!KeyLog[Out/In],LEFT([1]!KeyLog[KeyID],9)=LEFT(K56,9),0),_xlpm.net,M56-SUM(_xlfn.SWITCH(_xlpm.change,"In",-1,"Out",1,_xlpm.change)),IF((M56="")*(_xlpm.net=0),"",_xlpm.net))</f>
        <v/>
      </c>
      <c r="Q56" s="218"/>
      <c r="R56" s="219"/>
      <c r="S56" s="220"/>
      <c r="T56" s="197"/>
      <c r="U56" s="197"/>
      <c r="V56" s="197"/>
      <c r="W56" s="197"/>
      <c r="X56" s="198" t="str" cm="1">
        <f t="array" ref="X56">_xlfn.LET(_xlpm.change,_xlfn._xlws.FILTER([1]!KeyLog[Out/In],LEFT([1]!KeyLog[KeyID],9)=LEFT(S56,9),0),_xlpm.net,U56-SUM(_xlfn.SWITCH(_xlpm.change,"In",-1,"Out",1,_xlpm.change)),IF((U56="")*(_xlpm.net=0),"",_xlpm.net))</f>
        <v/>
      </c>
    </row>
    <row r="57" spans="1:24" ht="13" x14ac:dyDescent="0.25">
      <c r="A57" s="199">
        <v>218</v>
      </c>
      <c r="B57" s="200">
        <v>218</v>
      </c>
      <c r="C57" s="201">
        <v>392</v>
      </c>
      <c r="D57" s="202">
        <v>3</v>
      </c>
      <c r="E57" s="202">
        <v>1</v>
      </c>
      <c r="F57" s="202">
        <f t="shared" si="0"/>
        <v>2</v>
      </c>
      <c r="G57" s="202"/>
      <c r="H57" s="203" cm="1">
        <f t="array" ref="H57">_xlfn.LET(_xlpm.change,_xlfn._xlws.FILTER([1]!KeyLog[Out/In],LEFT([1]!KeyLog[KeyID],9)=LEFT(C57,9),0),_xlpm.net,E57-SUM(_xlfn.SWITCH(_xlpm.change,"In",-1,"Out",1,_xlpm.change)),IF((E57="")*(_xlpm.net=0),"",_xlpm.net))</f>
        <v>1</v>
      </c>
      <c r="I57" s="218"/>
      <c r="J57" s="219"/>
      <c r="K57" s="220"/>
      <c r="L57" s="221"/>
      <c r="M57" s="220"/>
      <c r="N57" s="220"/>
      <c r="O57" s="220"/>
      <c r="P57" s="220" t="str" cm="1">
        <f t="array" ref="P57">_xlfn.LET(_xlpm.change,_xlfn._xlws.FILTER([1]!KeyLog[Out/In],LEFT([1]!KeyLog[KeyID],9)=LEFT(K57,9),0),_xlpm.net,M57-SUM(_xlfn.SWITCH(_xlpm.change,"In",-1,"Out",1,_xlpm.change)),IF((M57="")*(_xlpm.net=0),"",_xlpm.net))</f>
        <v/>
      </c>
      <c r="Q57" s="218"/>
      <c r="R57" s="219"/>
      <c r="S57" s="220"/>
      <c r="T57" s="197"/>
      <c r="U57" s="197"/>
      <c r="V57" s="197"/>
      <c r="W57" s="197"/>
      <c r="X57" s="198" t="str" cm="1">
        <f t="array" ref="X57">_xlfn.LET(_xlpm.change,_xlfn._xlws.FILTER([1]!KeyLog[Out/In],LEFT([1]!KeyLog[KeyID],9)=LEFT(S57,9),0),_xlpm.net,U57-SUM(_xlfn.SWITCH(_xlpm.change,"In",-1,"Out",1,_xlpm.change)),IF((U57="")*(_xlpm.net=0),"",_xlpm.net))</f>
        <v/>
      </c>
    </row>
    <row r="58" spans="1:24" ht="13" x14ac:dyDescent="0.25">
      <c r="A58" s="199">
        <v>219</v>
      </c>
      <c r="B58" s="200">
        <v>219</v>
      </c>
      <c r="C58" s="201">
        <v>395</v>
      </c>
      <c r="D58" s="202">
        <v>3</v>
      </c>
      <c r="E58" s="202">
        <v>3</v>
      </c>
      <c r="F58" s="202">
        <f t="shared" si="0"/>
        <v>0</v>
      </c>
      <c r="G58" s="202"/>
      <c r="H58" s="203" cm="1">
        <f t="array" ref="H58">_xlfn.LET(_xlpm.change,_xlfn._xlws.FILTER([1]!KeyLog[Out/In],LEFT([1]!KeyLog[KeyID],9)=LEFT(C58,9),0),_xlpm.net,E58-SUM(_xlfn.SWITCH(_xlpm.change,"In",-1,"Out",1,_xlpm.change)),IF((E58="")*(_xlpm.net=0),"",_xlpm.net))</f>
        <v>3</v>
      </c>
      <c r="I58" s="218"/>
      <c r="J58" s="219"/>
      <c r="K58" s="220"/>
      <c r="L58" s="221"/>
      <c r="M58" s="220"/>
      <c r="N58" s="220"/>
      <c r="O58" s="220"/>
      <c r="P58" s="220" t="str" cm="1">
        <f t="array" ref="P58">_xlfn.LET(_xlpm.change,_xlfn._xlws.FILTER([1]!KeyLog[Out/In],LEFT([1]!KeyLog[KeyID],9)=LEFT(K58,9),0),_xlpm.net,M58-SUM(_xlfn.SWITCH(_xlpm.change,"In",-1,"Out",1,_xlpm.change)),IF((M58="")*(_xlpm.net=0),"",_xlpm.net))</f>
        <v/>
      </c>
      <c r="Q58" s="218"/>
      <c r="R58" s="219"/>
      <c r="S58" s="220"/>
      <c r="T58" s="197"/>
      <c r="U58" s="197"/>
      <c r="V58" s="197"/>
      <c r="W58" s="197"/>
      <c r="X58" s="198" t="str" cm="1">
        <f t="array" ref="X58">_xlfn.LET(_xlpm.change,_xlfn._xlws.FILTER([1]!KeyLog[Out/In],LEFT([1]!KeyLog[KeyID],9)=LEFT(S58,9),0),_xlpm.net,U58-SUM(_xlfn.SWITCH(_xlpm.change,"In",-1,"Out",1,_xlpm.change)),IF((U58="")*(_xlpm.net=0),"",_xlpm.net))</f>
        <v/>
      </c>
    </row>
    <row r="59" spans="1:24" ht="13" x14ac:dyDescent="0.25">
      <c r="A59" s="199">
        <v>220</v>
      </c>
      <c r="B59" s="200">
        <v>220</v>
      </c>
      <c r="C59" s="201">
        <v>398</v>
      </c>
      <c r="D59" s="202">
        <v>3</v>
      </c>
      <c r="E59" s="202">
        <v>1</v>
      </c>
      <c r="F59" s="202">
        <f t="shared" si="0"/>
        <v>2</v>
      </c>
      <c r="G59" s="202"/>
      <c r="H59" s="203" cm="1">
        <f t="array" ref="H59">_xlfn.LET(_xlpm.change,_xlfn._xlws.FILTER([1]!KeyLog[Out/In],LEFT([1]!KeyLog[KeyID],9)=LEFT(C59,9),0),_xlpm.net,E59-SUM(_xlfn.SWITCH(_xlpm.change,"In",-1,"Out",1,_xlpm.change)),IF((E59="")*(_xlpm.net=0),"",_xlpm.net))</f>
        <v>1</v>
      </c>
      <c r="I59" s="218"/>
      <c r="J59" s="219"/>
      <c r="K59" s="220"/>
      <c r="L59" s="221"/>
      <c r="M59" s="220"/>
      <c r="N59" s="220"/>
      <c r="O59" s="220"/>
      <c r="P59" s="220" t="str" cm="1">
        <f t="array" ref="P59">_xlfn.LET(_xlpm.change,_xlfn._xlws.FILTER([1]!KeyLog[Out/In],LEFT([1]!KeyLog[KeyID],9)=LEFT(K59,9),0),_xlpm.net,M59-SUM(_xlfn.SWITCH(_xlpm.change,"In",-1,"Out",1,_xlpm.change)),IF((M59="")*(_xlpm.net=0),"",_xlpm.net))</f>
        <v/>
      </c>
      <c r="Q59" s="218"/>
      <c r="R59" s="219"/>
      <c r="S59" s="220"/>
      <c r="T59" s="197"/>
      <c r="U59" s="197"/>
      <c r="V59" s="197"/>
      <c r="W59" s="197"/>
      <c r="X59" s="198" t="str" cm="1">
        <f t="array" ref="X59">_xlfn.LET(_xlpm.change,_xlfn._xlws.FILTER([1]!KeyLog[Out/In],LEFT([1]!KeyLog[KeyID],9)=LEFT(S59,9),0),_xlpm.net,U59-SUM(_xlfn.SWITCH(_xlpm.change,"In",-1,"Out",1,_xlpm.change)),IF((U59="")*(_xlpm.net=0),"",_xlpm.net))</f>
        <v/>
      </c>
    </row>
    <row r="60" spans="1:24" ht="13" x14ac:dyDescent="0.25">
      <c r="A60" s="199">
        <v>221</v>
      </c>
      <c r="B60" s="200">
        <v>221</v>
      </c>
      <c r="C60" s="201">
        <v>401</v>
      </c>
      <c r="D60" s="202">
        <v>3</v>
      </c>
      <c r="E60" s="202">
        <v>1</v>
      </c>
      <c r="F60" s="202">
        <f t="shared" si="0"/>
        <v>2</v>
      </c>
      <c r="G60" s="202"/>
      <c r="H60" s="203" cm="1">
        <f t="array" ref="H60">_xlfn.LET(_xlpm.change,_xlfn._xlws.FILTER([1]!KeyLog[Out/In],LEFT([1]!KeyLog[KeyID],9)=LEFT(C60,9),0),_xlpm.net,E60-SUM(_xlfn.SWITCH(_xlpm.change,"In",-1,"Out",1,_xlpm.change)),IF((E60="")*(_xlpm.net=0),"",_xlpm.net))</f>
        <v>1</v>
      </c>
      <c r="I60" s="218"/>
      <c r="J60" s="219"/>
      <c r="K60" s="220"/>
      <c r="L60" s="221"/>
      <c r="M60" s="220"/>
      <c r="N60" s="220"/>
      <c r="O60" s="220"/>
      <c r="P60" s="220" t="str" cm="1">
        <f t="array" ref="P60">_xlfn.LET(_xlpm.change,_xlfn._xlws.FILTER([1]!KeyLog[Out/In],LEFT([1]!KeyLog[KeyID],9)=LEFT(K60,9),0),_xlpm.net,M60-SUM(_xlfn.SWITCH(_xlpm.change,"In",-1,"Out",1,_xlpm.change)),IF((M60="")*(_xlpm.net=0),"",_xlpm.net))</f>
        <v/>
      </c>
      <c r="Q60" s="218"/>
      <c r="R60" s="219"/>
      <c r="S60" s="220"/>
      <c r="T60" s="197"/>
      <c r="U60" s="197"/>
      <c r="V60" s="197"/>
      <c r="W60" s="197"/>
      <c r="X60" s="198" t="str" cm="1">
        <f t="array" ref="X60">_xlfn.LET(_xlpm.change,_xlfn._xlws.FILTER([1]!KeyLog[Out/In],LEFT([1]!KeyLog[KeyID],9)=LEFT(S60,9),0),_xlpm.net,U60-SUM(_xlfn.SWITCH(_xlpm.change,"In",-1,"Out",1,_xlpm.change)),IF((U60="")*(_xlpm.net=0),"",_xlpm.net))</f>
        <v/>
      </c>
    </row>
    <row r="61" spans="1:24" ht="13" x14ac:dyDescent="0.25">
      <c r="A61" s="199">
        <v>222</v>
      </c>
      <c r="B61" s="200">
        <v>222</v>
      </c>
      <c r="C61" s="201">
        <v>404</v>
      </c>
      <c r="D61" s="202">
        <v>3</v>
      </c>
      <c r="E61" s="202">
        <v>1</v>
      </c>
      <c r="F61" s="202">
        <f t="shared" si="0"/>
        <v>2</v>
      </c>
      <c r="G61" s="202"/>
      <c r="H61" s="203" cm="1">
        <f t="array" ref="H61">_xlfn.LET(_xlpm.change,_xlfn._xlws.FILTER([1]!KeyLog[Out/In],LEFT([1]!KeyLog[KeyID],9)=LEFT(C61,9),0),_xlpm.net,E61-SUM(_xlfn.SWITCH(_xlpm.change,"In",-1,"Out",1,_xlpm.change)),IF((E61="")*(_xlpm.net=0),"",_xlpm.net))</f>
        <v>1</v>
      </c>
      <c r="I61" s="218"/>
      <c r="J61" s="219"/>
      <c r="K61" s="220"/>
      <c r="L61" s="221"/>
      <c r="M61" s="220"/>
      <c r="N61" s="220"/>
      <c r="O61" s="220"/>
      <c r="P61" s="220" t="str" cm="1">
        <f t="array" ref="P61">_xlfn.LET(_xlpm.change,_xlfn._xlws.FILTER([1]!KeyLog[Out/In],LEFT([1]!KeyLog[KeyID],9)=LEFT(K61,9),0),_xlpm.net,M61-SUM(_xlfn.SWITCH(_xlpm.change,"In",-1,"Out",1,_xlpm.change)),IF((M61="")*(_xlpm.net=0),"",_xlpm.net))</f>
        <v/>
      </c>
      <c r="Q61" s="218"/>
      <c r="R61" s="219"/>
      <c r="S61" s="220"/>
      <c r="T61" s="197"/>
      <c r="U61" s="197"/>
      <c r="V61" s="197"/>
      <c r="W61" s="197"/>
      <c r="X61" s="198" t="str" cm="1">
        <f t="array" ref="X61">_xlfn.LET(_xlpm.change,_xlfn._xlws.FILTER([1]!KeyLog[Out/In],LEFT([1]!KeyLog[KeyID],9)=LEFT(S61,9),0),_xlpm.net,U61-SUM(_xlfn.SWITCH(_xlpm.change,"In",-1,"Out",1,_xlpm.change)),IF((U61="")*(_xlpm.net=0),"",_xlpm.net))</f>
        <v/>
      </c>
    </row>
    <row r="62" spans="1:24" ht="13" x14ac:dyDescent="0.25">
      <c r="A62" s="199">
        <v>223</v>
      </c>
      <c r="B62" s="200">
        <v>223</v>
      </c>
      <c r="C62" s="201">
        <v>407</v>
      </c>
      <c r="D62" s="202">
        <v>3</v>
      </c>
      <c r="E62" s="202">
        <v>1</v>
      </c>
      <c r="F62" s="202">
        <f t="shared" si="0"/>
        <v>2</v>
      </c>
      <c r="G62" s="202"/>
      <c r="H62" s="203" cm="1">
        <f t="array" ref="H62">_xlfn.LET(_xlpm.change,_xlfn._xlws.FILTER([1]!KeyLog[Out/In],LEFT([1]!KeyLog[KeyID],9)=LEFT(C62,9),0),_xlpm.net,E62-SUM(_xlfn.SWITCH(_xlpm.change,"In",-1,"Out",1,_xlpm.change)),IF((E62="")*(_xlpm.net=0),"",_xlpm.net))</f>
        <v>1</v>
      </c>
      <c r="I62" s="218"/>
      <c r="J62" s="219"/>
      <c r="K62" s="220"/>
      <c r="L62" s="221"/>
      <c r="M62" s="220"/>
      <c r="N62" s="220"/>
      <c r="O62" s="220"/>
      <c r="P62" s="220" t="str" cm="1">
        <f t="array" ref="P62">_xlfn.LET(_xlpm.change,_xlfn._xlws.FILTER([1]!KeyLog[Out/In],LEFT([1]!KeyLog[KeyID],9)=LEFT(K62,9),0),_xlpm.net,M62-SUM(_xlfn.SWITCH(_xlpm.change,"In",-1,"Out",1,_xlpm.change)),IF((M62="")*(_xlpm.net=0),"",_xlpm.net))</f>
        <v/>
      </c>
      <c r="Q62" s="218"/>
      <c r="R62" s="219"/>
      <c r="S62" s="220"/>
      <c r="T62" s="197"/>
      <c r="U62" s="197"/>
      <c r="V62" s="197"/>
      <c r="W62" s="197"/>
      <c r="X62" s="198" t="str" cm="1">
        <f t="array" ref="X62">_xlfn.LET(_xlpm.change,_xlfn._xlws.FILTER([1]!KeyLog[Out/In],LEFT([1]!KeyLog[KeyID],9)=LEFT(S62,9),0),_xlpm.net,U62-SUM(_xlfn.SWITCH(_xlpm.change,"In",-1,"Out",1,_xlpm.change)),IF((U62="")*(_xlpm.net=0),"",_xlpm.net))</f>
        <v/>
      </c>
    </row>
    <row r="63" spans="1:24" ht="13" x14ac:dyDescent="0.25">
      <c r="A63" s="199">
        <v>224</v>
      </c>
      <c r="B63" s="200">
        <v>224</v>
      </c>
      <c r="C63" s="201">
        <v>410</v>
      </c>
      <c r="D63" s="202">
        <v>3</v>
      </c>
      <c r="E63" s="202">
        <v>0</v>
      </c>
      <c r="F63" s="202">
        <f t="shared" si="0"/>
        <v>3</v>
      </c>
      <c r="G63" s="202"/>
      <c r="H63" s="203" cm="1">
        <f t="array" ref="H63">_xlfn.LET(_xlpm.change,_xlfn._xlws.FILTER([1]!KeyLog[Out/In],LEFT([1]!KeyLog[KeyID],9)=LEFT(C63,9),0),_xlpm.net,E63-SUM(_xlfn.SWITCH(_xlpm.change,"In",-1,"Out",1,_xlpm.change)),IF((E63="")*(_xlpm.net=0),"",_xlpm.net))</f>
        <v>0</v>
      </c>
      <c r="I63" s="222"/>
      <c r="J63" s="223"/>
      <c r="K63" s="224"/>
      <c r="L63" s="225"/>
      <c r="M63" s="224"/>
      <c r="N63" s="224"/>
      <c r="O63" s="224"/>
      <c r="P63" s="224" t="str" cm="1">
        <f t="array" ref="P63">_xlfn.LET(_xlpm.change,_xlfn._xlws.FILTER([1]!KeyLog[Out/In],LEFT([1]!KeyLog[KeyID],9)=LEFT(K63,9),0),_xlpm.net,M63-SUM(_xlfn.SWITCH(_xlpm.change,"In",-1,"Out",1,_xlpm.change)),IF((M63="")*(_xlpm.net=0),"",_xlpm.net))</f>
        <v/>
      </c>
      <c r="Q63" s="218"/>
      <c r="R63" s="219"/>
      <c r="S63" s="220"/>
      <c r="T63" s="197"/>
      <c r="U63" s="197"/>
      <c r="V63" s="197"/>
      <c r="W63" s="197"/>
      <c r="X63" s="198" t="str" cm="1">
        <f t="array" ref="X63">_xlfn.LET(_xlpm.change,_xlfn._xlws.FILTER([1]!KeyLog[Out/In],LEFT([1]!KeyLog[KeyID],9)=LEFT(S63,9),0),_xlpm.net,U63-SUM(_xlfn.SWITCH(_xlpm.change,"In",-1,"Out",1,_xlpm.change)),IF((U63="")*(_xlpm.net=0),"",_xlpm.net))</f>
        <v/>
      </c>
    </row>
    <row r="64" spans="1:24" ht="13" x14ac:dyDescent="0.25">
      <c r="A64" s="199">
        <v>313</v>
      </c>
      <c r="B64" s="200">
        <v>313</v>
      </c>
      <c r="C64" s="201">
        <v>413</v>
      </c>
      <c r="D64" s="202">
        <v>4</v>
      </c>
      <c r="E64" s="202">
        <v>1</v>
      </c>
      <c r="F64" s="202">
        <f t="shared" si="0"/>
        <v>3</v>
      </c>
      <c r="G64" s="202"/>
      <c r="H64" s="207" cm="1">
        <f t="array" ref="H64">_xlfn.LET(_xlpm.change,_xlfn._xlws.FILTER([1]!KeyLog[Out/In],LEFT([1]!KeyLog[KeyID],9)=LEFT(C64,9),0),_xlpm.net,E64-SUM(_xlfn.SWITCH(_xlpm.change,"In",-1,"Out",1,_xlpm.change)),IF((E64="")*(_xlpm.net=0),"",_xlpm.net))</f>
        <v>1</v>
      </c>
      <c r="I64" s="199" t="s">
        <v>105</v>
      </c>
      <c r="J64" s="208" t="s">
        <v>105</v>
      </c>
      <c r="K64" s="209">
        <v>414</v>
      </c>
      <c r="L64" s="210">
        <v>3</v>
      </c>
      <c r="M64" s="209">
        <v>1</v>
      </c>
      <c r="N64" s="210">
        <f t="shared" ref="N64:N75" si="3">L64-M64</f>
        <v>2</v>
      </c>
      <c r="O64" s="209"/>
      <c r="P64" s="211" cm="1">
        <f t="array" ref="P64">_xlfn.LET(_xlpm.change,_xlfn._xlws.FILTER([1]!KeyLog[Out/In],LEFT([1]!KeyLog[KeyID],9)=LEFT(K64,9),0),_xlpm.net,M64-SUM(_xlfn.SWITCH(_xlpm.change,"In",-1,"Out",1,_xlpm.change)),IF((M64="")*(_xlpm.net=0),"",_xlpm.net))</f>
        <v>1</v>
      </c>
      <c r="Q64" s="199" t="s">
        <v>106</v>
      </c>
      <c r="R64" s="208" t="s">
        <v>106</v>
      </c>
      <c r="S64" s="211">
        <v>415</v>
      </c>
      <c r="T64" s="216">
        <v>3</v>
      </c>
      <c r="U64" s="216">
        <v>1</v>
      </c>
      <c r="V64" s="216">
        <f t="shared" ref="V64:V75" si="4">T64-U64</f>
        <v>2</v>
      </c>
      <c r="W64" s="216"/>
      <c r="X64" s="217" cm="1">
        <f t="array" ref="X64">_xlfn.LET(_xlpm.change,_xlfn._xlws.FILTER([1]!KeyLog[Out/In],LEFT([1]!KeyLog[KeyID],9)=LEFT(S64,9),0),_xlpm.net,U64-SUM(_xlfn.SWITCH(_xlpm.change,"In",-1,"Out",1,_xlpm.change)),IF((U64="")*(_xlpm.net=0),"",_xlpm.net))</f>
        <v>1</v>
      </c>
    </row>
    <row r="65" spans="1:24" ht="13" x14ac:dyDescent="0.25">
      <c r="A65" s="199">
        <v>314</v>
      </c>
      <c r="B65" s="200">
        <v>314</v>
      </c>
      <c r="C65" s="201">
        <v>416</v>
      </c>
      <c r="D65" s="202">
        <v>4</v>
      </c>
      <c r="E65" s="202">
        <v>1</v>
      </c>
      <c r="F65" s="202">
        <f t="shared" si="0"/>
        <v>3</v>
      </c>
      <c r="G65" s="202"/>
      <c r="H65" s="207" cm="1">
        <f t="array" ref="H65">_xlfn.LET(_xlpm.change,_xlfn._xlws.FILTER([1]!KeyLog[Out/In],LEFT([1]!KeyLog[KeyID],9)=LEFT(C65,9),0),_xlpm.net,E65-SUM(_xlfn.SWITCH(_xlpm.change,"In",-1,"Out",1,_xlpm.change)),IF((E65="")*(_xlpm.net=0),"",_xlpm.net))</f>
        <v>1</v>
      </c>
      <c r="I65" s="199" t="s">
        <v>107</v>
      </c>
      <c r="J65" s="208" t="s">
        <v>107</v>
      </c>
      <c r="K65" s="209">
        <v>418</v>
      </c>
      <c r="L65" s="210">
        <v>3</v>
      </c>
      <c r="M65" s="209">
        <v>1</v>
      </c>
      <c r="N65" s="210">
        <f t="shared" si="3"/>
        <v>2</v>
      </c>
      <c r="O65" s="209"/>
      <c r="P65" s="211" cm="1">
        <f t="array" ref="P65">_xlfn.LET(_xlpm.change,_xlfn._xlws.FILTER([1]!KeyLog[Out/In],LEFT([1]!KeyLog[KeyID],9)=LEFT(K65,9),0),_xlpm.net,M65-SUM(_xlfn.SWITCH(_xlpm.change,"In",-1,"Out",1,_xlpm.change)),IF((M65="")*(_xlpm.net=0),"",_xlpm.net))</f>
        <v>1</v>
      </c>
      <c r="Q65" s="199" t="s">
        <v>108</v>
      </c>
      <c r="R65" s="208" t="s">
        <v>108</v>
      </c>
      <c r="S65" s="211">
        <v>417</v>
      </c>
      <c r="T65" s="214">
        <v>3</v>
      </c>
      <c r="U65" s="216">
        <v>1</v>
      </c>
      <c r="V65" s="216">
        <f t="shared" si="4"/>
        <v>2</v>
      </c>
      <c r="W65" s="216"/>
      <c r="X65" s="217" cm="1">
        <f t="array" ref="X65">_xlfn.LET(_xlpm.change,_xlfn._xlws.FILTER([1]!KeyLog[Out/In],LEFT([1]!KeyLog[KeyID],9)=LEFT(S65,9),0),_xlpm.net,U65-SUM(_xlfn.SWITCH(_xlpm.change,"In",-1,"Out",1,_xlpm.change)),IF((U65="")*(_xlpm.net=0),"",_xlpm.net))</f>
        <v>1</v>
      </c>
    </row>
    <row r="66" spans="1:24" ht="13" x14ac:dyDescent="0.25">
      <c r="A66" s="199">
        <v>315</v>
      </c>
      <c r="B66" s="200">
        <v>315</v>
      </c>
      <c r="C66" s="201">
        <v>419</v>
      </c>
      <c r="D66" s="202">
        <v>4</v>
      </c>
      <c r="E66" s="202">
        <v>2</v>
      </c>
      <c r="F66" s="202">
        <f t="shared" si="0"/>
        <v>2</v>
      </c>
      <c r="G66" s="202"/>
      <c r="H66" s="207" cm="1">
        <f t="array" ref="H66">_xlfn.LET(_xlpm.change,_xlfn._xlws.FILTER([1]!KeyLog[Out/In],LEFT([1]!KeyLog[KeyID],9)=LEFT(C66,9),0),_xlpm.net,E66-SUM(_xlfn.SWITCH(_xlpm.change,"In",-1,"Out",1,_xlpm.change)),IF((E66="")*(_xlpm.net=0),"",_xlpm.net))</f>
        <v>2</v>
      </c>
      <c r="I66" s="199" t="s">
        <v>109</v>
      </c>
      <c r="J66" s="208" t="s">
        <v>109</v>
      </c>
      <c r="K66" s="209">
        <v>420</v>
      </c>
      <c r="L66" s="210">
        <v>3</v>
      </c>
      <c r="M66" s="209"/>
      <c r="N66" s="210">
        <f t="shared" si="3"/>
        <v>3</v>
      </c>
      <c r="O66" s="209"/>
      <c r="P66" s="211" t="str" cm="1">
        <f t="array" ref="P66">_xlfn.LET(_xlpm.change,_xlfn._xlws.FILTER([1]!KeyLog[Out/In],LEFT([1]!KeyLog[KeyID],9)=LEFT(K66,9),0),_xlpm.net,M66-SUM(_xlfn.SWITCH(_xlpm.change,"In",-1,"Out",1,_xlpm.change)),IF((M66="")*(_xlpm.net=0),"",_xlpm.net))</f>
        <v/>
      </c>
      <c r="Q66" s="199" t="s">
        <v>110</v>
      </c>
      <c r="R66" s="208" t="s">
        <v>110</v>
      </c>
      <c r="S66" s="211">
        <v>421</v>
      </c>
      <c r="T66" s="214">
        <v>3</v>
      </c>
      <c r="U66" s="216">
        <v>1</v>
      </c>
      <c r="V66" s="216">
        <f t="shared" si="4"/>
        <v>2</v>
      </c>
      <c r="W66" s="216"/>
      <c r="X66" s="217" cm="1">
        <f t="array" ref="X66">_xlfn.LET(_xlpm.change,_xlfn._xlws.FILTER([1]!KeyLog[Out/In],LEFT([1]!KeyLog[KeyID],9)=LEFT(S66,9),0),_xlpm.net,U66-SUM(_xlfn.SWITCH(_xlpm.change,"In",-1,"Out",1,_xlpm.change)),IF((U66="")*(_xlpm.net=0),"",_xlpm.net))</f>
        <v>1</v>
      </c>
    </row>
    <row r="67" spans="1:24" ht="13" x14ac:dyDescent="0.25">
      <c r="A67" s="199">
        <v>316</v>
      </c>
      <c r="B67" s="200">
        <v>316</v>
      </c>
      <c r="C67" s="201">
        <v>422</v>
      </c>
      <c r="D67" s="202">
        <v>4</v>
      </c>
      <c r="E67" s="202">
        <v>1</v>
      </c>
      <c r="F67" s="202">
        <f t="shared" si="0"/>
        <v>3</v>
      </c>
      <c r="G67" s="202"/>
      <c r="H67" s="207" cm="1">
        <f t="array" ref="H67">_xlfn.LET(_xlpm.change,_xlfn._xlws.FILTER([1]!KeyLog[Out/In],LEFT([1]!KeyLog[KeyID],9)=LEFT(C67,9),0),_xlpm.net,E67-SUM(_xlfn.SWITCH(_xlpm.change,"In",-1,"Out",1,_xlpm.change)),IF((E67="")*(_xlpm.net=0),"",_xlpm.net))</f>
        <v>1</v>
      </c>
      <c r="I67" s="199" t="s">
        <v>111</v>
      </c>
      <c r="J67" s="208" t="s">
        <v>111</v>
      </c>
      <c r="K67" s="209">
        <v>423</v>
      </c>
      <c r="L67" s="210">
        <v>3</v>
      </c>
      <c r="M67" s="209">
        <v>1</v>
      </c>
      <c r="N67" s="210">
        <f t="shared" si="3"/>
        <v>2</v>
      </c>
      <c r="O67" s="209"/>
      <c r="P67" s="211" cm="1">
        <f t="array" ref="P67">_xlfn.LET(_xlpm.change,_xlfn._xlws.FILTER([1]!KeyLog[Out/In],LEFT([1]!KeyLog[KeyID],9)=LEFT(K67,9),0),_xlpm.net,M67-SUM(_xlfn.SWITCH(_xlpm.change,"In",-1,"Out",1,_xlpm.change)),IF((M67="")*(_xlpm.net=0),"",_xlpm.net))</f>
        <v>1</v>
      </c>
      <c r="Q67" s="199" t="s">
        <v>112</v>
      </c>
      <c r="R67" s="208" t="s">
        <v>112</v>
      </c>
      <c r="S67" s="211">
        <v>424</v>
      </c>
      <c r="T67" s="214">
        <v>3</v>
      </c>
      <c r="U67" s="216"/>
      <c r="V67" s="216">
        <f t="shared" si="4"/>
        <v>3</v>
      </c>
      <c r="W67" s="216"/>
      <c r="X67" s="217" t="str" cm="1">
        <f t="array" ref="X67">_xlfn.LET(_xlpm.change,_xlfn._xlws.FILTER([1]!KeyLog[Out/In],LEFT([1]!KeyLog[KeyID],9)=LEFT(S67,9),0),_xlpm.net,U67-SUM(_xlfn.SWITCH(_xlpm.change,"In",-1,"Out",1,_xlpm.change)),IF((U67="")*(_xlpm.net=0),"",_xlpm.net))</f>
        <v/>
      </c>
    </row>
    <row r="68" spans="1:24" ht="13" x14ac:dyDescent="0.25">
      <c r="A68" s="199">
        <v>317</v>
      </c>
      <c r="B68" s="200">
        <v>317</v>
      </c>
      <c r="C68" s="201">
        <v>425</v>
      </c>
      <c r="D68" s="202">
        <v>4</v>
      </c>
      <c r="E68" s="202">
        <v>1</v>
      </c>
      <c r="F68" s="202">
        <f t="shared" ref="F68:F111" si="5">D68-E68</f>
        <v>3</v>
      </c>
      <c r="G68" s="202"/>
      <c r="H68" s="207" cm="1">
        <f t="array" ref="H68">_xlfn.LET(_xlpm.change,_xlfn._xlws.FILTER([1]!KeyLog[Out/In],LEFT([1]!KeyLog[KeyID],9)=LEFT(C68,9),0),_xlpm.net,E68-SUM(_xlfn.SWITCH(_xlpm.change,"In",-1,"Out",1,_xlpm.change)),IF((E68="")*(_xlpm.net=0),"",_xlpm.net))</f>
        <v>1</v>
      </c>
      <c r="I68" s="199" t="s">
        <v>113</v>
      </c>
      <c r="J68" s="208" t="s">
        <v>113</v>
      </c>
      <c r="K68" s="209">
        <v>426</v>
      </c>
      <c r="L68" s="210">
        <v>3</v>
      </c>
      <c r="M68" s="209"/>
      <c r="N68" s="210">
        <f t="shared" si="3"/>
        <v>3</v>
      </c>
      <c r="O68" s="209"/>
      <c r="P68" s="211" t="str" cm="1">
        <f t="array" ref="P68">_xlfn.LET(_xlpm.change,_xlfn._xlws.FILTER([1]!KeyLog[Out/In],LEFT([1]!KeyLog[KeyID],9)=LEFT(K68,9),0),_xlpm.net,M68-SUM(_xlfn.SWITCH(_xlpm.change,"In",-1,"Out",1,_xlpm.change)),IF((M68="")*(_xlpm.net=0),"",_xlpm.net))</f>
        <v/>
      </c>
      <c r="Q68" s="199" t="s">
        <v>114</v>
      </c>
      <c r="R68" s="208" t="s">
        <v>114</v>
      </c>
      <c r="S68" s="211">
        <v>427</v>
      </c>
      <c r="T68" s="214">
        <v>3</v>
      </c>
      <c r="U68" s="216"/>
      <c r="V68" s="216">
        <f t="shared" si="4"/>
        <v>3</v>
      </c>
      <c r="W68" s="216"/>
      <c r="X68" s="217" t="str" cm="1">
        <f t="array" ref="X68">_xlfn.LET(_xlpm.change,_xlfn._xlws.FILTER([1]!KeyLog[Out/In],LEFT([1]!KeyLog[KeyID],9)=LEFT(S68,9),0),_xlpm.net,U68-SUM(_xlfn.SWITCH(_xlpm.change,"In",-1,"Out",1,_xlpm.change)),IF((U68="")*(_xlpm.net=0),"",_xlpm.net))</f>
        <v/>
      </c>
    </row>
    <row r="69" spans="1:24" ht="13" x14ac:dyDescent="0.25">
      <c r="A69" s="199">
        <v>318</v>
      </c>
      <c r="B69" s="200">
        <v>318</v>
      </c>
      <c r="C69" s="201">
        <v>428</v>
      </c>
      <c r="D69" s="202">
        <v>4</v>
      </c>
      <c r="E69" s="202">
        <v>0</v>
      </c>
      <c r="F69" s="202">
        <f t="shared" si="5"/>
        <v>4</v>
      </c>
      <c r="G69" s="202"/>
      <c r="H69" s="207" cm="1">
        <f t="array" ref="H69">_xlfn.LET(_xlpm.change,_xlfn._xlws.FILTER([1]!KeyLog[Out/In],LEFT([1]!KeyLog[KeyID],9)=LEFT(C69,9),0),_xlpm.net,E69-SUM(_xlfn.SWITCH(_xlpm.change,"In",-1,"Out",1,_xlpm.change)),IF((E69="")*(_xlpm.net=0),"",_xlpm.net))</f>
        <v>0</v>
      </c>
      <c r="I69" s="199" t="s">
        <v>115</v>
      </c>
      <c r="J69" s="208" t="s">
        <v>115</v>
      </c>
      <c r="K69" s="209">
        <v>429</v>
      </c>
      <c r="L69" s="210">
        <v>3</v>
      </c>
      <c r="M69" s="209">
        <v>1</v>
      </c>
      <c r="N69" s="210">
        <f t="shared" si="3"/>
        <v>2</v>
      </c>
      <c r="O69" s="209"/>
      <c r="P69" s="211" cm="1">
        <f t="array" ref="P69">_xlfn.LET(_xlpm.change,_xlfn._xlws.FILTER([1]!KeyLog[Out/In],LEFT([1]!KeyLog[KeyID],9)=LEFT(K69,9),0),_xlpm.net,M69-SUM(_xlfn.SWITCH(_xlpm.change,"In",-1,"Out",1,_xlpm.change)),IF((M69="")*(_xlpm.net=0),"",_xlpm.net))</f>
        <v>1</v>
      </c>
      <c r="Q69" s="199" t="s">
        <v>116</v>
      </c>
      <c r="R69" s="208" t="s">
        <v>116</v>
      </c>
      <c r="S69" s="211">
        <v>430</v>
      </c>
      <c r="T69" s="214">
        <v>3</v>
      </c>
      <c r="U69" s="216"/>
      <c r="V69" s="216">
        <f t="shared" si="4"/>
        <v>3</v>
      </c>
      <c r="W69" s="216"/>
      <c r="X69" s="217" t="str" cm="1">
        <f t="array" ref="X69">_xlfn.LET(_xlpm.change,_xlfn._xlws.FILTER([1]!KeyLog[Out/In],LEFT([1]!KeyLog[KeyID],9)=LEFT(S69,9),0),_xlpm.net,U69-SUM(_xlfn.SWITCH(_xlpm.change,"In",-1,"Out",1,_xlpm.change)),IF((U69="")*(_xlpm.net=0),"",_xlpm.net))</f>
        <v/>
      </c>
    </row>
    <row r="70" spans="1:24" ht="13" x14ac:dyDescent="0.25">
      <c r="A70" s="199">
        <v>319</v>
      </c>
      <c r="B70" s="200">
        <v>319</v>
      </c>
      <c r="C70" s="201">
        <v>431</v>
      </c>
      <c r="D70" s="202">
        <v>4</v>
      </c>
      <c r="E70" s="202">
        <v>1</v>
      </c>
      <c r="F70" s="202">
        <f t="shared" si="5"/>
        <v>3</v>
      </c>
      <c r="G70" s="202"/>
      <c r="H70" s="207" cm="1">
        <f t="array" ref="H70">_xlfn.LET(_xlpm.change,_xlfn._xlws.FILTER([1]!KeyLog[Out/In],LEFT([1]!KeyLog[KeyID],9)=LEFT(C70,9),0),_xlpm.net,E70-SUM(_xlfn.SWITCH(_xlpm.change,"In",-1,"Out",1,_xlpm.change)),IF((E70="")*(_xlpm.net=0),"",_xlpm.net))</f>
        <v>1</v>
      </c>
      <c r="I70" s="199" t="s">
        <v>117</v>
      </c>
      <c r="J70" s="208" t="s">
        <v>117</v>
      </c>
      <c r="K70" s="209">
        <v>432</v>
      </c>
      <c r="L70" s="210">
        <v>3</v>
      </c>
      <c r="M70" s="209">
        <v>1</v>
      </c>
      <c r="N70" s="210">
        <f t="shared" si="3"/>
        <v>2</v>
      </c>
      <c r="O70" s="209"/>
      <c r="P70" s="211" cm="1">
        <f t="array" ref="P70">_xlfn.LET(_xlpm.change,_xlfn._xlws.FILTER([1]!KeyLog[Out/In],LEFT([1]!KeyLog[KeyID],9)=LEFT(K70,9),0),_xlpm.net,M70-SUM(_xlfn.SWITCH(_xlpm.change,"In",-1,"Out",1,_xlpm.change)),IF((M70="")*(_xlpm.net=0),"",_xlpm.net))</f>
        <v>1</v>
      </c>
      <c r="Q70" s="199" t="s">
        <v>118</v>
      </c>
      <c r="R70" s="208" t="s">
        <v>118</v>
      </c>
      <c r="S70" s="211">
        <v>433</v>
      </c>
      <c r="T70" s="214">
        <v>3</v>
      </c>
      <c r="U70" s="216">
        <v>1</v>
      </c>
      <c r="V70" s="216">
        <f t="shared" si="4"/>
        <v>2</v>
      </c>
      <c r="W70" s="216"/>
      <c r="X70" s="217" cm="1">
        <f t="array" ref="X70">_xlfn.LET(_xlpm.change,_xlfn._xlws.FILTER([1]!KeyLog[Out/In],LEFT([1]!KeyLog[KeyID],9)=LEFT(S70,9),0),_xlpm.net,U70-SUM(_xlfn.SWITCH(_xlpm.change,"In",-1,"Out",1,_xlpm.change)),IF((U70="")*(_xlpm.net=0),"",_xlpm.net))</f>
        <v>1</v>
      </c>
    </row>
    <row r="71" spans="1:24" ht="13" x14ac:dyDescent="0.25">
      <c r="A71" s="199">
        <v>320</v>
      </c>
      <c r="B71" s="200">
        <v>320</v>
      </c>
      <c r="C71" s="201">
        <v>434</v>
      </c>
      <c r="D71" s="202">
        <v>4</v>
      </c>
      <c r="E71" s="202">
        <v>0</v>
      </c>
      <c r="F71" s="202">
        <f t="shared" si="5"/>
        <v>4</v>
      </c>
      <c r="G71" s="202"/>
      <c r="H71" s="207" cm="1">
        <f t="array" ref="H71">_xlfn.LET(_xlpm.change,_xlfn._xlws.FILTER([1]!KeyLog[Out/In],LEFT([1]!KeyLog[KeyID],9)=LEFT(C71,9),0),_xlpm.net,E71-SUM(_xlfn.SWITCH(_xlpm.change,"In",-1,"Out",1,_xlpm.change)),IF((E71="")*(_xlpm.net=0),"",_xlpm.net))</f>
        <v>0</v>
      </c>
      <c r="I71" s="199" t="s">
        <v>119</v>
      </c>
      <c r="J71" s="208" t="s">
        <v>119</v>
      </c>
      <c r="K71" s="209">
        <v>436</v>
      </c>
      <c r="L71" s="210">
        <v>3</v>
      </c>
      <c r="M71" s="209"/>
      <c r="N71" s="210">
        <f t="shared" si="3"/>
        <v>3</v>
      </c>
      <c r="O71" s="209"/>
      <c r="P71" s="211" t="str" cm="1">
        <f t="array" ref="P71">_xlfn.LET(_xlpm.change,_xlfn._xlws.FILTER([1]!KeyLog[Out/In],LEFT([1]!KeyLog[KeyID],9)=LEFT(K71,9),0),_xlpm.net,M71-SUM(_xlfn.SWITCH(_xlpm.change,"In",-1,"Out",1,_xlpm.change)),IF((M71="")*(_xlpm.net=0),"",_xlpm.net))</f>
        <v/>
      </c>
      <c r="Q71" s="199" t="s">
        <v>120</v>
      </c>
      <c r="R71" s="208" t="s">
        <v>120</v>
      </c>
      <c r="S71" s="211">
        <v>435</v>
      </c>
      <c r="T71" s="214">
        <v>3</v>
      </c>
      <c r="U71" s="216"/>
      <c r="V71" s="216">
        <f t="shared" si="4"/>
        <v>3</v>
      </c>
      <c r="W71" s="216"/>
      <c r="X71" s="217" t="str" cm="1">
        <f t="array" ref="X71">_xlfn.LET(_xlpm.change,_xlfn._xlws.FILTER([1]!KeyLog[Out/In],LEFT([1]!KeyLog[KeyID],9)=LEFT(S71,9),0),_xlpm.net,U71-SUM(_xlfn.SWITCH(_xlpm.change,"In",-1,"Out",1,_xlpm.change)),IF((U71="")*(_xlpm.net=0),"",_xlpm.net))</f>
        <v/>
      </c>
    </row>
    <row r="72" spans="1:24" ht="13" x14ac:dyDescent="0.25">
      <c r="A72" s="199">
        <v>321</v>
      </c>
      <c r="B72" s="200">
        <v>321</v>
      </c>
      <c r="C72" s="201">
        <v>437</v>
      </c>
      <c r="D72" s="202">
        <v>4</v>
      </c>
      <c r="E72" s="202">
        <v>1</v>
      </c>
      <c r="F72" s="202">
        <f t="shared" si="5"/>
        <v>3</v>
      </c>
      <c r="G72" s="202"/>
      <c r="H72" s="207" cm="1">
        <f t="array" ref="H72">_xlfn.LET(_xlpm.change,_xlfn._xlws.FILTER([1]!KeyLog[Out/In],LEFT([1]!KeyLog[KeyID],9)=LEFT(C72,9),0),_xlpm.net,E72-SUM(_xlfn.SWITCH(_xlpm.change,"In",-1,"Out",1,_xlpm.change)),IF((E72="")*(_xlpm.net=0),"",_xlpm.net))</f>
        <v>1</v>
      </c>
      <c r="I72" s="199" t="s">
        <v>121</v>
      </c>
      <c r="J72" s="208" t="s">
        <v>121</v>
      </c>
      <c r="K72" s="209">
        <v>439</v>
      </c>
      <c r="L72" s="210">
        <v>3</v>
      </c>
      <c r="M72" s="209">
        <v>1</v>
      </c>
      <c r="N72" s="210">
        <f t="shared" si="3"/>
        <v>2</v>
      </c>
      <c r="O72" s="209"/>
      <c r="P72" s="211" cm="1">
        <f t="array" ref="P72">_xlfn.LET(_xlpm.change,_xlfn._xlws.FILTER([1]!KeyLog[Out/In],LEFT([1]!KeyLog[KeyID],9)=LEFT(K72,9),0),_xlpm.net,M72-SUM(_xlfn.SWITCH(_xlpm.change,"In",-1,"Out",1,_xlpm.change)),IF((M72="")*(_xlpm.net=0),"",_xlpm.net))</f>
        <v>1</v>
      </c>
      <c r="Q72" s="199" t="s">
        <v>122</v>
      </c>
      <c r="R72" s="208" t="s">
        <v>122</v>
      </c>
      <c r="S72" s="211">
        <v>438</v>
      </c>
      <c r="T72" s="214">
        <v>3</v>
      </c>
      <c r="U72" s="216">
        <v>1</v>
      </c>
      <c r="V72" s="216">
        <f t="shared" si="4"/>
        <v>2</v>
      </c>
      <c r="W72" s="216"/>
      <c r="X72" s="217" cm="1">
        <f t="array" ref="X72">_xlfn.LET(_xlpm.change,_xlfn._xlws.FILTER([1]!KeyLog[Out/In],LEFT([1]!KeyLog[KeyID],9)=LEFT(S72,9),0),_xlpm.net,U72-SUM(_xlfn.SWITCH(_xlpm.change,"In",-1,"Out",1,_xlpm.change)),IF((U72="")*(_xlpm.net=0),"",_xlpm.net))</f>
        <v>1</v>
      </c>
    </row>
    <row r="73" spans="1:24" ht="13" x14ac:dyDescent="0.25">
      <c r="A73" s="199">
        <v>322</v>
      </c>
      <c r="B73" s="200">
        <v>322</v>
      </c>
      <c r="C73" s="201">
        <v>440</v>
      </c>
      <c r="D73" s="202">
        <v>4</v>
      </c>
      <c r="E73" s="202">
        <v>1</v>
      </c>
      <c r="F73" s="202">
        <f t="shared" si="5"/>
        <v>3</v>
      </c>
      <c r="G73" s="202"/>
      <c r="H73" s="207" cm="1">
        <f t="array" ref="H73">_xlfn.LET(_xlpm.change,_xlfn._xlws.FILTER([1]!KeyLog[Out/In],LEFT([1]!KeyLog[KeyID],9)=LEFT(C73,9),0),_xlpm.net,E73-SUM(_xlfn.SWITCH(_xlpm.change,"In",-1,"Out",1,_xlpm.change)),IF((E73="")*(_xlpm.net=0),"",_xlpm.net))</f>
        <v>1</v>
      </c>
      <c r="I73" s="199" t="s">
        <v>124</v>
      </c>
      <c r="J73" s="208" t="s">
        <v>124</v>
      </c>
      <c r="K73" s="209">
        <v>441</v>
      </c>
      <c r="L73" s="210">
        <v>3</v>
      </c>
      <c r="M73" s="209">
        <v>1</v>
      </c>
      <c r="N73" s="210">
        <f t="shared" si="3"/>
        <v>2</v>
      </c>
      <c r="O73" s="209"/>
      <c r="P73" s="211" cm="1">
        <f t="array" ref="P73">_xlfn.LET(_xlpm.change,_xlfn._xlws.FILTER([1]!KeyLog[Out/In],LEFT([1]!KeyLog[KeyID],9)=LEFT(K73,9),0),_xlpm.net,M73-SUM(_xlfn.SWITCH(_xlpm.change,"In",-1,"Out",1,_xlpm.change)),IF((M73="")*(_xlpm.net=0),"",_xlpm.net))</f>
        <v>1</v>
      </c>
      <c r="Q73" s="199" t="s">
        <v>125</v>
      </c>
      <c r="R73" s="208" t="s">
        <v>125</v>
      </c>
      <c r="S73" s="211">
        <v>442</v>
      </c>
      <c r="T73" s="214">
        <v>3</v>
      </c>
      <c r="U73" s="216">
        <v>1</v>
      </c>
      <c r="V73" s="216">
        <f t="shared" si="4"/>
        <v>2</v>
      </c>
      <c r="W73" s="216"/>
      <c r="X73" s="217" cm="1">
        <f t="array" ref="X73">_xlfn.LET(_xlpm.change,_xlfn._xlws.FILTER([1]!KeyLog[Out/In],LEFT([1]!KeyLog[KeyID],9)=LEFT(S73,9),0),_xlpm.net,U73-SUM(_xlfn.SWITCH(_xlpm.change,"In",-1,"Out",1,_xlpm.change)),IF((U73="")*(_xlpm.net=0),"",_xlpm.net))</f>
        <v>1</v>
      </c>
    </row>
    <row r="74" spans="1:24" ht="13" x14ac:dyDescent="0.25">
      <c r="A74" s="199">
        <v>323</v>
      </c>
      <c r="B74" s="200">
        <v>323</v>
      </c>
      <c r="C74" s="201">
        <v>443</v>
      </c>
      <c r="D74" s="202">
        <v>4</v>
      </c>
      <c r="E74" s="202">
        <v>1</v>
      </c>
      <c r="F74" s="202">
        <f t="shared" si="5"/>
        <v>3</v>
      </c>
      <c r="G74" s="202"/>
      <c r="H74" s="207" cm="1">
        <f t="array" ref="H74">_xlfn.LET(_xlpm.change,_xlfn._xlws.FILTER([1]!KeyLog[Out/In],LEFT([1]!KeyLog[KeyID],9)=LEFT(C74,9),0),_xlpm.net,E74-SUM(_xlfn.SWITCH(_xlpm.change,"In",-1,"Out",1,_xlpm.change)),IF((E74="")*(_xlpm.net=0),"",_xlpm.net))</f>
        <v>1</v>
      </c>
      <c r="I74" s="199" t="s">
        <v>126</v>
      </c>
      <c r="J74" s="208" t="s">
        <v>126</v>
      </c>
      <c r="K74" s="209">
        <v>444</v>
      </c>
      <c r="L74" s="210">
        <v>3</v>
      </c>
      <c r="M74" s="209">
        <v>1</v>
      </c>
      <c r="N74" s="210">
        <f t="shared" si="3"/>
        <v>2</v>
      </c>
      <c r="O74" s="209"/>
      <c r="P74" s="211" cm="1">
        <f t="array" ref="P74">_xlfn.LET(_xlpm.change,_xlfn._xlws.FILTER([1]!KeyLog[Out/In],LEFT([1]!KeyLog[KeyID],9)=LEFT(K74,9),0),_xlpm.net,M74-SUM(_xlfn.SWITCH(_xlpm.change,"In",-1,"Out",1,_xlpm.change)),IF((M74="")*(_xlpm.net=0),"",_xlpm.net))</f>
        <v>1</v>
      </c>
      <c r="Q74" s="199" t="s">
        <v>127</v>
      </c>
      <c r="R74" s="208" t="s">
        <v>127</v>
      </c>
      <c r="S74" s="211">
        <v>445</v>
      </c>
      <c r="T74" s="214">
        <v>3</v>
      </c>
      <c r="U74" s="216">
        <v>1</v>
      </c>
      <c r="V74" s="216">
        <f t="shared" si="4"/>
        <v>2</v>
      </c>
      <c r="W74" s="216"/>
      <c r="X74" s="217" cm="1">
        <f t="array" ref="X74">_xlfn.LET(_xlpm.change,_xlfn._xlws.FILTER([1]!KeyLog[Out/In],LEFT([1]!KeyLog[KeyID],9)=LEFT(S74,9),0),_xlpm.net,U74-SUM(_xlfn.SWITCH(_xlpm.change,"In",-1,"Out",1,_xlpm.change)),IF((U74="")*(_xlpm.net=0),"",_xlpm.net))</f>
        <v>1</v>
      </c>
    </row>
    <row r="75" spans="1:24" ht="13" x14ac:dyDescent="0.25">
      <c r="A75" s="199">
        <v>324</v>
      </c>
      <c r="B75" s="200">
        <v>324</v>
      </c>
      <c r="C75" s="201">
        <v>446</v>
      </c>
      <c r="D75" s="202">
        <v>4</v>
      </c>
      <c r="E75" s="202">
        <v>1</v>
      </c>
      <c r="F75" s="202">
        <f t="shared" si="5"/>
        <v>3</v>
      </c>
      <c r="G75" s="202"/>
      <c r="H75" s="207" cm="1">
        <f t="array" ref="H75">_xlfn.LET(_xlpm.change,_xlfn._xlws.FILTER([1]!KeyLog[Out/In],LEFT([1]!KeyLog[KeyID],9)=LEFT(C75,9),0),_xlpm.net,E75-SUM(_xlfn.SWITCH(_xlpm.change,"In",-1,"Out",1,_xlpm.change)),IF((E75="")*(_xlpm.net=0),"",_xlpm.net))</f>
        <v>1</v>
      </c>
      <c r="I75" s="199" t="s">
        <v>128</v>
      </c>
      <c r="J75" s="208" t="s">
        <v>128</v>
      </c>
      <c r="K75" s="209">
        <v>447</v>
      </c>
      <c r="L75" s="210">
        <v>3</v>
      </c>
      <c r="M75" s="209">
        <v>1</v>
      </c>
      <c r="N75" s="210">
        <f t="shared" si="3"/>
        <v>2</v>
      </c>
      <c r="O75" s="209"/>
      <c r="P75" s="211" cm="1">
        <f t="array" ref="P75">_xlfn.LET(_xlpm.change,_xlfn._xlws.FILTER([1]!KeyLog[Out/In],LEFT([1]!KeyLog[KeyID],9)=LEFT(K75,9),0),_xlpm.net,M75-SUM(_xlfn.SWITCH(_xlpm.change,"In",-1,"Out",1,_xlpm.change)),IF((M75="")*(_xlpm.net=0),"",_xlpm.net))</f>
        <v>1</v>
      </c>
      <c r="Q75" s="199" t="s">
        <v>129</v>
      </c>
      <c r="R75" s="208" t="s">
        <v>129</v>
      </c>
      <c r="S75" s="211">
        <v>448</v>
      </c>
      <c r="T75" s="216">
        <v>3</v>
      </c>
      <c r="U75" s="216">
        <v>1</v>
      </c>
      <c r="V75" s="216">
        <f t="shared" si="4"/>
        <v>2</v>
      </c>
      <c r="W75" s="216"/>
      <c r="X75" s="217" cm="1">
        <f t="array" ref="X75">_xlfn.LET(_xlpm.change,_xlfn._xlws.FILTER([1]!KeyLog[Out/In],LEFT([1]!KeyLog[KeyID],9)=LEFT(S75,9),0),_xlpm.net,U75-SUM(_xlfn.SWITCH(_xlpm.change,"In",-1,"Out",1,_xlpm.change)),IF((U75="")*(_xlpm.net=0),"",_xlpm.net))</f>
        <v>1</v>
      </c>
    </row>
    <row r="76" spans="1:24" ht="13" x14ac:dyDescent="0.25">
      <c r="A76" s="199">
        <v>125</v>
      </c>
      <c r="B76" s="200">
        <v>125</v>
      </c>
      <c r="C76" s="201">
        <v>11</v>
      </c>
      <c r="D76" s="202">
        <v>3</v>
      </c>
      <c r="E76" s="202">
        <v>1</v>
      </c>
      <c r="F76" s="202">
        <f t="shared" si="5"/>
        <v>2</v>
      </c>
      <c r="G76" s="202"/>
      <c r="H76" s="203" cm="1">
        <f t="array" ref="H76">_xlfn.LET(_xlpm.change,_xlfn._xlws.FILTER([1]!KeyLog[Out/In],LEFT([1]!KeyLog[KeyID],9)=LEFT(C76,9),0),_xlpm.net,E76-SUM(_xlfn.SWITCH(_xlpm.change,"In",-1,"Out",1,_xlpm.change)),IF((E76="")*(_xlpm.net=0),"",_xlpm.net))</f>
        <v>1</v>
      </c>
      <c r="I76" s="226"/>
      <c r="J76" s="227"/>
      <c r="K76" s="228"/>
      <c r="L76" s="229"/>
      <c r="M76" s="228"/>
      <c r="N76" s="228"/>
      <c r="O76" s="228"/>
      <c r="P76" s="228" t="str" cm="1">
        <f t="array" ref="P76">_xlfn.LET(_xlpm.change,_xlfn._xlws.FILTER([1]!KeyLog[Out/In],LEFT([1]!KeyLog[KeyID],9)=LEFT(K76,9),0),_xlpm.net,M76-SUM(_xlfn.SWITCH(_xlpm.change,"In",-1,"Out",1,_xlpm.change)),IF((M76="")*(_xlpm.net=0),"",_xlpm.net))</f>
        <v/>
      </c>
      <c r="Q76" s="218"/>
      <c r="R76" s="219"/>
      <c r="S76" s="220"/>
      <c r="T76" s="197"/>
      <c r="U76" s="197"/>
      <c r="V76" s="197"/>
      <c r="W76" s="197"/>
      <c r="X76" s="198" t="str" cm="1">
        <f t="array" ref="X76">_xlfn.LET(_xlpm.change,_xlfn._xlws.FILTER([1]!KeyLog[Out/In],LEFT([1]!KeyLog[KeyID],9)=LEFT(S76,9),0),_xlpm.net,U76-SUM(_xlfn.SWITCH(_xlpm.change,"In",-1,"Out",1,_xlpm.change)),IF((U76="")*(_xlpm.net=0),"",_xlpm.net))</f>
        <v/>
      </c>
    </row>
    <row r="77" spans="1:24" ht="13" x14ac:dyDescent="0.25">
      <c r="A77" s="199">
        <v>126</v>
      </c>
      <c r="B77" s="200">
        <v>126</v>
      </c>
      <c r="C77" s="201">
        <v>12</v>
      </c>
      <c r="D77" s="202">
        <v>3</v>
      </c>
      <c r="E77" s="202">
        <v>0</v>
      </c>
      <c r="F77" s="202">
        <f t="shared" si="5"/>
        <v>3</v>
      </c>
      <c r="G77" s="202"/>
      <c r="H77" s="203" cm="1">
        <f t="array" ref="H77">_xlfn.LET(_xlpm.change,_xlfn._xlws.FILTER([1]!KeyLog[Out/In],LEFT([1]!KeyLog[KeyID],9)=LEFT(C77,9),0),_xlpm.net,E77-SUM(_xlfn.SWITCH(_xlpm.change,"In",-1,"Out",1,_xlpm.change)),IF((E77="")*(_xlpm.net=0),"",_xlpm.net))</f>
        <v>0</v>
      </c>
      <c r="I77" s="218"/>
      <c r="J77" s="219"/>
      <c r="K77" s="220"/>
      <c r="L77" s="221"/>
      <c r="M77" s="220"/>
      <c r="N77" s="220"/>
      <c r="O77" s="220"/>
      <c r="P77" s="220" t="str" cm="1">
        <f t="array" ref="P77">_xlfn.LET(_xlpm.change,_xlfn._xlws.FILTER([1]!KeyLog[Out/In],LEFT([1]!KeyLog[KeyID],9)=LEFT(K77,9),0),_xlpm.net,M77-SUM(_xlfn.SWITCH(_xlpm.change,"In",-1,"Out",1,_xlpm.change)),IF((M77="")*(_xlpm.net=0),"",_xlpm.net))</f>
        <v/>
      </c>
      <c r="Q77" s="218"/>
      <c r="R77" s="219"/>
      <c r="S77" s="220"/>
      <c r="T77" s="197"/>
      <c r="U77" s="197"/>
      <c r="V77" s="197"/>
      <c r="W77" s="197"/>
      <c r="X77" s="198" t="str" cm="1">
        <f t="array" ref="X77">_xlfn.LET(_xlpm.change,_xlfn._xlws.FILTER([1]!KeyLog[Out/In],LEFT([1]!KeyLog[KeyID],9)=LEFT(S77,9),0),_xlpm.net,U77-SUM(_xlfn.SWITCH(_xlpm.change,"In",-1,"Out",1,_xlpm.change)),IF((U77="")*(_xlpm.net=0),"",_xlpm.net))</f>
        <v/>
      </c>
    </row>
    <row r="78" spans="1:24" ht="13" x14ac:dyDescent="0.25">
      <c r="A78" s="199">
        <v>127</v>
      </c>
      <c r="B78" s="200">
        <v>127</v>
      </c>
      <c r="C78" s="201">
        <v>9</v>
      </c>
      <c r="D78" s="202">
        <v>3</v>
      </c>
      <c r="E78" s="202">
        <v>2</v>
      </c>
      <c r="F78" s="202">
        <f t="shared" si="5"/>
        <v>1</v>
      </c>
      <c r="G78" s="202"/>
      <c r="H78" s="203" cm="1">
        <f t="array" ref="H78">_xlfn.LET(_xlpm.change,_xlfn._xlws.FILTER([1]!KeyLog[Out/In],LEFT([1]!KeyLog[KeyID],9)=LEFT(C78,9),0),_xlpm.net,E78-SUM(_xlfn.SWITCH(_xlpm.change,"In",-1,"Out",1,_xlpm.change)),IF((E78="")*(_xlpm.net=0),"",_xlpm.net))</f>
        <v>2</v>
      </c>
      <c r="I78" s="218"/>
      <c r="J78" s="219"/>
      <c r="K78" s="220"/>
      <c r="L78" s="221"/>
      <c r="M78" s="220"/>
      <c r="N78" s="220"/>
      <c r="O78" s="220"/>
      <c r="P78" s="220" t="str" cm="1">
        <f t="array" ref="P78">_xlfn.LET(_xlpm.change,_xlfn._xlws.FILTER([1]!KeyLog[Out/In],LEFT([1]!KeyLog[KeyID],9)=LEFT(K78,9),0),_xlpm.net,M78-SUM(_xlfn.SWITCH(_xlpm.change,"In",-1,"Out",1,_xlpm.change)),IF((M78="")*(_xlpm.net=0),"",_xlpm.net))</f>
        <v/>
      </c>
      <c r="Q78" s="218"/>
      <c r="R78" s="219"/>
      <c r="S78" s="220"/>
      <c r="T78" s="197"/>
      <c r="U78" s="197"/>
      <c r="V78" s="197"/>
      <c r="W78" s="197"/>
      <c r="X78" s="198" t="str" cm="1">
        <f t="array" ref="X78">_xlfn.LET(_xlpm.change,_xlfn._xlws.FILTER([1]!KeyLog[Out/In],LEFT([1]!KeyLog[KeyID],9)=LEFT(S78,9),0),_xlpm.net,U78-SUM(_xlfn.SWITCH(_xlpm.change,"In",-1,"Out",1,_xlpm.change)),IF((U78="")*(_xlpm.net=0),"",_xlpm.net))</f>
        <v/>
      </c>
    </row>
    <row r="79" spans="1:24" ht="13" x14ac:dyDescent="0.25">
      <c r="A79" s="199">
        <v>128</v>
      </c>
      <c r="B79" s="200">
        <v>128</v>
      </c>
      <c r="C79" s="201">
        <v>10</v>
      </c>
      <c r="D79" s="202">
        <v>3</v>
      </c>
      <c r="E79" s="202">
        <v>1</v>
      </c>
      <c r="F79" s="202">
        <f t="shared" si="5"/>
        <v>2</v>
      </c>
      <c r="G79" s="202"/>
      <c r="H79" s="203" cm="1">
        <f t="array" ref="H79">_xlfn.LET(_xlpm.change,_xlfn._xlws.FILTER([1]!KeyLog[Out/In],LEFT([1]!KeyLog[KeyID],9)=LEFT(C79,9),0),_xlpm.net,E79-SUM(_xlfn.SWITCH(_xlpm.change,"In",-1,"Out",1,_xlpm.change)),IF((E79="")*(_xlpm.net=0),"",_xlpm.net))</f>
        <v>1</v>
      </c>
      <c r="I79" s="218"/>
      <c r="J79" s="219"/>
      <c r="K79" s="220"/>
      <c r="L79" s="221"/>
      <c r="M79" s="220"/>
      <c r="N79" s="220"/>
      <c r="O79" s="220"/>
      <c r="P79" s="220" t="str" cm="1">
        <f t="array" ref="P79">_xlfn.LET(_xlpm.change,_xlfn._xlws.FILTER([1]!KeyLog[Out/In],LEFT([1]!KeyLog[KeyID],9)=LEFT(K79,9),0),_xlpm.net,M79-SUM(_xlfn.SWITCH(_xlpm.change,"In",-1,"Out",1,_xlpm.change)),IF((M79="")*(_xlpm.net=0),"",_xlpm.net))</f>
        <v/>
      </c>
      <c r="Q79" s="218"/>
      <c r="R79" s="219"/>
      <c r="S79" s="220"/>
      <c r="T79" s="197"/>
      <c r="U79" s="197"/>
      <c r="V79" s="197"/>
      <c r="W79" s="197"/>
      <c r="X79" s="198" t="str" cm="1">
        <f t="array" ref="X79">_xlfn.LET(_xlpm.change,_xlfn._xlws.FILTER([1]!KeyLog[Out/In],LEFT([1]!KeyLog[KeyID],9)=LEFT(S79,9),0),_xlpm.net,U79-SUM(_xlfn.SWITCH(_xlpm.change,"In",-1,"Out",1,_xlpm.change)),IF((U79="")*(_xlpm.net=0),"",_xlpm.net))</f>
        <v/>
      </c>
    </row>
    <row r="80" spans="1:24" ht="13" x14ac:dyDescent="0.25">
      <c r="A80" s="199">
        <v>129</v>
      </c>
      <c r="B80" s="200">
        <v>129</v>
      </c>
      <c r="C80" s="201">
        <v>7</v>
      </c>
      <c r="D80" s="202">
        <v>3</v>
      </c>
      <c r="E80" s="202">
        <v>3</v>
      </c>
      <c r="F80" s="202">
        <f t="shared" si="5"/>
        <v>0</v>
      </c>
      <c r="G80" s="202"/>
      <c r="H80" s="203" cm="1">
        <f t="array" ref="H80">_xlfn.LET(_xlpm.change,_xlfn._xlws.FILTER([1]!KeyLog[Out/In],LEFT([1]!KeyLog[KeyID],9)=LEFT(C80,9),0),_xlpm.net,E80-SUM(_xlfn.SWITCH(_xlpm.change,"In",-1,"Out",1,_xlpm.change)),IF((E80="")*(_xlpm.net=0),"",_xlpm.net))</f>
        <v>3</v>
      </c>
      <c r="I80" s="218"/>
      <c r="J80" s="219"/>
      <c r="K80" s="220"/>
      <c r="L80" s="221"/>
      <c r="M80" s="220"/>
      <c r="N80" s="220"/>
      <c r="O80" s="220"/>
      <c r="P80" s="220" t="str" cm="1">
        <f t="array" ref="P80">_xlfn.LET(_xlpm.change,_xlfn._xlws.FILTER([1]!KeyLog[Out/In],LEFT([1]!KeyLog[KeyID],9)=LEFT(K80,9),0),_xlpm.net,M80-SUM(_xlfn.SWITCH(_xlpm.change,"In",-1,"Out",1,_xlpm.change)),IF((M80="")*(_xlpm.net=0),"",_xlpm.net))</f>
        <v/>
      </c>
      <c r="Q80" s="218"/>
      <c r="R80" s="219"/>
      <c r="S80" s="220"/>
      <c r="T80" s="197"/>
      <c r="U80" s="197"/>
      <c r="V80" s="197"/>
      <c r="W80" s="197"/>
      <c r="X80" s="198" t="str" cm="1">
        <f t="array" ref="X80">_xlfn.LET(_xlpm.change,_xlfn._xlws.FILTER([1]!KeyLog[Out/In],LEFT([1]!KeyLog[KeyID],9)=LEFT(S80,9),0),_xlpm.net,U80-SUM(_xlfn.SWITCH(_xlpm.change,"In",-1,"Out",1,_xlpm.change)),IF((U80="")*(_xlpm.net=0),"",_xlpm.net))</f>
        <v/>
      </c>
    </row>
    <row r="81" spans="1:24" ht="13" x14ac:dyDescent="0.25">
      <c r="A81" s="199">
        <v>130</v>
      </c>
      <c r="B81" s="200">
        <v>130</v>
      </c>
      <c r="C81" s="201">
        <v>8</v>
      </c>
      <c r="D81" s="202">
        <v>3</v>
      </c>
      <c r="E81" s="202">
        <v>3</v>
      </c>
      <c r="F81" s="202">
        <f t="shared" si="5"/>
        <v>0</v>
      </c>
      <c r="G81" s="202"/>
      <c r="H81" s="203" cm="1">
        <f t="array" ref="H81">_xlfn.LET(_xlpm.change,_xlfn._xlws.FILTER([1]!KeyLog[Out/In],LEFT([1]!KeyLog[KeyID],9)=LEFT(C81,9),0),_xlpm.net,E81-SUM(_xlfn.SWITCH(_xlpm.change,"In",-1,"Out",1,_xlpm.change)),IF((E81="")*(_xlpm.net=0),"",_xlpm.net))</f>
        <v>3</v>
      </c>
      <c r="I81" s="218"/>
      <c r="J81" s="219"/>
      <c r="K81" s="220"/>
      <c r="L81" s="221"/>
      <c r="M81" s="220"/>
      <c r="N81" s="220"/>
      <c r="O81" s="220"/>
      <c r="P81" s="220" t="str" cm="1">
        <f t="array" ref="P81">_xlfn.LET(_xlpm.change,_xlfn._xlws.FILTER([1]!KeyLog[Out/In],LEFT([1]!KeyLog[KeyID],9)=LEFT(K81,9),0),_xlpm.net,M81-SUM(_xlfn.SWITCH(_xlpm.change,"In",-1,"Out",1,_xlpm.change)),IF((M81="")*(_xlpm.net=0),"",_xlpm.net))</f>
        <v/>
      </c>
      <c r="Q81" s="218"/>
      <c r="R81" s="219"/>
      <c r="S81" s="220"/>
      <c r="T81" s="197"/>
      <c r="U81" s="197"/>
      <c r="V81" s="197"/>
      <c r="W81" s="197"/>
      <c r="X81" s="198" t="str" cm="1">
        <f t="array" ref="X81">_xlfn.LET(_xlpm.change,_xlfn._xlws.FILTER([1]!KeyLog[Out/In],LEFT([1]!KeyLog[KeyID],9)=LEFT(S81,9),0),_xlpm.net,U81-SUM(_xlfn.SWITCH(_xlpm.change,"In",-1,"Out",1,_xlpm.change)),IF((U81="")*(_xlpm.net=0),"",_xlpm.net))</f>
        <v/>
      </c>
    </row>
    <row r="82" spans="1:24" ht="13" x14ac:dyDescent="0.25">
      <c r="A82" s="199">
        <v>131</v>
      </c>
      <c r="B82" s="200">
        <v>131</v>
      </c>
      <c r="C82" s="201">
        <v>5</v>
      </c>
      <c r="D82" s="202">
        <v>3</v>
      </c>
      <c r="E82" s="202"/>
      <c r="F82" s="202">
        <f t="shared" si="5"/>
        <v>3</v>
      </c>
      <c r="G82" s="202"/>
      <c r="H82" s="203" t="str" cm="1">
        <f t="array" ref="H82">_xlfn.LET(_xlpm.change,_xlfn._xlws.FILTER([1]!KeyLog[Out/In],LEFT([1]!KeyLog[KeyID],9)=LEFT(C82,9),0),_xlpm.net,E82-SUM(_xlfn.SWITCH(_xlpm.change,"In",-1,"Out",1,_xlpm.change)),IF((E82="")*(_xlpm.net=0),"",_xlpm.net))</f>
        <v/>
      </c>
      <c r="I82" s="218"/>
      <c r="J82" s="219"/>
      <c r="K82" s="220"/>
      <c r="L82" s="221"/>
      <c r="M82" s="220"/>
      <c r="N82" s="220"/>
      <c r="O82" s="220"/>
      <c r="P82" s="220" t="str" cm="1">
        <f t="array" ref="P82">_xlfn.LET(_xlpm.change,_xlfn._xlws.FILTER([1]!KeyLog[Out/In],LEFT([1]!KeyLog[KeyID],9)=LEFT(K82,9),0),_xlpm.net,M82-SUM(_xlfn.SWITCH(_xlpm.change,"In",-1,"Out",1,_xlpm.change)),IF((M82="")*(_xlpm.net=0),"",_xlpm.net))</f>
        <v/>
      </c>
      <c r="Q82" s="218"/>
      <c r="R82" s="219"/>
      <c r="S82" s="220"/>
      <c r="T82" s="197"/>
      <c r="U82" s="197"/>
      <c r="V82" s="197"/>
      <c r="W82" s="197"/>
      <c r="X82" s="198" t="str" cm="1">
        <f t="array" ref="X82">_xlfn.LET(_xlpm.change,_xlfn._xlws.FILTER([1]!KeyLog[Out/In],LEFT([1]!KeyLog[KeyID],9)=LEFT(S82,9),0),_xlpm.net,U82-SUM(_xlfn.SWITCH(_xlpm.change,"In",-1,"Out",1,_xlpm.change)),IF((U82="")*(_xlpm.net=0),"",_xlpm.net))</f>
        <v/>
      </c>
    </row>
    <row r="83" spans="1:24" ht="13" x14ac:dyDescent="0.25">
      <c r="A83" s="199">
        <v>132</v>
      </c>
      <c r="B83" s="200">
        <v>132</v>
      </c>
      <c r="C83" s="201">
        <v>6</v>
      </c>
      <c r="D83" s="202">
        <v>3</v>
      </c>
      <c r="E83" s="202">
        <v>1</v>
      </c>
      <c r="F83" s="202">
        <f t="shared" si="5"/>
        <v>2</v>
      </c>
      <c r="G83" s="202"/>
      <c r="H83" s="203" cm="1">
        <f t="array" ref="H83">_xlfn.LET(_xlpm.change,_xlfn._xlws.FILTER([1]!KeyLog[Out/In],LEFT([1]!KeyLog[KeyID],9)=LEFT(C83,9),0),_xlpm.net,E83-SUM(_xlfn.SWITCH(_xlpm.change,"In",-1,"Out",1,_xlpm.change)),IF((E83="")*(_xlpm.net=0),"",_xlpm.net))</f>
        <v>1</v>
      </c>
      <c r="I83" s="218"/>
      <c r="J83" s="219"/>
      <c r="K83" s="220"/>
      <c r="L83" s="221"/>
      <c r="M83" s="220"/>
      <c r="N83" s="220"/>
      <c r="O83" s="220"/>
      <c r="P83" s="220" t="str" cm="1">
        <f t="array" ref="P83">_xlfn.LET(_xlpm.change,_xlfn._xlws.FILTER([1]!KeyLog[Out/In],LEFT([1]!KeyLog[KeyID],9)=LEFT(K83,9),0),_xlpm.net,M83-SUM(_xlfn.SWITCH(_xlpm.change,"In",-1,"Out",1,_xlpm.change)),IF((M83="")*(_xlpm.net=0),"",_xlpm.net))</f>
        <v/>
      </c>
      <c r="Q83" s="218"/>
      <c r="R83" s="219"/>
      <c r="S83" s="220"/>
      <c r="T83" s="197"/>
      <c r="U83" s="197"/>
      <c r="V83" s="197"/>
      <c r="W83" s="197"/>
      <c r="X83" s="198" t="str" cm="1">
        <f t="array" ref="X83">_xlfn.LET(_xlpm.change,_xlfn._xlws.FILTER([1]!KeyLog[Out/In],LEFT([1]!KeyLog[KeyID],9)=LEFT(S83,9),0),_xlpm.net,U83-SUM(_xlfn.SWITCH(_xlpm.change,"In",-1,"Out",1,_xlpm.change)),IF((U83="")*(_xlpm.net=0),"",_xlpm.net))</f>
        <v/>
      </c>
    </row>
    <row r="84" spans="1:24" ht="13" x14ac:dyDescent="0.25">
      <c r="A84" s="199">
        <v>133</v>
      </c>
      <c r="B84" s="200">
        <v>133</v>
      </c>
      <c r="C84" s="201">
        <v>3</v>
      </c>
      <c r="D84" s="202">
        <v>3</v>
      </c>
      <c r="E84" s="202">
        <v>1</v>
      </c>
      <c r="F84" s="202">
        <f t="shared" si="5"/>
        <v>2</v>
      </c>
      <c r="G84" s="202"/>
      <c r="H84" s="203" cm="1">
        <f t="array" ref="H84">_xlfn.LET(_xlpm.change,_xlfn._xlws.FILTER([1]!KeyLog[Out/In],LEFT([1]!KeyLog[KeyID],9)=LEFT(C84,9),0),_xlpm.net,E84-SUM(_xlfn.SWITCH(_xlpm.change,"In",-1,"Out",1,_xlpm.change)),IF((E84="")*(_xlpm.net=0),"",_xlpm.net))</f>
        <v>1</v>
      </c>
      <c r="I84" s="218"/>
      <c r="J84" s="219"/>
      <c r="K84" s="220"/>
      <c r="L84" s="221"/>
      <c r="M84" s="220"/>
      <c r="N84" s="220"/>
      <c r="O84" s="220"/>
      <c r="P84" s="220" t="str" cm="1">
        <f t="array" ref="P84">_xlfn.LET(_xlpm.change,_xlfn._xlws.FILTER([1]!KeyLog[Out/In],LEFT([1]!KeyLog[KeyID],9)=LEFT(K84,9),0),_xlpm.net,M84-SUM(_xlfn.SWITCH(_xlpm.change,"In",-1,"Out",1,_xlpm.change)),IF((M84="")*(_xlpm.net=0),"",_xlpm.net))</f>
        <v/>
      </c>
      <c r="Q84" s="218"/>
      <c r="R84" s="219"/>
      <c r="S84" s="220"/>
      <c r="T84" s="197"/>
      <c r="U84" s="197"/>
      <c r="V84" s="197"/>
      <c r="W84" s="197"/>
      <c r="X84" s="198" t="str" cm="1">
        <f t="array" ref="X84">_xlfn.LET(_xlpm.change,_xlfn._xlws.FILTER([1]!KeyLog[Out/In],LEFT([1]!KeyLog[KeyID],9)=LEFT(S84,9),0),_xlpm.net,U84-SUM(_xlfn.SWITCH(_xlpm.change,"In",-1,"Out",1,_xlpm.change)),IF((U84="")*(_xlpm.net=0),"",_xlpm.net))</f>
        <v/>
      </c>
    </row>
    <row r="85" spans="1:24" ht="13" x14ac:dyDescent="0.25">
      <c r="A85" s="199">
        <v>134</v>
      </c>
      <c r="B85" s="200">
        <v>134</v>
      </c>
      <c r="C85" s="201">
        <v>4</v>
      </c>
      <c r="D85" s="202">
        <v>3</v>
      </c>
      <c r="E85" s="202">
        <v>1</v>
      </c>
      <c r="F85" s="202">
        <f t="shared" si="5"/>
        <v>2</v>
      </c>
      <c r="G85" s="202"/>
      <c r="H85" s="203" cm="1">
        <f t="array" ref="H85">_xlfn.LET(_xlpm.change,_xlfn._xlws.FILTER([1]!KeyLog[Out/In],LEFT([1]!KeyLog[KeyID],9)=LEFT(C85,9),0),_xlpm.net,E85-SUM(_xlfn.SWITCH(_xlpm.change,"In",-1,"Out",1,_xlpm.change)),IF((E85="")*(_xlpm.net=0),"",_xlpm.net))</f>
        <v>1</v>
      </c>
      <c r="I85" s="218"/>
      <c r="J85" s="219"/>
      <c r="K85" s="220"/>
      <c r="L85" s="221"/>
      <c r="M85" s="220"/>
      <c r="N85" s="220"/>
      <c r="O85" s="220"/>
      <c r="P85" s="220" t="str" cm="1">
        <f t="array" ref="P85">_xlfn.LET(_xlpm.change,_xlfn._xlws.FILTER([1]!KeyLog[Out/In],LEFT([1]!KeyLog[KeyID],9)=LEFT(K85,9),0),_xlpm.net,M85-SUM(_xlfn.SWITCH(_xlpm.change,"In",-1,"Out",1,_xlpm.change)),IF((M85="")*(_xlpm.net=0),"",_xlpm.net))</f>
        <v/>
      </c>
      <c r="Q85" s="218"/>
      <c r="R85" s="219"/>
      <c r="S85" s="220"/>
      <c r="T85" s="197"/>
      <c r="U85" s="197"/>
      <c r="V85" s="197"/>
      <c r="W85" s="197"/>
      <c r="X85" s="198" t="str" cm="1">
        <f t="array" ref="X85">_xlfn.LET(_xlpm.change,_xlfn._xlws.FILTER([1]!KeyLog[Out/In],LEFT([1]!KeyLog[KeyID],9)=LEFT(S85,9),0),_xlpm.net,U85-SUM(_xlfn.SWITCH(_xlpm.change,"In",-1,"Out",1,_xlpm.change)),IF((U85="")*(_xlpm.net=0),"",_xlpm.net))</f>
        <v/>
      </c>
    </row>
    <row r="86" spans="1:24" ht="13" x14ac:dyDescent="0.25">
      <c r="A86" s="199">
        <v>135</v>
      </c>
      <c r="B86" s="200">
        <v>135</v>
      </c>
      <c r="C86" s="201">
        <v>203</v>
      </c>
      <c r="D86" s="202">
        <v>3</v>
      </c>
      <c r="E86" s="202"/>
      <c r="F86" s="202">
        <f t="shared" si="5"/>
        <v>3</v>
      </c>
      <c r="G86" s="202"/>
      <c r="H86" s="203" t="str" cm="1">
        <f t="array" ref="H86">_xlfn.LET(_xlpm.change,_xlfn._xlws.FILTER([1]!KeyLog[Out/In],LEFT([1]!KeyLog[KeyID],9)=LEFT(C86,9),0),_xlpm.net,E86-SUM(_xlfn.SWITCH(_xlpm.change,"In",-1,"Out",1,_xlpm.change)),IF((E86="")*(_xlpm.net=0),"",_xlpm.net))</f>
        <v/>
      </c>
      <c r="I86" s="218"/>
      <c r="J86" s="219"/>
      <c r="K86" s="220"/>
      <c r="L86" s="221"/>
      <c r="M86" s="220"/>
      <c r="N86" s="220"/>
      <c r="O86" s="220"/>
      <c r="P86" s="220" t="str" cm="1">
        <f t="array" ref="P86">_xlfn.LET(_xlpm.change,_xlfn._xlws.FILTER([1]!KeyLog[Out/In],LEFT([1]!KeyLog[KeyID],9)=LEFT(K86,9),0),_xlpm.net,M86-SUM(_xlfn.SWITCH(_xlpm.change,"In",-1,"Out",1,_xlpm.change)),IF((M86="")*(_xlpm.net=0),"",_xlpm.net))</f>
        <v/>
      </c>
      <c r="Q86" s="218"/>
      <c r="R86" s="219"/>
      <c r="S86" s="220"/>
      <c r="T86" s="197"/>
      <c r="U86" s="197"/>
      <c r="V86" s="197"/>
      <c r="W86" s="197"/>
      <c r="X86" s="198" t="str" cm="1">
        <f t="array" ref="X86">_xlfn.LET(_xlpm.change,_xlfn._xlws.FILTER([1]!KeyLog[Out/In],LEFT([1]!KeyLog[KeyID],9)=LEFT(S86,9),0),_xlpm.net,U86-SUM(_xlfn.SWITCH(_xlpm.change,"In",-1,"Out",1,_xlpm.change)),IF((U86="")*(_xlpm.net=0),"",_xlpm.net))</f>
        <v/>
      </c>
    </row>
    <row r="87" spans="1:24" ht="13" x14ac:dyDescent="0.25">
      <c r="A87" s="199">
        <v>136</v>
      </c>
      <c r="B87" s="200">
        <v>136</v>
      </c>
      <c r="C87" s="201">
        <v>194</v>
      </c>
      <c r="D87" s="202">
        <v>3</v>
      </c>
      <c r="E87" s="202">
        <v>2</v>
      </c>
      <c r="F87" s="202">
        <f t="shared" si="5"/>
        <v>1</v>
      </c>
      <c r="G87" s="202"/>
      <c r="H87" s="203" cm="1">
        <f t="array" ref="H87">_xlfn.LET(_xlpm.change,_xlfn._xlws.FILTER([1]!KeyLog[Out/In],LEFT([1]!KeyLog[KeyID],9)=LEFT(C87,9),0),_xlpm.net,E87-SUM(_xlfn.SWITCH(_xlpm.change,"In",-1,"Out",1,_xlpm.change)),IF((E87="")*(_xlpm.net=0),"",_xlpm.net))</f>
        <v>2</v>
      </c>
      <c r="I87" s="222"/>
      <c r="J87" s="223"/>
      <c r="K87" s="224"/>
      <c r="L87" s="225"/>
      <c r="M87" s="224"/>
      <c r="N87" s="224"/>
      <c r="O87" s="224"/>
      <c r="P87" s="224" t="str" cm="1">
        <f t="array" ref="P87">_xlfn.LET(_xlpm.change,_xlfn._xlws.FILTER([1]!KeyLog[Out/In],LEFT([1]!KeyLog[KeyID],9)=LEFT(K87,9),0),_xlpm.net,M87-SUM(_xlfn.SWITCH(_xlpm.change,"In",-1,"Out",1,_xlpm.change)),IF((M87="")*(_xlpm.net=0),"",_xlpm.net))</f>
        <v/>
      </c>
      <c r="Q87" s="222"/>
      <c r="R87" s="223"/>
      <c r="S87" s="224"/>
      <c r="T87" s="205"/>
      <c r="U87" s="205"/>
      <c r="V87" s="205"/>
      <c r="W87" s="205"/>
      <c r="X87" s="206" t="str" cm="1">
        <f t="array" ref="X87">_xlfn.LET(_xlpm.change,_xlfn._xlws.FILTER([1]!KeyLog[Out/In],LEFT([1]!KeyLog[KeyID],9)=LEFT(S87,9),0),_xlpm.net,U87-SUM(_xlfn.SWITCH(_xlpm.change,"In",-1,"Out",1,_xlpm.change)),IF((U87="")*(_xlpm.net=0),"",_xlpm.net))</f>
        <v/>
      </c>
    </row>
    <row r="88" spans="1:24" ht="13" x14ac:dyDescent="0.25">
      <c r="A88" s="199">
        <v>225</v>
      </c>
      <c r="B88" s="200">
        <v>225</v>
      </c>
      <c r="C88" s="201">
        <v>43</v>
      </c>
      <c r="D88" s="202">
        <v>4</v>
      </c>
      <c r="E88" s="202">
        <v>1</v>
      </c>
      <c r="F88" s="202">
        <f t="shared" si="5"/>
        <v>3</v>
      </c>
      <c r="G88" s="202"/>
      <c r="H88" s="207" cm="1">
        <f t="array" ref="H88">_xlfn.LET(_xlpm.change,_xlfn._xlws.FILTER([1]!KeyLog[Out/In],LEFT([1]!KeyLog[KeyID],9)=LEFT(C88,9),0),_xlpm.net,E88-SUM(_xlfn.SWITCH(_xlpm.change,"In",-1,"Out",1,_xlpm.change)),IF((E88="")*(_xlpm.net=0),"",_xlpm.net))</f>
        <v>1</v>
      </c>
      <c r="I88" s="199" t="s">
        <v>137</v>
      </c>
      <c r="J88" s="208" t="s">
        <v>137</v>
      </c>
      <c r="K88" s="209">
        <v>44</v>
      </c>
      <c r="L88" s="210">
        <v>3</v>
      </c>
      <c r="M88" s="209">
        <v>1</v>
      </c>
      <c r="N88" s="210">
        <f t="shared" ref="N88:N111" si="6">L88-M88</f>
        <v>2</v>
      </c>
      <c r="O88" s="209"/>
      <c r="P88" s="211" cm="1">
        <f t="array" ref="P88">_xlfn.LET(_xlpm.change,_xlfn._xlws.FILTER([1]!KeyLog[Out/In],LEFT([1]!KeyLog[KeyID],9)=LEFT(K88,9),0),_xlpm.net,M88-SUM(_xlfn.SWITCH(_xlpm.change,"In",-1,"Out",1,_xlpm.change)),IF((M88="")*(_xlpm.net=0),"",_xlpm.net))</f>
        <v>1</v>
      </c>
      <c r="Q88" s="191" t="s">
        <v>138</v>
      </c>
      <c r="R88" s="212" t="s">
        <v>138</v>
      </c>
      <c r="S88" s="213">
        <v>45</v>
      </c>
      <c r="T88" s="214">
        <v>3</v>
      </c>
      <c r="U88" s="214"/>
      <c r="V88" s="214">
        <f t="shared" ref="V88:V111" si="7">T88-U88</f>
        <v>3</v>
      </c>
      <c r="W88" s="214"/>
      <c r="X88" s="215" t="str" cm="1">
        <f t="array" ref="X88">_xlfn.LET(_xlpm.change,_xlfn._xlws.FILTER([1]!KeyLog[Out/In],LEFT([1]!KeyLog[KeyID],9)=LEFT(S88,9),0),_xlpm.net,U88-SUM(_xlfn.SWITCH(_xlpm.change,"In",-1,"Out",1,_xlpm.change)),IF((U88="")*(_xlpm.net=0),"",_xlpm.net))</f>
        <v/>
      </c>
    </row>
    <row r="89" spans="1:24" ht="13" x14ac:dyDescent="0.25">
      <c r="A89" s="199">
        <v>226</v>
      </c>
      <c r="B89" s="200">
        <v>226</v>
      </c>
      <c r="C89" s="201">
        <v>46</v>
      </c>
      <c r="D89" s="202">
        <v>4</v>
      </c>
      <c r="E89" s="202">
        <v>1</v>
      </c>
      <c r="F89" s="202">
        <f t="shared" si="5"/>
        <v>3</v>
      </c>
      <c r="G89" s="202"/>
      <c r="H89" s="207" cm="1">
        <f t="array" ref="H89">_xlfn.LET(_xlpm.change,_xlfn._xlws.FILTER([1]!KeyLog[Out/In],LEFT([1]!KeyLog[KeyID],9)=LEFT(C89,9),0),_xlpm.net,E89-SUM(_xlfn.SWITCH(_xlpm.change,"In",-1,"Out",1,_xlpm.change)),IF((E89="")*(_xlpm.net=0),"",_xlpm.net))</f>
        <v>1</v>
      </c>
      <c r="I89" s="199" t="s">
        <v>139</v>
      </c>
      <c r="J89" s="208" t="s">
        <v>139</v>
      </c>
      <c r="K89" s="209">
        <v>47</v>
      </c>
      <c r="L89" s="210">
        <v>3</v>
      </c>
      <c r="M89" s="209">
        <v>1</v>
      </c>
      <c r="N89" s="210">
        <f t="shared" si="6"/>
        <v>2</v>
      </c>
      <c r="O89" s="209"/>
      <c r="P89" s="211" cm="1">
        <f t="array" ref="P89">_xlfn.LET(_xlpm.change,_xlfn._xlws.FILTER([1]!KeyLog[Out/In],LEFT([1]!KeyLog[KeyID],9)=LEFT(K89,9),0),_xlpm.net,M89-SUM(_xlfn.SWITCH(_xlpm.change,"In",-1,"Out",1,_xlpm.change)),IF((M89="")*(_xlpm.net=0),"",_xlpm.net))</f>
        <v>1</v>
      </c>
      <c r="Q89" s="199" t="s">
        <v>140</v>
      </c>
      <c r="R89" s="208" t="s">
        <v>140</v>
      </c>
      <c r="S89" s="211">
        <v>48</v>
      </c>
      <c r="T89" s="216">
        <v>3</v>
      </c>
      <c r="U89" s="216">
        <v>1</v>
      </c>
      <c r="V89" s="216">
        <f t="shared" si="7"/>
        <v>2</v>
      </c>
      <c r="W89" s="216"/>
      <c r="X89" s="217" cm="1">
        <f t="array" ref="X89">_xlfn.LET(_xlpm.change,_xlfn._xlws.FILTER([1]!KeyLog[Out/In],LEFT([1]!KeyLog[KeyID],9)=LEFT(S89,9),0),_xlpm.net,U89-SUM(_xlfn.SWITCH(_xlpm.change,"In",-1,"Out",1,_xlpm.change)),IF((U89="")*(_xlpm.net=0),"",_xlpm.net))</f>
        <v>1</v>
      </c>
    </row>
    <row r="90" spans="1:24" ht="13" x14ac:dyDescent="0.25">
      <c r="A90" s="199">
        <v>227</v>
      </c>
      <c r="B90" s="200">
        <v>227</v>
      </c>
      <c r="C90" s="201">
        <v>37</v>
      </c>
      <c r="D90" s="202">
        <v>4</v>
      </c>
      <c r="E90" s="202"/>
      <c r="F90" s="202">
        <f t="shared" si="5"/>
        <v>4</v>
      </c>
      <c r="G90" s="202"/>
      <c r="H90" s="207" t="str" cm="1">
        <f t="array" ref="H90">_xlfn.LET(_xlpm.change,_xlfn._xlws.FILTER([1]!KeyLog[Out/In],LEFT([1]!KeyLog[KeyID],9)=LEFT(C90,9),0),_xlpm.net,E90-SUM(_xlfn.SWITCH(_xlpm.change,"In",-1,"Out",1,_xlpm.change)),IF((E90="")*(_xlpm.net=0),"",_xlpm.net))</f>
        <v/>
      </c>
      <c r="I90" s="199" t="s">
        <v>141</v>
      </c>
      <c r="J90" s="208" t="s">
        <v>141</v>
      </c>
      <c r="K90" s="209">
        <v>38</v>
      </c>
      <c r="L90" s="210">
        <v>3</v>
      </c>
      <c r="M90" s="209"/>
      <c r="N90" s="210">
        <f t="shared" si="6"/>
        <v>3</v>
      </c>
      <c r="O90" s="209"/>
      <c r="P90" s="211" t="str" cm="1">
        <f t="array" ref="P90">_xlfn.LET(_xlpm.change,_xlfn._xlws.FILTER([1]!KeyLog[Out/In],LEFT([1]!KeyLog[KeyID],9)=LEFT(K90,9),0),_xlpm.net,M90-SUM(_xlfn.SWITCH(_xlpm.change,"In",-1,"Out",1,_xlpm.change)),IF((M90="")*(_xlpm.net=0),"",_xlpm.net))</f>
        <v/>
      </c>
      <c r="Q90" s="199" t="s">
        <v>142</v>
      </c>
      <c r="R90" s="208" t="s">
        <v>142</v>
      </c>
      <c r="S90" s="211">
        <v>39</v>
      </c>
      <c r="T90" s="216">
        <v>3</v>
      </c>
      <c r="U90" s="216">
        <v>1</v>
      </c>
      <c r="V90" s="216">
        <f t="shared" si="7"/>
        <v>2</v>
      </c>
      <c r="W90" s="216"/>
      <c r="X90" s="217" cm="1">
        <f t="array" ref="X90">_xlfn.LET(_xlpm.change,_xlfn._xlws.FILTER([1]!KeyLog[Out/In],LEFT([1]!KeyLog[KeyID],9)=LEFT(S90,9),0),_xlpm.net,U90-SUM(_xlfn.SWITCH(_xlpm.change,"In",-1,"Out",1,_xlpm.change)),IF((U90="")*(_xlpm.net=0),"",_xlpm.net))</f>
        <v>1</v>
      </c>
    </row>
    <row r="91" spans="1:24" ht="13" x14ac:dyDescent="0.25">
      <c r="A91" s="199">
        <v>228</v>
      </c>
      <c r="B91" s="200">
        <v>228</v>
      </c>
      <c r="C91" s="201">
        <v>40</v>
      </c>
      <c r="D91" s="202">
        <v>4</v>
      </c>
      <c r="E91" s="202"/>
      <c r="F91" s="202">
        <f t="shared" si="5"/>
        <v>4</v>
      </c>
      <c r="G91" s="202"/>
      <c r="H91" s="207" t="str" cm="1">
        <f t="array" ref="H91">_xlfn.LET(_xlpm.change,_xlfn._xlws.FILTER([1]!KeyLog[Out/In],LEFT([1]!KeyLog[KeyID],9)=LEFT(C91,9),0),_xlpm.net,E91-SUM(_xlfn.SWITCH(_xlpm.change,"In",-1,"Out",1,_xlpm.change)),IF((E91="")*(_xlpm.net=0),"",_xlpm.net))</f>
        <v/>
      </c>
      <c r="I91" s="199" t="s">
        <v>143</v>
      </c>
      <c r="J91" s="208" t="s">
        <v>143</v>
      </c>
      <c r="K91" s="209">
        <v>41</v>
      </c>
      <c r="L91" s="210">
        <v>3</v>
      </c>
      <c r="M91" s="209">
        <v>1</v>
      </c>
      <c r="N91" s="210">
        <f t="shared" si="6"/>
        <v>2</v>
      </c>
      <c r="O91" s="209"/>
      <c r="P91" s="211" cm="1">
        <f t="array" ref="P91">_xlfn.LET(_xlpm.change,_xlfn._xlws.FILTER([1]!KeyLog[Out/In],LEFT([1]!KeyLog[KeyID],9)=LEFT(K91,9),0),_xlpm.net,M91-SUM(_xlfn.SWITCH(_xlpm.change,"In",-1,"Out",1,_xlpm.change)),IF((M91="")*(_xlpm.net=0),"",_xlpm.net))</f>
        <v>1</v>
      </c>
      <c r="Q91" s="199" t="s">
        <v>144</v>
      </c>
      <c r="R91" s="208" t="s">
        <v>144</v>
      </c>
      <c r="S91" s="211">
        <v>42</v>
      </c>
      <c r="T91" s="216">
        <v>3</v>
      </c>
      <c r="U91" s="216"/>
      <c r="V91" s="216">
        <f t="shared" si="7"/>
        <v>3</v>
      </c>
      <c r="W91" s="216"/>
      <c r="X91" s="217" t="str" cm="1">
        <f t="array" ref="X91">_xlfn.LET(_xlpm.change,_xlfn._xlws.FILTER([1]!KeyLog[Out/In],LEFT([1]!KeyLog[KeyID],9)=LEFT(S91,9),0),_xlpm.net,U91-SUM(_xlfn.SWITCH(_xlpm.change,"In",-1,"Out",1,_xlpm.change)),IF((U91="")*(_xlpm.net=0),"",_xlpm.net))</f>
        <v/>
      </c>
    </row>
    <row r="92" spans="1:24" ht="13" x14ac:dyDescent="0.25">
      <c r="A92" s="199">
        <v>229</v>
      </c>
      <c r="B92" s="200">
        <v>229</v>
      </c>
      <c r="C92" s="201">
        <v>31</v>
      </c>
      <c r="D92" s="202">
        <v>4</v>
      </c>
      <c r="E92" s="202">
        <v>1</v>
      </c>
      <c r="F92" s="202">
        <f t="shared" si="5"/>
        <v>3</v>
      </c>
      <c r="G92" s="202"/>
      <c r="H92" s="207" cm="1">
        <f t="array" ref="H92">_xlfn.LET(_xlpm.change,_xlfn._xlws.FILTER([1]!KeyLog[Out/In],LEFT([1]!KeyLog[KeyID],9)=LEFT(C92,9),0),_xlpm.net,E92-SUM(_xlfn.SWITCH(_xlpm.change,"In",-1,"Out",1,_xlpm.change)),IF((E92="")*(_xlpm.net=0),"",_xlpm.net))</f>
        <v>1</v>
      </c>
      <c r="I92" s="199" t="s">
        <v>145</v>
      </c>
      <c r="J92" s="208" t="s">
        <v>145</v>
      </c>
      <c r="K92" s="209">
        <v>33</v>
      </c>
      <c r="L92" s="210">
        <v>3</v>
      </c>
      <c r="M92" s="209">
        <v>1</v>
      </c>
      <c r="N92" s="210">
        <f t="shared" si="6"/>
        <v>2</v>
      </c>
      <c r="O92" s="209"/>
      <c r="P92" s="211" cm="1">
        <f t="array" ref="P92">_xlfn.LET(_xlpm.change,_xlfn._xlws.FILTER([1]!KeyLog[Out/In],LEFT([1]!KeyLog[KeyID],9)=LEFT(K92,9),0),_xlpm.net,M92-SUM(_xlfn.SWITCH(_xlpm.change,"In",-1,"Out",1,_xlpm.change)),IF((M92="")*(_xlpm.net=0),"",_xlpm.net))</f>
        <v>1</v>
      </c>
      <c r="Q92" s="199" t="s">
        <v>146</v>
      </c>
      <c r="R92" s="208" t="s">
        <v>146</v>
      </c>
      <c r="S92" s="211">
        <v>32</v>
      </c>
      <c r="T92" s="216">
        <v>3</v>
      </c>
      <c r="U92" s="216"/>
      <c r="V92" s="216">
        <f t="shared" si="7"/>
        <v>3</v>
      </c>
      <c r="W92" s="216"/>
      <c r="X92" s="217" t="str" cm="1">
        <f t="array" ref="X92">_xlfn.LET(_xlpm.change,_xlfn._xlws.FILTER([1]!KeyLog[Out/In],LEFT([1]!KeyLog[KeyID],9)=LEFT(S92,9),0),_xlpm.net,U92-SUM(_xlfn.SWITCH(_xlpm.change,"In",-1,"Out",1,_xlpm.change)),IF((U92="")*(_xlpm.net=0),"",_xlpm.net))</f>
        <v/>
      </c>
    </row>
    <row r="93" spans="1:24" ht="13" x14ac:dyDescent="0.25">
      <c r="A93" s="199">
        <v>230</v>
      </c>
      <c r="B93" s="200">
        <v>230</v>
      </c>
      <c r="C93" s="201">
        <v>34</v>
      </c>
      <c r="D93" s="202">
        <v>4</v>
      </c>
      <c r="E93" s="202">
        <v>1</v>
      </c>
      <c r="F93" s="202">
        <f t="shared" si="5"/>
        <v>3</v>
      </c>
      <c r="G93" s="202"/>
      <c r="H93" s="207" cm="1">
        <f t="array" ref="H93">_xlfn.LET(_xlpm.change,_xlfn._xlws.FILTER([1]!KeyLog[Out/In],LEFT([1]!KeyLog[KeyID],9)=LEFT(C93,9),0),_xlpm.net,E93-SUM(_xlfn.SWITCH(_xlpm.change,"In",-1,"Out",1,_xlpm.change)),IF((E93="")*(_xlpm.net=0),"",_xlpm.net))</f>
        <v>1</v>
      </c>
      <c r="I93" s="199" t="s">
        <v>147</v>
      </c>
      <c r="J93" s="208" t="s">
        <v>147</v>
      </c>
      <c r="K93" s="209">
        <v>35</v>
      </c>
      <c r="L93" s="210">
        <v>3</v>
      </c>
      <c r="M93" s="209">
        <v>1</v>
      </c>
      <c r="N93" s="210">
        <f t="shared" si="6"/>
        <v>2</v>
      </c>
      <c r="O93" s="209"/>
      <c r="P93" s="211" cm="1">
        <f t="array" ref="P93">_xlfn.LET(_xlpm.change,_xlfn._xlws.FILTER([1]!KeyLog[Out/In],LEFT([1]!KeyLog[KeyID],9)=LEFT(K93,9),0),_xlpm.net,M93-SUM(_xlfn.SWITCH(_xlpm.change,"In",-1,"Out",1,_xlpm.change)),IF((M93="")*(_xlpm.net=0),"",_xlpm.net))</f>
        <v>1</v>
      </c>
      <c r="Q93" s="199" t="s">
        <v>148</v>
      </c>
      <c r="R93" s="208" t="s">
        <v>148</v>
      </c>
      <c r="S93" s="211">
        <v>36</v>
      </c>
      <c r="T93" s="216">
        <v>3</v>
      </c>
      <c r="U93" s="216">
        <v>1</v>
      </c>
      <c r="V93" s="216">
        <f t="shared" si="7"/>
        <v>2</v>
      </c>
      <c r="W93" s="216"/>
      <c r="X93" s="217" cm="1">
        <f t="array" ref="X93">_xlfn.LET(_xlpm.change,_xlfn._xlws.FILTER([1]!KeyLog[Out/In],LEFT([1]!KeyLog[KeyID],9)=LEFT(S93,9),0),_xlpm.net,U93-SUM(_xlfn.SWITCH(_xlpm.change,"In",-1,"Out",1,_xlpm.change)),IF((U93="")*(_xlpm.net=0),"",_xlpm.net))</f>
        <v>1</v>
      </c>
    </row>
    <row r="94" spans="1:24" ht="13" x14ac:dyDescent="0.25">
      <c r="A94" s="199">
        <v>231</v>
      </c>
      <c r="B94" s="200">
        <v>231</v>
      </c>
      <c r="C94" s="201">
        <v>25</v>
      </c>
      <c r="D94" s="202">
        <v>4</v>
      </c>
      <c r="E94" s="202">
        <v>1</v>
      </c>
      <c r="F94" s="202">
        <f t="shared" si="5"/>
        <v>3</v>
      </c>
      <c r="G94" s="202"/>
      <c r="H94" s="207" cm="1">
        <f t="array" ref="H94">_xlfn.LET(_xlpm.change,_xlfn._xlws.FILTER([1]!KeyLog[Out/In],LEFT([1]!KeyLog[KeyID],9)=LEFT(C94,9),0),_xlpm.net,E94-SUM(_xlfn.SWITCH(_xlpm.change,"In",-1,"Out",1,_xlpm.change)),IF((E94="")*(_xlpm.net=0),"",_xlpm.net))</f>
        <v>1</v>
      </c>
      <c r="I94" s="199" t="s">
        <v>149</v>
      </c>
      <c r="J94" s="208" t="s">
        <v>149</v>
      </c>
      <c r="K94" s="209">
        <v>26</v>
      </c>
      <c r="L94" s="210">
        <v>3</v>
      </c>
      <c r="M94" s="209">
        <v>1</v>
      </c>
      <c r="N94" s="210">
        <f t="shared" si="6"/>
        <v>2</v>
      </c>
      <c r="O94" s="209"/>
      <c r="P94" s="211" cm="1">
        <f t="array" ref="P94">_xlfn.LET(_xlpm.change,_xlfn._xlws.FILTER([1]!KeyLog[Out/In],LEFT([1]!KeyLog[KeyID],9)=LEFT(K94,9),0),_xlpm.net,M94-SUM(_xlfn.SWITCH(_xlpm.change,"In",-1,"Out",1,_xlpm.change)),IF((M94="")*(_xlpm.net=0),"",_xlpm.net))</f>
        <v>1</v>
      </c>
      <c r="Q94" s="199" t="s">
        <v>150</v>
      </c>
      <c r="R94" s="208" t="s">
        <v>150</v>
      </c>
      <c r="S94" s="211">
        <v>27</v>
      </c>
      <c r="T94" s="216">
        <v>3</v>
      </c>
      <c r="U94" s="216">
        <v>1</v>
      </c>
      <c r="V94" s="216">
        <f t="shared" si="7"/>
        <v>2</v>
      </c>
      <c r="W94" s="216"/>
      <c r="X94" s="217" cm="1">
        <f t="array" ref="X94">_xlfn.LET(_xlpm.change,_xlfn._xlws.FILTER([1]!KeyLog[Out/In],LEFT([1]!KeyLog[KeyID],9)=LEFT(S94,9),0),_xlpm.net,U94-SUM(_xlfn.SWITCH(_xlpm.change,"In",-1,"Out",1,_xlpm.change)),IF((U94="")*(_xlpm.net=0),"",_xlpm.net))</f>
        <v>1</v>
      </c>
    </row>
    <row r="95" spans="1:24" ht="13" x14ac:dyDescent="0.25">
      <c r="A95" s="199">
        <v>232</v>
      </c>
      <c r="B95" s="200">
        <v>232</v>
      </c>
      <c r="C95" s="201">
        <v>28</v>
      </c>
      <c r="D95" s="202">
        <v>4</v>
      </c>
      <c r="E95" s="202">
        <v>1</v>
      </c>
      <c r="F95" s="202">
        <f t="shared" si="5"/>
        <v>3</v>
      </c>
      <c r="G95" s="202"/>
      <c r="H95" s="207" cm="1">
        <f t="array" ref="H95">_xlfn.LET(_xlpm.change,_xlfn._xlws.FILTER([1]!KeyLog[Out/In],LEFT([1]!KeyLog[KeyID],9)=LEFT(C95,9),0),_xlpm.net,E95-SUM(_xlfn.SWITCH(_xlpm.change,"In",-1,"Out",1,_xlpm.change)),IF((E95="")*(_xlpm.net=0),"",_xlpm.net))</f>
        <v>1</v>
      </c>
      <c r="I95" s="199" t="s">
        <v>151</v>
      </c>
      <c r="J95" s="208" t="s">
        <v>151</v>
      </c>
      <c r="K95" s="209">
        <v>30</v>
      </c>
      <c r="L95" s="210">
        <v>3</v>
      </c>
      <c r="M95" s="209">
        <v>1</v>
      </c>
      <c r="N95" s="210">
        <f t="shared" si="6"/>
        <v>2</v>
      </c>
      <c r="O95" s="209"/>
      <c r="P95" s="211" cm="1">
        <f t="array" ref="P95">_xlfn.LET(_xlpm.change,_xlfn._xlws.FILTER([1]!KeyLog[Out/In],LEFT([1]!KeyLog[KeyID],9)=LEFT(K95,9),0),_xlpm.net,M95-SUM(_xlfn.SWITCH(_xlpm.change,"In",-1,"Out",1,_xlpm.change)),IF((M95="")*(_xlpm.net=0),"",_xlpm.net))</f>
        <v>1</v>
      </c>
      <c r="Q95" s="199" t="s">
        <v>152</v>
      </c>
      <c r="R95" s="208" t="s">
        <v>152</v>
      </c>
      <c r="S95" s="211">
        <v>29</v>
      </c>
      <c r="T95" s="216">
        <v>3</v>
      </c>
      <c r="U95" s="216">
        <v>1</v>
      </c>
      <c r="V95" s="216">
        <f t="shared" si="7"/>
        <v>2</v>
      </c>
      <c r="W95" s="216"/>
      <c r="X95" s="217" cm="1">
        <f t="array" ref="X95">_xlfn.LET(_xlpm.change,_xlfn._xlws.FILTER([1]!KeyLog[Out/In],LEFT([1]!KeyLog[KeyID],9)=LEFT(S95,9),0),_xlpm.net,U95-SUM(_xlfn.SWITCH(_xlpm.change,"In",-1,"Out",1,_xlpm.change)),IF((U95="")*(_xlpm.net=0),"",_xlpm.net))</f>
        <v>1</v>
      </c>
    </row>
    <row r="96" spans="1:24" ht="13" x14ac:dyDescent="0.25">
      <c r="A96" s="199">
        <v>233</v>
      </c>
      <c r="B96" s="200">
        <v>233</v>
      </c>
      <c r="C96" s="201">
        <v>19</v>
      </c>
      <c r="D96" s="202">
        <v>4</v>
      </c>
      <c r="E96" s="202">
        <v>2</v>
      </c>
      <c r="F96" s="202">
        <f t="shared" si="5"/>
        <v>2</v>
      </c>
      <c r="G96" s="202"/>
      <c r="H96" s="207" cm="1">
        <f t="array" ref="H96">_xlfn.LET(_xlpm.change,_xlfn._xlws.FILTER([1]!KeyLog[Out/In],LEFT([1]!KeyLog[KeyID],9)=LEFT(C96,9),0),_xlpm.net,E96-SUM(_xlfn.SWITCH(_xlpm.change,"In",-1,"Out",1,_xlpm.change)),IF((E96="")*(_xlpm.net=0),"",_xlpm.net))</f>
        <v>2</v>
      </c>
      <c r="I96" s="199" t="s">
        <v>153</v>
      </c>
      <c r="J96" s="208" t="s">
        <v>153</v>
      </c>
      <c r="K96" s="209">
        <v>20</v>
      </c>
      <c r="L96" s="210">
        <v>3</v>
      </c>
      <c r="M96" s="209">
        <v>2</v>
      </c>
      <c r="N96" s="210">
        <f t="shared" si="6"/>
        <v>1</v>
      </c>
      <c r="O96" s="209"/>
      <c r="P96" s="211" cm="1">
        <f t="array" ref="P96">_xlfn.LET(_xlpm.change,_xlfn._xlws.FILTER([1]!KeyLog[Out/In],LEFT([1]!KeyLog[KeyID],9)=LEFT(K96,9),0),_xlpm.net,M96-SUM(_xlfn.SWITCH(_xlpm.change,"In",-1,"Out",1,_xlpm.change)),IF((M96="")*(_xlpm.net=0),"",_xlpm.net))</f>
        <v>2</v>
      </c>
      <c r="Q96" s="199" t="s">
        <v>154</v>
      </c>
      <c r="R96" s="208" t="s">
        <v>154</v>
      </c>
      <c r="S96" s="211">
        <v>21</v>
      </c>
      <c r="T96" s="216">
        <v>3</v>
      </c>
      <c r="U96" s="216"/>
      <c r="V96" s="216">
        <f t="shared" si="7"/>
        <v>3</v>
      </c>
      <c r="W96" s="216"/>
      <c r="X96" s="217" t="str" cm="1">
        <f t="array" ref="X96">_xlfn.LET(_xlpm.change,_xlfn._xlws.FILTER([1]!KeyLog[Out/In],LEFT([1]!KeyLog[KeyID],9)=LEFT(S96,9),0),_xlpm.net,U96-SUM(_xlfn.SWITCH(_xlpm.change,"In",-1,"Out",1,_xlpm.change)),IF((U96="")*(_xlpm.net=0),"",_xlpm.net))</f>
        <v/>
      </c>
    </row>
    <row r="97" spans="1:24" ht="13" x14ac:dyDescent="0.25">
      <c r="A97" s="199">
        <v>234</v>
      </c>
      <c r="B97" s="200">
        <v>234</v>
      </c>
      <c r="C97" s="201">
        <v>22</v>
      </c>
      <c r="D97" s="202">
        <v>4</v>
      </c>
      <c r="E97" s="202"/>
      <c r="F97" s="202">
        <f t="shared" si="5"/>
        <v>4</v>
      </c>
      <c r="G97" s="202"/>
      <c r="H97" s="207" t="str" cm="1">
        <f t="array" ref="H97">_xlfn.LET(_xlpm.change,_xlfn._xlws.FILTER([1]!KeyLog[Out/In],LEFT([1]!KeyLog[KeyID],9)=LEFT(C97,9),0),_xlpm.net,E97-SUM(_xlfn.SWITCH(_xlpm.change,"In",-1,"Out",1,_xlpm.change)),IF((E97="")*(_xlpm.net=0),"",_xlpm.net))</f>
        <v/>
      </c>
      <c r="I97" s="199" t="s">
        <v>156</v>
      </c>
      <c r="J97" s="208" t="s">
        <v>156</v>
      </c>
      <c r="K97" s="209">
        <v>23</v>
      </c>
      <c r="L97" s="210">
        <v>3</v>
      </c>
      <c r="M97" s="209">
        <v>2</v>
      </c>
      <c r="N97" s="210">
        <f t="shared" si="6"/>
        <v>1</v>
      </c>
      <c r="O97" s="209"/>
      <c r="P97" s="211" cm="1">
        <f t="array" ref="P97">_xlfn.LET(_xlpm.change,_xlfn._xlws.FILTER([1]!KeyLog[Out/In],LEFT([1]!KeyLog[KeyID],9)=LEFT(K97,9),0),_xlpm.net,M97-SUM(_xlfn.SWITCH(_xlpm.change,"In",-1,"Out",1,_xlpm.change)),IF((M97="")*(_xlpm.net=0),"",_xlpm.net))</f>
        <v>2</v>
      </c>
      <c r="Q97" s="199" t="s">
        <v>158</v>
      </c>
      <c r="R97" s="208" t="s">
        <v>158</v>
      </c>
      <c r="S97" s="211">
        <v>24</v>
      </c>
      <c r="T97" s="216">
        <v>3</v>
      </c>
      <c r="U97" s="216">
        <v>1</v>
      </c>
      <c r="V97" s="216">
        <f t="shared" si="7"/>
        <v>2</v>
      </c>
      <c r="W97" s="216"/>
      <c r="X97" s="217" cm="1">
        <f t="array" ref="X97">_xlfn.LET(_xlpm.change,_xlfn._xlws.FILTER([1]!KeyLog[Out/In],LEFT([1]!KeyLog[KeyID],9)=LEFT(S97,9),0),_xlpm.net,U97-SUM(_xlfn.SWITCH(_xlpm.change,"In",-1,"Out",1,_xlpm.change)),IF((U97="")*(_xlpm.net=0),"",_xlpm.net))</f>
        <v>1</v>
      </c>
    </row>
    <row r="98" spans="1:24" ht="13" x14ac:dyDescent="0.25">
      <c r="A98" s="199">
        <v>235</v>
      </c>
      <c r="B98" s="200">
        <v>235</v>
      </c>
      <c r="C98" s="201">
        <v>13</v>
      </c>
      <c r="D98" s="202">
        <v>4</v>
      </c>
      <c r="E98" s="202">
        <v>1</v>
      </c>
      <c r="F98" s="202">
        <f t="shared" si="5"/>
        <v>3</v>
      </c>
      <c r="G98" s="202"/>
      <c r="H98" s="207" cm="1">
        <f t="array" ref="H98">_xlfn.LET(_xlpm.change,_xlfn._xlws.FILTER([1]!KeyLog[Out/In],LEFT([1]!KeyLog[KeyID],9)=LEFT(C98,9),0),_xlpm.net,E98-SUM(_xlfn.SWITCH(_xlpm.change,"In",-1,"Out",1,_xlpm.change)),IF((E98="")*(_xlpm.net=0),"",_xlpm.net))</f>
        <v>1</v>
      </c>
      <c r="I98" s="199" t="s">
        <v>159</v>
      </c>
      <c r="J98" s="208" t="s">
        <v>159</v>
      </c>
      <c r="K98" s="209">
        <v>15</v>
      </c>
      <c r="L98" s="210">
        <v>3</v>
      </c>
      <c r="M98" s="209">
        <v>1</v>
      </c>
      <c r="N98" s="210">
        <f t="shared" si="6"/>
        <v>2</v>
      </c>
      <c r="O98" s="209"/>
      <c r="P98" s="211" cm="1">
        <f t="array" ref="P98">_xlfn.LET(_xlpm.change,_xlfn._xlws.FILTER([1]!KeyLog[Out/In],LEFT([1]!KeyLog[KeyID],9)=LEFT(K98,9),0),_xlpm.net,M98-SUM(_xlfn.SWITCH(_xlpm.change,"In",-1,"Out",1,_xlpm.change)),IF((M98="")*(_xlpm.net=0),"",_xlpm.net))</f>
        <v>1</v>
      </c>
      <c r="Q98" s="199" t="s">
        <v>161</v>
      </c>
      <c r="R98" s="208" t="s">
        <v>161</v>
      </c>
      <c r="S98" s="211">
        <v>14</v>
      </c>
      <c r="T98" s="216">
        <v>3</v>
      </c>
      <c r="U98" s="216">
        <v>1</v>
      </c>
      <c r="V98" s="216">
        <f t="shared" si="7"/>
        <v>2</v>
      </c>
      <c r="W98" s="216"/>
      <c r="X98" s="217" cm="1">
        <f t="array" ref="X98">_xlfn.LET(_xlpm.change,_xlfn._xlws.FILTER([1]!KeyLog[Out/In],LEFT([1]!KeyLog[KeyID],9)=LEFT(S98,9),0),_xlpm.net,U98-SUM(_xlfn.SWITCH(_xlpm.change,"In",-1,"Out",1,_xlpm.change)),IF((U98="")*(_xlpm.net=0),"",_xlpm.net))</f>
        <v>1</v>
      </c>
    </row>
    <row r="99" spans="1:24" ht="13" x14ac:dyDescent="0.25">
      <c r="A99" s="199">
        <v>236</v>
      </c>
      <c r="B99" s="200">
        <v>236</v>
      </c>
      <c r="C99" s="201">
        <v>16</v>
      </c>
      <c r="D99" s="202">
        <v>4</v>
      </c>
      <c r="E99" s="202"/>
      <c r="F99" s="202">
        <f t="shared" si="5"/>
        <v>4</v>
      </c>
      <c r="G99" s="202"/>
      <c r="H99" s="207" t="str" cm="1">
        <f t="array" ref="H99">_xlfn.LET(_xlpm.change,_xlfn._xlws.FILTER([1]!KeyLog[Out/In],LEFT([1]!KeyLog[KeyID],9)=LEFT(C99,9),0),_xlpm.net,E99-SUM(_xlfn.SWITCH(_xlpm.change,"In",-1,"Out",1,_xlpm.change)),IF((E99="")*(_xlpm.net=0),"",_xlpm.net))</f>
        <v/>
      </c>
      <c r="I99" s="199" t="s">
        <v>163</v>
      </c>
      <c r="J99" s="208" t="s">
        <v>163</v>
      </c>
      <c r="K99" s="209">
        <v>18</v>
      </c>
      <c r="L99" s="210">
        <v>3</v>
      </c>
      <c r="M99" s="209">
        <v>2</v>
      </c>
      <c r="N99" s="210">
        <f t="shared" si="6"/>
        <v>1</v>
      </c>
      <c r="O99" s="209"/>
      <c r="P99" s="211" cm="1">
        <f t="array" ref="P99">_xlfn.LET(_xlpm.change,_xlfn._xlws.FILTER([1]!KeyLog[Out/In],LEFT([1]!KeyLog[KeyID],9)=LEFT(K99,9),0),_xlpm.net,M99-SUM(_xlfn.SWITCH(_xlpm.change,"In",-1,"Out",1,_xlpm.change)),IF((M99="")*(_xlpm.net=0),"",_xlpm.net))</f>
        <v>2</v>
      </c>
      <c r="Q99" s="199" t="s">
        <v>164</v>
      </c>
      <c r="R99" s="208" t="s">
        <v>164</v>
      </c>
      <c r="S99" s="211">
        <v>17</v>
      </c>
      <c r="T99" s="216">
        <v>3</v>
      </c>
      <c r="U99" s="216">
        <v>1</v>
      </c>
      <c r="V99" s="216">
        <f t="shared" si="7"/>
        <v>2</v>
      </c>
      <c r="W99" s="216"/>
      <c r="X99" s="217" cm="1">
        <f t="array" ref="X99">_xlfn.LET(_xlpm.change,_xlfn._xlws.FILTER([1]!KeyLog[Out/In],LEFT([1]!KeyLog[KeyID],9)=LEFT(S99,9),0),_xlpm.net,U99-SUM(_xlfn.SWITCH(_xlpm.change,"In",-1,"Out",1,_xlpm.change)),IF((U99="")*(_xlpm.net=0),"",_xlpm.net))</f>
        <v>1</v>
      </c>
    </row>
    <row r="100" spans="1:24" ht="13" x14ac:dyDescent="0.25">
      <c r="A100" s="199">
        <v>325</v>
      </c>
      <c r="B100" s="200">
        <v>325</v>
      </c>
      <c r="C100" s="201">
        <v>79</v>
      </c>
      <c r="D100" s="202">
        <v>4</v>
      </c>
      <c r="E100" s="202">
        <v>1</v>
      </c>
      <c r="F100" s="202">
        <f t="shared" si="5"/>
        <v>3</v>
      </c>
      <c r="G100" s="202"/>
      <c r="H100" s="207" cm="1">
        <f t="array" ref="H100">_xlfn.LET(_xlpm.change,_xlfn._xlws.FILTER([1]!KeyLog[Out/In],LEFT([1]!KeyLog[KeyID],9)=LEFT(C100,9),0),_xlpm.net,E100-SUM(_xlfn.SWITCH(_xlpm.change,"In",-1,"Out",1,_xlpm.change)),IF((E100="")*(_xlpm.net=0),"",_xlpm.net))</f>
        <v>1</v>
      </c>
      <c r="I100" s="199" t="s">
        <v>165</v>
      </c>
      <c r="J100" s="208" t="s">
        <v>165</v>
      </c>
      <c r="K100" s="209">
        <v>81</v>
      </c>
      <c r="L100" s="210">
        <v>3</v>
      </c>
      <c r="M100" s="209"/>
      <c r="N100" s="210">
        <f t="shared" si="6"/>
        <v>3</v>
      </c>
      <c r="O100" s="209"/>
      <c r="P100" s="211" t="str" cm="1">
        <f t="array" ref="P100">_xlfn.LET(_xlpm.change,_xlfn._xlws.FILTER([1]!KeyLog[Out/In],LEFT([1]!KeyLog[KeyID],9)=LEFT(K100,9),0),_xlpm.net,M100-SUM(_xlfn.SWITCH(_xlpm.change,"In",-1,"Out",1,_xlpm.change)),IF((M100="")*(_xlpm.net=0),"",_xlpm.net))</f>
        <v/>
      </c>
      <c r="Q100" s="199" t="s">
        <v>166</v>
      </c>
      <c r="R100" s="208" t="s">
        <v>166</v>
      </c>
      <c r="S100" s="211">
        <v>80</v>
      </c>
      <c r="T100" s="216">
        <v>3</v>
      </c>
      <c r="U100" s="216"/>
      <c r="V100" s="216">
        <f t="shared" si="7"/>
        <v>3</v>
      </c>
      <c r="W100" s="216"/>
      <c r="X100" s="217" t="str" cm="1">
        <f t="array" ref="X100">_xlfn.LET(_xlpm.change,_xlfn._xlws.FILTER([1]!KeyLog[Out/In],LEFT([1]!KeyLog[KeyID],9)=LEFT(S100,9),0),_xlpm.net,U100-SUM(_xlfn.SWITCH(_xlpm.change,"In",-1,"Out",1,_xlpm.change)),IF((U100="")*(_xlpm.net=0),"",_xlpm.net))</f>
        <v/>
      </c>
    </row>
    <row r="101" spans="1:24" ht="13" x14ac:dyDescent="0.25">
      <c r="A101" s="199">
        <v>326</v>
      </c>
      <c r="B101" s="200">
        <v>326</v>
      </c>
      <c r="C101" s="201">
        <v>82</v>
      </c>
      <c r="D101" s="202">
        <v>4</v>
      </c>
      <c r="E101" s="202"/>
      <c r="F101" s="202">
        <f t="shared" si="5"/>
        <v>4</v>
      </c>
      <c r="G101" s="202"/>
      <c r="H101" s="207" t="str" cm="1">
        <f t="array" ref="H101">_xlfn.LET(_xlpm.change,_xlfn._xlws.FILTER([1]!KeyLog[Out/In],LEFT([1]!KeyLog[KeyID],9)=LEFT(C101,9),0),_xlpm.net,E101-SUM(_xlfn.SWITCH(_xlpm.change,"In",-1,"Out",1,_xlpm.change)),IF((E101="")*(_xlpm.net=0),"",_xlpm.net))</f>
        <v/>
      </c>
      <c r="I101" s="199" t="s">
        <v>167</v>
      </c>
      <c r="J101" s="208" t="s">
        <v>167</v>
      </c>
      <c r="K101" s="209">
        <v>83</v>
      </c>
      <c r="L101" s="210">
        <v>3</v>
      </c>
      <c r="M101" s="209">
        <v>1</v>
      </c>
      <c r="N101" s="210">
        <f t="shared" si="6"/>
        <v>2</v>
      </c>
      <c r="O101" s="209"/>
      <c r="P101" s="211" cm="1">
        <f t="array" ref="P101">_xlfn.LET(_xlpm.change,_xlfn._xlws.FILTER([1]!KeyLog[Out/In],LEFT([1]!KeyLog[KeyID],9)=LEFT(K101,9),0),_xlpm.net,M101-SUM(_xlfn.SWITCH(_xlpm.change,"In",-1,"Out",1,_xlpm.change)),IF((M101="")*(_xlpm.net=0),"",_xlpm.net))</f>
        <v>1</v>
      </c>
      <c r="Q101" s="199" t="s">
        <v>168</v>
      </c>
      <c r="R101" s="208" t="s">
        <v>168</v>
      </c>
      <c r="S101" s="211">
        <v>84</v>
      </c>
      <c r="T101" s="216">
        <v>3</v>
      </c>
      <c r="U101" s="216"/>
      <c r="V101" s="216">
        <f t="shared" si="7"/>
        <v>3</v>
      </c>
      <c r="W101" s="216"/>
      <c r="X101" s="217" t="str" cm="1">
        <f t="array" ref="X101">_xlfn.LET(_xlpm.change,_xlfn._xlws.FILTER([1]!KeyLog[Out/In],LEFT([1]!KeyLog[KeyID],9)=LEFT(S101,9),0),_xlpm.net,U101-SUM(_xlfn.SWITCH(_xlpm.change,"In",-1,"Out",1,_xlpm.change)),IF((U101="")*(_xlpm.net=0),"",_xlpm.net))</f>
        <v/>
      </c>
    </row>
    <row r="102" spans="1:24" ht="13" x14ac:dyDescent="0.25">
      <c r="A102" s="199">
        <v>327</v>
      </c>
      <c r="B102" s="200">
        <v>327</v>
      </c>
      <c r="C102" s="201">
        <v>73</v>
      </c>
      <c r="D102" s="202">
        <v>4</v>
      </c>
      <c r="E102" s="202">
        <v>2</v>
      </c>
      <c r="F102" s="202">
        <f t="shared" si="5"/>
        <v>2</v>
      </c>
      <c r="G102" s="202"/>
      <c r="H102" s="207" cm="1">
        <f t="array" ref="H102">_xlfn.LET(_xlpm.change,_xlfn._xlws.FILTER([1]!KeyLog[Out/In],LEFT([1]!KeyLog[KeyID],9)=LEFT(C102,9),0),_xlpm.net,E102-SUM(_xlfn.SWITCH(_xlpm.change,"In",-1,"Out",1,_xlpm.change)),IF((E102="")*(_xlpm.net=0),"",_xlpm.net))</f>
        <v>2</v>
      </c>
      <c r="I102" s="199" t="s">
        <v>169</v>
      </c>
      <c r="J102" s="208" t="s">
        <v>169</v>
      </c>
      <c r="K102" s="209">
        <v>74</v>
      </c>
      <c r="L102" s="210">
        <v>3</v>
      </c>
      <c r="M102" s="209">
        <v>1</v>
      </c>
      <c r="N102" s="210">
        <f t="shared" si="6"/>
        <v>2</v>
      </c>
      <c r="O102" s="209"/>
      <c r="P102" s="211" cm="1">
        <f t="array" ref="P102">_xlfn.LET(_xlpm.change,_xlfn._xlws.FILTER([1]!KeyLog[Out/In],LEFT([1]!KeyLog[KeyID],9)=LEFT(K102,9),0),_xlpm.net,M102-SUM(_xlfn.SWITCH(_xlpm.change,"In",-1,"Out",1,_xlpm.change)),IF((M102="")*(_xlpm.net=0),"",_xlpm.net))</f>
        <v>1</v>
      </c>
      <c r="Q102" s="199" t="s">
        <v>170</v>
      </c>
      <c r="R102" s="208" t="s">
        <v>170</v>
      </c>
      <c r="S102" s="211">
        <v>75</v>
      </c>
      <c r="T102" s="216">
        <v>3</v>
      </c>
      <c r="U102" s="216">
        <v>1</v>
      </c>
      <c r="V102" s="216">
        <f t="shared" si="7"/>
        <v>2</v>
      </c>
      <c r="W102" s="216"/>
      <c r="X102" s="217" cm="1">
        <f t="array" ref="X102">_xlfn.LET(_xlpm.change,_xlfn._xlws.FILTER([1]!KeyLog[Out/In],LEFT([1]!KeyLog[KeyID],9)=LEFT(S102,9),0),_xlpm.net,U102-SUM(_xlfn.SWITCH(_xlpm.change,"In",-1,"Out",1,_xlpm.change)),IF((U102="")*(_xlpm.net=0),"",_xlpm.net))</f>
        <v>1</v>
      </c>
    </row>
    <row r="103" spans="1:24" ht="13" x14ac:dyDescent="0.25">
      <c r="A103" s="199">
        <v>328</v>
      </c>
      <c r="B103" s="200">
        <v>328</v>
      </c>
      <c r="C103" s="201">
        <v>76</v>
      </c>
      <c r="D103" s="202">
        <v>4</v>
      </c>
      <c r="E103" s="202">
        <v>2</v>
      </c>
      <c r="F103" s="202">
        <f t="shared" si="5"/>
        <v>2</v>
      </c>
      <c r="G103" s="202"/>
      <c r="H103" s="207" cm="1">
        <f t="array" ref="H103">_xlfn.LET(_xlpm.change,_xlfn._xlws.FILTER([1]!KeyLog[Out/In],LEFT([1]!KeyLog[KeyID],9)=LEFT(C103,9),0),_xlpm.net,E103-SUM(_xlfn.SWITCH(_xlpm.change,"In",-1,"Out",1,_xlpm.change)),IF((E103="")*(_xlpm.net=0),"",_xlpm.net))</f>
        <v>2</v>
      </c>
      <c r="I103" s="199" t="s">
        <v>171</v>
      </c>
      <c r="J103" s="208" t="s">
        <v>171</v>
      </c>
      <c r="K103" s="209">
        <v>78</v>
      </c>
      <c r="L103" s="210">
        <v>3</v>
      </c>
      <c r="M103" s="209">
        <v>3</v>
      </c>
      <c r="N103" s="210">
        <f t="shared" si="6"/>
        <v>0</v>
      </c>
      <c r="O103" s="209"/>
      <c r="P103" s="211" cm="1">
        <f t="array" ref="P103">_xlfn.LET(_xlpm.change,_xlfn._xlws.FILTER([1]!KeyLog[Out/In],LEFT([1]!KeyLog[KeyID],9)=LEFT(K103,9),0),_xlpm.net,M103-SUM(_xlfn.SWITCH(_xlpm.change,"In",-1,"Out",1,_xlpm.change)),IF((M103="")*(_xlpm.net=0),"",_xlpm.net))</f>
        <v>3</v>
      </c>
      <c r="Q103" s="199" t="s">
        <v>172</v>
      </c>
      <c r="R103" s="208" t="s">
        <v>172</v>
      </c>
      <c r="S103" s="211">
        <v>77</v>
      </c>
      <c r="T103" s="216">
        <v>3</v>
      </c>
      <c r="U103" s="216">
        <v>1</v>
      </c>
      <c r="V103" s="216">
        <f t="shared" si="7"/>
        <v>2</v>
      </c>
      <c r="W103" s="216"/>
      <c r="X103" s="217" cm="1">
        <f t="array" ref="X103">_xlfn.LET(_xlpm.change,_xlfn._xlws.FILTER([1]!KeyLog[Out/In],LEFT([1]!KeyLog[KeyID],9)=LEFT(S103,9),0),_xlpm.net,U103-SUM(_xlfn.SWITCH(_xlpm.change,"In",-1,"Out",1,_xlpm.change)),IF((U103="")*(_xlpm.net=0),"",_xlpm.net))</f>
        <v>1</v>
      </c>
    </row>
    <row r="104" spans="1:24" ht="13" x14ac:dyDescent="0.25">
      <c r="A104" s="199">
        <v>329</v>
      </c>
      <c r="B104" s="200">
        <v>329</v>
      </c>
      <c r="C104" s="201">
        <v>67</v>
      </c>
      <c r="D104" s="202">
        <v>4</v>
      </c>
      <c r="E104" s="202"/>
      <c r="F104" s="202">
        <f t="shared" si="5"/>
        <v>4</v>
      </c>
      <c r="G104" s="202"/>
      <c r="H104" s="207" t="str" cm="1">
        <f t="array" ref="H104">_xlfn.LET(_xlpm.change,_xlfn._xlws.FILTER([1]!KeyLog[Out/In],LEFT([1]!KeyLog[KeyID],9)=LEFT(C104,9),0),_xlpm.net,E104-SUM(_xlfn.SWITCH(_xlpm.change,"In",-1,"Out",1,_xlpm.change)),IF((E104="")*(_xlpm.net=0),"",_xlpm.net))</f>
        <v/>
      </c>
      <c r="I104" s="199" t="s">
        <v>173</v>
      </c>
      <c r="J104" s="208" t="s">
        <v>173</v>
      </c>
      <c r="K104" s="209">
        <v>69</v>
      </c>
      <c r="L104" s="210">
        <v>3</v>
      </c>
      <c r="M104" s="209">
        <v>3</v>
      </c>
      <c r="N104" s="210">
        <f t="shared" si="6"/>
        <v>0</v>
      </c>
      <c r="O104" s="209"/>
      <c r="P104" s="211" cm="1">
        <f t="array" ref="P104">_xlfn.LET(_xlpm.change,_xlfn._xlws.FILTER([1]!KeyLog[Out/In],LEFT([1]!KeyLog[KeyID],9)=LEFT(K104,9),0),_xlpm.net,M104-SUM(_xlfn.SWITCH(_xlpm.change,"In",-1,"Out",1,_xlpm.change)),IF((M104="")*(_xlpm.net=0),"",_xlpm.net))</f>
        <v>3</v>
      </c>
      <c r="Q104" s="199" t="s">
        <v>174</v>
      </c>
      <c r="R104" s="208" t="s">
        <v>174</v>
      </c>
      <c r="S104" s="211">
        <v>68</v>
      </c>
      <c r="T104" s="216">
        <v>3</v>
      </c>
      <c r="U104" s="216">
        <v>1</v>
      </c>
      <c r="V104" s="216">
        <f t="shared" si="7"/>
        <v>2</v>
      </c>
      <c r="W104" s="216"/>
      <c r="X104" s="217" cm="1">
        <f t="array" ref="X104">_xlfn.LET(_xlpm.change,_xlfn._xlws.FILTER([1]!KeyLog[Out/In],LEFT([1]!KeyLog[KeyID],9)=LEFT(S104,9),0),_xlpm.net,U104-SUM(_xlfn.SWITCH(_xlpm.change,"In",-1,"Out",1,_xlpm.change)),IF((U104="")*(_xlpm.net=0),"",_xlpm.net))</f>
        <v>1</v>
      </c>
    </row>
    <row r="105" spans="1:24" ht="13" x14ac:dyDescent="0.25">
      <c r="A105" s="199">
        <v>330</v>
      </c>
      <c r="B105" s="200">
        <v>330</v>
      </c>
      <c r="C105" s="201">
        <v>70</v>
      </c>
      <c r="D105" s="202">
        <v>4</v>
      </c>
      <c r="E105" s="202">
        <v>2</v>
      </c>
      <c r="F105" s="202">
        <f t="shared" si="5"/>
        <v>2</v>
      </c>
      <c r="G105" s="202"/>
      <c r="H105" s="207" cm="1">
        <f t="array" ref="H105">_xlfn.LET(_xlpm.change,_xlfn._xlws.FILTER([1]!KeyLog[Out/In],LEFT([1]!KeyLog[KeyID],9)=LEFT(C105,9),0),_xlpm.net,E105-SUM(_xlfn.SWITCH(_xlpm.change,"In",-1,"Out",1,_xlpm.change)),IF((E105="")*(_xlpm.net=0),"",_xlpm.net))</f>
        <v>2</v>
      </c>
      <c r="I105" s="199" t="s">
        <v>175</v>
      </c>
      <c r="J105" s="208" t="s">
        <v>175</v>
      </c>
      <c r="K105" s="209">
        <v>71</v>
      </c>
      <c r="L105" s="210">
        <v>3</v>
      </c>
      <c r="M105" s="209">
        <v>1</v>
      </c>
      <c r="N105" s="210">
        <f t="shared" si="6"/>
        <v>2</v>
      </c>
      <c r="O105" s="209"/>
      <c r="P105" s="211" cm="1">
        <f t="array" ref="P105">_xlfn.LET(_xlpm.change,_xlfn._xlws.FILTER([1]!KeyLog[Out/In],LEFT([1]!KeyLog[KeyID],9)=LEFT(K105,9),0),_xlpm.net,M105-SUM(_xlfn.SWITCH(_xlpm.change,"In",-1,"Out",1,_xlpm.change)),IF((M105="")*(_xlpm.net=0),"",_xlpm.net))</f>
        <v>1</v>
      </c>
      <c r="Q105" s="199" t="s">
        <v>176</v>
      </c>
      <c r="R105" s="208" t="s">
        <v>176</v>
      </c>
      <c r="S105" s="211">
        <v>72</v>
      </c>
      <c r="T105" s="216">
        <v>3</v>
      </c>
      <c r="U105" s="216"/>
      <c r="V105" s="216">
        <f t="shared" si="7"/>
        <v>3</v>
      </c>
      <c r="W105" s="216"/>
      <c r="X105" s="217" t="str" cm="1">
        <f t="array" ref="X105">_xlfn.LET(_xlpm.change,_xlfn._xlws.FILTER([1]!KeyLog[Out/In],LEFT([1]!KeyLog[KeyID],9)=LEFT(S105,9),0),_xlpm.net,U105-SUM(_xlfn.SWITCH(_xlpm.change,"In",-1,"Out",1,_xlpm.change)),IF((U105="")*(_xlpm.net=0),"",_xlpm.net))</f>
        <v/>
      </c>
    </row>
    <row r="106" spans="1:24" ht="13" x14ac:dyDescent="0.25">
      <c r="A106" s="199">
        <v>331</v>
      </c>
      <c r="B106" s="200">
        <v>331</v>
      </c>
      <c r="C106" s="201">
        <v>61</v>
      </c>
      <c r="D106" s="202">
        <v>4</v>
      </c>
      <c r="E106" s="202"/>
      <c r="F106" s="202">
        <f t="shared" si="5"/>
        <v>4</v>
      </c>
      <c r="G106" s="202"/>
      <c r="H106" s="207" t="str" cm="1">
        <f t="array" ref="H106">_xlfn.LET(_xlpm.change,_xlfn._xlws.FILTER([1]!KeyLog[Out/In],LEFT([1]!KeyLog[KeyID],9)=LEFT(C106,9),0),_xlpm.net,E106-SUM(_xlfn.SWITCH(_xlpm.change,"In",-1,"Out",1,_xlpm.change)),IF((E106="")*(_xlpm.net=0),"",_xlpm.net))</f>
        <v/>
      </c>
      <c r="I106" s="199" t="s">
        <v>177</v>
      </c>
      <c r="J106" s="208" t="s">
        <v>177</v>
      </c>
      <c r="K106" s="209">
        <v>62</v>
      </c>
      <c r="L106" s="210">
        <v>3</v>
      </c>
      <c r="M106" s="209">
        <v>1</v>
      </c>
      <c r="N106" s="210">
        <f t="shared" si="6"/>
        <v>2</v>
      </c>
      <c r="O106" s="209"/>
      <c r="P106" s="211" cm="1">
        <f t="array" ref="P106">_xlfn.LET(_xlpm.change,_xlfn._xlws.FILTER([1]!KeyLog[Out/In],LEFT([1]!KeyLog[KeyID],9)=LEFT(K106,9),0),_xlpm.net,M106-SUM(_xlfn.SWITCH(_xlpm.change,"In",-1,"Out",1,_xlpm.change)),IF((M106="")*(_xlpm.net=0),"",_xlpm.net))</f>
        <v>1</v>
      </c>
      <c r="Q106" s="199" t="s">
        <v>178</v>
      </c>
      <c r="R106" s="208" t="s">
        <v>178</v>
      </c>
      <c r="S106" s="211">
        <v>63</v>
      </c>
      <c r="T106" s="216">
        <v>3</v>
      </c>
      <c r="U106" s="216"/>
      <c r="V106" s="216">
        <f t="shared" si="7"/>
        <v>3</v>
      </c>
      <c r="W106" s="216"/>
      <c r="X106" s="217" t="str" cm="1">
        <f t="array" ref="X106">_xlfn.LET(_xlpm.change,_xlfn._xlws.FILTER([1]!KeyLog[Out/In],LEFT([1]!KeyLog[KeyID],9)=LEFT(S106,9),0),_xlpm.net,U106-SUM(_xlfn.SWITCH(_xlpm.change,"In",-1,"Out",1,_xlpm.change)),IF((U106="")*(_xlpm.net=0),"",_xlpm.net))</f>
        <v/>
      </c>
    </row>
    <row r="107" spans="1:24" ht="13" x14ac:dyDescent="0.25">
      <c r="A107" s="199">
        <v>332</v>
      </c>
      <c r="B107" s="200">
        <v>332</v>
      </c>
      <c r="C107" s="201">
        <v>64</v>
      </c>
      <c r="D107" s="202">
        <v>4</v>
      </c>
      <c r="E107" s="202"/>
      <c r="F107" s="202">
        <f t="shared" si="5"/>
        <v>4</v>
      </c>
      <c r="G107" s="202"/>
      <c r="H107" s="207" t="str" cm="1">
        <f t="array" ref="H107">_xlfn.LET(_xlpm.change,_xlfn._xlws.FILTER([1]!KeyLog[Out/In],LEFT([1]!KeyLog[KeyID],9)=LEFT(C107,9),0),_xlpm.net,E107-SUM(_xlfn.SWITCH(_xlpm.change,"In",-1,"Out",1,_xlpm.change)),IF((E107="")*(_xlpm.net=0),"",_xlpm.net))</f>
        <v/>
      </c>
      <c r="I107" s="199" t="s">
        <v>180</v>
      </c>
      <c r="J107" s="208" t="s">
        <v>180</v>
      </c>
      <c r="K107" s="209">
        <v>66</v>
      </c>
      <c r="L107" s="210">
        <v>3</v>
      </c>
      <c r="M107" s="209"/>
      <c r="N107" s="210">
        <f t="shared" si="6"/>
        <v>3</v>
      </c>
      <c r="O107" s="209"/>
      <c r="P107" s="211" t="str" cm="1">
        <f t="array" ref="P107">_xlfn.LET(_xlpm.change,_xlfn._xlws.FILTER([1]!KeyLog[Out/In],LEFT([1]!KeyLog[KeyID],9)=LEFT(K107,9),0),_xlpm.net,M107-SUM(_xlfn.SWITCH(_xlpm.change,"In",-1,"Out",1,_xlpm.change)),IF((M107="")*(_xlpm.net=0),"",_xlpm.net))</f>
        <v/>
      </c>
      <c r="Q107" s="199" t="s">
        <v>181</v>
      </c>
      <c r="R107" s="208" t="s">
        <v>181</v>
      </c>
      <c r="S107" s="211">
        <v>65</v>
      </c>
      <c r="T107" s="216">
        <v>3</v>
      </c>
      <c r="U107" s="216"/>
      <c r="V107" s="216">
        <f t="shared" si="7"/>
        <v>3</v>
      </c>
      <c r="W107" s="216"/>
      <c r="X107" s="217" t="str" cm="1">
        <f t="array" ref="X107">_xlfn.LET(_xlpm.change,_xlfn._xlws.FILTER([1]!KeyLog[Out/In],LEFT([1]!KeyLog[KeyID],9)=LEFT(S107,9),0),_xlpm.net,U107-SUM(_xlfn.SWITCH(_xlpm.change,"In",-1,"Out",1,_xlpm.change)),IF((U107="")*(_xlpm.net=0),"",_xlpm.net))</f>
        <v/>
      </c>
    </row>
    <row r="108" spans="1:24" ht="13" x14ac:dyDescent="0.25">
      <c r="A108" s="199">
        <v>333</v>
      </c>
      <c r="B108" s="200">
        <v>333</v>
      </c>
      <c r="C108" s="201">
        <v>55</v>
      </c>
      <c r="D108" s="202">
        <v>4</v>
      </c>
      <c r="E108" s="202">
        <v>1</v>
      </c>
      <c r="F108" s="202">
        <f t="shared" si="5"/>
        <v>3</v>
      </c>
      <c r="G108" s="202"/>
      <c r="H108" s="207" cm="1">
        <f t="array" ref="H108">_xlfn.LET(_xlpm.change,_xlfn._xlws.FILTER([1]!KeyLog[Out/In],LEFT([1]!KeyLog[KeyID],9)=LEFT(C108,9),0),_xlpm.net,E108-SUM(_xlfn.SWITCH(_xlpm.change,"In",-1,"Out",1,_xlpm.change)),IF((E108="")*(_xlpm.net=0),"",_xlpm.net))</f>
        <v>1</v>
      </c>
      <c r="I108" s="199" t="s">
        <v>182</v>
      </c>
      <c r="J108" s="208" t="s">
        <v>182</v>
      </c>
      <c r="K108" s="209">
        <v>56</v>
      </c>
      <c r="L108" s="210">
        <v>3</v>
      </c>
      <c r="M108" s="209">
        <v>2</v>
      </c>
      <c r="N108" s="210">
        <f t="shared" si="6"/>
        <v>1</v>
      </c>
      <c r="O108" s="209"/>
      <c r="P108" s="211" cm="1">
        <f t="array" ref="P108">_xlfn.LET(_xlpm.change,_xlfn._xlws.FILTER([1]!KeyLog[Out/In],LEFT([1]!KeyLog[KeyID],9)=LEFT(K108,9),0),_xlpm.net,M108-SUM(_xlfn.SWITCH(_xlpm.change,"In",-1,"Out",1,_xlpm.change)),IF((M108="")*(_xlpm.net=0),"",_xlpm.net))</f>
        <v>2</v>
      </c>
      <c r="Q108" s="199" t="s">
        <v>184</v>
      </c>
      <c r="R108" s="208" t="s">
        <v>184</v>
      </c>
      <c r="S108" s="211">
        <v>57</v>
      </c>
      <c r="T108" s="216">
        <v>3</v>
      </c>
      <c r="U108" s="216">
        <v>1</v>
      </c>
      <c r="V108" s="216">
        <f t="shared" si="7"/>
        <v>2</v>
      </c>
      <c r="W108" s="216"/>
      <c r="X108" s="217" cm="1">
        <f t="array" ref="X108">_xlfn.LET(_xlpm.change,_xlfn._xlws.FILTER([1]!KeyLog[Out/In],LEFT([1]!KeyLog[KeyID],9)=LEFT(S108,9),0),_xlpm.net,U108-SUM(_xlfn.SWITCH(_xlpm.change,"In",-1,"Out",1,_xlpm.change)),IF((U108="")*(_xlpm.net=0),"",_xlpm.net))</f>
        <v>1</v>
      </c>
    </row>
    <row r="109" spans="1:24" ht="13" x14ac:dyDescent="0.25">
      <c r="A109" s="199">
        <v>334</v>
      </c>
      <c r="B109" s="200">
        <v>334</v>
      </c>
      <c r="C109" s="201">
        <v>58</v>
      </c>
      <c r="D109" s="202">
        <v>4</v>
      </c>
      <c r="E109" s="202">
        <v>1</v>
      </c>
      <c r="F109" s="202">
        <f t="shared" si="5"/>
        <v>3</v>
      </c>
      <c r="G109" s="202"/>
      <c r="H109" s="207" cm="1">
        <f t="array" ref="H109">_xlfn.LET(_xlpm.change,_xlfn._xlws.FILTER([1]!KeyLog[Out/In],LEFT([1]!KeyLog[KeyID],9)=LEFT(C109,9),0),_xlpm.net,E109-SUM(_xlfn.SWITCH(_xlpm.change,"In",-1,"Out",1,_xlpm.change)),IF((E109="")*(_xlpm.net=0),"",_xlpm.net))</f>
        <v>1</v>
      </c>
      <c r="I109" s="199" t="s">
        <v>185</v>
      </c>
      <c r="J109" s="208" t="s">
        <v>185</v>
      </c>
      <c r="K109" s="209">
        <v>89</v>
      </c>
      <c r="L109" s="210">
        <v>3</v>
      </c>
      <c r="M109" s="209">
        <v>3</v>
      </c>
      <c r="N109" s="210">
        <f t="shared" si="6"/>
        <v>0</v>
      </c>
      <c r="O109" s="209"/>
      <c r="P109" s="211" cm="1">
        <f t="array" ref="P109">_xlfn.LET(_xlpm.change,_xlfn._xlws.FILTER([1]!KeyLog[Out/In],LEFT([1]!KeyLog[KeyID],9)=LEFT(K109,9),0),_xlpm.net,M109-SUM(_xlfn.SWITCH(_xlpm.change,"In",-1,"Out",1,_xlpm.change)),IF((M109="")*(_xlpm.net=0),"",_xlpm.net))</f>
        <v>3</v>
      </c>
      <c r="Q109" s="199" t="s">
        <v>186</v>
      </c>
      <c r="R109" s="208" t="s">
        <v>186</v>
      </c>
      <c r="S109" s="211">
        <v>60</v>
      </c>
      <c r="T109" s="216">
        <v>3</v>
      </c>
      <c r="U109" s="216">
        <v>4</v>
      </c>
      <c r="V109" s="216">
        <f t="shared" si="7"/>
        <v>-1</v>
      </c>
      <c r="W109" s="216"/>
      <c r="X109" s="217" cm="1">
        <f t="array" ref="X109">_xlfn.LET(_xlpm.change,_xlfn._xlws.FILTER([1]!KeyLog[Out/In],LEFT([1]!KeyLog[KeyID],9)=LEFT(S109,9),0),_xlpm.net,U109-SUM(_xlfn.SWITCH(_xlpm.change,"In",-1,"Out",1,_xlpm.change)),IF((U109="")*(_xlpm.net=0),"",_xlpm.net))</f>
        <v>4</v>
      </c>
    </row>
    <row r="110" spans="1:24" ht="13" x14ac:dyDescent="0.25">
      <c r="A110" s="199">
        <v>335</v>
      </c>
      <c r="B110" s="200">
        <v>335</v>
      </c>
      <c r="C110" s="201">
        <v>49</v>
      </c>
      <c r="D110" s="202">
        <v>4</v>
      </c>
      <c r="E110" s="202">
        <v>1</v>
      </c>
      <c r="F110" s="202">
        <f t="shared" si="5"/>
        <v>3</v>
      </c>
      <c r="G110" s="202"/>
      <c r="H110" s="207" cm="1">
        <f t="array" ref="H110">_xlfn.LET(_xlpm.change,_xlfn._xlws.FILTER([1]!KeyLog[Out/In],LEFT([1]!KeyLog[KeyID],9)=LEFT(C110,9),0),_xlpm.net,E110-SUM(_xlfn.SWITCH(_xlpm.change,"In",-1,"Out",1,_xlpm.change)),IF((E110="")*(_xlpm.net=0),"",_xlpm.net))</f>
        <v>1</v>
      </c>
      <c r="I110" s="199" t="s">
        <v>187</v>
      </c>
      <c r="J110" s="208" t="s">
        <v>187</v>
      </c>
      <c r="K110" s="209">
        <v>50</v>
      </c>
      <c r="L110" s="210">
        <v>3</v>
      </c>
      <c r="M110" s="209">
        <v>1</v>
      </c>
      <c r="N110" s="210">
        <f t="shared" si="6"/>
        <v>2</v>
      </c>
      <c r="O110" s="209"/>
      <c r="P110" s="211" cm="1">
        <f t="array" ref="P110">_xlfn.LET(_xlpm.change,_xlfn._xlws.FILTER([1]!KeyLog[Out/In],LEFT([1]!KeyLog[KeyID],9)=LEFT(K110,9),0),_xlpm.net,M110-SUM(_xlfn.SWITCH(_xlpm.change,"In",-1,"Out",1,_xlpm.change)),IF((M110="")*(_xlpm.net=0),"",_xlpm.net))</f>
        <v>1</v>
      </c>
      <c r="Q110" s="199" t="s">
        <v>188</v>
      </c>
      <c r="R110" s="208" t="s">
        <v>188</v>
      </c>
      <c r="S110" s="211">
        <v>51</v>
      </c>
      <c r="T110" s="216">
        <v>3</v>
      </c>
      <c r="U110" s="216"/>
      <c r="V110" s="216">
        <f t="shared" si="7"/>
        <v>3</v>
      </c>
      <c r="W110" s="216"/>
      <c r="X110" s="217" t="str" cm="1">
        <f t="array" ref="X110">_xlfn.LET(_xlpm.change,_xlfn._xlws.FILTER([1]!KeyLog[Out/In],LEFT([1]!KeyLog[KeyID],9)=LEFT(S110,9),0),_xlpm.net,U110-SUM(_xlfn.SWITCH(_xlpm.change,"In",-1,"Out",1,_xlpm.change)),IF((U110="")*(_xlpm.net=0),"",_xlpm.net))</f>
        <v/>
      </c>
    </row>
    <row r="111" spans="1:24" ht="13.5" thickBot="1" x14ac:dyDescent="0.3">
      <c r="A111" s="230">
        <v>336</v>
      </c>
      <c r="B111" s="231">
        <v>336</v>
      </c>
      <c r="C111" s="232">
        <v>52</v>
      </c>
      <c r="D111" s="233">
        <v>4</v>
      </c>
      <c r="E111" s="233">
        <v>1</v>
      </c>
      <c r="F111" s="233">
        <f t="shared" si="5"/>
        <v>3</v>
      </c>
      <c r="G111" s="233"/>
      <c r="H111" s="234" cm="1">
        <f t="array" ref="H111">_xlfn.LET(_xlpm.change,_xlfn._xlws.FILTER([1]!KeyLog[Out/In],LEFT([1]!KeyLog[KeyID],9)=LEFT(C111,9),0),_xlpm.net,E111-SUM(_xlfn.SWITCH(_xlpm.change,"In",-1,"Out",1,_xlpm.change)),IF((E111="")*(_xlpm.net=0),"",_xlpm.net))</f>
        <v>1</v>
      </c>
      <c r="I111" s="230" t="s">
        <v>189</v>
      </c>
      <c r="J111" s="235" t="s">
        <v>189</v>
      </c>
      <c r="K111" s="236">
        <v>54</v>
      </c>
      <c r="L111" s="237">
        <v>3</v>
      </c>
      <c r="M111" s="236"/>
      <c r="N111" s="237">
        <f t="shared" si="6"/>
        <v>3</v>
      </c>
      <c r="O111" s="236"/>
      <c r="P111" s="238" t="str" cm="1">
        <f t="array" ref="P111">_xlfn.LET(_xlpm.change,_xlfn._xlws.FILTER([1]!KeyLog[Out/In],LEFT([1]!KeyLog[KeyID],9)=LEFT(K111,9),0),_xlpm.net,M111-SUM(_xlfn.SWITCH(_xlpm.change,"In",-1,"Out",1,_xlpm.change)),IF((M111="")*(_xlpm.net=0),"",_xlpm.net))</f>
        <v/>
      </c>
      <c r="Q111" s="230" t="s">
        <v>190</v>
      </c>
      <c r="R111" s="235" t="s">
        <v>190</v>
      </c>
      <c r="S111" s="238">
        <v>53</v>
      </c>
      <c r="T111" s="239">
        <v>3</v>
      </c>
      <c r="U111" s="239">
        <v>1</v>
      </c>
      <c r="V111" s="239">
        <f t="shared" si="7"/>
        <v>2</v>
      </c>
      <c r="W111" s="239"/>
      <c r="X111" s="240" cm="1">
        <f t="array" ref="X111">_xlfn.LET(_xlpm.change,_xlfn._xlws.FILTER([1]!KeyLog[Out/In],LEFT([1]!KeyLog[KeyID],9)=LEFT(S111,9),0),_xlpm.net,U111-SUM(_xlfn.SWITCH(_xlpm.change,"In",-1,"Out",1,_xlpm.change)),IF((U111="")*(_xlpm.net=0),"",_xlpm.net))</f>
        <v>1</v>
      </c>
    </row>
    <row r="112" spans="1:24" ht="13" thickTop="1" x14ac:dyDescent="0.25"/>
  </sheetData>
  <mergeCells count="3">
    <mergeCell ref="A2:H2"/>
    <mergeCell ref="I2:P2"/>
    <mergeCell ref="Q2:X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ALL</vt:lpstr>
      <vt:lpstr>Storage Rooms</vt:lpstr>
      <vt:lpstr>BO Schedule</vt:lpstr>
      <vt:lpstr>Weeks &amp; Years</vt:lpstr>
      <vt:lpstr>Key Log</vt:lpstr>
      <vt:lpstr>Hard Keys Inventory</vt:lpstr>
      <vt:lpstr>Log</vt:lpstr>
      <vt:lpstr>TABLEDATES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LADD, CARL W CIV USAF AETC 802 CES/CEIH</dc:creator>
  <cp:lastModifiedBy>LADD, CARL W CIV USAF AETC 802 CES/CEIH</cp:lastModifiedBy>
  <dcterms:created xsi:type="dcterms:W3CDTF">2024-07-01T13:47:42Z</dcterms:created>
  <dcterms:modified xsi:type="dcterms:W3CDTF">2024-07-20T23:32:09Z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2024-07-01T19:27:50Z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8a540839-cc66-4bd8-88ba-1092f5dccd5b</vt:lpwstr>
  </property>
  <property fmtid="{D5CDD505-2E9C-101B-9397-08002B2CF9AE}" pid="7" name="MSIP_Label_defa4170-0d19-0005-0004-bc88714345d2_ActionId">
    <vt:lpwstr>befdc949-48d7-4a5c-a02d-f992d7d2c8fc</vt:lpwstr>
  </property>
  <property fmtid="{D5CDD505-2E9C-101B-9397-08002B2CF9AE}" pid="8" name="MSIP_Label_defa4170-0d19-0005-0004-bc88714345d2_ContentBits">
    <vt:lpwstr>0</vt:lpwstr>
  </property>
</Properties>
</file>