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13_ncr:1_{931365BF-1AAD-4167-9FFF-322EABDEE1DC}" xr6:coauthVersionLast="47" xr6:coauthVersionMax="47" xr10:uidLastSave="{00000000-0000-0000-0000-000000000000}"/>
  <bookViews>
    <workbookView xWindow="-108" yWindow="-108" windowWidth="23256" windowHeight="12720" xr2:uid="{42EC57F0-0528-4683-8EB5-C56150B7CAE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 a="1"/>
  <c r="K3" i="1" s="1"/>
  <c r="F3" i="1" l="1" a="1"/>
  <c r="F3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E3" i="1" a="1"/>
  <c r="E3" i="1" s="1"/>
  <c r="K9" i="1"/>
  <c r="E9" i="1" l="1"/>
  <c r="F9" i="1"/>
  <c r="D3" i="1"/>
  <c r="D4" i="1"/>
  <c r="D5" i="1"/>
  <c r="D6" i="1"/>
  <c r="D7" i="1"/>
  <c r="D8" i="1"/>
  <c r="D2" i="1"/>
  <c r="H4" i="1" l="1"/>
  <c r="I3" i="1" a="1"/>
  <c r="I3" i="1" s="1"/>
  <c r="I9" i="1" s="1"/>
  <c r="H3" i="1"/>
  <c r="H8" i="1"/>
  <c r="H7" i="1"/>
  <c r="H6" i="1"/>
  <c r="H5" i="1"/>
  <c r="H9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<sst xmlns="http://schemas.openxmlformats.org/spreadsheetml/2006/main" count="13" uniqueCount="12">
  <si>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Seq</t>
  </si>
  <si>
    <t>Volume Purchased</t>
  </si>
  <si>
    <t>Cost Per Litre</t>
  </si>
  <si>
    <t>Cost of Purchase</t>
  </si>
  <si>
    <t>Cost of Volume Used</t>
  </si>
  <si>
    <t>with MAP</t>
  </si>
  <si>
    <t>Weighted Average</t>
  </si>
  <si>
    <t>FIFO (based on Peter Bartholomew's custom functions)</t>
  </si>
  <si>
    <t>Totals</t>
  </si>
  <si>
    <t>(as requested)</t>
  </si>
  <si>
    <t>Non-standard method</t>
  </si>
  <si>
    <t>Standard accounting practices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</si>
</sst>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ck">
        <color rgb="FFFF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0" fillId="0" borderId="2" xfId="0" applyBorder="1"/>
    <xf numFmtId="4" fontId="0" fillId="0" borderId="2" xfId="0" applyNumberFormat="1" applyBorder="1"/>
    <xf numFmtId="4" fontId="1" fillId="0" borderId="2" xfId="0" applyNumberFormat="1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0" xfId="0" applyFont="1"/>
    <xf numFmtId="0" fontId="2" fillId="0" borderId="0" xfId="0" applyFont="1" applyAlignment="1">
      <alignment horizontal="left" indent="7"/>
    </xf>
    <xf numFmtId="0" fontId="2" fillId="0" borderId="0" xfId="0" applyFont="1" applyAlignment="1">
      <alignment horizontal="left" indent="10"/>
    </xf>
    <xf numFmtId="0" fontId="0" fillId="0" borderId="7" xfId="0" applyBorder="1"/>
    <xf numFmtId="4" fontId="0" fillId="0" borderId="7" xfId="0" applyNumberFormat="1" applyBorder="1"/>
    <xf numFmtId="0" fontId="0" fillId="0" borderId="8" xfId="0" applyBorder="1"/>
    <xf numFmtId="4" fontId="0" fillId="0" borderId="8" xfId="0" applyNumberFormat="1" applyBorder="1"/>
    <xf numFmtId="0" fontId="0" fillId="0" borderId="9" xfId="0" applyBorder="1"/>
    <xf numFmtId="4" fontId="0" fillId="0" borderId="9" xfId="0" applyNumberFormat="1" applyBorder="1"/>
    <xf numFmtId="0" fontId="0" fillId="0" borderId="10" xfId="0" applyBorder="1"/>
    <xf numFmtId="0" fontId="2" fillId="0" borderId="0" xfId="0" applyFont="1" applyAlignment="1">
      <alignment horizontal="left" indent="1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B178E-D8C1-4994-A7FA-D232AEC03A92}">
  <sheetPr codeName="Sheet1"/>
  <dimension ref="A1:K15"/>
  <sheetViews>
    <sheetView showGridLines="0" tabSelected="1" workbookViewId="0">
      <selection activeCell="F3" sqref="F3"/>
    </sheetView>
  </sheetViews>
  <sheetFormatPr defaultRowHeight="14.4" x14ac:dyDescent="0.3"/>
  <cols>
    <col min="1" max="1" width="4.21875" bestFit="1" customWidth="1"/>
    <col min="2" max="2" width="16.5546875" bestFit="1" customWidth="1"/>
    <col min="3" max="3" width="12" bestFit="1" customWidth="1"/>
    <col min="4" max="4" width="14.77734375" bestFit="1" customWidth="1"/>
    <col min="5" max="5" width="18.109375" bestFit="1" customWidth="1"/>
    <col min="8" max="8" width="15.88671875" bestFit="1" customWidth="1"/>
  </cols>
  <sheetData>
    <row r="1" spans="1:1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1" t="s">
        <v>6</v>
      </c>
      <c r="I1" s="1" t="s">
        <v>5</v>
      </c>
      <c r="K1" s="1" t="s">
        <v>7</v>
      </c>
    </row>
    <row r="2" spans="1:11" x14ac:dyDescent="0.3">
      <c r="A2" s="13">
        <v>1</v>
      </c>
      <c r="B2" s="13">
        <v>10</v>
      </c>
      <c r="C2" s="14">
        <v>1.4</v>
      </c>
      <c r="D2" s="14">
        <f>B2*C2</f>
        <v>14</v>
      </c>
      <c r="E2" s="14"/>
      <c r="F2" s="14"/>
      <c r="H2" s="14"/>
      <c r="I2" s="14"/>
      <c r="K2" s="14"/>
    </row>
    <row r="3" spans="1:11" x14ac:dyDescent="0.3">
      <c r="A3" s="15">
        <v>2</v>
      </c>
      <c r="B3" s="15">
        <v>5</v>
      </c>
      <c r="C3" s="16">
        <v>1.41</v>
      </c>
      <c r="D3" s="16">
        <f t="shared" ref="D3:D8" si="0">B3*C3</f>
        <v>7.05</v>
      </c>
      <c r="E3" s="16" cm="1">
        <f t="array" ref="E3">_xlfn.LET(
    _xlpm.seq, $A$2:A2,
    _xlpm.total_vol, _xlfn.SCAN(0, _xlfn.SORTBY($B$2:B2, _xlpm.seq, -1), _xlfn.LAMBDA(_xlpm.a,_xlpm.v, _xlpm.a + _xlpm.v)),
    _xlpm.unit_cost, _xlfn.SORTBY($C$2:C2, _xlpm.seq, -1),
    _xlpm.used_vol, _xlfn._xlws.SORT(_xlfn.VSTACK(B3, _xlpm.total_vol)) - _xlfn.VSTACK(0, _xlpm.total_vol),
    SUMPRODUCT(_xlfn.DROP(_xlpm.used_vol, -1), _xlpm.unit_cost)
)</f>
        <v>7</v>
      </c>
      <c r="F3" s="16" cm="1">
        <f t="array" ref="F3:F8">_xlfn.MAP(A3:A8, B3:B8, C3:C8, _xlfn.LAMBDA(_xlpm.seq,_xlpm.vol,_xlpm.cos, _xlfn.LET(
    _xlpm.by_arr, _xlfn.DROP(A2:_xlpm.seq, -1),
    _xlpm.total_vol, _xlfn.SCAN(0, _xlfn.SORTBY(_xlfn.DROP(B2:_xlpm.vol, -1), _xlpm.by_arr, -1), _xlfn.LAMBDA(_xlpm.a,_xlpm.v, _xlpm.a + _xlpm.v)),
    _xlpm.unit_cost, _xlfn.SORTBY(_xlfn.DROP(C2:_xlpm.cos, -1), _xlpm.by_arr, -1),
    _xlpm.used_vol, _xlfn._xlws.SORT(_xlfn.VSTACK(_xlpm.vol, _xlpm.total_vol)) - _xlfn.VSTACK(0, _xlpm.total_vol),
    SUMPRODUCT(_xlfn.DROP(_xlpm.used_vol, -1), _xlpm.unit_cost)))
)</f>
        <v>7</v>
      </c>
      <c r="H3" s="16">
        <f>SUM($D$2:D3) / SUM($B$2:B3) * B3</f>
        <v>7.0166666666666666</v>
      </c>
      <c r="I3" s="16" cm="1">
        <f t="array" ref="I3:I8">_xlfn.MAP(B3:B8, D3:D8, _xlfn.LAMBDA(_xlpm.vol,_xlpm.cos, SUM(D2:_xlpm.cos) / SUM(B2:_xlpm.vol) * _xlpm.vol))</f>
        <v>7.0166666666666666</v>
      </c>
      <c r="K3" s="16" cm="1">
        <f t="array" ref="K3:K8">_xlfn.LET(
    _xlpm.note, "the core elements of this method were taken from Peter Bartholomew's custom FIFO functions",
    _xlpm.inQty, B2:B8, _xlpm.unitCost, C2:C8, _xlpm.outQty, B3:B8,
    _xlpm.inRows, ROWS(_xlpm.inQty) + 1,
    _xlpm.outRows, ROWS(_xlpm.outQty) + 1,
    _xlpm.inRecords, _xlfn.HSTACK(_xlfn.EXPAND(_xlfn.SEQUENCE(_xlpm.inRows),, 2, ""), _xlfn.VSTACK(0, _xlfn.SCAN(0, _xlpm.inQty, _xlfn.LAMBDA(_xlpm.a,_xlpm.v, _xlpm.a + _xlpm.v))), _xlpm.unitCost),
    _xlpm.outRecords, _xlfn.CHOOSECOLS(_xlfn.HSTACK(_xlfn.EXPAND(_xlfn.SEQUENCE(_xlpm.outRows),, 3, ""), _xlfn.VSTACK(0, _xlfn.SCAN(0, _xlpm.outQty, _xlfn.LAMBDA(_xlpm.a,_xlpm.v, _xlpm.a + _xlpm.v)))), 2, 1, 4, 3),
    _xlpm.unionAll, _xlfn._xlws.SORT(_xlfn.VSTACK(_xlpm.inRecords, _xlpm.outRecords), 3),
    _xlpm.inId, _xlfn.SCAN(1, _xlfn.CHOOSECOLS(_xlpm.unionAll, 1), _xlfn.LAMBDA(_xlpm.a,_xlpm.v, IF(_xlpm.v = "", _xlpm.a, _xlpm.v))),
    _xlpm.outId, _xlfn.SCAN(1, _xlfn.CHOOSECOLS(_xlpm.unionAll, 2), _xlfn.LAMBDA(_xlpm.a,_xlpm.v, IF(_xlpm.v = "", _xlpm.a, _xlpm.v))),
    _xlpm.ucost, _xlfn.SCAN(_xlfn.TAKE(_xlpm.unitCost, 1), _xlfn.CHOOSECOLS(_xlpm.unionAll, 4), _xlfn.LAMBDA(_xlpm.a,_xlpm.v, IF(_xlpm.v = "", _xlpm.a, _xlpm.v))),
    _xlpm.quantity, _xlfn.CHOOSECOLS(_xlpm.unionAll, 3),
    _xlpm.netQty, _xlfn.VSTACK(_xlfn.DROP(_xlpm.quantity, 1), _xlfn.TAKE(_xlpm.quantity, -1)) - _xlpm.quantity,
    _xlpm.output, _xlfn._xlws.FILTER(_xlfn.HSTACK(_xlpm.outId, _xlpm.netQty, _xlpm.ucost), (_xlpm.inId &lt; _xlpm.inRows) * (_xlpm.outId &lt; _xlpm.outRows)),
    _xlpm.output_ID, _xlfn.CHOOSECOLS(_xlpm.output, 1),
    _xlpm.output_Cost, _xlfn.CHOOSECOLS(_xlpm.output, 2) * _xlfn.CHOOSECOLS(_xlpm.output, 3),
    _xlfn.MAP(_xlfn.SEQUENCE(_xlpm.outRows - 1), _xlfn.LAMBDA(_xlpm.id, SUM((_xlpm.output_ID = _xlpm.id) * _xlpm.output_Cost)))
)</f>
        <v>7</v>
      </c>
    </row>
    <row r="4" spans="1:11" x14ac:dyDescent="0.3">
      <c r="A4" s="15">
        <v>3</v>
      </c>
      <c r="B4" s="15">
        <v>5</v>
      </c>
      <c r="C4" s="16">
        <v>1.39</v>
      </c>
      <c r="D4" s="16">
        <f t="shared" si="0"/>
        <v>6.9499999999999993</v>
      </c>
      <c r="E4" s="16" cm="1">
        <f t="array" ref="E4">_xlfn.LET(
    _xlpm.seq, $A$2:A3,
    _xlpm.total_vol, _xlfn.SCAN(0, _xlfn.SORTBY($B$2:B3, _xlpm.seq, -1), _xlfn.LAMBDA(_xlpm.a,_xlpm.v, _xlpm.a + _xlpm.v)),
    _xlpm.unit_cost, _xlfn.SORTBY($C$2:C3, _xlpm.seq, -1),
    _xlpm.used_vol, _xlfn._xlws.SORT(_xlfn.VSTACK(B4, _xlpm.total_vol)) - _xlfn.VSTACK(0, _xlpm.total_vol),
    SUMPRODUCT(_xlfn.DROP(_xlpm.used_vol, -1), _xlpm.unit_cost)
)</f>
        <v>7.05</v>
      </c>
      <c r="F4" s="16">
        <v>7.05</v>
      </c>
      <c r="H4" s="16">
        <f>SUM($D$2:D4) / SUM($B$2:B4) * B4</f>
        <v>7</v>
      </c>
      <c r="I4" s="16">
        <v>7</v>
      </c>
      <c r="K4" s="16">
        <v>7</v>
      </c>
    </row>
    <row r="5" spans="1:11" x14ac:dyDescent="0.3">
      <c r="A5" s="15">
        <v>4</v>
      </c>
      <c r="B5" s="15">
        <v>5</v>
      </c>
      <c r="C5" s="16">
        <v>1.4</v>
      </c>
      <c r="D5" s="16">
        <f t="shared" si="0"/>
        <v>7</v>
      </c>
      <c r="E5" s="16" cm="1">
        <f t="array" ref="E5">_xlfn.LET(
    _xlpm.seq, $A$2:A4,
    _xlpm.total_vol, _xlfn.SCAN(0, _xlfn.SORTBY($B$2:B4, _xlpm.seq, -1), _xlfn.LAMBDA(_xlpm.a,_xlpm.v, _xlpm.a + _xlpm.v)),
    _xlpm.unit_cost, _xlfn.SORTBY($C$2:C4, _xlpm.seq, -1),
    _xlpm.used_vol, _xlfn._xlws.SORT(_xlfn.VSTACK(B5, _xlpm.total_vol)) - _xlfn.VSTACK(0, _xlpm.total_vol),
    SUMPRODUCT(_xlfn.DROP(_xlpm.used_vol, -1), _xlpm.unit_cost)
)</f>
        <v>6.9499999999999993</v>
      </c>
      <c r="F5" s="16">
        <v>6.9499999999999993</v>
      </c>
      <c r="H5" s="16">
        <f>SUM($D$2:D5) / SUM($B$2:B5) * B5</f>
        <v>7</v>
      </c>
      <c r="I5" s="16">
        <v>7</v>
      </c>
      <c r="K5" s="16">
        <v>7.05</v>
      </c>
    </row>
    <row r="6" spans="1:11" x14ac:dyDescent="0.3">
      <c r="A6" s="15">
        <v>5</v>
      </c>
      <c r="B6" s="15">
        <v>16</v>
      </c>
      <c r="C6" s="16">
        <v>1.5</v>
      </c>
      <c r="D6" s="16">
        <f t="shared" si="0"/>
        <v>24</v>
      </c>
      <c r="E6" s="16" cm="1">
        <f t="array" ref="E6">_xlfn.LET(
    _xlpm.seq, $A$2:A5,
    _xlpm.total_vol, _xlfn.SCAN(0, _xlfn.SORTBY($B$2:B5, _xlpm.seq, -1), _xlfn.LAMBDA(_xlpm.a,_xlpm.v, _xlpm.a + _xlpm.v)),
    _xlpm.unit_cost, _xlfn.SORTBY($C$2:C5, _xlpm.seq, -1),
    _xlpm.used_vol, _xlfn._xlws.SORT(_xlfn.VSTACK(B6, _xlpm.total_vol)) - _xlfn.VSTACK(0, _xlpm.total_vol),
    SUMPRODUCT(_xlfn.DROP(_xlpm.used_vol, -1), _xlpm.unit_cost)
)</f>
        <v>22.4</v>
      </c>
      <c r="F6" s="16">
        <v>22.4</v>
      </c>
      <c r="H6" s="16">
        <f>SUM($D$2:D6) / SUM($B$2:B6) * B6</f>
        <v>23.024390243902438</v>
      </c>
      <c r="I6" s="16">
        <v>23.024390243902438</v>
      </c>
      <c r="K6" s="16">
        <v>22.95</v>
      </c>
    </row>
    <row r="7" spans="1:11" x14ac:dyDescent="0.3">
      <c r="A7" s="15">
        <v>6</v>
      </c>
      <c r="B7" s="15">
        <v>20</v>
      </c>
      <c r="C7" s="16">
        <v>1.39</v>
      </c>
      <c r="D7" s="16">
        <f t="shared" si="0"/>
        <v>27.799999999999997</v>
      </c>
      <c r="E7" s="16" cm="1">
        <f t="array" ref="E7">_xlfn.LET(
    _xlpm.seq, $A$2:A6,
    _xlpm.total_vol, _xlfn.SCAN(0, _xlfn.SORTBY($B$2:B6, _xlpm.seq, -1), _xlfn.LAMBDA(_xlpm.a,_xlpm.v, _xlpm.a + _xlpm.v)),
    _xlpm.unit_cost, _xlfn.SORTBY($C$2:C6, _xlpm.seq, -1),
    _xlpm.used_vol, _xlfn._xlws.SORT(_xlfn.VSTACK(B7, _xlpm.total_vol)) - _xlfn.VSTACK(0, _xlpm.total_vol),
    SUMPRODUCT(_xlfn.DROP(_xlpm.used_vol, -1), _xlpm.unit_cost)
)</f>
        <v>29.6</v>
      </c>
      <c r="F7" s="16">
        <v>29.6</v>
      </c>
      <c r="H7" s="16">
        <f>SUM($D$2:D7) / SUM($B$2:B7) * B7</f>
        <v>28.459016393442621</v>
      </c>
      <c r="I7" s="16">
        <v>28.459016393442621</v>
      </c>
      <c r="K7" s="16">
        <v>28.9</v>
      </c>
    </row>
    <row r="8" spans="1:11" x14ac:dyDescent="0.3">
      <c r="A8" s="17">
        <v>7</v>
      </c>
      <c r="B8" s="17">
        <v>19</v>
      </c>
      <c r="C8" s="18">
        <v>1.41</v>
      </c>
      <c r="D8" s="18">
        <f t="shared" si="0"/>
        <v>26.79</v>
      </c>
      <c r="E8" s="18" cm="1">
        <f t="array" ref="E8">_xlfn.LET(
    _xlpm.seq, $A$2:A7,
    _xlpm.total_vol, _xlfn.SCAN(0, _xlfn.SORTBY($B$2:B7, _xlpm.seq, -1), _xlfn.LAMBDA(_xlpm.a,_xlpm.v, _xlpm.a + _xlpm.v)),
    _xlpm.unit_cost, _xlfn.SORTBY($C$2:C7, _xlpm.seq, -1),
    _xlpm.used_vol, _xlfn._xlws.SORT(_xlfn.VSTACK(B8, _xlpm.total_vol)) - _xlfn.VSTACK(0, _xlpm.total_vol),
    SUMPRODUCT(_xlfn.DROP(_xlpm.used_vol, -1), _xlpm.unit_cost)
)</f>
        <v>26.409999999999997</v>
      </c>
      <c r="F8" s="18">
        <v>26.409999999999997</v>
      </c>
      <c r="H8" s="18">
        <f>SUM($D$2:D8) / SUM($B$2:B8) * B8</f>
        <v>26.977625</v>
      </c>
      <c r="I8" s="18">
        <v>26.977625</v>
      </c>
      <c r="K8" s="18">
        <v>26.589999999999996</v>
      </c>
    </row>
    <row r="9" spans="1:11" ht="15" thickBot="1" x14ac:dyDescent="0.35">
      <c r="A9" s="2" t="s">
        <v>8</v>
      </c>
      <c r="B9" s="3"/>
      <c r="C9" s="4"/>
      <c r="D9" s="4"/>
      <c r="E9" s="5">
        <f>SUM(E2:E8)</f>
        <v>99.41</v>
      </c>
      <c r="F9" s="5">
        <f>SUM(F2:F8)</f>
        <v>99.41</v>
      </c>
      <c r="H9" s="5">
        <f t="shared" ref="H9:I9" si="1">SUM(H2:H8)</f>
        <v>99.477698304011724</v>
      </c>
      <c r="I9" s="5">
        <f t="shared" si="1"/>
        <v>99.477698304011724</v>
      </c>
      <c r="K9" s="5">
        <f>SUM(K2:K8)</f>
        <v>99.490000000000009</v>
      </c>
    </row>
    <row r="11" spans="1:11" ht="15" thickBot="1" x14ac:dyDescent="0.35">
      <c r="E11" s="6"/>
      <c r="F11" s="7"/>
      <c r="H11" s="6"/>
      <c r="I11" s="19"/>
      <c r="J11" s="19"/>
      <c r="K11" s="7"/>
    </row>
    <row r="12" spans="1:11" ht="15" thickTop="1" x14ac:dyDescent="0.3">
      <c r="E12" s="8"/>
      <c r="F12" s="9"/>
      <c r="I12" s="8"/>
      <c r="J12" s="9"/>
    </row>
    <row r="14" spans="1:11" x14ac:dyDescent="0.3">
      <c r="E14" s="11" t="s">
        <v>10</v>
      </c>
      <c r="F14" s="10"/>
      <c r="H14" s="20" t="s">
        <v>11</v>
      </c>
    </row>
    <row r="15" spans="1:11" x14ac:dyDescent="0.3">
      <c r="E15" s="12" t="s">
        <v>9</v>
      </c>
    </row>
  </sheetData>
  <pageMargins left="0.7" right="0.7" top="0.75" bottom="0.75" header="0.3" footer="0.3"/>
  <ignoredErrors>
    <ignoredError sqref="H3:H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Clements</dc:creator>
  <cp:lastModifiedBy>David Clements</cp:lastModifiedBy>
  <dcterms:created xsi:type="dcterms:W3CDTF">2024-06-25T10:30:09Z</dcterms:created>
  <dcterms:modified xsi:type="dcterms:W3CDTF">2024-06-28T16:45:22Z</dcterms:modified>
</cp:coreProperties>
</file>