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0"/>
  <workbookPr codeName="Denne_projektmappe" defaultThemeVersion="166925"/>
  <mc:AlternateContent xmlns:mc="http://schemas.openxmlformats.org/markup-compatibility/2006">
    <mc:Choice Requires="x15">
      <x15ac:absPath xmlns:x15ac="http://schemas.microsoft.com/office/spreadsheetml/2010/11/ac" url="/Users/omidnoormohammadian/Desktop/Chrome Downloads/"/>
    </mc:Choice>
  </mc:AlternateContent>
  <xr:revisionPtr revIDLastSave="0" documentId="8_{13762F5A-AD12-2548-9443-017150E3E2D4}" xr6:coauthVersionLast="47" xr6:coauthVersionMax="47" xr10:uidLastSave="{00000000-0000-0000-0000-000000000000}"/>
  <bookViews>
    <workbookView xWindow="20" yWindow="500" windowWidth="38380" windowHeight="21080" activeTab="2" xr2:uid="{9E2E6A43-BAAD-6E44-AD45-BB14A5F02A46}"/>
  </bookViews>
  <sheets>
    <sheet name="RPE Skema" sheetId="1" state="hidden" r:id="rId1"/>
    <sheet name="V1 solution" sheetId="168" r:id="rId2"/>
    <sheet name="V2 unsolved" sheetId="166" r:id="rId3"/>
    <sheet name="Drop-Down Menus" sheetId="153"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68" l="1" a="1"/>
  <c r="J6" i="168" s="1"/>
  <c r="BW523" i="168"/>
  <c r="BV523" i="168"/>
  <c r="BU523" i="168"/>
  <c r="BT523" i="168"/>
  <c r="BS523" i="168"/>
  <c r="BR523" i="168"/>
  <c r="BQ523" i="168"/>
  <c r="BP523" i="168"/>
  <c r="BO523" i="168"/>
  <c r="BN523" i="168"/>
  <c r="BM523" i="168"/>
  <c r="BV518" i="168"/>
  <c r="BU518" i="168"/>
  <c r="BT518" i="168"/>
  <c r="BS518" i="168"/>
  <c r="BR518" i="168"/>
  <c r="BQ518" i="168"/>
  <c r="BP518" i="168"/>
  <c r="BO518" i="168"/>
  <c r="BN518" i="168"/>
  <c r="BM518" i="168"/>
  <c r="BW518" i="168" s="1"/>
  <c r="BW514" i="168"/>
  <c r="BV514" i="168"/>
  <c r="BU514" i="168"/>
  <c r="BT514" i="168"/>
  <c r="BS514" i="168"/>
  <c r="BR514" i="168"/>
  <c r="BQ514" i="168"/>
  <c r="BP514" i="168"/>
  <c r="BO514" i="168"/>
  <c r="BN514" i="168"/>
  <c r="BM514" i="168"/>
  <c r="BV505" i="168"/>
  <c r="BU505" i="168"/>
  <c r="BT505" i="168"/>
  <c r="BS505" i="168"/>
  <c r="BR505" i="168"/>
  <c r="BQ505" i="168"/>
  <c r="BP505" i="168"/>
  <c r="BO505" i="168"/>
  <c r="BN505" i="168"/>
  <c r="BM505" i="168"/>
  <c r="BV500" i="168"/>
  <c r="BU500" i="168"/>
  <c r="BT500" i="168"/>
  <c r="BS500" i="168"/>
  <c r="BR500" i="168"/>
  <c r="BQ500" i="168"/>
  <c r="BP500" i="168"/>
  <c r="BO500" i="168"/>
  <c r="BN500" i="168"/>
  <c r="BM500" i="168"/>
  <c r="BV496" i="168"/>
  <c r="BU496" i="168"/>
  <c r="BT496" i="168"/>
  <c r="BS496" i="168"/>
  <c r="BR496" i="168"/>
  <c r="BQ496" i="168"/>
  <c r="BP496" i="168"/>
  <c r="BO496" i="168"/>
  <c r="BN496" i="168"/>
  <c r="BM496" i="168"/>
  <c r="G476" i="168"/>
  <c r="G474" i="168"/>
  <c r="G472" i="168"/>
  <c r="E397" i="168"/>
  <c r="D397" i="168"/>
  <c r="E396" i="168"/>
  <c r="D396" i="168"/>
  <c r="E395" i="168"/>
  <c r="D395" i="168"/>
  <c r="E394" i="168"/>
  <c r="D394" i="168"/>
  <c r="E393" i="168"/>
  <c r="D393" i="168"/>
  <c r="E392" i="168"/>
  <c r="D392" i="168"/>
  <c r="E390" i="168"/>
  <c r="D390" i="168"/>
  <c r="E389" i="168"/>
  <c r="D389" i="168"/>
  <c r="E388" i="168"/>
  <c r="D388" i="168"/>
  <c r="E387" i="168"/>
  <c r="D387" i="168"/>
  <c r="E386" i="168"/>
  <c r="D386" i="168"/>
  <c r="E385" i="168"/>
  <c r="D385" i="168"/>
  <c r="B375" i="168"/>
  <c r="B374" i="168"/>
  <c r="B372" i="168"/>
  <c r="B371" i="168"/>
  <c r="B369" i="168"/>
  <c r="B368" i="168"/>
  <c r="B366" i="168"/>
  <c r="B365" i="168"/>
  <c r="B362" i="168"/>
  <c r="B361" i="168"/>
  <c r="B359" i="168"/>
  <c r="B358" i="168"/>
  <c r="B356" i="168"/>
  <c r="B355" i="168"/>
  <c r="B353" i="168"/>
  <c r="B352" i="168"/>
  <c r="B350" i="168"/>
  <c r="B349" i="168"/>
  <c r="B347" i="168"/>
  <c r="B346" i="168"/>
  <c r="B344" i="168"/>
  <c r="B343" i="168"/>
  <c r="B341" i="168"/>
  <c r="B340" i="168"/>
  <c r="B338" i="168"/>
  <c r="B337" i="168"/>
  <c r="B335" i="168"/>
  <c r="B334" i="168"/>
  <c r="B332" i="168"/>
  <c r="B331" i="168"/>
  <c r="B329" i="168"/>
  <c r="B328" i="168"/>
  <c r="B326" i="168"/>
  <c r="B325" i="168"/>
  <c r="B323" i="168"/>
  <c r="B322" i="168"/>
  <c r="B320" i="168"/>
  <c r="B319" i="168"/>
  <c r="B317" i="168"/>
  <c r="B316" i="168"/>
  <c r="B314" i="168"/>
  <c r="B313" i="168"/>
  <c r="B311" i="168"/>
  <c r="B310" i="168"/>
  <c r="B308" i="168"/>
  <c r="B307" i="168"/>
  <c r="B305" i="168"/>
  <c r="B304" i="168"/>
  <c r="B302" i="168"/>
  <c r="B301" i="168"/>
  <c r="B299" i="168"/>
  <c r="B298" i="168"/>
  <c r="B296" i="168"/>
  <c r="B295" i="168"/>
  <c r="B293" i="168"/>
  <c r="B292" i="168"/>
  <c r="B290" i="168"/>
  <c r="B289" i="168"/>
  <c r="B287" i="168"/>
  <c r="B286" i="168"/>
  <c r="E253" i="168"/>
  <c r="D253" i="168"/>
  <c r="E252" i="168"/>
  <c r="D252" i="168"/>
  <c r="E251" i="168"/>
  <c r="D251" i="168"/>
  <c r="E250" i="168"/>
  <c r="D250" i="168"/>
  <c r="E249" i="168"/>
  <c r="D249" i="168"/>
  <c r="E248" i="168"/>
  <c r="D248" i="168"/>
  <c r="E245" i="168"/>
  <c r="D245" i="168"/>
  <c r="E244" i="168"/>
  <c r="D244" i="168"/>
  <c r="E243" i="168"/>
  <c r="D243" i="168"/>
  <c r="E242" i="168"/>
  <c r="D242" i="168"/>
  <c r="E241" i="168"/>
  <c r="D241" i="168"/>
  <c r="E240" i="168"/>
  <c r="D240" i="168"/>
  <c r="E203" i="168"/>
  <c r="D203" i="168"/>
  <c r="E202" i="168"/>
  <c r="D202" i="168"/>
  <c r="E201" i="168"/>
  <c r="D201" i="168"/>
  <c r="E200" i="168"/>
  <c r="D200" i="168"/>
  <c r="E199" i="168"/>
  <c r="D199" i="168"/>
  <c r="E198" i="168"/>
  <c r="D198" i="168"/>
  <c r="E195" i="168"/>
  <c r="D195" i="168"/>
  <c r="E194" i="168"/>
  <c r="D194" i="168"/>
  <c r="E193" i="168"/>
  <c r="D193" i="168"/>
  <c r="E192" i="168"/>
  <c r="D192" i="168"/>
  <c r="E191" i="168"/>
  <c r="D191" i="168"/>
  <c r="E190" i="168"/>
  <c r="D190" i="168"/>
  <c r="B181" i="168"/>
  <c r="B180" i="168"/>
  <c r="B178" i="168"/>
  <c r="B177" i="168"/>
  <c r="B175" i="168"/>
  <c r="B174" i="168"/>
  <c r="B173" i="168"/>
  <c r="B172" i="168"/>
  <c r="B169" i="168"/>
  <c r="B168" i="168"/>
  <c r="B166" i="168"/>
  <c r="B165" i="168"/>
  <c r="B163" i="168"/>
  <c r="B162" i="168"/>
  <c r="B160" i="168"/>
  <c r="B159" i="168"/>
  <c r="B157" i="168"/>
  <c r="B156" i="168"/>
  <c r="B154" i="168"/>
  <c r="B153" i="168"/>
  <c r="B151" i="168"/>
  <c r="B150" i="168"/>
  <c r="B148" i="168"/>
  <c r="B147" i="168"/>
  <c r="B145" i="168"/>
  <c r="B144" i="168"/>
  <c r="B142" i="168"/>
  <c r="B141" i="168"/>
  <c r="B139" i="168"/>
  <c r="B138" i="168"/>
  <c r="B136" i="168"/>
  <c r="B135" i="168"/>
  <c r="B133" i="168"/>
  <c r="B132" i="168"/>
  <c r="B130" i="168"/>
  <c r="B129" i="168"/>
  <c r="B127" i="168"/>
  <c r="B126" i="168"/>
  <c r="B124" i="168"/>
  <c r="B123" i="168"/>
  <c r="B121" i="168"/>
  <c r="B120" i="168"/>
  <c r="B118" i="168"/>
  <c r="B117" i="168"/>
  <c r="B115" i="168"/>
  <c r="B114" i="168"/>
  <c r="B112" i="168"/>
  <c r="B111" i="168"/>
  <c r="B109" i="168"/>
  <c r="B108" i="168"/>
  <c r="B106" i="168"/>
  <c r="B105" i="168"/>
  <c r="B103" i="168"/>
  <c r="B102" i="168"/>
  <c r="B100" i="168"/>
  <c r="B99" i="168"/>
  <c r="S99" i="168"/>
  <c r="S98" i="168"/>
  <c r="S95" i="168"/>
  <c r="L86" i="168"/>
  <c r="S94" i="168"/>
  <c r="BW496" i="168" l="1"/>
  <c r="BW500" i="168"/>
  <c r="BW505" i="168"/>
  <c r="BV523" i="166"/>
  <c r="BU523" i="166"/>
  <c r="BT523" i="166"/>
  <c r="BS523" i="166"/>
  <c r="BR523" i="166"/>
  <c r="BQ523" i="166"/>
  <c r="BP523" i="166"/>
  <c r="BO523" i="166"/>
  <c r="BN523" i="166"/>
  <c r="BM523" i="166"/>
  <c r="BV518" i="166"/>
  <c r="BU518" i="166"/>
  <c r="BT518" i="166"/>
  <c r="BS518" i="166"/>
  <c r="BR518" i="166"/>
  <c r="BQ518" i="166"/>
  <c r="BP518" i="166"/>
  <c r="BO518" i="166"/>
  <c r="BN518" i="166"/>
  <c r="BM518" i="166"/>
  <c r="BV514" i="166"/>
  <c r="BU514" i="166"/>
  <c r="BT514" i="166"/>
  <c r="BS514" i="166"/>
  <c r="BR514" i="166"/>
  <c r="BQ514" i="166"/>
  <c r="BP514" i="166"/>
  <c r="BO514" i="166"/>
  <c r="BN514" i="166"/>
  <c r="BM514" i="166"/>
  <c r="BV505" i="166"/>
  <c r="BU505" i="166"/>
  <c r="BT505" i="166"/>
  <c r="BR505" i="166"/>
  <c r="BQ505" i="166"/>
  <c r="BP505" i="166"/>
  <c r="BN505" i="166"/>
  <c r="BM505" i="166"/>
  <c r="BU500" i="166"/>
  <c r="BS500" i="166"/>
  <c r="BQ500" i="166"/>
  <c r="BO500" i="166"/>
  <c r="BM500" i="166"/>
  <c r="BV496" i="166"/>
  <c r="BT496" i="166"/>
  <c r="BS496" i="166"/>
  <c r="BR496" i="166"/>
  <c r="BP496" i="166"/>
  <c r="BO496" i="166"/>
  <c r="BN496" i="166"/>
  <c r="G485" i="166"/>
  <c r="G483" i="166"/>
  <c r="G481" i="166"/>
  <c r="E406" i="166"/>
  <c r="D406" i="166"/>
  <c r="E405" i="166"/>
  <c r="D405" i="166"/>
  <c r="E404" i="166"/>
  <c r="D404" i="166"/>
  <c r="E403" i="166"/>
  <c r="D403" i="166"/>
  <c r="E402" i="166"/>
  <c r="D402" i="166"/>
  <c r="E401" i="166"/>
  <c r="D401" i="166"/>
  <c r="E399" i="166"/>
  <c r="D399" i="166"/>
  <c r="E398" i="166"/>
  <c r="D398" i="166"/>
  <c r="E397" i="166"/>
  <c r="D397" i="166"/>
  <c r="E396" i="166"/>
  <c r="D396" i="166"/>
  <c r="E395" i="166"/>
  <c r="D395" i="166"/>
  <c r="E394" i="166"/>
  <c r="D394" i="166"/>
  <c r="B384" i="166"/>
  <c r="B383" i="166"/>
  <c r="B381" i="166"/>
  <c r="B380" i="166"/>
  <c r="B378" i="166"/>
  <c r="B377" i="166"/>
  <c r="B375" i="166"/>
  <c r="B374" i="166"/>
  <c r="B371" i="166"/>
  <c r="B370" i="166"/>
  <c r="B368" i="166"/>
  <c r="B367" i="166"/>
  <c r="B365" i="166"/>
  <c r="B364" i="166"/>
  <c r="B362" i="166"/>
  <c r="B361" i="166"/>
  <c r="B359" i="166"/>
  <c r="B358" i="166"/>
  <c r="B356" i="166"/>
  <c r="B355" i="166"/>
  <c r="B353" i="166"/>
  <c r="B352" i="166"/>
  <c r="B350" i="166"/>
  <c r="B349" i="166"/>
  <c r="B347" i="166"/>
  <c r="B346" i="166"/>
  <c r="B344" i="166"/>
  <c r="B343" i="166"/>
  <c r="B341" i="166"/>
  <c r="B340" i="166"/>
  <c r="B338" i="166"/>
  <c r="B337" i="166"/>
  <c r="B335" i="166"/>
  <c r="B334" i="166"/>
  <c r="B332" i="166"/>
  <c r="B331" i="166"/>
  <c r="B329" i="166"/>
  <c r="B328" i="166"/>
  <c r="B326" i="166"/>
  <c r="B325" i="166"/>
  <c r="B323" i="166"/>
  <c r="B322" i="166"/>
  <c r="B320" i="166"/>
  <c r="B319" i="166"/>
  <c r="B317" i="166"/>
  <c r="B316" i="166"/>
  <c r="B314" i="166"/>
  <c r="B313" i="166"/>
  <c r="B311" i="166"/>
  <c r="B310" i="166"/>
  <c r="B308" i="166"/>
  <c r="B307" i="166"/>
  <c r="B305" i="166"/>
  <c r="B304" i="166"/>
  <c r="B302" i="166"/>
  <c r="B301" i="166"/>
  <c r="B299" i="166"/>
  <c r="B298" i="166"/>
  <c r="B296" i="166"/>
  <c r="B295" i="166"/>
  <c r="E262" i="166"/>
  <c r="D262" i="166"/>
  <c r="E261" i="166"/>
  <c r="D261" i="166"/>
  <c r="E260" i="166"/>
  <c r="D260" i="166"/>
  <c r="E259" i="166"/>
  <c r="D259" i="166"/>
  <c r="E258" i="166"/>
  <c r="D258" i="166"/>
  <c r="E257" i="166"/>
  <c r="D257" i="166"/>
  <c r="E254" i="166"/>
  <c r="D254" i="166"/>
  <c r="E253" i="166"/>
  <c r="D253" i="166"/>
  <c r="E252" i="166"/>
  <c r="D252" i="166"/>
  <c r="E251" i="166"/>
  <c r="D251" i="166"/>
  <c r="E250" i="166"/>
  <c r="D250" i="166"/>
  <c r="E249" i="166"/>
  <c r="D249" i="166"/>
  <c r="E212" i="166"/>
  <c r="D212" i="166"/>
  <c r="E211" i="166"/>
  <c r="D211" i="166"/>
  <c r="E210" i="166"/>
  <c r="D210" i="166"/>
  <c r="E209" i="166"/>
  <c r="D209" i="166"/>
  <c r="E208" i="166"/>
  <c r="D208" i="166"/>
  <c r="E207" i="166"/>
  <c r="D207" i="166"/>
  <c r="E204" i="166"/>
  <c r="D204" i="166"/>
  <c r="E203" i="166"/>
  <c r="D203" i="166"/>
  <c r="E202" i="166"/>
  <c r="D202" i="166"/>
  <c r="E201" i="166"/>
  <c r="D201" i="166"/>
  <c r="E200" i="166"/>
  <c r="D200" i="166"/>
  <c r="E199" i="166"/>
  <c r="D199" i="166"/>
  <c r="B190" i="166"/>
  <c r="B189" i="166"/>
  <c r="B187" i="166"/>
  <c r="B186" i="166"/>
  <c r="B184" i="166"/>
  <c r="B183" i="166"/>
  <c r="B182" i="166"/>
  <c r="B181" i="166"/>
  <c r="B178" i="166"/>
  <c r="B177" i="166"/>
  <c r="B175" i="166"/>
  <c r="B174" i="166"/>
  <c r="B172" i="166"/>
  <c r="B171" i="166"/>
  <c r="B169" i="166"/>
  <c r="B168" i="166"/>
  <c r="B166" i="166"/>
  <c r="B165" i="166"/>
  <c r="B163" i="166"/>
  <c r="B162" i="166"/>
  <c r="B160" i="166"/>
  <c r="B159" i="166"/>
  <c r="B157" i="166"/>
  <c r="B156" i="166"/>
  <c r="B154" i="166"/>
  <c r="B153" i="166"/>
  <c r="B151" i="166"/>
  <c r="B150" i="166"/>
  <c r="B148" i="166"/>
  <c r="B147" i="166"/>
  <c r="B145" i="166"/>
  <c r="B144" i="166"/>
  <c r="B142" i="166"/>
  <c r="B141" i="166"/>
  <c r="B139" i="166"/>
  <c r="B138" i="166"/>
  <c r="B136" i="166"/>
  <c r="B135" i="166"/>
  <c r="B133" i="166"/>
  <c r="B132" i="166"/>
  <c r="B130" i="166"/>
  <c r="B129" i="166"/>
  <c r="B127" i="166"/>
  <c r="B126" i="166"/>
  <c r="B124" i="166"/>
  <c r="B123" i="166"/>
  <c r="B121" i="166"/>
  <c r="B120" i="166"/>
  <c r="B118" i="166"/>
  <c r="B117" i="166"/>
  <c r="B115" i="166"/>
  <c r="B114" i="166"/>
  <c r="B112" i="166"/>
  <c r="B111" i="166"/>
  <c r="B109" i="166"/>
  <c r="B108" i="166"/>
  <c r="S99" i="166"/>
  <c r="S98" i="166"/>
  <c r="S95" i="166"/>
  <c r="L95" i="166"/>
  <c r="S94" i="166"/>
  <c r="G36" i="1"/>
  <c r="H36" i="1"/>
  <c r="I36" i="1"/>
  <c r="J36" i="1"/>
  <c r="K36" i="1"/>
  <c r="L36" i="1"/>
  <c r="M36" i="1"/>
  <c r="N36" i="1"/>
  <c r="O36" i="1"/>
  <c r="P36" i="1"/>
  <c r="Q36" i="1"/>
  <c r="G37" i="1"/>
  <c r="H37" i="1"/>
  <c r="I37" i="1"/>
  <c r="J37" i="1"/>
  <c r="K37" i="1"/>
  <c r="L37" i="1"/>
  <c r="M37" i="1"/>
  <c r="N37" i="1"/>
  <c r="O37" i="1"/>
  <c r="P37" i="1"/>
  <c r="Q37" i="1"/>
  <c r="G38" i="1"/>
  <c r="H38" i="1"/>
  <c r="I38" i="1"/>
  <c r="J38" i="1"/>
  <c r="K38" i="1"/>
  <c r="L38" i="1"/>
  <c r="M38" i="1"/>
  <c r="N38" i="1"/>
  <c r="O38" i="1"/>
  <c r="P38" i="1"/>
  <c r="Q38" i="1"/>
  <c r="G39" i="1"/>
  <c r="H39" i="1"/>
  <c r="I39" i="1"/>
  <c r="J39" i="1"/>
  <c r="K39" i="1"/>
  <c r="L39" i="1"/>
  <c r="M39" i="1"/>
  <c r="N39" i="1"/>
  <c r="O39" i="1"/>
  <c r="P39" i="1"/>
  <c r="Q39" i="1"/>
  <c r="G40" i="1"/>
  <c r="H40" i="1"/>
  <c r="I40" i="1"/>
  <c r="J40" i="1"/>
  <c r="K40" i="1"/>
  <c r="L40" i="1"/>
  <c r="M40" i="1"/>
  <c r="N40" i="1"/>
  <c r="O40" i="1"/>
  <c r="P40" i="1"/>
  <c r="Q40" i="1"/>
  <c r="G41" i="1"/>
  <c r="H41" i="1"/>
  <c r="I41" i="1"/>
  <c r="J41" i="1"/>
  <c r="K41" i="1"/>
  <c r="L41" i="1"/>
  <c r="M41" i="1"/>
  <c r="N41" i="1"/>
  <c r="O41" i="1"/>
  <c r="P41" i="1"/>
  <c r="Q41" i="1"/>
  <c r="G42" i="1"/>
  <c r="H42" i="1"/>
  <c r="I42" i="1"/>
  <c r="J42" i="1"/>
  <c r="K42" i="1"/>
  <c r="L42" i="1"/>
  <c r="M42" i="1"/>
  <c r="N42" i="1"/>
  <c r="O42" i="1"/>
  <c r="P42" i="1"/>
  <c r="Q42" i="1"/>
  <c r="G43" i="1"/>
  <c r="H43" i="1"/>
  <c r="I43" i="1"/>
  <c r="J43" i="1"/>
  <c r="K43" i="1"/>
  <c r="L43" i="1"/>
  <c r="M43" i="1"/>
  <c r="N43" i="1"/>
  <c r="O43" i="1"/>
  <c r="P43" i="1"/>
  <c r="Q43" i="1"/>
  <c r="F39" i="1"/>
  <c r="F40" i="1"/>
  <c r="F41" i="1"/>
  <c r="F42" i="1"/>
  <c r="F43" i="1"/>
  <c r="F38" i="1"/>
  <c r="F37" i="1"/>
  <c r="F36" i="1"/>
  <c r="BR500" i="166"/>
  <c r="BV500" i="166"/>
  <c r="BM496" i="166"/>
  <c r="BO505" i="166"/>
  <c r="BT500" i="166"/>
  <c r="BU496" i="166"/>
  <c r="BS505" i="166"/>
  <c r="BP500" i="166"/>
  <c r="BN500" i="166"/>
  <c r="BQ496" i="166"/>
  <c r="BW518" i="166" l="1"/>
  <c r="BW523" i="166"/>
  <c r="BW514" i="166"/>
  <c r="BW505" i="166"/>
  <c r="BW496" i="166"/>
  <c r="BW500" i="16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<sst xmlns="http://schemas.openxmlformats.org/spreadsheetml/2006/main" count="807" uniqueCount="374">
  <si>
    <t>RPE</t>
  </si>
  <si>
    <t>Reps</t>
  </si>
  <si>
    <t>Comp Squat</t>
  </si>
  <si>
    <t>Primær Bænk</t>
  </si>
  <si>
    <t>Comp Bench</t>
  </si>
  <si>
    <t>Upper Back</t>
  </si>
  <si>
    <t>Hack Squat</t>
  </si>
  <si>
    <t>Paused Deadlift</t>
  </si>
  <si>
    <t>Tempo Bench</t>
  </si>
  <si>
    <t>Lat Pulldown, Medium Power Grip</t>
  </si>
  <si>
    <t>Comp Deadlift</t>
  </si>
  <si>
    <t>3-Count Bench</t>
  </si>
  <si>
    <t>Lat Pulldown, Wide Power Grip</t>
  </si>
  <si>
    <t>Good Morning</t>
  </si>
  <si>
    <t>Dumbbell Finger Curls</t>
  </si>
  <si>
    <t>Ab Wheel Rollouts</t>
  </si>
  <si>
    <t>45 Degree Oblique Raise</t>
  </si>
  <si>
    <t>Dag 5</t>
  </si>
  <si>
    <t>Primær Quad</t>
  </si>
  <si>
    <t>Platz Hack Squat</t>
  </si>
  <si>
    <t>Primær Bryst</t>
  </si>
  <si>
    <t>Dag 2</t>
  </si>
  <si>
    <t>Bent Over Row</t>
  </si>
  <si>
    <t>Pendlay Row</t>
  </si>
  <si>
    <t>Chest Supported Row (Lat Emphasis)</t>
  </si>
  <si>
    <t>Meadows Row</t>
  </si>
  <si>
    <t>Seal Row</t>
  </si>
  <si>
    <t>Inverted Rows</t>
  </si>
  <si>
    <t>T-bar Row</t>
  </si>
  <si>
    <t>Seated Cable Row, Wide Power Grip</t>
  </si>
  <si>
    <t>Seated Cable Row, Medium Power Grip</t>
  </si>
  <si>
    <t>Primær Posterior Chain</t>
  </si>
  <si>
    <t>RDL</t>
  </si>
  <si>
    <t>SLDL</t>
  </si>
  <si>
    <t>Deficit RDL</t>
  </si>
  <si>
    <t>Deficit SLDL</t>
  </si>
  <si>
    <t>Narrow Good Morning</t>
  </si>
  <si>
    <t>Lats</t>
  </si>
  <si>
    <t>Hip-Thrust</t>
  </si>
  <si>
    <t>45 Degree Back Raise</t>
  </si>
  <si>
    <t>Lying Leg Curls</t>
  </si>
  <si>
    <t>Seated Leg Curls</t>
  </si>
  <si>
    <t>Glute Kickbacks</t>
  </si>
  <si>
    <t>Glute Ham Raise</t>
  </si>
  <si>
    <t>Dumbbell RDL</t>
  </si>
  <si>
    <t>Lat Pulldown W/handles</t>
  </si>
  <si>
    <t>Dumbbell Chest Supported Row (Lat Emphasis)</t>
  </si>
  <si>
    <t>Lat Pulldown, Single Arm Chest Supported 45 Degree</t>
  </si>
  <si>
    <t>Lat Pulldown, Vertical Single Arm</t>
  </si>
  <si>
    <t>Cable Pullover, Rope</t>
  </si>
  <si>
    <t>Cable Pullover, Triangle</t>
  </si>
  <si>
    <t>Pull-Up</t>
  </si>
  <si>
    <t>Chin-Up</t>
  </si>
  <si>
    <t>Cable Pullover, Handles</t>
  </si>
  <si>
    <t>Lat Pulldown, Single arm Kneeling</t>
  </si>
  <si>
    <t>Cable Row, Neutral Grip</t>
  </si>
  <si>
    <t>Lat Pulldown, Straight</t>
  </si>
  <si>
    <t>Cable Pullover, Straight</t>
  </si>
  <si>
    <t>Incline Dumbbell Press</t>
  </si>
  <si>
    <t>High-bar Squat</t>
  </si>
  <si>
    <t>SBB-Squat</t>
  </si>
  <si>
    <t>Tempo Squat</t>
  </si>
  <si>
    <t>Front Squat</t>
  </si>
  <si>
    <t>Platz Squat</t>
  </si>
  <si>
    <t>Pin Squat</t>
  </si>
  <si>
    <t>Hanging Leg Raises</t>
  </si>
  <si>
    <t>Roman Chair Leg Raise</t>
  </si>
  <si>
    <t>Cable Ab Crunches</t>
  </si>
  <si>
    <t>GHD Situp</t>
  </si>
  <si>
    <t>Decline Situp</t>
  </si>
  <si>
    <t>Seated Ab Crunch Machine</t>
  </si>
  <si>
    <t>Paused Hack Squat</t>
  </si>
  <si>
    <t>Smith Machine Squat</t>
  </si>
  <si>
    <t>Leg Press</t>
  </si>
  <si>
    <t>Leg Extensions</t>
  </si>
  <si>
    <t>Sissy Hack Squat</t>
  </si>
  <si>
    <t>Single-leg, Leg Press</t>
  </si>
  <si>
    <t>Incline Bench</t>
  </si>
  <si>
    <t>Box Squat</t>
  </si>
  <si>
    <t>Halting Deadlift</t>
  </si>
  <si>
    <t>Larsen Bench</t>
  </si>
  <si>
    <t>TYI Raise</t>
  </si>
  <si>
    <t>Nordic Hamstring Curl</t>
  </si>
  <si>
    <t>Biceps</t>
  </si>
  <si>
    <t>Barbell Curls</t>
  </si>
  <si>
    <t>Dumbbell Curls</t>
  </si>
  <si>
    <t>Wall-Supported Dumbbell Curls</t>
  </si>
  <si>
    <t>Ez-bar Curl</t>
  </si>
  <si>
    <t>Preacher Curl, Ez-bar</t>
  </si>
  <si>
    <t>Knee-supported Concentration Curl</t>
  </si>
  <si>
    <t>Bench-supported Concentration Curl</t>
  </si>
  <si>
    <t>Seated Dumbbell Curls</t>
  </si>
  <si>
    <t>Incline Dumbbell Curls</t>
  </si>
  <si>
    <t>Drag Curl</t>
  </si>
  <si>
    <t>Cable Curl, Straight</t>
  </si>
  <si>
    <t>Cable Curl, Ropes</t>
  </si>
  <si>
    <t>Cable Curl, Ez-bar</t>
  </si>
  <si>
    <t>Bayesian Curl</t>
  </si>
  <si>
    <t>Cable Concentration Curl</t>
  </si>
  <si>
    <t>Ez-bar Spider Curl</t>
  </si>
  <si>
    <t>Dumbbell Spider Curl</t>
  </si>
  <si>
    <t>Hammer Curl</t>
  </si>
  <si>
    <t>Seated Hammer Curl</t>
  </si>
  <si>
    <t>Wall-supported Hammer Curl</t>
  </si>
  <si>
    <t>Single-arm, Reverse Preacher Hammer Curl</t>
  </si>
  <si>
    <t>Close Grip Ez-bar Curl</t>
  </si>
  <si>
    <t>Dumbbell Preacher Curl</t>
  </si>
  <si>
    <t>Triceps</t>
  </si>
  <si>
    <t>Rear Delts</t>
  </si>
  <si>
    <t>Shoulders</t>
  </si>
  <si>
    <t>Abs</t>
  </si>
  <si>
    <t>Calves</t>
  </si>
  <si>
    <t>Forearms</t>
  </si>
  <si>
    <t>Chest Supported Dumbbell Laterial Raise</t>
  </si>
  <si>
    <t>Lateral Delts</t>
  </si>
  <si>
    <t>Single-arm Cable Lateral Raise</t>
  </si>
  <si>
    <t>Dumbbell Lateral Raise</t>
  </si>
  <si>
    <t>Lu-Raise</t>
  </si>
  <si>
    <t>Chest Supported Single-arm Dumbbell Laterial Raise</t>
  </si>
  <si>
    <t>Tricep Pushdown, Straight</t>
  </si>
  <si>
    <t>Tricep Pushdown, Triangle</t>
  </si>
  <si>
    <t>Tricep Pushdown, Rope</t>
  </si>
  <si>
    <t>Ez-bar Skullcrusher</t>
  </si>
  <si>
    <t>Dumbbell Skullcrusher</t>
  </si>
  <si>
    <t>Lying Cable Skullcrusher</t>
  </si>
  <si>
    <t>Single-arm Tricep Pushdown, Handle</t>
  </si>
  <si>
    <t>Single-arm Tricep Pushdown, Rope</t>
  </si>
  <si>
    <t>Gm-press</t>
  </si>
  <si>
    <t>Smith Machine Gm-Press</t>
  </si>
  <si>
    <t>Cable Overhead Extension, Rope</t>
  </si>
  <si>
    <t>Cable Overhead Extension, Straight</t>
  </si>
  <si>
    <t>Hunched Over Cable Overhead Extension</t>
  </si>
  <si>
    <t>Katana Cable Extensions</t>
  </si>
  <si>
    <t>Seated Cable Row, Straight</t>
  </si>
  <si>
    <t>Seated Cable Row, Neutral grip/w handles</t>
  </si>
  <si>
    <t>RPE SKEMA</t>
  </si>
  <si>
    <t>Reversed Hack Squat</t>
  </si>
  <si>
    <t>Close Grip Bench</t>
  </si>
  <si>
    <t>Pin Bench</t>
  </si>
  <si>
    <t>Wide Grip Bench</t>
  </si>
  <si>
    <t>Spoto Bench</t>
  </si>
  <si>
    <t>Floor Bench</t>
  </si>
  <si>
    <t>Flat Dumbbell Press</t>
  </si>
  <si>
    <t>Flat Dumbbell Press w/Stretch</t>
  </si>
  <si>
    <t>Incline Dumbbell Press W/Stretch</t>
  </si>
  <si>
    <t>Flat Smith Machine Press</t>
  </si>
  <si>
    <t>Incline Smith Machine Press</t>
  </si>
  <si>
    <t>Dips (Chest Emphasis)</t>
  </si>
  <si>
    <t>Dips (Tricep Emphasis)</t>
  </si>
  <si>
    <t>Deficit Deadlift</t>
  </si>
  <si>
    <t>Block Deadlift</t>
  </si>
  <si>
    <t xml:space="preserve">Sumo Deadlift </t>
  </si>
  <si>
    <t>Tempo Deadlift</t>
  </si>
  <si>
    <t>Overhead Press</t>
  </si>
  <si>
    <t>Behind-Neck-Press</t>
  </si>
  <si>
    <t>Smith Machine Behind-Neck-Press</t>
  </si>
  <si>
    <t>Shoulder Machine Press</t>
  </si>
  <si>
    <t>Seated Overhead Press</t>
  </si>
  <si>
    <t>Seated Smith Machine Overhead Press</t>
  </si>
  <si>
    <t>Paused Overhead Press</t>
  </si>
  <si>
    <t>Arnold Press</t>
  </si>
  <si>
    <t>Seated Smith Machine Behind-Neck-Press</t>
  </si>
  <si>
    <t>Plank</t>
  </si>
  <si>
    <t>Side Plank</t>
  </si>
  <si>
    <t>Barbell Finger Curls</t>
  </si>
  <si>
    <t>Dumbbell Wrist Curl</t>
  </si>
  <si>
    <t>Barbell Wrist Curl</t>
  </si>
  <si>
    <t>Barbell Wrist Extension</t>
  </si>
  <si>
    <t>Ez-bar Wrist Extension</t>
  </si>
  <si>
    <t>Kettlebell Wrist Extension</t>
  </si>
  <si>
    <t>Meadows Wrist Curl</t>
  </si>
  <si>
    <t>Reverse Ez-bar Curl</t>
  </si>
  <si>
    <t>Reverse Barbell Curl</t>
  </si>
  <si>
    <t>Seated Narrow Wrist Curl</t>
  </si>
  <si>
    <t>Preacher Hammer Curl</t>
  </si>
  <si>
    <t>Concentration Dumbbell Fingercurls</t>
  </si>
  <si>
    <t>Cable Finger Curl</t>
  </si>
  <si>
    <t>Reverse Ez-bar Curl w/slow eccentric</t>
  </si>
  <si>
    <t>Cable Wrist Curl</t>
  </si>
  <si>
    <t>Face Pulls</t>
  </si>
  <si>
    <t>Chest Supported Dumbbell Ski</t>
  </si>
  <si>
    <t>Chest Supported Reverse Dumbbell Fly</t>
  </si>
  <si>
    <t>Reverse Pec Deck</t>
  </si>
  <si>
    <t>Incline Rear Delt Swing</t>
  </si>
  <si>
    <t>Standing Dumbbell Ski</t>
  </si>
  <si>
    <t>Standing 45 Degree Reverse Pec Deck</t>
  </si>
  <si>
    <t>Cable Rear Delt Fly</t>
  </si>
  <si>
    <t>Single-arm Cable Rear Delt Fly</t>
  </si>
  <si>
    <t>Bent Over Rear Delt Dumbbell Fly</t>
  </si>
  <si>
    <t>Paused High-bar Squat</t>
  </si>
  <si>
    <t>Squat</t>
  </si>
  <si>
    <t>Bænk</t>
  </si>
  <si>
    <t>Dødløft</t>
  </si>
  <si>
    <t>Chest Supported Reverse Dumbbell Fly (Upper Back Emphasis)</t>
  </si>
  <si>
    <t>Sekundær Bryst</t>
  </si>
  <si>
    <t>Chest Machine</t>
  </si>
  <si>
    <t>Cable Fly</t>
  </si>
  <si>
    <t>High Incline Fly</t>
  </si>
  <si>
    <t>Low Incline Fly</t>
  </si>
  <si>
    <t>Pec Deck</t>
  </si>
  <si>
    <t>Deficit Push-up</t>
  </si>
  <si>
    <t>Incline Cable Fly</t>
  </si>
  <si>
    <t>Cable Press</t>
  </si>
  <si>
    <t>Abductor</t>
  </si>
  <si>
    <t>Adductor</t>
  </si>
  <si>
    <t>Abductor Machine</t>
  </si>
  <si>
    <t>Hip Cable Abduction</t>
  </si>
  <si>
    <t>Adducter Machine</t>
  </si>
  <si>
    <t>Cable Adductions</t>
  </si>
  <si>
    <t>Copenhagen Hip Adduction</t>
  </si>
  <si>
    <t>Banded Side-plank Clampshell Holds</t>
  </si>
  <si>
    <t>Seated Calf Raise</t>
  </si>
  <si>
    <t>Standing Smith Machine Calf Raise</t>
  </si>
  <si>
    <t>Leg Press Calf Raise</t>
  </si>
  <si>
    <t>Single-leg Leg Press Calf Raise</t>
  </si>
  <si>
    <t>Elevated Single-leg Calf Raise</t>
  </si>
  <si>
    <t>Cable Row, Handles</t>
  </si>
  <si>
    <t>Tricep Pushdown, Ez-bar Narrow</t>
  </si>
  <si>
    <t>Tricep Pushdown, Ez-bar Wide</t>
  </si>
  <si>
    <t>Halting Squat</t>
  </si>
  <si>
    <t>Paused Comp Squat</t>
  </si>
  <si>
    <t>Snatch Grip Deadlift</t>
  </si>
  <si>
    <t>Trapbar Deadlift</t>
  </si>
  <si>
    <t>Block Bench</t>
  </si>
  <si>
    <t>Cable Row, Single-arm</t>
  </si>
  <si>
    <t>Cable Row, Triangle</t>
  </si>
  <si>
    <t>Primær Dødløft</t>
  </si>
  <si>
    <t>Bent-Over Adducter Machine</t>
  </si>
  <si>
    <t>Floor Barbell Skullcrushers</t>
  </si>
  <si>
    <t>Floor Ez-bar Skullcrusher</t>
  </si>
  <si>
    <t>Banded Wrist Extension</t>
  </si>
  <si>
    <t>Reverse Standing Shoulder Machine Press</t>
  </si>
  <si>
    <t>Seated Dumbbell Lateral Raise</t>
  </si>
  <si>
    <t>Banded Wrist Curl</t>
  </si>
  <si>
    <t>Cable Wrist Curl w/handles</t>
  </si>
  <si>
    <t>Cable Wrist Extension w/handles</t>
  </si>
  <si>
    <t>Cable Curl, Neutral Grip</t>
  </si>
  <si>
    <t>Yates Row</t>
  </si>
  <si>
    <t>Seated Cable Row, Neutral</t>
  </si>
  <si>
    <t>Smith Machine Lunge</t>
  </si>
  <si>
    <t>Step-up</t>
  </si>
  <si>
    <t>Sekundær Posterior Chain</t>
  </si>
  <si>
    <t>Glute Pull Through</t>
  </si>
  <si>
    <t>Cable Tricep Kickback</t>
  </si>
  <si>
    <t>Floor Seated Chest Supported Cable Row, Neutral Grip</t>
  </si>
  <si>
    <t>Floor Seated Chest Supported Cable Row, Medium Power Grip</t>
  </si>
  <si>
    <t>Floor Seated Chest Supported Cable Row, Wide Power Grip</t>
  </si>
  <si>
    <t>Floor Seated Chest Supported Cable Row, Straight</t>
  </si>
  <si>
    <t>Dumbbell Lunge</t>
  </si>
  <si>
    <t>Cable Pullover, Neutral</t>
  </si>
  <si>
    <t>Kneeling Tricep Extension, Ez-bar</t>
  </si>
  <si>
    <t>Kneeling Tricep Extension, Straight</t>
  </si>
  <si>
    <t>Kneeling Tricep Extension, Rope</t>
  </si>
  <si>
    <t>Cable Overhead Extension, Ez-bar</t>
  </si>
  <si>
    <t>Smith Machine Deficit RDL</t>
  </si>
  <si>
    <t>Smith Machine Good Morning</t>
  </si>
  <si>
    <t xml:space="preserve">Smith Machine Rear Elevated Bulgarian Split Squats </t>
  </si>
  <si>
    <t xml:space="preserve">Smith Machine Front &amp; Back Elevated Bulgarian Split Squats </t>
  </si>
  <si>
    <t>Smith Machine Front Elevated Bulgarian Split Squats (Glute Emphasis)</t>
  </si>
  <si>
    <t>Dag 6</t>
  </si>
  <si>
    <t>Inverted Dumbbell Preacher Curl</t>
  </si>
  <si>
    <t>Ring Inverted Rows</t>
  </si>
  <si>
    <t>Single Leg Touch Down</t>
  </si>
  <si>
    <t>Smith Machine Front &amp; Back Elevated Bulgarian Split Squats (Glute Emphasis)</t>
  </si>
  <si>
    <t>Below-Knee Rack Pulls</t>
  </si>
  <si>
    <t>Single-arm Cable Crucifix Curl</t>
  </si>
  <si>
    <t>Cable Crucifix Curl</t>
  </si>
  <si>
    <t>Sekundær Quad</t>
  </si>
  <si>
    <t>Plate Abductor Raise (Straight Leg)</t>
  </si>
  <si>
    <t>Plate Abductor Raise (Bent Leg)</t>
  </si>
  <si>
    <t>Straight-arm Weighted Crunch (Ez-bar)</t>
  </si>
  <si>
    <t>Straight-arm Weighted Crunch (Plates)</t>
  </si>
  <si>
    <t>GHD Oblique Raise</t>
  </si>
  <si>
    <t>Single-arm Cable Press Down</t>
  </si>
  <si>
    <t>Standing Calf Raise Machine</t>
  </si>
  <si>
    <t>Standing Calf Raise Machine w/Stretch</t>
  </si>
  <si>
    <t>Front Elevated Reverse Smith Machine Lunge (Glute Emphasis)</t>
  </si>
  <si>
    <t>Dag 9</t>
  </si>
  <si>
    <t>Close Grip Larsen Bench</t>
  </si>
  <si>
    <t>Seated Dumbbell Overhead Press</t>
  </si>
  <si>
    <t>Standing Dumbbell Overhead Press</t>
  </si>
  <si>
    <t>1 Reps</t>
  </si>
  <si>
    <t>2 Reps</t>
  </si>
  <si>
    <t>3 Reps</t>
  </si>
  <si>
    <t>4 Reps</t>
  </si>
  <si>
    <t>5 Reps</t>
  </si>
  <si>
    <t>6 Reps</t>
  </si>
  <si>
    <t>7 Reps</t>
  </si>
  <si>
    <t>8 Reps</t>
  </si>
  <si>
    <t>9 Reps</t>
  </si>
  <si>
    <t>10 Reps</t>
  </si>
  <si>
    <t>11 Reps</t>
  </si>
  <si>
    <t>12 Reps</t>
  </si>
  <si>
    <t>RPE PROCENT DIFFERENCER</t>
  </si>
  <si>
    <t>RPE 10-9,5</t>
  </si>
  <si>
    <t>RPE 9,5-9</t>
  </si>
  <si>
    <t>RPE 8,5-8</t>
  </si>
  <si>
    <t>RPE 8-7,5</t>
  </si>
  <si>
    <t>RPE 7,5-7</t>
  </si>
  <si>
    <t>RPE 7-6,5</t>
  </si>
  <si>
    <t>RPE 6,5-6</t>
  </si>
  <si>
    <t>RPE 9-8,5</t>
  </si>
  <si>
    <t>Seated Cable Overhead Extension, Ez-bar</t>
  </si>
  <si>
    <t>Seated Cable Overhead Extension, Straight</t>
  </si>
  <si>
    <t>Seated Cable Overhead Extension, Rope</t>
  </si>
  <si>
    <t>Reverse Seated Shoulder Machine Press</t>
  </si>
  <si>
    <t>BNP Lat Pulldown, Straight</t>
  </si>
  <si>
    <t>Banded Hack Squat</t>
  </si>
  <si>
    <t>Wide Pull-Up</t>
  </si>
  <si>
    <t>Cable Row, Power Grip Narrow</t>
  </si>
  <si>
    <t>BNP Lat Pulldown, Wide Power Grip</t>
  </si>
  <si>
    <t>Dag 1</t>
  </si>
  <si>
    <t>Single-leg Seated Leg Curls</t>
  </si>
  <si>
    <t>Single-leg Leg Extensions</t>
  </si>
  <si>
    <t>Sucide Leg Extensions 20;20;20</t>
  </si>
  <si>
    <t>Sucide Lying Leg Curls 20;20;20</t>
  </si>
  <si>
    <t>Suicide Seated Leg Curls 20;20;20</t>
  </si>
  <si>
    <t>Single-leg Lying Leg Curls</t>
  </si>
  <si>
    <t>Set Type</t>
  </si>
  <si>
    <t>DROP SET</t>
  </si>
  <si>
    <t>STRAIGHT SET</t>
  </si>
  <si>
    <t>STRAIGHT SETS (grøn)</t>
  </si>
  <si>
    <t>DROP SETS (grøn)</t>
  </si>
  <si>
    <t>STRAIGHT SET (gul)</t>
  </si>
  <si>
    <t>DROPSET (gul)</t>
  </si>
  <si>
    <t>STRAIGHT SET (grøn)</t>
  </si>
  <si>
    <t>DROPSET (grøn)</t>
  </si>
  <si>
    <t>RPE CHART DELOAD</t>
  </si>
  <si>
    <t>RPE CHART</t>
  </si>
  <si>
    <t>Cable Row, Straight</t>
  </si>
  <si>
    <t>45 Degree Seated Iliac Cable Pulldown</t>
  </si>
  <si>
    <t>Wide Grip Incline Smith Machine press</t>
  </si>
  <si>
    <t>Single-arm Cable Curl</t>
  </si>
  <si>
    <t>Cross Body Pushdown</t>
  </si>
  <si>
    <t>Incline Pushdown, Rope</t>
  </si>
  <si>
    <t>Incline Pushdown, Ez-bar Wide</t>
  </si>
  <si>
    <t>Incline Pushdown, Ez-bar Narrow</t>
  </si>
  <si>
    <t>Incline Pushdown, Straight</t>
  </si>
  <si>
    <t>Incline Pushdown, Single-arm</t>
  </si>
  <si>
    <t>Cable Row, Single-arm Floor Seated</t>
  </si>
  <si>
    <t>Bent Over Row, Deficit</t>
  </si>
  <si>
    <t>Bent Over Row, Deficit Smith Machine</t>
  </si>
  <si>
    <t>Pendlay Row, Deficit</t>
  </si>
  <si>
    <t>Chest Supported Row</t>
  </si>
  <si>
    <t>Chest Supported Dumbbell Row</t>
  </si>
  <si>
    <t>T-bar Row, Deficit</t>
  </si>
  <si>
    <t>Yates Row, Smith Machine</t>
  </si>
  <si>
    <t>SBD Back off Set</t>
  </si>
  <si>
    <t>SBD Back Off reps</t>
  </si>
  <si>
    <t>SBD Back Off RPE</t>
  </si>
  <si>
    <t>DELOAD</t>
  </si>
  <si>
    <t>Primær Squat</t>
  </si>
  <si>
    <t>Primær</t>
  </si>
  <si>
    <t>Grøn</t>
  </si>
  <si>
    <t>Gul</t>
  </si>
  <si>
    <t>Dag 1,1</t>
  </si>
  <si>
    <t>Dag 2,1</t>
  </si>
  <si>
    <t>Dag 5,1</t>
  </si>
  <si>
    <t>Dag 6,1</t>
  </si>
  <si>
    <t>Dag 9, 1</t>
  </si>
  <si>
    <t>Dag 9,1</t>
  </si>
  <si>
    <t>RPE avg. Back OFF</t>
  </si>
  <si>
    <t>Back off set RPE avg</t>
  </si>
  <si>
    <t>Topset RPE</t>
  </si>
  <si>
    <t>RPE avg. Top Set</t>
  </si>
  <si>
    <t>Lat Pulldown, Neutral</t>
  </si>
  <si>
    <t>Lat Pulldown, Triangle</t>
  </si>
  <si>
    <t>Lat Pulldown, Small Power</t>
  </si>
  <si>
    <t>Super ROM Standing Dumbbell Lateral Raise</t>
  </si>
  <si>
    <t>Weight</t>
  </si>
  <si>
    <t>Day 1</t>
  </si>
  <si>
    <t>Completed</t>
  </si>
  <si>
    <t>Previous Performance</t>
  </si>
  <si>
    <t>Exercise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</si>
</sst>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0" x14ac:knownFonts="1">
    <font>
      <sz val="12"/>
      <color theme="1"/>
      <name val="Calibri"/>
      <family val="2"/>
      <scheme val="minor"/>
    </font>
    <font>
      <b/>
      <sz val="12"/>
      <color theme="1"/>
      <name val="Calibri"/>
      <family val="2"/>
      <scheme val="minor"/>
    </font>
    <font>
      <b/>
      <sz val="12"/>
      <color theme="0"/>
      <name val="Times New Roman"/>
      <family val="1"/>
    </font>
    <font>
      <sz val="8"/>
      <name val="Calibri"/>
      <family val="2"/>
      <scheme val="minor"/>
    </font>
    <font>
      <b/>
      <sz val="20"/>
      <color theme="1"/>
      <name val="Calibri"/>
      <family val="2"/>
      <scheme val="minor"/>
    </font>
    <font>
      <b/>
      <sz val="12"/>
      <color rgb="FFFF0000"/>
      <name val="Calibri"/>
      <family val="2"/>
      <scheme val="minor"/>
    </font>
    <font>
      <sz val="10"/>
      <name val="Arial"/>
      <family val="2"/>
    </font>
    <font>
      <sz val="10"/>
      <color theme="1"/>
      <name val="Arial"/>
      <family val="2"/>
    </font>
    <font>
      <sz val="20"/>
      <color theme="1"/>
      <name val="Times New Roman"/>
      <family val="1"/>
    </font>
    <font>
      <b/>
      <sz val="20"/>
      <color theme="1"/>
      <name val="Times New Roman"/>
      <family val="1"/>
    </font>
    <font>
      <b/>
      <sz val="20"/>
      <color theme="0"/>
      <name val="Times New Roman"/>
      <family val="1"/>
    </font>
    <font>
      <sz val="20"/>
      <color theme="0"/>
      <name val="Times New Roman"/>
      <family val="1"/>
    </font>
    <font>
      <b/>
      <sz val="20"/>
      <color rgb="FFFFFFFF"/>
      <name val="Times New Roman"/>
      <family val="1"/>
    </font>
    <font>
      <b/>
      <sz val="20"/>
      <color theme="1"/>
      <name val="Arial"/>
      <family val="2"/>
    </font>
    <font>
      <sz val="20"/>
      <color theme="1"/>
      <name val="Calibri"/>
      <family val="2"/>
      <scheme val="minor"/>
    </font>
    <font>
      <sz val="20"/>
      <name val="Arial"/>
      <family val="2"/>
    </font>
    <font>
      <sz val="20"/>
      <color theme="1"/>
      <name val="Arial"/>
      <family val="2"/>
    </font>
    <font>
      <sz val="20"/>
      <color rgb="FF000000"/>
      <name val="Calibri"/>
      <family val="2"/>
      <scheme val="minor"/>
    </font>
    <font>
      <b/>
      <sz val="26"/>
      <color theme="1"/>
      <name val="Calibri"/>
      <family val="2"/>
      <scheme val="minor"/>
    </font>
    <font>
      <sz val="12"/>
      <color rgb="FFFF0000"/>
      <name val="Calibri"/>
      <family val="2"/>
      <scheme val="minor"/>
    </font>
  </fonts>
  <fills count="19">
    <fill>
      <patternFill patternType="none"/>
    </fill>
    <fill>
      <patternFill patternType="gray125"/>
    </fill>
    <fill>
      <patternFill patternType="solid">
        <fgColor theme="5" tint="0.39997558519241921"/>
        <bgColor indexed="64"/>
      </patternFill>
    </fill>
    <fill>
      <patternFill patternType="solid">
        <fgColor rgb="FF92D050"/>
        <bgColor indexed="64"/>
      </patternFill>
    </fill>
    <fill>
      <patternFill patternType="solid">
        <fgColor rgb="FFFF624F"/>
        <bgColor indexed="64"/>
      </patternFill>
    </fill>
    <fill>
      <patternFill patternType="solid">
        <fgColor rgb="FF9C2C1E"/>
        <bgColor indexed="64"/>
      </patternFill>
    </fill>
    <fill>
      <patternFill patternType="solid">
        <fgColor theme="1"/>
        <bgColor indexed="64"/>
      </patternFill>
    </fill>
    <fill>
      <patternFill patternType="solid">
        <fgColor rgb="FFFFC0B5"/>
        <bgColor indexed="64"/>
      </patternFill>
    </fill>
    <fill>
      <patternFill patternType="solid">
        <fgColor rgb="FF00B050"/>
        <bgColor indexed="64"/>
      </patternFill>
    </fill>
    <fill>
      <patternFill patternType="solid">
        <fgColor theme="9" tint="0.59999389629810485"/>
        <bgColor indexed="64"/>
      </patternFill>
    </fill>
    <fill>
      <patternFill patternType="solid">
        <fgColor rgb="FF8D3EA5"/>
        <bgColor indexed="64"/>
      </patternFill>
    </fill>
    <fill>
      <patternFill patternType="solid">
        <fgColor rgb="FFED90F0"/>
        <bgColor indexed="64"/>
      </patternFill>
    </fill>
    <fill>
      <patternFill patternType="solid">
        <fgColor rgb="FFFBCEFF"/>
        <bgColor indexed="64"/>
      </patternFill>
    </fill>
    <fill>
      <patternFill patternType="solid">
        <fgColor rgb="FFC6020B"/>
        <bgColor indexed="64"/>
      </patternFill>
    </fill>
    <fill>
      <patternFill patternType="solid">
        <fgColor rgb="FF9C2C1E"/>
        <bgColor rgb="FF000000"/>
      </patternFill>
    </fill>
    <fill>
      <patternFill patternType="solid">
        <fgColor rgb="FFEB948D"/>
        <bgColor indexed="64"/>
      </patternFill>
    </fill>
    <fill>
      <patternFill patternType="solid">
        <fgColor theme="4" tint="0.59999389629810485"/>
        <bgColor indexed="64"/>
      </patternFill>
    </fill>
    <fill>
      <patternFill patternType="solid">
        <fgColor rgb="FFCF9495"/>
        <bgColor indexed="64"/>
      </patternFill>
    </fill>
    <fill>
      <patternFill patternType="solid">
        <fgColor theme="1" tint="0.34998626667073579"/>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77">
    <xf numFmtId="0" fontId="0" fillId="0" borderId="0" xfId="0"/>
    <xf numFmtId="0" fontId="1" fillId="0" borderId="0" xfId="0" applyFont="1" applyAlignment="1">
      <alignment horizontal="center" vertical="center"/>
    </xf>
    <xf numFmtId="0" fontId="0" fillId="0" borderId="0" xfId="0" applyAlignment="1">
      <alignment horizontal="center" vertical="center"/>
    </xf>
    <xf numFmtId="0" fontId="0" fillId="0" borderId="4" xfId="0" applyBorder="1"/>
    <xf numFmtId="0" fontId="1" fillId="0" borderId="4" xfId="0" applyFont="1" applyBorder="1" applyAlignment="1">
      <alignment horizontal="center" vertical="center"/>
    </xf>
    <xf numFmtId="0" fontId="1" fillId="0" borderId="0" xfId="0" applyFont="1"/>
    <xf numFmtId="9" fontId="0" fillId="0" borderId="0" xfId="0" applyNumberFormat="1"/>
    <xf numFmtId="0" fontId="1" fillId="0" borderId="0" xfId="0" applyFont="1" applyAlignment="1">
      <alignment horizontal="center"/>
    </xf>
    <xf numFmtId="0" fontId="1" fillId="0" borderId="5" xfId="0" applyFont="1" applyBorder="1" applyAlignment="1">
      <alignment horizontal="center" vertical="center"/>
    </xf>
    <xf numFmtId="0" fontId="6" fillId="0" borderId="0" xfId="0" applyFont="1"/>
    <xf numFmtId="0" fontId="7" fillId="0" borderId="0" xfId="0" applyFont="1" applyAlignment="1">
      <alignment horizontal="center" vertical="center" wrapText="1"/>
    </xf>
    <xf numFmtId="1" fontId="7" fillId="0" borderId="0" xfId="0" applyNumberFormat="1" applyFont="1" applyAlignment="1">
      <alignment horizontal="center" vertical="center" wrapText="1"/>
    </xf>
    <xf numFmtId="9" fontId="7" fillId="0" borderId="0" xfId="0" applyNumberFormat="1" applyFont="1" applyAlignment="1">
      <alignment horizontal="center" vertical="center" wrapText="1"/>
    </xf>
    <xf numFmtId="2" fontId="0" fillId="0" borderId="0" xfId="0" applyNumberFormat="1"/>
    <xf numFmtId="2" fontId="0" fillId="0" borderId="0" xfId="0" applyNumberFormat="1" applyAlignment="1">
      <alignment horizontal="center" vertical="center"/>
    </xf>
    <xf numFmtId="165" fontId="0" fillId="0" borderId="0" xfId="0" applyNumberFormat="1" applyAlignment="1">
      <alignment horizontal="center" vertical="center"/>
    </xf>
    <xf numFmtId="165" fontId="0" fillId="0" borderId="5" xfId="0" applyNumberFormat="1" applyBorder="1" applyAlignment="1">
      <alignment horizontal="center" vertical="center"/>
    </xf>
    <xf numFmtId="165" fontId="0" fillId="0" borderId="7" xfId="0" applyNumberFormat="1" applyBorder="1" applyAlignment="1">
      <alignment horizontal="center" vertical="center"/>
    </xf>
    <xf numFmtId="165" fontId="0" fillId="0" borderId="8" xfId="0" applyNumberFormat="1" applyBorder="1" applyAlignment="1">
      <alignment horizontal="center" vertical="center"/>
    </xf>
    <xf numFmtId="165" fontId="0" fillId="0" borderId="0" xfId="0" applyNumberFormat="1"/>
    <xf numFmtId="0" fontId="1" fillId="0" borderId="0" xfId="0" applyFont="1" applyAlignment="1">
      <alignment vertical="center"/>
    </xf>
    <xf numFmtId="0" fontId="0" fillId="0" borderId="1" xfId="0" applyBorder="1" applyAlignment="1">
      <alignment horizontal="center" vertical="center"/>
    </xf>
    <xf numFmtId="0" fontId="1" fillId="15" borderId="2" xfId="0" applyFont="1" applyFill="1" applyBorder="1" applyAlignment="1">
      <alignment horizontal="center" vertical="center"/>
    </xf>
    <xf numFmtId="0" fontId="1" fillId="15"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6" xfId="0" applyFont="1" applyFill="1" applyBorder="1" applyAlignment="1">
      <alignment horizontal="center" vertical="center"/>
    </xf>
    <xf numFmtId="0" fontId="0" fillId="0" borderId="0" xfId="0" applyAlignment="1">
      <alignment horizontal="left" vertical="top"/>
    </xf>
    <xf numFmtId="0" fontId="0" fillId="0" borderId="0" xfId="0" applyAlignment="1">
      <alignment horizontal="left"/>
    </xf>
    <xf numFmtId="0" fontId="1" fillId="17" borderId="6" xfId="0" applyFont="1" applyFill="1" applyBorder="1" applyAlignment="1">
      <alignment horizontal="center" vertical="center"/>
    </xf>
    <xf numFmtId="165" fontId="0" fillId="17" borderId="7" xfId="0" applyNumberFormat="1" applyFill="1" applyBorder="1" applyAlignment="1">
      <alignment horizontal="center" vertical="center"/>
    </xf>
    <xf numFmtId="165" fontId="0" fillId="17" borderId="8" xfId="0" applyNumberFormat="1" applyFill="1" applyBorder="1" applyAlignment="1">
      <alignment horizontal="center" vertical="center"/>
    </xf>
    <xf numFmtId="0" fontId="8" fillId="9" borderId="14" xfId="0" applyFont="1" applyFill="1" applyBorder="1" applyAlignment="1">
      <alignment horizontal="center" vertical="center"/>
    </xf>
    <xf numFmtId="0" fontId="8" fillId="9" borderId="10" xfId="0" applyFont="1" applyFill="1" applyBorder="1" applyAlignment="1">
      <alignment horizontal="center" vertical="center"/>
    </xf>
    <xf numFmtId="0" fontId="10" fillId="5" borderId="19" xfId="0" applyFont="1" applyFill="1" applyBorder="1" applyAlignment="1">
      <alignment horizontal="center" vertical="center"/>
    </xf>
    <xf numFmtId="0" fontId="10" fillId="6" borderId="11" xfId="0" applyFont="1" applyFill="1" applyBorder="1" applyAlignment="1">
      <alignment horizontal="center" vertical="center"/>
    </xf>
    <xf numFmtId="0" fontId="9" fillId="3" borderId="14" xfId="0" applyFont="1" applyFill="1" applyBorder="1" applyAlignment="1">
      <alignment horizontal="center" vertical="center"/>
    </xf>
    <xf numFmtId="0" fontId="9" fillId="11" borderId="14" xfId="0" applyFont="1" applyFill="1" applyBorder="1" applyAlignment="1">
      <alignment horizontal="center" vertical="center"/>
    </xf>
    <xf numFmtId="0" fontId="9" fillId="11" borderId="15" xfId="0" applyFont="1" applyFill="1" applyBorder="1" applyAlignment="1">
      <alignment horizontal="center" vertical="center"/>
    </xf>
    <xf numFmtId="0" fontId="13" fillId="0" borderId="0" xfId="0" applyFont="1" applyAlignment="1">
      <alignment horizontal="center" vertical="center" wrapText="1"/>
    </xf>
    <xf numFmtId="0" fontId="8" fillId="12" borderId="14" xfId="0" applyFont="1" applyFill="1" applyBorder="1" applyAlignment="1">
      <alignment horizontal="center" vertical="center"/>
    </xf>
    <xf numFmtId="0" fontId="8" fillId="12" borderId="15" xfId="0" applyFont="1" applyFill="1" applyBorder="1" applyAlignment="1">
      <alignment horizontal="center" vertical="center"/>
    </xf>
    <xf numFmtId="0" fontId="8" fillId="9" borderId="9" xfId="0" applyFont="1" applyFill="1" applyBorder="1" applyAlignment="1">
      <alignment horizontal="center" vertical="center"/>
    </xf>
    <xf numFmtId="0" fontId="8" fillId="12" borderId="9" xfId="0" applyFont="1" applyFill="1" applyBorder="1" applyAlignment="1">
      <alignment horizontal="center" vertical="center"/>
    </xf>
    <xf numFmtId="0" fontId="8" fillId="12" borderId="10" xfId="0" applyFont="1" applyFill="1" applyBorder="1" applyAlignment="1">
      <alignment horizontal="center" vertical="center"/>
    </xf>
    <xf numFmtId="0" fontId="8" fillId="9" borderId="11" xfId="0" applyFont="1" applyFill="1" applyBorder="1" applyAlignment="1">
      <alignment horizontal="center" vertical="center"/>
    </xf>
    <xf numFmtId="0" fontId="8" fillId="9" borderId="12" xfId="0" applyFont="1" applyFill="1" applyBorder="1" applyAlignment="1">
      <alignment horizontal="center" vertical="center"/>
    </xf>
    <xf numFmtId="0" fontId="8" fillId="12" borderId="16" xfId="0" applyFont="1" applyFill="1" applyBorder="1" applyAlignment="1">
      <alignment horizontal="center" vertical="center"/>
    </xf>
    <xf numFmtId="0" fontId="8" fillId="12" borderId="11" xfId="0" applyFont="1" applyFill="1" applyBorder="1" applyAlignment="1">
      <alignment horizontal="center" vertical="center"/>
    </xf>
    <xf numFmtId="0" fontId="8" fillId="12" borderId="12" xfId="0" applyFont="1" applyFill="1" applyBorder="1" applyAlignment="1">
      <alignment horizontal="center" vertical="center"/>
    </xf>
    <xf numFmtId="0" fontId="8" fillId="12" borderId="13" xfId="0" applyFont="1" applyFill="1" applyBorder="1" applyAlignment="1">
      <alignment horizontal="center" vertical="center"/>
    </xf>
    <xf numFmtId="0" fontId="14" fillId="0" borderId="0" xfId="0" applyFont="1"/>
    <xf numFmtId="0" fontId="14" fillId="0" borderId="9" xfId="0" applyFont="1" applyBorder="1"/>
    <xf numFmtId="0" fontId="14" fillId="0" borderId="16" xfId="0" applyFont="1" applyBorder="1"/>
    <xf numFmtId="0" fontId="14" fillId="0" borderId="14" xfId="0" applyFont="1" applyBorder="1"/>
    <xf numFmtId="0" fontId="14" fillId="0" borderId="15" xfId="0" applyFont="1" applyBorder="1"/>
    <xf numFmtId="0" fontId="14" fillId="0" borderId="11" xfId="0" applyFont="1" applyBorder="1"/>
    <xf numFmtId="0" fontId="14" fillId="0" borderId="13" xfId="0" applyFont="1" applyBorder="1"/>
    <xf numFmtId="0" fontId="10" fillId="0" borderId="0" xfId="0" applyFont="1" applyAlignment="1">
      <alignment horizontal="center" vertical="center"/>
    </xf>
    <xf numFmtId="0" fontId="4" fillId="0" borderId="0" xfId="0" applyFont="1" applyAlignment="1">
      <alignment horizontal="center" vertical="center"/>
    </xf>
    <xf numFmtId="0" fontId="8" fillId="0" borderId="0" xfId="0" applyFont="1"/>
    <xf numFmtId="0" fontId="15" fillId="0" borderId="0" xfId="0" applyFont="1"/>
    <xf numFmtId="0" fontId="13" fillId="0" borderId="0" xfId="0" applyFont="1" applyAlignment="1">
      <alignment horizontal="center" wrapText="1"/>
    </xf>
    <xf numFmtId="0" fontId="16" fillId="0" borderId="0" xfId="0" applyFont="1" applyAlignment="1">
      <alignment horizontal="center"/>
    </xf>
    <xf numFmtId="0" fontId="16" fillId="0" borderId="0" xfId="0" applyFont="1" applyAlignment="1">
      <alignment horizontal="center" wrapText="1"/>
    </xf>
    <xf numFmtId="0" fontId="14" fillId="0" borderId="0" xfId="0" applyFont="1" applyAlignment="1">
      <alignment horizontal="center"/>
    </xf>
    <xf numFmtId="0" fontId="14" fillId="0" borderId="0" xfId="0" applyFont="1" applyAlignment="1">
      <alignment horizontal="center" vertical="center"/>
    </xf>
    <xf numFmtId="0" fontId="16" fillId="0" borderId="0" xfId="0" applyFont="1"/>
    <xf numFmtId="0" fontId="16" fillId="0" borderId="0" xfId="0" applyFont="1" applyAlignment="1">
      <alignment horizontal="center" vertical="center" wrapText="1"/>
    </xf>
    <xf numFmtId="0" fontId="16" fillId="0" borderId="0" xfId="0" applyFont="1" applyAlignment="1">
      <alignment horizontal="right"/>
    </xf>
    <xf numFmtId="0" fontId="16" fillId="0" borderId="0" xfId="0" applyFont="1" applyAlignment="1">
      <alignment horizontal="left" vertical="top" wrapText="1"/>
    </xf>
    <xf numFmtId="0" fontId="17" fillId="0" borderId="16" xfId="0" applyFont="1" applyBorder="1"/>
    <xf numFmtId="0" fontId="17" fillId="0" borderId="15" xfId="0" applyFont="1" applyBorder="1"/>
    <xf numFmtId="0" fontId="17" fillId="0" borderId="13" xfId="0" applyFont="1" applyBorder="1"/>
    <xf numFmtId="0" fontId="8" fillId="0" borderId="0" xfId="0" applyFont="1" applyAlignment="1">
      <alignment horizontal="center"/>
    </xf>
    <xf numFmtId="0" fontId="8"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center"/>
    </xf>
    <xf numFmtId="0" fontId="10" fillId="0" borderId="0" xfId="0" applyFont="1" applyAlignment="1">
      <alignment vertical="center"/>
    </xf>
    <xf numFmtId="16" fontId="14" fillId="0" borderId="0" xfId="0" applyNumberFormat="1" applyFont="1" applyAlignment="1">
      <alignment horizontal="center" vertical="center"/>
    </xf>
    <xf numFmtId="0" fontId="11" fillId="0" borderId="0" xfId="0" applyFont="1" applyAlignment="1">
      <alignment horizontal="center" vertical="center" wrapText="1"/>
    </xf>
    <xf numFmtId="0" fontId="8" fillId="12" borderId="16" xfId="0" applyFont="1" applyFill="1" applyBorder="1" applyAlignment="1">
      <alignment horizontal="center" vertical="center" wrapText="1"/>
    </xf>
    <xf numFmtId="0" fontId="13" fillId="3" borderId="9" xfId="0" applyFont="1" applyFill="1" applyBorder="1" applyAlignment="1">
      <alignment horizontal="center" vertical="center"/>
    </xf>
    <xf numFmtId="0" fontId="16" fillId="3" borderId="10" xfId="0" applyFont="1" applyFill="1" applyBorder="1" applyAlignment="1">
      <alignment horizontal="center" vertical="center"/>
    </xf>
    <xf numFmtId="0" fontId="16" fillId="3" borderId="16" xfId="0" applyFont="1" applyFill="1" applyBorder="1" applyAlignment="1">
      <alignment horizontal="center" vertical="center"/>
    </xf>
    <xf numFmtId="0" fontId="14" fillId="3" borderId="14" xfId="0" applyFont="1" applyFill="1" applyBorder="1" applyAlignment="1">
      <alignment horizontal="center"/>
    </xf>
    <xf numFmtId="0" fontId="14" fillId="3" borderId="0" xfId="0" applyFont="1" applyFill="1" applyAlignment="1">
      <alignment horizontal="center" vertical="center"/>
    </xf>
    <xf numFmtId="0" fontId="14" fillId="3" borderId="15" xfId="0" applyFont="1" applyFill="1" applyBorder="1" applyAlignment="1">
      <alignment horizontal="center" vertical="center"/>
    </xf>
    <xf numFmtId="0" fontId="14" fillId="3" borderId="11" xfId="0" applyFont="1" applyFill="1" applyBorder="1" applyAlignment="1">
      <alignment horizontal="center"/>
    </xf>
    <xf numFmtId="0" fontId="14" fillId="3" borderId="12" xfId="0" applyFont="1" applyFill="1" applyBorder="1" applyAlignment="1">
      <alignment horizontal="center" vertical="center"/>
    </xf>
    <xf numFmtId="0" fontId="14" fillId="3" borderId="13" xfId="0" applyFont="1" applyFill="1" applyBorder="1" applyAlignment="1">
      <alignment horizontal="center" vertical="center"/>
    </xf>
    <xf numFmtId="164" fontId="8" fillId="9" borderId="11" xfId="0" applyNumberFormat="1" applyFont="1" applyFill="1" applyBorder="1" applyAlignment="1">
      <alignment horizontal="center" vertical="center"/>
    </xf>
    <xf numFmtId="164" fontId="8" fillId="9" borderId="9" xfId="0" applyNumberFormat="1" applyFont="1" applyFill="1" applyBorder="1" applyAlignment="1">
      <alignment horizontal="center" vertical="center"/>
    </xf>
    <xf numFmtId="164" fontId="8" fillId="9" borderId="10" xfId="0" applyNumberFormat="1" applyFont="1" applyFill="1" applyBorder="1" applyAlignment="1">
      <alignment horizontal="center" vertical="center"/>
    </xf>
    <xf numFmtId="164" fontId="14" fillId="0" borderId="0" xfId="0" applyNumberFormat="1" applyFont="1"/>
    <xf numFmtId="0" fontId="14" fillId="0" borderId="10" xfId="0" applyFont="1" applyBorder="1" applyAlignment="1">
      <alignment horizontal="center" vertical="center"/>
    </xf>
    <xf numFmtId="164" fontId="14" fillId="0" borderId="12" xfId="0" applyNumberFormat="1" applyFont="1" applyBorder="1" applyAlignment="1">
      <alignment horizontal="center" vertical="center"/>
    </xf>
    <xf numFmtId="164" fontId="14" fillId="0" borderId="0" xfId="0" applyNumberFormat="1" applyFont="1" applyAlignment="1">
      <alignment horizontal="center" vertical="center"/>
    </xf>
    <xf numFmtId="164" fontId="4" fillId="0" borderId="0" xfId="0" applyNumberFormat="1" applyFont="1" applyAlignment="1">
      <alignment horizontal="center" vertical="center"/>
    </xf>
    <xf numFmtId="0" fontId="4" fillId="0" borderId="20" xfId="0" applyFont="1" applyBorder="1" applyAlignment="1">
      <alignment horizontal="center" vertical="center"/>
    </xf>
    <xf numFmtId="164" fontId="4" fillId="0" borderId="18" xfId="0" applyNumberFormat="1" applyFont="1" applyBorder="1" applyAlignment="1">
      <alignment horizontal="center" vertical="center"/>
    </xf>
    <xf numFmtId="0" fontId="14" fillId="0" borderId="10" xfId="0" applyFont="1" applyBorder="1"/>
    <xf numFmtId="0" fontId="14" fillId="7" borderId="10" xfId="0" applyFont="1" applyFill="1" applyBorder="1"/>
    <xf numFmtId="0" fontId="14" fillId="7" borderId="16" xfId="0" applyFont="1" applyFill="1" applyBorder="1"/>
    <xf numFmtId="0" fontId="14" fillId="7" borderId="0" xfId="0" applyFont="1" applyFill="1"/>
    <xf numFmtId="0" fontId="14" fillId="7" borderId="15" xfId="0" applyFont="1" applyFill="1" applyBorder="1"/>
    <xf numFmtId="0" fontId="14" fillId="7" borderId="12" xfId="0" applyFont="1" applyFill="1" applyBorder="1"/>
    <xf numFmtId="0" fontId="14" fillId="7" borderId="13" xfId="0" applyFont="1" applyFill="1" applyBorder="1"/>
    <xf numFmtId="0" fontId="5" fillId="0" borderId="0" xfId="0" applyFont="1" applyAlignment="1">
      <alignment horizontal="center" vertical="center"/>
    </xf>
    <xf numFmtId="0" fontId="5" fillId="0" borderId="0" xfId="0" applyFont="1"/>
    <xf numFmtId="0" fontId="19" fillId="0" borderId="0" xfId="0" applyFont="1" applyAlignment="1">
      <alignment horizontal="center" vertical="center"/>
    </xf>
    <xf numFmtId="0" fontId="19" fillId="0" borderId="0" xfId="0" applyFont="1" applyAlignment="1">
      <alignment horizontal="left"/>
    </xf>
    <xf numFmtId="0" fontId="19" fillId="0" borderId="0" xfId="0" applyFont="1"/>
    <xf numFmtId="1" fontId="8" fillId="9" borderId="11" xfId="0" applyNumberFormat="1" applyFont="1" applyFill="1" applyBorder="1" applyAlignment="1">
      <alignment horizontal="center" vertical="center"/>
    </xf>
    <xf numFmtId="0" fontId="13" fillId="0" borderId="0" xfId="0" applyFont="1" applyAlignment="1">
      <alignment horizontal="center" vertical="center"/>
    </xf>
    <xf numFmtId="0" fontId="16" fillId="0" borderId="0" xfId="0" applyFont="1" applyAlignment="1">
      <alignment horizontal="center" vertical="center"/>
    </xf>
    <xf numFmtId="0" fontId="9" fillId="3" borderId="0" xfId="0" applyFont="1" applyFill="1" applyAlignment="1">
      <alignment horizontal="center" vertical="center"/>
    </xf>
    <xf numFmtId="0" fontId="9" fillId="11" borderId="0" xfId="0" applyFont="1" applyFill="1" applyAlignment="1">
      <alignment horizontal="center" vertical="center"/>
    </xf>
    <xf numFmtId="0" fontId="8" fillId="9" borderId="0" xfId="0" applyFont="1" applyFill="1" applyAlignment="1">
      <alignment horizontal="center" vertical="center"/>
    </xf>
    <xf numFmtId="0" fontId="8" fillId="12" borderId="0" xfId="0" applyFont="1" applyFill="1" applyAlignment="1">
      <alignment horizontal="center" vertical="center"/>
    </xf>
    <xf numFmtId="0" fontId="1" fillId="16" borderId="0" xfId="0" applyFont="1" applyFill="1" applyAlignment="1">
      <alignment horizontal="center" vertical="center"/>
    </xf>
    <xf numFmtId="0" fontId="0" fillId="0" borderId="0" xfId="0" applyAlignment="1">
      <alignment horizontal="center"/>
    </xf>
    <xf numFmtId="0" fontId="2" fillId="13" borderId="1" xfId="0" applyFont="1" applyFill="1" applyBorder="1" applyAlignment="1">
      <alignment horizontal="center" vertical="center"/>
    </xf>
    <xf numFmtId="0" fontId="2" fillId="13" borderId="2" xfId="0" applyFont="1" applyFill="1" applyBorder="1" applyAlignment="1">
      <alignment horizontal="center" vertical="center"/>
    </xf>
    <xf numFmtId="0" fontId="2" fillId="13" borderId="3" xfId="0" applyFont="1" applyFill="1" applyBorder="1" applyAlignment="1">
      <alignment horizontal="center" vertical="center"/>
    </xf>
    <xf numFmtId="0" fontId="2" fillId="13" borderId="4" xfId="0" applyFont="1" applyFill="1" applyBorder="1" applyAlignment="1">
      <alignment horizontal="center" vertical="center"/>
    </xf>
    <xf numFmtId="0" fontId="2" fillId="13" borderId="0" xfId="0" applyFont="1" applyFill="1" applyAlignment="1">
      <alignment horizontal="center" vertical="center"/>
    </xf>
    <xf numFmtId="0" fontId="2" fillId="13" borderId="5" xfId="0" applyFont="1" applyFill="1" applyBorder="1" applyAlignment="1">
      <alignment horizontal="center" vertical="center"/>
    </xf>
    <xf numFmtId="0" fontId="11" fillId="0" borderId="0" xfId="0" applyFont="1" applyAlignment="1">
      <alignment horizontal="center" vertical="center" wrapText="1"/>
    </xf>
    <xf numFmtId="0" fontId="13" fillId="0" borderId="0" xfId="0" applyFont="1" applyAlignment="1">
      <alignment horizontal="center" wrapText="1"/>
    </xf>
    <xf numFmtId="0" fontId="14" fillId="0" borderId="0" xfId="0" applyFont="1" applyAlignment="1">
      <alignment horizontal="center"/>
    </xf>
    <xf numFmtId="0" fontId="14" fillId="0" borderId="0" xfId="0" applyFont="1" applyAlignment="1">
      <alignment horizontal="center" vertical="center"/>
    </xf>
    <xf numFmtId="0" fontId="14" fillId="0" borderId="0" xfId="0" applyFont="1" applyAlignment="1">
      <alignment horizontal="center" vertical="center" wrapText="1"/>
    </xf>
    <xf numFmtId="0" fontId="9" fillId="0" borderId="0" xfId="0" applyFont="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18" fillId="0" borderId="10" xfId="0" applyFont="1" applyBorder="1" applyAlignment="1">
      <alignment horizontal="center" vertical="center"/>
    </xf>
    <xf numFmtId="0" fontId="4" fillId="0" borderId="0" xfId="0" applyFont="1" applyAlignment="1">
      <alignment horizontal="center" vertical="center"/>
    </xf>
    <xf numFmtId="0" fontId="10" fillId="0" borderId="0" xfId="0" applyFont="1" applyAlignment="1">
      <alignment horizontal="center" vertical="center"/>
    </xf>
    <xf numFmtId="0" fontId="4" fillId="0" borderId="0" xfId="0" applyFont="1" applyAlignment="1">
      <alignment horizontal="center"/>
    </xf>
    <xf numFmtId="164" fontId="14" fillId="0" borderId="0" xfId="0" applyNumberFormat="1" applyFont="1" applyAlignment="1">
      <alignment horizontal="center" vertical="center"/>
    </xf>
    <xf numFmtId="0" fontId="14" fillId="0" borderId="0" xfId="0" applyFont="1"/>
    <xf numFmtId="0" fontId="16" fillId="0" borderId="0" xfId="0" applyFont="1"/>
    <xf numFmtId="0" fontId="11" fillId="4" borderId="20" xfId="0"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7" borderId="10"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15"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2"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13" fillId="0" borderId="0" xfId="0" applyFont="1" applyAlignment="1">
      <alignment horizontal="center" vertical="center"/>
    </xf>
    <xf numFmtId="0" fontId="13" fillId="0" borderId="0" xfId="0" applyFont="1" applyAlignment="1">
      <alignment horizontal="center" vertical="center" wrapText="1"/>
    </xf>
    <xf numFmtId="0" fontId="16" fillId="0" borderId="0" xfId="0" applyFont="1" applyAlignment="1">
      <alignment horizontal="center" wrapText="1"/>
    </xf>
    <xf numFmtId="0" fontId="10" fillId="10" borderId="9" xfId="0" applyFont="1" applyFill="1" applyBorder="1" applyAlignment="1">
      <alignment horizontal="center" vertical="center"/>
    </xf>
    <xf numFmtId="0" fontId="10" fillId="10" borderId="10" xfId="0" applyFont="1" applyFill="1" applyBorder="1" applyAlignment="1">
      <alignment horizontal="center" vertical="center"/>
    </xf>
    <xf numFmtId="0" fontId="10" fillId="10" borderId="16" xfId="0" applyFont="1" applyFill="1" applyBorder="1" applyAlignment="1">
      <alignment horizontal="center" vertical="center"/>
    </xf>
    <xf numFmtId="0" fontId="9" fillId="4" borderId="14" xfId="0" applyFont="1" applyFill="1" applyBorder="1" applyAlignment="1">
      <alignment horizontal="center" vertical="center"/>
    </xf>
    <xf numFmtId="0" fontId="12" fillId="14" borderId="19" xfId="0" applyFont="1" applyFill="1" applyBorder="1" applyAlignment="1">
      <alignment horizontal="center" vertical="center"/>
    </xf>
    <xf numFmtId="0" fontId="10" fillId="8" borderId="19" xfId="0" applyFont="1" applyFill="1" applyBorder="1" applyAlignment="1">
      <alignment horizontal="center" vertical="center"/>
    </xf>
    <xf numFmtId="1" fontId="8" fillId="9" borderId="9" xfId="0" applyNumberFormat="1" applyFont="1" applyFill="1" applyBorder="1" applyAlignment="1">
      <alignment horizontal="center" vertical="center"/>
    </xf>
    <xf numFmtId="1" fontId="8" fillId="9" borderId="10" xfId="0" applyNumberFormat="1" applyFont="1" applyFill="1" applyBorder="1" applyAlignment="1">
      <alignment horizontal="center" vertical="center"/>
    </xf>
    <xf numFmtId="1" fontId="8" fillId="9" borderId="14" xfId="0" applyNumberFormat="1" applyFont="1" applyFill="1" applyBorder="1" applyAlignment="1">
      <alignment horizontal="center" vertical="center"/>
    </xf>
    <xf numFmtId="1" fontId="8" fillId="9" borderId="0" xfId="0" applyNumberFormat="1" applyFont="1" applyFill="1" applyAlignment="1">
      <alignment horizontal="center" vertical="center"/>
    </xf>
    <xf numFmtId="1" fontId="8" fillId="9" borderId="12" xfId="0" applyNumberFormat="1" applyFont="1" applyFill="1" applyBorder="1" applyAlignment="1">
      <alignment horizontal="center" vertical="center"/>
    </xf>
    <xf numFmtId="0" fontId="8" fillId="18" borderId="9" xfId="0" applyFont="1" applyFill="1" applyBorder="1" applyAlignment="1">
      <alignment horizontal="center" vertical="center"/>
    </xf>
    <xf numFmtId="0" fontId="8" fillId="18" borderId="10" xfId="0" applyFont="1" applyFill="1" applyBorder="1" applyAlignment="1">
      <alignment horizontal="center" vertical="center"/>
    </xf>
    <xf numFmtId="0" fontId="8" fillId="18" borderId="16" xfId="0" applyFont="1" applyFill="1" applyBorder="1" applyAlignment="1">
      <alignment horizontal="center" vertical="center"/>
    </xf>
    <xf numFmtId="0" fontId="8" fillId="18" borderId="14" xfId="0" applyFont="1" applyFill="1" applyBorder="1" applyAlignment="1">
      <alignment horizontal="center" vertical="center"/>
    </xf>
    <xf numFmtId="0" fontId="8" fillId="18" borderId="0" xfId="0" applyFont="1" applyFill="1" applyAlignment="1">
      <alignment horizontal="center" vertical="center"/>
    </xf>
    <xf numFmtId="0" fontId="8" fillId="18" borderId="15" xfId="0" applyFont="1" applyFill="1" applyBorder="1" applyAlignment="1">
      <alignment horizontal="center" vertical="center"/>
    </xf>
    <xf numFmtId="0" fontId="8" fillId="18" borderId="11" xfId="0" applyFont="1" applyFill="1" applyBorder="1" applyAlignment="1">
      <alignment horizontal="center" vertical="center"/>
    </xf>
    <xf numFmtId="0" fontId="8" fillId="18" borderId="12" xfId="0" applyFont="1" applyFill="1" applyBorder="1" applyAlignment="1">
      <alignment horizontal="center" vertical="center"/>
    </xf>
    <xf numFmtId="0" fontId="8" fillId="18" borderId="13" xfId="0" applyFont="1" applyFill="1" applyBorder="1" applyAlignment="1">
      <alignment horizontal="center" vertical="center"/>
    </xf>
  </cellXfs>
  <cellStyles count="1">
    <cellStyle name="Normal" xfId="0" builtinId="0"/>
  </cellStyles>
  <dxfs count="4">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FFC0B5"/>
      <color rgb="FFF4B084"/>
      <color rgb="FFFFE699"/>
      <color rgb="FF215609"/>
      <color rgb="FFD0CECE"/>
      <color rgb="FFFBCEFF"/>
      <color rgb="FFD9E1F2"/>
      <color rgb="FFFF624F"/>
      <color rgb="FFE9D979"/>
      <color rgb="FFEEAB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600" b="1" i="0" u="none" strike="noStrike" kern="1200" cap="all" spc="100" normalizeH="0" baseline="0">
                <a:solidFill>
                  <a:schemeClr val="lt1"/>
                </a:solidFill>
                <a:latin typeface="+mn-lt"/>
                <a:ea typeface="+mn-ea"/>
                <a:cs typeface="+mn-cs"/>
              </a:defRPr>
            </a:pPr>
            <a:r>
              <a:rPr lang="en-US" sz="3600"/>
              <a:t>Ugentlige Sets</a:t>
            </a:r>
          </a:p>
        </c:rich>
      </c:tx>
      <c:layout>
        <c:manualLayout>
          <c:xMode val="edge"/>
          <c:yMode val="edge"/>
          <c:x val="0.42177932746106889"/>
          <c:y val="1.1749624694090495E-2"/>
        </c:manualLayout>
      </c:layout>
      <c:overlay val="0"/>
      <c:spPr>
        <a:noFill/>
        <a:ln>
          <a:noFill/>
        </a:ln>
        <a:effectLst/>
      </c:spPr>
      <c:txPr>
        <a:bodyPr rot="0" spcFirstLastPara="1" vertOverflow="ellipsis" vert="horz" wrap="square" anchor="ctr" anchorCtr="1"/>
        <a:lstStyle/>
        <a:p>
          <a:pPr>
            <a:defRPr sz="3600" b="1" i="0" u="none" strike="noStrike" kern="1200" cap="all" spc="100" normalizeH="0" baseline="0">
              <a:solidFill>
                <a:schemeClr val="lt1"/>
              </a:solidFill>
              <a:latin typeface="+mn-lt"/>
              <a:ea typeface="+mn-ea"/>
              <a:cs typeface="+mn-cs"/>
            </a:defRPr>
          </a:pPr>
          <a:endParaRPr lang="da-DK"/>
        </a:p>
      </c:txPr>
    </c:title>
    <c:autoTitleDeleted val="0"/>
    <c:plotArea>
      <c:layout>
        <c:manualLayout>
          <c:layoutTarget val="inner"/>
          <c:xMode val="edge"/>
          <c:yMode val="edge"/>
          <c:x val="0.15920585257152736"/>
          <c:y val="0.16868402726661463"/>
          <c:w val="0.72258279742083509"/>
          <c:h val="0.77590877525033441"/>
        </c:manualLayout>
      </c:layout>
      <c:barChart>
        <c:barDir val="bar"/>
        <c:grouping val="clustered"/>
        <c:varyColors val="0"/>
        <c:ser>
          <c:idx val="3"/>
          <c:order val="0"/>
          <c:spPr>
            <a:pattFill prst="ltUpDiag">
              <a:fgClr>
                <a:schemeClr val="accent4"/>
              </a:fgClr>
              <a:bgClr>
                <a:schemeClr val="lt1"/>
              </a:bgClr>
            </a:pattFill>
            <a:ln>
              <a:noFill/>
            </a:ln>
            <a:effectLst/>
          </c:spPr>
          <c:invertIfNegative val="0"/>
          <c:val>
            <c:numRef>
              <c:f>'Sample With Formulas'!#REF!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'Sample With Formulas'!#REF!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'Sample With Formulas'!#REF!</c15:sqref>
                        </c15:formulaRef>
                      </c:ext>
                    </c:extLst>
                  </c:multiLvlStrRef>
                </c15:cat>
              </c15:filteredCategoryTitle>
            </c:ext>
            <c:ext xmlns:c16="http://schemas.microsoft.com/office/drawing/2014/chart" uri="{C3380CC4-5D6E-409C-BE32-E72D297353CC}">
              <c16:uniqueId val="{00000000-014C-0A44-BB0B-1793120BA8DE}"/>
            </c:ext>
          </c:extLst>
        </c:ser>
        <c:dLbls>
          <c:showLegendKey val="0"/>
          <c:showVal val="0"/>
          <c:showCatName val="0"/>
          <c:showSerName val="0"/>
          <c:showPercent val="0"/>
          <c:showBubbleSize val="0"/>
        </c:dLbls>
        <c:gapWidth val="269"/>
        <c:overlap val="-20"/>
        <c:axId val="1279852383"/>
        <c:axId val="1279853327"/>
      </c:barChart>
      <c:catAx>
        <c:axId val="1279852383"/>
        <c:scaling>
          <c:orientation val="maxMin"/>
        </c:scaling>
        <c:delete val="0"/>
        <c:axPos val="l"/>
        <c:numFmt formatCode="General" sourceLinked="1"/>
        <c:majorTickMark val="none"/>
        <c:minorTickMark val="none"/>
        <c:tickLblPos val="nextTo"/>
        <c:spPr>
          <a:noFill/>
          <a:ln w="3175" cap="flat" cmpd="sng" algn="ctr">
            <a:solidFill>
              <a:schemeClr val="accent1"/>
            </a:solidFill>
            <a:round/>
          </a:ln>
          <a:effectLst/>
        </c:spPr>
        <c:txPr>
          <a:bodyPr rot="-60000000" spcFirstLastPara="1" vertOverflow="ellipsis" vert="horz" wrap="square" anchor="ctr" anchorCtr="1"/>
          <a:lstStyle/>
          <a:p>
            <a:pPr>
              <a:defRPr sz="1800" b="0" i="0" u="none" strike="noStrike" kern="1200" cap="all" spc="150" normalizeH="0" baseline="0">
                <a:solidFill>
                  <a:schemeClr val="lt1"/>
                </a:solidFill>
                <a:latin typeface="+mn-lt"/>
                <a:ea typeface="+mn-ea"/>
                <a:cs typeface="+mn-cs"/>
              </a:defRPr>
            </a:pPr>
            <a:endParaRPr lang="da-DK"/>
          </a:p>
        </c:txPr>
        <c:crossAx val="1279853327"/>
        <c:crosses val="autoZero"/>
        <c:auto val="1"/>
        <c:lblAlgn val="ctr"/>
        <c:lblOffset val="100"/>
        <c:noMultiLvlLbl val="0"/>
      </c:catAx>
      <c:valAx>
        <c:axId val="1279853327"/>
        <c:scaling>
          <c:orientation val="minMax"/>
        </c:scaling>
        <c:delete val="0"/>
        <c:axPos val="t"/>
        <c:majorGridlines>
          <c:spPr>
            <a:ln w="9525" cap="flat" cmpd="sng" algn="ctr">
              <a:solidFill>
                <a:schemeClr val="lt1">
                  <a:alpha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solidFill>
                <a:latin typeface="+mn-lt"/>
                <a:ea typeface="+mn-ea"/>
                <a:cs typeface="+mn-cs"/>
              </a:defRPr>
            </a:pPr>
            <a:endParaRPr lang="da-DK"/>
          </a:p>
        </c:txPr>
        <c:crossAx val="1279852383"/>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600" b="1" i="0" u="none" strike="noStrike" kern="1200" cap="all" spc="100" normalizeH="0" baseline="0">
                <a:solidFill>
                  <a:schemeClr val="lt1"/>
                </a:solidFill>
                <a:latin typeface="+mn-lt"/>
                <a:ea typeface="+mn-ea"/>
                <a:cs typeface="+mn-cs"/>
              </a:defRPr>
            </a:pPr>
            <a:r>
              <a:rPr lang="en-US" sz="3600"/>
              <a:t>Ugentlige Sets</a:t>
            </a:r>
          </a:p>
        </c:rich>
      </c:tx>
      <c:layout>
        <c:manualLayout>
          <c:xMode val="edge"/>
          <c:yMode val="edge"/>
          <c:x val="0.42177932746106889"/>
          <c:y val="1.1749624694090495E-2"/>
        </c:manualLayout>
      </c:layout>
      <c:overlay val="0"/>
      <c:spPr>
        <a:noFill/>
        <a:ln>
          <a:noFill/>
        </a:ln>
        <a:effectLst/>
      </c:spPr>
      <c:txPr>
        <a:bodyPr rot="0" spcFirstLastPara="1" vertOverflow="ellipsis" vert="horz" wrap="square" anchor="ctr" anchorCtr="1"/>
        <a:lstStyle/>
        <a:p>
          <a:pPr>
            <a:defRPr sz="3600" b="1" i="0" u="none" strike="noStrike" kern="1200" cap="all" spc="100" normalizeH="0" baseline="0">
              <a:solidFill>
                <a:schemeClr val="lt1"/>
              </a:solidFill>
              <a:latin typeface="+mn-lt"/>
              <a:ea typeface="+mn-ea"/>
              <a:cs typeface="+mn-cs"/>
            </a:defRPr>
          </a:pPr>
          <a:endParaRPr lang="da-DK"/>
        </a:p>
      </c:txPr>
    </c:title>
    <c:autoTitleDeleted val="0"/>
    <c:plotArea>
      <c:layout>
        <c:manualLayout>
          <c:layoutTarget val="inner"/>
          <c:xMode val="edge"/>
          <c:yMode val="edge"/>
          <c:x val="0.15920585257152736"/>
          <c:y val="0.16868402726661463"/>
          <c:w val="0.72258279742083509"/>
          <c:h val="0.77590877525033441"/>
        </c:manualLayout>
      </c:layout>
      <c:barChart>
        <c:barDir val="bar"/>
        <c:grouping val="clustered"/>
        <c:varyColors val="0"/>
        <c:ser>
          <c:idx val="3"/>
          <c:order val="0"/>
          <c:spPr>
            <a:pattFill prst="ltUpDiag">
              <a:fgClr>
                <a:schemeClr val="accent4"/>
              </a:fgClr>
              <a:bgClr>
                <a:schemeClr val="lt1"/>
              </a:bgClr>
            </a:pattFill>
            <a:ln>
              <a:noFill/>
            </a:ln>
            <a:effectLst/>
          </c:spPr>
          <c:invertIfNegative val="0"/>
          <c:val>
            <c:numRef>
              <c:f>'Sample With Formulas'!#REF!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'Sample With Formulas'!#REF!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'Sample With Formulas'!#REF!</c15:sqref>
                        </c15:formulaRef>
                      </c:ext>
                    </c:extLst>
                  </c:multiLvlStrRef>
                </c15:cat>
              </c15:filteredCategoryTitle>
            </c:ext>
            <c:ext xmlns:c16="http://schemas.microsoft.com/office/drawing/2014/chart" uri="{C3380CC4-5D6E-409C-BE32-E72D297353CC}">
              <c16:uniqueId val="{00000000-65A5-FB43-9229-3673C2538D86}"/>
            </c:ext>
          </c:extLst>
        </c:ser>
        <c:dLbls>
          <c:showLegendKey val="0"/>
          <c:showVal val="0"/>
          <c:showCatName val="0"/>
          <c:showSerName val="0"/>
          <c:showPercent val="0"/>
          <c:showBubbleSize val="0"/>
        </c:dLbls>
        <c:gapWidth val="269"/>
        <c:overlap val="-20"/>
        <c:axId val="1279852383"/>
        <c:axId val="1279853327"/>
      </c:barChart>
      <c:catAx>
        <c:axId val="1279852383"/>
        <c:scaling>
          <c:orientation val="maxMin"/>
        </c:scaling>
        <c:delete val="0"/>
        <c:axPos val="l"/>
        <c:numFmt formatCode="General" sourceLinked="1"/>
        <c:majorTickMark val="none"/>
        <c:minorTickMark val="none"/>
        <c:tickLblPos val="nextTo"/>
        <c:spPr>
          <a:noFill/>
          <a:ln w="3175" cap="flat" cmpd="sng" algn="ctr">
            <a:solidFill>
              <a:schemeClr val="accent1"/>
            </a:solidFill>
            <a:round/>
          </a:ln>
          <a:effectLst/>
        </c:spPr>
        <c:txPr>
          <a:bodyPr rot="-60000000" spcFirstLastPara="1" vertOverflow="ellipsis" vert="horz" wrap="square" anchor="ctr" anchorCtr="1"/>
          <a:lstStyle/>
          <a:p>
            <a:pPr>
              <a:defRPr sz="1800" b="0" i="0" u="none" strike="noStrike" kern="1200" cap="all" spc="150" normalizeH="0" baseline="0">
                <a:solidFill>
                  <a:schemeClr val="lt1"/>
                </a:solidFill>
                <a:latin typeface="+mn-lt"/>
                <a:ea typeface="+mn-ea"/>
                <a:cs typeface="+mn-cs"/>
              </a:defRPr>
            </a:pPr>
            <a:endParaRPr lang="da-DK"/>
          </a:p>
        </c:txPr>
        <c:crossAx val="1279853327"/>
        <c:crosses val="autoZero"/>
        <c:auto val="1"/>
        <c:lblAlgn val="ctr"/>
        <c:lblOffset val="100"/>
        <c:noMultiLvlLbl val="0"/>
      </c:catAx>
      <c:valAx>
        <c:axId val="1279853327"/>
        <c:scaling>
          <c:orientation val="minMax"/>
        </c:scaling>
        <c:delete val="0"/>
        <c:axPos val="t"/>
        <c:majorGridlines>
          <c:spPr>
            <a:ln w="9525" cap="flat" cmpd="sng" algn="ctr">
              <a:solidFill>
                <a:schemeClr val="lt1">
                  <a:alpha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solidFill>
                <a:latin typeface="+mn-lt"/>
                <a:ea typeface="+mn-ea"/>
                <a:cs typeface="+mn-cs"/>
              </a:defRPr>
            </a:pPr>
            <a:endParaRPr lang="da-DK"/>
          </a:p>
        </c:txPr>
        <c:crossAx val="1279852383"/>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6">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475</xdr:row>
      <xdr:rowOff>19204</xdr:rowOff>
    </xdr:from>
    <xdr:to>
      <xdr:col>5</xdr:col>
      <xdr:colOff>25400</xdr:colOff>
      <xdr:row>490</xdr:row>
      <xdr:rowOff>787400</xdr:rowOff>
    </xdr:to>
    <xdr:graphicFrame macro="">
      <xdr:nvGraphicFramePr>
        <xdr:cNvPr id="2" name="Diagram 1">
          <a:extLst>
            <a:ext uri="{FF2B5EF4-FFF2-40B4-BE49-F238E27FC236}">
              <a16:creationId xmlns:a16="http://schemas.microsoft.com/office/drawing/2014/main" id="{26B933C3-38C3-A840-925B-984B126A2A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1600200</xdr:colOff>
      <xdr:row>4</xdr:row>
      <xdr:rowOff>635000</xdr:rowOff>
    </xdr:from>
    <xdr:to>
      <xdr:col>9</xdr:col>
      <xdr:colOff>1244600</xdr:colOff>
      <xdr:row>7</xdr:row>
      <xdr:rowOff>101600</xdr:rowOff>
    </xdr:to>
    <xdr:cxnSp macro="">
      <xdr:nvCxnSpPr>
        <xdr:cNvPr id="4" name="Lige pilforbindelse 3">
          <a:extLst>
            <a:ext uri="{FF2B5EF4-FFF2-40B4-BE49-F238E27FC236}">
              <a16:creationId xmlns:a16="http://schemas.microsoft.com/office/drawing/2014/main" id="{20B906E8-7B74-BB21-5319-ECA7F89673F5}"/>
            </a:ext>
          </a:extLst>
        </xdr:cNvPr>
        <xdr:cNvCxnSpPr/>
      </xdr:nvCxnSpPr>
      <xdr:spPr>
        <a:xfrm>
          <a:off x="13944600" y="4724400"/>
          <a:ext cx="3556000" cy="213360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635000</xdr:colOff>
      <xdr:row>8</xdr:row>
      <xdr:rowOff>761999</xdr:rowOff>
    </xdr:from>
    <xdr:to>
      <xdr:col>9</xdr:col>
      <xdr:colOff>1701800</xdr:colOff>
      <xdr:row>27</xdr:row>
      <xdr:rowOff>533400</xdr:rowOff>
    </xdr:to>
    <xdr:sp macro="" textlink="">
      <xdr:nvSpPr>
        <xdr:cNvPr id="7" name="Tekstfelt 6">
          <a:extLst>
            <a:ext uri="{FF2B5EF4-FFF2-40B4-BE49-F238E27FC236}">
              <a16:creationId xmlns:a16="http://schemas.microsoft.com/office/drawing/2014/main" id="{233A13DA-81B0-A109-B2FB-2EAD09FAB788}"/>
            </a:ext>
          </a:extLst>
        </xdr:cNvPr>
        <xdr:cNvSpPr txBox="1"/>
      </xdr:nvSpPr>
      <xdr:spPr>
        <a:xfrm>
          <a:off x="2692400" y="8407399"/>
          <a:ext cx="15265400" cy="14122401"/>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3200" b="0" i="0">
              <a:solidFill>
                <a:schemeClr val="dk1"/>
              </a:solidFill>
              <a:effectLst/>
              <a:latin typeface="+mn-lt"/>
              <a:ea typeface="+mn-ea"/>
              <a:cs typeface="+mn-cs"/>
            </a:rPr>
            <a:t>1. Athletes enter their performance data, such as repetitions, weight, and Rate of Perceived Exertion (RPE), in the green range (cells G3 to I5). This data represents the athletes' completed exercise metrics.</a:t>
          </a:r>
        </a:p>
        <a:p>
          <a:endParaRPr lang="da-DK" sz="3200" b="0" i="0">
            <a:solidFill>
              <a:schemeClr val="dk1"/>
            </a:solidFill>
            <a:effectLst/>
            <a:latin typeface="+mn-lt"/>
            <a:ea typeface="+mn-ea"/>
            <a:cs typeface="+mn-cs"/>
          </a:endParaRPr>
        </a:p>
        <a:p>
          <a:r>
            <a:rPr lang="da-DK" sz="3200" b="0" i="0">
              <a:solidFill>
                <a:schemeClr val="dk1"/>
              </a:solidFill>
              <a:effectLst/>
              <a:latin typeface="+mn-lt"/>
              <a:ea typeface="+mn-ea"/>
              <a:cs typeface="+mn-cs"/>
            </a:rPr>
            <a:t>2.</a:t>
          </a:r>
          <a:r>
            <a:rPr lang="da-DK" sz="3200" b="0" i="0" baseline="0">
              <a:solidFill>
                <a:schemeClr val="dk1"/>
              </a:solidFill>
              <a:effectLst/>
              <a:latin typeface="+mn-lt"/>
              <a:ea typeface="+mn-ea"/>
              <a:cs typeface="+mn-cs"/>
            </a:rPr>
            <a:t> </a:t>
          </a:r>
          <a:r>
            <a:rPr lang="da-DK" sz="3200" b="0" i="0">
              <a:solidFill>
                <a:schemeClr val="dk1"/>
              </a:solidFill>
              <a:effectLst/>
              <a:latin typeface="+mn-lt"/>
              <a:ea typeface="+mn-ea"/>
              <a:cs typeface="+mn-cs"/>
            </a:rPr>
            <a:t>The</a:t>
          </a:r>
          <a:r>
            <a:rPr lang="da-DK" sz="3200" b="0" i="0" baseline="0">
              <a:solidFill>
                <a:schemeClr val="dk1"/>
              </a:solidFill>
              <a:effectLst/>
              <a:latin typeface="+mn-lt"/>
              <a:ea typeface="+mn-ea"/>
              <a:cs typeface="+mn-cs"/>
            </a:rPr>
            <a:t> challenge was </a:t>
          </a:r>
          <a:r>
            <a:rPr lang="da-DK" sz="3200" b="0" i="0">
              <a:solidFill>
                <a:schemeClr val="dk1"/>
              </a:solidFill>
              <a:effectLst/>
              <a:latin typeface="+mn-lt"/>
              <a:ea typeface="+mn-ea"/>
              <a:cs typeface="+mn-cs"/>
            </a:rPr>
            <a:t>to automatically transfer these performance metrics from the green range to the purple range (cells J6 to L8), labeled "Previous Performance". This indicates that the data in the purple range reflects the exercise</a:t>
          </a:r>
          <a:r>
            <a:rPr lang="da-DK" sz="3200" b="0" i="0" baseline="0">
              <a:solidFill>
                <a:schemeClr val="dk1"/>
              </a:solidFill>
              <a:effectLst/>
              <a:latin typeface="+mn-lt"/>
              <a:ea typeface="+mn-ea"/>
              <a:cs typeface="+mn-cs"/>
            </a:rPr>
            <a:t> performance</a:t>
          </a:r>
          <a:r>
            <a:rPr lang="da-DK" sz="3200" b="0" i="0">
              <a:solidFill>
                <a:schemeClr val="dk1"/>
              </a:solidFill>
              <a:effectLst/>
              <a:latin typeface="+mn-lt"/>
              <a:ea typeface="+mn-ea"/>
              <a:cs typeface="+mn-cs"/>
            </a:rPr>
            <a:t> performed previously. </a:t>
          </a:r>
        </a:p>
        <a:p>
          <a:endParaRPr lang="da-DK" sz="3200" b="0" i="0">
            <a:solidFill>
              <a:schemeClr val="dk1"/>
            </a:solidFill>
            <a:effectLst/>
            <a:latin typeface="+mn-lt"/>
            <a:ea typeface="+mn-ea"/>
            <a:cs typeface="+mn-cs"/>
          </a:endParaRPr>
        </a:p>
        <a:p>
          <a:r>
            <a:rPr lang="da-DK" sz="3200" b="0" i="1">
              <a:solidFill>
                <a:srgbClr val="FF0000"/>
              </a:solidFill>
              <a:effectLst/>
              <a:latin typeface="+mn-lt"/>
              <a:ea typeface="+mn-ea"/>
              <a:cs typeface="+mn-cs"/>
            </a:rPr>
            <a:t>Important Note for Point 2: It's essential to note that each entry in the green range is transferred to a corresponding row directly below it in the purple range (from row 3 to row 6, as</a:t>
          </a:r>
          <a:r>
            <a:rPr lang="da-DK" sz="3200" b="0" i="1" baseline="0">
              <a:solidFill>
                <a:srgbClr val="FF0000"/>
              </a:solidFill>
              <a:effectLst/>
              <a:latin typeface="+mn-lt"/>
              <a:ea typeface="+mn-ea"/>
              <a:cs typeface="+mn-cs"/>
            </a:rPr>
            <a:t> rows are </a:t>
          </a:r>
          <a:r>
            <a:rPr lang="da-DK" sz="3200" b="0" i="1">
              <a:solidFill>
                <a:srgbClr val="FF0000"/>
              </a:solidFill>
              <a:effectLst/>
              <a:latin typeface="+mn-lt"/>
              <a:ea typeface="+mn-ea"/>
              <a:cs typeface="+mn-cs"/>
            </a:rPr>
            <a:t>merged cells by 3). This arrangement is designed to visually demonstrate to the athlete the distinction between the newly inputted data (representing completed exercise metrics) and the output data (indicating previous performance).</a:t>
          </a:r>
          <a:br>
            <a:rPr lang="da-DK" sz="3200" b="0" i="0">
              <a:solidFill>
                <a:schemeClr val="dk1"/>
              </a:solidFill>
              <a:effectLst/>
              <a:latin typeface="+mn-lt"/>
              <a:ea typeface="+mn-ea"/>
              <a:cs typeface="+mn-cs"/>
            </a:rPr>
          </a:br>
          <a:endParaRPr lang="da-DK" sz="3200" b="0" i="0">
            <a:solidFill>
              <a:schemeClr val="dk1"/>
            </a:solidFill>
            <a:effectLst/>
            <a:latin typeface="+mn-lt"/>
            <a:ea typeface="+mn-ea"/>
            <a:cs typeface="+mn-cs"/>
          </a:endParaRPr>
        </a:p>
        <a:p>
          <a:r>
            <a:rPr lang="da-DK" sz="3200" b="0" i="0">
              <a:solidFill>
                <a:schemeClr val="dk1"/>
              </a:solidFill>
              <a:effectLst/>
              <a:latin typeface="+mn-lt"/>
              <a:ea typeface="+mn-ea"/>
              <a:cs typeface="+mn-cs"/>
            </a:rPr>
            <a:t>3. Cells B3 and B6 contain dropdown menus listing various exercises. The transfer of input data to the output range is dependent on the exercise selections made in both B3 and B6 dropdown menus. The matching exercise selections in these cells are crucial for the correct movement of data. Exact match in dropdowns</a:t>
          </a:r>
          <a:r>
            <a:rPr lang="da-DK" sz="3200" b="0" i="0" baseline="0">
              <a:solidFill>
                <a:schemeClr val="dk1"/>
              </a:solidFill>
              <a:effectLst/>
              <a:latin typeface="+mn-lt"/>
              <a:ea typeface="+mn-ea"/>
              <a:cs typeface="+mn-cs"/>
            </a:rPr>
            <a:t> required!</a:t>
          </a:r>
          <a:endParaRPr lang="da-DK" sz="3200" b="0" i="0">
            <a:solidFill>
              <a:schemeClr val="dk1"/>
            </a:solidFill>
            <a:effectLst/>
            <a:latin typeface="+mn-lt"/>
            <a:ea typeface="+mn-ea"/>
            <a:cs typeface="+mn-cs"/>
          </a:endParaRPr>
        </a:p>
        <a:p>
          <a:endParaRPr lang="da-DK" sz="3200" b="0" i="0">
            <a:solidFill>
              <a:schemeClr val="dk1"/>
            </a:solidFill>
            <a:effectLst/>
            <a:latin typeface="+mn-lt"/>
            <a:ea typeface="+mn-ea"/>
            <a:cs typeface="+mn-cs"/>
          </a:endParaRPr>
        </a:p>
        <a:p>
          <a:endParaRPr lang="da-DK" sz="3200" b="0" i="0">
            <a:solidFill>
              <a:schemeClr val="dk1"/>
            </a:solidFill>
            <a:effectLst/>
            <a:latin typeface="+mn-lt"/>
            <a:ea typeface="+mn-ea"/>
            <a:cs typeface="+mn-cs"/>
          </a:endParaRPr>
        </a:p>
        <a:p>
          <a:r>
            <a:rPr lang="da-DK" sz="3200" b="1" i="0">
              <a:solidFill>
                <a:schemeClr val="dk1"/>
              </a:solidFill>
              <a:effectLst/>
              <a:latin typeface="+mn-lt"/>
              <a:ea typeface="+mn-ea"/>
              <a:cs typeface="+mn-cs"/>
            </a:rPr>
            <a:t>Formula and solution</a:t>
          </a:r>
        </a:p>
        <a:p>
          <a:endParaRPr lang="da-DK" sz="3200" b="0" i="0">
            <a:solidFill>
              <a:schemeClr val="dk1"/>
            </a:solidFill>
            <a:effectLst/>
            <a:latin typeface="+mn-lt"/>
            <a:ea typeface="+mn-ea"/>
            <a:cs typeface="+mn-cs"/>
          </a:endParaRPr>
        </a:p>
        <a:p>
          <a:r>
            <a:rPr lang="da-DK" sz="3200" b="0" i="0">
              <a:solidFill>
                <a:schemeClr val="dk1"/>
              </a:solidFill>
              <a:effectLst/>
              <a:latin typeface="+mn-lt"/>
              <a:ea typeface="+mn-ea"/>
              <a:cs typeface="+mn-cs"/>
            </a:rPr>
            <a:t>Formula is located </a:t>
          </a:r>
          <a:r>
            <a:rPr lang="da-DK" sz="3200" b="0" i="0" baseline="0">
              <a:solidFill>
                <a:schemeClr val="dk1"/>
              </a:solidFill>
              <a:effectLst/>
              <a:latin typeface="+mn-lt"/>
              <a:ea typeface="+mn-ea"/>
              <a:cs typeface="+mn-cs"/>
            </a:rPr>
            <a:t>in J6 </a:t>
          </a:r>
        </a:p>
        <a:p>
          <a:endParaRPr lang="da-DK" sz="3200" b="0" i="0" baseline="0">
            <a:solidFill>
              <a:schemeClr val="dk1"/>
            </a:solidFill>
            <a:effectLst/>
            <a:latin typeface="+mn-lt"/>
            <a:ea typeface="+mn-ea"/>
            <a:cs typeface="+mn-cs"/>
          </a:endParaRPr>
        </a:p>
        <a:p>
          <a:r>
            <a:rPr lang="da-DK" sz="3200" b="0" i="0" baseline="0">
              <a:solidFill>
                <a:schemeClr val="dk1"/>
              </a:solidFill>
              <a:effectLst/>
              <a:latin typeface="+mn-lt"/>
              <a:ea typeface="+mn-ea"/>
              <a:cs typeface="+mn-cs"/>
            </a:rPr>
            <a:t>Solution:</a:t>
          </a:r>
        </a:p>
        <a:p>
          <a:r>
            <a:rPr lang="da-DK" sz="3200" b="0" i="0" baseline="0">
              <a:solidFill>
                <a:schemeClr val="dk1"/>
              </a:solidFill>
              <a:effectLst/>
              <a:latin typeface="+mn-lt"/>
              <a:ea typeface="+mn-ea"/>
              <a:cs typeface="+mn-cs"/>
            </a:rPr>
            <a:t> </a:t>
          </a:r>
          <a:r>
            <a:rPr lang="da-DK" sz="3200" b="0" i="0">
              <a:solidFill>
                <a:schemeClr val="dk1"/>
              </a:solidFill>
              <a:effectLst/>
              <a:latin typeface="+mn-lt"/>
              <a:ea typeface="+mn-ea"/>
              <a:cs typeface="+mn-cs"/>
            </a:rPr>
            <a:t>=IFERROR(IF(B6="","",INDEX($G$3:I5,SEQUENCE(3,,XMATCH(B6,B3:B$3,SEQUENCE(ROWS(B$3:B3)),"N/A",0,-1)),SEQUENCE(,3))), "")</a:t>
          </a:r>
          <a:endParaRPr lang="da-DK" sz="3200" b="0" baseline="0"/>
        </a:p>
        <a:p>
          <a:endParaRPr lang="da-DK" sz="3200"/>
        </a:p>
      </xdr:txBody>
    </xdr:sp>
    <xdr:clientData/>
  </xdr:twoCellAnchor>
  <xdr:twoCellAnchor>
    <xdr:from>
      <xdr:col>7</xdr:col>
      <xdr:colOff>1371600</xdr:colOff>
      <xdr:row>3</xdr:row>
      <xdr:rowOff>716280</xdr:rowOff>
    </xdr:from>
    <xdr:to>
      <xdr:col>8</xdr:col>
      <xdr:colOff>609600</xdr:colOff>
      <xdr:row>4</xdr:row>
      <xdr:rowOff>635000</xdr:rowOff>
    </xdr:to>
    <xdr:sp macro="" textlink="">
      <xdr:nvSpPr>
        <xdr:cNvPr id="8" name="Tekstfelt 7">
          <a:extLst>
            <a:ext uri="{FF2B5EF4-FFF2-40B4-BE49-F238E27FC236}">
              <a16:creationId xmlns:a16="http://schemas.microsoft.com/office/drawing/2014/main" id="{822B8AF6-340B-6263-A749-23E7CEA5A3EE}"/>
            </a:ext>
          </a:extLst>
        </xdr:cNvPr>
        <xdr:cNvSpPr txBox="1"/>
      </xdr:nvSpPr>
      <xdr:spPr>
        <a:xfrm>
          <a:off x="13716000" y="3916680"/>
          <a:ext cx="1193800" cy="8077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a:t>=G3:I5 INPUT</a:t>
          </a:r>
        </a:p>
      </xdr:txBody>
    </xdr:sp>
    <xdr:clientData/>
  </xdr:twoCellAnchor>
  <xdr:twoCellAnchor>
    <xdr:from>
      <xdr:col>9</xdr:col>
      <xdr:colOff>1270000</xdr:colOff>
      <xdr:row>6</xdr:row>
      <xdr:rowOff>762000</xdr:rowOff>
    </xdr:from>
    <xdr:to>
      <xdr:col>10</xdr:col>
      <xdr:colOff>508000</xdr:colOff>
      <xdr:row>7</xdr:row>
      <xdr:rowOff>680720</xdr:rowOff>
    </xdr:to>
    <xdr:sp macro="" textlink="">
      <xdr:nvSpPr>
        <xdr:cNvPr id="9" name="Tekstfelt 8">
          <a:extLst>
            <a:ext uri="{FF2B5EF4-FFF2-40B4-BE49-F238E27FC236}">
              <a16:creationId xmlns:a16="http://schemas.microsoft.com/office/drawing/2014/main" id="{78724497-7604-5E49-81EA-96AE54E0F433}"/>
            </a:ext>
          </a:extLst>
        </xdr:cNvPr>
        <xdr:cNvSpPr txBox="1"/>
      </xdr:nvSpPr>
      <xdr:spPr>
        <a:xfrm>
          <a:off x="17526000" y="6629400"/>
          <a:ext cx="1193800" cy="80772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a:t>=J6:L8 OUTPUT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484</xdr:row>
      <xdr:rowOff>19204</xdr:rowOff>
    </xdr:from>
    <xdr:to>
      <xdr:col>5</xdr:col>
      <xdr:colOff>25400</xdr:colOff>
      <xdr:row>499</xdr:row>
      <xdr:rowOff>787400</xdr:rowOff>
    </xdr:to>
    <xdr:graphicFrame macro="">
      <xdr:nvGraphicFramePr>
        <xdr:cNvPr id="2" name="Diagram 1">
          <a:extLst>
            <a:ext uri="{FF2B5EF4-FFF2-40B4-BE49-F238E27FC236}">
              <a16:creationId xmlns:a16="http://schemas.microsoft.com/office/drawing/2014/main" id="{17768B8D-3ADD-C842-9F56-2F0EDB68E9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1879600</xdr:colOff>
      <xdr:row>4</xdr:row>
      <xdr:rowOff>177800</xdr:rowOff>
    </xdr:from>
    <xdr:to>
      <xdr:col>9</xdr:col>
      <xdr:colOff>304800</xdr:colOff>
      <xdr:row>5</xdr:row>
      <xdr:rowOff>609600</xdr:rowOff>
    </xdr:to>
    <xdr:cxnSp macro="">
      <xdr:nvCxnSpPr>
        <xdr:cNvPr id="4" name="Lige pilforbindelse 3">
          <a:extLst>
            <a:ext uri="{FF2B5EF4-FFF2-40B4-BE49-F238E27FC236}">
              <a16:creationId xmlns:a16="http://schemas.microsoft.com/office/drawing/2014/main" id="{553F6095-8745-9145-B6B5-24A8CE4F5A3D}"/>
            </a:ext>
          </a:extLst>
        </xdr:cNvPr>
        <xdr:cNvCxnSpPr/>
      </xdr:nvCxnSpPr>
      <xdr:spPr>
        <a:xfrm>
          <a:off x="14224000" y="4267200"/>
          <a:ext cx="2336800" cy="132080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42333</xdr:colOff>
      <xdr:row>2</xdr:row>
      <xdr:rowOff>728134</xdr:rowOff>
    </xdr:from>
    <xdr:to>
      <xdr:col>10</xdr:col>
      <xdr:colOff>1727200</xdr:colOff>
      <xdr:row>5</xdr:row>
      <xdr:rowOff>33867</xdr:rowOff>
    </xdr:to>
    <xdr:sp macro="" textlink="">
      <xdr:nvSpPr>
        <xdr:cNvPr id="7" name="Tekstfelt 6">
          <a:extLst>
            <a:ext uri="{FF2B5EF4-FFF2-40B4-BE49-F238E27FC236}">
              <a16:creationId xmlns:a16="http://schemas.microsoft.com/office/drawing/2014/main" id="{CA9A8D22-67B4-C246-9279-DE83D58C10BB}"/>
            </a:ext>
          </a:extLst>
        </xdr:cNvPr>
        <xdr:cNvSpPr txBox="1"/>
      </xdr:nvSpPr>
      <xdr:spPr>
        <a:xfrm>
          <a:off x="16281400" y="3014134"/>
          <a:ext cx="3649133" cy="1998133"/>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b="1"/>
            <a:t>ARROW 1 explanation</a:t>
          </a:r>
        </a:p>
        <a:p>
          <a:endParaRPr lang="da-DK" sz="2000"/>
        </a:p>
        <a:p>
          <a:r>
            <a:rPr lang="da-DK" sz="2000"/>
            <a:t>As</a:t>
          </a:r>
          <a:r>
            <a:rPr lang="da-DK" sz="2000" baseline="0"/>
            <a:t> per V1 solution, Row 3 input "complete" range goes into row 6's "previous" range as row 3 and 6 are at the top of the sheet</a:t>
          </a:r>
        </a:p>
      </xdr:txBody>
    </xdr:sp>
    <xdr:clientData/>
  </xdr:twoCellAnchor>
  <xdr:twoCellAnchor>
    <xdr:from>
      <xdr:col>8</xdr:col>
      <xdr:colOff>50800</xdr:colOff>
      <xdr:row>7</xdr:row>
      <xdr:rowOff>152400</xdr:rowOff>
    </xdr:from>
    <xdr:to>
      <xdr:col>9</xdr:col>
      <xdr:colOff>584200</xdr:colOff>
      <xdr:row>8</xdr:row>
      <xdr:rowOff>736600</xdr:rowOff>
    </xdr:to>
    <xdr:cxnSp macro="">
      <xdr:nvCxnSpPr>
        <xdr:cNvPr id="8" name="Lige pilforbindelse 7">
          <a:extLst>
            <a:ext uri="{FF2B5EF4-FFF2-40B4-BE49-F238E27FC236}">
              <a16:creationId xmlns:a16="http://schemas.microsoft.com/office/drawing/2014/main" id="{B069C091-D55C-A145-9225-4947191F14C6}"/>
            </a:ext>
          </a:extLst>
        </xdr:cNvPr>
        <xdr:cNvCxnSpPr/>
      </xdr:nvCxnSpPr>
      <xdr:spPr>
        <a:xfrm>
          <a:off x="14351000" y="6908800"/>
          <a:ext cx="2489200" cy="147320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16934</xdr:colOff>
      <xdr:row>6</xdr:row>
      <xdr:rowOff>55379</xdr:rowOff>
    </xdr:from>
    <xdr:to>
      <xdr:col>30</xdr:col>
      <xdr:colOff>416393</xdr:colOff>
      <xdr:row>10</xdr:row>
      <xdr:rowOff>62459</xdr:rowOff>
    </xdr:to>
    <xdr:sp macro="" textlink="">
      <xdr:nvSpPr>
        <xdr:cNvPr id="10" name="Tekstfelt 9">
          <a:extLst>
            <a:ext uri="{FF2B5EF4-FFF2-40B4-BE49-F238E27FC236}">
              <a16:creationId xmlns:a16="http://schemas.microsoft.com/office/drawing/2014/main" id="{A0686726-B5D8-7B4C-B50D-2109DF508A0B}"/>
            </a:ext>
          </a:extLst>
        </xdr:cNvPr>
        <xdr:cNvSpPr txBox="1"/>
      </xdr:nvSpPr>
      <xdr:spPr>
        <a:xfrm>
          <a:off x="22106606" y="5905707"/>
          <a:ext cx="12037656" cy="3588063"/>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b="1" i="0">
              <a:solidFill>
                <a:schemeClr val="dk1"/>
              </a:solidFill>
              <a:effectLst/>
              <a:latin typeface="+mn-lt"/>
              <a:ea typeface="+mn-ea"/>
              <a:cs typeface="+mn-cs"/>
            </a:rPr>
            <a:t>ARROW 2 explanation</a:t>
          </a:r>
        </a:p>
        <a:p>
          <a:endParaRPr lang="da-DK" sz="2000" b="1" i="0">
            <a:solidFill>
              <a:schemeClr val="dk1"/>
            </a:solidFill>
            <a:effectLst/>
            <a:latin typeface="+mn-lt"/>
            <a:ea typeface="+mn-ea"/>
            <a:cs typeface="+mn-cs"/>
          </a:endParaRPr>
        </a:p>
        <a:p>
          <a:r>
            <a:rPr lang="da-DK" sz="2000" b="0" i="0">
              <a:solidFill>
                <a:schemeClr val="dk1"/>
              </a:solidFill>
              <a:effectLst/>
              <a:latin typeface="+mn-lt"/>
              <a:ea typeface="+mn-ea"/>
              <a:cs typeface="+mn-cs"/>
            </a:rPr>
            <a:t>Now there's choice:</a:t>
          </a:r>
        </a:p>
        <a:p>
          <a:endParaRPr lang="da-DK" sz="2000" b="1" i="0">
            <a:solidFill>
              <a:schemeClr val="dk1"/>
            </a:solidFill>
            <a:effectLst/>
            <a:latin typeface="+mn-lt"/>
            <a:ea typeface="+mn-ea"/>
            <a:cs typeface="+mn-cs"/>
          </a:endParaRPr>
        </a:p>
        <a:p>
          <a:r>
            <a:rPr lang="da-DK" sz="2000" b="0" i="0">
              <a:solidFill>
                <a:schemeClr val="dk1"/>
              </a:solidFill>
              <a:effectLst/>
              <a:latin typeface="+mn-lt"/>
              <a:ea typeface="+mn-ea"/>
              <a:cs typeface="+mn-cs"/>
            </a:rPr>
            <a:t>In</a:t>
          </a:r>
          <a:r>
            <a:rPr lang="da-DK" sz="2000" b="0" i="0" baseline="0">
              <a:solidFill>
                <a:schemeClr val="dk1"/>
              </a:solidFill>
              <a:effectLst/>
              <a:latin typeface="+mn-lt"/>
              <a:ea typeface="+mn-ea"/>
              <a:cs typeface="+mn-cs"/>
            </a:rPr>
            <a:t> </a:t>
          </a:r>
          <a:r>
            <a:rPr lang="da-DK" sz="2000" b="0" i="0">
              <a:solidFill>
                <a:schemeClr val="dk1"/>
              </a:solidFill>
              <a:effectLst/>
              <a:latin typeface="+mn-lt"/>
              <a:ea typeface="+mn-ea"/>
              <a:cs typeface="+mn-cs"/>
            </a:rPr>
            <a:t>row 9, there is now a choice to display the data from either the "Completed" range of row 3 or row 6. </a:t>
          </a:r>
        </a:p>
        <a:p>
          <a:endParaRPr lang="da-DK" sz="2000" b="0" i="0">
            <a:solidFill>
              <a:schemeClr val="dk1"/>
            </a:solidFill>
            <a:effectLst/>
            <a:latin typeface="+mn-lt"/>
            <a:ea typeface="+mn-ea"/>
            <a:cs typeface="+mn-cs"/>
          </a:endParaRPr>
        </a:p>
        <a:p>
          <a:r>
            <a:rPr lang="da-DK" sz="2000" b="0" i="0">
              <a:solidFill>
                <a:schemeClr val="dk1"/>
              </a:solidFill>
              <a:effectLst/>
              <a:latin typeface="+mn-lt"/>
              <a:ea typeface="+mn-ea"/>
              <a:cs typeface="+mn-cs"/>
            </a:rPr>
            <a:t>In this instance, the data from row 6 should be shown in row 9's "Previous" range, instead of row 3. This selection is based on the chronology of the rows. As Row 6 comes before row</a:t>
          </a:r>
          <a:r>
            <a:rPr lang="da-DK" sz="2000" b="0" i="0" baseline="0">
              <a:solidFill>
                <a:schemeClr val="dk1"/>
              </a:solidFill>
              <a:effectLst/>
              <a:latin typeface="+mn-lt"/>
              <a:ea typeface="+mn-ea"/>
              <a:cs typeface="+mn-cs"/>
            </a:rPr>
            <a:t> 3 (when 9 is the reference), row 6 is chosen.</a:t>
          </a:r>
          <a:br>
            <a:rPr lang="da-DK" sz="2000" b="0" i="0">
              <a:solidFill>
                <a:schemeClr val="dk1"/>
              </a:solidFill>
              <a:effectLst/>
              <a:latin typeface="+mn-lt"/>
              <a:ea typeface="+mn-ea"/>
              <a:cs typeface="+mn-cs"/>
            </a:rPr>
          </a:br>
          <a:br>
            <a:rPr lang="da-DK" sz="2000" b="0" i="0">
              <a:solidFill>
                <a:schemeClr val="dk1"/>
              </a:solidFill>
              <a:effectLst/>
              <a:latin typeface="+mn-lt"/>
              <a:ea typeface="+mn-ea"/>
              <a:cs typeface="+mn-cs"/>
            </a:rPr>
          </a:br>
          <a:r>
            <a:rPr lang="da-DK" sz="2000" b="0" i="0">
              <a:solidFill>
                <a:srgbClr val="FF0000"/>
              </a:solidFill>
              <a:effectLst/>
              <a:latin typeface="+mn-lt"/>
              <a:ea typeface="+mn-ea"/>
              <a:cs typeface="+mn-cs"/>
            </a:rPr>
            <a:t>Essentially, it's imperative that for</a:t>
          </a:r>
          <a:r>
            <a:rPr lang="da-DK" sz="2000" b="0" i="0" baseline="0">
              <a:solidFill>
                <a:srgbClr val="FF0000"/>
              </a:solidFill>
              <a:effectLst/>
              <a:latin typeface="+mn-lt"/>
              <a:ea typeface="+mn-ea"/>
              <a:cs typeface="+mn-cs"/>
            </a:rPr>
            <a:t> any given "previous" range, it only searches for values in "completed" ranges in the rows above itself.</a:t>
          </a:r>
          <a:endParaRPr lang="da-DK" sz="2000" u="sng" baseline="0">
            <a:solidFill>
              <a:srgbClr val="FF0000"/>
            </a:solidFill>
          </a:endParaRPr>
        </a:p>
      </xdr:txBody>
    </xdr:sp>
    <xdr:clientData/>
  </xdr:twoCellAnchor>
  <xdr:twoCellAnchor>
    <xdr:from>
      <xdr:col>7</xdr:col>
      <xdr:colOff>1303868</xdr:colOff>
      <xdr:row>3</xdr:row>
      <xdr:rowOff>558801</xdr:rowOff>
    </xdr:from>
    <xdr:to>
      <xdr:col>8</xdr:col>
      <xdr:colOff>711201</xdr:colOff>
      <xdr:row>4</xdr:row>
      <xdr:rowOff>118535</xdr:rowOff>
    </xdr:to>
    <xdr:sp macro="" textlink="">
      <xdr:nvSpPr>
        <xdr:cNvPr id="12" name="Tekstfelt 11">
          <a:extLst>
            <a:ext uri="{FF2B5EF4-FFF2-40B4-BE49-F238E27FC236}">
              <a16:creationId xmlns:a16="http://schemas.microsoft.com/office/drawing/2014/main" id="{1CD04DF5-23FC-A845-9DDC-D55CE298E1A7}"/>
            </a:ext>
          </a:extLst>
        </xdr:cNvPr>
        <xdr:cNvSpPr txBox="1"/>
      </xdr:nvSpPr>
      <xdr:spPr>
        <a:xfrm>
          <a:off x="13614401" y="3742268"/>
          <a:ext cx="1371600" cy="4572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b="1" baseline="0"/>
            <a:t>ARROW 1</a:t>
          </a:r>
        </a:p>
      </xdr:txBody>
    </xdr:sp>
    <xdr:clientData/>
  </xdr:twoCellAnchor>
  <xdr:twoCellAnchor>
    <xdr:from>
      <xdr:col>7</xdr:col>
      <xdr:colOff>1320800</xdr:colOff>
      <xdr:row>6</xdr:row>
      <xdr:rowOff>423333</xdr:rowOff>
    </xdr:from>
    <xdr:to>
      <xdr:col>8</xdr:col>
      <xdr:colOff>728133</xdr:colOff>
      <xdr:row>6</xdr:row>
      <xdr:rowOff>880533</xdr:rowOff>
    </xdr:to>
    <xdr:sp macro="" textlink="">
      <xdr:nvSpPr>
        <xdr:cNvPr id="13" name="Tekstfelt 12">
          <a:extLst>
            <a:ext uri="{FF2B5EF4-FFF2-40B4-BE49-F238E27FC236}">
              <a16:creationId xmlns:a16="http://schemas.microsoft.com/office/drawing/2014/main" id="{A82EDB3A-01B6-3948-80DC-3666FF4AADB6}"/>
            </a:ext>
          </a:extLst>
        </xdr:cNvPr>
        <xdr:cNvSpPr txBox="1"/>
      </xdr:nvSpPr>
      <xdr:spPr>
        <a:xfrm>
          <a:off x="13631333" y="6299200"/>
          <a:ext cx="1371600" cy="4572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b="1" baseline="0"/>
            <a:t>ARROW 2</a:t>
          </a:r>
        </a:p>
      </xdr:txBody>
    </xdr:sp>
    <xdr:clientData/>
  </xdr:twoCellAnchor>
  <xdr:twoCellAnchor>
    <xdr:from>
      <xdr:col>9</xdr:col>
      <xdr:colOff>395573</xdr:colOff>
      <xdr:row>11</xdr:row>
      <xdr:rowOff>187376</xdr:rowOff>
    </xdr:from>
    <xdr:to>
      <xdr:col>11</xdr:col>
      <xdr:colOff>1623934</xdr:colOff>
      <xdr:row>13</xdr:row>
      <xdr:rowOff>666229</xdr:rowOff>
    </xdr:to>
    <xdr:sp macro="" textlink="">
      <xdr:nvSpPr>
        <xdr:cNvPr id="14" name="Tekstfelt 13">
          <a:extLst>
            <a:ext uri="{FF2B5EF4-FFF2-40B4-BE49-F238E27FC236}">
              <a16:creationId xmlns:a16="http://schemas.microsoft.com/office/drawing/2014/main" id="{6711E11F-7A42-3F4F-8452-92357CAE6859}"/>
            </a:ext>
          </a:extLst>
        </xdr:cNvPr>
        <xdr:cNvSpPr txBox="1"/>
      </xdr:nvSpPr>
      <xdr:spPr>
        <a:xfrm>
          <a:off x="16614098" y="10513933"/>
          <a:ext cx="5142459" cy="226934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b="0" i="0">
              <a:solidFill>
                <a:schemeClr val="dk1"/>
              </a:solidFill>
              <a:effectLst/>
              <a:latin typeface="+mn-lt"/>
              <a:ea typeface="+mn-ea"/>
              <a:cs typeface="+mn-cs"/>
            </a:rPr>
            <a:t>No data should be displayed here</a:t>
          </a:r>
          <a:r>
            <a:rPr lang="da-DK" sz="2000" b="0" i="0" baseline="0">
              <a:solidFill>
                <a:schemeClr val="dk1"/>
              </a:solidFill>
              <a:effectLst/>
              <a:latin typeface="+mn-lt"/>
              <a:ea typeface="+mn-ea"/>
              <a:cs typeface="+mn-cs"/>
            </a:rPr>
            <a:t> as</a:t>
          </a:r>
          <a:r>
            <a:rPr lang="da-DK" sz="2000" b="0" i="0">
              <a:solidFill>
                <a:schemeClr val="dk1"/>
              </a:solidFill>
              <a:effectLst/>
              <a:latin typeface="+mn-lt"/>
              <a:ea typeface="+mn-ea"/>
              <a:cs typeface="+mn-cs"/>
            </a:rPr>
            <a:t> the selection in the B12 dropdown menu does not meet the "Pendlay Row" criterion, which is required to match the selections in the other dropdown menus.</a:t>
          </a:r>
          <a:endParaRPr lang="da-DK" sz="2000" u="sng" baseline="0">
            <a:solidFill>
              <a:srgbClr val="FF0000"/>
            </a:solidFill>
          </a:endParaRPr>
        </a:p>
      </xdr:txBody>
    </xdr:sp>
    <xdr:clientData/>
  </xdr:twoCellAnchor>
  <xdr:twoCellAnchor>
    <xdr:from>
      <xdr:col>7</xdr:col>
      <xdr:colOff>1623934</xdr:colOff>
      <xdr:row>9</xdr:row>
      <xdr:rowOff>645410</xdr:rowOff>
    </xdr:from>
    <xdr:to>
      <xdr:col>9</xdr:col>
      <xdr:colOff>562131</xdr:colOff>
      <xdr:row>16</xdr:row>
      <xdr:rowOff>187377</xdr:rowOff>
    </xdr:to>
    <xdr:cxnSp macro="">
      <xdr:nvCxnSpPr>
        <xdr:cNvPr id="15" name="Lige pilforbindelse 14">
          <a:extLst>
            <a:ext uri="{FF2B5EF4-FFF2-40B4-BE49-F238E27FC236}">
              <a16:creationId xmlns:a16="http://schemas.microsoft.com/office/drawing/2014/main" id="{16F346CB-6648-CA4C-BB86-F5E8CB657D4C}"/>
            </a:ext>
          </a:extLst>
        </xdr:cNvPr>
        <xdr:cNvCxnSpPr/>
      </xdr:nvCxnSpPr>
      <xdr:spPr>
        <a:xfrm>
          <a:off x="13928360" y="9181476"/>
          <a:ext cx="2852296" cy="5808688"/>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1165902</xdr:colOff>
      <xdr:row>9</xdr:row>
      <xdr:rowOff>104098</xdr:rowOff>
    </xdr:from>
    <xdr:to>
      <xdr:col>8</xdr:col>
      <xdr:colOff>573235</xdr:colOff>
      <xdr:row>9</xdr:row>
      <xdr:rowOff>561298</xdr:rowOff>
    </xdr:to>
    <xdr:sp macro="" textlink="">
      <xdr:nvSpPr>
        <xdr:cNvPr id="17" name="Tekstfelt 16">
          <a:extLst>
            <a:ext uri="{FF2B5EF4-FFF2-40B4-BE49-F238E27FC236}">
              <a16:creationId xmlns:a16="http://schemas.microsoft.com/office/drawing/2014/main" id="{3FA9BD36-2C6D-7142-94E1-FD2EBF89FF1A}"/>
            </a:ext>
          </a:extLst>
        </xdr:cNvPr>
        <xdr:cNvSpPr txBox="1"/>
      </xdr:nvSpPr>
      <xdr:spPr>
        <a:xfrm>
          <a:off x="13470328" y="8640164"/>
          <a:ext cx="1364382" cy="4572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b="1" baseline="0"/>
            <a:t>ARROW 3</a:t>
          </a:r>
        </a:p>
      </xdr:txBody>
    </xdr:sp>
    <xdr:clientData/>
  </xdr:twoCellAnchor>
  <xdr:twoCellAnchor>
    <xdr:from>
      <xdr:col>12</xdr:col>
      <xdr:colOff>187377</xdr:colOff>
      <xdr:row>12</xdr:row>
      <xdr:rowOff>208197</xdr:rowOff>
    </xdr:from>
    <xdr:to>
      <xdr:col>30</xdr:col>
      <xdr:colOff>586836</xdr:colOff>
      <xdr:row>16</xdr:row>
      <xdr:rowOff>645410</xdr:rowOff>
    </xdr:to>
    <xdr:sp macro="" textlink="">
      <xdr:nvSpPr>
        <xdr:cNvPr id="18" name="Tekstfelt 17">
          <a:extLst>
            <a:ext uri="{FF2B5EF4-FFF2-40B4-BE49-F238E27FC236}">
              <a16:creationId xmlns:a16="http://schemas.microsoft.com/office/drawing/2014/main" id="{CCC5D05F-C65D-2B42-85F2-29BDD4B1C359}"/>
            </a:ext>
          </a:extLst>
        </xdr:cNvPr>
        <xdr:cNvSpPr txBox="1"/>
      </xdr:nvSpPr>
      <xdr:spPr>
        <a:xfrm>
          <a:off x="22277049" y="11430000"/>
          <a:ext cx="12037656" cy="4018197"/>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2000" b="1" i="0">
              <a:solidFill>
                <a:schemeClr val="dk1"/>
              </a:solidFill>
              <a:effectLst/>
              <a:latin typeface="+mn-lt"/>
              <a:ea typeface="+mn-ea"/>
              <a:cs typeface="+mn-cs"/>
            </a:rPr>
            <a:t>ARROW 3 Explanation:</a:t>
          </a:r>
        </a:p>
        <a:p>
          <a:endParaRPr lang="da-DK" sz="2000" b="1" i="0">
            <a:solidFill>
              <a:schemeClr val="dk1"/>
            </a:solidFill>
            <a:effectLst/>
            <a:latin typeface="+mn-lt"/>
            <a:ea typeface="+mn-ea"/>
            <a:cs typeface="+mn-cs"/>
          </a:endParaRPr>
        </a:p>
        <a:p>
          <a:r>
            <a:rPr lang="da-DK" sz="2000" b="0" i="0">
              <a:solidFill>
                <a:schemeClr val="dk1"/>
              </a:solidFill>
              <a:effectLst/>
              <a:latin typeface="+mn-lt"/>
              <a:ea typeface="+mn-ea"/>
              <a:cs typeface="+mn-cs"/>
            </a:rPr>
            <a:t>This follows the same logic as the explanation for ARROW 2.</a:t>
          </a:r>
        </a:p>
        <a:p>
          <a:endParaRPr lang="da-DK" sz="2000" b="0" i="0">
            <a:solidFill>
              <a:schemeClr val="dk1"/>
            </a:solidFill>
            <a:effectLst/>
            <a:latin typeface="+mn-lt"/>
            <a:ea typeface="+mn-ea"/>
            <a:cs typeface="+mn-cs"/>
          </a:endParaRPr>
        </a:p>
        <a:p>
          <a:r>
            <a:rPr lang="da-DK" sz="2000" b="0" i="0">
              <a:solidFill>
                <a:schemeClr val="dk1"/>
              </a:solidFill>
              <a:effectLst/>
              <a:latin typeface="+mn-lt"/>
              <a:ea typeface="+mn-ea"/>
              <a:cs typeface="+mn-cs"/>
            </a:rPr>
            <a:t>Row 15 features a dropdown menu in cell B15. This setup should prompt a search through the "completed" range of all preceding rows, specifically rows 3, 6, 9, and 12.</a:t>
          </a:r>
        </a:p>
        <a:p>
          <a:endParaRPr lang="da-DK" sz="2000" b="0" i="0">
            <a:solidFill>
              <a:schemeClr val="dk1"/>
            </a:solidFill>
            <a:effectLst/>
            <a:latin typeface="+mn-lt"/>
            <a:ea typeface="+mn-ea"/>
            <a:cs typeface="+mn-cs"/>
          </a:endParaRPr>
        </a:p>
        <a:p>
          <a:r>
            <a:rPr lang="da-DK" sz="2000" b="0" i="0">
              <a:solidFill>
                <a:schemeClr val="dk1"/>
              </a:solidFill>
              <a:effectLst/>
              <a:latin typeface="+mn-lt"/>
              <a:ea typeface="+mn-ea"/>
              <a:cs typeface="+mn-cs"/>
            </a:rPr>
            <a:t>As noted in the adjacent text box to</a:t>
          </a:r>
          <a:r>
            <a:rPr lang="da-DK" sz="2000" b="0" i="0" baseline="0">
              <a:solidFill>
                <a:schemeClr val="dk1"/>
              </a:solidFill>
              <a:effectLst/>
              <a:latin typeface="+mn-lt"/>
              <a:ea typeface="+mn-ea"/>
              <a:cs typeface="+mn-cs"/>
            </a:rPr>
            <a:t> the left</a:t>
          </a:r>
          <a:r>
            <a:rPr lang="da-DK" sz="2000" b="0" i="0">
              <a:solidFill>
                <a:schemeClr val="dk1"/>
              </a:solidFill>
              <a:effectLst/>
              <a:latin typeface="+mn-lt"/>
              <a:ea typeface="+mn-ea"/>
              <a:cs typeface="+mn-cs"/>
            </a:rPr>
            <a:t>, Row 12 does not meet</a:t>
          </a:r>
          <a:r>
            <a:rPr lang="da-DK" sz="2000" b="0" i="0" baseline="0">
              <a:solidFill>
                <a:schemeClr val="dk1"/>
              </a:solidFill>
              <a:effectLst/>
              <a:latin typeface="+mn-lt"/>
              <a:ea typeface="+mn-ea"/>
              <a:cs typeface="+mn-cs"/>
            </a:rPr>
            <a:t> </a:t>
          </a:r>
          <a:r>
            <a:rPr lang="da-DK" sz="2000" b="0" i="0">
              <a:solidFill>
                <a:schemeClr val="dk1"/>
              </a:solidFill>
              <a:effectLst/>
              <a:latin typeface="+mn-lt"/>
              <a:ea typeface="+mn-ea"/>
              <a:cs typeface="+mn-cs"/>
            </a:rPr>
            <a:t>the "Pendlay Row" criterion.</a:t>
          </a:r>
          <a:r>
            <a:rPr lang="da-DK" sz="2000" b="0" i="0" baseline="0">
              <a:solidFill>
                <a:schemeClr val="dk1"/>
              </a:solidFill>
              <a:effectLst/>
              <a:latin typeface="+mn-lt"/>
              <a:ea typeface="+mn-ea"/>
              <a:cs typeface="+mn-cs"/>
            </a:rPr>
            <a:t> </a:t>
          </a:r>
          <a:r>
            <a:rPr lang="da-DK" sz="2000" b="0" i="0">
              <a:solidFill>
                <a:schemeClr val="dk1"/>
              </a:solidFill>
              <a:effectLst/>
              <a:latin typeface="+mn-lt"/>
              <a:ea typeface="+mn-ea"/>
              <a:cs typeface="+mn-cs"/>
            </a:rPr>
            <a:t>Therefore, only rows 3, 6, and 9 remain under consideration. </a:t>
          </a:r>
        </a:p>
        <a:p>
          <a:endParaRPr lang="da-DK" sz="2000" b="0" i="0">
            <a:solidFill>
              <a:schemeClr val="dk1"/>
            </a:solidFill>
            <a:effectLst/>
            <a:latin typeface="+mn-lt"/>
            <a:ea typeface="+mn-ea"/>
            <a:cs typeface="+mn-cs"/>
          </a:endParaRPr>
        </a:p>
        <a:p>
          <a:r>
            <a:rPr lang="da-DK" sz="2000" b="0" i="0">
              <a:solidFill>
                <a:schemeClr val="dk1"/>
              </a:solidFill>
              <a:effectLst/>
              <a:latin typeface="+mn-lt"/>
              <a:ea typeface="+mn-ea"/>
              <a:cs typeface="+mn-cs"/>
            </a:rPr>
            <a:t>Given that row 9 is chronologically the most recent relative to row 15, the data from the "completed" range in row 9 is transferred to the "previous" range in row 15.</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2920C-2AE5-E344-8EAA-D62EBE63BA94}">
  <sheetPr codeName="Ark1">
    <tabColor theme="1" tint="0.499984740745262"/>
  </sheetPr>
  <dimension ref="B5:X58"/>
  <sheetViews>
    <sheetView topLeftCell="A10" zoomScale="90" workbookViewId="0">
      <selection activeCell="P30" sqref="P30"/>
    </sheetView>
  </sheetViews>
  <sheetFormatPr baseColWidth="10" defaultColWidth="10.83203125" defaultRowHeight="16" x14ac:dyDescent="0.2"/>
  <cols>
    <col min="6" max="12" width="14.1640625" bestFit="1" customWidth="1"/>
    <col min="22" max="22" width="25.5" customWidth="1"/>
    <col min="23" max="23" width="11.1640625" customWidth="1"/>
    <col min="24" max="24" width="24.5" customWidth="1"/>
    <col min="25" max="25" width="13.6640625" customWidth="1"/>
  </cols>
  <sheetData>
    <row r="5" spans="2:18" x14ac:dyDescent="0.2">
      <c r="G5" s="11"/>
      <c r="H5" s="9"/>
      <c r="I5" s="10"/>
      <c r="J5" s="10"/>
      <c r="K5" s="10"/>
      <c r="L5" s="10"/>
      <c r="M5" s="10"/>
      <c r="N5" s="10"/>
      <c r="O5" s="10"/>
      <c r="P5" s="10"/>
      <c r="Q5" s="10"/>
      <c r="R5" s="10"/>
    </row>
    <row r="6" spans="2:18" x14ac:dyDescent="0.2">
      <c r="G6" s="11"/>
      <c r="H6" s="10"/>
      <c r="I6" s="12"/>
      <c r="J6" s="12"/>
      <c r="K6" s="12"/>
      <c r="L6" s="12"/>
      <c r="M6" s="12"/>
      <c r="N6" s="12"/>
      <c r="O6" s="12"/>
      <c r="P6" s="12"/>
      <c r="Q6" s="12"/>
      <c r="R6" s="12"/>
    </row>
    <row r="7" spans="2:18" x14ac:dyDescent="0.2">
      <c r="G7" s="9"/>
      <c r="H7" s="10"/>
      <c r="I7" s="12"/>
      <c r="J7" s="12"/>
      <c r="K7" s="12"/>
      <c r="L7" s="12"/>
      <c r="M7" s="12"/>
      <c r="N7" s="12"/>
      <c r="O7" s="12"/>
      <c r="P7" s="12"/>
      <c r="Q7" s="12"/>
      <c r="R7" s="12"/>
    </row>
    <row r="8" spans="2:18" ht="16" customHeight="1" x14ac:dyDescent="0.2">
      <c r="C8" s="1"/>
      <c r="D8" s="1"/>
      <c r="E8" s="1"/>
      <c r="F8" s="1"/>
      <c r="G8" s="9"/>
      <c r="H8" s="10"/>
      <c r="I8" s="12"/>
      <c r="J8" s="12"/>
      <c r="K8" s="12"/>
      <c r="L8" s="12"/>
      <c r="M8" s="12"/>
      <c r="N8" s="12"/>
      <c r="O8" s="12"/>
      <c r="P8" s="12"/>
      <c r="Q8" s="12"/>
      <c r="R8" s="12"/>
    </row>
    <row r="9" spans="2:18" x14ac:dyDescent="0.2">
      <c r="B9" s="1"/>
      <c r="G9" s="9"/>
      <c r="H9" s="10"/>
      <c r="I9" s="12"/>
      <c r="J9" s="12"/>
      <c r="K9" s="12"/>
      <c r="L9" s="12"/>
      <c r="M9" s="12"/>
      <c r="N9" s="12"/>
      <c r="O9" s="12"/>
      <c r="P9" s="12"/>
      <c r="Q9" s="12"/>
      <c r="R9" s="12"/>
    </row>
    <row r="10" spans="2:18" x14ac:dyDescent="0.2">
      <c r="B10" s="1"/>
      <c r="F10" s="13"/>
      <c r="G10" s="14"/>
      <c r="H10" s="13"/>
      <c r="I10" s="13"/>
      <c r="J10" s="13"/>
      <c r="K10" s="13"/>
      <c r="L10" s="13"/>
    </row>
    <row r="11" spans="2:18" ht="16" customHeight="1" x14ac:dyDescent="0.2">
      <c r="B11" s="1"/>
      <c r="R11" s="12"/>
    </row>
    <row r="12" spans="2:18" ht="16" customHeight="1" x14ac:dyDescent="0.2">
      <c r="B12" s="1"/>
    </row>
    <row r="13" spans="2:18" x14ac:dyDescent="0.2">
      <c r="B13" s="1"/>
    </row>
    <row r="14" spans="2:18" x14ac:dyDescent="0.2">
      <c r="B14" s="1"/>
    </row>
    <row r="15" spans="2:18" ht="17" thickBot="1" x14ac:dyDescent="0.25">
      <c r="B15" s="1"/>
    </row>
    <row r="16" spans="2:18" x14ac:dyDescent="0.2">
      <c r="B16" s="1"/>
      <c r="E16" s="121" t="s">
        <v>135</v>
      </c>
      <c r="F16" s="122"/>
      <c r="G16" s="122"/>
      <c r="H16" s="122"/>
      <c r="I16" s="122"/>
      <c r="J16" s="122"/>
      <c r="K16" s="122"/>
      <c r="L16" s="122"/>
      <c r="M16" s="122"/>
      <c r="N16" s="122"/>
      <c r="O16" s="122"/>
      <c r="P16" s="122"/>
      <c r="Q16" s="123"/>
    </row>
    <row r="17" spans="2:24" x14ac:dyDescent="0.2">
      <c r="B17" s="1"/>
      <c r="E17" s="124"/>
      <c r="F17" s="125"/>
      <c r="G17" s="125"/>
      <c r="H17" s="125"/>
      <c r="I17" s="125"/>
      <c r="J17" s="125"/>
      <c r="K17" s="125"/>
      <c r="L17" s="125"/>
      <c r="M17" s="125"/>
      <c r="N17" s="125"/>
      <c r="O17" s="125"/>
      <c r="P17" s="125"/>
      <c r="Q17" s="126"/>
    </row>
    <row r="18" spans="2:24" ht="29" customHeight="1" x14ac:dyDescent="0.2">
      <c r="E18" s="3"/>
      <c r="F18" s="1">
        <v>1</v>
      </c>
      <c r="G18" s="1">
        <v>2</v>
      </c>
      <c r="H18" s="1">
        <v>3</v>
      </c>
      <c r="I18" s="1">
        <v>4</v>
      </c>
      <c r="J18" s="1">
        <v>5</v>
      </c>
      <c r="K18" s="1">
        <v>6</v>
      </c>
      <c r="L18" s="1">
        <v>7</v>
      </c>
      <c r="M18" s="1">
        <v>8</v>
      </c>
      <c r="N18" s="1">
        <v>9</v>
      </c>
      <c r="O18" s="1">
        <v>10</v>
      </c>
      <c r="P18" s="1">
        <v>11</v>
      </c>
      <c r="Q18" s="8">
        <v>12</v>
      </c>
    </row>
    <row r="19" spans="2:24" ht="25" customHeight="1" x14ac:dyDescent="0.2">
      <c r="E19" s="4">
        <v>10</v>
      </c>
      <c r="F19" s="15">
        <v>1</v>
      </c>
      <c r="G19" s="15">
        <v>0.95499999999999996</v>
      </c>
      <c r="H19" s="15">
        <v>0.92200000000000004</v>
      </c>
      <c r="I19" s="15">
        <v>0.89200000000000002</v>
      </c>
      <c r="J19" s="15">
        <v>0.86299999999999999</v>
      </c>
      <c r="K19" s="15">
        <v>0.83699999999999997</v>
      </c>
      <c r="L19" s="15">
        <v>0.81100000000000005</v>
      </c>
      <c r="M19" s="15">
        <v>0.78600000000000003</v>
      </c>
      <c r="N19" s="15">
        <v>0.76200000000000001</v>
      </c>
      <c r="O19" s="15">
        <v>0.73899999999999999</v>
      </c>
      <c r="P19" s="15">
        <v>0.70699999999999996</v>
      </c>
      <c r="Q19" s="16">
        <v>0.68</v>
      </c>
      <c r="V19" s="1"/>
      <c r="W19" s="15"/>
      <c r="X19" s="19"/>
    </row>
    <row r="20" spans="2:24" ht="30" customHeight="1" x14ac:dyDescent="0.2">
      <c r="E20" s="4">
        <v>9.5</v>
      </c>
      <c r="F20" s="15">
        <v>0.97799999999999998</v>
      </c>
      <c r="G20" s="15">
        <v>0.93899999999999995</v>
      </c>
      <c r="H20" s="15">
        <v>0.90700000000000003</v>
      </c>
      <c r="I20" s="15">
        <v>0.878</v>
      </c>
      <c r="J20" s="15">
        <v>0.85</v>
      </c>
      <c r="K20" s="15">
        <v>0.82399999999999995</v>
      </c>
      <c r="L20" s="15">
        <v>0.79900000000000004</v>
      </c>
      <c r="M20" s="15">
        <v>0.77400000000000002</v>
      </c>
      <c r="N20" s="15">
        <v>0.751</v>
      </c>
      <c r="O20" s="15">
        <v>0.72299999999999998</v>
      </c>
      <c r="P20" s="15">
        <v>0.69399999999999995</v>
      </c>
      <c r="Q20" s="16">
        <v>0.66700000000000004</v>
      </c>
      <c r="V20" s="1"/>
      <c r="W20" s="15"/>
      <c r="X20" s="15"/>
    </row>
    <row r="21" spans="2:24" ht="24" customHeight="1" x14ac:dyDescent="0.2">
      <c r="E21" s="4">
        <v>9</v>
      </c>
      <c r="F21" s="15">
        <v>0.95499999999999996</v>
      </c>
      <c r="G21" s="15">
        <v>0.92200000000000004</v>
      </c>
      <c r="H21" s="15">
        <v>0.89200000000000002</v>
      </c>
      <c r="I21" s="15">
        <v>0.86299999999999999</v>
      </c>
      <c r="J21" s="15">
        <v>0.83699999999999997</v>
      </c>
      <c r="K21" s="15">
        <v>0.81100000000000005</v>
      </c>
      <c r="L21" s="15">
        <v>0.78600000000000003</v>
      </c>
      <c r="M21" s="15">
        <v>0.76200000000000001</v>
      </c>
      <c r="N21" s="15">
        <v>0.73899999999999999</v>
      </c>
      <c r="O21" s="15">
        <v>0.70699999999999996</v>
      </c>
      <c r="P21" s="15">
        <v>0.68</v>
      </c>
      <c r="Q21" s="16">
        <v>0.65300000000000002</v>
      </c>
      <c r="V21" s="1"/>
      <c r="W21" s="15"/>
      <c r="X21" s="15"/>
    </row>
    <row r="22" spans="2:24" ht="23" customHeight="1" x14ac:dyDescent="0.2">
      <c r="E22" s="4">
        <v>8.5</v>
      </c>
      <c r="F22" s="15">
        <v>0.93899999999999995</v>
      </c>
      <c r="G22" s="15">
        <v>0.90700000000000003</v>
      </c>
      <c r="H22" s="15">
        <v>0.878</v>
      </c>
      <c r="I22" s="15">
        <v>0.85</v>
      </c>
      <c r="J22" s="15">
        <v>0.82399999999999995</v>
      </c>
      <c r="K22" s="15">
        <v>0.79900000000000004</v>
      </c>
      <c r="L22" s="15">
        <v>0.77400000000000002</v>
      </c>
      <c r="M22" s="15">
        <v>0.751</v>
      </c>
      <c r="N22" s="15">
        <v>0.72299999999999998</v>
      </c>
      <c r="O22" s="15">
        <v>0.69399999999999995</v>
      </c>
      <c r="P22" s="15">
        <v>0.66700000000000004</v>
      </c>
      <c r="Q22" s="16">
        <v>0.64</v>
      </c>
      <c r="V22" s="1"/>
      <c r="W22" s="15"/>
      <c r="X22" s="15"/>
    </row>
    <row r="23" spans="2:24" ht="23" customHeight="1" x14ac:dyDescent="0.2">
      <c r="E23" s="4">
        <v>8</v>
      </c>
      <c r="F23" s="15">
        <v>0.92200000000000004</v>
      </c>
      <c r="G23" s="15">
        <v>0.89200000000000002</v>
      </c>
      <c r="H23" s="15">
        <v>0.86299999999999999</v>
      </c>
      <c r="I23" s="15">
        <v>0.83699999999999997</v>
      </c>
      <c r="J23" s="15">
        <v>0.81100000000000005</v>
      </c>
      <c r="K23" s="15">
        <v>0.78600000000000003</v>
      </c>
      <c r="L23" s="15">
        <v>0.76200000000000001</v>
      </c>
      <c r="M23" s="15">
        <v>0.73899999999999999</v>
      </c>
      <c r="N23" s="15">
        <v>0.70699999999999996</v>
      </c>
      <c r="O23" s="15">
        <v>0.68</v>
      </c>
      <c r="P23" s="15">
        <v>0.65300000000000002</v>
      </c>
      <c r="Q23" s="16">
        <v>0.626</v>
      </c>
      <c r="V23" s="1"/>
      <c r="W23" s="15"/>
      <c r="X23" s="15"/>
    </row>
    <row r="24" spans="2:24" ht="24" customHeight="1" x14ac:dyDescent="0.2">
      <c r="E24" s="4">
        <v>7.5</v>
      </c>
      <c r="F24" s="15">
        <v>0.90700000000000003</v>
      </c>
      <c r="G24" s="15">
        <v>0.878</v>
      </c>
      <c r="H24" s="15">
        <v>0.85</v>
      </c>
      <c r="I24" s="15">
        <v>0.82399999999999995</v>
      </c>
      <c r="J24" s="15">
        <v>0.79900000000000004</v>
      </c>
      <c r="K24" s="15">
        <v>0.77400000000000002</v>
      </c>
      <c r="L24" s="15">
        <v>0.751</v>
      </c>
      <c r="M24" s="15">
        <v>0.72299999999999998</v>
      </c>
      <c r="N24" s="15">
        <v>0.69399999999999995</v>
      </c>
      <c r="O24" s="15">
        <v>0.66700000000000004</v>
      </c>
      <c r="P24" s="15">
        <v>0.64</v>
      </c>
      <c r="Q24" s="16">
        <v>0.61299999999999999</v>
      </c>
      <c r="V24" s="1"/>
      <c r="W24" s="15"/>
      <c r="X24" s="15"/>
    </row>
    <row r="25" spans="2:24" ht="23" customHeight="1" x14ac:dyDescent="0.2">
      <c r="E25" s="4">
        <v>7</v>
      </c>
      <c r="F25" s="15">
        <v>0.89200000000000002</v>
      </c>
      <c r="G25" s="15">
        <v>0.86299999999999999</v>
      </c>
      <c r="H25" s="15">
        <v>0.83699999999999997</v>
      </c>
      <c r="I25" s="15">
        <v>0.81100000000000005</v>
      </c>
      <c r="J25" s="15">
        <v>0.78600000000000003</v>
      </c>
      <c r="K25" s="15">
        <v>0.76200000000000001</v>
      </c>
      <c r="L25" s="15">
        <v>0.73899999999999999</v>
      </c>
      <c r="M25" s="15">
        <v>0.70699999999999996</v>
      </c>
      <c r="N25" s="15">
        <v>0.68</v>
      </c>
      <c r="O25" s="15">
        <v>0.65300000000000002</v>
      </c>
      <c r="P25" s="15">
        <v>0.626</v>
      </c>
      <c r="Q25" s="16">
        <v>0.59899999999999998</v>
      </c>
      <c r="V25" s="1"/>
      <c r="W25" s="15"/>
      <c r="X25" s="15"/>
    </row>
    <row r="26" spans="2:24" ht="25" customHeight="1" x14ac:dyDescent="0.2">
      <c r="E26" s="4">
        <v>6.5</v>
      </c>
      <c r="F26" s="15">
        <v>0.878</v>
      </c>
      <c r="G26" s="15">
        <v>0.85</v>
      </c>
      <c r="H26" s="15">
        <v>0.82399999999999995</v>
      </c>
      <c r="I26" s="15">
        <v>0.79900000000000004</v>
      </c>
      <c r="J26" s="15">
        <v>0.77400000000000002</v>
      </c>
      <c r="K26" s="15">
        <v>0.751</v>
      </c>
      <c r="L26" s="15">
        <v>0.72299999999999998</v>
      </c>
      <c r="M26" s="15">
        <v>0.69399999999999995</v>
      </c>
      <c r="N26" s="15">
        <v>0.66700000000000004</v>
      </c>
      <c r="O26" s="15">
        <v>0.64</v>
      </c>
      <c r="P26" s="15">
        <v>0.61299999999999999</v>
      </c>
      <c r="Q26" s="16">
        <v>0.58599999999999997</v>
      </c>
      <c r="V26" s="1"/>
      <c r="W26" s="15"/>
      <c r="X26" s="15"/>
    </row>
    <row r="27" spans="2:24" ht="29" customHeight="1" x14ac:dyDescent="0.2">
      <c r="E27" s="4">
        <v>6</v>
      </c>
      <c r="F27" s="15">
        <v>0.86299999999999999</v>
      </c>
      <c r="G27" s="15">
        <v>0.83314285714285696</v>
      </c>
      <c r="H27" s="15">
        <v>0.80857142857142905</v>
      </c>
      <c r="I27" s="15">
        <v>0.78446428571428595</v>
      </c>
      <c r="J27" s="15">
        <v>0.76067857142857098</v>
      </c>
      <c r="K27" s="15">
        <v>0.73750000000000004</v>
      </c>
      <c r="L27" s="15">
        <v>0.71278571428571402</v>
      </c>
      <c r="M27" s="15">
        <v>0.682642857142857</v>
      </c>
      <c r="N27" s="15">
        <v>0.65264285714285697</v>
      </c>
      <c r="O27" s="15">
        <v>0.62482142857142897</v>
      </c>
      <c r="P27" s="15">
        <v>0.59935714285714303</v>
      </c>
      <c r="Q27" s="16">
        <v>0.57235714285714301</v>
      </c>
      <c r="V27" s="1"/>
      <c r="W27" s="15"/>
      <c r="X27" s="15"/>
    </row>
    <row r="28" spans="2:24" ht="29" customHeight="1" thickBot="1" x14ac:dyDescent="0.25">
      <c r="D28" s="1" t="s">
        <v>350</v>
      </c>
      <c r="E28" s="28">
        <v>5</v>
      </c>
      <c r="F28" s="29">
        <v>0.84216666666666695</v>
      </c>
      <c r="G28" s="29">
        <v>0.81811904761904697</v>
      </c>
      <c r="H28" s="29">
        <v>0.79455952380952399</v>
      </c>
      <c r="I28" s="29">
        <v>0.77117857142857105</v>
      </c>
      <c r="J28" s="29">
        <v>0.74794047619047599</v>
      </c>
      <c r="K28" s="29">
        <v>0.72516666666666696</v>
      </c>
      <c r="L28" s="29">
        <v>0.70048809523809497</v>
      </c>
      <c r="M28" s="29">
        <v>0.66945238095238102</v>
      </c>
      <c r="N28" s="29">
        <v>0.63870238095237997</v>
      </c>
      <c r="O28" s="29">
        <v>0.61080952380952402</v>
      </c>
      <c r="P28" s="29">
        <v>0.58588095238095295</v>
      </c>
      <c r="Q28" s="30">
        <v>0.55888095238095303</v>
      </c>
      <c r="W28" s="1"/>
      <c r="X28" s="15"/>
    </row>
    <row r="29" spans="2:24" x14ac:dyDescent="0.2">
      <c r="H29" s="6"/>
    </row>
    <row r="30" spans="2:24" x14ac:dyDescent="0.2">
      <c r="G30" s="19"/>
      <c r="H30" s="19"/>
    </row>
    <row r="31" spans="2:24" x14ac:dyDescent="0.2">
      <c r="G31" s="19"/>
      <c r="H31" s="19"/>
      <c r="I31" s="119" t="s">
        <v>293</v>
      </c>
      <c r="J31" s="119"/>
      <c r="K31" s="119"/>
      <c r="L31" s="119"/>
    </row>
    <row r="32" spans="2:24" x14ac:dyDescent="0.2">
      <c r="I32" s="119"/>
      <c r="J32" s="119"/>
      <c r="K32" s="119"/>
      <c r="L32" s="119"/>
    </row>
    <row r="33" spans="4:17" x14ac:dyDescent="0.2">
      <c r="H33" s="19"/>
      <c r="I33" s="119"/>
      <c r="J33" s="119"/>
      <c r="K33" s="119"/>
      <c r="L33" s="119"/>
    </row>
    <row r="34" spans="4:17" ht="17" thickBot="1" x14ac:dyDescent="0.25">
      <c r="I34" s="20"/>
      <c r="J34" s="20"/>
      <c r="K34" s="20"/>
      <c r="L34" s="20"/>
    </row>
    <row r="35" spans="4:17" ht="25" customHeight="1" x14ac:dyDescent="0.2">
      <c r="E35" s="21"/>
      <c r="F35" s="22" t="s">
        <v>281</v>
      </c>
      <c r="G35" s="22" t="s">
        <v>282</v>
      </c>
      <c r="H35" s="22" t="s">
        <v>283</v>
      </c>
      <c r="I35" s="22" t="s">
        <v>284</v>
      </c>
      <c r="J35" s="22" t="s">
        <v>285</v>
      </c>
      <c r="K35" s="22" t="s">
        <v>286</v>
      </c>
      <c r="L35" s="22" t="s">
        <v>287</v>
      </c>
      <c r="M35" s="22" t="s">
        <v>288</v>
      </c>
      <c r="N35" s="22" t="s">
        <v>289</v>
      </c>
      <c r="O35" s="22" t="s">
        <v>290</v>
      </c>
      <c r="P35" s="22" t="s">
        <v>291</v>
      </c>
      <c r="Q35" s="23" t="s">
        <v>292</v>
      </c>
    </row>
    <row r="36" spans="4:17" ht="43" customHeight="1" x14ac:dyDescent="0.2">
      <c r="D36" s="2"/>
      <c r="E36" s="24" t="s">
        <v>294</v>
      </c>
      <c r="F36" s="15">
        <f>F19-F20</f>
        <v>2.200000000000002E-2</v>
      </c>
      <c r="G36" s="15">
        <f t="shared" ref="G36:Q36" si="0">G19-G20</f>
        <v>1.6000000000000014E-2</v>
      </c>
      <c r="H36" s="15">
        <f t="shared" si="0"/>
        <v>1.5000000000000013E-2</v>
      </c>
      <c r="I36" s="15">
        <f t="shared" si="0"/>
        <v>1.4000000000000012E-2</v>
      </c>
      <c r="J36" s="15">
        <f t="shared" si="0"/>
        <v>1.3000000000000012E-2</v>
      </c>
      <c r="K36" s="15">
        <f t="shared" si="0"/>
        <v>1.3000000000000012E-2</v>
      </c>
      <c r="L36" s="15">
        <f t="shared" si="0"/>
        <v>1.2000000000000011E-2</v>
      </c>
      <c r="M36" s="15">
        <f t="shared" si="0"/>
        <v>1.2000000000000011E-2</v>
      </c>
      <c r="N36" s="15">
        <f t="shared" si="0"/>
        <v>1.100000000000001E-2</v>
      </c>
      <c r="O36" s="15">
        <f t="shared" si="0"/>
        <v>1.6000000000000014E-2</v>
      </c>
      <c r="P36" s="15">
        <f t="shared" si="0"/>
        <v>1.3000000000000012E-2</v>
      </c>
      <c r="Q36" s="16">
        <f t="shared" si="0"/>
        <v>1.3000000000000012E-2</v>
      </c>
    </row>
    <row r="37" spans="4:17" ht="37" customHeight="1" x14ac:dyDescent="0.2">
      <c r="D37" s="2"/>
      <c r="E37" s="24" t="s">
        <v>295</v>
      </c>
      <c r="F37" s="15">
        <f>F20-F21</f>
        <v>2.300000000000002E-2</v>
      </c>
      <c r="G37" s="15">
        <f t="shared" ref="G37:Q37" si="1">G20-G21</f>
        <v>1.6999999999999904E-2</v>
      </c>
      <c r="H37" s="15">
        <f t="shared" si="1"/>
        <v>1.5000000000000013E-2</v>
      </c>
      <c r="I37" s="15">
        <f t="shared" si="1"/>
        <v>1.5000000000000013E-2</v>
      </c>
      <c r="J37" s="15">
        <f t="shared" si="1"/>
        <v>1.3000000000000012E-2</v>
      </c>
      <c r="K37" s="15">
        <f t="shared" si="1"/>
        <v>1.2999999999999901E-2</v>
      </c>
      <c r="L37" s="15">
        <f t="shared" si="1"/>
        <v>1.3000000000000012E-2</v>
      </c>
      <c r="M37" s="15">
        <f t="shared" si="1"/>
        <v>1.2000000000000011E-2</v>
      </c>
      <c r="N37" s="15">
        <f t="shared" si="1"/>
        <v>1.2000000000000011E-2</v>
      </c>
      <c r="O37" s="15">
        <f t="shared" si="1"/>
        <v>1.6000000000000014E-2</v>
      </c>
      <c r="P37" s="15">
        <f t="shared" si="1"/>
        <v>1.3999999999999901E-2</v>
      </c>
      <c r="Q37" s="16">
        <f t="shared" si="1"/>
        <v>1.4000000000000012E-2</v>
      </c>
    </row>
    <row r="38" spans="4:17" ht="40" customHeight="1" x14ac:dyDescent="0.2">
      <c r="D38" s="2"/>
      <c r="E38" s="24" t="s">
        <v>301</v>
      </c>
      <c r="F38" s="15">
        <f>F21-F22</f>
        <v>1.6000000000000014E-2</v>
      </c>
      <c r="G38" s="15">
        <f t="shared" ref="G38:Q38" si="2">G21-G22</f>
        <v>1.5000000000000013E-2</v>
      </c>
      <c r="H38" s="15">
        <f t="shared" si="2"/>
        <v>1.4000000000000012E-2</v>
      </c>
      <c r="I38" s="15">
        <f t="shared" si="2"/>
        <v>1.3000000000000012E-2</v>
      </c>
      <c r="J38" s="15">
        <f t="shared" si="2"/>
        <v>1.3000000000000012E-2</v>
      </c>
      <c r="K38" s="15">
        <f t="shared" si="2"/>
        <v>1.2000000000000011E-2</v>
      </c>
      <c r="L38" s="15">
        <f t="shared" si="2"/>
        <v>1.2000000000000011E-2</v>
      </c>
      <c r="M38" s="15">
        <f t="shared" si="2"/>
        <v>1.100000000000001E-2</v>
      </c>
      <c r="N38" s="15">
        <f t="shared" si="2"/>
        <v>1.6000000000000014E-2</v>
      </c>
      <c r="O38" s="15">
        <f t="shared" si="2"/>
        <v>1.3000000000000012E-2</v>
      </c>
      <c r="P38" s="15">
        <f t="shared" si="2"/>
        <v>1.3000000000000012E-2</v>
      </c>
      <c r="Q38" s="16">
        <f t="shared" si="2"/>
        <v>1.3000000000000012E-2</v>
      </c>
    </row>
    <row r="39" spans="4:17" ht="44" customHeight="1" x14ac:dyDescent="0.2">
      <c r="D39" s="2"/>
      <c r="E39" s="24" t="s">
        <v>296</v>
      </c>
      <c r="F39" s="15">
        <f t="shared" ref="F39:Q43" si="3">F22-F23</f>
        <v>1.6999999999999904E-2</v>
      </c>
      <c r="G39" s="15">
        <f t="shared" si="3"/>
        <v>1.5000000000000013E-2</v>
      </c>
      <c r="H39" s="15">
        <f t="shared" si="3"/>
        <v>1.5000000000000013E-2</v>
      </c>
      <c r="I39" s="15">
        <f t="shared" si="3"/>
        <v>1.3000000000000012E-2</v>
      </c>
      <c r="J39" s="15">
        <f t="shared" si="3"/>
        <v>1.2999999999999901E-2</v>
      </c>
      <c r="K39" s="15">
        <f t="shared" si="3"/>
        <v>1.3000000000000012E-2</v>
      </c>
      <c r="L39" s="15">
        <f t="shared" si="3"/>
        <v>1.2000000000000011E-2</v>
      </c>
      <c r="M39" s="15">
        <f t="shared" si="3"/>
        <v>1.2000000000000011E-2</v>
      </c>
      <c r="N39" s="15">
        <f t="shared" si="3"/>
        <v>1.6000000000000014E-2</v>
      </c>
      <c r="O39" s="15">
        <f t="shared" si="3"/>
        <v>1.3999999999999901E-2</v>
      </c>
      <c r="P39" s="15">
        <f t="shared" si="3"/>
        <v>1.4000000000000012E-2</v>
      </c>
      <c r="Q39" s="16">
        <f t="shared" si="3"/>
        <v>1.4000000000000012E-2</v>
      </c>
    </row>
    <row r="40" spans="4:17" ht="34" customHeight="1" x14ac:dyDescent="0.2">
      <c r="D40" s="2"/>
      <c r="E40" s="24" t="s">
        <v>297</v>
      </c>
      <c r="F40" s="15">
        <f t="shared" si="3"/>
        <v>1.5000000000000013E-2</v>
      </c>
      <c r="G40" s="15">
        <f t="shared" si="3"/>
        <v>1.4000000000000012E-2</v>
      </c>
      <c r="H40" s="15">
        <f t="shared" si="3"/>
        <v>1.3000000000000012E-2</v>
      </c>
      <c r="I40" s="15">
        <f t="shared" si="3"/>
        <v>1.3000000000000012E-2</v>
      </c>
      <c r="J40" s="15">
        <f t="shared" si="3"/>
        <v>1.2000000000000011E-2</v>
      </c>
      <c r="K40" s="15">
        <f t="shared" si="3"/>
        <v>1.2000000000000011E-2</v>
      </c>
      <c r="L40" s="15">
        <f t="shared" si="3"/>
        <v>1.100000000000001E-2</v>
      </c>
      <c r="M40" s="15">
        <f t="shared" si="3"/>
        <v>1.6000000000000014E-2</v>
      </c>
      <c r="N40" s="15">
        <f t="shared" si="3"/>
        <v>1.3000000000000012E-2</v>
      </c>
      <c r="O40" s="15">
        <f t="shared" si="3"/>
        <v>1.3000000000000012E-2</v>
      </c>
      <c r="P40" s="15">
        <f t="shared" si="3"/>
        <v>1.3000000000000012E-2</v>
      </c>
      <c r="Q40" s="16">
        <f t="shared" si="3"/>
        <v>1.3000000000000012E-2</v>
      </c>
    </row>
    <row r="41" spans="4:17" ht="36" customHeight="1" x14ac:dyDescent="0.2">
      <c r="D41" s="2"/>
      <c r="E41" s="24" t="s">
        <v>298</v>
      </c>
      <c r="F41" s="15">
        <f t="shared" si="3"/>
        <v>1.5000000000000013E-2</v>
      </c>
      <c r="G41" s="15">
        <f t="shared" si="3"/>
        <v>1.5000000000000013E-2</v>
      </c>
      <c r="H41" s="15">
        <f t="shared" si="3"/>
        <v>1.3000000000000012E-2</v>
      </c>
      <c r="I41" s="15">
        <f t="shared" si="3"/>
        <v>1.2999999999999901E-2</v>
      </c>
      <c r="J41" s="15">
        <f t="shared" si="3"/>
        <v>1.3000000000000012E-2</v>
      </c>
      <c r="K41" s="15">
        <f t="shared" si="3"/>
        <v>1.2000000000000011E-2</v>
      </c>
      <c r="L41" s="15">
        <f t="shared" si="3"/>
        <v>1.2000000000000011E-2</v>
      </c>
      <c r="M41" s="15">
        <f t="shared" si="3"/>
        <v>1.6000000000000014E-2</v>
      </c>
      <c r="N41" s="15">
        <f t="shared" si="3"/>
        <v>1.3999999999999901E-2</v>
      </c>
      <c r="O41" s="15">
        <f t="shared" si="3"/>
        <v>1.4000000000000012E-2</v>
      </c>
      <c r="P41" s="15">
        <f t="shared" si="3"/>
        <v>1.4000000000000012E-2</v>
      </c>
      <c r="Q41" s="16">
        <f t="shared" si="3"/>
        <v>1.4000000000000012E-2</v>
      </c>
    </row>
    <row r="42" spans="4:17" ht="36" customHeight="1" x14ac:dyDescent="0.2">
      <c r="D42" s="2"/>
      <c r="E42" s="24" t="s">
        <v>299</v>
      </c>
      <c r="F42" s="15">
        <f t="shared" si="3"/>
        <v>1.4000000000000012E-2</v>
      </c>
      <c r="G42" s="15">
        <f t="shared" si="3"/>
        <v>1.3000000000000012E-2</v>
      </c>
      <c r="H42" s="15">
        <f t="shared" si="3"/>
        <v>1.3000000000000012E-2</v>
      </c>
      <c r="I42" s="15">
        <f t="shared" si="3"/>
        <v>1.2000000000000011E-2</v>
      </c>
      <c r="J42" s="15">
        <f t="shared" si="3"/>
        <v>1.2000000000000011E-2</v>
      </c>
      <c r="K42" s="15">
        <f t="shared" si="3"/>
        <v>1.100000000000001E-2</v>
      </c>
      <c r="L42" s="15">
        <f t="shared" si="3"/>
        <v>1.6000000000000014E-2</v>
      </c>
      <c r="M42" s="15">
        <f t="shared" si="3"/>
        <v>1.3000000000000012E-2</v>
      </c>
      <c r="N42" s="15">
        <f t="shared" si="3"/>
        <v>1.3000000000000012E-2</v>
      </c>
      <c r="O42" s="15">
        <f t="shared" si="3"/>
        <v>1.3000000000000012E-2</v>
      </c>
      <c r="P42" s="15">
        <f t="shared" si="3"/>
        <v>1.3000000000000012E-2</v>
      </c>
      <c r="Q42" s="16">
        <f t="shared" si="3"/>
        <v>1.3000000000000012E-2</v>
      </c>
    </row>
    <row r="43" spans="4:17" ht="42" customHeight="1" thickBot="1" x14ac:dyDescent="0.25">
      <c r="D43" s="2"/>
      <c r="E43" s="25" t="s">
        <v>300</v>
      </c>
      <c r="F43" s="17">
        <f t="shared" si="3"/>
        <v>1.5000000000000013E-2</v>
      </c>
      <c r="G43" s="17">
        <f t="shared" si="3"/>
        <v>1.6857142857143015E-2</v>
      </c>
      <c r="H43" s="17">
        <f t="shared" si="3"/>
        <v>1.5428571428570903E-2</v>
      </c>
      <c r="I43" s="17">
        <f t="shared" si="3"/>
        <v>1.4535714285714096E-2</v>
      </c>
      <c r="J43" s="17">
        <f t="shared" si="3"/>
        <v>1.3321428571429039E-2</v>
      </c>
      <c r="K43" s="17">
        <f t="shared" si="3"/>
        <v>1.3499999999999956E-2</v>
      </c>
      <c r="L43" s="17">
        <f t="shared" si="3"/>
        <v>1.0214285714285953E-2</v>
      </c>
      <c r="M43" s="17">
        <f t="shared" si="3"/>
        <v>1.1357142857142954E-2</v>
      </c>
      <c r="N43" s="17">
        <f t="shared" si="3"/>
        <v>1.4357142857143068E-2</v>
      </c>
      <c r="O43" s="17">
        <f t="shared" si="3"/>
        <v>1.5178571428571042E-2</v>
      </c>
      <c r="P43" s="17">
        <f t="shared" si="3"/>
        <v>1.3642857142856957E-2</v>
      </c>
      <c r="Q43" s="18">
        <f t="shared" si="3"/>
        <v>1.3642857142856957E-2</v>
      </c>
    </row>
    <row r="44" spans="4:17" ht="16" customHeight="1" x14ac:dyDescent="0.2">
      <c r="D44" s="2"/>
    </row>
    <row r="46" spans="4:17" x14ac:dyDescent="0.2">
      <c r="H46" s="19"/>
      <c r="I46" s="19"/>
    </row>
    <row r="48" spans="4:17" x14ac:dyDescent="0.2">
      <c r="H48" s="19"/>
    </row>
    <row r="50" spans="6:7" x14ac:dyDescent="0.2">
      <c r="F50" s="120"/>
      <c r="G50" s="120"/>
    </row>
    <row r="51" spans="6:7" x14ac:dyDescent="0.2">
      <c r="F51" s="1"/>
      <c r="G51" s="19"/>
    </row>
    <row r="52" spans="6:7" x14ac:dyDescent="0.2">
      <c r="F52" s="1"/>
      <c r="G52" s="19"/>
    </row>
    <row r="53" spans="6:7" x14ac:dyDescent="0.2">
      <c r="F53" s="1"/>
      <c r="G53" s="19"/>
    </row>
    <row r="54" spans="6:7" x14ac:dyDescent="0.2">
      <c r="F54" s="1"/>
      <c r="G54" s="19"/>
    </row>
    <row r="55" spans="6:7" x14ac:dyDescent="0.2">
      <c r="F55" s="1"/>
      <c r="G55" s="19"/>
    </row>
    <row r="56" spans="6:7" x14ac:dyDescent="0.2">
      <c r="F56" s="1"/>
      <c r="G56" s="19"/>
    </row>
    <row r="57" spans="6:7" x14ac:dyDescent="0.2">
      <c r="F57" s="1"/>
      <c r="G57" s="19"/>
    </row>
    <row r="58" spans="6:7" x14ac:dyDescent="0.2">
      <c r="F58" s="1"/>
      <c r="G58" s="19"/>
    </row>
  </sheetData>
  <mergeCells count="3">
    <mergeCell ref="I31:L33"/>
    <mergeCell ref="F50:G50"/>
    <mergeCell ref="E16:Q17"/>
  </mergeCells>
  <phoneticPr fontId="3" type="noConversion"/>
  <conditionalFormatting sqref="I6:R9">
    <cfRule type="colorScale" priority="2">
      <colorScale>
        <cfvo type="min"/>
        <cfvo type="percentile" val="50"/>
        <cfvo type="max"/>
        <color rgb="FF57BB8A"/>
        <color rgb="FFFFFFFF"/>
        <color rgb="FFE67C73"/>
      </colorScale>
    </cfRule>
  </conditionalFormatting>
  <conditionalFormatting sqref="R11">
    <cfRule type="colorScale" priority="1">
      <colorScale>
        <cfvo type="min"/>
        <cfvo type="percentile" val="50"/>
        <cfvo type="max"/>
        <color rgb="FF57BB8A"/>
        <color rgb="FFFFFFFF"/>
        <color rgb="FFE67C73"/>
      </colorScale>
    </cfRule>
  </conditionalFormatting>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91C03-5057-E74B-9377-751E8DA18D03}">
  <sheetPr>
    <tabColor rgb="FF00B050"/>
  </sheetPr>
  <dimension ref="A1:DH578"/>
  <sheetViews>
    <sheetView showGridLines="0" topLeftCell="A3" zoomScale="50" zoomScaleNormal="90" workbookViewId="0">
      <selection activeCell="K12" sqref="K12"/>
    </sheetView>
  </sheetViews>
  <sheetFormatPr baseColWidth="10" defaultColWidth="10.83203125" defaultRowHeight="26" x14ac:dyDescent="0.3"/>
  <cols>
    <col min="1" max="1" width="26.83203125" style="50" customWidth="1"/>
    <col min="2" max="3" width="21.5" style="50" customWidth="1"/>
    <col min="4" max="4" width="22.6640625" style="50" customWidth="1"/>
    <col min="5" max="6" width="21.5" style="50" customWidth="1"/>
    <col min="7" max="12" width="25.6640625" style="50" customWidth="1"/>
    <col min="13" max="13" width="23.1640625" style="50" customWidth="1"/>
    <col min="14" max="17" width="11.1640625" style="50" customWidth="1"/>
    <col min="18" max="20" width="10.83203125" style="50"/>
    <col min="21" max="21" width="19.33203125" style="50" customWidth="1"/>
    <col min="22" max="23" width="10.83203125" style="50"/>
    <col min="24" max="24" width="3.33203125" style="50" customWidth="1"/>
    <col min="25" max="25" width="18.83203125" style="50" hidden="1" customWidth="1"/>
    <col min="26" max="26" width="32" style="50" hidden="1" customWidth="1"/>
    <col min="27" max="27" width="26.83203125" style="50" hidden="1" customWidth="1"/>
    <col min="28" max="28" width="36" style="50" hidden="1" customWidth="1"/>
    <col min="29" max="29" width="29.33203125" style="50" hidden="1" customWidth="1"/>
    <col min="30" max="30" width="7.33203125" style="50" customWidth="1"/>
    <col min="31" max="31" width="36.1640625" style="50" customWidth="1"/>
    <col min="32" max="32" width="39.1640625" style="50" hidden="1" customWidth="1"/>
    <col min="33" max="33" width="17.33203125" style="50" hidden="1" customWidth="1"/>
    <col min="34" max="34" width="21.5" style="50" hidden="1" customWidth="1"/>
    <col min="35" max="35" width="18.83203125" style="50" hidden="1" customWidth="1"/>
    <col min="36" max="36" width="16.1640625" style="50" hidden="1" customWidth="1"/>
    <col min="37" max="37" width="15.5" style="50" hidden="1" customWidth="1"/>
    <col min="38" max="38" width="18.1640625" style="50" hidden="1" customWidth="1"/>
    <col min="39" max="39" width="27" style="50" hidden="1" customWidth="1"/>
    <col min="40" max="40" width="17.1640625" style="50" hidden="1" customWidth="1"/>
    <col min="41" max="41" width="10.83203125" style="50"/>
    <col min="42" max="42" width="15.5" style="50" customWidth="1"/>
    <col min="43" max="43" width="16.33203125" style="50" customWidth="1"/>
    <col min="44" max="44" width="16.6640625" style="50" bestFit="1" customWidth="1"/>
    <col min="45" max="45" width="17.33203125" style="50" hidden="1" customWidth="1"/>
    <col min="46" max="46" width="15.5" style="50" hidden="1" customWidth="1"/>
    <col min="47" max="47" width="19.5" style="50" customWidth="1"/>
    <col min="48" max="48" width="15.6640625" style="50" customWidth="1"/>
    <col min="49" max="49" width="14.33203125" style="50" customWidth="1"/>
    <col min="50" max="50" width="20.1640625" style="50" customWidth="1"/>
    <col min="51" max="51" width="19.33203125" style="50" customWidth="1"/>
    <col min="52" max="52" width="20.5" style="50" customWidth="1"/>
    <col min="53" max="53" width="45.1640625" style="50" customWidth="1"/>
    <col min="54" max="54" width="44" style="50" hidden="1" customWidth="1"/>
    <col min="55" max="55" width="28" style="50" hidden="1" customWidth="1"/>
    <col min="56" max="56" width="19.6640625" style="50" customWidth="1"/>
    <col min="57" max="96" width="10.83203125" style="50"/>
    <col min="97" max="97" width="0" style="50" hidden="1" customWidth="1"/>
    <col min="98" max="99" width="10.83203125" style="50"/>
    <col min="100" max="109" width="22" style="50" hidden="1" customWidth="1"/>
    <col min="110" max="110" width="18.1640625" style="50" hidden="1" customWidth="1"/>
    <col min="111" max="111" width="35.1640625" style="50" hidden="1" customWidth="1"/>
    <col min="112" max="16384" width="10.83203125" style="50"/>
  </cols>
  <sheetData>
    <row r="1" spans="1:34" ht="81" customHeight="1" x14ac:dyDescent="0.3">
      <c r="A1" s="33"/>
      <c r="B1" s="161"/>
      <c r="C1" s="161"/>
      <c r="D1" s="161"/>
      <c r="E1" s="161"/>
      <c r="F1" s="161"/>
      <c r="G1" s="162" t="s">
        <v>371</v>
      </c>
      <c r="H1" s="162"/>
      <c r="I1" s="162"/>
      <c r="J1" s="157" t="s">
        <v>372</v>
      </c>
      <c r="K1" s="158"/>
      <c r="L1" s="159"/>
    </row>
    <row r="2" spans="1:34" ht="99" customHeight="1" x14ac:dyDescent="0.3">
      <c r="A2" s="34" t="s">
        <v>370</v>
      </c>
      <c r="B2" s="160" t="s">
        <v>373</v>
      </c>
      <c r="C2" s="160"/>
      <c r="D2" s="160"/>
      <c r="E2" s="160"/>
      <c r="F2" s="160"/>
      <c r="G2" s="35" t="s">
        <v>1</v>
      </c>
      <c r="H2" s="115" t="s">
        <v>369</v>
      </c>
      <c r="I2" s="115" t="s">
        <v>0</v>
      </c>
      <c r="J2" s="36" t="s">
        <v>1</v>
      </c>
      <c r="K2" s="116" t="s">
        <v>369</v>
      </c>
      <c r="L2" s="37" t="s">
        <v>0</v>
      </c>
      <c r="X2" s="38"/>
      <c r="Y2" s="38"/>
      <c r="Z2" s="38"/>
      <c r="AA2" s="38"/>
      <c r="AB2" s="38"/>
      <c r="AC2" s="128"/>
      <c r="AD2" s="128"/>
      <c r="AE2" s="128"/>
      <c r="AF2" s="128"/>
      <c r="AG2" s="128"/>
    </row>
    <row r="3" spans="1:34" ht="70" customHeight="1" x14ac:dyDescent="0.3">
      <c r="A3" s="142" t="s">
        <v>5</v>
      </c>
      <c r="B3" s="145" t="s">
        <v>23</v>
      </c>
      <c r="C3" s="146"/>
      <c r="D3" s="146"/>
      <c r="E3" s="146"/>
      <c r="F3" s="147"/>
      <c r="G3" s="41">
        <v>10</v>
      </c>
      <c r="H3" s="32">
        <v>10</v>
      </c>
      <c r="I3" s="32">
        <v>10</v>
      </c>
      <c r="J3" s="42"/>
      <c r="K3" s="43"/>
      <c r="L3" s="46"/>
      <c r="X3" s="38"/>
      <c r="Y3" s="38"/>
      <c r="Z3" s="38"/>
      <c r="AA3" s="38"/>
      <c r="AB3" s="38"/>
      <c r="AC3" s="156"/>
      <c r="AD3" s="156"/>
      <c r="AE3" s="61"/>
      <c r="AF3" s="156"/>
      <c r="AG3" s="156"/>
    </row>
    <row r="4" spans="1:34" ht="70" customHeight="1" x14ac:dyDescent="0.3">
      <c r="A4" s="143"/>
      <c r="B4" s="148"/>
      <c r="C4" s="149"/>
      <c r="D4" s="149"/>
      <c r="E4" s="149"/>
      <c r="F4" s="150"/>
      <c r="G4" s="31">
        <v>10</v>
      </c>
      <c r="H4" s="117">
        <v>10</v>
      </c>
      <c r="I4" s="117">
        <v>10</v>
      </c>
      <c r="J4" s="39"/>
      <c r="K4" s="118"/>
      <c r="L4" s="40"/>
      <c r="M4" s="62"/>
      <c r="Y4" s="62"/>
      <c r="Z4" s="62"/>
      <c r="AA4" s="66"/>
      <c r="AB4" s="62"/>
      <c r="AC4" s="62"/>
      <c r="AD4" s="62"/>
      <c r="AE4" s="62"/>
      <c r="AF4" s="61"/>
      <c r="AG4" s="62"/>
      <c r="AH4" s="62"/>
    </row>
    <row r="5" spans="1:34" ht="70" customHeight="1" x14ac:dyDescent="0.3">
      <c r="A5" s="144"/>
      <c r="B5" s="151"/>
      <c r="C5" s="152"/>
      <c r="D5" s="152"/>
      <c r="E5" s="152"/>
      <c r="F5" s="153"/>
      <c r="G5" s="112">
        <v>10</v>
      </c>
      <c r="H5" s="45">
        <v>10</v>
      </c>
      <c r="I5" s="45">
        <v>10</v>
      </c>
      <c r="J5" s="39"/>
      <c r="K5" s="118"/>
      <c r="L5" s="40"/>
      <c r="M5" s="62"/>
      <c r="Y5" s="155"/>
      <c r="Z5" s="155"/>
      <c r="AA5" s="155"/>
      <c r="AB5" s="155"/>
      <c r="AC5" s="155"/>
      <c r="AD5" s="62"/>
      <c r="AE5" s="62"/>
      <c r="AF5" s="61"/>
      <c r="AG5" s="62"/>
      <c r="AH5" s="62"/>
    </row>
    <row r="6" spans="1:34" ht="70" customHeight="1" x14ac:dyDescent="0.3">
      <c r="A6" s="142" t="s">
        <v>5</v>
      </c>
      <c r="B6" s="145" t="s">
        <v>23</v>
      </c>
      <c r="C6" s="146"/>
      <c r="D6" s="146"/>
      <c r="E6" s="146"/>
      <c r="F6" s="147"/>
      <c r="G6" s="91"/>
      <c r="H6" s="92"/>
      <c r="I6" s="32"/>
      <c r="J6" s="42" cm="1">
        <f t="array" ref="J6:L8">IFERROR(IF(B6="","",INDEX($G$3:I5,_xlfn.SEQUENCE(3,,_xlfn.XLOOKUP(B6,B3:B$3,_xlfn.SEQUENCE(ROWS(B$3:B3)),"N/A",0,-1)),_xlfn.SEQUENCE(,3))), "")</f>
        <v>10</v>
      </c>
      <c r="K6" s="43">
        <v>10</v>
      </c>
      <c r="L6" s="80">
        <v>10</v>
      </c>
      <c r="M6" s="62"/>
      <c r="Y6" s="155"/>
      <c r="Z6" s="155"/>
      <c r="AA6" s="155"/>
      <c r="AB6" s="155"/>
      <c r="AC6" s="155"/>
      <c r="AD6" s="62"/>
      <c r="AE6" s="62"/>
      <c r="AF6" s="61"/>
      <c r="AG6" s="62"/>
      <c r="AH6" s="62"/>
    </row>
    <row r="7" spans="1:34" ht="70" customHeight="1" x14ac:dyDescent="0.3">
      <c r="A7" s="143"/>
      <c r="B7" s="148"/>
      <c r="C7" s="149"/>
      <c r="D7" s="149"/>
      <c r="E7" s="149"/>
      <c r="F7" s="150"/>
      <c r="G7" s="31"/>
      <c r="H7" s="117"/>
      <c r="I7" s="117"/>
      <c r="J7" s="39">
        <v>10</v>
      </c>
      <c r="K7" s="118">
        <v>10</v>
      </c>
      <c r="L7" s="40">
        <v>10</v>
      </c>
      <c r="Y7" s="63"/>
      <c r="Z7" s="62"/>
      <c r="AA7" s="141"/>
      <c r="AB7" s="63"/>
      <c r="AC7" s="62"/>
      <c r="AD7" s="62"/>
      <c r="AE7" s="62"/>
      <c r="AF7" s="61"/>
      <c r="AG7" s="62"/>
      <c r="AH7" s="62"/>
    </row>
    <row r="8" spans="1:34" ht="70" customHeight="1" x14ac:dyDescent="0.3">
      <c r="A8" s="144"/>
      <c r="B8" s="151"/>
      <c r="C8" s="152"/>
      <c r="D8" s="152"/>
      <c r="E8" s="152"/>
      <c r="F8" s="153"/>
      <c r="G8" s="90"/>
      <c r="H8" s="45"/>
      <c r="I8" s="45"/>
      <c r="J8" s="47">
        <v>10</v>
      </c>
      <c r="K8" s="48">
        <v>10</v>
      </c>
      <c r="L8" s="49">
        <v>10</v>
      </c>
      <c r="Y8" s="156"/>
      <c r="Z8" s="156"/>
      <c r="AA8" s="141"/>
      <c r="AB8" s="63"/>
      <c r="AC8" s="62"/>
      <c r="AD8" s="128"/>
      <c r="AE8" s="128"/>
      <c r="AF8" s="128"/>
      <c r="AG8" s="128"/>
      <c r="AH8" s="128"/>
    </row>
    <row r="9" spans="1:34" ht="70" customHeight="1" x14ac:dyDescent="0.3">
      <c r="Y9" s="63"/>
      <c r="Z9" s="63"/>
      <c r="AA9" s="66"/>
      <c r="AB9" s="63"/>
      <c r="AC9" s="62"/>
      <c r="AD9" s="128"/>
      <c r="AE9" s="128"/>
      <c r="AF9" s="128"/>
      <c r="AG9" s="128"/>
      <c r="AH9" s="128"/>
    </row>
    <row r="10" spans="1:34" ht="70" customHeight="1" x14ac:dyDescent="0.3">
      <c r="B10" s="128"/>
      <c r="C10" s="128"/>
      <c r="D10" s="141"/>
      <c r="E10" s="128"/>
      <c r="F10" s="128"/>
      <c r="Y10" s="154"/>
      <c r="Z10" s="154"/>
      <c r="AA10" s="154"/>
      <c r="AB10" s="154"/>
      <c r="AC10" s="154"/>
      <c r="AD10" s="128"/>
      <c r="AE10" s="128"/>
      <c r="AF10" s="128"/>
      <c r="AG10" s="128"/>
      <c r="AH10" s="128"/>
    </row>
    <row r="11" spans="1:34" ht="70" customHeight="1" x14ac:dyDescent="0.3">
      <c r="B11" s="63"/>
      <c r="C11" s="63"/>
      <c r="D11" s="141"/>
      <c r="E11" s="63"/>
      <c r="F11" s="63"/>
      <c r="Y11" s="128"/>
      <c r="Z11" s="128"/>
      <c r="AA11" s="141"/>
      <c r="AB11" s="128"/>
      <c r="AC11" s="128"/>
      <c r="AD11" s="63"/>
      <c r="AE11" s="63"/>
      <c r="AF11" s="63"/>
      <c r="AG11" s="63"/>
    </row>
    <row r="12" spans="1:34" ht="70" customHeight="1" x14ac:dyDescent="0.3">
      <c r="B12" s="63"/>
      <c r="C12" s="63"/>
      <c r="D12" s="141"/>
      <c r="E12" s="63"/>
      <c r="F12" s="63"/>
      <c r="Y12" s="63"/>
      <c r="Z12" s="63"/>
      <c r="AA12" s="141"/>
      <c r="AB12" s="63"/>
      <c r="AC12" s="63"/>
      <c r="AD12" s="62"/>
      <c r="AE12" s="62"/>
      <c r="AF12" s="68"/>
      <c r="AG12" s="68"/>
    </row>
    <row r="13" spans="1:34" ht="70" customHeight="1" x14ac:dyDescent="0.3">
      <c r="B13" s="63"/>
      <c r="C13" s="63"/>
      <c r="D13" s="141"/>
      <c r="E13" s="63"/>
      <c r="F13" s="63"/>
      <c r="Y13" s="63"/>
      <c r="Z13" s="63"/>
      <c r="AA13" s="141"/>
      <c r="AB13" s="63"/>
      <c r="AC13" s="63"/>
      <c r="AD13" s="62"/>
      <c r="AE13" s="62"/>
      <c r="AF13" s="68"/>
      <c r="AG13" s="68"/>
    </row>
    <row r="14" spans="1:34" ht="70" customHeight="1" x14ac:dyDescent="0.3">
      <c r="Y14" s="63"/>
      <c r="Z14" s="63"/>
      <c r="AA14" s="141"/>
      <c r="AB14" s="63"/>
      <c r="AC14" s="63"/>
      <c r="AD14" s="62"/>
      <c r="AE14" s="62"/>
      <c r="AF14" s="68"/>
      <c r="AG14" s="68"/>
    </row>
    <row r="15" spans="1:34" ht="70" customHeight="1" x14ac:dyDescent="0.3"/>
    <row r="16" spans="1:34" ht="70" customHeight="1" x14ac:dyDescent="0.3"/>
    <row r="17" ht="70" customHeight="1" x14ac:dyDescent="0.3"/>
    <row r="18" ht="50" customHeight="1" x14ac:dyDescent="0.3"/>
    <row r="19" ht="50" customHeight="1" x14ac:dyDescent="0.3"/>
    <row r="20" ht="50" customHeight="1" x14ac:dyDescent="0.3"/>
    <row r="21" ht="50" customHeight="1" x14ac:dyDescent="0.3"/>
    <row r="22" ht="50" customHeight="1" x14ac:dyDescent="0.3"/>
    <row r="23" ht="50" customHeight="1" x14ac:dyDescent="0.3"/>
    <row r="24" ht="50" customHeight="1" x14ac:dyDescent="0.3"/>
    <row r="25" ht="50" customHeight="1" x14ac:dyDescent="0.3"/>
    <row r="26" ht="50" customHeight="1" x14ac:dyDescent="0.3"/>
    <row r="27" ht="50" customHeight="1" x14ac:dyDescent="0.3"/>
    <row r="28" ht="50" customHeight="1" x14ac:dyDescent="0.3"/>
    <row r="29" ht="50" customHeight="1" x14ac:dyDescent="0.3"/>
    <row r="30" ht="50" customHeight="1" x14ac:dyDescent="0.3"/>
    <row r="31" ht="50" customHeight="1" x14ac:dyDescent="0.3"/>
    <row r="32" ht="50" customHeight="1" x14ac:dyDescent="0.3"/>
    <row r="33" spans="1:6" ht="50" customHeight="1" x14ac:dyDescent="0.3"/>
    <row r="34" spans="1:6" ht="50" customHeight="1" x14ac:dyDescent="0.3"/>
    <row r="35" spans="1:6" ht="50" customHeight="1" x14ac:dyDescent="0.3"/>
    <row r="36" spans="1:6" ht="50" customHeight="1" x14ac:dyDescent="0.3"/>
    <row r="37" spans="1:6" ht="50" customHeight="1" x14ac:dyDescent="0.3"/>
    <row r="38" spans="1:6" ht="50" customHeight="1" x14ac:dyDescent="0.3"/>
    <row r="39" spans="1:6" ht="50" customHeight="1" x14ac:dyDescent="0.3"/>
    <row r="40" spans="1:6" ht="50" customHeight="1" x14ac:dyDescent="0.3">
      <c r="A40" s="69"/>
      <c r="B40" s="69"/>
      <c r="C40" s="69"/>
      <c r="D40" s="69"/>
      <c r="E40" s="69"/>
      <c r="F40" s="69"/>
    </row>
    <row r="41" spans="1:6" ht="50" customHeight="1" x14ac:dyDescent="0.3">
      <c r="A41" s="69"/>
    </row>
    <row r="42" spans="1:6" ht="50" customHeight="1" x14ac:dyDescent="0.3">
      <c r="A42" s="69"/>
    </row>
    <row r="43" spans="1:6" ht="50" customHeight="1" x14ac:dyDescent="0.3">
      <c r="A43" s="69"/>
    </row>
    <row r="44" spans="1:6" ht="50" customHeight="1" x14ac:dyDescent="0.3">
      <c r="A44" s="69"/>
      <c r="C44" s="113"/>
      <c r="D44" s="114"/>
      <c r="E44" s="114"/>
    </row>
    <row r="45" spans="1:6" ht="50" customHeight="1" x14ac:dyDescent="0.3">
      <c r="A45" s="69"/>
      <c r="C45" s="64"/>
      <c r="D45" s="65"/>
      <c r="E45" s="65"/>
    </row>
    <row r="46" spans="1:6" ht="50" customHeight="1" x14ac:dyDescent="0.3">
      <c r="A46" s="69"/>
      <c r="C46" s="64"/>
      <c r="D46" s="65"/>
      <c r="E46" s="65"/>
    </row>
    <row r="47" spans="1:6" ht="50" customHeight="1" x14ac:dyDescent="0.3">
      <c r="C47" s="64"/>
      <c r="D47" s="65"/>
      <c r="E47" s="65"/>
    </row>
    <row r="48" spans="1:6" ht="50" customHeight="1" x14ac:dyDescent="0.3">
      <c r="C48" s="64"/>
      <c r="D48" s="65"/>
      <c r="E48" s="65"/>
    </row>
    <row r="49" spans="3:5" ht="80" customHeight="1" x14ac:dyDescent="0.3">
      <c r="C49" s="64"/>
      <c r="D49" s="65"/>
      <c r="E49" s="65"/>
    </row>
    <row r="50" spans="3:5" ht="45" customHeight="1" x14ac:dyDescent="0.3">
      <c r="C50" s="64"/>
      <c r="D50" s="65"/>
      <c r="E50" s="65"/>
    </row>
    <row r="51" spans="3:5" ht="79" customHeight="1" x14ac:dyDescent="0.3"/>
    <row r="52" spans="3:5" ht="98" customHeight="1" x14ac:dyDescent="0.3">
      <c r="C52" s="113"/>
      <c r="D52" s="114"/>
      <c r="E52" s="114"/>
    </row>
    <row r="53" spans="3:5" ht="81" customHeight="1" x14ac:dyDescent="0.3">
      <c r="C53" s="64"/>
      <c r="D53" s="65"/>
      <c r="E53" s="65"/>
    </row>
    <row r="54" spans="3:5" ht="51" customHeight="1" x14ac:dyDescent="0.3">
      <c r="C54" s="64"/>
      <c r="D54" s="65"/>
      <c r="E54" s="65"/>
    </row>
    <row r="55" spans="3:5" ht="51" customHeight="1" x14ac:dyDescent="0.3">
      <c r="C55" s="64"/>
      <c r="D55" s="65"/>
      <c r="E55" s="65"/>
    </row>
    <row r="56" spans="3:5" ht="51" customHeight="1" x14ac:dyDescent="0.3">
      <c r="C56" s="64"/>
      <c r="D56" s="65"/>
      <c r="E56" s="65"/>
    </row>
    <row r="57" spans="3:5" ht="51" customHeight="1" x14ac:dyDescent="0.3">
      <c r="C57" s="64"/>
      <c r="D57" s="65"/>
      <c r="E57" s="65"/>
    </row>
    <row r="58" spans="3:5" ht="51" customHeight="1" x14ac:dyDescent="0.3">
      <c r="C58" s="64"/>
      <c r="D58" s="65"/>
      <c r="E58" s="65"/>
    </row>
    <row r="59" spans="3:5" ht="51" customHeight="1" x14ac:dyDescent="0.3"/>
    <row r="60" spans="3:5" ht="51" customHeight="1" x14ac:dyDescent="0.3"/>
    <row r="61" spans="3:5" ht="78" customHeight="1" x14ac:dyDescent="0.3"/>
    <row r="62" spans="3:5" ht="50" customHeight="1" x14ac:dyDescent="0.3"/>
    <row r="63" spans="3:5" ht="50" customHeight="1" x14ac:dyDescent="0.3"/>
    <row r="64" spans="3:5" ht="50" customHeight="1" x14ac:dyDescent="0.3"/>
    <row r="65" ht="50" customHeight="1" x14ac:dyDescent="0.3"/>
    <row r="66" ht="50" customHeight="1" x14ac:dyDescent="0.3"/>
    <row r="67" ht="50" customHeight="1" x14ac:dyDescent="0.3"/>
    <row r="68" ht="50" customHeight="1" x14ac:dyDescent="0.3"/>
    <row r="69" ht="51" customHeight="1" x14ac:dyDescent="0.3"/>
    <row r="70" ht="51" customHeight="1" x14ac:dyDescent="0.3"/>
    <row r="71" ht="51" customHeight="1" x14ac:dyDescent="0.3"/>
    <row r="72" ht="51" customHeight="1" x14ac:dyDescent="0.3"/>
    <row r="73" ht="51" customHeight="1" x14ac:dyDescent="0.3"/>
    <row r="74" ht="51" customHeight="1" x14ac:dyDescent="0.3"/>
    <row r="75" ht="51" customHeight="1" x14ac:dyDescent="0.3"/>
    <row r="76" ht="51" customHeight="1" x14ac:dyDescent="0.3"/>
    <row r="77" ht="51" customHeight="1" x14ac:dyDescent="0.3"/>
    <row r="78" ht="51" customHeight="1" x14ac:dyDescent="0.3"/>
    <row r="79" ht="51" customHeight="1" x14ac:dyDescent="0.3"/>
    <row r="80" ht="51" customHeight="1" x14ac:dyDescent="0.3"/>
    <row r="81" spans="11:19" ht="51" customHeight="1" x14ac:dyDescent="0.3"/>
    <row r="82" spans="11:19" ht="51" customHeight="1" x14ac:dyDescent="0.3"/>
    <row r="83" spans="11:19" ht="51" customHeight="1" x14ac:dyDescent="0.3"/>
    <row r="84" spans="11:19" ht="51" customHeight="1" x14ac:dyDescent="0.3"/>
    <row r="85" spans="11:19" ht="51" customHeight="1" x14ac:dyDescent="0.3"/>
    <row r="86" spans="11:19" ht="51" customHeight="1" x14ac:dyDescent="0.3">
      <c r="K86" s="50" t="s">
        <v>325</v>
      </c>
      <c r="L86" s="50" t="e">
        <f>AND(#REF!="STRAIGHT SET", NOT(ISBLANK(#REF!)), NOT(ISBLANK(#REF!)), NOT(ISBLANK(#REF!)), NOT(ISBLANK(#REF!)), NOT(ISBLANK(#REF!)), NOT(ISBLANK(#REF!)))</f>
        <v>#REF!</v>
      </c>
    </row>
    <row r="87" spans="11:19" ht="51" customHeight="1" x14ac:dyDescent="0.3"/>
    <row r="88" spans="11:19" ht="51" customHeight="1" x14ac:dyDescent="0.3"/>
    <row r="89" spans="11:19" ht="51" customHeight="1" x14ac:dyDescent="0.3"/>
    <row r="90" spans="11:19" ht="51" customHeight="1" x14ac:dyDescent="0.3"/>
    <row r="91" spans="11:19" ht="51" customHeight="1" x14ac:dyDescent="0.3"/>
    <row r="92" spans="11:19" ht="51" customHeight="1" x14ac:dyDescent="0.3"/>
    <row r="93" spans="11:19" ht="51" customHeight="1" x14ac:dyDescent="0.3"/>
    <row r="94" spans="11:19" ht="51" customHeight="1" x14ac:dyDescent="0.3">
      <c r="R94" s="50" t="s">
        <v>321</v>
      </c>
      <c r="S94" s="50" t="e">
        <f>AND(#REF!="STRAIGHT SET",NOT(ISBLANK(#REF!)),NOT(ISBLANK(#REF!)),NOT(ISBLANK(#REF!)),NOT(ISBLANK(#REF!)),NOT(ISBLANK(#REF!)),NOT(ISBLANK(#REF!)))</f>
        <v>#REF!</v>
      </c>
    </row>
    <row r="95" spans="11:19" ht="51" customHeight="1" x14ac:dyDescent="0.3">
      <c r="R95" s="50" t="s">
        <v>322</v>
      </c>
      <c r="S95" s="50" t="e">
        <f>AND(#REF!="DROP SET", NOT(ISBLANK(#REF!)), NOT(ISBLANK(#REF!)), NOT(ISBLANK(#REF!)), NOT(ISBLANK(#REF!)), NOT(ISBLANK(#REF!)), NOT(ISBLANK(#REF!)), NOT(ISBLANK(#REF!)), NOT(ISBLANK(#REF!)), NOT(ISBLANK(#REF!)), NOT(ISBLANK(#REF!)), NOT(ISBLANK(#REF!)), NOT(ISBLANK(#REF!)))</f>
        <v>#REF!</v>
      </c>
    </row>
    <row r="96" spans="11:19" ht="51" customHeight="1" x14ac:dyDescent="0.3"/>
    <row r="97" spans="1:19" ht="51" customHeight="1" x14ac:dyDescent="0.3"/>
    <row r="98" spans="1:19" ht="51" customHeight="1" x14ac:dyDescent="0.3">
      <c r="R98" s="50" t="s">
        <v>323</v>
      </c>
      <c r="S98" s="50" t="e">
        <f>AND(#REF!="STRAIGHT SET", OR(NOT(ISBLANK(#REF!)), NOT(ISBLANK(#REF!)), NOT(ISBLANK(#REF!)), NOT(ISBLANK(#REF!)), NOT(ISBLANK(#REF!)), NOT(ISBLANK(#REF!))))</f>
        <v>#REF!</v>
      </c>
    </row>
    <row r="99" spans="1:19" ht="80" customHeight="1" x14ac:dyDescent="0.3">
      <c r="A99" s="51" t="s">
        <v>325</v>
      </c>
      <c r="B99" s="52" t="e">
        <f>AND(#REF!="STRAIGHT SET", NOT(ISBLANK(#REF!)), NOT(ISBLANK(#REF!)), NOT(ISBLANK(#REF!)), NOT(ISBLANK(#REF!)), NOT(ISBLANK(#REF!)), NOT(ISBLANK(#REF!)))</f>
        <v>#REF!</v>
      </c>
      <c r="R99" s="50" t="s">
        <v>324</v>
      </c>
      <c r="S99" s="50" t="e">
        <f>AND(#REF!="DROP SET", OR(NOT(ISBLANK(#REF!)), NOT(ISBLANK(#REF!)), NOT(ISBLANK(#REF!)), NOT(ISBLANK(#REF!)), NOT(ISBLANK(#REF!)), NOT(ISBLANK(#REF!)), NOT(ISBLANK(#REF!)), NOT(ISBLANK(#REF!)), NOT(ISBLANK(#REF!)), NOT(ISBLANK(#REF!)), NOT(ISBLANK(#REF!)), NOT(ISBLANK(#REF!))))</f>
        <v>#REF!</v>
      </c>
    </row>
    <row r="100" spans="1:19" ht="36" customHeight="1" x14ac:dyDescent="0.3">
      <c r="A100" s="53" t="s">
        <v>326</v>
      </c>
      <c r="B100" s="54" t="e">
        <f>AND(#REF!="DROP SET", NOT(ISBLANK(#REF!)), NOT(ISBLANK(#REF!)), NOT(ISBLANK(#REF!)), NOT(ISBLANK(#REF!)), NOT(ISBLANK(#REF!)), NOT(ISBLANK(#REF!)), NOT(ISBLANK(#REF!)), NOT(ISBLANK(#REF!)), NOT(ISBLANK(#REF!)), NOT(ISBLANK(#REF!)), NOT(ISBLANK(#REF!)), NOT(ISBLANK(#REF!)))</f>
        <v>#REF!</v>
      </c>
    </row>
    <row r="101" spans="1:19" ht="81" customHeight="1" x14ac:dyDescent="0.3">
      <c r="A101" s="53"/>
      <c r="B101" s="54"/>
    </row>
    <row r="102" spans="1:19" ht="100" customHeight="1" x14ac:dyDescent="0.3">
      <c r="A102" s="53" t="s">
        <v>323</v>
      </c>
      <c r="B102" s="54" t="e">
        <f>AND(#REF!="STRAIGHT SET", OR(NOT(ISBLANK(#REF!)), NOT(ISBLANK(#REF!)), NOT(ISBLANK(#REF!)), NOT(ISBLANK(#REF!)), NOT(ISBLANK(#REF!)), NOT(ISBLANK(#REF!))))</f>
        <v>#REF!</v>
      </c>
    </row>
    <row r="103" spans="1:19" ht="50" customHeight="1" x14ac:dyDescent="0.3">
      <c r="A103" s="55" t="s">
        <v>324</v>
      </c>
      <c r="B103" s="56" t="e">
        <f>AND(#REF!="DROP SET", OR(NOT(ISBLANK(#REF!)), NOT(ISBLANK(#REF!)), NOT(ISBLANK(#REF!)), NOT(ISBLANK(#REF!)), NOT(ISBLANK(#REF!)), NOT(ISBLANK(#REF!)), NOT(ISBLANK(#REF!)), NOT(ISBLANK(#REF!)), NOT(ISBLANK(#REF!)), NOT(ISBLANK(#REF!)), NOT(ISBLANK(#REF!)), NOT(ISBLANK(#REF!))))</f>
        <v>#REF!</v>
      </c>
    </row>
    <row r="104" spans="1:19" ht="50" customHeight="1" x14ac:dyDescent="0.3"/>
    <row r="105" spans="1:19" ht="50" customHeight="1" x14ac:dyDescent="0.3">
      <c r="A105" s="51" t="s">
        <v>325</v>
      </c>
      <c r="B105" s="52" t="e">
        <f>AND(#REF!="STRAIGHT SET", NOT(ISBLANK(#REF!)), NOT(ISBLANK(#REF!)), NOT(ISBLANK(#REF!)), NOT(ISBLANK(#REF!)), NOT(ISBLANK(#REF!)), NOT(ISBLANK(#REF!)))</f>
        <v>#REF!</v>
      </c>
    </row>
    <row r="106" spans="1:19" ht="50" customHeight="1" x14ac:dyDescent="0.3">
      <c r="A106" s="53" t="s">
        <v>326</v>
      </c>
      <c r="B106" s="54" t="e">
        <f>AND(#REF!="DROP SET", NOT(ISBLANK(#REF!)), NOT(ISBLANK(#REF!)), NOT(ISBLANK(#REF!)), NOT(ISBLANK(#REF!)), NOT(ISBLANK(#REF!)), NOT(ISBLANK(#REF!)), NOT(ISBLANK(#REF!)), NOT(ISBLANK(#REF!)), NOT(ISBLANK(#REF!)), NOT(ISBLANK(#REF!)), NOT(ISBLANK(#REF!)), NOT(ISBLANK(#REF!)))</f>
        <v>#REF!</v>
      </c>
    </row>
    <row r="107" spans="1:19" ht="50" customHeight="1" x14ac:dyDescent="0.3">
      <c r="A107" s="53"/>
      <c r="B107" s="54"/>
    </row>
    <row r="108" spans="1:19" ht="50" customHeight="1" x14ac:dyDescent="0.3">
      <c r="A108" s="53" t="s">
        <v>323</v>
      </c>
      <c r="B108" s="54" t="e">
        <f>AND(#REF!="STRAIGHT SET", OR(NOT(ISBLANK(#REF!)), NOT(ISBLANK(#REF!)), NOT(ISBLANK(#REF!)), NOT(ISBLANK(#REF!)), NOT(ISBLANK(#REF!)), NOT(ISBLANK(#REF!))))</f>
        <v>#REF!</v>
      </c>
    </row>
    <row r="109" spans="1:19" ht="50" customHeight="1" x14ac:dyDescent="0.3">
      <c r="A109" s="55" t="s">
        <v>324</v>
      </c>
      <c r="B109" s="56" t="e">
        <f>AND(#REF!="DROP SET", OR(NOT(ISBLANK(#REF!)), NOT(ISBLANK(#REF!)), NOT(ISBLANK(#REF!)), NOT(ISBLANK(#REF!)), NOT(ISBLANK(#REF!)), NOT(ISBLANK(#REF!)), NOT(ISBLANK(#REF!)), NOT(ISBLANK(#REF!)), NOT(ISBLANK(#REF!)), NOT(ISBLANK(#REF!)), NOT(ISBLANK(#REF!)), NOT(ISBLANK(#REF!))))</f>
        <v>#REF!</v>
      </c>
    </row>
    <row r="110" spans="1:19" ht="50" customHeight="1" x14ac:dyDescent="0.3"/>
    <row r="111" spans="1:19" ht="50" customHeight="1" x14ac:dyDescent="0.3">
      <c r="A111" s="51" t="s">
        <v>325</v>
      </c>
      <c r="B111" s="52" t="e">
        <f>AND(#REF!="STRAIGHT SET", NOT(ISBLANK(#REF!)), NOT(ISBLANK(#REF!)), NOT(ISBLANK(#REF!)), NOT(ISBLANK(#REF!)), NOT(ISBLANK(#REF!)), NOT(ISBLANK(#REF!)))</f>
        <v>#REF!</v>
      </c>
    </row>
    <row r="112" spans="1:19" ht="50" customHeight="1" x14ac:dyDescent="0.3">
      <c r="A112" s="53" t="s">
        <v>326</v>
      </c>
      <c r="B112" s="54" t="e">
        <f>AND(#REF!="DROP SET", NOT(ISBLANK(#REF!)), NOT(ISBLANK(#REF!)), NOT(ISBLANK(#REF!)), NOT(ISBLANK(#REF!)), NOT(ISBLANK(#REF!)), NOT(ISBLANK(#REF!)), NOT(ISBLANK(#REF!)), NOT(ISBLANK(#REF!)), NOT(ISBLANK(#REF!)), NOT(ISBLANK(#REF!)), NOT(ISBLANK(#REF!)), NOT(ISBLANK(#REF!)))</f>
        <v>#REF!</v>
      </c>
    </row>
    <row r="113" spans="1:2" ht="50" customHeight="1" x14ac:dyDescent="0.3">
      <c r="A113" s="53"/>
      <c r="B113" s="54"/>
    </row>
    <row r="114" spans="1:2" ht="50" customHeight="1" x14ac:dyDescent="0.3">
      <c r="A114" s="53" t="s">
        <v>323</v>
      </c>
      <c r="B114" s="54" t="e">
        <f>AND(#REF!="STRAIGHT SET", OR(NOT(ISBLANK(#REF!)), NOT(ISBLANK(#REF!)), NOT(ISBLANK(#REF!)), NOT(ISBLANK(#REF!)), NOT(ISBLANK(#REF!)), NOT(ISBLANK(#REF!))))</f>
        <v>#REF!</v>
      </c>
    </row>
    <row r="115" spans="1:2" ht="50" customHeight="1" x14ac:dyDescent="0.3">
      <c r="A115" s="55" t="s">
        <v>324</v>
      </c>
      <c r="B115" s="56" t="e">
        <f>AND(#REF!="DROP SET", OR(NOT(ISBLANK(#REF!)), NOT(ISBLANK(#REF!)), NOT(ISBLANK(#REF!)), NOT(ISBLANK(#REF!)), NOT(ISBLANK(#REF!)), NOT(ISBLANK(#REF!)), NOT(ISBLANK(#REF!)), NOT(ISBLANK(#REF!)), NOT(ISBLANK(#REF!)), NOT(ISBLANK(#REF!)), NOT(ISBLANK(#REF!)), NOT(ISBLANK(#REF!))))</f>
        <v>#REF!</v>
      </c>
    </row>
    <row r="116" spans="1:2" ht="50" customHeight="1" x14ac:dyDescent="0.3"/>
    <row r="117" spans="1:2" ht="50" customHeight="1" x14ac:dyDescent="0.3">
      <c r="A117" s="51" t="s">
        <v>325</v>
      </c>
      <c r="B117" s="52" t="e">
        <f>AND(#REF!="STRAIGHT SET", NOT(ISBLANK(#REF!)), NOT(ISBLANK(#REF!)), NOT(ISBLANK(#REF!)), NOT(ISBLANK(#REF!)), NOT(ISBLANK(#REF!)), NOT(ISBLANK(#REF!)))</f>
        <v>#REF!</v>
      </c>
    </row>
    <row r="118" spans="1:2" ht="50" customHeight="1" x14ac:dyDescent="0.3">
      <c r="A118" s="53" t="s">
        <v>326</v>
      </c>
      <c r="B118" s="54" t="e">
        <f>AND(#REF!="DROP SET", NOT(ISBLANK(#REF!)), NOT(ISBLANK(#REF!)), NOT(ISBLANK(#REF!)), NOT(ISBLANK(#REF!)), NOT(ISBLANK(#REF!)), NOT(ISBLANK(#REF!)), NOT(ISBLANK(#REF!)), NOT(ISBLANK(#REF!)), NOT(ISBLANK(#REF!)), NOT(ISBLANK(#REF!)), NOT(ISBLANK(#REF!)), NOT(ISBLANK(#REF!)))</f>
        <v>#REF!</v>
      </c>
    </row>
    <row r="119" spans="1:2" ht="50" customHeight="1" x14ac:dyDescent="0.3">
      <c r="A119" s="53"/>
      <c r="B119" s="54"/>
    </row>
    <row r="120" spans="1:2" ht="50" customHeight="1" x14ac:dyDescent="0.3">
      <c r="A120" s="53" t="s">
        <v>323</v>
      </c>
      <c r="B120" s="54" t="e">
        <f>AND(#REF!="STRAIGHT SET", OR(NOT(ISBLANK(#REF!)), NOT(ISBLANK(#REF!)), NOT(ISBLANK(#REF!)), NOT(ISBLANK(#REF!)), NOT(ISBLANK(#REF!)), NOT(ISBLANK(#REF!))))</f>
        <v>#REF!</v>
      </c>
    </row>
    <row r="121" spans="1:2" ht="50" customHeight="1" x14ac:dyDescent="0.3">
      <c r="A121" s="55" t="s">
        <v>324</v>
      </c>
      <c r="B121" s="56" t="e">
        <f>AND(#REF!="DROP SET", OR(NOT(ISBLANK(#REF!)), NOT(ISBLANK(#REF!)), NOT(ISBLANK(#REF!)), NOT(ISBLANK(#REF!)), NOT(ISBLANK(#REF!)), NOT(ISBLANK(#REF!)), NOT(ISBLANK(#REF!)), NOT(ISBLANK(#REF!)), NOT(ISBLANK(#REF!)), NOT(ISBLANK(#REF!)), NOT(ISBLANK(#REF!)), NOT(ISBLANK(#REF!))))</f>
        <v>#REF!</v>
      </c>
    </row>
    <row r="122" spans="1:2" ht="50" customHeight="1" x14ac:dyDescent="0.3"/>
    <row r="123" spans="1:2" ht="50" customHeight="1" x14ac:dyDescent="0.3">
      <c r="A123" s="51" t="s">
        <v>325</v>
      </c>
      <c r="B123" s="52" t="e">
        <f>AND(#REF!="STRAIGHT SET", NOT(ISBLANK(#REF!)), NOT(ISBLANK(#REF!)), NOT(ISBLANK(#REF!)), NOT(ISBLANK(#REF!)), NOT(ISBLANK(#REF!)), NOT(ISBLANK(#REF!)))</f>
        <v>#REF!</v>
      </c>
    </row>
    <row r="124" spans="1:2" ht="50" customHeight="1" x14ac:dyDescent="0.3">
      <c r="A124" s="53" t="s">
        <v>326</v>
      </c>
      <c r="B124" s="54" t="e">
        <f>AND(#REF!="DROP SET", NOT(ISBLANK(#REF!)), NOT(ISBLANK(#REF!)), NOT(ISBLANK(#REF!)), NOT(ISBLANK(#REF!)), NOT(ISBLANK(#REF!)), NOT(ISBLANK(#REF!)), NOT(ISBLANK(#REF!)), NOT(ISBLANK(#REF!)), NOT(ISBLANK(#REF!)), NOT(ISBLANK(#REF!)), NOT(ISBLANK(#REF!)), NOT(ISBLANK(#REF!)))</f>
        <v>#REF!</v>
      </c>
    </row>
    <row r="125" spans="1:2" ht="50" customHeight="1" x14ac:dyDescent="0.3">
      <c r="A125" s="53"/>
      <c r="B125" s="54"/>
    </row>
    <row r="126" spans="1:2" ht="50" customHeight="1" x14ac:dyDescent="0.3">
      <c r="A126" s="53" t="s">
        <v>323</v>
      </c>
      <c r="B126" s="54" t="e">
        <f>AND(#REF!="STRAIGHT SET", OR(NOT(ISBLANK(#REF!)), NOT(ISBLANK(#REF!)), NOT(ISBLANK(#REF!)), NOT(ISBLANK(#REF!)), NOT(ISBLANK(#REF!)), NOT(ISBLANK(#REF!))))</f>
        <v>#REF!</v>
      </c>
    </row>
    <row r="127" spans="1:2" ht="50" customHeight="1" x14ac:dyDescent="0.3">
      <c r="A127" s="55" t="s">
        <v>324</v>
      </c>
      <c r="B127" s="56" t="e">
        <f>AND(#REF!="DROP SET", OR(NOT(ISBLANK(#REF!)), NOT(ISBLANK(#REF!)), NOT(ISBLANK(#REF!)), NOT(ISBLANK(#REF!)), NOT(ISBLANK(#REF!)), NOT(ISBLANK(#REF!)), NOT(ISBLANK(#REF!)), NOT(ISBLANK(#REF!)), NOT(ISBLANK(#REF!)), NOT(ISBLANK(#REF!)), NOT(ISBLANK(#REF!)), NOT(ISBLANK(#REF!))))</f>
        <v>#REF!</v>
      </c>
    </row>
    <row r="128" spans="1:2" ht="50" customHeight="1" x14ac:dyDescent="0.3"/>
    <row r="129" spans="1:2" ht="50" customHeight="1" x14ac:dyDescent="0.3">
      <c r="A129" s="51" t="s">
        <v>325</v>
      </c>
      <c r="B129" s="52" t="e">
        <f>AND(#REF!="STRAIGHT SET", NOT(ISBLANK(#REF!)), NOT(ISBLANK(#REF!)), NOT(ISBLANK(#REF!)), NOT(ISBLANK(#REF!)), NOT(ISBLANK(#REF!)), NOT(ISBLANK(#REF!)))</f>
        <v>#REF!</v>
      </c>
    </row>
    <row r="130" spans="1:2" ht="50" customHeight="1" x14ac:dyDescent="0.3">
      <c r="A130" s="53" t="s">
        <v>326</v>
      </c>
      <c r="B130" s="54" t="e">
        <f>AND(#REF!="DROP SET", NOT(ISBLANK(#REF!)), NOT(ISBLANK(#REF!)), NOT(ISBLANK(#REF!)), NOT(ISBLANK(#REF!)), NOT(ISBLANK(#REF!)), NOT(ISBLANK(#REF!)), NOT(ISBLANK(#REF!)), NOT(ISBLANK(#REF!)), NOT(ISBLANK(#REF!)), NOT(ISBLANK(#REF!)), NOT(ISBLANK(#REF!)), NOT(ISBLANK(#REF!)))</f>
        <v>#REF!</v>
      </c>
    </row>
    <row r="131" spans="1:2" ht="50" customHeight="1" x14ac:dyDescent="0.3">
      <c r="A131" s="53"/>
      <c r="B131" s="54"/>
    </row>
    <row r="132" spans="1:2" ht="50" customHeight="1" x14ac:dyDescent="0.3">
      <c r="A132" s="53" t="s">
        <v>323</v>
      </c>
      <c r="B132" s="54" t="e">
        <f>AND(#REF!="STRAIGHT SET", OR(NOT(ISBLANK(#REF!)), NOT(ISBLANK(#REF!)), NOT(ISBLANK(#REF!)), NOT(ISBLANK(#REF!)), NOT(ISBLANK(#REF!)), NOT(ISBLANK(#REF!))))</f>
        <v>#REF!</v>
      </c>
    </row>
    <row r="133" spans="1:2" ht="50" customHeight="1" x14ac:dyDescent="0.3">
      <c r="A133" s="55" t="s">
        <v>324</v>
      </c>
      <c r="B133" s="56" t="e">
        <f>AND(#REF!="DROP SET", OR(NOT(ISBLANK(#REF!)), NOT(ISBLANK(#REF!)), NOT(ISBLANK(#REF!)), NOT(ISBLANK(#REF!)), NOT(ISBLANK(#REF!)), NOT(ISBLANK(#REF!)), NOT(ISBLANK(#REF!)), NOT(ISBLANK(#REF!)), NOT(ISBLANK(#REF!)), NOT(ISBLANK(#REF!)), NOT(ISBLANK(#REF!)), NOT(ISBLANK(#REF!))))</f>
        <v>#REF!</v>
      </c>
    </row>
    <row r="134" spans="1:2" ht="50" customHeight="1" x14ac:dyDescent="0.3"/>
    <row r="135" spans="1:2" ht="50" customHeight="1" x14ac:dyDescent="0.3">
      <c r="A135" s="51" t="s">
        <v>325</v>
      </c>
      <c r="B135" s="52" t="e">
        <f>AND(#REF!="STRAIGHT SET", NOT(ISBLANK(#REF!)), NOT(ISBLANK(#REF!)), NOT(ISBLANK(#REF!)), NOT(ISBLANK(#REF!)), NOT(ISBLANK(#REF!)), NOT(ISBLANK(#REF!)))</f>
        <v>#REF!</v>
      </c>
    </row>
    <row r="136" spans="1:2" ht="50" customHeight="1" x14ac:dyDescent="0.3">
      <c r="A136" s="53" t="s">
        <v>326</v>
      </c>
      <c r="B136" s="54" t="e">
        <f>AND(#REF!="DROP SET", NOT(ISBLANK(#REF!)), NOT(ISBLANK(#REF!)), NOT(ISBLANK(#REF!)), NOT(ISBLANK(#REF!)), NOT(ISBLANK(#REF!)), NOT(ISBLANK(#REF!)), NOT(ISBLANK(#REF!)), NOT(ISBLANK(#REF!)), NOT(ISBLANK(#REF!)), NOT(ISBLANK(#REF!)), NOT(ISBLANK(#REF!)), NOT(ISBLANK(#REF!)))</f>
        <v>#REF!</v>
      </c>
    </row>
    <row r="137" spans="1:2" ht="50" customHeight="1" x14ac:dyDescent="0.3">
      <c r="A137" s="53"/>
      <c r="B137" s="54"/>
    </row>
    <row r="138" spans="1:2" ht="50" customHeight="1" x14ac:dyDescent="0.3">
      <c r="A138" s="53" t="s">
        <v>323</v>
      </c>
      <c r="B138" s="54" t="e">
        <f>AND(#REF!="STRAIGHT SET", OR(NOT(ISBLANK(#REF!)), NOT(ISBLANK(#REF!)), NOT(ISBLANK(#REF!)), NOT(ISBLANK(#REF!)), NOT(ISBLANK(#REF!)), NOT(ISBLANK(#REF!))))</f>
        <v>#REF!</v>
      </c>
    </row>
    <row r="139" spans="1:2" ht="50" customHeight="1" x14ac:dyDescent="0.3">
      <c r="A139" s="55" t="s">
        <v>324</v>
      </c>
      <c r="B139" s="56" t="e">
        <f>AND(#REF!="DROP SET", OR(NOT(ISBLANK(#REF!)), NOT(ISBLANK(#REF!)), NOT(ISBLANK(#REF!)), NOT(ISBLANK(#REF!)), NOT(ISBLANK(#REF!)), NOT(ISBLANK(#REF!)), NOT(ISBLANK(#REF!)), NOT(ISBLANK(#REF!)), NOT(ISBLANK(#REF!)), NOT(ISBLANK(#REF!)), NOT(ISBLANK(#REF!)), NOT(ISBLANK(#REF!))))</f>
        <v>#REF!</v>
      </c>
    </row>
    <row r="140" spans="1:2" ht="50" customHeight="1" x14ac:dyDescent="0.3"/>
    <row r="141" spans="1:2" ht="50" customHeight="1" x14ac:dyDescent="0.3">
      <c r="A141" s="51" t="s">
        <v>325</v>
      </c>
      <c r="B141" s="52" t="e">
        <f>AND(#REF!="STRAIGHT SET", NOT(ISBLANK(#REF!)), NOT(ISBLANK(#REF!)), NOT(ISBLANK(#REF!)), NOT(ISBLANK(#REF!)), NOT(ISBLANK(#REF!)), NOT(ISBLANK(#REF!)))</f>
        <v>#REF!</v>
      </c>
    </row>
    <row r="142" spans="1:2" ht="50" customHeight="1" x14ac:dyDescent="0.3">
      <c r="A142" s="53" t="s">
        <v>326</v>
      </c>
      <c r="B142" s="54" t="e">
        <f>AND(#REF!="DROP SET", NOT(ISBLANK(#REF!)), NOT(ISBLANK(#REF!)), NOT(ISBLANK(#REF!)), NOT(ISBLANK(#REF!)), NOT(ISBLANK(#REF!)), NOT(ISBLANK(#REF!)), NOT(ISBLANK(#REF!)), NOT(ISBLANK(#REF!)), NOT(ISBLANK(#REF!)), NOT(ISBLANK(#REF!)), NOT(ISBLANK(#REF!)), NOT(ISBLANK(#REF!)))</f>
        <v>#REF!</v>
      </c>
    </row>
    <row r="143" spans="1:2" ht="50" customHeight="1" x14ac:dyDescent="0.3">
      <c r="A143" s="53"/>
      <c r="B143" s="54"/>
    </row>
    <row r="144" spans="1:2" ht="50" customHeight="1" x14ac:dyDescent="0.3">
      <c r="A144" s="53" t="s">
        <v>323</v>
      </c>
      <c r="B144" s="54" t="e">
        <f>AND(#REF!="STRAIGHT SET", OR(NOT(ISBLANK(#REF!)), NOT(ISBLANK(#REF!)), NOT(ISBLANK(#REF!)), NOT(ISBLANK(#REF!)), NOT(ISBLANK(#REF!)), NOT(ISBLANK(#REF!))))</f>
        <v>#REF!</v>
      </c>
    </row>
    <row r="145" spans="1:2" ht="50" customHeight="1" x14ac:dyDescent="0.3">
      <c r="A145" s="55" t="s">
        <v>324</v>
      </c>
      <c r="B145" s="56" t="e">
        <f>AND(#REF!="DROP SET", OR(NOT(ISBLANK(#REF!)), NOT(ISBLANK(#REF!)), NOT(ISBLANK(#REF!)), NOT(ISBLANK(#REF!)), NOT(ISBLANK(#REF!)), NOT(ISBLANK(#REF!)), NOT(ISBLANK(#REF!)), NOT(ISBLANK(#REF!)), NOT(ISBLANK(#REF!)), NOT(ISBLANK(#REF!)), NOT(ISBLANK(#REF!)), NOT(ISBLANK(#REF!))))</f>
        <v>#REF!</v>
      </c>
    </row>
    <row r="146" spans="1:2" ht="50" customHeight="1" x14ac:dyDescent="0.3"/>
    <row r="147" spans="1:2" ht="50" customHeight="1" x14ac:dyDescent="0.3">
      <c r="A147" s="51" t="s">
        <v>325</v>
      </c>
      <c r="B147" s="52" t="e">
        <f>AND(#REF!="STRAIGHT SET", NOT(ISBLANK(#REF!)), NOT(ISBLANK(#REF!)), NOT(ISBLANK(#REF!)), NOT(ISBLANK(#REF!)), NOT(ISBLANK(#REF!)), NOT(ISBLANK(#REF!)))</f>
        <v>#REF!</v>
      </c>
    </row>
    <row r="148" spans="1:2" ht="50" customHeight="1" x14ac:dyDescent="0.3">
      <c r="A148" s="53" t="s">
        <v>326</v>
      </c>
      <c r="B148" s="54" t="e">
        <f>AND(#REF!="DROP SET", NOT(ISBLANK(#REF!)), NOT(ISBLANK(#REF!)), NOT(ISBLANK(#REF!)), NOT(ISBLANK(#REF!)), NOT(ISBLANK(#REF!)), NOT(ISBLANK(#REF!)), NOT(ISBLANK(#REF!)), NOT(ISBLANK(#REF!)), NOT(ISBLANK(#REF!)), NOT(ISBLANK(#REF!)), NOT(ISBLANK(#REF!)), NOT(ISBLANK(#REF!)))</f>
        <v>#REF!</v>
      </c>
    </row>
    <row r="149" spans="1:2" ht="50" customHeight="1" x14ac:dyDescent="0.3">
      <c r="A149" s="53"/>
      <c r="B149" s="54"/>
    </row>
    <row r="150" spans="1:2" ht="50" customHeight="1" x14ac:dyDescent="0.3">
      <c r="A150" s="53" t="s">
        <v>323</v>
      </c>
      <c r="B150" s="54" t="e">
        <f>AND(#REF!="STRAIGHT SET", OR(NOT(ISBLANK(#REF!)), NOT(ISBLANK(#REF!)), NOT(ISBLANK(#REF!)), NOT(ISBLANK(#REF!)), NOT(ISBLANK(#REF!)), NOT(ISBLANK(#REF!))))</f>
        <v>#REF!</v>
      </c>
    </row>
    <row r="151" spans="1:2" ht="50" customHeight="1" x14ac:dyDescent="0.3">
      <c r="A151" s="55" t="s">
        <v>324</v>
      </c>
      <c r="B151" s="56" t="e">
        <f>AND(#REF!="DROP SET", OR(NOT(ISBLANK(#REF!)), NOT(ISBLANK(#REF!)), NOT(ISBLANK(#REF!)), NOT(ISBLANK(#REF!)), NOT(ISBLANK(#REF!)), NOT(ISBLANK(#REF!)), NOT(ISBLANK(#REF!)), NOT(ISBLANK(#REF!)), NOT(ISBLANK(#REF!)), NOT(ISBLANK(#REF!)), NOT(ISBLANK(#REF!)), NOT(ISBLANK(#REF!))))</f>
        <v>#REF!</v>
      </c>
    </row>
    <row r="152" spans="1:2" ht="50" customHeight="1" x14ac:dyDescent="0.3"/>
    <row r="153" spans="1:2" ht="50" customHeight="1" x14ac:dyDescent="0.3">
      <c r="A153" s="51" t="s">
        <v>325</v>
      </c>
      <c r="B153" s="52" t="e">
        <f>AND(#REF!="STRAIGHT SET", NOT(ISBLANK(#REF!)), NOT(ISBLANK(#REF!)), NOT(ISBLANK(#REF!)), NOT(ISBLANK(#REF!)), NOT(ISBLANK(#REF!)), NOT(ISBLANK(#REF!)))</f>
        <v>#REF!</v>
      </c>
    </row>
    <row r="154" spans="1:2" ht="50" customHeight="1" x14ac:dyDescent="0.3">
      <c r="A154" s="53" t="s">
        <v>326</v>
      </c>
      <c r="B154" s="54" t="e">
        <f>AND(#REF!="DROP SET", NOT(ISBLANK(#REF!)), NOT(ISBLANK(#REF!)), NOT(ISBLANK(#REF!)), NOT(ISBLANK(#REF!)), NOT(ISBLANK(#REF!)), NOT(ISBLANK(#REF!)), NOT(ISBLANK(#REF!)), NOT(ISBLANK(#REF!)), NOT(ISBLANK(#REF!)), NOT(ISBLANK(#REF!)), NOT(ISBLANK(#REF!)), NOT(ISBLANK(#REF!)))</f>
        <v>#REF!</v>
      </c>
    </row>
    <row r="155" spans="1:2" ht="50" customHeight="1" x14ac:dyDescent="0.3">
      <c r="A155" s="53"/>
      <c r="B155" s="54"/>
    </row>
    <row r="156" spans="1:2" ht="50" customHeight="1" x14ac:dyDescent="0.3">
      <c r="A156" s="53" t="s">
        <v>323</v>
      </c>
      <c r="B156" s="54" t="e">
        <f>AND(#REF!="STRAIGHT SET", OR(NOT(ISBLANK(#REF!)), NOT(ISBLANK(#REF!)), NOT(ISBLANK(#REF!)), NOT(ISBLANK(#REF!)), NOT(ISBLANK(#REF!)), NOT(ISBLANK(#REF!))))</f>
        <v>#REF!</v>
      </c>
    </row>
    <row r="157" spans="1:2" ht="50" customHeight="1" x14ac:dyDescent="0.3">
      <c r="A157" s="55" t="s">
        <v>324</v>
      </c>
      <c r="B157" s="56" t="e">
        <f>AND(#REF!="DROP SET", OR(NOT(ISBLANK(#REF!)), NOT(ISBLANK(#REF!)), NOT(ISBLANK(#REF!)), NOT(ISBLANK(#REF!)), NOT(ISBLANK(#REF!)), NOT(ISBLANK(#REF!)), NOT(ISBLANK(#REF!)), NOT(ISBLANK(#REF!)), NOT(ISBLANK(#REF!)), NOT(ISBLANK(#REF!)), NOT(ISBLANK(#REF!)), NOT(ISBLANK(#REF!))))</f>
        <v>#REF!</v>
      </c>
    </row>
    <row r="158" spans="1:2" ht="50" customHeight="1" x14ac:dyDescent="0.3"/>
    <row r="159" spans="1:2" ht="50" customHeight="1" x14ac:dyDescent="0.3">
      <c r="A159" s="51" t="s">
        <v>325</v>
      </c>
      <c r="B159" s="52" t="e">
        <f>AND(#REF!="STRAIGHT SET", NOT(ISBLANK(#REF!)), NOT(ISBLANK(#REF!)), NOT(ISBLANK(#REF!)), NOT(ISBLANK(#REF!)), NOT(ISBLANK(#REF!)), NOT(ISBLANK(#REF!)))</f>
        <v>#REF!</v>
      </c>
    </row>
    <row r="160" spans="1:2" ht="50" customHeight="1" x14ac:dyDescent="0.3">
      <c r="A160" s="53" t="s">
        <v>326</v>
      </c>
      <c r="B160" s="54" t="e">
        <f>AND(#REF!="DROP SET", NOT(ISBLANK(#REF!)), NOT(ISBLANK(#REF!)), NOT(ISBLANK(#REF!)), NOT(ISBLANK(#REF!)), NOT(ISBLANK(#REF!)), NOT(ISBLANK(#REF!)), NOT(ISBLANK(#REF!)), NOT(ISBLANK(#REF!)), NOT(ISBLANK(#REF!)), NOT(ISBLANK(#REF!)), NOT(ISBLANK(#REF!)), NOT(ISBLANK(#REF!)))</f>
        <v>#REF!</v>
      </c>
    </row>
    <row r="161" spans="1:2" ht="50" customHeight="1" x14ac:dyDescent="0.3">
      <c r="A161" s="53"/>
      <c r="B161" s="54"/>
    </row>
    <row r="162" spans="1:2" ht="50" customHeight="1" x14ac:dyDescent="0.3">
      <c r="A162" s="53" t="s">
        <v>323</v>
      </c>
      <c r="B162" s="54" t="e">
        <f>AND(#REF!="STRAIGHT SET", OR(NOT(ISBLANK(#REF!)), NOT(ISBLANK(#REF!)), NOT(ISBLANK(#REF!)), NOT(ISBLANK(#REF!)), NOT(ISBLANK(#REF!)), NOT(ISBLANK(#REF!))))</f>
        <v>#REF!</v>
      </c>
    </row>
    <row r="163" spans="1:2" ht="50" customHeight="1" x14ac:dyDescent="0.3">
      <c r="A163" s="55" t="s">
        <v>324</v>
      </c>
      <c r="B163" s="56" t="e">
        <f>AND(#REF!="DROP SET", OR(NOT(ISBLANK(#REF!)), NOT(ISBLANK(#REF!)), NOT(ISBLANK(#REF!)), NOT(ISBLANK(#REF!)), NOT(ISBLANK(#REF!)), NOT(ISBLANK(#REF!)), NOT(ISBLANK(#REF!)), NOT(ISBLANK(#REF!)), NOT(ISBLANK(#REF!)), NOT(ISBLANK(#REF!)), NOT(ISBLANK(#REF!)), NOT(ISBLANK(#REF!))))</f>
        <v>#REF!</v>
      </c>
    </row>
    <row r="164" spans="1:2" ht="50" customHeight="1" x14ac:dyDescent="0.3"/>
    <row r="165" spans="1:2" ht="50" customHeight="1" x14ac:dyDescent="0.3">
      <c r="A165" s="51" t="s">
        <v>325</v>
      </c>
      <c r="B165" s="52" t="e">
        <f>AND(#REF!="STRAIGHT SET", NOT(ISBLANK(#REF!)), NOT(ISBLANK(#REF!)), NOT(ISBLANK(#REF!)), NOT(ISBLANK(#REF!)), NOT(ISBLANK(#REF!)), NOT(ISBLANK(#REF!)))</f>
        <v>#REF!</v>
      </c>
    </row>
    <row r="166" spans="1:2" ht="50" customHeight="1" x14ac:dyDescent="0.3">
      <c r="A166" s="53" t="s">
        <v>326</v>
      </c>
      <c r="B166" s="54" t="e">
        <f>AND(#REF!="DROP SET", NOT(ISBLANK(#REF!)), NOT(ISBLANK(#REF!)), NOT(ISBLANK(#REF!)), NOT(ISBLANK(#REF!)), NOT(ISBLANK(#REF!)), NOT(ISBLANK(#REF!)), NOT(ISBLANK(#REF!)), NOT(ISBLANK(#REF!)), NOT(ISBLANK(#REF!)), NOT(ISBLANK(#REF!)), NOT(ISBLANK(#REF!)), NOT(ISBLANK(#REF!)))</f>
        <v>#REF!</v>
      </c>
    </row>
    <row r="167" spans="1:2" ht="50" customHeight="1" x14ac:dyDescent="0.3">
      <c r="A167" s="53"/>
      <c r="B167" s="54"/>
    </row>
    <row r="168" spans="1:2" ht="50" customHeight="1" x14ac:dyDescent="0.3">
      <c r="A168" s="53" t="s">
        <v>323</v>
      </c>
      <c r="B168" s="54" t="e">
        <f>AND(#REF!="STRAIGHT SET", OR(NOT(ISBLANK(#REF!)), NOT(ISBLANK(#REF!)), NOT(ISBLANK(#REF!)), NOT(ISBLANK(#REF!)), NOT(ISBLANK(#REF!)), NOT(ISBLANK(#REF!))))</f>
        <v>#REF!</v>
      </c>
    </row>
    <row r="169" spans="1:2" ht="50" customHeight="1" x14ac:dyDescent="0.3">
      <c r="A169" s="55" t="s">
        <v>324</v>
      </c>
      <c r="B169" s="56" t="e">
        <f>AND(#REF!="DROP SET", OR(NOT(ISBLANK(#REF!)), NOT(ISBLANK(#REF!)), NOT(ISBLANK(#REF!)), NOT(ISBLANK(#REF!)), NOT(ISBLANK(#REF!)), NOT(ISBLANK(#REF!)), NOT(ISBLANK(#REF!)), NOT(ISBLANK(#REF!)), NOT(ISBLANK(#REF!)), NOT(ISBLANK(#REF!)), NOT(ISBLANK(#REF!)), NOT(ISBLANK(#REF!))))</f>
        <v>#REF!</v>
      </c>
    </row>
    <row r="170" spans="1:2" ht="50" customHeight="1" x14ac:dyDescent="0.3"/>
    <row r="171" spans="1:2" ht="50" customHeight="1" x14ac:dyDescent="0.3">
      <c r="A171" s="57"/>
    </row>
    <row r="172" spans="1:2" ht="50" customHeight="1" x14ac:dyDescent="0.3">
      <c r="A172" s="51" t="s">
        <v>326</v>
      </c>
      <c r="B172" s="52" t="e">
        <f>AND(#REF!="STRAIGHT SET", NOT(ISBLANK(#REF!)), NOT(ISBLANK(#REF!)), NOT(ISBLANK(#REF!)), NOT(ISBLANK(#REF!)), NOT(ISBLANK(#REF!)), NOT(ISBLANK(#REF!)))</f>
        <v>#REF!</v>
      </c>
    </row>
    <row r="173" spans="1:2" ht="50" customHeight="1" x14ac:dyDescent="0.3">
      <c r="A173" s="53" t="s">
        <v>326</v>
      </c>
      <c r="B173" s="54" t="e">
        <f>AND(#REF!="DROP SET", NOT(ISBLANK(#REF!)), NOT(ISBLANK(#REF!)), NOT(ISBLANK(#REF!)), NOT(ISBLANK(#REF!)), NOT(ISBLANK(#REF!)), NOT(ISBLANK(#REF!)), NOT(ISBLANK(#REF!)), NOT(ISBLANK(#REF!)), NOT(ISBLANK(#REF!)), NOT(ISBLANK(#REF!)), NOT(ISBLANK(#REF!)), NOT(ISBLANK(#REF!)))</f>
        <v>#REF!</v>
      </c>
    </row>
    <row r="174" spans="1:2" ht="50" customHeight="1" x14ac:dyDescent="0.3">
      <c r="A174" s="53" t="s">
        <v>323</v>
      </c>
      <c r="B174" s="54" t="e">
        <f>AND(#REF!="STRAIGHT SET", OR(NOT(ISBLANK(#REF!)), NOT(ISBLANK(#REF!)), NOT(ISBLANK(#REF!)), NOT(ISBLANK(#REF!)), NOT(ISBLANK(#REF!)), NOT(ISBLANK(#REF!))))</f>
        <v>#REF!</v>
      </c>
    </row>
    <row r="175" spans="1:2" ht="50" customHeight="1" x14ac:dyDescent="0.3">
      <c r="A175" s="55" t="s">
        <v>324</v>
      </c>
      <c r="B175" s="56" t="e">
        <f>AND(#REF!="DROP SET", OR(NOT(ISBLANK(#REF!)), NOT(ISBLANK(#REF!)), NOT(ISBLANK(#REF!)), NOT(ISBLANK(#REF!)), NOT(ISBLANK(#REF!)), NOT(ISBLANK(#REF!)), NOT(ISBLANK(#REF!)), NOT(ISBLANK(#REF!)), NOT(ISBLANK(#REF!)), NOT(ISBLANK(#REF!)), NOT(ISBLANK(#REF!)), NOT(ISBLANK(#REF!))))</f>
        <v>#REF!</v>
      </c>
    </row>
    <row r="176" spans="1:2" ht="50" customHeight="1" x14ac:dyDescent="0.3"/>
    <row r="177" spans="1:5" ht="50" customHeight="1" x14ac:dyDescent="0.3">
      <c r="A177" s="51" t="s">
        <v>325</v>
      </c>
      <c r="B177" s="52" t="e">
        <f>AND(#REF!="STRAIGHT SET", NOT(ISBLANK(#REF!)), NOT(ISBLANK(#REF!)), NOT(ISBLANK(#REF!)), NOT(ISBLANK(#REF!)), NOT(ISBLANK(#REF!)), NOT(ISBLANK(#REF!)))</f>
        <v>#REF!</v>
      </c>
    </row>
    <row r="178" spans="1:5" ht="50" customHeight="1" x14ac:dyDescent="0.3">
      <c r="A178" s="53" t="s">
        <v>326</v>
      </c>
      <c r="B178" s="54" t="e">
        <f>AND(#REF!="DROP SET", NOT(ISBLANK(#REF!)), NOT(ISBLANK(#REF!)), NOT(ISBLANK(#REF!)), NOT(ISBLANK(#REF!)), NOT(ISBLANK(#REF!)), NOT(ISBLANK(#REF!)), NOT(ISBLANK(#REF!)), NOT(ISBLANK(#REF!)), NOT(ISBLANK(#REF!)), NOT(ISBLANK(#REF!)), NOT(ISBLANK(#REF!)), NOT(ISBLANK(#REF!)))</f>
        <v>#REF!</v>
      </c>
    </row>
    <row r="179" spans="1:5" ht="50" customHeight="1" x14ac:dyDescent="0.3">
      <c r="A179" s="53"/>
      <c r="B179" s="54"/>
    </row>
    <row r="180" spans="1:5" ht="50" customHeight="1" x14ac:dyDescent="0.3">
      <c r="A180" s="53" t="s">
        <v>323</v>
      </c>
      <c r="B180" s="54" t="e">
        <f>AND(#REF!="STRAIGHT SET", OR(NOT(ISBLANK(#REF!)), NOT(ISBLANK(#REF!)), NOT(ISBLANK(#REF!)), NOT(ISBLANK(#REF!)), NOT(ISBLANK(#REF!)), NOT(ISBLANK(#REF!))))</f>
        <v>#REF!</v>
      </c>
    </row>
    <row r="181" spans="1:5" ht="50" customHeight="1" x14ac:dyDescent="0.3">
      <c r="A181" s="55" t="s">
        <v>324</v>
      </c>
      <c r="B181" s="56" t="e">
        <f>AND(#REF!="DROP SET", OR(NOT(ISBLANK(#REF!)), NOT(ISBLANK(#REF!)), NOT(ISBLANK(#REF!)), NOT(ISBLANK(#REF!)), NOT(ISBLANK(#REF!)), NOT(ISBLANK(#REF!)), NOT(ISBLANK(#REF!)), NOT(ISBLANK(#REF!)), NOT(ISBLANK(#REF!)), NOT(ISBLANK(#REF!)), NOT(ISBLANK(#REF!)), NOT(ISBLANK(#REF!))))</f>
        <v>#REF!</v>
      </c>
    </row>
    <row r="182" spans="1:5" ht="50" customHeight="1" x14ac:dyDescent="0.3"/>
    <row r="183" spans="1:5" ht="50" customHeight="1" x14ac:dyDescent="0.3"/>
    <row r="184" spans="1:5" ht="50" customHeight="1" x14ac:dyDescent="0.3"/>
    <row r="185" spans="1:5" ht="50" customHeight="1" x14ac:dyDescent="0.3"/>
    <row r="186" spans="1:5" ht="50" customHeight="1" x14ac:dyDescent="0.3"/>
    <row r="187" spans="1:5" ht="50" customHeight="1" x14ac:dyDescent="0.3"/>
    <row r="188" spans="1:5" ht="50" customHeight="1" x14ac:dyDescent="0.3"/>
    <row r="189" spans="1:5" ht="50" customHeight="1" x14ac:dyDescent="0.3">
      <c r="C189" s="81"/>
      <c r="D189" s="82" t="s">
        <v>353</v>
      </c>
      <c r="E189" s="83" t="s">
        <v>354</v>
      </c>
    </row>
    <row r="190" spans="1:5" ht="50" customHeight="1" x14ac:dyDescent="0.3">
      <c r="C190" s="84">
        <v>1</v>
      </c>
      <c r="D190" s="85" t="e">
        <f>AND(#REF!=1,NOT(OR(ISBLANK(#REF!),ISBLANK(#REF!),ISBLANK(#REF!))))</f>
        <v>#REF!</v>
      </c>
      <c r="E190" s="86" t="e">
        <f>AND(#REF!=1, OR(NOT(ISBLANK(#REF!)), NOT(ISBLANK(#REF!)), NOT(ISBLANK(#REF!))))</f>
        <v>#REF!</v>
      </c>
    </row>
    <row r="191" spans="1:5" ht="50" customHeight="1" x14ac:dyDescent="0.3">
      <c r="C191" s="84">
        <v>2</v>
      </c>
      <c r="D191" s="85" t="e">
        <f>AND(#REF!=2, NOT(OR(ISBLANK(#REF!), ISBLANK(#REF!), ISBLANK(#REF!), ISBLANK(#REF!), ISBLANK(#REF!), ISBLANK(#REF!))))</f>
        <v>#REF!</v>
      </c>
      <c r="E191" s="86" t="e">
        <f>AND(#REF!=2, OR(NOT(ISBLANK(#REF!)), NOT(ISBLANK(#REF!)), NOT(ISBLANK(#REF!)), NOT(ISBLANK(#REF!)), NOT(ISBLANK(#REF!)), NOT(ISBLANK(#REF!))))</f>
        <v>#REF!</v>
      </c>
    </row>
    <row r="192" spans="1:5" ht="50" customHeight="1" x14ac:dyDescent="0.3">
      <c r="C192" s="84">
        <v>3</v>
      </c>
      <c r="D192" s="85" t="e">
        <f>AND(#REF!=3,NOT(OR(OR(ISBLANK(#REF!),ISBLANK(#REF!),ISBLANK(#REF!)),OR(ISBLANK(#REF!),ISBLANK(#REF!),ISBLANK(#REF!)),OR(ISBLANK(#REF!),ISBLANK(#REF!),ISBLANK(#REF!)))))</f>
        <v>#REF!</v>
      </c>
      <c r="E192" s="86" t="e">
        <f>AND(#REF!=3, OR(NOT(ISBLANK(#REF!)), NOT(ISBLANK(#REF!)), NOT(ISBLANK(#REF!)), NOT(ISBLANK(#REF!)), NOT(ISBLANK(#REF!)), NOT(ISBLANK(#REF!)), NOT(ISBLANK(#REF!)), NOT(ISBLANK(#REF!)), NOT(ISBLANK(#REF!))))</f>
        <v>#REF!</v>
      </c>
    </row>
    <row r="193" spans="3:5" ht="79" customHeight="1" x14ac:dyDescent="0.3">
      <c r="C193" s="84">
        <v>4</v>
      </c>
      <c r="D193" s="85" t="e">
        <f>AND(#REF!=4,NOT(OR(OR(ISBLANK(#REF!),ISBLANK(#REF!),ISBLANK(#REF!)),OR(ISBLANK(#REF!),ISBLANK(#REF!),ISBLANK(#REF!)),OR(ISBLANK(#REF!),ISBLANK(#REF!),ISBLANK(#REF!),ISBLANK(#REF!),ISBLANK(#REF!),ISBLANK(#REF!)))))</f>
        <v>#REF!</v>
      </c>
      <c r="E193" s="86" t="e">
        <f>AND(#REF!=4, OR(NOT(ISBLANK(#REF!)), NOT(ISBLANK(#REF!)), NOT(ISBLANK(#REF!)), NOT(ISBLANK(#REF!)), NOT(ISBLANK(#REF!)), NOT(ISBLANK(#REF!)), NOT(ISBLANK(#REF!)), NOT(ISBLANK(#REF!)), NOT(ISBLANK(#REF!)), NOT(ISBLANK(#REF!)), NOT(ISBLANK(#REF!)), NOT(ISBLANK(#REF!))))</f>
        <v>#REF!</v>
      </c>
    </row>
    <row r="194" spans="3:5" ht="37" customHeight="1" x14ac:dyDescent="0.3">
      <c r="C194" s="84">
        <v>5</v>
      </c>
      <c r="D194" s="85" t="e">
        <f>AND(#REF!=5,NOT(OR(OR(ISBLANK(#REF!),ISBLANK(#REF!),ISBLANK(#REF!)),OR(ISBLANK(#REF!),ISBLANK(#REF!),ISBLANK(#REF!)),OR(ISBLANK(#REF!),ISBLANK(#REF!),ISBLANK(#REF!),ISBLANK(#REF!),ISBLANK(#REF!),ISBLANK(#REF!),ISBLANK(#REF!),ISBLANK(#REF!),ISBLANK(#REF!)))))</f>
        <v>#REF!</v>
      </c>
      <c r="E194" s="86" t="e">
        <f>AND(#REF!=5, OR(NOT(ISBLANK(#REF!)), NOT(ISBLANK(#REF!)), NOT(ISBLANK(#REF!)), NOT(ISBLANK(#REF!)), NOT(ISBLANK(#REF!)), NOT(ISBLANK(#REF!)), NOT(ISBLANK(#REF!)), NOT(ISBLANK(#REF!)), NOT(ISBLANK(#REF!)), NOT(ISBLANK(#REF!)), NOT(ISBLANK(#REF!)), NOT(ISBLANK(#REF!)), NOT(ISBLANK(#REF!)), NOT(ISBLANK(#REF!)), NOT(ISBLANK(#REF!))))</f>
        <v>#REF!</v>
      </c>
    </row>
    <row r="195" spans="3:5" ht="80" customHeight="1" x14ac:dyDescent="0.3">
      <c r="C195" s="87">
        <v>6</v>
      </c>
      <c r="D195" s="88" t="e">
        <f>AND(#REF!=6,NOT(OR(OR(ISBLANK(#REF!),ISBLANK(#REF!),ISBLANK(#REF!)),OR(ISBLANK(#REF!),ISBLANK(#REF!),ISBLANK(#REF!)),OR(ISBLANK(#REF!),ISBLANK(#REF!),ISBLANK(#REF!),ISBLANK(#REF!),ISBLANK(#REF!),ISBLANK(#REF!),ISBLANK(#REF!),ISBLANK(#REF!),ISBLANK(#REF!),ISBLANK(#REF!),ISBLANK(#REF!),ISBLANK(#REF!)))))</f>
        <v>#REF!</v>
      </c>
      <c r="E195"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196" spans="3:5" ht="82" customHeight="1" x14ac:dyDescent="0.3"/>
    <row r="197" spans="3:5" ht="100" customHeight="1" x14ac:dyDescent="0.3">
      <c r="C197" s="81"/>
      <c r="D197" s="82" t="s">
        <v>353</v>
      </c>
      <c r="E197" s="83" t="s">
        <v>354</v>
      </c>
    </row>
    <row r="198" spans="3:5" ht="99" customHeight="1" x14ac:dyDescent="0.3">
      <c r="C198" s="84">
        <v>1</v>
      </c>
      <c r="D198" s="85" t="e">
        <f>AND(#REF!=1,NOT(OR(ISBLANK(#REF!),ISBLANK(#REF!),ISBLANK(#REF!))))</f>
        <v>#REF!</v>
      </c>
      <c r="E198" s="86" t="e">
        <f>AND(#REF!=1, OR(NOT(ISBLANK(#REF!)), NOT(ISBLANK(#REF!)), NOT(ISBLANK(#REF!))))</f>
        <v>#REF!</v>
      </c>
    </row>
    <row r="199" spans="3:5" ht="51" customHeight="1" x14ac:dyDescent="0.3">
      <c r="C199" s="84">
        <v>2</v>
      </c>
      <c r="D199" s="85" t="e">
        <f>AND(#REF!=2, NOT(OR(ISBLANK(#REF!), ISBLANK(#REF!), ISBLANK(#REF!), ISBLANK(#REF!), ISBLANK(#REF!), ISBLANK(#REF!))))</f>
        <v>#REF!</v>
      </c>
      <c r="E199" s="86" t="e">
        <f>AND(#REF!=2, OR(NOT(ISBLANK(#REF!)), NOT(ISBLANK(#REF!)), NOT(ISBLANK(#REF!)), NOT(ISBLANK(#REF!)), NOT(ISBLANK(#REF!)), NOT(ISBLANK(#REF!))))</f>
        <v>#REF!</v>
      </c>
    </row>
    <row r="200" spans="3:5" ht="51" customHeight="1" x14ac:dyDescent="0.3">
      <c r="C200" s="84">
        <v>3</v>
      </c>
      <c r="D200" s="85" t="e">
        <f>AND(#REF!=3,NOT(OR(OR(ISBLANK(#REF!),ISBLANK(#REF!),ISBLANK(#REF!)),OR(ISBLANK(#REF!),ISBLANK(#REF!),ISBLANK(#REF!)),OR(ISBLANK(#REF!),ISBLANK(#REF!),ISBLANK(#REF!)))))</f>
        <v>#REF!</v>
      </c>
      <c r="E200" s="86" t="e">
        <f>AND(#REF!=3, OR(NOT(ISBLANK(#REF!)), NOT(ISBLANK(#REF!)), NOT(ISBLANK(#REF!)), NOT(ISBLANK(#REF!)), NOT(ISBLANK(#REF!)), NOT(ISBLANK(#REF!)), NOT(ISBLANK(#REF!)), NOT(ISBLANK(#REF!)), NOT(ISBLANK(#REF!))))</f>
        <v>#REF!</v>
      </c>
    </row>
    <row r="201" spans="3:5" ht="51" customHeight="1" x14ac:dyDescent="0.3">
      <c r="C201" s="84">
        <v>4</v>
      </c>
      <c r="D201" s="85" t="e">
        <f>AND(#REF!=4,NOT(OR(OR(ISBLANK(#REF!),ISBLANK(#REF!),ISBLANK(#REF!)),OR(ISBLANK(#REF!),ISBLANK(#REF!),ISBLANK(#REF!)),OR(ISBLANK(#REF!),ISBLANK(#REF!),ISBLANK(#REF!),ISBLANK(#REF!),ISBLANK(#REF!),ISBLANK(#REF!)))))</f>
        <v>#REF!</v>
      </c>
      <c r="E201" s="86" t="e">
        <f>AND(#REF!=4, OR(NOT(ISBLANK(#REF!)), NOT(ISBLANK(#REF!)), NOT(ISBLANK(#REF!)), NOT(ISBLANK(#REF!)), NOT(ISBLANK(#REF!)), NOT(ISBLANK(#REF!)), NOT(ISBLANK(#REF!)), NOT(ISBLANK(#REF!)), NOT(ISBLANK(#REF!)), NOT(ISBLANK(#REF!)), NOT(ISBLANK(#REF!)), NOT(ISBLANK(#REF!))))</f>
        <v>#REF!</v>
      </c>
    </row>
    <row r="202" spans="3:5" ht="51" customHeight="1" x14ac:dyDescent="0.3">
      <c r="C202" s="84">
        <v>5</v>
      </c>
      <c r="D202" s="85" t="e">
        <f>AND(#REF!=5,NOT(OR(OR(ISBLANK(#REF!),ISBLANK(#REF!),ISBLANK(#REF!)),OR(ISBLANK(#REF!),ISBLANK(#REF!),ISBLANK(#REF!)),OR(ISBLANK(#REF!),ISBLANK(#REF!),ISBLANK(#REF!),ISBLANK(#REF!),ISBLANK(#REF!),ISBLANK(#REF!),ISBLANK(#REF!),ISBLANK(#REF!),ISBLANK(#REF!)))))</f>
        <v>#REF!</v>
      </c>
      <c r="E202" s="86" t="e">
        <f>AND(#REF!=5, OR(NOT(ISBLANK(#REF!)), NOT(ISBLANK(#REF!)), NOT(ISBLANK(#REF!)), NOT(ISBLANK(#REF!)), NOT(ISBLANK(#REF!)), NOT(ISBLANK(#REF!)), NOT(ISBLANK(#REF!)), NOT(ISBLANK(#REF!)), NOT(ISBLANK(#REF!)), NOT(ISBLANK(#REF!)), NOT(ISBLANK(#REF!)), NOT(ISBLANK(#REF!)), NOT(ISBLANK(#REF!)), NOT(ISBLANK(#REF!)), NOT(ISBLANK(#REF!))))</f>
        <v>#REF!</v>
      </c>
    </row>
    <row r="203" spans="3:5" ht="51" customHeight="1" x14ac:dyDescent="0.3">
      <c r="C203" s="87">
        <v>6</v>
      </c>
      <c r="D203" s="88" t="e">
        <f>AND(#REF!=6,NOT(OR(OR(ISBLANK(#REF!),ISBLANK(#REF!),ISBLANK(#REF!)),OR(ISBLANK(#REF!),ISBLANK(#REF!),ISBLANK(#REF!)),OR(ISBLANK(#REF!),ISBLANK(#REF!),ISBLANK(#REF!),ISBLANK(#REF!),ISBLANK(#REF!),ISBLANK(#REF!),ISBLANK(#REF!),ISBLANK(#REF!),ISBLANK(#REF!),ISBLANK(#REF!),ISBLANK(#REF!),ISBLANK(#REF!)))))</f>
        <v>#REF!</v>
      </c>
      <c r="E203"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204" spans="3:5" ht="51" customHeight="1" x14ac:dyDescent="0.3"/>
    <row r="205" spans="3:5" ht="51" customHeight="1" x14ac:dyDescent="0.3"/>
    <row r="206" spans="3:5" ht="98" customHeight="1" x14ac:dyDescent="0.3"/>
    <row r="207" spans="3:5" ht="56" customHeight="1" x14ac:dyDescent="0.3"/>
    <row r="208" spans="3:5" ht="52" customHeight="1" x14ac:dyDescent="0.3"/>
    <row r="209" ht="52" customHeight="1" x14ac:dyDescent="0.3"/>
    <row r="210" ht="52" customHeight="1" x14ac:dyDescent="0.3"/>
    <row r="211" ht="52" customHeight="1" x14ac:dyDescent="0.3"/>
    <row r="212" ht="52" customHeight="1" x14ac:dyDescent="0.3"/>
    <row r="213" ht="50" customHeight="1" x14ac:dyDescent="0.3"/>
    <row r="214" ht="50" customHeight="1" x14ac:dyDescent="0.3"/>
    <row r="215" ht="50" customHeight="1" x14ac:dyDescent="0.3"/>
    <row r="216" ht="50" customHeight="1" x14ac:dyDescent="0.3"/>
    <row r="217" ht="50" customHeight="1" x14ac:dyDescent="0.3"/>
    <row r="218" ht="50" customHeight="1" x14ac:dyDescent="0.3"/>
    <row r="219" ht="50" customHeight="1" x14ac:dyDescent="0.3"/>
    <row r="220" ht="50" customHeight="1" x14ac:dyDescent="0.3"/>
    <row r="221" ht="50" customHeight="1" x14ac:dyDescent="0.3"/>
    <row r="222" ht="50" customHeight="1" x14ac:dyDescent="0.3"/>
    <row r="223" ht="50" customHeight="1" x14ac:dyDescent="0.3"/>
    <row r="224" ht="50" customHeight="1" x14ac:dyDescent="0.3"/>
    <row r="225" spans="3:5" ht="50" customHeight="1" x14ac:dyDescent="0.3"/>
    <row r="226" spans="3:5" ht="50" customHeight="1" x14ac:dyDescent="0.3"/>
    <row r="227" spans="3:5" ht="50" customHeight="1" x14ac:dyDescent="0.3"/>
    <row r="228" spans="3:5" ht="50" customHeight="1" x14ac:dyDescent="0.3"/>
    <row r="229" spans="3:5" ht="50" customHeight="1" x14ac:dyDescent="0.3"/>
    <row r="230" spans="3:5" ht="50" customHeight="1" x14ac:dyDescent="0.3"/>
    <row r="231" spans="3:5" ht="50" customHeight="1" x14ac:dyDescent="0.3"/>
    <row r="232" spans="3:5" ht="50" customHeight="1" x14ac:dyDescent="0.3"/>
    <row r="233" spans="3:5" ht="50" customHeight="1" x14ac:dyDescent="0.3"/>
    <row r="234" spans="3:5" ht="50" customHeight="1" x14ac:dyDescent="0.3"/>
    <row r="235" spans="3:5" ht="50" customHeight="1" x14ac:dyDescent="0.3"/>
    <row r="236" spans="3:5" ht="50" customHeight="1" x14ac:dyDescent="0.3"/>
    <row r="237" spans="3:5" ht="50" customHeight="1" x14ac:dyDescent="0.3"/>
    <row r="238" spans="3:5" ht="50" customHeight="1" x14ac:dyDescent="0.3"/>
    <row r="239" spans="3:5" ht="50" customHeight="1" x14ac:dyDescent="0.3">
      <c r="C239" s="81"/>
      <c r="D239" s="82" t="s">
        <v>353</v>
      </c>
      <c r="E239" s="83" t="s">
        <v>354</v>
      </c>
    </row>
    <row r="240" spans="3:5" ht="50" customHeight="1" x14ac:dyDescent="0.3">
      <c r="C240" s="84">
        <v>1</v>
      </c>
      <c r="D240" s="85" t="e">
        <f>AND(#REF!=1,NOT(OR(ISBLANK(#REF!),ISBLANK(#REF!),ISBLANK(#REF!))))</f>
        <v>#REF!</v>
      </c>
      <c r="E240" s="86" t="e">
        <f>AND(#REF!=1, OR(NOT(ISBLANK(#REF!)), NOT(ISBLANK(#REF!)), NOT(ISBLANK(#REF!))))</f>
        <v>#REF!</v>
      </c>
    </row>
    <row r="241" spans="3:5" ht="50" customHeight="1" x14ac:dyDescent="0.3">
      <c r="C241" s="84">
        <v>2</v>
      </c>
      <c r="D241" s="85" t="e">
        <f>AND(#REF!=2, NOT(OR(ISBLANK(#REF!), ISBLANK(#REF!), ISBLANK(#REF!), ISBLANK(#REF!), ISBLANK(#REF!), ISBLANK(#REF!))))</f>
        <v>#REF!</v>
      </c>
      <c r="E241" s="86" t="e">
        <f>AND(#REF!=2, OR(NOT(ISBLANK(#REF!)), NOT(ISBLANK(#REF!)), NOT(ISBLANK(#REF!)), NOT(ISBLANK(#REF!)), NOT(ISBLANK(#REF!)), NOT(ISBLANK(#REF!))))</f>
        <v>#REF!</v>
      </c>
    </row>
    <row r="242" spans="3:5" ht="50" customHeight="1" x14ac:dyDescent="0.3">
      <c r="C242" s="84">
        <v>3</v>
      </c>
      <c r="D242" s="85" t="e">
        <f>AND(#REF!=3,NOT(OR(OR(ISBLANK(#REF!),ISBLANK(#REF!),ISBLANK(#REF!)),OR(ISBLANK(#REF!),ISBLANK(#REF!),ISBLANK(#REF!)),OR(ISBLANK(#REF!),ISBLANK(#REF!),ISBLANK(#REF!)))))</f>
        <v>#REF!</v>
      </c>
      <c r="E242" s="86" t="e">
        <f>AND(#REF!=3, OR(NOT(ISBLANK(#REF!)), NOT(ISBLANK(#REF!)), NOT(ISBLANK(#REF!)), NOT(ISBLANK(#REF!)), NOT(ISBLANK(#REF!)), NOT(ISBLANK(#REF!)), NOT(ISBLANK(#REF!)), NOT(ISBLANK(#REF!)), NOT(ISBLANK(#REF!))))</f>
        <v>#REF!</v>
      </c>
    </row>
    <row r="243" spans="3:5" ht="50" customHeight="1" x14ac:dyDescent="0.3">
      <c r="C243" s="84">
        <v>4</v>
      </c>
      <c r="D243" s="85" t="e">
        <f>AND(#REF!=4,NOT(OR(OR(ISBLANK(#REF!),ISBLANK(#REF!),ISBLANK(#REF!)),OR(ISBLANK(#REF!),ISBLANK(#REF!),ISBLANK(#REF!)),OR(ISBLANK(#REF!),ISBLANK(#REF!),ISBLANK(#REF!),ISBLANK(#REF!),ISBLANK(#REF!),ISBLANK(#REF!)))))</f>
        <v>#REF!</v>
      </c>
      <c r="E243" s="86" t="e">
        <f>AND(#REF!=4, OR(NOT(ISBLANK(#REF!)), NOT(ISBLANK(#REF!)), NOT(ISBLANK(#REF!)), NOT(ISBLANK(#REF!)), NOT(ISBLANK(#REF!)), NOT(ISBLANK(#REF!)), NOT(ISBLANK(#REF!)), NOT(ISBLANK(#REF!)), NOT(ISBLANK(#REF!)), NOT(ISBLANK(#REF!)), NOT(ISBLANK(#REF!)), NOT(ISBLANK(#REF!))))</f>
        <v>#REF!</v>
      </c>
    </row>
    <row r="244" spans="3:5" ht="80" customHeight="1" x14ac:dyDescent="0.3">
      <c r="C244" s="84">
        <v>5</v>
      </c>
      <c r="D244" s="85" t="e">
        <f>AND(#REF!=5,NOT(OR(OR(ISBLANK(#REF!),ISBLANK(#REF!),ISBLANK(#REF!)),OR(ISBLANK(#REF!),ISBLANK(#REF!),ISBLANK(#REF!)),OR(ISBLANK(#REF!),ISBLANK(#REF!),ISBLANK(#REF!),ISBLANK(#REF!),ISBLANK(#REF!),ISBLANK(#REF!),ISBLANK(#REF!),ISBLANK(#REF!),ISBLANK(#REF!)))))</f>
        <v>#REF!</v>
      </c>
      <c r="E244" s="86" t="e">
        <f>AND(#REF!=5, OR(NOT(ISBLANK(#REF!)), NOT(ISBLANK(#REF!)), NOT(ISBLANK(#REF!)), NOT(ISBLANK(#REF!)), NOT(ISBLANK(#REF!)), NOT(ISBLANK(#REF!)), NOT(ISBLANK(#REF!)), NOT(ISBLANK(#REF!)), NOT(ISBLANK(#REF!)), NOT(ISBLANK(#REF!)), NOT(ISBLANK(#REF!)), NOT(ISBLANK(#REF!)), NOT(ISBLANK(#REF!)), NOT(ISBLANK(#REF!)), NOT(ISBLANK(#REF!))))</f>
        <v>#REF!</v>
      </c>
    </row>
    <row r="245" spans="3:5" ht="44" customHeight="1" x14ac:dyDescent="0.3">
      <c r="C245" s="87">
        <v>6</v>
      </c>
      <c r="D245" s="88" t="e">
        <f>AND(#REF!=6,NOT(OR(OR(ISBLANK(#REF!),ISBLANK(#REF!),ISBLANK(#REF!)),OR(ISBLANK(#REF!),ISBLANK(#REF!),ISBLANK(#REF!)),OR(ISBLANK(#REF!),ISBLANK(#REF!),ISBLANK(#REF!),ISBLANK(#REF!),ISBLANK(#REF!),ISBLANK(#REF!),ISBLANK(#REF!),ISBLANK(#REF!),ISBLANK(#REF!),ISBLANK(#REF!),ISBLANK(#REF!),ISBLANK(#REF!)))))</f>
        <v>#REF!</v>
      </c>
      <c r="E245"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246" spans="3:5" ht="78" customHeight="1" x14ac:dyDescent="0.3"/>
    <row r="247" spans="3:5" ht="100" customHeight="1" x14ac:dyDescent="0.3">
      <c r="C247" s="81"/>
      <c r="D247" s="82" t="s">
        <v>353</v>
      </c>
      <c r="E247" s="83" t="s">
        <v>354</v>
      </c>
    </row>
    <row r="248" spans="3:5" ht="82" customHeight="1" x14ac:dyDescent="0.3">
      <c r="C248" s="84">
        <v>1</v>
      </c>
      <c r="D248" s="85" t="e">
        <f>AND(#REF!=1,NOT(OR(ISBLANK(#REF!),ISBLANK(#REF!),ISBLANK(#REF!))))</f>
        <v>#REF!</v>
      </c>
      <c r="E248" s="86" t="e">
        <f>AND(#REF!=1, OR(NOT(ISBLANK(#REF!)), NOT(ISBLANK(#REF!)), NOT(ISBLANK(#REF!))))</f>
        <v>#REF!</v>
      </c>
    </row>
    <row r="249" spans="3:5" ht="51" customHeight="1" x14ac:dyDescent="0.3">
      <c r="C249" s="84">
        <v>2</v>
      </c>
      <c r="D249" s="85" t="e">
        <f>AND(#REF!=2, NOT(OR(ISBLANK(#REF!), ISBLANK(#REF!), ISBLANK(#REF!), ISBLANK(#REF!), ISBLANK(#REF!), ISBLANK(#REF!))))</f>
        <v>#REF!</v>
      </c>
      <c r="E249" s="86" t="e">
        <f>AND(#REF!=2, OR(NOT(ISBLANK(#REF!)), NOT(ISBLANK(#REF!)), NOT(ISBLANK(#REF!)), NOT(ISBLANK(#REF!)), NOT(ISBLANK(#REF!)), NOT(ISBLANK(#REF!))))</f>
        <v>#REF!</v>
      </c>
    </row>
    <row r="250" spans="3:5" ht="51" customHeight="1" x14ac:dyDescent="0.3">
      <c r="C250" s="84">
        <v>3</v>
      </c>
      <c r="D250" s="85" t="e">
        <f>AND(#REF!=3,NOT(OR(OR(ISBLANK(#REF!),ISBLANK(#REF!),ISBLANK(#REF!)),OR(ISBLANK(#REF!),ISBLANK(#REF!),ISBLANK(#REF!)),OR(ISBLANK(#REF!),ISBLANK(#REF!),ISBLANK(#REF!)))))</f>
        <v>#REF!</v>
      </c>
      <c r="E250" s="86" t="e">
        <f>AND(#REF!=3, OR(NOT(ISBLANK(#REF!)), NOT(ISBLANK(#REF!)), NOT(ISBLANK(#REF!)), NOT(ISBLANK(#REF!)), NOT(ISBLANK(#REF!)), NOT(ISBLANK(#REF!)), NOT(ISBLANK(#REF!)), NOT(ISBLANK(#REF!)), NOT(ISBLANK(#REF!))))</f>
        <v>#REF!</v>
      </c>
    </row>
    <row r="251" spans="3:5" ht="51" customHeight="1" x14ac:dyDescent="0.3">
      <c r="C251" s="84">
        <v>4</v>
      </c>
      <c r="D251" s="85" t="e">
        <f>AND(#REF!=4,NOT(OR(OR(ISBLANK(#REF!),ISBLANK(#REF!),ISBLANK(#REF!)),OR(ISBLANK(#REF!),ISBLANK(#REF!),ISBLANK(#REF!)),OR(ISBLANK(#REF!),ISBLANK(#REF!),ISBLANK(#REF!),ISBLANK(#REF!),ISBLANK(#REF!),ISBLANK(#REF!)))))</f>
        <v>#REF!</v>
      </c>
      <c r="E251" s="86" t="e">
        <f>AND(#REF!=4, OR(NOT(ISBLANK(#REF!)), NOT(ISBLANK(#REF!)), NOT(ISBLANK(#REF!)), NOT(ISBLANK(#REF!)), NOT(ISBLANK(#REF!)), NOT(ISBLANK(#REF!)), NOT(ISBLANK(#REF!)), NOT(ISBLANK(#REF!)), NOT(ISBLANK(#REF!)), NOT(ISBLANK(#REF!)), NOT(ISBLANK(#REF!)), NOT(ISBLANK(#REF!))))</f>
        <v>#REF!</v>
      </c>
    </row>
    <row r="252" spans="3:5" ht="51" customHeight="1" x14ac:dyDescent="0.3">
      <c r="C252" s="84">
        <v>5</v>
      </c>
      <c r="D252" s="85" t="e">
        <f>AND(#REF!=5,NOT(OR(OR(ISBLANK(#REF!),ISBLANK(#REF!),ISBLANK(#REF!)),OR(ISBLANK(#REF!),ISBLANK(#REF!),ISBLANK(#REF!)),OR(ISBLANK(#REF!),ISBLANK(#REF!),ISBLANK(#REF!),ISBLANK(#REF!),ISBLANK(#REF!),ISBLANK(#REF!),ISBLANK(#REF!),ISBLANK(#REF!),ISBLANK(#REF!)))))</f>
        <v>#REF!</v>
      </c>
      <c r="E252" s="86" t="e">
        <f>AND(#REF!=5, OR(NOT(ISBLANK(#REF!)), NOT(ISBLANK(#REF!)), NOT(ISBLANK(#REF!)), NOT(ISBLANK(#REF!)), NOT(ISBLANK(#REF!)), NOT(ISBLANK(#REF!)), NOT(ISBLANK(#REF!)), NOT(ISBLANK(#REF!)), NOT(ISBLANK(#REF!)), NOT(ISBLANK(#REF!)), NOT(ISBLANK(#REF!)), NOT(ISBLANK(#REF!)), NOT(ISBLANK(#REF!)), NOT(ISBLANK(#REF!)), NOT(ISBLANK(#REF!))))</f>
        <v>#REF!</v>
      </c>
    </row>
    <row r="253" spans="3:5" ht="51" customHeight="1" x14ac:dyDescent="0.3">
      <c r="C253" s="87">
        <v>6</v>
      </c>
      <c r="D253" s="88" t="e">
        <f>AND(#REF!=6,NOT(OR(OR(ISBLANK(#REF!),ISBLANK(#REF!),ISBLANK(#REF!)),OR(ISBLANK(#REF!),ISBLANK(#REF!),ISBLANK(#REF!)),OR(ISBLANK(#REF!),ISBLANK(#REF!),ISBLANK(#REF!),ISBLANK(#REF!),ISBLANK(#REF!),ISBLANK(#REF!),ISBLANK(#REF!),ISBLANK(#REF!),ISBLANK(#REF!),ISBLANK(#REF!),ISBLANK(#REF!),ISBLANK(#REF!)))))</f>
        <v>#REF!</v>
      </c>
      <c r="E253"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254" spans="3:5" ht="51" customHeight="1" x14ac:dyDescent="0.3"/>
    <row r="255" spans="3:5" ht="51" customHeight="1" x14ac:dyDescent="0.3"/>
    <row r="256" spans="3:5" ht="79" customHeight="1" x14ac:dyDescent="0.3"/>
    <row r="257" ht="51" customHeight="1" x14ac:dyDescent="0.3"/>
    <row r="258" ht="51" customHeight="1" x14ac:dyDescent="0.3"/>
    <row r="259" ht="51" customHeight="1" x14ac:dyDescent="0.3"/>
    <row r="260" ht="51" customHeight="1" x14ac:dyDescent="0.3"/>
    <row r="261" ht="51" customHeight="1" x14ac:dyDescent="0.3"/>
    <row r="262" ht="51" customHeight="1" x14ac:dyDescent="0.3"/>
    <row r="263" ht="51" customHeight="1" x14ac:dyDescent="0.3"/>
    <row r="264" ht="49" customHeight="1" x14ac:dyDescent="0.3"/>
    <row r="265" ht="49" customHeight="1" x14ac:dyDescent="0.3"/>
    <row r="266" ht="49" customHeight="1" x14ac:dyDescent="0.3"/>
    <row r="267" ht="51" customHeight="1" x14ac:dyDescent="0.3"/>
    <row r="268" ht="51" customHeight="1" x14ac:dyDescent="0.3"/>
    <row r="269" ht="51" customHeight="1" x14ac:dyDescent="0.3"/>
    <row r="270" ht="51" customHeight="1" x14ac:dyDescent="0.3"/>
    <row r="271" ht="51" customHeight="1" x14ac:dyDescent="0.3"/>
    <row r="272" ht="51" customHeight="1" x14ac:dyDescent="0.3"/>
    <row r="273" spans="1:2" ht="51" customHeight="1" x14ac:dyDescent="0.3"/>
    <row r="274" spans="1:2" ht="51" customHeight="1" x14ac:dyDescent="0.3"/>
    <row r="275" spans="1:2" ht="51" customHeight="1" x14ac:dyDescent="0.3"/>
    <row r="276" spans="1:2" ht="51" customHeight="1" x14ac:dyDescent="0.3"/>
    <row r="277" spans="1:2" ht="51" customHeight="1" x14ac:dyDescent="0.3"/>
    <row r="278" spans="1:2" ht="51" customHeight="1" x14ac:dyDescent="0.3"/>
    <row r="279" spans="1:2" ht="51" customHeight="1" x14ac:dyDescent="0.3"/>
    <row r="280" spans="1:2" ht="51" customHeight="1" x14ac:dyDescent="0.3"/>
    <row r="281" spans="1:2" ht="51" customHeight="1" x14ac:dyDescent="0.3"/>
    <row r="282" spans="1:2" ht="51" customHeight="1" x14ac:dyDescent="0.3"/>
    <row r="283" spans="1:2" ht="51" customHeight="1" x14ac:dyDescent="0.3"/>
    <row r="284" spans="1:2" ht="51" customHeight="1" x14ac:dyDescent="0.3"/>
    <row r="285" spans="1:2" ht="51" customHeight="1" x14ac:dyDescent="0.3"/>
    <row r="286" spans="1:2" ht="51" customHeight="1" x14ac:dyDescent="0.3">
      <c r="A286" s="51" t="s">
        <v>325</v>
      </c>
      <c r="B286" s="70" t="e">
        <f>AND(#REF!="STRAIGHT SET", NOT(ISBLANK(#REF!)), NOT(ISBLANK(#REF!)), NOT(ISBLANK(#REF!)), NOT(ISBLANK(#REF!)), NOT(ISBLANK(#REF!)), NOT(ISBLANK(#REF!)))</f>
        <v>#REF!</v>
      </c>
    </row>
    <row r="287" spans="1:2" ht="51" customHeight="1" x14ac:dyDescent="0.3">
      <c r="A287" s="53" t="s">
        <v>326</v>
      </c>
      <c r="B287" s="71" t="e">
        <f>AND(#REF!="DROP SET", NOT(ISBLANK(#REF!)), NOT(ISBLANK(#REF!)), NOT(ISBLANK(#REF!)), NOT(ISBLANK(#REF!)), NOT(ISBLANK(#REF!)), NOT(ISBLANK(#REF!)), NOT(ISBLANK(#REF!)), NOT(ISBLANK(#REF!)), NOT(ISBLANK(#REF!)), NOT(ISBLANK(#REF!)), NOT(ISBLANK(#REF!)), NOT(ISBLANK(#REF!)))</f>
        <v>#REF!</v>
      </c>
    </row>
    <row r="288" spans="1:2" ht="51" customHeight="1" x14ac:dyDescent="0.3">
      <c r="A288" s="53"/>
      <c r="B288" s="71"/>
    </row>
    <row r="289" spans="1:2" ht="51" customHeight="1" x14ac:dyDescent="0.3">
      <c r="A289" s="53" t="s">
        <v>323</v>
      </c>
      <c r="B289" s="71" t="e">
        <f>AND(#REF!="STRAIGHT SET", OR(NOT(ISBLANK(#REF!)), NOT(ISBLANK(#REF!)), NOT(ISBLANK(#REF!)), NOT(ISBLANK(#REF!)), NOT(ISBLANK(#REF!)), NOT(ISBLANK(#REF!))))</f>
        <v>#REF!</v>
      </c>
    </row>
    <row r="290" spans="1:2" ht="51" customHeight="1" x14ac:dyDescent="0.3">
      <c r="A290" s="55" t="s">
        <v>324</v>
      </c>
      <c r="B290" s="72" t="e">
        <f>AND(#REF!="DROP SET", OR(NOT(ISBLANK(#REF!)), NOT(ISBLANK(#REF!)), NOT(ISBLANK(#REF!)), NOT(ISBLANK(#REF!)), NOT(ISBLANK(#REF!)), NOT(ISBLANK(#REF!)), NOT(ISBLANK(#REF!)), NOT(ISBLANK(#REF!)), NOT(ISBLANK(#REF!)), NOT(ISBLANK(#REF!)), NOT(ISBLANK(#REF!)), NOT(ISBLANK(#REF!))))</f>
        <v>#REF!</v>
      </c>
    </row>
    <row r="291" spans="1:2" ht="51" customHeight="1" x14ac:dyDescent="0.3"/>
    <row r="292" spans="1:2" ht="51" customHeight="1" x14ac:dyDescent="0.3">
      <c r="A292" s="51" t="s">
        <v>325</v>
      </c>
      <c r="B292" s="52" t="e">
        <f>AND(#REF!="STRAIGHT SET", NOT(ISBLANK(#REF!)), NOT(ISBLANK(#REF!)), NOT(ISBLANK(#REF!)), NOT(ISBLANK(#REF!)), NOT(ISBLANK(#REF!)), NOT(ISBLANK(#REF!)))</f>
        <v>#REF!</v>
      </c>
    </row>
    <row r="293" spans="1:2" ht="51" customHeight="1" x14ac:dyDescent="0.3">
      <c r="A293" s="53" t="s">
        <v>326</v>
      </c>
      <c r="B293" s="54" t="e">
        <f>AND(#REF!="DROP SET", NOT(ISBLANK(#REF!)), NOT(ISBLANK(#REF!)), NOT(ISBLANK(#REF!)), NOT(ISBLANK(#REF!)), NOT(ISBLANK(#REF!)), NOT(ISBLANK(#REF!)), NOT(ISBLANK(#REF!)), NOT(ISBLANK(#REF!)), NOT(ISBLANK(#REF!)), NOT(ISBLANK(#REF!)), NOT(ISBLANK(#REF!)), NOT(ISBLANK(#REF!)))</f>
        <v>#REF!</v>
      </c>
    </row>
    <row r="294" spans="1:2" ht="80" customHeight="1" x14ac:dyDescent="0.3">
      <c r="A294" s="53"/>
      <c r="B294" s="54"/>
    </row>
    <row r="295" spans="1:2" ht="44" customHeight="1" x14ac:dyDescent="0.3">
      <c r="A295" s="53" t="s">
        <v>323</v>
      </c>
      <c r="B295" s="54" t="e">
        <f>AND(#REF!="STRAIGHT SET", OR(NOT(ISBLANK(#REF!)), NOT(ISBLANK(#REF!)), NOT(ISBLANK(#REF!)), NOT(ISBLANK(#REF!)), NOT(ISBLANK(#REF!)), NOT(ISBLANK(#REF!))))</f>
        <v>#REF!</v>
      </c>
    </row>
    <row r="296" spans="1:2" ht="58" customHeight="1" x14ac:dyDescent="0.3">
      <c r="A296" s="55" t="s">
        <v>324</v>
      </c>
      <c r="B296" s="56" t="e">
        <f>AND(#REF!="DROP SET", OR(NOT(ISBLANK(#REF!)), NOT(ISBLANK(#REF!)), NOT(ISBLANK(#REF!)), NOT(ISBLANK(#REF!)), NOT(ISBLANK(#REF!)), NOT(ISBLANK(#REF!)), NOT(ISBLANK(#REF!)), NOT(ISBLANK(#REF!)), NOT(ISBLANK(#REF!)), NOT(ISBLANK(#REF!)), NOT(ISBLANK(#REF!)), NOT(ISBLANK(#REF!))))</f>
        <v>#REF!</v>
      </c>
    </row>
    <row r="297" spans="1:2" ht="73" customHeight="1" x14ac:dyDescent="0.3"/>
    <row r="298" spans="1:2" ht="51" customHeight="1" x14ac:dyDescent="0.3">
      <c r="A298" s="51" t="s">
        <v>325</v>
      </c>
      <c r="B298" s="52" t="e">
        <f>AND(#REF!="STRAIGHT SET", NOT(ISBLANK(#REF!)), NOT(ISBLANK(#REF!)), NOT(ISBLANK(#REF!)), NOT(ISBLANK(#REF!)), NOT(ISBLANK(#REF!)), NOT(ISBLANK(#REF!)))</f>
        <v>#REF!</v>
      </c>
    </row>
    <row r="299" spans="1:2" ht="51" customHeight="1" x14ac:dyDescent="0.3">
      <c r="A299" s="53" t="s">
        <v>326</v>
      </c>
      <c r="B299" s="54" t="e">
        <f>AND(#REF!="DROP SET", NOT(ISBLANK(#REF!)), NOT(ISBLANK(#REF!)), NOT(ISBLANK(#REF!)), NOT(ISBLANK(#REF!)), NOT(ISBLANK(#REF!)), NOT(ISBLANK(#REF!)), NOT(ISBLANK(#REF!)), NOT(ISBLANK(#REF!)), NOT(ISBLANK(#REF!)), NOT(ISBLANK(#REF!)), NOT(ISBLANK(#REF!)), NOT(ISBLANK(#REF!)))</f>
        <v>#REF!</v>
      </c>
    </row>
    <row r="300" spans="1:2" ht="51" customHeight="1" x14ac:dyDescent="0.3">
      <c r="A300" s="53"/>
      <c r="B300" s="54"/>
    </row>
    <row r="301" spans="1:2" ht="51" customHeight="1" x14ac:dyDescent="0.3">
      <c r="A301" s="53" t="s">
        <v>323</v>
      </c>
      <c r="B301" s="54" t="e">
        <f>AND(#REF!="STRAIGHT SET", OR(NOT(ISBLANK(#REF!)), NOT(ISBLANK(#REF!)), NOT(ISBLANK(#REF!)), NOT(ISBLANK(#REF!)), NOT(ISBLANK(#REF!)), NOT(ISBLANK(#REF!))))</f>
        <v>#REF!</v>
      </c>
    </row>
    <row r="302" spans="1:2" ht="51" customHeight="1" x14ac:dyDescent="0.3">
      <c r="A302" s="55" t="s">
        <v>324</v>
      </c>
      <c r="B302" s="56" t="e">
        <f>AND(#REF!="DROP SET", OR(NOT(ISBLANK(#REF!)), NOT(ISBLANK(#REF!)), NOT(ISBLANK(#REF!)), NOT(ISBLANK(#REF!)), NOT(ISBLANK(#REF!)), NOT(ISBLANK(#REF!)), NOT(ISBLANK(#REF!)), NOT(ISBLANK(#REF!)), NOT(ISBLANK(#REF!)), NOT(ISBLANK(#REF!)), NOT(ISBLANK(#REF!)), NOT(ISBLANK(#REF!))))</f>
        <v>#REF!</v>
      </c>
    </row>
    <row r="303" spans="1:2" ht="51" customHeight="1" x14ac:dyDescent="0.3"/>
    <row r="304" spans="1:2" ht="51" customHeight="1" x14ac:dyDescent="0.3">
      <c r="A304" s="51" t="s">
        <v>325</v>
      </c>
      <c r="B304" s="52" t="e">
        <f>AND(#REF!="STRAIGHT SET", NOT(ISBLANK(#REF!)), NOT(ISBLANK(#REF!)), NOT(ISBLANK(#REF!)), NOT(ISBLANK(#REF!)), NOT(ISBLANK(#REF!)), NOT(ISBLANK(#REF!)))</f>
        <v>#REF!</v>
      </c>
    </row>
    <row r="305" spans="1:2" ht="51" customHeight="1" x14ac:dyDescent="0.3">
      <c r="A305" s="53" t="s">
        <v>326</v>
      </c>
      <c r="B305" s="54" t="e">
        <f>AND(#REF!="DROP SET", NOT(ISBLANK(#REF!)), NOT(ISBLANK(#REF!)), NOT(ISBLANK(#REF!)), NOT(ISBLANK(#REF!)), NOT(ISBLANK(#REF!)), NOT(ISBLANK(#REF!)), NOT(ISBLANK(#REF!)), NOT(ISBLANK(#REF!)), NOT(ISBLANK(#REF!)), NOT(ISBLANK(#REF!)), NOT(ISBLANK(#REF!)), NOT(ISBLANK(#REF!)))</f>
        <v>#REF!</v>
      </c>
    </row>
    <row r="306" spans="1:2" ht="51" customHeight="1" x14ac:dyDescent="0.3">
      <c r="A306" s="53"/>
      <c r="B306" s="54"/>
    </row>
    <row r="307" spans="1:2" ht="51" customHeight="1" x14ac:dyDescent="0.3">
      <c r="A307" s="53" t="s">
        <v>323</v>
      </c>
      <c r="B307" s="54" t="e">
        <f>AND(#REF!="STRAIGHT SET", OR(NOT(ISBLANK(#REF!)), NOT(ISBLANK(#REF!)), NOT(ISBLANK(#REF!)), NOT(ISBLANK(#REF!)), NOT(ISBLANK(#REF!)), NOT(ISBLANK(#REF!))))</f>
        <v>#REF!</v>
      </c>
    </row>
    <row r="308" spans="1:2" ht="51" customHeight="1" x14ac:dyDescent="0.3">
      <c r="A308" s="55" t="s">
        <v>324</v>
      </c>
      <c r="B308" s="56" t="e">
        <f>AND(#REF!="DROP SET", OR(NOT(ISBLANK(#REF!)), NOT(ISBLANK(#REF!)), NOT(ISBLANK(#REF!)), NOT(ISBLANK(#REF!)), NOT(ISBLANK(#REF!)), NOT(ISBLANK(#REF!)), NOT(ISBLANK(#REF!)), NOT(ISBLANK(#REF!)), NOT(ISBLANK(#REF!)), NOT(ISBLANK(#REF!)), NOT(ISBLANK(#REF!)), NOT(ISBLANK(#REF!))))</f>
        <v>#REF!</v>
      </c>
    </row>
    <row r="309" spans="1:2" ht="51" customHeight="1" x14ac:dyDescent="0.3"/>
    <row r="310" spans="1:2" ht="51" customHeight="1" x14ac:dyDescent="0.3">
      <c r="A310" s="51" t="s">
        <v>325</v>
      </c>
      <c r="B310" s="52" t="e">
        <f>AND(#REF!="STRAIGHT SET", NOT(ISBLANK(#REF!)), NOT(ISBLANK(#REF!)), NOT(ISBLANK(#REF!)), NOT(ISBLANK(#REF!)), NOT(ISBLANK(#REF!)), NOT(ISBLANK(#REF!)))</f>
        <v>#REF!</v>
      </c>
    </row>
    <row r="311" spans="1:2" ht="51" customHeight="1" x14ac:dyDescent="0.3">
      <c r="A311" s="53" t="s">
        <v>326</v>
      </c>
      <c r="B311" s="54" t="e">
        <f>AND(#REF!="DROP SET", NOT(ISBLANK(#REF!)), NOT(ISBLANK(#REF!)), NOT(ISBLANK(#REF!)), NOT(ISBLANK(#REF!)), NOT(ISBLANK(#REF!)), NOT(ISBLANK(#REF!)), NOT(ISBLANK(#REF!)), NOT(ISBLANK(#REF!)), NOT(ISBLANK(#REF!)), NOT(ISBLANK(#REF!)), NOT(ISBLANK(#REF!)), NOT(ISBLANK(#REF!)))</f>
        <v>#REF!</v>
      </c>
    </row>
    <row r="312" spans="1:2" ht="51" customHeight="1" x14ac:dyDescent="0.3">
      <c r="A312" s="53"/>
      <c r="B312" s="54"/>
    </row>
    <row r="313" spans="1:2" ht="51" customHeight="1" x14ac:dyDescent="0.3">
      <c r="A313" s="53" t="s">
        <v>323</v>
      </c>
      <c r="B313" s="54" t="e">
        <f>AND(#REF!="STRAIGHT SET", OR(NOT(ISBLANK(#REF!)), NOT(ISBLANK(#REF!)), NOT(ISBLANK(#REF!)), NOT(ISBLANK(#REF!)), NOT(ISBLANK(#REF!)), NOT(ISBLANK(#REF!))))</f>
        <v>#REF!</v>
      </c>
    </row>
    <row r="314" spans="1:2" ht="51" customHeight="1" x14ac:dyDescent="0.3">
      <c r="A314" s="55" t="s">
        <v>324</v>
      </c>
      <c r="B314" s="56" t="e">
        <f>AND(#REF!="DROP SET", OR(NOT(ISBLANK(#REF!)), NOT(ISBLANK(#REF!)), NOT(ISBLANK(#REF!)), NOT(ISBLANK(#REF!)), NOT(ISBLANK(#REF!)), NOT(ISBLANK(#REF!)), NOT(ISBLANK(#REF!)), NOT(ISBLANK(#REF!)), NOT(ISBLANK(#REF!)), NOT(ISBLANK(#REF!)), NOT(ISBLANK(#REF!)), NOT(ISBLANK(#REF!))))</f>
        <v>#REF!</v>
      </c>
    </row>
    <row r="315" spans="1:2" ht="51" customHeight="1" x14ac:dyDescent="0.3"/>
    <row r="316" spans="1:2" ht="51" customHeight="1" x14ac:dyDescent="0.3">
      <c r="A316" s="51" t="s">
        <v>325</v>
      </c>
      <c r="B316" s="52" t="e">
        <f>AND(#REF!="STRAIGHT SET", NOT(ISBLANK(#REF!)), NOT(ISBLANK(#REF!)), NOT(ISBLANK(#REF!)), NOT(ISBLANK(#REF!)), NOT(ISBLANK(#REF!)), NOT(ISBLANK(#REF!)))</f>
        <v>#REF!</v>
      </c>
    </row>
    <row r="317" spans="1:2" ht="51" customHeight="1" x14ac:dyDescent="0.3">
      <c r="A317" s="53" t="s">
        <v>326</v>
      </c>
      <c r="B317" s="54" t="e">
        <f>AND(#REF!="DROP SET", NOT(ISBLANK(#REF!)), NOT(ISBLANK(#REF!)), NOT(ISBLANK(#REF!)), NOT(ISBLANK(#REF!)), NOT(ISBLANK(#REF!)), NOT(ISBLANK(#REF!)), NOT(ISBLANK(#REF!)), NOT(ISBLANK(#REF!)), NOT(ISBLANK(#REF!)), NOT(ISBLANK(#REF!)), NOT(ISBLANK(#REF!)), NOT(ISBLANK(#REF!)))</f>
        <v>#REF!</v>
      </c>
    </row>
    <row r="318" spans="1:2" ht="51" customHeight="1" x14ac:dyDescent="0.3">
      <c r="A318" s="53"/>
      <c r="B318" s="54"/>
    </row>
    <row r="319" spans="1:2" ht="51" customHeight="1" x14ac:dyDescent="0.3">
      <c r="A319" s="53" t="s">
        <v>323</v>
      </c>
      <c r="B319" s="54" t="e">
        <f>AND(#REF!="STRAIGHT SET", OR(NOT(ISBLANK(#REF!)), NOT(ISBLANK(#REF!)), NOT(ISBLANK(#REF!)), NOT(ISBLANK(#REF!)), NOT(ISBLANK(#REF!)), NOT(ISBLANK(#REF!))))</f>
        <v>#REF!</v>
      </c>
    </row>
    <row r="320" spans="1:2" ht="51" customHeight="1" x14ac:dyDescent="0.3">
      <c r="A320" s="55" t="s">
        <v>324</v>
      </c>
      <c r="B320" s="56" t="e">
        <f>AND(#REF!="DROP SET", OR(NOT(ISBLANK(#REF!)), NOT(ISBLANK(#REF!)), NOT(ISBLANK(#REF!)), NOT(ISBLANK(#REF!)), NOT(ISBLANK(#REF!)), NOT(ISBLANK(#REF!)), NOT(ISBLANK(#REF!)), NOT(ISBLANK(#REF!)), NOT(ISBLANK(#REF!)), NOT(ISBLANK(#REF!)), NOT(ISBLANK(#REF!)), NOT(ISBLANK(#REF!))))</f>
        <v>#REF!</v>
      </c>
    </row>
    <row r="321" spans="1:2" ht="51" customHeight="1" x14ac:dyDescent="0.3"/>
    <row r="322" spans="1:2" ht="51" customHeight="1" x14ac:dyDescent="0.3">
      <c r="A322" s="51" t="s">
        <v>325</v>
      </c>
      <c r="B322" s="52" t="e">
        <f>AND(#REF!="STRAIGHT SET", NOT(ISBLANK(#REF!)), NOT(ISBLANK(#REF!)), NOT(ISBLANK(#REF!)), NOT(ISBLANK(#REF!)), NOT(ISBLANK(#REF!)), NOT(ISBLANK(#REF!)))</f>
        <v>#REF!</v>
      </c>
    </row>
    <row r="323" spans="1:2" ht="51" customHeight="1" x14ac:dyDescent="0.3">
      <c r="A323" s="53" t="s">
        <v>326</v>
      </c>
      <c r="B323" s="54" t="e">
        <f>AND(#REF!="DROP SET", NOT(ISBLANK(#REF!)), NOT(ISBLANK(#REF!)), NOT(ISBLANK(#REF!)), NOT(ISBLANK(#REF!)), NOT(ISBLANK(#REF!)), NOT(ISBLANK(#REF!)), NOT(ISBLANK(#REF!)), NOT(ISBLANK(#REF!)), NOT(ISBLANK(#REF!)), NOT(ISBLANK(#REF!)), NOT(ISBLANK(#REF!)), NOT(ISBLANK(#REF!)))</f>
        <v>#REF!</v>
      </c>
    </row>
    <row r="324" spans="1:2" ht="51" customHeight="1" x14ac:dyDescent="0.3">
      <c r="A324" s="53"/>
      <c r="B324" s="54"/>
    </row>
    <row r="325" spans="1:2" ht="51" customHeight="1" x14ac:dyDescent="0.3">
      <c r="A325" s="53" t="s">
        <v>323</v>
      </c>
      <c r="B325" s="54" t="e">
        <f>AND(#REF!="STRAIGHT SET", OR(NOT(ISBLANK(#REF!)), NOT(ISBLANK(#REF!)), NOT(ISBLANK(#REF!)), NOT(ISBLANK(#REF!)), NOT(ISBLANK(#REF!)), NOT(ISBLANK(#REF!))))</f>
        <v>#REF!</v>
      </c>
    </row>
    <row r="326" spans="1:2" ht="51" customHeight="1" x14ac:dyDescent="0.3">
      <c r="A326" s="55" t="s">
        <v>324</v>
      </c>
      <c r="B326" s="56" t="e">
        <f>AND(#REF!="DROP SET",OR(NOT(ISBLANK(#REF!)),NOT(ISBLANK(#REF!)),NOT(ISBLANK(#REF!)),NOT(ISBLANK(#REF!)),NOT(ISBLANK(#REF!)),NOT(ISBLANK(#REF!)),NOT(ISBLANK(#REF!)),NOT(ISBLANK(#REF!)),NOT(ISBLANK(#REF!)),NOT(ISBLANK(#REF!)),NOT(ISBLANK(#REF!)),NOT(ISBLANK(#REF!))))</f>
        <v>#REF!</v>
      </c>
    </row>
    <row r="327" spans="1:2" ht="51" customHeight="1" x14ac:dyDescent="0.3"/>
    <row r="328" spans="1:2" ht="51" customHeight="1" x14ac:dyDescent="0.3">
      <c r="A328" s="51" t="s">
        <v>325</v>
      </c>
      <c r="B328" s="52" t="e">
        <f>AND(#REF!="STRAIGHT SET", NOT(ISBLANK(#REF!)), NOT(ISBLANK(#REF!)), NOT(ISBLANK(#REF!)), NOT(ISBLANK(#REF!)), NOT(ISBLANK(#REF!)), NOT(ISBLANK(#REF!)))</f>
        <v>#REF!</v>
      </c>
    </row>
    <row r="329" spans="1:2" ht="51" customHeight="1" x14ac:dyDescent="0.3">
      <c r="A329" s="53" t="s">
        <v>326</v>
      </c>
      <c r="B329" s="54" t="e">
        <f>AND(#REF!="DROP SET", NOT(ISBLANK(#REF!)), NOT(ISBLANK(#REF!)), NOT(ISBLANK(#REF!)), NOT(ISBLANK(#REF!)), NOT(ISBLANK(#REF!)), NOT(ISBLANK(#REF!)), NOT(ISBLANK(#REF!)), NOT(ISBLANK(#REF!)), NOT(ISBLANK(#REF!)), NOT(ISBLANK(#REF!)), NOT(ISBLANK(#REF!)), NOT(ISBLANK(#REF!)))</f>
        <v>#REF!</v>
      </c>
    </row>
    <row r="330" spans="1:2" ht="51" customHeight="1" x14ac:dyDescent="0.3">
      <c r="A330" s="53"/>
      <c r="B330" s="54"/>
    </row>
    <row r="331" spans="1:2" ht="51" customHeight="1" x14ac:dyDescent="0.3">
      <c r="A331" s="53" t="s">
        <v>323</v>
      </c>
      <c r="B331" s="54" t="e">
        <f>AND(#REF!="STRAIGHT SET", OR(NOT(ISBLANK(#REF!)), NOT(ISBLANK(#REF!)), NOT(ISBLANK(#REF!)), NOT(ISBLANK(#REF!)), NOT(ISBLANK(#REF!)), NOT(ISBLANK(#REF!))))</f>
        <v>#REF!</v>
      </c>
    </row>
    <row r="332" spans="1:2" ht="51" customHeight="1" x14ac:dyDescent="0.3">
      <c r="A332" s="55" t="s">
        <v>324</v>
      </c>
      <c r="B332" s="56" t="e">
        <f>AND(#REF!="DROP SET",OR(NOT(ISBLANK(#REF!)),NOT(ISBLANK(#REF!)),NOT(ISBLANK(#REF!)),NOT(ISBLANK(#REF!)),NOT(ISBLANK(#REF!)),NOT(ISBLANK(#REF!)),NOT(ISBLANK(#REF!)),NOT(ISBLANK(#REF!)),NOT(ISBLANK(#REF!)),NOT(ISBLANK(#REF!)),NOT(ISBLANK(#REF!)),NOT(ISBLANK(#REF!))))</f>
        <v>#REF!</v>
      </c>
    </row>
    <row r="333" spans="1:2" ht="51" customHeight="1" x14ac:dyDescent="0.3"/>
    <row r="334" spans="1:2" ht="51" customHeight="1" x14ac:dyDescent="0.3">
      <c r="A334" s="51" t="s">
        <v>325</v>
      </c>
      <c r="B334" s="52" t="e">
        <f>AND(#REF!="STRAIGHT SET", NOT(ISBLANK(#REF!)), NOT(ISBLANK(#REF!)), NOT(ISBLANK(#REF!)), NOT(ISBLANK(#REF!)), NOT(ISBLANK(#REF!)), NOT(ISBLANK(#REF!)))</f>
        <v>#REF!</v>
      </c>
    </row>
    <row r="335" spans="1:2" ht="51" customHeight="1" x14ac:dyDescent="0.3">
      <c r="A335" s="53" t="s">
        <v>326</v>
      </c>
      <c r="B335" s="54" t="e">
        <f>AND(#REF!="DROP SET", NOT(ISBLANK(#REF!)), NOT(ISBLANK(#REF!)), NOT(ISBLANK(#REF!)), NOT(ISBLANK(#REF!)), NOT(ISBLANK(#REF!)), NOT(ISBLANK(#REF!)), NOT(ISBLANK(#REF!)), NOT(ISBLANK(#REF!)), NOT(ISBLANK(#REF!)), NOT(ISBLANK(#REF!)), NOT(ISBLANK(#REF!)), NOT(ISBLANK(#REF!)))</f>
        <v>#REF!</v>
      </c>
    </row>
    <row r="336" spans="1:2" ht="51" customHeight="1" x14ac:dyDescent="0.3">
      <c r="A336" s="53"/>
      <c r="B336" s="54"/>
    </row>
    <row r="337" spans="1:2" ht="51" customHeight="1" x14ac:dyDescent="0.3">
      <c r="A337" s="53" t="s">
        <v>323</v>
      </c>
      <c r="B337" s="54" t="e">
        <f>AND(#REF!="STRAIGHT SET", OR(NOT(ISBLANK(#REF!)), NOT(ISBLANK(#REF!)), NOT(ISBLANK(#REF!)), NOT(ISBLANK(#REF!)), NOT(ISBLANK(#REF!)), NOT(ISBLANK(#REF!))))</f>
        <v>#REF!</v>
      </c>
    </row>
    <row r="338" spans="1:2" ht="51" customHeight="1" x14ac:dyDescent="0.3">
      <c r="A338" s="55" t="s">
        <v>324</v>
      </c>
      <c r="B338" s="56" t="e">
        <f>AND(#REF!="DROP SET",OR(NOT(ISBLANK(#REF!)),NOT(ISBLANK(#REF!)),NOT(ISBLANK(#REF!)),NOT(ISBLANK(#REF!)),NOT(ISBLANK(#REF!)),NOT(ISBLANK(#REF!)),NOT(ISBLANK(#REF!)),NOT(ISBLANK(#REF!)),NOT(ISBLANK(#REF!)),NOT(ISBLANK(#REF!)),NOT(ISBLANK(#REF!)),NOT(ISBLANK(#REF!))))</f>
        <v>#REF!</v>
      </c>
    </row>
    <row r="339" spans="1:2" ht="51" customHeight="1" x14ac:dyDescent="0.3"/>
    <row r="340" spans="1:2" ht="51" customHeight="1" x14ac:dyDescent="0.3">
      <c r="A340" s="51" t="s">
        <v>325</v>
      </c>
      <c r="B340" s="52" t="e">
        <f>AND(#REF!="STRAIGHT SET", NOT(ISBLANK(#REF!)), NOT(ISBLANK(#REF!)), NOT(ISBLANK(#REF!)), NOT(ISBLANK(#REF!)), NOT(ISBLANK(#REF!)), NOT(ISBLANK(#REF!)))</f>
        <v>#REF!</v>
      </c>
    </row>
    <row r="341" spans="1:2" ht="51" customHeight="1" x14ac:dyDescent="0.3">
      <c r="A341" s="53" t="s">
        <v>326</v>
      </c>
      <c r="B341" s="54" t="e">
        <f>AND(#REF!="DROP SET", NOT(ISBLANK(#REF!)), NOT(ISBLANK(#REF!)), NOT(ISBLANK(#REF!)), NOT(ISBLANK(#REF!)), NOT(ISBLANK(#REF!)), NOT(ISBLANK(#REF!)), NOT(ISBLANK(#REF!)), NOT(ISBLANK(#REF!)), NOT(ISBLANK(#REF!)), NOT(ISBLANK(#REF!)), NOT(ISBLANK(#REF!)), NOT(ISBLANK(#REF!)))</f>
        <v>#REF!</v>
      </c>
    </row>
    <row r="342" spans="1:2" ht="51" customHeight="1" x14ac:dyDescent="0.3">
      <c r="A342" s="53"/>
      <c r="B342" s="54"/>
    </row>
    <row r="343" spans="1:2" ht="51" customHeight="1" x14ac:dyDescent="0.3">
      <c r="A343" s="53" t="s">
        <v>323</v>
      </c>
      <c r="B343" s="54" t="e">
        <f>AND(#REF!="STRAIGHT SET", OR(NOT(ISBLANK(#REF!)), NOT(ISBLANK(#REF!)), NOT(ISBLANK(#REF!)), NOT(ISBLANK(#REF!)), NOT(ISBLANK(#REF!)), NOT(ISBLANK(#REF!))))</f>
        <v>#REF!</v>
      </c>
    </row>
    <row r="344" spans="1:2" ht="51" customHeight="1" x14ac:dyDescent="0.3">
      <c r="A344" s="55" t="s">
        <v>324</v>
      </c>
      <c r="B344" s="56" t="e">
        <f>AND(#REF!="DROP SET",OR(NOT(ISBLANK(#REF!)),NOT(ISBLANK(#REF!)),NOT(ISBLANK(#REF!)),NOT(ISBLANK(#REF!)),NOT(ISBLANK(#REF!)),NOT(ISBLANK(#REF!)),NOT(ISBLANK(#REF!)),NOT(ISBLANK(#REF!)),NOT(ISBLANK(#REF!)),NOT(ISBLANK(#REF!)),NOT(ISBLANK(#REF!)),NOT(ISBLANK(#REF!))))</f>
        <v>#REF!</v>
      </c>
    </row>
    <row r="345" spans="1:2" ht="51" customHeight="1" x14ac:dyDescent="0.3"/>
    <row r="346" spans="1:2" ht="51" customHeight="1" x14ac:dyDescent="0.3">
      <c r="A346" s="51" t="s">
        <v>325</v>
      </c>
      <c r="B346" s="52" t="e">
        <f>AND(#REF!="STRAIGHT SET", NOT(ISBLANK(#REF!)), NOT(ISBLANK(#REF!)), NOT(ISBLANK(#REF!)), NOT(ISBLANK(#REF!)), NOT(ISBLANK(#REF!)), NOT(ISBLANK(#REF!)))</f>
        <v>#REF!</v>
      </c>
    </row>
    <row r="347" spans="1:2" ht="51" customHeight="1" x14ac:dyDescent="0.3">
      <c r="A347" s="53" t="s">
        <v>326</v>
      </c>
      <c r="B347" s="54" t="e">
        <f>AND(#REF!="DROP SET", NOT(ISBLANK(#REF!)), NOT(ISBLANK(#REF!)), NOT(ISBLANK(#REF!)), NOT(ISBLANK(#REF!)), NOT(ISBLANK(#REF!)), NOT(ISBLANK(#REF!)), NOT(ISBLANK(#REF!)), NOT(ISBLANK(#REF!)), NOT(ISBLANK(#REF!)), NOT(ISBLANK(#REF!)), NOT(ISBLANK(#REF!)), NOT(ISBLANK(#REF!)))</f>
        <v>#REF!</v>
      </c>
    </row>
    <row r="348" spans="1:2" ht="51" customHeight="1" x14ac:dyDescent="0.3">
      <c r="A348" s="53"/>
      <c r="B348" s="54"/>
    </row>
    <row r="349" spans="1:2" ht="51" customHeight="1" x14ac:dyDescent="0.3">
      <c r="A349" s="53" t="s">
        <v>323</v>
      </c>
      <c r="B349" s="54" t="e">
        <f>AND(#REF!="STRAIGHT SET", OR(NOT(ISBLANK(#REF!)), NOT(ISBLANK(#REF!)), NOT(ISBLANK(#REF!)), NOT(ISBLANK(#REF!)), NOT(ISBLANK(#REF!)), NOT(ISBLANK(#REF!))))</f>
        <v>#REF!</v>
      </c>
    </row>
    <row r="350" spans="1:2" ht="51" customHeight="1" x14ac:dyDescent="0.3">
      <c r="A350" s="55" t="s">
        <v>324</v>
      </c>
      <c r="B350" s="56" t="e">
        <f>AND(#REF!="DROP SET",OR(NOT(ISBLANK(#REF!)),NOT(ISBLANK(#REF!)),NOT(ISBLANK(#REF!)),NOT(ISBLANK(#REF!)),NOT(ISBLANK(#REF!)),NOT(ISBLANK(#REF!)),NOT(ISBLANK(#REF!)),NOT(ISBLANK(#REF!)),NOT(ISBLANK(#REF!)),NOT(ISBLANK(#REF!)),NOT(ISBLANK(#REF!)),NOT(ISBLANK(#REF!))))</f>
        <v>#REF!</v>
      </c>
    </row>
    <row r="351" spans="1:2" ht="51" customHeight="1" x14ac:dyDescent="0.3"/>
    <row r="352" spans="1:2" ht="51" customHeight="1" x14ac:dyDescent="0.3">
      <c r="A352" s="51" t="s">
        <v>325</v>
      </c>
      <c r="B352" s="52" t="e">
        <f>AND(#REF!="STRAIGHT SET", NOT(ISBLANK(#REF!)), NOT(ISBLANK(#REF!)), NOT(ISBLANK(#REF!)), NOT(ISBLANK(#REF!)), NOT(ISBLANK(#REF!)), NOT(ISBLANK(#REF!)))</f>
        <v>#REF!</v>
      </c>
    </row>
    <row r="353" spans="1:2" ht="51" customHeight="1" x14ac:dyDescent="0.3">
      <c r="A353" s="53" t="s">
        <v>326</v>
      </c>
      <c r="B353" s="54" t="e">
        <f>AND(#REF!="DROP SET", NOT(ISBLANK(#REF!)), NOT(ISBLANK(#REF!)), NOT(ISBLANK(#REF!)), NOT(ISBLANK(#REF!)), NOT(ISBLANK(#REF!)), NOT(ISBLANK(#REF!)), NOT(ISBLANK(#REF!)), NOT(ISBLANK(#REF!)), NOT(ISBLANK(#REF!)), NOT(ISBLANK(#REF!)), NOT(ISBLANK(#REF!)), NOT(ISBLANK(#REF!)))</f>
        <v>#REF!</v>
      </c>
    </row>
    <row r="354" spans="1:2" ht="51" customHeight="1" x14ac:dyDescent="0.3">
      <c r="A354" s="53"/>
      <c r="B354" s="54"/>
    </row>
    <row r="355" spans="1:2" ht="51" customHeight="1" x14ac:dyDescent="0.3">
      <c r="A355" s="53" t="s">
        <v>323</v>
      </c>
      <c r="B355" s="54" t="e">
        <f>AND(#REF!="STRAIGHT SET", OR(NOT(ISBLANK(#REF!)), NOT(ISBLANK(#REF!)), NOT(ISBLANK(#REF!)), NOT(ISBLANK(#REF!)), NOT(ISBLANK(#REF!)), NOT(ISBLANK(#REF!))))</f>
        <v>#REF!</v>
      </c>
    </row>
    <row r="356" spans="1:2" ht="51" customHeight="1" x14ac:dyDescent="0.3">
      <c r="A356" s="55" t="s">
        <v>324</v>
      </c>
      <c r="B356" s="56" t="e">
        <f>AND(#REF!="DROP SET",OR(NOT(ISBLANK(#REF!)),NOT(ISBLANK(#REF!)),NOT(ISBLANK(#REF!)),NOT(ISBLANK(#REF!)),NOT(ISBLANK(#REF!)),NOT(ISBLANK(#REF!)),NOT(ISBLANK(#REF!)),NOT(ISBLANK(#REF!)),NOT(ISBLANK(#REF!)),NOT(ISBLANK(#REF!)),NOT(ISBLANK(#REF!)),NOT(ISBLANK(#REF!))))</f>
        <v>#REF!</v>
      </c>
    </row>
    <row r="357" spans="1:2" ht="51" customHeight="1" x14ac:dyDescent="0.3"/>
    <row r="358" spans="1:2" ht="51" customHeight="1" x14ac:dyDescent="0.3">
      <c r="A358" s="51" t="s">
        <v>325</v>
      </c>
      <c r="B358" s="52" t="e">
        <f>AND(#REF!="STRAIGHT SET", NOT(ISBLANK(#REF!)), NOT(ISBLANK(#REF!)), NOT(ISBLANK(#REF!)), NOT(ISBLANK(#REF!)), NOT(ISBLANK(#REF!)), NOT(ISBLANK(#REF!)))</f>
        <v>#REF!</v>
      </c>
    </row>
    <row r="359" spans="1:2" ht="51" customHeight="1" x14ac:dyDescent="0.3">
      <c r="A359" s="53" t="s">
        <v>326</v>
      </c>
      <c r="B359" s="54" t="e">
        <f>AND(#REF!="DROP SET", NOT(ISBLANK(#REF!)), NOT(ISBLANK(#REF!)), NOT(ISBLANK(#REF!)), NOT(ISBLANK(#REF!)), NOT(ISBLANK(#REF!)), NOT(ISBLANK(#REF!)), NOT(ISBLANK(#REF!)), NOT(ISBLANK(#REF!)), NOT(ISBLANK(#REF!)), NOT(ISBLANK(#REF!)), NOT(ISBLANK(#REF!)), NOT(ISBLANK(#REF!)))</f>
        <v>#REF!</v>
      </c>
    </row>
    <row r="360" spans="1:2" ht="51" customHeight="1" x14ac:dyDescent="0.3">
      <c r="A360" s="53"/>
      <c r="B360" s="54"/>
    </row>
    <row r="361" spans="1:2" ht="51" customHeight="1" x14ac:dyDescent="0.3">
      <c r="A361" s="53" t="s">
        <v>323</v>
      </c>
      <c r="B361" s="54" t="e">
        <f>AND(#REF!="STRAIGHT SET", OR(NOT(ISBLANK(#REF!)), NOT(ISBLANK(#REF!)), NOT(ISBLANK(#REF!)), NOT(ISBLANK(#REF!)), NOT(ISBLANK(#REF!)), NOT(ISBLANK(#REF!))))</f>
        <v>#REF!</v>
      </c>
    </row>
    <row r="362" spans="1:2" ht="51" customHeight="1" x14ac:dyDescent="0.3">
      <c r="A362" s="55" t="s">
        <v>324</v>
      </c>
      <c r="B362" s="56" t="e">
        <f>AND(#REF!="DROP SET",OR(NOT(ISBLANK(#REF!)),NOT(ISBLANK(#REF!)),NOT(ISBLANK(#REF!)),NOT(ISBLANK(#REF!)),NOT(ISBLANK(#REF!)),NOT(ISBLANK(#REF!)),NOT(ISBLANK(#REF!)),NOT(ISBLANK(#REF!)),NOT(ISBLANK(#REF!)),NOT(ISBLANK(#REF!)),NOT(ISBLANK(#REF!)),NOT(ISBLANK(#REF!))))</f>
        <v>#REF!</v>
      </c>
    </row>
    <row r="363" spans="1:2" ht="51" customHeight="1" x14ac:dyDescent="0.3"/>
    <row r="364" spans="1:2" ht="51" customHeight="1" x14ac:dyDescent="0.3">
      <c r="A364" s="57"/>
    </row>
    <row r="365" spans="1:2" ht="51" customHeight="1" x14ac:dyDescent="0.3">
      <c r="A365" s="51" t="s">
        <v>325</v>
      </c>
      <c r="B365" s="52" t="e">
        <f>AND(#REF!="STRAIGHT SET", NOT(ISBLANK(#REF!)), NOT(ISBLANK(#REF!)), NOT(ISBLANK(#REF!)), NOT(ISBLANK(#REF!)), NOT(ISBLANK(#REF!)), NOT(ISBLANK(#REF!)))</f>
        <v>#REF!</v>
      </c>
    </row>
    <row r="366" spans="1:2" ht="51" customHeight="1" x14ac:dyDescent="0.3">
      <c r="A366" s="53" t="s">
        <v>326</v>
      </c>
      <c r="B366" s="54" t="e">
        <f>AND(#REF!="DROP SET", NOT(ISBLANK(#REF!)), NOT(ISBLANK(#REF!)), NOT(ISBLANK(#REF!)), NOT(ISBLANK(#REF!)), NOT(ISBLANK(#REF!)), NOT(ISBLANK(#REF!)), NOT(ISBLANK(#REF!)), NOT(ISBLANK(#REF!)), NOT(ISBLANK(#REF!)), NOT(ISBLANK(#REF!)), NOT(ISBLANK(#REF!)), NOT(ISBLANK(#REF!)))</f>
        <v>#REF!</v>
      </c>
    </row>
    <row r="367" spans="1:2" ht="51" customHeight="1" x14ac:dyDescent="0.3">
      <c r="A367" s="53"/>
      <c r="B367" s="54"/>
    </row>
    <row r="368" spans="1:2" ht="51" customHeight="1" x14ac:dyDescent="0.3">
      <c r="A368" s="53" t="s">
        <v>323</v>
      </c>
      <c r="B368" s="54" t="e">
        <f>AND(#REF!="STRAIGHT SET", OR(NOT(ISBLANK(#REF!)), NOT(ISBLANK(#REF!)), NOT(ISBLANK(#REF!)), NOT(ISBLANK(#REF!)), NOT(ISBLANK(#REF!)), NOT(ISBLANK(#REF!))))</f>
        <v>#REF!</v>
      </c>
    </row>
    <row r="369" spans="1:5" ht="51" customHeight="1" x14ac:dyDescent="0.3">
      <c r="A369" s="55" t="s">
        <v>324</v>
      </c>
      <c r="B369" s="56" t="e">
        <f>AND(#REF!="DROP SET",OR(NOT(ISBLANK(#REF!)),NOT(ISBLANK(#REF!)),NOT(ISBLANK(#REF!)),NOT(ISBLANK(#REF!)),NOT(ISBLANK(#REF!)),NOT(ISBLANK(#REF!)),NOT(ISBLANK(#REF!)),NOT(ISBLANK(#REF!)),NOT(ISBLANK(#REF!)),NOT(ISBLANK(#REF!)),NOT(ISBLANK(#REF!)),NOT(ISBLANK(#REF!))))</f>
        <v>#REF!</v>
      </c>
    </row>
    <row r="370" spans="1:5" ht="51" customHeight="1" x14ac:dyDescent="0.3"/>
    <row r="371" spans="1:5" ht="51" customHeight="1" x14ac:dyDescent="0.3">
      <c r="A371" s="51" t="s">
        <v>325</v>
      </c>
      <c r="B371" s="52" t="e">
        <f>AND(#REF!="STRAIGHT SET", NOT(ISBLANK(#REF!)), NOT(ISBLANK(#REF!)), NOT(ISBLANK(#REF!)), NOT(ISBLANK(#REF!)), NOT(ISBLANK(#REF!)), NOT(ISBLANK(#REF!)))</f>
        <v>#REF!</v>
      </c>
    </row>
    <row r="372" spans="1:5" ht="51" customHeight="1" x14ac:dyDescent="0.3">
      <c r="A372" s="53" t="s">
        <v>326</v>
      </c>
      <c r="B372" s="54" t="e">
        <f>AND(#REF!="DROP SET", NOT(ISBLANK(#REF!)), NOT(ISBLANK(#REF!)), NOT(ISBLANK(#REF!)), NOT(ISBLANK(#REF!)), NOT(ISBLANK(#REF!)), NOT(ISBLANK(#REF!)), NOT(ISBLANK(#REF!)), NOT(ISBLANK(#REF!)), NOT(ISBLANK(#REF!)), NOT(ISBLANK(#REF!)), NOT(ISBLANK(#REF!)), NOT(ISBLANK(#REF!)))</f>
        <v>#REF!</v>
      </c>
    </row>
    <row r="373" spans="1:5" ht="51" customHeight="1" x14ac:dyDescent="0.3">
      <c r="A373" s="53"/>
      <c r="B373" s="54"/>
    </row>
    <row r="374" spans="1:5" ht="51" customHeight="1" x14ac:dyDescent="0.3">
      <c r="A374" s="53" t="s">
        <v>323</v>
      </c>
      <c r="B374" s="54" t="e">
        <f>AND(#REF!="STRAIGHT SET", OR(NOT(ISBLANK(#REF!)), NOT(ISBLANK(#REF!)), NOT(ISBLANK(#REF!)), NOT(ISBLANK(#REF!)), NOT(ISBLANK(#REF!)), NOT(ISBLANK(#REF!))))</f>
        <v>#REF!</v>
      </c>
    </row>
    <row r="375" spans="1:5" ht="51" customHeight="1" x14ac:dyDescent="0.3">
      <c r="A375" s="55" t="s">
        <v>324</v>
      </c>
      <c r="B375" s="56" t="e">
        <f>AND(#REF!="DROP SET",OR(NOT(ISBLANK(#REF!)),NOT(ISBLANK(#REF!)),NOT(ISBLANK(#REF!)),NOT(ISBLANK(#REF!)),NOT(ISBLANK(#REF!)),NOT(ISBLANK(#REF!)),NOT(ISBLANK(#REF!)),NOT(ISBLANK(#REF!)),NOT(ISBLANK(#REF!)),NOT(ISBLANK(#REF!)),NOT(ISBLANK(#REF!)),NOT(ISBLANK(#REF!))))</f>
        <v>#REF!</v>
      </c>
    </row>
    <row r="376" spans="1:5" ht="51" customHeight="1" x14ac:dyDescent="0.3"/>
    <row r="377" spans="1:5" ht="51" customHeight="1" x14ac:dyDescent="0.3"/>
    <row r="378" spans="1:5" ht="51" customHeight="1" x14ac:dyDescent="0.3"/>
    <row r="379" spans="1:5" ht="51" customHeight="1" x14ac:dyDescent="0.3"/>
    <row r="380" spans="1:5" ht="51" customHeight="1" x14ac:dyDescent="0.3"/>
    <row r="381" spans="1:5" ht="51" customHeight="1" x14ac:dyDescent="0.3"/>
    <row r="382" spans="1:5" ht="51" customHeight="1" x14ac:dyDescent="0.3"/>
    <row r="383" spans="1:5" ht="51" customHeight="1" x14ac:dyDescent="0.3"/>
    <row r="384" spans="1:5" ht="51" customHeight="1" x14ac:dyDescent="0.3">
      <c r="C384" s="81"/>
      <c r="D384" s="82" t="s">
        <v>353</v>
      </c>
      <c r="E384" s="83" t="s">
        <v>354</v>
      </c>
    </row>
    <row r="385" spans="3:5" ht="51" customHeight="1" x14ac:dyDescent="0.3">
      <c r="C385" s="84">
        <v>1</v>
      </c>
      <c r="D385" s="85" t="e">
        <f>AND(#REF!=1,NOT(OR(ISBLANK(#REF!),ISBLANK(#REF!),ISBLANK(#REF!))))</f>
        <v>#REF!</v>
      </c>
      <c r="E385" s="86" t="e">
        <f>AND(#REF!=1, OR(NOT(ISBLANK(#REF!)), NOT(ISBLANK(#REF!)), NOT(ISBLANK(#REF!))))</f>
        <v>#REF!</v>
      </c>
    </row>
    <row r="386" spans="3:5" ht="51" customHeight="1" x14ac:dyDescent="0.3">
      <c r="C386" s="84">
        <v>2</v>
      </c>
      <c r="D386" s="85" t="e">
        <f>AND(#REF!=2,NOT(OR(ISBLANK(#REF!),ISBLANK(#REF!),ISBLANK(#REF!),ISBLANK(#REF!),ISBLANK(#REF!),ISBLANK(#REF!))))</f>
        <v>#REF!</v>
      </c>
      <c r="E386" s="86" t="e">
        <f>AND(#REF!=2, OR(NOT(ISBLANK(#REF!)), NOT(ISBLANK(#REF!)), NOT(ISBLANK(#REF!)), NOT(ISBLANK(#REF!)), NOT(ISBLANK(#REF!)), NOT(ISBLANK(#REF!))))</f>
        <v>#REF!</v>
      </c>
    </row>
    <row r="387" spans="3:5" ht="51" customHeight="1" x14ac:dyDescent="0.3">
      <c r="C387" s="84">
        <v>3</v>
      </c>
      <c r="D387" s="85" t="e">
        <f>AND(#REF!=3,NOT(OR(ISBLANK(#REF!),ISBLANK(#REF!),ISBLANK(#REF!),ISBLANK(#REF!),ISBLANK(#REF!),ISBLANK(#REF!),ISBLANK(#REF!),ISBLANK(#REF!),ISBLANK(#REF!))))</f>
        <v>#REF!</v>
      </c>
      <c r="E387" s="86" t="e">
        <f>AND(#REF!=3, OR(NOT(ISBLANK(#REF!)), NOT(ISBLANK(#REF!)), NOT(ISBLANK(#REF!)), NOT(ISBLANK(#REF!)), NOT(ISBLANK(#REF!)), NOT(ISBLANK(#REF!)), NOT(ISBLANK(#REF!)), NOT(ISBLANK(#REF!)), NOT(ISBLANK(#REF!))))</f>
        <v>#REF!</v>
      </c>
    </row>
    <row r="388" spans="3:5" ht="79" customHeight="1" x14ac:dyDescent="0.3">
      <c r="C388" s="84">
        <v>4</v>
      </c>
      <c r="D388" s="85" t="e">
        <f>AND(#REF!=4,NOT(OR(ISBLANK(#REF!),ISBLANK(#REF!),ISBLANK(#REF!),ISBLANK(#REF!),ISBLANK(#REF!),ISBLANK(#REF!),ISBLANK(#REF!),ISBLANK(#REF!),ISBLANK(#REF!),ISBLANK(#REF!),ISBLANK(#REF!),ISBLANK(#REF!))))</f>
        <v>#REF!</v>
      </c>
      <c r="E388" s="86" t="e">
        <f>AND(#REF!=4, OR(NOT(ISBLANK(#REF!)), NOT(ISBLANK(#REF!)), NOT(ISBLANK(#REF!)), NOT(ISBLANK(#REF!)), NOT(ISBLANK(#REF!)), NOT(ISBLANK(#REF!)), NOT(ISBLANK(#REF!)), NOT(ISBLANK(#REF!)), NOT(ISBLANK(#REF!)), NOT(ISBLANK(#REF!)), NOT(ISBLANK(#REF!)), NOT(ISBLANK(#REF!))))</f>
        <v>#REF!</v>
      </c>
    </row>
    <row r="389" spans="3:5" ht="49" customHeight="1" x14ac:dyDescent="0.3">
      <c r="C389" s="84">
        <v>5</v>
      </c>
      <c r="D389" s="85" t="e">
        <f>AND(#REF!=5,NOT(OR(ISBLANK(#REF!),ISBLANK(#REF!),ISBLANK(#REF!),ISBLANK(#REF!),ISBLANK(#REF!),ISBLANK(#REF!),ISBLANK(#REF!),ISBLANK(#REF!),ISBLANK(#REF!),ISBLANK(#REF!),ISBLANK(#REF!),ISBLANK(#REF!),ISBLANK(#REF!),ISBLANK(#REF!),ISBLANK(#REF!))))</f>
        <v>#REF!</v>
      </c>
      <c r="E389" s="86" t="e">
        <f>AND(#REF!=5, OR(NOT(ISBLANK(#REF!)), NOT(ISBLANK(#REF!)), NOT(ISBLANK(#REF!)), NOT(ISBLANK(#REF!)), NOT(ISBLANK(#REF!)), NOT(ISBLANK(#REF!)), NOT(ISBLANK(#REF!)), NOT(ISBLANK(#REF!)), NOT(ISBLANK(#REF!)), NOT(ISBLANK(#REF!)), NOT(ISBLANK(#REF!)), NOT(ISBLANK(#REF!)), NOT(ISBLANK(#REF!)), NOT(ISBLANK(#REF!)), NOT(ISBLANK(#REF!))))</f>
        <v>#REF!</v>
      </c>
    </row>
    <row r="390" spans="3:5" ht="80" customHeight="1" x14ac:dyDescent="0.3">
      <c r="C390" s="87">
        <v>6</v>
      </c>
      <c r="D390" s="88" t="e">
        <f>AND(#REF!=6,NOT(OR(ISBLANK(#REF!),ISBLANK(#REF!),ISBLANK(#REF!),ISBLANK(#REF!),ISBLANK(#REF!),ISBLANK(#REF!),ISBLANK(#REF!),ISBLANK(#REF!),ISBLANK(#REF!),ISBLANK(#REF!),ISBLANK(#REF!),ISBLANK(#REF!),ISBLANK(#REF!),ISBLANK(#REF!),ISBLANK(#REF!),ISBLANK(#REF!),ISBLANK(#REF!),ISBLANK(#REF!))))</f>
        <v>#REF!</v>
      </c>
      <c r="E390"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391" spans="3:5" ht="80" customHeight="1" x14ac:dyDescent="0.3">
      <c r="C391" s="81"/>
      <c r="D391" s="82" t="s">
        <v>353</v>
      </c>
      <c r="E391" s="83" t="s">
        <v>354</v>
      </c>
    </row>
    <row r="392" spans="3:5" ht="118" customHeight="1" x14ac:dyDescent="0.3">
      <c r="C392" s="84">
        <v>1</v>
      </c>
      <c r="D392" s="85" t="e">
        <f>AND(#REF!=1,NOT(OR(ISBLANK(#REF!),ISBLANK(#REF!),ISBLANK(#REF!))))</f>
        <v>#REF!</v>
      </c>
      <c r="E392" s="86" t="e">
        <f>AND(#REF!=1, OR(NOT(ISBLANK(#REF!)), NOT(ISBLANK(#REF!)), NOT(ISBLANK(#REF!))))</f>
        <v>#REF!</v>
      </c>
    </row>
    <row r="393" spans="3:5" ht="99" customHeight="1" x14ac:dyDescent="0.3">
      <c r="C393" s="84">
        <v>2</v>
      </c>
      <c r="D393" s="85" t="e">
        <f>AND(#REF!=2, NOT(OR(ISBLANK(#REF!), ISBLANK(#REF!), ISBLANK(#REF!), ISBLANK(#REF!), ISBLANK(#REF!), ISBLANK(#REF!))))</f>
        <v>#REF!</v>
      </c>
      <c r="E393" s="86" t="e">
        <f>AND(#REF!=2, OR(NOT(ISBLANK(#REF!)), NOT(ISBLANK(#REF!)), NOT(ISBLANK(#REF!)), NOT(ISBLANK(#REF!)), NOT(ISBLANK(#REF!)), NOT(ISBLANK(#REF!))))</f>
        <v>#REF!</v>
      </c>
    </row>
    <row r="394" spans="3:5" ht="51" customHeight="1" x14ac:dyDescent="0.3">
      <c r="C394" s="84">
        <v>3</v>
      </c>
      <c r="D394" s="85" t="e">
        <f>AND(#REF!=3,NOT(OR(OR(ISBLANK(#REF!),ISBLANK(#REF!),ISBLANK(#REF!)),OR(ISBLANK(#REF!),ISBLANK(#REF!),ISBLANK(#REF!)),OR(ISBLANK(#REF!),ISBLANK(#REF!),ISBLANK(#REF!)))))</f>
        <v>#REF!</v>
      </c>
      <c r="E394" s="86" t="e">
        <f>AND(#REF!=3, OR(NOT(ISBLANK(#REF!)), NOT(ISBLANK(#REF!)), NOT(ISBLANK(#REF!)), NOT(ISBLANK(#REF!)), NOT(ISBLANK(#REF!)), NOT(ISBLANK(#REF!)), NOT(ISBLANK(#REF!)), NOT(ISBLANK(#REF!)), NOT(ISBLANK(#REF!))))</f>
        <v>#REF!</v>
      </c>
    </row>
    <row r="395" spans="3:5" ht="51" customHeight="1" x14ac:dyDescent="0.3">
      <c r="C395" s="84">
        <v>4</v>
      </c>
      <c r="D395" s="85" t="e">
        <f>AND(#REF!=4,NOT(OR(OR(ISBLANK(#REF!),ISBLANK(#REF!),ISBLANK(#REF!)),OR(ISBLANK(#REF!),ISBLANK(#REF!),ISBLANK(#REF!)),OR(ISBLANK(#REF!),ISBLANK(#REF!),ISBLANK(#REF!),ISBLANK(#REF!),ISBLANK(#REF!),ISBLANK(#REF!)))))</f>
        <v>#REF!</v>
      </c>
      <c r="E395" s="86" t="e">
        <f>AND(#REF!=4, OR(NOT(ISBLANK(#REF!)), NOT(ISBLANK(#REF!)), NOT(ISBLANK(#REF!)), NOT(ISBLANK(#REF!)), NOT(ISBLANK(#REF!)), NOT(ISBLANK(#REF!)), NOT(ISBLANK(#REF!)), NOT(ISBLANK(#REF!)), NOT(ISBLANK(#REF!)), NOT(ISBLANK(#REF!)), NOT(ISBLANK(#REF!)), NOT(ISBLANK(#REF!))))</f>
        <v>#REF!</v>
      </c>
    </row>
    <row r="396" spans="3:5" ht="51" customHeight="1" x14ac:dyDescent="0.3">
      <c r="C396" s="84">
        <v>5</v>
      </c>
      <c r="D396" s="85" t="e">
        <f>AND(#REF!=5,NOT(OR(OR(ISBLANK(#REF!),ISBLANK(#REF!),ISBLANK(#REF!)),OR(ISBLANK(#REF!),ISBLANK(#REF!),ISBLANK(#REF!)),OR(ISBLANK(#REF!),ISBLANK(#REF!),ISBLANK(#REF!),ISBLANK(#REF!),ISBLANK(#REF!),ISBLANK(#REF!),ISBLANK(#REF!),ISBLANK(#REF!),ISBLANK(#REF!)))))</f>
        <v>#REF!</v>
      </c>
      <c r="E396" s="86" t="e">
        <f>AND(#REF!=5, OR(NOT(ISBLANK(#REF!)), NOT(ISBLANK(#REF!)), NOT(ISBLANK(#REF!)), NOT(ISBLANK(#REF!)), NOT(ISBLANK(#REF!)), NOT(ISBLANK(#REF!)), NOT(ISBLANK(#REF!)), NOT(ISBLANK(#REF!)), NOT(ISBLANK(#REF!)), NOT(ISBLANK(#REF!)), NOT(ISBLANK(#REF!)), NOT(ISBLANK(#REF!)), NOT(ISBLANK(#REF!)), NOT(ISBLANK(#REF!)), NOT(ISBLANK(#REF!))))</f>
        <v>#REF!</v>
      </c>
    </row>
    <row r="397" spans="3:5" ht="51" customHeight="1" x14ac:dyDescent="0.3">
      <c r="C397" s="87">
        <v>6</v>
      </c>
      <c r="D397" s="88" t="e">
        <f>AND(#REF!=6,NOT(OR(OR(ISBLANK(#REF!),ISBLANK(#REF!),ISBLANK(#REF!)),OR(ISBLANK(#REF!),ISBLANK(#REF!),ISBLANK(#REF!)),OR(ISBLANK(#REF!),ISBLANK(#REF!),ISBLANK(#REF!),ISBLANK(#REF!),ISBLANK(#REF!),ISBLANK(#REF!),ISBLANK(#REF!),ISBLANK(#REF!),ISBLANK(#REF!),ISBLANK(#REF!),ISBLANK(#REF!),ISBLANK(#REF!)))))</f>
        <v>#REF!</v>
      </c>
      <c r="E397"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398" spans="3:5" ht="51" customHeight="1" x14ac:dyDescent="0.3"/>
    <row r="399" spans="3:5" ht="51" customHeight="1" x14ac:dyDescent="0.3"/>
    <row r="400" spans="3:5" ht="51" customHeight="1" x14ac:dyDescent="0.3"/>
    <row r="401" ht="102" customHeight="1" x14ac:dyDescent="0.3"/>
    <row r="402" ht="54" customHeight="1" x14ac:dyDescent="0.3"/>
    <row r="403" ht="52" customHeight="1" x14ac:dyDescent="0.3"/>
    <row r="404" ht="52" customHeight="1" x14ac:dyDescent="0.3"/>
    <row r="405" ht="52" customHeight="1" x14ac:dyDescent="0.3"/>
    <row r="406" ht="52" customHeight="1" x14ac:dyDescent="0.3"/>
    <row r="407" ht="52" customHeight="1" x14ac:dyDescent="0.3"/>
    <row r="408" ht="52" customHeight="1" x14ac:dyDescent="0.3"/>
    <row r="409" ht="52" customHeight="1" x14ac:dyDescent="0.3"/>
    <row r="410" ht="52" customHeight="1" x14ac:dyDescent="0.3"/>
    <row r="411" ht="52" customHeight="1" x14ac:dyDescent="0.3"/>
    <row r="412" ht="52" customHeight="1" x14ac:dyDescent="0.3"/>
    <row r="413" ht="52" customHeight="1" x14ac:dyDescent="0.3"/>
    <row r="414" ht="52" customHeight="1" x14ac:dyDescent="0.3"/>
    <row r="415" ht="52" customHeight="1" x14ac:dyDescent="0.3"/>
    <row r="416" ht="52" customHeight="1" x14ac:dyDescent="0.3"/>
    <row r="417" ht="52" customHeight="1" x14ac:dyDescent="0.3"/>
    <row r="418" ht="52" customHeight="1" x14ac:dyDescent="0.3"/>
    <row r="419" ht="52" customHeight="1" x14ac:dyDescent="0.3"/>
    <row r="420" ht="52" customHeight="1" x14ac:dyDescent="0.3"/>
    <row r="421" ht="52" customHeight="1" x14ac:dyDescent="0.3"/>
    <row r="422" ht="52" customHeight="1" x14ac:dyDescent="0.3"/>
    <row r="423" ht="52" customHeight="1" x14ac:dyDescent="0.3"/>
    <row r="424" ht="52" customHeight="1" x14ac:dyDescent="0.3"/>
    <row r="425" ht="52" customHeight="1" x14ac:dyDescent="0.3"/>
    <row r="426" ht="52" customHeight="1" x14ac:dyDescent="0.3"/>
    <row r="427" ht="52" customHeight="1" x14ac:dyDescent="0.3"/>
    <row r="428" ht="52" customHeight="1" x14ac:dyDescent="0.3"/>
    <row r="429" ht="52" customHeight="1" x14ac:dyDescent="0.3"/>
    <row r="430" ht="52" customHeight="1" x14ac:dyDescent="0.3"/>
    <row r="431" ht="80" customHeight="1" x14ac:dyDescent="0.3"/>
    <row r="432" ht="45" customHeight="1" x14ac:dyDescent="0.3"/>
    <row r="433" ht="61" customHeight="1" x14ac:dyDescent="0.3"/>
    <row r="434" ht="61" customHeight="1" x14ac:dyDescent="0.3"/>
    <row r="435" ht="49" customHeight="1" x14ac:dyDescent="0.3"/>
    <row r="436" ht="49" customHeight="1" x14ac:dyDescent="0.3"/>
    <row r="437" ht="49" customHeight="1" x14ac:dyDescent="0.3"/>
    <row r="438" ht="49" customHeight="1" x14ac:dyDescent="0.3"/>
    <row r="439" ht="79" customHeight="1" x14ac:dyDescent="0.3"/>
    <row r="440" ht="49" customHeight="1" x14ac:dyDescent="0.3"/>
    <row r="441" ht="82" customHeight="1" x14ac:dyDescent="0.3"/>
    <row r="442" ht="85" customHeight="1" x14ac:dyDescent="0.3"/>
    <row r="443" ht="52" customHeight="1" x14ac:dyDescent="0.3"/>
    <row r="444" ht="52" customHeight="1" x14ac:dyDescent="0.3"/>
    <row r="445" ht="52" customHeight="1" x14ac:dyDescent="0.3"/>
    <row r="446" ht="49" customHeight="1" x14ac:dyDescent="0.3"/>
    <row r="447" ht="49" customHeight="1" x14ac:dyDescent="0.3"/>
    <row r="448" ht="49" customHeight="1" x14ac:dyDescent="0.3"/>
    <row r="449" ht="49" customHeight="1" x14ac:dyDescent="0.3"/>
    <row r="450" ht="49" customHeight="1" x14ac:dyDescent="0.3"/>
    <row r="451" ht="49" customHeight="1" x14ac:dyDescent="0.3"/>
    <row r="452" ht="49" customHeight="1" x14ac:dyDescent="0.3"/>
    <row r="453" ht="49" customHeight="1" x14ac:dyDescent="0.3"/>
    <row r="454" ht="49" customHeight="1" x14ac:dyDescent="0.3"/>
    <row r="455" ht="49" customHeight="1" x14ac:dyDescent="0.3"/>
    <row r="456" ht="49" customHeight="1" x14ac:dyDescent="0.3"/>
    <row r="457" ht="49" customHeight="1" x14ac:dyDescent="0.3"/>
    <row r="458" ht="49" customHeight="1" x14ac:dyDescent="0.3"/>
    <row r="459" ht="49" customHeight="1" x14ac:dyDescent="0.3"/>
    <row r="460" ht="49" customHeight="1" x14ac:dyDescent="0.3"/>
    <row r="461" ht="49" customHeight="1" x14ac:dyDescent="0.3"/>
    <row r="462" ht="49" customHeight="1" x14ac:dyDescent="0.3"/>
    <row r="463" ht="49" customHeight="1" x14ac:dyDescent="0.3"/>
    <row r="464" ht="49" customHeight="1" x14ac:dyDescent="0.3"/>
    <row r="465" spans="7:19" ht="49" customHeight="1" x14ac:dyDescent="0.3"/>
    <row r="466" spans="7:19" ht="49" customHeight="1" x14ac:dyDescent="0.3">
      <c r="J466" s="129"/>
      <c r="K466" s="129"/>
      <c r="L466" s="129"/>
    </row>
    <row r="467" spans="7:19" ht="49" customHeight="1" x14ac:dyDescent="0.3"/>
    <row r="468" spans="7:19" ht="49" customHeight="1" x14ac:dyDescent="0.3"/>
    <row r="469" spans="7:19" ht="49" customHeight="1" x14ac:dyDescent="0.3"/>
    <row r="470" spans="7:19" ht="49" customHeight="1" x14ac:dyDescent="0.3">
      <c r="G470" s="101"/>
      <c r="H470" s="102"/>
    </row>
    <row r="471" spans="7:19" ht="49" customHeight="1" x14ac:dyDescent="0.3">
      <c r="G471" s="103"/>
      <c r="H471" s="104"/>
    </row>
    <row r="472" spans="7:19" ht="49" customHeight="1" x14ac:dyDescent="0.3">
      <c r="G472" s="103" t="e">
        <f xml:space="preserve">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f>
        <v>#REF!</v>
      </c>
      <c r="H472" s="104"/>
    </row>
    <row r="473" spans="7:19" ht="49" customHeight="1" x14ac:dyDescent="0.3">
      <c r="G473" s="103"/>
      <c r="H473" s="104"/>
    </row>
    <row r="474" spans="7:19" ht="88" customHeight="1" x14ac:dyDescent="0.3">
      <c r="G474" s="103" t="e">
        <f xml:space="preserve">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f>
        <v>#REF!</v>
      </c>
      <c r="H474" s="104"/>
    </row>
    <row r="475" spans="7:19" ht="49" customHeight="1" x14ac:dyDescent="0.3">
      <c r="G475" s="103"/>
      <c r="H475" s="104"/>
    </row>
    <row r="476" spans="7:19" ht="80" customHeight="1" x14ac:dyDescent="0.3">
      <c r="G476" s="103" t="e">
        <f xml:space="preserve">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f>
        <v>#REF!</v>
      </c>
      <c r="H476" s="104"/>
      <c r="M476" s="138"/>
      <c r="N476" s="138"/>
      <c r="R476" s="140"/>
      <c r="S476" s="140"/>
    </row>
    <row r="477" spans="7:19" ht="49" customHeight="1" x14ac:dyDescent="0.3">
      <c r="G477" s="103"/>
      <c r="H477" s="104"/>
      <c r="M477" s="96"/>
      <c r="N477" s="96"/>
    </row>
    <row r="478" spans="7:19" ht="49" customHeight="1" x14ac:dyDescent="0.3">
      <c r="G478" s="103"/>
      <c r="H478" s="104"/>
      <c r="M478" s="96"/>
      <c r="N478" s="96"/>
    </row>
    <row r="479" spans="7:19" ht="52" customHeight="1" x14ac:dyDescent="0.3">
      <c r="G479" s="103"/>
      <c r="H479" s="104"/>
      <c r="M479" s="96"/>
      <c r="N479" s="96"/>
    </row>
    <row r="480" spans="7:19" ht="40" customHeight="1" x14ac:dyDescent="0.3">
      <c r="G480" s="103"/>
      <c r="H480" s="104"/>
      <c r="M480" s="96"/>
      <c r="N480" s="96"/>
    </row>
    <row r="481" spans="7:75" ht="40" customHeight="1" x14ac:dyDescent="0.3">
      <c r="G481" s="103"/>
      <c r="H481" s="104"/>
      <c r="M481" s="139"/>
      <c r="N481" s="139"/>
      <c r="R481" s="140"/>
      <c r="S481" s="140"/>
    </row>
    <row r="482" spans="7:75" ht="79" customHeight="1" x14ac:dyDescent="0.3">
      <c r="G482" s="103"/>
      <c r="H482" s="104"/>
      <c r="M482" s="93"/>
      <c r="N482" s="93"/>
    </row>
    <row r="483" spans="7:75" ht="40" customHeight="1" x14ac:dyDescent="0.3">
      <c r="G483" s="103"/>
      <c r="H483" s="104"/>
    </row>
    <row r="484" spans="7:75" ht="87" customHeight="1" x14ac:dyDescent="0.3">
      <c r="G484" s="103"/>
      <c r="H484" s="104"/>
    </row>
    <row r="485" spans="7:75" ht="40" customHeight="1" x14ac:dyDescent="0.3">
      <c r="G485" s="103"/>
      <c r="H485" s="104"/>
      <c r="M485" s="138"/>
      <c r="N485" s="138"/>
    </row>
    <row r="486" spans="7:75" ht="40" customHeight="1" x14ac:dyDescent="0.3">
      <c r="G486" s="103"/>
      <c r="H486" s="104"/>
      <c r="I486" s="136"/>
      <c r="J486" s="65"/>
      <c r="K486" s="65"/>
      <c r="L486" s="65"/>
      <c r="M486" s="96"/>
      <c r="N486" s="96"/>
    </row>
    <row r="487" spans="7:75" ht="54" customHeight="1" x14ac:dyDescent="0.3">
      <c r="G487" s="103"/>
      <c r="H487" s="104"/>
      <c r="I487" s="136"/>
      <c r="J487" s="96"/>
      <c r="K487" s="96"/>
      <c r="L487" s="96"/>
      <c r="M487" s="96"/>
      <c r="N487" s="96"/>
    </row>
    <row r="488" spans="7:75" ht="70" customHeight="1" x14ac:dyDescent="0.3">
      <c r="G488" s="103"/>
      <c r="H488" s="104"/>
      <c r="M488" s="96"/>
      <c r="N488" s="96"/>
    </row>
    <row r="489" spans="7:75" ht="72" customHeight="1" x14ac:dyDescent="0.3">
      <c r="G489" s="103"/>
      <c r="H489" s="104"/>
      <c r="M489" s="96"/>
      <c r="N489" s="96"/>
    </row>
    <row r="490" spans="7:75" ht="59" customHeight="1" x14ac:dyDescent="0.3">
      <c r="G490" s="103"/>
      <c r="H490" s="104"/>
      <c r="M490" s="96"/>
      <c r="N490" s="96"/>
    </row>
    <row r="491" spans="7:75" ht="87" customHeight="1" x14ac:dyDescent="0.3">
      <c r="G491" s="103"/>
      <c r="H491" s="104"/>
      <c r="M491" s="93"/>
      <c r="N491" s="93"/>
    </row>
    <row r="492" spans="7:75" ht="64" customHeight="1" x14ac:dyDescent="0.3">
      <c r="G492" s="103"/>
      <c r="H492" s="104"/>
      <c r="O492" s="93"/>
    </row>
    <row r="493" spans="7:75" ht="64" customHeight="1" x14ac:dyDescent="0.3">
      <c r="G493" s="103"/>
      <c r="H493" s="104"/>
      <c r="BL493" s="51"/>
      <c r="BM493" s="100"/>
      <c r="BN493" s="100"/>
      <c r="BO493" s="100"/>
      <c r="BP493" s="135" t="s">
        <v>362</v>
      </c>
      <c r="BQ493" s="135"/>
      <c r="BR493" s="135"/>
      <c r="BS493" s="135"/>
      <c r="BT493" s="135"/>
      <c r="BU493" s="100"/>
      <c r="BV493" s="100"/>
      <c r="BW493" s="52"/>
    </row>
    <row r="494" spans="7:75" ht="64" customHeight="1" x14ac:dyDescent="0.3">
      <c r="G494" s="103"/>
      <c r="H494" s="104"/>
      <c r="BL494" s="53"/>
      <c r="BW494" s="54"/>
    </row>
    <row r="495" spans="7:75" ht="64" customHeight="1" x14ac:dyDescent="0.3">
      <c r="G495" s="103"/>
      <c r="H495" s="104"/>
      <c r="M495" s="65"/>
      <c r="N495" s="65"/>
      <c r="O495" s="65"/>
      <c r="P495" s="65"/>
      <c r="Q495" s="58"/>
      <c r="R495" s="65"/>
      <c r="S495" s="65"/>
      <c r="T495" s="65"/>
      <c r="BL495" s="133" t="s">
        <v>190</v>
      </c>
      <c r="BM495" s="94" t="s">
        <v>311</v>
      </c>
      <c r="BN495" s="94" t="s">
        <v>355</v>
      </c>
      <c r="BO495" s="94" t="s">
        <v>21</v>
      </c>
      <c r="BP495" s="94" t="s">
        <v>356</v>
      </c>
      <c r="BQ495" s="94" t="s">
        <v>17</v>
      </c>
      <c r="BR495" s="94" t="s">
        <v>357</v>
      </c>
      <c r="BS495" s="94" t="s">
        <v>259</v>
      </c>
      <c r="BT495" s="94" t="s">
        <v>358</v>
      </c>
      <c r="BU495" s="94" t="s">
        <v>277</v>
      </c>
      <c r="BV495" s="94" t="s">
        <v>359</v>
      </c>
      <c r="BW495" s="98" t="s">
        <v>361</v>
      </c>
    </row>
    <row r="496" spans="7:75" ht="45" customHeight="1" x14ac:dyDescent="0.3">
      <c r="G496" s="103"/>
      <c r="H496" s="104"/>
      <c r="M496" s="96"/>
      <c r="N496" s="96"/>
      <c r="O496" s="96"/>
      <c r="P496" s="96"/>
      <c r="Q496" s="97"/>
      <c r="R496" s="65"/>
      <c r="S496" s="65"/>
      <c r="T496" s="65"/>
      <c r="BL496" s="134"/>
      <c r="BM496" s="95">
        <f ca="1">IFERROR(IF(#REF!="Primær Squat", AVERAGE(INDIRECT("Q4:Q"&amp;(#REF!+3))), 0), 0)</f>
        <v>0</v>
      </c>
      <c r="BN496" s="95">
        <f ca="1">IFERROR(IF(#REF!="Primær Squat", AVERAGE(INDIRECT("Q12:Q"&amp;(#REF!+11))), 0), 0)</f>
        <v>0</v>
      </c>
      <c r="BO496" s="95">
        <f ca="1">IFERROR(IF(#REF!="Primær Squat", AVERAGE(INDIRECT("Q54:Q"&amp;(#REF!+53))), 0), 0)</f>
        <v>0</v>
      </c>
      <c r="BP496" s="95">
        <f ca="1">IFERROR(IF(#REF!="Primær Squat", AVERAGE(INDIRECT("Q62:Q"&amp;(#REF!+61))), 0), 0)</f>
        <v>0</v>
      </c>
      <c r="BQ496" s="95">
        <f ca="1">IFERROR(IF(#REF!="Primær Squat", AVERAGE(INDIRECT("Q199:Q"&amp;(#REF!+198))), 0), 0)</f>
        <v>0</v>
      </c>
      <c r="BR496" s="95">
        <f ca="1">IFERROR(IF(#REF!="Primær Squat", AVERAGE(INDIRECT("Q207:Q"&amp;(#REF!+206))), 0), 0)</f>
        <v>0</v>
      </c>
      <c r="BS496" s="95">
        <f ca="1">IFERROR(IF(#REF!="Primær Squat", AVERAGE(INDIRECT("Q249:Q"&amp;(#REF!+248))), 0), 0)</f>
        <v>0</v>
      </c>
      <c r="BT496" s="95">
        <f ca="1">IFERROR(IF(#REF!="Primær Squat", AVERAGE(INDIRECT("Q257:Q"&amp;(#REF!+256))), 0), 0)</f>
        <v>0</v>
      </c>
      <c r="BU496" s="95">
        <f ca="1">IFERROR(IF(#REF!="Primær Squat", AVERAGE(INDIRECT("Q394:Q" &amp; (#REF! + 393))), 0), 0)</f>
        <v>0</v>
      </c>
      <c r="BV496" s="95">
        <f ca="1">IFERROR(IF(#REF!="Primær Squat", AVERAGE(INDIRECT("Q402:Q" &amp; (#REF! + 401))), 0), 0)</f>
        <v>0</v>
      </c>
      <c r="BW496" s="99" t="e">
        <f ca="1">SUMIF(BM496:BV496,"&lt;&gt;0") / COUNTIF(BM496:BV496, "&lt;&gt;0")</f>
        <v>#DIV/0!</v>
      </c>
    </row>
    <row r="497" spans="7:76" ht="87" customHeight="1" x14ac:dyDescent="0.3">
      <c r="G497" s="103"/>
      <c r="H497" s="104"/>
      <c r="BL497" s="53"/>
      <c r="BW497" s="54"/>
    </row>
    <row r="498" spans="7:76" ht="64" customHeight="1" x14ac:dyDescent="0.3">
      <c r="G498" s="103"/>
      <c r="H498" s="104"/>
      <c r="BL498" s="53"/>
      <c r="BW498" s="54"/>
    </row>
    <row r="499" spans="7:76" ht="64" customHeight="1" x14ac:dyDescent="0.3">
      <c r="G499" s="103"/>
      <c r="H499" s="104"/>
      <c r="BL499" s="133" t="s">
        <v>191</v>
      </c>
      <c r="BM499" s="94" t="s">
        <v>311</v>
      </c>
      <c r="BN499" s="94" t="s">
        <v>355</v>
      </c>
      <c r="BO499" s="94" t="s">
        <v>21</v>
      </c>
      <c r="BP499" s="94" t="s">
        <v>356</v>
      </c>
      <c r="BQ499" s="94" t="s">
        <v>17</v>
      </c>
      <c r="BR499" s="94" t="s">
        <v>357</v>
      </c>
      <c r="BS499" s="94" t="s">
        <v>259</v>
      </c>
      <c r="BT499" s="94" t="s">
        <v>358</v>
      </c>
      <c r="BU499" s="94" t="s">
        <v>277</v>
      </c>
      <c r="BV499" s="94" t="s">
        <v>360</v>
      </c>
      <c r="BW499" s="98" t="s">
        <v>361</v>
      </c>
    </row>
    <row r="500" spans="7:76" ht="64" customHeight="1" x14ac:dyDescent="0.3">
      <c r="G500" s="103"/>
      <c r="H500" s="104"/>
      <c r="BL500" s="134"/>
      <c r="BM500" s="95">
        <f ca="1">IFERROR(IF(#REF!="Primær Bænk", AVERAGE(INDIRECT("Q4:Q"&amp;(#REF!+3))), 0), 0)</f>
        <v>0</v>
      </c>
      <c r="BN500" s="95">
        <f ca="1">IFERROR(IF(#REF!="Primær Bænk", AVERAGE(INDIRECT("Q12:Q"&amp;(#REF!+11))), 0), 0)</f>
        <v>0</v>
      </c>
      <c r="BO500" s="95">
        <f ca="1">IFERROR(IF(#REF!="Primær Bænk", AVERAGE(INDIRECT("Q54:Q"&amp;(#REF!+53))), 0), 0)</f>
        <v>0</v>
      </c>
      <c r="BP500" s="95">
        <f ca="1">IFERROR(IF(#REF!="Primær Bænk", AVERAGE(INDIRECT("Q62:Q"&amp;(#REF!+61))), 0), 0)</f>
        <v>0</v>
      </c>
      <c r="BQ500" s="95">
        <f ca="1">IFERROR(IF(#REF!="Primær Bænk", AVERAGE(INDIRECT("Q199:Q"&amp;(#REF!+198))), 0), 0)</f>
        <v>0</v>
      </c>
      <c r="BR500" s="95">
        <f ca="1">IFERROR(IF(#REF!="Primær Bænk", AVERAGE(INDIRECT("Q207:Q"&amp;(#REF!+206))), 0), 0)</f>
        <v>0</v>
      </c>
      <c r="BS500" s="95">
        <f ca="1">IFERROR(IF(#REF!="Primær Bænk", AVERAGE(INDIRECT("Q249:Q"&amp;(#REF!+248))), 0), 0)</f>
        <v>0</v>
      </c>
      <c r="BT500" s="95">
        <f ca="1">IFERROR(IF(#REF!="Primær Bænk", AVERAGE(INDIRECT("Q257:Q"&amp;(#REF!+256))), 0), 0)</f>
        <v>0</v>
      </c>
      <c r="BU500" s="95">
        <f ca="1">IFERROR(IF(#REF!="Primær Bænk", AVERAGE(INDIRECT("Q394:Q" &amp; (#REF! + 393))), 0), 0)</f>
        <v>0</v>
      </c>
      <c r="BV500" s="95">
        <f ca="1">IFERROR(IF(#REF!="Primær Bænk", AVERAGE(INDIRECT("Q402:Q" &amp; (#REF! + 401))), 0), 0)</f>
        <v>0</v>
      </c>
      <c r="BW500" s="99" t="e">
        <f ca="1">SUMIF(BM500:BV500,"&lt;&gt;0") / COUNTIF(BM500:BV500, "&lt;&gt;0")</f>
        <v>#DIV/0!</v>
      </c>
    </row>
    <row r="501" spans="7:76" x14ac:dyDescent="0.3">
      <c r="G501" s="103"/>
      <c r="H501" s="104"/>
      <c r="BL501" s="53"/>
      <c r="BW501" s="54"/>
    </row>
    <row r="502" spans="7:76" x14ac:dyDescent="0.3">
      <c r="G502" s="103"/>
      <c r="H502" s="104"/>
      <c r="BL502" s="53"/>
      <c r="BW502" s="54"/>
    </row>
    <row r="503" spans="7:76" ht="39" customHeight="1" x14ac:dyDescent="0.3">
      <c r="G503" s="103"/>
      <c r="H503" s="104"/>
      <c r="BL503" s="53"/>
      <c r="BW503" s="54"/>
    </row>
    <row r="504" spans="7:76" x14ac:dyDescent="0.3">
      <c r="G504" s="103"/>
      <c r="H504" s="104"/>
      <c r="BL504" s="133" t="s">
        <v>192</v>
      </c>
      <c r="BM504" s="94" t="s">
        <v>311</v>
      </c>
      <c r="BN504" s="94" t="s">
        <v>355</v>
      </c>
      <c r="BO504" s="94" t="s">
        <v>21</v>
      </c>
      <c r="BP504" s="94" t="s">
        <v>356</v>
      </c>
      <c r="BQ504" s="94" t="s">
        <v>17</v>
      </c>
      <c r="BR504" s="94" t="s">
        <v>357</v>
      </c>
      <c r="BS504" s="94" t="s">
        <v>259</v>
      </c>
      <c r="BT504" s="94" t="s">
        <v>358</v>
      </c>
      <c r="BU504" s="94" t="s">
        <v>277</v>
      </c>
      <c r="BV504" s="94" t="s">
        <v>360</v>
      </c>
      <c r="BW504" s="98" t="s">
        <v>361</v>
      </c>
    </row>
    <row r="505" spans="7:76" ht="45" customHeight="1" x14ac:dyDescent="0.3">
      <c r="G505" s="103"/>
      <c r="H505" s="104"/>
      <c r="BL505" s="134"/>
      <c r="BM505" s="95">
        <f ca="1">IFERROR(IF(#REF!="Primær Dødløft", AVERAGE(INDIRECT("Q4:Q"&amp;(#REF!+3))), 0), 0)</f>
        <v>0</v>
      </c>
      <c r="BN505" s="95">
        <f ca="1">IFERROR(IF(#REF!="Primær Dødløft", AVERAGE(INDIRECT("Q12:Q"&amp;(#REF!+11))), 0), 0)</f>
        <v>0</v>
      </c>
      <c r="BO505" s="95">
        <f ca="1">IFERROR(IF(#REF!="Primær Dødløft", AVERAGE(INDIRECT("Q54:Q"&amp;(#REF!+53))), 0), 0)</f>
        <v>0</v>
      </c>
      <c r="BP505" s="95">
        <f ca="1">IFERROR(IF(#REF!="Primær Dødløft", AVERAGE(INDIRECT("Q62:Q"&amp;(#REF!+61))), 0), 0)</f>
        <v>0</v>
      </c>
      <c r="BQ505" s="95">
        <f ca="1">IFERROR(IF(#REF!="Primær Dødløft", AVERAGE(INDIRECT("Q199:Q"&amp;(#REF!+198))), 0), 0)</f>
        <v>0</v>
      </c>
      <c r="BR505" s="95">
        <f ca="1">IFERROR(IF(#REF!="Primær Dødløft", AVERAGE(INDIRECT("Q207:Q"&amp;(#REF!+206))), 0), 0)</f>
        <v>0</v>
      </c>
      <c r="BS505" s="95">
        <f ca="1">IFERROR(IF(#REF!="Primær Dødløft", AVERAGE(INDIRECT("Q249:Q"&amp;(#REF!+248))), 0), 0)</f>
        <v>0</v>
      </c>
      <c r="BT505" s="95">
        <f ca="1">IFERROR(IF(#REF!="Primær Dødløft", AVERAGE(INDIRECT("Q257:Q"&amp;(#REF!+256))), 0), 0)</f>
        <v>0</v>
      </c>
      <c r="BU505" s="95">
        <f ca="1">IFERROR(IF(#REF!="Primær Dødløft", AVERAGE(INDIRECT("Q394:Q" &amp; (#REF! + 393))), 0), 0)</f>
        <v>0</v>
      </c>
      <c r="BV505" s="95">
        <f ca="1">IFERROR(IF(#REF!="Primær Dødløft", AVERAGE(INDIRECT("Q402:Q" &amp; (#REF! + 401))), 0), 0)</f>
        <v>0</v>
      </c>
      <c r="BW505" s="99" t="e">
        <f ca="1">SUMIF(BM505:BV505,"&lt;&gt;0") / COUNTIF(BM505:BV505, "&lt;&gt;0")</f>
        <v>#DIV/0!</v>
      </c>
    </row>
    <row r="506" spans="7:76" ht="31" customHeight="1" x14ac:dyDescent="0.3">
      <c r="G506" s="103"/>
      <c r="H506" s="104"/>
    </row>
    <row r="507" spans="7:76" ht="44" customHeight="1" x14ac:dyDescent="0.3">
      <c r="G507" s="105"/>
      <c r="H507" s="106"/>
    </row>
    <row r="508" spans="7:76" ht="52" customHeight="1" x14ac:dyDescent="0.3"/>
    <row r="509" spans="7:76" ht="26" customHeight="1" x14ac:dyDescent="0.3">
      <c r="BX509" s="93"/>
    </row>
    <row r="511" spans="7:76" ht="34" x14ac:dyDescent="0.3">
      <c r="BL511" s="51"/>
      <c r="BM511" s="100"/>
      <c r="BN511" s="100"/>
      <c r="BO511" s="100"/>
      <c r="BP511" s="135" t="s">
        <v>363</v>
      </c>
      <c r="BQ511" s="135"/>
      <c r="BR511" s="135"/>
      <c r="BS511" s="135"/>
      <c r="BT511" s="135"/>
      <c r="BU511" s="100"/>
      <c r="BV511" s="100"/>
      <c r="BW511" s="52"/>
    </row>
    <row r="512" spans="7:76" x14ac:dyDescent="0.3">
      <c r="BL512" s="53"/>
      <c r="BW512" s="54"/>
    </row>
    <row r="513" spans="64:75" x14ac:dyDescent="0.3">
      <c r="BL513" s="133" t="s">
        <v>190</v>
      </c>
      <c r="BM513" s="94" t="s">
        <v>311</v>
      </c>
      <c r="BN513" s="94" t="s">
        <v>355</v>
      </c>
      <c r="BO513" s="94" t="s">
        <v>21</v>
      </c>
      <c r="BP513" s="94" t="s">
        <v>356</v>
      </c>
      <c r="BQ513" s="94" t="s">
        <v>17</v>
      </c>
      <c r="BR513" s="94" t="s">
        <v>357</v>
      </c>
      <c r="BS513" s="94" t="s">
        <v>259</v>
      </c>
      <c r="BT513" s="94" t="s">
        <v>358</v>
      </c>
      <c r="BU513" s="94" t="s">
        <v>277</v>
      </c>
      <c r="BV513" s="94" t="s">
        <v>359</v>
      </c>
      <c r="BW513" s="98" t="s">
        <v>364</v>
      </c>
    </row>
    <row r="514" spans="64:75" x14ac:dyDescent="0.3">
      <c r="BL514" s="134"/>
      <c r="BM514" s="95" t="e">
        <f xml:space="preserve"> IF(#REF!="Primær Squat",#REF!)</f>
        <v>#REF!</v>
      </c>
      <c r="BN514" s="95" t="e">
        <f xml:space="preserve"> IF(#REF!="Primær Squat",#REF!)</f>
        <v>#REF!</v>
      </c>
      <c r="BO514" s="95" t="e">
        <f xml:space="preserve"> IF(#REF!="Primær Squat",#REF!)</f>
        <v>#REF!</v>
      </c>
      <c r="BP514" s="95" t="e">
        <f xml:space="preserve"> IF(#REF!="Primær Squat",#REF!)</f>
        <v>#REF!</v>
      </c>
      <c r="BQ514" s="95" t="e">
        <f xml:space="preserve"> IF(#REF!="Primær Squat",#REF!)</f>
        <v>#REF!</v>
      </c>
      <c r="BR514" s="95" t="e">
        <f xml:space="preserve"> IF(#REF!="Primær Squat",#REF!)</f>
        <v>#REF!</v>
      </c>
      <c r="BS514" s="95" t="e">
        <f xml:space="preserve"> IF(#REF!="Primær Squat",#REF!)</f>
        <v>#REF!</v>
      </c>
      <c r="BT514" s="95" t="e">
        <f xml:space="preserve"> IF(#REF!="Primær Squat",#REF!)</f>
        <v>#REF!</v>
      </c>
      <c r="BU514" s="95" t="e">
        <f xml:space="preserve"> IF(#REF!="Primær Squat",#REF!)</f>
        <v>#REF!</v>
      </c>
      <c r="BV514" s="95" t="e">
        <f xml:space="preserve"> IF(#REF!="Primær Squat",#REF!)</f>
        <v>#REF!</v>
      </c>
      <c r="BW514" s="99" t="e">
        <f>AVERAGEIFS(BM514:BV514,BM514:BV514,"&lt;&gt;0", BM514:BV514, "&lt;&gt;FALSK")</f>
        <v>#REF!</v>
      </c>
    </row>
    <row r="515" spans="64:75" ht="30" customHeight="1" x14ac:dyDescent="0.3">
      <c r="BL515" s="53"/>
      <c r="BW515" s="54"/>
    </row>
    <row r="516" spans="64:75" x14ac:dyDescent="0.3">
      <c r="BL516" s="53"/>
      <c r="BW516" s="54"/>
    </row>
    <row r="517" spans="64:75" x14ac:dyDescent="0.3">
      <c r="BL517" s="133" t="s">
        <v>191</v>
      </c>
      <c r="BM517" s="94" t="s">
        <v>311</v>
      </c>
      <c r="BN517" s="94" t="s">
        <v>355</v>
      </c>
      <c r="BO517" s="94" t="s">
        <v>21</v>
      </c>
      <c r="BP517" s="94" t="s">
        <v>356</v>
      </c>
      <c r="BQ517" s="94" t="s">
        <v>17</v>
      </c>
      <c r="BR517" s="94" t="s">
        <v>357</v>
      </c>
      <c r="BS517" s="94" t="s">
        <v>259</v>
      </c>
      <c r="BT517" s="94" t="s">
        <v>358</v>
      </c>
      <c r="BU517" s="94" t="s">
        <v>277</v>
      </c>
      <c r="BV517" s="94" t="s">
        <v>360</v>
      </c>
      <c r="BW517" s="98" t="s">
        <v>364</v>
      </c>
    </row>
    <row r="518" spans="64:75" x14ac:dyDescent="0.3">
      <c r="BL518" s="134"/>
      <c r="BM518" s="95" t="e">
        <f xml:space="preserve"> IF(#REF!="Primær Bænk",#REF!)</f>
        <v>#REF!</v>
      </c>
      <c r="BN518" s="95" t="e">
        <f xml:space="preserve"> IF(#REF!="Primær Bænk",#REF!)</f>
        <v>#REF!</v>
      </c>
      <c r="BO518" s="95" t="e">
        <f xml:space="preserve"> IF(#REF!="Primær Bænk",#REF!)</f>
        <v>#REF!</v>
      </c>
      <c r="BP518" s="95" t="e">
        <f xml:space="preserve"> IF(#REF!="Primær Bænk",#REF!)</f>
        <v>#REF!</v>
      </c>
      <c r="BQ518" s="95" t="e">
        <f xml:space="preserve"> IF(#REF!="Primær Bænk",#REF!)</f>
        <v>#REF!</v>
      </c>
      <c r="BR518" s="95" t="e">
        <f xml:space="preserve"> IF(#REF!="Primær Bænk",#REF!)</f>
        <v>#REF!</v>
      </c>
      <c r="BS518" s="95" t="e">
        <f xml:space="preserve"> IF(#REF!="Primær Bænk",#REF!)</f>
        <v>#REF!</v>
      </c>
      <c r="BT518" s="95" t="e">
        <f xml:space="preserve"> IF(#REF!="Primær Bænk",#REF!)</f>
        <v>#REF!</v>
      </c>
      <c r="BU518" s="95" t="e">
        <f xml:space="preserve"> IF(#REF!="Primær Bænk",#REF!)</f>
        <v>#REF!</v>
      </c>
      <c r="BV518" s="95" t="e">
        <f xml:space="preserve"> IF(#REF!="Primær Bænk",#REF!)</f>
        <v>#REF!</v>
      </c>
      <c r="BW518" s="99" t="e">
        <f>AVERAGEIFS(BM518:BV518,BM518:BV518,"&lt;&gt;0", BM518:BV518, "&lt;&gt;FALSK")</f>
        <v>#REF!</v>
      </c>
    </row>
    <row r="519" spans="64:75" x14ac:dyDescent="0.3">
      <c r="BL519" s="53"/>
      <c r="BW519" s="54"/>
    </row>
    <row r="520" spans="64:75" x14ac:dyDescent="0.3">
      <c r="BL520" s="53"/>
      <c r="BW520" s="54"/>
    </row>
    <row r="521" spans="64:75" x14ac:dyDescent="0.3">
      <c r="BL521" s="53"/>
      <c r="BW521" s="54"/>
    </row>
    <row r="522" spans="64:75" x14ac:dyDescent="0.3">
      <c r="BL522" s="133" t="s">
        <v>192</v>
      </c>
      <c r="BM522" s="94" t="s">
        <v>311</v>
      </c>
      <c r="BN522" s="94" t="s">
        <v>355</v>
      </c>
      <c r="BO522" s="94" t="s">
        <v>21</v>
      </c>
      <c r="BP522" s="94" t="s">
        <v>356</v>
      </c>
      <c r="BQ522" s="94" t="s">
        <v>17</v>
      </c>
      <c r="BR522" s="94" t="s">
        <v>357</v>
      </c>
      <c r="BS522" s="94" t="s">
        <v>259</v>
      </c>
      <c r="BT522" s="94" t="s">
        <v>358</v>
      </c>
      <c r="BU522" s="94" t="s">
        <v>277</v>
      </c>
      <c r="BV522" s="94" t="s">
        <v>360</v>
      </c>
      <c r="BW522" s="98" t="s">
        <v>364</v>
      </c>
    </row>
    <row r="523" spans="64:75" x14ac:dyDescent="0.3">
      <c r="BL523" s="134"/>
      <c r="BM523" s="95" t="e">
        <f xml:space="preserve"> IF(#REF!="Primær Dødløft",#REF!)</f>
        <v>#REF!</v>
      </c>
      <c r="BN523" s="95" t="e">
        <f xml:space="preserve"> IF(#REF!="Primær Dødløft",#REF!)</f>
        <v>#REF!</v>
      </c>
      <c r="BO523" s="95" t="e">
        <f xml:space="preserve"> IF(#REF!="Primær Dødløft",#REF!)</f>
        <v>#REF!</v>
      </c>
      <c r="BP523" s="95" t="e">
        <f xml:space="preserve"> IF(#REF!="Primær Dødløft",#REF!)</f>
        <v>#REF!</v>
      </c>
      <c r="BQ523" s="95" t="e">
        <f xml:space="preserve"> IF(#REF!="Primær Dødløft",#REF!)</f>
        <v>#REF!</v>
      </c>
      <c r="BR523" s="95" t="e">
        <f xml:space="preserve"> IF(#REF!="Primær Dødløft",#REF!)</f>
        <v>#REF!</v>
      </c>
      <c r="BS523" s="95" t="e">
        <f xml:space="preserve"> IF(#REF!="Primær Dødløft",#REF!)</f>
        <v>#REF!</v>
      </c>
      <c r="BT523" s="95" t="e">
        <f xml:space="preserve"> IF(#REF!="Primær Dødløft",#REF!)</f>
        <v>#REF!</v>
      </c>
      <c r="BU523" s="95" t="e">
        <f xml:space="preserve"> IF(#REF!="Primær Dødløft",#REF!)</f>
        <v>#REF!</v>
      </c>
      <c r="BV523" s="95" t="e">
        <f xml:space="preserve"> IF(#REF!="Primær Dødløft",#REF!)</f>
        <v>#REF!</v>
      </c>
      <c r="BW523" s="99" t="e">
        <f>AVERAGEIFS(BM523:BV523,BM523:BV523,"&lt;&gt;0", BM523:BV523, "&lt;&gt;FALSK")</f>
        <v>#REF!</v>
      </c>
    </row>
    <row r="548" spans="1:17" x14ac:dyDescent="0.3">
      <c r="A548" s="63"/>
      <c r="B548" s="60"/>
      <c r="C548" s="60"/>
      <c r="D548" s="63"/>
      <c r="E548" s="62"/>
      <c r="F548" s="67"/>
      <c r="G548" s="59"/>
      <c r="H548" s="73"/>
      <c r="I548" s="73"/>
    </row>
    <row r="549" spans="1:17" x14ac:dyDescent="0.3">
      <c r="A549" s="61"/>
      <c r="B549" s="60"/>
      <c r="C549" s="60"/>
      <c r="D549" s="60"/>
      <c r="E549" s="60"/>
      <c r="F549" s="67"/>
      <c r="G549" s="74"/>
      <c r="H549" s="59"/>
      <c r="I549" s="59"/>
    </row>
    <row r="550" spans="1:17" x14ac:dyDescent="0.3">
      <c r="A550" s="63"/>
      <c r="B550" s="60"/>
      <c r="C550" s="61"/>
      <c r="D550" s="63"/>
      <c r="E550" s="60"/>
      <c r="F550" s="67"/>
      <c r="G550" s="74"/>
      <c r="H550" s="59"/>
      <c r="I550" s="59"/>
    </row>
    <row r="551" spans="1:17" x14ac:dyDescent="0.3">
      <c r="A551" s="62"/>
      <c r="B551" s="62"/>
      <c r="C551" s="60"/>
      <c r="D551" s="62"/>
      <c r="E551" s="62"/>
      <c r="F551" s="67"/>
      <c r="G551" s="74"/>
      <c r="H551" s="59"/>
      <c r="I551" s="59"/>
    </row>
    <row r="552" spans="1:17" x14ac:dyDescent="0.3">
      <c r="A552" s="62"/>
      <c r="B552" s="62"/>
      <c r="C552" s="60"/>
      <c r="D552" s="62"/>
      <c r="E552" s="62"/>
      <c r="F552" s="67"/>
      <c r="G552" s="74"/>
      <c r="H552" s="74"/>
      <c r="I552" s="74"/>
    </row>
    <row r="553" spans="1:17" x14ac:dyDescent="0.3">
      <c r="A553" s="62"/>
      <c r="B553" s="62"/>
      <c r="C553" s="60"/>
      <c r="D553" s="62"/>
      <c r="E553" s="62"/>
      <c r="F553" s="38"/>
      <c r="G553" s="76"/>
      <c r="H553" s="74"/>
      <c r="I553" s="74"/>
    </row>
    <row r="554" spans="1:17" x14ac:dyDescent="0.3">
      <c r="A554" s="62"/>
      <c r="B554" s="62"/>
      <c r="C554" s="60"/>
      <c r="D554" s="62"/>
      <c r="E554" s="62"/>
      <c r="F554" s="67"/>
      <c r="G554" s="76"/>
      <c r="H554" s="74"/>
      <c r="I554" s="74"/>
    </row>
    <row r="555" spans="1:17" x14ac:dyDescent="0.3">
      <c r="A555" s="61"/>
      <c r="B555" s="61"/>
      <c r="C555" s="61"/>
      <c r="D555" s="61"/>
      <c r="E555" s="61"/>
      <c r="F555" s="67"/>
      <c r="G555" s="65"/>
      <c r="H555" s="74"/>
      <c r="I555" s="74"/>
    </row>
    <row r="556" spans="1:17" x14ac:dyDescent="0.3">
      <c r="A556" s="62"/>
      <c r="B556" s="63"/>
      <c r="C556" s="63"/>
      <c r="D556" s="63"/>
      <c r="E556" s="62"/>
      <c r="F556" s="67"/>
      <c r="G556" s="65"/>
      <c r="H556" s="57"/>
      <c r="I556" s="57"/>
      <c r="J556" s="137"/>
      <c r="K556" s="57"/>
      <c r="L556" s="57"/>
    </row>
    <row r="557" spans="1:17" x14ac:dyDescent="0.3">
      <c r="A557" s="63"/>
      <c r="B557" s="63"/>
      <c r="C557" s="63"/>
      <c r="D557" s="63"/>
      <c r="E557" s="60"/>
      <c r="F557" s="38"/>
      <c r="G557" s="65"/>
      <c r="H557" s="76"/>
      <c r="I557" s="76"/>
      <c r="J557" s="137"/>
      <c r="K557" s="58"/>
      <c r="L557" s="58"/>
      <c r="M557" s="64"/>
      <c r="N557" s="64"/>
      <c r="O557" s="64"/>
      <c r="P557" s="64"/>
      <c r="Q557" s="64"/>
    </row>
    <row r="558" spans="1:17" x14ac:dyDescent="0.3">
      <c r="A558" s="62"/>
      <c r="B558" s="62"/>
      <c r="C558" s="68"/>
      <c r="D558" s="68"/>
      <c r="E558" s="60"/>
      <c r="F558" s="38"/>
      <c r="G558" s="65"/>
      <c r="H558" s="65"/>
      <c r="I558" s="78"/>
    </row>
    <row r="559" spans="1:17" x14ac:dyDescent="0.3">
      <c r="A559" s="62"/>
      <c r="B559" s="62"/>
      <c r="C559" s="68"/>
      <c r="D559" s="68"/>
      <c r="E559" s="60"/>
      <c r="F559" s="60"/>
      <c r="G559" s="65"/>
      <c r="H559" s="65"/>
      <c r="I559" s="65"/>
      <c r="M559" s="64"/>
      <c r="N559" s="64"/>
      <c r="O559" s="64"/>
      <c r="P559" s="64"/>
      <c r="Q559" s="64"/>
    </row>
    <row r="560" spans="1:17" x14ac:dyDescent="0.3">
      <c r="A560" s="62"/>
      <c r="B560" s="62"/>
      <c r="C560" s="68"/>
      <c r="D560" s="68"/>
      <c r="E560" s="63"/>
      <c r="F560" s="66"/>
      <c r="G560" s="65"/>
      <c r="H560" s="65"/>
      <c r="I560" s="65"/>
      <c r="M560" s="75"/>
      <c r="N560" s="75"/>
      <c r="O560" s="75"/>
      <c r="P560" s="75"/>
      <c r="Q560" s="75"/>
    </row>
    <row r="561" spans="1:17" x14ac:dyDescent="0.3">
      <c r="A561" s="57"/>
      <c r="B561" s="132"/>
      <c r="C561" s="132"/>
      <c r="D561" s="76"/>
      <c r="E561" s="76"/>
      <c r="F561" s="60"/>
      <c r="G561" s="65"/>
      <c r="H561" s="65"/>
      <c r="I561" s="65"/>
      <c r="M561" s="75"/>
      <c r="N561" s="75"/>
      <c r="O561" s="75"/>
      <c r="P561" s="75"/>
      <c r="Q561" s="75"/>
    </row>
    <row r="562" spans="1:17" x14ac:dyDescent="0.3">
      <c r="A562" s="127"/>
      <c r="B562" s="128"/>
      <c r="C562" s="128"/>
      <c r="D562" s="128"/>
      <c r="E562" s="128"/>
      <c r="F562" s="76"/>
      <c r="G562" s="65"/>
      <c r="H562" s="65"/>
      <c r="I562" s="65"/>
      <c r="M562" s="75"/>
      <c r="N562" s="75"/>
      <c r="O562" s="75"/>
      <c r="P562" s="75"/>
      <c r="Q562" s="75"/>
    </row>
    <row r="563" spans="1:17" x14ac:dyDescent="0.3">
      <c r="A563" s="127"/>
      <c r="B563" s="62"/>
      <c r="C563" s="63"/>
      <c r="D563" s="63"/>
      <c r="E563" s="63"/>
      <c r="F563" s="128"/>
      <c r="G563" s="65"/>
      <c r="H563" s="65"/>
      <c r="I563" s="65"/>
      <c r="M563" s="75"/>
      <c r="N563" s="75"/>
      <c r="O563" s="75"/>
      <c r="P563" s="75"/>
      <c r="Q563" s="75"/>
    </row>
    <row r="564" spans="1:17" x14ac:dyDescent="0.3">
      <c r="A564" s="127"/>
      <c r="B564" s="63"/>
      <c r="C564" s="63"/>
      <c r="D564" s="63"/>
      <c r="E564" s="63"/>
      <c r="F564" s="128"/>
      <c r="G564" s="65"/>
      <c r="H564" s="65"/>
      <c r="I564" s="65"/>
      <c r="M564" s="77"/>
      <c r="N564" s="77"/>
      <c r="O564" s="77"/>
      <c r="P564" s="77"/>
      <c r="Q564" s="77"/>
    </row>
    <row r="565" spans="1:17" x14ac:dyDescent="0.3">
      <c r="A565" s="127"/>
      <c r="B565" s="62"/>
      <c r="C565" s="62"/>
      <c r="D565" s="68"/>
      <c r="E565" s="68"/>
      <c r="F565" s="128"/>
      <c r="G565" s="65"/>
      <c r="H565" s="65"/>
      <c r="I565" s="65"/>
      <c r="M565" s="77"/>
      <c r="N565" s="77"/>
      <c r="O565" s="77"/>
      <c r="P565" s="77"/>
      <c r="Q565" s="77"/>
    </row>
    <row r="566" spans="1:17" x14ac:dyDescent="0.3">
      <c r="A566" s="127"/>
      <c r="B566" s="62"/>
      <c r="C566" s="62"/>
      <c r="D566" s="68"/>
      <c r="E566" s="68"/>
      <c r="F566" s="128"/>
      <c r="G566" s="65"/>
      <c r="H566" s="65"/>
      <c r="I566" s="65"/>
    </row>
    <row r="567" spans="1:17" x14ac:dyDescent="0.3">
      <c r="A567" s="127"/>
      <c r="B567" s="62"/>
      <c r="C567" s="62"/>
      <c r="D567" s="68"/>
      <c r="E567" s="68"/>
      <c r="F567" s="128"/>
      <c r="G567" s="65"/>
      <c r="H567" s="65"/>
      <c r="I567" s="65"/>
    </row>
    <row r="568" spans="1:17" x14ac:dyDescent="0.3">
      <c r="A568" s="127"/>
      <c r="B568" s="131"/>
      <c r="C568" s="131"/>
      <c r="D568" s="75"/>
      <c r="E568" s="75"/>
      <c r="F568" s="128"/>
      <c r="G568" s="65"/>
      <c r="H568" s="65"/>
      <c r="I568" s="65"/>
    </row>
    <row r="569" spans="1:17" x14ac:dyDescent="0.3">
      <c r="A569" s="127"/>
      <c r="B569" s="131"/>
      <c r="C569" s="131"/>
      <c r="D569" s="75"/>
      <c r="E569" s="75"/>
      <c r="F569" s="75"/>
      <c r="G569" s="65"/>
      <c r="H569" s="65"/>
      <c r="I569" s="65"/>
    </row>
    <row r="570" spans="1:17" x14ac:dyDescent="0.3">
      <c r="A570" s="127"/>
      <c r="B570" s="131"/>
      <c r="C570" s="131"/>
      <c r="D570" s="75"/>
      <c r="E570" s="75"/>
      <c r="F570" s="75"/>
      <c r="G570" s="65"/>
      <c r="H570" s="65"/>
      <c r="I570" s="65"/>
    </row>
    <row r="571" spans="1:17" x14ac:dyDescent="0.3">
      <c r="A571" s="127"/>
      <c r="B571" s="131"/>
      <c r="C571" s="131"/>
      <c r="D571" s="75"/>
      <c r="E571" s="75"/>
      <c r="F571" s="75"/>
      <c r="H571" s="65"/>
      <c r="I571" s="65"/>
    </row>
    <row r="572" spans="1:17" x14ac:dyDescent="0.3">
      <c r="A572" s="127"/>
      <c r="B572" s="131"/>
      <c r="C572" s="131"/>
      <c r="D572" s="75"/>
      <c r="E572" s="75"/>
      <c r="F572" s="75"/>
      <c r="H572" s="65"/>
      <c r="I572" s="65"/>
      <c r="M572" s="129"/>
      <c r="N572" s="129"/>
      <c r="O572" s="129"/>
      <c r="P572" s="129"/>
      <c r="Q572" s="129"/>
    </row>
    <row r="573" spans="1:17" x14ac:dyDescent="0.3">
      <c r="A573" s="127"/>
      <c r="B573" s="131"/>
      <c r="C573" s="131"/>
      <c r="D573" s="75"/>
      <c r="E573" s="75"/>
      <c r="F573" s="75"/>
      <c r="H573" s="65"/>
      <c r="I573" s="65"/>
    </row>
    <row r="574" spans="1:17" x14ac:dyDescent="0.3">
      <c r="A574" s="127"/>
      <c r="B574" s="131"/>
      <c r="C574" s="131"/>
      <c r="D574" s="75"/>
      <c r="E574" s="75"/>
      <c r="F574" s="75"/>
      <c r="M574" s="130"/>
      <c r="N574" s="130"/>
      <c r="O574" s="130"/>
      <c r="P574" s="130"/>
      <c r="Q574" s="130"/>
    </row>
    <row r="575" spans="1:17" x14ac:dyDescent="0.3">
      <c r="A575" s="127"/>
      <c r="B575" s="131"/>
      <c r="C575" s="131"/>
      <c r="D575" s="75"/>
      <c r="E575" s="75"/>
      <c r="F575" s="75"/>
    </row>
    <row r="576" spans="1:17" x14ac:dyDescent="0.3">
      <c r="A576" s="79"/>
      <c r="B576" s="131"/>
      <c r="C576" s="131"/>
      <c r="D576" s="75"/>
      <c r="E576" s="75"/>
      <c r="F576" s="75"/>
    </row>
    <row r="577" spans="1:6" x14ac:dyDescent="0.3">
      <c r="A577" s="79"/>
      <c r="B577" s="131"/>
      <c r="C577" s="131"/>
      <c r="D577" s="75"/>
      <c r="E577" s="75"/>
      <c r="F577" s="75"/>
    </row>
    <row r="578" spans="1:6" x14ac:dyDescent="0.3">
      <c r="F578" s="75"/>
    </row>
  </sheetData>
  <mergeCells count="55">
    <mergeCell ref="A574:A575"/>
    <mergeCell ref="B574:C575"/>
    <mergeCell ref="B576:C576"/>
    <mergeCell ref="B577:C577"/>
    <mergeCell ref="M574:Q574"/>
    <mergeCell ref="A568:A569"/>
    <mergeCell ref="B568:C569"/>
    <mergeCell ref="A570:A571"/>
    <mergeCell ref="B570:C571"/>
    <mergeCell ref="A572:A573"/>
    <mergeCell ref="B572:C573"/>
    <mergeCell ref="BL513:BL514"/>
    <mergeCell ref="BL517:BL518"/>
    <mergeCell ref="BL522:BL523"/>
    <mergeCell ref="J556:J557"/>
    <mergeCell ref="B561:C561"/>
    <mergeCell ref="A562:A564"/>
    <mergeCell ref="B562:E562"/>
    <mergeCell ref="F563:F568"/>
    <mergeCell ref="M572:Q572"/>
    <mergeCell ref="A565:A567"/>
    <mergeCell ref="BP493:BT493"/>
    <mergeCell ref="I486:I487"/>
    <mergeCell ref="BL495:BL496"/>
    <mergeCell ref="BL499:BL500"/>
    <mergeCell ref="BL504:BL505"/>
    <mergeCell ref="BP511:BT511"/>
    <mergeCell ref="J466:L466"/>
    <mergeCell ref="M476:N476"/>
    <mergeCell ref="R476:S476"/>
    <mergeCell ref="M481:N481"/>
    <mergeCell ref="R481:S481"/>
    <mergeCell ref="M485:N485"/>
    <mergeCell ref="AB11:AC11"/>
    <mergeCell ref="B10:C10"/>
    <mergeCell ref="D10:D13"/>
    <mergeCell ref="E10:F10"/>
    <mergeCell ref="A6:A8"/>
    <mergeCell ref="B6:F8"/>
    <mergeCell ref="AA7:AA8"/>
    <mergeCell ref="Y8:Z8"/>
    <mergeCell ref="AD8:AH10"/>
    <mergeCell ref="Y10:AC10"/>
    <mergeCell ref="Y11:Z11"/>
    <mergeCell ref="AA11:AA14"/>
    <mergeCell ref="B1:F1"/>
    <mergeCell ref="G1:I1"/>
    <mergeCell ref="J1:L1"/>
    <mergeCell ref="B2:F2"/>
    <mergeCell ref="AC2:AG2"/>
    <mergeCell ref="A3:A5"/>
    <mergeCell ref="B3:F5"/>
    <mergeCell ref="AC3:AD3"/>
    <mergeCell ref="AF3:AG3"/>
    <mergeCell ref="Y5:AC6"/>
  </mergeCells>
  <conditionalFormatting sqref="B7:C8">
    <cfRule type="expression" dxfId="3" priority="3">
      <formula>MIN(IF(G7:H8&lt;&gt;"",1,0))=1</formula>
    </cfRule>
    <cfRule type="expression" dxfId="2" priority="4">
      <formula>COUNTA(G7:H8)&gt;0</formula>
    </cfRule>
  </conditionalFormatting>
  <conditionalFormatting sqref="D7:D8">
    <cfRule type="expression" dxfId="1" priority="7">
      <formula>MIN(IF(I7:I8&lt;&gt;"",1,0))=1</formula>
    </cfRule>
    <cfRule type="expression" dxfId="0" priority="8">
      <formula>COUNTA(I7:I8)&gt;0</formula>
    </cfRule>
  </conditionalFormatting>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1147197F-4E0A-AD48-83DE-A822EE90EA5A}">
          <x14:formula1>
            <xm:f>'Drop-Down Menus'!$A$1:$R$1</xm:f>
          </x14:formula1>
          <xm:sqref>A3:A8</xm:sqref>
        </x14:dataValidation>
        <x14:dataValidation type="list" allowBlank="1" showInputMessage="1" showErrorMessage="1" xr:uid="{31015E68-649A-9148-B3CB-542093CCD868}">
          <x14:formula1>
            <xm:f>'Drop-Down Menus'!$T$2:$T$10</xm:f>
          </x14:formula1>
          <xm:sqref>I3:I8</xm:sqref>
        </x14:dataValidation>
        <x14:dataValidation type="list" allowBlank="1" showInputMessage="1" showErrorMessage="1" xr:uid="{C6546A01-D008-0147-B3B9-7C62FEAED4D3}">
          <x14:formula1>
            <xm:f>OFFSET('Drop-Down Menus'!$A$1,1,MATCH(A3,'Drop-Down Menus'!$A$1:$R$1,0)-1,COUNTA(OFFSET('Drop-Down Menus'!$A$1,1,MATCH(A3,'Drop-Down Menus'!$A$1:$R$1,0)-1,100,1)),1)</xm:f>
          </x14:formula1>
          <xm:sqref>B3:F8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6018-D89C-BE4B-BD3A-9698AEE1BD10}">
  <sheetPr>
    <tabColor rgb="FFFF0000"/>
  </sheetPr>
  <dimension ref="A1:DH587"/>
  <sheetViews>
    <sheetView showGridLines="0" tabSelected="1" zoomScale="61" zoomScaleNormal="90" workbookViewId="0">
      <selection activeCell="N12" sqref="N12"/>
    </sheetView>
  </sheetViews>
  <sheetFormatPr baseColWidth="10" defaultColWidth="10.83203125" defaultRowHeight="26" x14ac:dyDescent="0.3"/>
  <cols>
    <col min="1" max="1" width="26.83203125" style="50" customWidth="1"/>
    <col min="2" max="3" width="21.5" style="50" customWidth="1"/>
    <col min="4" max="4" width="22.6640625" style="50" customWidth="1"/>
    <col min="5" max="6" width="21.5" style="50" customWidth="1"/>
    <col min="7" max="12" width="25.6640625" style="50" customWidth="1"/>
    <col min="13" max="13" width="23.1640625" style="50" customWidth="1"/>
    <col min="14" max="17" width="11.1640625" style="50" customWidth="1"/>
    <col min="18" max="20" width="10.83203125" style="50"/>
    <col min="21" max="21" width="19.33203125" style="50" customWidth="1"/>
    <col min="22" max="23" width="10.83203125" style="50"/>
    <col min="24" max="24" width="3.33203125" style="50" customWidth="1"/>
    <col min="25" max="25" width="18.83203125" style="50" hidden="1" customWidth="1"/>
    <col min="26" max="26" width="32" style="50" hidden="1" customWidth="1"/>
    <col min="27" max="27" width="26.83203125" style="50" hidden="1" customWidth="1"/>
    <col min="28" max="28" width="36" style="50" hidden="1" customWidth="1"/>
    <col min="29" max="29" width="29.33203125" style="50" hidden="1" customWidth="1"/>
    <col min="30" max="30" width="7.33203125" style="50" customWidth="1"/>
    <col min="31" max="31" width="36.1640625" style="50" customWidth="1"/>
    <col min="32" max="32" width="39.1640625" style="50" hidden="1" customWidth="1"/>
    <col min="33" max="33" width="17.33203125" style="50" hidden="1" customWidth="1"/>
    <col min="34" max="34" width="21.5" style="50" hidden="1" customWidth="1"/>
    <col min="35" max="35" width="18.83203125" style="50" hidden="1" customWidth="1"/>
    <col min="36" max="36" width="16.1640625" style="50" hidden="1" customWidth="1"/>
    <col min="37" max="37" width="15.5" style="50" hidden="1" customWidth="1"/>
    <col min="38" max="38" width="18.1640625" style="50" hidden="1" customWidth="1"/>
    <col min="39" max="39" width="27" style="50" hidden="1" customWidth="1"/>
    <col min="40" max="40" width="17.1640625" style="50" hidden="1" customWidth="1"/>
    <col min="41" max="41" width="10.83203125" style="50"/>
    <col min="42" max="42" width="15.5" style="50" customWidth="1"/>
    <col min="43" max="43" width="16.33203125" style="50" customWidth="1"/>
    <col min="44" max="44" width="16.6640625" style="50" bestFit="1" customWidth="1"/>
    <col min="45" max="45" width="17.33203125" style="50" hidden="1" customWidth="1"/>
    <col min="46" max="46" width="15.5" style="50" hidden="1" customWidth="1"/>
    <col min="47" max="47" width="19.5" style="50" customWidth="1"/>
    <col min="48" max="48" width="15.6640625" style="50" customWidth="1"/>
    <col min="49" max="49" width="14.33203125" style="50" customWidth="1"/>
    <col min="50" max="50" width="20.1640625" style="50" customWidth="1"/>
    <col min="51" max="51" width="19.33203125" style="50" customWidth="1"/>
    <col min="52" max="52" width="20.5" style="50" customWidth="1"/>
    <col min="53" max="53" width="45.1640625" style="50" customWidth="1"/>
    <col min="54" max="54" width="44" style="50" hidden="1" customWidth="1"/>
    <col min="55" max="55" width="28" style="50" hidden="1" customWidth="1"/>
    <col min="56" max="56" width="19.6640625" style="50" customWidth="1"/>
    <col min="57" max="96" width="10.83203125" style="50"/>
    <col min="97" max="97" width="0" style="50" hidden="1" customWidth="1"/>
    <col min="98" max="99" width="10.83203125" style="50"/>
    <col min="100" max="109" width="22" style="50" hidden="1" customWidth="1"/>
    <col min="110" max="110" width="18.1640625" style="50" hidden="1" customWidth="1"/>
    <col min="111" max="111" width="35.1640625" style="50" hidden="1" customWidth="1"/>
    <col min="112" max="16384" width="10.83203125" style="50"/>
  </cols>
  <sheetData>
    <row r="1" spans="1:34" ht="81" customHeight="1" x14ac:dyDescent="0.3">
      <c r="A1" s="33"/>
      <c r="B1" s="161"/>
      <c r="C1" s="161"/>
      <c r="D1" s="161"/>
      <c r="E1" s="161"/>
      <c r="F1" s="161"/>
      <c r="G1" s="162" t="s">
        <v>371</v>
      </c>
      <c r="H1" s="162"/>
      <c r="I1" s="162"/>
      <c r="J1" s="157" t="s">
        <v>372</v>
      </c>
      <c r="K1" s="158"/>
      <c r="L1" s="159"/>
    </row>
    <row r="2" spans="1:34" ht="99" customHeight="1" x14ac:dyDescent="0.3">
      <c r="A2" s="34" t="s">
        <v>370</v>
      </c>
      <c r="B2" s="160" t="s">
        <v>373</v>
      </c>
      <c r="C2" s="160"/>
      <c r="D2" s="160"/>
      <c r="E2" s="160"/>
      <c r="F2" s="160"/>
      <c r="G2" s="35" t="s">
        <v>1</v>
      </c>
      <c r="H2" s="115" t="s">
        <v>369</v>
      </c>
      <c r="I2" s="115" t="s">
        <v>0</v>
      </c>
      <c r="J2" s="36" t="s">
        <v>1</v>
      </c>
      <c r="K2" s="116" t="s">
        <v>369</v>
      </c>
      <c r="L2" s="37" t="s">
        <v>0</v>
      </c>
      <c r="X2" s="38"/>
      <c r="Y2" s="38"/>
      <c r="Z2" s="38"/>
      <c r="AA2" s="38"/>
      <c r="AB2" s="38"/>
      <c r="AC2" s="128"/>
      <c r="AD2" s="128"/>
      <c r="AE2" s="128"/>
      <c r="AF2" s="128"/>
      <c r="AG2" s="128"/>
    </row>
    <row r="3" spans="1:34" ht="70" customHeight="1" x14ac:dyDescent="0.3">
      <c r="A3" s="142" t="s">
        <v>5</v>
      </c>
      <c r="B3" s="145" t="s">
        <v>23</v>
      </c>
      <c r="C3" s="146"/>
      <c r="D3" s="146"/>
      <c r="E3" s="146"/>
      <c r="F3" s="147"/>
      <c r="G3" s="41">
        <v>10</v>
      </c>
      <c r="H3" s="32">
        <v>10</v>
      </c>
      <c r="I3" s="32">
        <v>10</v>
      </c>
      <c r="J3" s="42"/>
      <c r="K3" s="43"/>
      <c r="L3" s="46"/>
      <c r="X3" s="38"/>
      <c r="Y3" s="38"/>
      <c r="Z3" s="38"/>
      <c r="AA3" s="38"/>
      <c r="AB3" s="38"/>
      <c r="AC3" s="156"/>
      <c r="AD3" s="156"/>
      <c r="AE3" s="61"/>
      <c r="AF3" s="156"/>
      <c r="AG3" s="156"/>
    </row>
    <row r="4" spans="1:34" ht="70" customHeight="1" x14ac:dyDescent="0.3">
      <c r="A4" s="143"/>
      <c r="B4" s="148"/>
      <c r="C4" s="149"/>
      <c r="D4" s="149"/>
      <c r="E4" s="149"/>
      <c r="F4" s="150"/>
      <c r="G4" s="31">
        <v>10</v>
      </c>
      <c r="H4" s="117">
        <v>10</v>
      </c>
      <c r="I4" s="117">
        <v>10</v>
      </c>
      <c r="J4" s="39"/>
      <c r="K4" s="118"/>
      <c r="L4" s="40"/>
      <c r="M4" s="62"/>
      <c r="Y4" s="62"/>
      <c r="Z4" s="62"/>
      <c r="AA4" s="66"/>
      <c r="AB4" s="62"/>
      <c r="AC4" s="62"/>
      <c r="AD4" s="62"/>
      <c r="AE4" s="62"/>
      <c r="AF4" s="61"/>
      <c r="AG4" s="62"/>
      <c r="AH4" s="62"/>
    </row>
    <row r="5" spans="1:34" ht="70" customHeight="1" x14ac:dyDescent="0.3">
      <c r="A5" s="144"/>
      <c r="B5" s="151"/>
      <c r="C5" s="152"/>
      <c r="D5" s="152"/>
      <c r="E5" s="152"/>
      <c r="F5" s="153"/>
      <c r="G5" s="112">
        <v>10</v>
      </c>
      <c r="H5" s="45">
        <v>10</v>
      </c>
      <c r="I5" s="45">
        <v>10</v>
      </c>
      <c r="J5" s="39"/>
      <c r="K5" s="118"/>
      <c r="L5" s="40"/>
      <c r="M5" s="62"/>
      <c r="Y5" s="155"/>
      <c r="Z5" s="155"/>
      <c r="AA5" s="155"/>
      <c r="AB5" s="155"/>
      <c r="AC5" s="155"/>
      <c r="AD5" s="62"/>
      <c r="AE5" s="62"/>
      <c r="AF5" s="61"/>
      <c r="AG5" s="62"/>
      <c r="AH5" s="62"/>
    </row>
    <row r="6" spans="1:34" ht="70" customHeight="1" x14ac:dyDescent="0.3">
      <c r="A6" s="142" t="s">
        <v>5</v>
      </c>
      <c r="B6" s="145" t="s">
        <v>23</v>
      </c>
      <c r="C6" s="146"/>
      <c r="D6" s="146"/>
      <c r="E6" s="146"/>
      <c r="F6" s="147"/>
      <c r="G6" s="163">
        <v>12</v>
      </c>
      <c r="H6" s="164">
        <v>12</v>
      </c>
      <c r="I6" s="164">
        <v>10</v>
      </c>
      <c r="J6" s="42">
        <v>10</v>
      </c>
      <c r="K6" s="43">
        <v>10</v>
      </c>
      <c r="L6" s="80">
        <v>10</v>
      </c>
      <c r="M6" s="62"/>
      <c r="Y6" s="155"/>
      <c r="Z6" s="155"/>
      <c r="AA6" s="155"/>
      <c r="AB6" s="155"/>
      <c r="AC6" s="155"/>
      <c r="AD6" s="62"/>
      <c r="AE6" s="62"/>
      <c r="AF6" s="61"/>
      <c r="AG6" s="62"/>
      <c r="AH6" s="62"/>
    </row>
    <row r="7" spans="1:34" ht="70" customHeight="1" x14ac:dyDescent="0.3">
      <c r="A7" s="143"/>
      <c r="B7" s="148"/>
      <c r="C7" s="149"/>
      <c r="D7" s="149"/>
      <c r="E7" s="149"/>
      <c r="F7" s="150"/>
      <c r="G7" s="165">
        <v>12</v>
      </c>
      <c r="H7" s="166">
        <v>12</v>
      </c>
      <c r="I7" s="166">
        <v>10</v>
      </c>
      <c r="J7" s="39">
        <v>10</v>
      </c>
      <c r="K7" s="118">
        <v>10</v>
      </c>
      <c r="L7" s="40">
        <v>10</v>
      </c>
      <c r="Y7" s="63"/>
      <c r="Z7" s="62"/>
      <c r="AA7" s="141"/>
      <c r="AB7" s="63"/>
      <c r="AC7" s="62"/>
      <c r="AD7" s="62"/>
      <c r="AE7" s="62"/>
      <c r="AF7" s="61"/>
      <c r="AG7" s="62"/>
      <c r="AH7" s="62"/>
    </row>
    <row r="8" spans="1:34" ht="70" customHeight="1" x14ac:dyDescent="0.3">
      <c r="A8" s="144"/>
      <c r="B8" s="151"/>
      <c r="C8" s="152"/>
      <c r="D8" s="152"/>
      <c r="E8" s="152"/>
      <c r="F8" s="153"/>
      <c r="G8" s="112">
        <v>12</v>
      </c>
      <c r="H8" s="167">
        <v>12</v>
      </c>
      <c r="I8" s="167">
        <v>10</v>
      </c>
      <c r="J8" s="47">
        <v>10</v>
      </c>
      <c r="K8" s="48">
        <v>10</v>
      </c>
      <c r="L8" s="49">
        <v>10</v>
      </c>
      <c r="Y8" s="156"/>
      <c r="Z8" s="156"/>
      <c r="AA8" s="141"/>
      <c r="AB8" s="63"/>
      <c r="AC8" s="62"/>
      <c r="AD8" s="128"/>
      <c r="AE8" s="128"/>
      <c r="AF8" s="128"/>
      <c r="AG8" s="128"/>
      <c r="AH8" s="128"/>
    </row>
    <row r="9" spans="1:34" ht="70" customHeight="1" x14ac:dyDescent="0.3">
      <c r="A9" s="142" t="s">
        <v>5</v>
      </c>
      <c r="B9" s="145" t="s">
        <v>23</v>
      </c>
      <c r="C9" s="146"/>
      <c r="D9" s="146"/>
      <c r="E9" s="146"/>
      <c r="F9" s="147"/>
      <c r="G9" s="41">
        <v>20</v>
      </c>
      <c r="H9" s="32">
        <v>20</v>
      </c>
      <c r="I9" s="32">
        <v>10</v>
      </c>
      <c r="J9" s="42">
        <v>12</v>
      </c>
      <c r="K9" s="43">
        <v>12</v>
      </c>
      <c r="L9" s="46">
        <v>10</v>
      </c>
      <c r="Y9" s="63"/>
      <c r="Z9" s="63"/>
      <c r="AA9" s="66"/>
      <c r="AB9" s="63"/>
      <c r="AC9" s="62"/>
      <c r="AD9" s="128"/>
      <c r="AE9" s="128"/>
      <c r="AF9" s="128"/>
      <c r="AG9" s="128"/>
      <c r="AH9" s="128"/>
    </row>
    <row r="10" spans="1:34" ht="70" customHeight="1" x14ac:dyDescent="0.3">
      <c r="A10" s="143"/>
      <c r="B10" s="148"/>
      <c r="C10" s="149"/>
      <c r="D10" s="149"/>
      <c r="E10" s="149"/>
      <c r="F10" s="150"/>
      <c r="G10" s="31">
        <v>20</v>
      </c>
      <c r="H10" s="117">
        <v>20</v>
      </c>
      <c r="I10" s="117">
        <v>9</v>
      </c>
      <c r="J10" s="39">
        <v>12</v>
      </c>
      <c r="K10" s="118">
        <v>12</v>
      </c>
      <c r="L10" s="40">
        <v>10</v>
      </c>
      <c r="Y10" s="154"/>
      <c r="Z10" s="154"/>
      <c r="AA10" s="154"/>
      <c r="AB10" s="154"/>
      <c r="AC10" s="154"/>
      <c r="AD10" s="128"/>
      <c r="AE10" s="128"/>
      <c r="AF10" s="128"/>
      <c r="AG10" s="128"/>
      <c r="AH10" s="128"/>
    </row>
    <row r="11" spans="1:34" ht="70" customHeight="1" x14ac:dyDescent="0.3">
      <c r="A11" s="144"/>
      <c r="B11" s="151"/>
      <c r="C11" s="152"/>
      <c r="D11" s="152"/>
      <c r="E11" s="152"/>
      <c r="F11" s="153"/>
      <c r="G11" s="44">
        <v>20</v>
      </c>
      <c r="H11" s="45">
        <v>20</v>
      </c>
      <c r="I11" s="45">
        <v>9</v>
      </c>
      <c r="J11" s="39">
        <v>12</v>
      </c>
      <c r="K11" s="118">
        <v>12</v>
      </c>
      <c r="L11" s="40">
        <v>10</v>
      </c>
      <c r="P11" s="93"/>
      <c r="Y11" s="128"/>
      <c r="Z11" s="128"/>
      <c r="AA11" s="141"/>
      <c r="AB11" s="128"/>
      <c r="AC11" s="128"/>
      <c r="AD11" s="63"/>
      <c r="AE11" s="63"/>
      <c r="AF11" s="63"/>
      <c r="AG11" s="63"/>
    </row>
    <row r="12" spans="1:34" ht="70" customHeight="1" x14ac:dyDescent="0.3">
      <c r="A12" s="142" t="s">
        <v>5</v>
      </c>
      <c r="B12" s="145" t="s">
        <v>343</v>
      </c>
      <c r="C12" s="146"/>
      <c r="D12" s="146"/>
      <c r="E12" s="146"/>
      <c r="F12" s="147"/>
      <c r="G12" s="41">
        <v>12</v>
      </c>
      <c r="H12" s="32">
        <v>12</v>
      </c>
      <c r="I12" s="32">
        <v>10</v>
      </c>
      <c r="J12" s="168"/>
      <c r="K12" s="169"/>
      <c r="L12" s="170"/>
      <c r="Y12" s="63"/>
      <c r="Z12" s="63"/>
      <c r="AA12" s="141"/>
      <c r="AB12" s="63"/>
      <c r="AC12" s="63"/>
      <c r="AD12" s="62"/>
      <c r="AE12" s="62"/>
      <c r="AF12" s="68"/>
      <c r="AG12" s="68"/>
    </row>
    <row r="13" spans="1:34" ht="70" customHeight="1" x14ac:dyDescent="0.3">
      <c r="A13" s="143"/>
      <c r="B13" s="148"/>
      <c r="C13" s="149"/>
      <c r="D13" s="149"/>
      <c r="E13" s="149"/>
      <c r="F13" s="150"/>
      <c r="G13" s="31">
        <v>12</v>
      </c>
      <c r="H13" s="117">
        <v>14</v>
      </c>
      <c r="I13" s="117">
        <v>10</v>
      </c>
      <c r="J13" s="171"/>
      <c r="K13" s="172"/>
      <c r="L13" s="173"/>
      <c r="Y13" s="63"/>
      <c r="Z13" s="63"/>
      <c r="AA13" s="141"/>
      <c r="AB13" s="63"/>
      <c r="AC13" s="63"/>
      <c r="AD13" s="62"/>
      <c r="AE13" s="62"/>
      <c r="AF13" s="68"/>
      <c r="AG13" s="68"/>
    </row>
    <row r="14" spans="1:34" ht="70" customHeight="1" x14ac:dyDescent="0.3">
      <c r="A14" s="144"/>
      <c r="B14" s="151"/>
      <c r="C14" s="152"/>
      <c r="D14" s="152"/>
      <c r="E14" s="152"/>
      <c r="F14" s="153"/>
      <c r="G14" s="44">
        <v>12</v>
      </c>
      <c r="H14" s="45">
        <v>12</v>
      </c>
      <c r="I14" s="45">
        <v>10</v>
      </c>
      <c r="J14" s="174"/>
      <c r="K14" s="175"/>
      <c r="L14" s="176"/>
      <c r="Y14" s="63"/>
      <c r="Z14" s="63"/>
      <c r="AA14" s="141"/>
      <c r="AB14" s="63"/>
      <c r="AC14" s="63"/>
      <c r="AD14" s="62"/>
      <c r="AE14" s="62"/>
      <c r="AF14" s="68"/>
      <c r="AG14" s="68"/>
    </row>
    <row r="15" spans="1:34" ht="70" customHeight="1" x14ac:dyDescent="0.3">
      <c r="A15" s="142" t="s">
        <v>5</v>
      </c>
      <c r="B15" s="145" t="s">
        <v>23</v>
      </c>
      <c r="C15" s="146"/>
      <c r="D15" s="146"/>
      <c r="E15" s="146"/>
      <c r="F15" s="147"/>
      <c r="G15" s="41">
        <v>12</v>
      </c>
      <c r="H15" s="32">
        <v>10</v>
      </c>
      <c r="I15" s="32">
        <v>10</v>
      </c>
      <c r="J15" s="39">
        <v>20</v>
      </c>
      <c r="K15" s="118">
        <v>20</v>
      </c>
      <c r="L15" s="40">
        <v>10</v>
      </c>
    </row>
    <row r="16" spans="1:34" ht="70" customHeight="1" x14ac:dyDescent="0.3">
      <c r="A16" s="143"/>
      <c r="B16" s="148"/>
      <c r="C16" s="149"/>
      <c r="D16" s="149"/>
      <c r="E16" s="149"/>
      <c r="F16" s="150"/>
      <c r="G16" s="31">
        <v>12</v>
      </c>
      <c r="H16" s="117">
        <v>12</v>
      </c>
      <c r="I16" s="117">
        <v>10</v>
      </c>
      <c r="J16" s="39">
        <v>20</v>
      </c>
      <c r="K16" s="118">
        <v>20</v>
      </c>
      <c r="L16" s="40">
        <v>9</v>
      </c>
    </row>
    <row r="17" spans="1:12" ht="70" customHeight="1" x14ac:dyDescent="0.3">
      <c r="A17" s="144"/>
      <c r="B17" s="151"/>
      <c r="C17" s="152"/>
      <c r="D17" s="152"/>
      <c r="E17" s="152"/>
      <c r="F17" s="153"/>
      <c r="G17" s="44">
        <v>12</v>
      </c>
      <c r="H17" s="45">
        <v>10</v>
      </c>
      <c r="I17" s="45">
        <v>9</v>
      </c>
      <c r="J17" s="47">
        <v>20</v>
      </c>
      <c r="K17" s="48">
        <v>20</v>
      </c>
      <c r="L17" s="49">
        <v>9</v>
      </c>
    </row>
    <row r="18" spans="1:12" ht="50" customHeight="1" x14ac:dyDescent="0.3"/>
    <row r="19" spans="1:12" ht="50" customHeight="1" x14ac:dyDescent="0.3">
      <c r="B19" s="128"/>
      <c r="C19" s="128"/>
      <c r="D19" s="141"/>
      <c r="E19" s="128"/>
      <c r="F19" s="128"/>
    </row>
    <row r="20" spans="1:12" ht="50" customHeight="1" x14ac:dyDescent="0.3">
      <c r="B20" s="63"/>
      <c r="C20" s="63"/>
      <c r="D20" s="141"/>
      <c r="E20" s="63"/>
      <c r="F20" s="63"/>
    </row>
    <row r="21" spans="1:12" ht="50" customHeight="1" x14ac:dyDescent="0.3">
      <c r="B21" s="63"/>
      <c r="C21" s="63"/>
      <c r="D21" s="141"/>
      <c r="E21" s="63"/>
      <c r="F21" s="63"/>
    </row>
    <row r="22" spans="1:12" ht="50" customHeight="1" x14ac:dyDescent="0.3">
      <c r="B22" s="63"/>
      <c r="C22" s="63"/>
      <c r="D22" s="141"/>
      <c r="E22" s="63"/>
      <c r="F22" s="63"/>
    </row>
    <row r="23" spans="1:12" ht="50" customHeight="1" x14ac:dyDescent="0.3"/>
    <row r="24" spans="1:12" ht="50" customHeight="1" x14ac:dyDescent="0.3"/>
    <row r="25" spans="1:12" ht="50" customHeight="1" x14ac:dyDescent="0.3"/>
    <row r="26" spans="1:12" ht="50" customHeight="1" x14ac:dyDescent="0.3"/>
    <row r="27" spans="1:12" ht="50" customHeight="1" x14ac:dyDescent="0.3"/>
    <row r="28" spans="1:12" ht="50" customHeight="1" x14ac:dyDescent="0.3"/>
    <row r="29" spans="1:12" ht="50" customHeight="1" x14ac:dyDescent="0.3"/>
    <row r="30" spans="1:12" ht="50" customHeight="1" x14ac:dyDescent="0.3"/>
    <row r="31" spans="1:12" ht="50" customHeight="1" x14ac:dyDescent="0.3"/>
    <row r="32" spans="1:12" ht="50" customHeight="1" x14ac:dyDescent="0.3"/>
    <row r="33" ht="50" customHeight="1" x14ac:dyDescent="0.3"/>
    <row r="34" ht="50" customHeight="1" x14ac:dyDescent="0.3"/>
    <row r="35" ht="50" customHeight="1" x14ac:dyDescent="0.3"/>
    <row r="36" ht="50" customHeight="1" x14ac:dyDescent="0.3"/>
    <row r="37" ht="50" customHeight="1" x14ac:dyDescent="0.3"/>
    <row r="38" ht="50" customHeight="1" x14ac:dyDescent="0.3"/>
    <row r="39" ht="50" customHeight="1" x14ac:dyDescent="0.3"/>
    <row r="40" ht="50" customHeight="1" x14ac:dyDescent="0.3"/>
    <row r="41" ht="50" customHeight="1" x14ac:dyDescent="0.3"/>
    <row r="42" ht="50" customHeight="1" x14ac:dyDescent="0.3"/>
    <row r="43" ht="50" customHeight="1" x14ac:dyDescent="0.3"/>
    <row r="44" ht="50" customHeight="1" x14ac:dyDescent="0.3"/>
    <row r="45" ht="50" customHeight="1" x14ac:dyDescent="0.3"/>
    <row r="46" ht="50" customHeight="1" x14ac:dyDescent="0.3"/>
    <row r="47" ht="50" customHeight="1" x14ac:dyDescent="0.3"/>
    <row r="48" ht="50" customHeight="1" x14ac:dyDescent="0.3"/>
    <row r="49" spans="1:6" ht="80" customHeight="1" x14ac:dyDescent="0.3">
      <c r="A49" s="69"/>
      <c r="B49" s="69"/>
      <c r="C49" s="69"/>
      <c r="D49" s="69"/>
      <c r="E49" s="69"/>
      <c r="F49" s="69"/>
    </row>
    <row r="50" spans="1:6" ht="45" customHeight="1" x14ac:dyDescent="0.3">
      <c r="A50" s="69"/>
    </row>
    <row r="51" spans="1:6" ht="79" customHeight="1" x14ac:dyDescent="0.3">
      <c r="A51" s="69"/>
    </row>
    <row r="52" spans="1:6" ht="98" customHeight="1" x14ac:dyDescent="0.3">
      <c r="A52" s="69"/>
    </row>
    <row r="53" spans="1:6" ht="81" customHeight="1" x14ac:dyDescent="0.3">
      <c r="A53" s="69"/>
      <c r="C53" s="113"/>
      <c r="D53" s="114"/>
      <c r="E53" s="114"/>
    </row>
    <row r="54" spans="1:6" ht="51" customHeight="1" x14ac:dyDescent="0.3">
      <c r="A54" s="69"/>
      <c r="C54" s="64"/>
      <c r="D54" s="65"/>
      <c r="E54" s="65"/>
    </row>
    <row r="55" spans="1:6" ht="51" customHeight="1" x14ac:dyDescent="0.3">
      <c r="A55" s="69"/>
      <c r="C55" s="64"/>
      <c r="D55" s="65"/>
      <c r="E55" s="65"/>
    </row>
    <row r="56" spans="1:6" ht="51" customHeight="1" x14ac:dyDescent="0.3">
      <c r="C56" s="64"/>
      <c r="D56" s="65"/>
      <c r="E56" s="65"/>
    </row>
    <row r="57" spans="1:6" ht="51" customHeight="1" x14ac:dyDescent="0.3">
      <c r="C57" s="64"/>
      <c r="D57" s="65"/>
      <c r="E57" s="65"/>
    </row>
    <row r="58" spans="1:6" ht="51" customHeight="1" x14ac:dyDescent="0.3">
      <c r="C58" s="64"/>
      <c r="D58" s="65"/>
      <c r="E58" s="65"/>
    </row>
    <row r="59" spans="1:6" ht="51" customHeight="1" x14ac:dyDescent="0.3">
      <c r="C59" s="64"/>
      <c r="D59" s="65"/>
      <c r="E59" s="65"/>
    </row>
    <row r="60" spans="1:6" ht="51" customHeight="1" x14ac:dyDescent="0.3"/>
    <row r="61" spans="1:6" ht="78" customHeight="1" x14ac:dyDescent="0.3">
      <c r="C61" s="113"/>
      <c r="D61" s="114"/>
      <c r="E61" s="114"/>
    </row>
    <row r="62" spans="1:6" ht="50" customHeight="1" x14ac:dyDescent="0.3">
      <c r="C62" s="64"/>
      <c r="D62" s="65"/>
      <c r="E62" s="65"/>
    </row>
    <row r="63" spans="1:6" ht="50" customHeight="1" x14ac:dyDescent="0.3">
      <c r="C63" s="64"/>
      <c r="D63" s="65"/>
      <c r="E63" s="65"/>
    </row>
    <row r="64" spans="1:6" ht="50" customHeight="1" x14ac:dyDescent="0.3">
      <c r="C64" s="64"/>
      <c r="D64" s="65"/>
      <c r="E64" s="65"/>
    </row>
    <row r="65" spans="3:5" ht="50" customHeight="1" x14ac:dyDescent="0.3">
      <c r="C65" s="64"/>
      <c r="D65" s="65"/>
      <c r="E65" s="65"/>
    </row>
    <row r="66" spans="3:5" ht="50" customHeight="1" x14ac:dyDescent="0.3">
      <c r="C66" s="64"/>
      <c r="D66" s="65"/>
      <c r="E66" s="65"/>
    </row>
    <row r="67" spans="3:5" ht="50" customHeight="1" x14ac:dyDescent="0.3">
      <c r="C67" s="64"/>
      <c r="D67" s="65"/>
      <c r="E67" s="65"/>
    </row>
    <row r="68" spans="3:5" ht="50" customHeight="1" x14ac:dyDescent="0.3"/>
    <row r="69" spans="3:5" ht="51" customHeight="1" x14ac:dyDescent="0.3"/>
    <row r="70" spans="3:5" ht="51" customHeight="1" x14ac:dyDescent="0.3"/>
    <row r="71" spans="3:5" ht="51" customHeight="1" x14ac:dyDescent="0.3"/>
    <row r="72" spans="3:5" ht="51" customHeight="1" x14ac:dyDescent="0.3"/>
    <row r="73" spans="3:5" ht="51" customHeight="1" x14ac:dyDescent="0.3"/>
    <row r="74" spans="3:5" ht="51" customHeight="1" x14ac:dyDescent="0.3"/>
    <row r="75" spans="3:5" ht="51" customHeight="1" x14ac:dyDescent="0.3"/>
    <row r="76" spans="3:5" ht="51" customHeight="1" x14ac:dyDescent="0.3"/>
    <row r="77" spans="3:5" ht="51" customHeight="1" x14ac:dyDescent="0.3"/>
    <row r="78" spans="3:5" ht="51" customHeight="1" x14ac:dyDescent="0.3"/>
    <row r="79" spans="3:5" ht="51" customHeight="1" x14ac:dyDescent="0.3"/>
    <row r="80" spans="3:5" ht="51" customHeight="1" x14ac:dyDescent="0.3"/>
    <row r="81" spans="11:19" ht="51" customHeight="1" x14ac:dyDescent="0.3"/>
    <row r="82" spans="11:19" ht="51" customHeight="1" x14ac:dyDescent="0.3"/>
    <row r="83" spans="11:19" ht="51" customHeight="1" x14ac:dyDescent="0.3"/>
    <row r="84" spans="11:19" ht="51" customHeight="1" x14ac:dyDescent="0.3"/>
    <row r="85" spans="11:19" ht="51" customHeight="1" x14ac:dyDescent="0.3"/>
    <row r="86" spans="11:19" ht="51" customHeight="1" x14ac:dyDescent="0.3"/>
    <row r="87" spans="11:19" ht="51" customHeight="1" x14ac:dyDescent="0.3"/>
    <row r="88" spans="11:19" ht="51" customHeight="1" x14ac:dyDescent="0.3"/>
    <row r="89" spans="11:19" ht="51" customHeight="1" x14ac:dyDescent="0.3"/>
    <row r="90" spans="11:19" ht="51" customHeight="1" x14ac:dyDescent="0.3"/>
    <row r="91" spans="11:19" ht="51" customHeight="1" x14ac:dyDescent="0.3"/>
    <row r="92" spans="11:19" ht="51" customHeight="1" x14ac:dyDescent="0.3"/>
    <row r="93" spans="11:19" ht="51" customHeight="1" x14ac:dyDescent="0.3"/>
    <row r="94" spans="11:19" ht="51" customHeight="1" x14ac:dyDescent="0.3">
      <c r="R94" s="50" t="s">
        <v>321</v>
      </c>
      <c r="S94" s="50" t="e">
        <f>AND(#REF!="STRAIGHT SET",NOT(ISBLANK(#REF!)),NOT(ISBLANK(#REF!)),NOT(ISBLANK(#REF!)),NOT(ISBLANK(#REF!)),NOT(ISBLANK(#REF!)),NOT(ISBLANK(#REF!)))</f>
        <v>#REF!</v>
      </c>
    </row>
    <row r="95" spans="11:19" ht="51" customHeight="1" x14ac:dyDescent="0.3">
      <c r="K95" s="50" t="s">
        <v>325</v>
      </c>
      <c r="L95" s="50" t="e">
        <f>AND(#REF!="STRAIGHT SET", NOT(ISBLANK(#REF!)), NOT(ISBLANK(#REF!)), NOT(ISBLANK(#REF!)), NOT(ISBLANK(#REF!)), NOT(ISBLANK(#REF!)), NOT(ISBLANK(#REF!)))</f>
        <v>#REF!</v>
      </c>
      <c r="R95" s="50" t="s">
        <v>322</v>
      </c>
      <c r="S95" s="50" t="e">
        <f>AND(#REF!="DROP SET", NOT(ISBLANK(#REF!)), NOT(ISBLANK(#REF!)), NOT(ISBLANK(#REF!)), NOT(ISBLANK(#REF!)), NOT(ISBLANK(#REF!)), NOT(ISBLANK(#REF!)), NOT(ISBLANK(#REF!)), NOT(ISBLANK(#REF!)), NOT(ISBLANK(#REF!)), NOT(ISBLANK(#REF!)), NOT(ISBLANK(#REF!)), NOT(ISBLANK(#REF!)))</f>
        <v>#REF!</v>
      </c>
    </row>
    <row r="96" spans="11:19" ht="51" customHeight="1" x14ac:dyDescent="0.3"/>
    <row r="97" spans="1:19" ht="51" customHeight="1" x14ac:dyDescent="0.3"/>
    <row r="98" spans="1:19" ht="51" customHeight="1" x14ac:dyDescent="0.3">
      <c r="R98" s="50" t="s">
        <v>323</v>
      </c>
      <c r="S98" s="50" t="e">
        <f>AND(#REF!="STRAIGHT SET", OR(NOT(ISBLANK(#REF!)), NOT(ISBLANK(#REF!)), NOT(ISBLANK(#REF!)), NOT(ISBLANK(#REF!)), NOT(ISBLANK(#REF!)), NOT(ISBLANK(#REF!))))</f>
        <v>#REF!</v>
      </c>
    </row>
    <row r="99" spans="1:19" ht="80" customHeight="1" x14ac:dyDescent="0.3">
      <c r="R99" s="50" t="s">
        <v>324</v>
      </c>
      <c r="S99" s="50" t="e">
        <f>AND(#REF!="DROP SET", OR(NOT(ISBLANK(#REF!)), NOT(ISBLANK(#REF!)), NOT(ISBLANK(#REF!)), NOT(ISBLANK(#REF!)), NOT(ISBLANK(#REF!)), NOT(ISBLANK(#REF!)), NOT(ISBLANK(#REF!)), NOT(ISBLANK(#REF!)), NOT(ISBLANK(#REF!)), NOT(ISBLANK(#REF!)), NOT(ISBLANK(#REF!)), NOT(ISBLANK(#REF!))))</f>
        <v>#REF!</v>
      </c>
    </row>
    <row r="100" spans="1:19" ht="36" customHeight="1" x14ac:dyDescent="0.3"/>
    <row r="101" spans="1:19" ht="81" customHeight="1" x14ac:dyDescent="0.3"/>
    <row r="102" spans="1:19" ht="100" customHeight="1" x14ac:dyDescent="0.3"/>
    <row r="103" spans="1:19" ht="50" customHeight="1" x14ac:dyDescent="0.3"/>
    <row r="104" spans="1:19" ht="50" customHeight="1" x14ac:dyDescent="0.3"/>
    <row r="105" spans="1:19" ht="50" customHeight="1" x14ac:dyDescent="0.3"/>
    <row r="106" spans="1:19" ht="50" customHeight="1" x14ac:dyDescent="0.3"/>
    <row r="107" spans="1:19" ht="50" customHeight="1" x14ac:dyDescent="0.3"/>
    <row r="108" spans="1:19" ht="50" customHeight="1" x14ac:dyDescent="0.3">
      <c r="A108" s="51" t="s">
        <v>325</v>
      </c>
      <c r="B108" s="52" t="e">
        <f>AND(#REF!="STRAIGHT SET", NOT(ISBLANK(#REF!)), NOT(ISBLANK(#REF!)), NOT(ISBLANK(#REF!)), NOT(ISBLANK(#REF!)), NOT(ISBLANK(#REF!)), NOT(ISBLANK(#REF!)))</f>
        <v>#REF!</v>
      </c>
    </row>
    <row r="109" spans="1:19" ht="50" customHeight="1" x14ac:dyDescent="0.3">
      <c r="A109" s="53" t="s">
        <v>326</v>
      </c>
      <c r="B109" s="54" t="e">
        <f>AND(#REF!="DROP SET", NOT(ISBLANK(#REF!)), NOT(ISBLANK(#REF!)), NOT(ISBLANK(#REF!)), NOT(ISBLANK(#REF!)), NOT(ISBLANK(#REF!)), NOT(ISBLANK(#REF!)), NOT(ISBLANK(#REF!)), NOT(ISBLANK(#REF!)), NOT(ISBLANK(#REF!)), NOT(ISBLANK(#REF!)), NOT(ISBLANK(#REF!)), NOT(ISBLANK(#REF!)))</f>
        <v>#REF!</v>
      </c>
    </row>
    <row r="110" spans="1:19" ht="50" customHeight="1" x14ac:dyDescent="0.3">
      <c r="A110" s="53"/>
      <c r="B110" s="54"/>
    </row>
    <row r="111" spans="1:19" ht="50" customHeight="1" x14ac:dyDescent="0.3">
      <c r="A111" s="53" t="s">
        <v>323</v>
      </c>
      <c r="B111" s="54" t="e">
        <f>AND(#REF!="STRAIGHT SET", OR(NOT(ISBLANK(#REF!)), NOT(ISBLANK(#REF!)), NOT(ISBLANK(#REF!)), NOT(ISBLANK(#REF!)), NOT(ISBLANK(#REF!)), NOT(ISBLANK(#REF!))))</f>
        <v>#REF!</v>
      </c>
    </row>
    <row r="112" spans="1:19" ht="50" customHeight="1" x14ac:dyDescent="0.3">
      <c r="A112" s="55" t="s">
        <v>324</v>
      </c>
      <c r="B112" s="56" t="e">
        <f>AND(#REF!="DROP SET", OR(NOT(ISBLANK(#REF!)), NOT(ISBLANK(#REF!)), NOT(ISBLANK(#REF!)), NOT(ISBLANK(#REF!)), NOT(ISBLANK(#REF!)), NOT(ISBLANK(#REF!)), NOT(ISBLANK(#REF!)), NOT(ISBLANK(#REF!)), NOT(ISBLANK(#REF!)), NOT(ISBLANK(#REF!)), NOT(ISBLANK(#REF!)), NOT(ISBLANK(#REF!))))</f>
        <v>#REF!</v>
      </c>
    </row>
    <row r="113" spans="1:2" ht="50" customHeight="1" x14ac:dyDescent="0.3"/>
    <row r="114" spans="1:2" ht="50" customHeight="1" x14ac:dyDescent="0.3">
      <c r="A114" s="51" t="s">
        <v>325</v>
      </c>
      <c r="B114" s="52" t="e">
        <f>AND(#REF!="STRAIGHT SET", NOT(ISBLANK(#REF!)), NOT(ISBLANK(#REF!)), NOT(ISBLANK(#REF!)), NOT(ISBLANK(#REF!)), NOT(ISBLANK(#REF!)), NOT(ISBLANK(#REF!)))</f>
        <v>#REF!</v>
      </c>
    </row>
    <row r="115" spans="1:2" ht="50" customHeight="1" x14ac:dyDescent="0.3">
      <c r="A115" s="53" t="s">
        <v>326</v>
      </c>
      <c r="B115" s="54" t="e">
        <f>AND(#REF!="DROP SET", NOT(ISBLANK(#REF!)), NOT(ISBLANK(#REF!)), NOT(ISBLANK(#REF!)), NOT(ISBLANK(#REF!)), NOT(ISBLANK(#REF!)), NOT(ISBLANK(#REF!)), NOT(ISBLANK(#REF!)), NOT(ISBLANK(#REF!)), NOT(ISBLANK(#REF!)), NOT(ISBLANK(#REF!)), NOT(ISBLANK(#REF!)), NOT(ISBLANK(#REF!)))</f>
        <v>#REF!</v>
      </c>
    </row>
    <row r="116" spans="1:2" ht="50" customHeight="1" x14ac:dyDescent="0.3">
      <c r="A116" s="53"/>
      <c r="B116" s="54"/>
    </row>
    <row r="117" spans="1:2" ht="50" customHeight="1" x14ac:dyDescent="0.3">
      <c r="A117" s="53" t="s">
        <v>323</v>
      </c>
      <c r="B117" s="54" t="e">
        <f>AND(#REF!="STRAIGHT SET", OR(NOT(ISBLANK(#REF!)), NOT(ISBLANK(#REF!)), NOT(ISBLANK(#REF!)), NOT(ISBLANK(#REF!)), NOT(ISBLANK(#REF!)), NOT(ISBLANK(#REF!))))</f>
        <v>#REF!</v>
      </c>
    </row>
    <row r="118" spans="1:2" ht="50" customHeight="1" x14ac:dyDescent="0.3">
      <c r="A118" s="55" t="s">
        <v>324</v>
      </c>
      <c r="B118" s="56" t="e">
        <f>AND(#REF!="DROP SET", OR(NOT(ISBLANK(#REF!)), NOT(ISBLANK(#REF!)), NOT(ISBLANK(#REF!)), NOT(ISBLANK(#REF!)), NOT(ISBLANK(#REF!)), NOT(ISBLANK(#REF!)), NOT(ISBLANK(#REF!)), NOT(ISBLANK(#REF!)), NOT(ISBLANK(#REF!)), NOT(ISBLANK(#REF!)), NOT(ISBLANK(#REF!)), NOT(ISBLANK(#REF!))))</f>
        <v>#REF!</v>
      </c>
    </row>
    <row r="119" spans="1:2" ht="50" customHeight="1" x14ac:dyDescent="0.3"/>
    <row r="120" spans="1:2" ht="50" customHeight="1" x14ac:dyDescent="0.3">
      <c r="A120" s="51" t="s">
        <v>325</v>
      </c>
      <c r="B120" s="52" t="e">
        <f>AND(#REF!="STRAIGHT SET", NOT(ISBLANK(#REF!)), NOT(ISBLANK(#REF!)), NOT(ISBLANK(#REF!)), NOT(ISBLANK(#REF!)), NOT(ISBLANK(#REF!)), NOT(ISBLANK(#REF!)))</f>
        <v>#REF!</v>
      </c>
    </row>
    <row r="121" spans="1:2" ht="50" customHeight="1" x14ac:dyDescent="0.3">
      <c r="A121" s="53" t="s">
        <v>326</v>
      </c>
      <c r="B121" s="54" t="e">
        <f>AND(#REF!="DROP SET", NOT(ISBLANK(#REF!)), NOT(ISBLANK(#REF!)), NOT(ISBLANK(#REF!)), NOT(ISBLANK(#REF!)), NOT(ISBLANK(#REF!)), NOT(ISBLANK(#REF!)), NOT(ISBLANK(#REF!)), NOT(ISBLANK(#REF!)), NOT(ISBLANK(#REF!)), NOT(ISBLANK(#REF!)), NOT(ISBLANK(#REF!)), NOT(ISBLANK(#REF!)))</f>
        <v>#REF!</v>
      </c>
    </row>
    <row r="122" spans="1:2" ht="50" customHeight="1" x14ac:dyDescent="0.3">
      <c r="A122" s="53"/>
      <c r="B122" s="54"/>
    </row>
    <row r="123" spans="1:2" ht="50" customHeight="1" x14ac:dyDescent="0.3">
      <c r="A123" s="53" t="s">
        <v>323</v>
      </c>
      <c r="B123" s="54" t="e">
        <f>AND(#REF!="STRAIGHT SET", OR(NOT(ISBLANK(#REF!)), NOT(ISBLANK(#REF!)), NOT(ISBLANK(#REF!)), NOT(ISBLANK(#REF!)), NOT(ISBLANK(#REF!)), NOT(ISBLANK(#REF!))))</f>
        <v>#REF!</v>
      </c>
    </row>
    <row r="124" spans="1:2" ht="50" customHeight="1" x14ac:dyDescent="0.3">
      <c r="A124" s="55" t="s">
        <v>324</v>
      </c>
      <c r="B124" s="56" t="e">
        <f>AND(#REF!="DROP SET", OR(NOT(ISBLANK(#REF!)), NOT(ISBLANK(#REF!)), NOT(ISBLANK(#REF!)), NOT(ISBLANK(#REF!)), NOT(ISBLANK(#REF!)), NOT(ISBLANK(#REF!)), NOT(ISBLANK(#REF!)), NOT(ISBLANK(#REF!)), NOT(ISBLANK(#REF!)), NOT(ISBLANK(#REF!)), NOT(ISBLANK(#REF!)), NOT(ISBLANK(#REF!))))</f>
        <v>#REF!</v>
      </c>
    </row>
    <row r="125" spans="1:2" ht="50" customHeight="1" x14ac:dyDescent="0.3"/>
    <row r="126" spans="1:2" ht="50" customHeight="1" x14ac:dyDescent="0.3">
      <c r="A126" s="51" t="s">
        <v>325</v>
      </c>
      <c r="B126" s="52" t="e">
        <f>AND(#REF!="STRAIGHT SET", NOT(ISBLANK(#REF!)), NOT(ISBLANK(#REF!)), NOT(ISBLANK(#REF!)), NOT(ISBLANK(#REF!)), NOT(ISBLANK(#REF!)), NOT(ISBLANK(#REF!)))</f>
        <v>#REF!</v>
      </c>
    </row>
    <row r="127" spans="1:2" ht="50" customHeight="1" x14ac:dyDescent="0.3">
      <c r="A127" s="53" t="s">
        <v>326</v>
      </c>
      <c r="B127" s="54" t="e">
        <f>AND(#REF!="DROP SET", NOT(ISBLANK(#REF!)), NOT(ISBLANK(#REF!)), NOT(ISBLANK(#REF!)), NOT(ISBLANK(#REF!)), NOT(ISBLANK(#REF!)), NOT(ISBLANK(#REF!)), NOT(ISBLANK(#REF!)), NOT(ISBLANK(#REF!)), NOT(ISBLANK(#REF!)), NOT(ISBLANK(#REF!)), NOT(ISBLANK(#REF!)), NOT(ISBLANK(#REF!)))</f>
        <v>#REF!</v>
      </c>
    </row>
    <row r="128" spans="1:2" ht="50" customHeight="1" x14ac:dyDescent="0.3">
      <c r="A128" s="53"/>
      <c r="B128" s="54"/>
    </row>
    <row r="129" spans="1:2" ht="50" customHeight="1" x14ac:dyDescent="0.3">
      <c r="A129" s="53" t="s">
        <v>323</v>
      </c>
      <c r="B129" s="54" t="e">
        <f>AND(#REF!="STRAIGHT SET", OR(NOT(ISBLANK(#REF!)), NOT(ISBLANK(#REF!)), NOT(ISBLANK(#REF!)), NOT(ISBLANK(#REF!)), NOT(ISBLANK(#REF!)), NOT(ISBLANK(#REF!))))</f>
        <v>#REF!</v>
      </c>
    </row>
    <row r="130" spans="1:2" ht="50" customHeight="1" x14ac:dyDescent="0.3">
      <c r="A130" s="55" t="s">
        <v>324</v>
      </c>
      <c r="B130" s="56" t="e">
        <f>AND(#REF!="DROP SET", OR(NOT(ISBLANK(#REF!)), NOT(ISBLANK(#REF!)), NOT(ISBLANK(#REF!)), NOT(ISBLANK(#REF!)), NOT(ISBLANK(#REF!)), NOT(ISBLANK(#REF!)), NOT(ISBLANK(#REF!)), NOT(ISBLANK(#REF!)), NOT(ISBLANK(#REF!)), NOT(ISBLANK(#REF!)), NOT(ISBLANK(#REF!)), NOT(ISBLANK(#REF!))))</f>
        <v>#REF!</v>
      </c>
    </row>
    <row r="131" spans="1:2" ht="50" customHeight="1" x14ac:dyDescent="0.3"/>
    <row r="132" spans="1:2" ht="50" customHeight="1" x14ac:dyDescent="0.3">
      <c r="A132" s="51" t="s">
        <v>325</v>
      </c>
      <c r="B132" s="52" t="e">
        <f>AND(#REF!="STRAIGHT SET", NOT(ISBLANK(#REF!)), NOT(ISBLANK(#REF!)), NOT(ISBLANK(#REF!)), NOT(ISBLANK(#REF!)), NOT(ISBLANK(#REF!)), NOT(ISBLANK(#REF!)))</f>
        <v>#REF!</v>
      </c>
    </row>
    <row r="133" spans="1:2" ht="50" customHeight="1" x14ac:dyDescent="0.3">
      <c r="A133" s="53" t="s">
        <v>326</v>
      </c>
      <c r="B133" s="54" t="e">
        <f>AND(#REF!="DROP SET", NOT(ISBLANK(#REF!)), NOT(ISBLANK(#REF!)), NOT(ISBLANK(#REF!)), NOT(ISBLANK(#REF!)), NOT(ISBLANK(#REF!)), NOT(ISBLANK(#REF!)), NOT(ISBLANK(#REF!)), NOT(ISBLANK(#REF!)), NOT(ISBLANK(#REF!)), NOT(ISBLANK(#REF!)), NOT(ISBLANK(#REF!)), NOT(ISBLANK(#REF!)))</f>
        <v>#REF!</v>
      </c>
    </row>
    <row r="134" spans="1:2" ht="50" customHeight="1" x14ac:dyDescent="0.3">
      <c r="A134" s="53"/>
      <c r="B134" s="54"/>
    </row>
    <row r="135" spans="1:2" ht="50" customHeight="1" x14ac:dyDescent="0.3">
      <c r="A135" s="53" t="s">
        <v>323</v>
      </c>
      <c r="B135" s="54" t="e">
        <f>AND(#REF!="STRAIGHT SET", OR(NOT(ISBLANK(#REF!)), NOT(ISBLANK(#REF!)), NOT(ISBLANK(#REF!)), NOT(ISBLANK(#REF!)), NOT(ISBLANK(#REF!)), NOT(ISBLANK(#REF!))))</f>
        <v>#REF!</v>
      </c>
    </row>
    <row r="136" spans="1:2" ht="50" customHeight="1" x14ac:dyDescent="0.3">
      <c r="A136" s="55" t="s">
        <v>324</v>
      </c>
      <c r="B136" s="56" t="e">
        <f>AND(#REF!="DROP SET", OR(NOT(ISBLANK(#REF!)), NOT(ISBLANK(#REF!)), NOT(ISBLANK(#REF!)), NOT(ISBLANK(#REF!)), NOT(ISBLANK(#REF!)), NOT(ISBLANK(#REF!)), NOT(ISBLANK(#REF!)), NOT(ISBLANK(#REF!)), NOT(ISBLANK(#REF!)), NOT(ISBLANK(#REF!)), NOT(ISBLANK(#REF!)), NOT(ISBLANK(#REF!))))</f>
        <v>#REF!</v>
      </c>
    </row>
    <row r="137" spans="1:2" ht="50" customHeight="1" x14ac:dyDescent="0.3"/>
    <row r="138" spans="1:2" ht="50" customHeight="1" x14ac:dyDescent="0.3">
      <c r="A138" s="51" t="s">
        <v>325</v>
      </c>
      <c r="B138" s="52" t="e">
        <f>AND(#REF!="STRAIGHT SET", NOT(ISBLANK(#REF!)), NOT(ISBLANK(#REF!)), NOT(ISBLANK(#REF!)), NOT(ISBLANK(#REF!)), NOT(ISBLANK(#REF!)), NOT(ISBLANK(#REF!)))</f>
        <v>#REF!</v>
      </c>
    </row>
    <row r="139" spans="1:2" ht="50" customHeight="1" x14ac:dyDescent="0.3">
      <c r="A139" s="53" t="s">
        <v>326</v>
      </c>
      <c r="B139" s="54" t="e">
        <f>AND(#REF!="DROP SET", NOT(ISBLANK(#REF!)), NOT(ISBLANK(#REF!)), NOT(ISBLANK(#REF!)), NOT(ISBLANK(#REF!)), NOT(ISBLANK(#REF!)), NOT(ISBLANK(#REF!)), NOT(ISBLANK(#REF!)), NOT(ISBLANK(#REF!)), NOT(ISBLANK(#REF!)), NOT(ISBLANK(#REF!)), NOT(ISBLANK(#REF!)), NOT(ISBLANK(#REF!)))</f>
        <v>#REF!</v>
      </c>
    </row>
    <row r="140" spans="1:2" ht="50" customHeight="1" x14ac:dyDescent="0.3">
      <c r="A140" s="53"/>
      <c r="B140" s="54"/>
    </row>
    <row r="141" spans="1:2" ht="50" customHeight="1" x14ac:dyDescent="0.3">
      <c r="A141" s="53" t="s">
        <v>323</v>
      </c>
      <c r="B141" s="54" t="e">
        <f>AND(#REF!="STRAIGHT SET", OR(NOT(ISBLANK(#REF!)), NOT(ISBLANK(#REF!)), NOT(ISBLANK(#REF!)), NOT(ISBLANK(#REF!)), NOT(ISBLANK(#REF!)), NOT(ISBLANK(#REF!))))</f>
        <v>#REF!</v>
      </c>
    </row>
    <row r="142" spans="1:2" ht="50" customHeight="1" x14ac:dyDescent="0.3">
      <c r="A142" s="55" t="s">
        <v>324</v>
      </c>
      <c r="B142" s="56" t="e">
        <f>AND(#REF!="DROP SET", OR(NOT(ISBLANK(#REF!)), NOT(ISBLANK(#REF!)), NOT(ISBLANK(#REF!)), NOT(ISBLANK(#REF!)), NOT(ISBLANK(#REF!)), NOT(ISBLANK(#REF!)), NOT(ISBLANK(#REF!)), NOT(ISBLANK(#REF!)), NOT(ISBLANK(#REF!)), NOT(ISBLANK(#REF!)), NOT(ISBLANK(#REF!)), NOT(ISBLANK(#REF!))))</f>
        <v>#REF!</v>
      </c>
    </row>
    <row r="143" spans="1:2" ht="50" customHeight="1" x14ac:dyDescent="0.3"/>
    <row r="144" spans="1:2" ht="50" customHeight="1" x14ac:dyDescent="0.3">
      <c r="A144" s="51" t="s">
        <v>325</v>
      </c>
      <c r="B144" s="52" t="e">
        <f>AND(#REF!="STRAIGHT SET", NOT(ISBLANK(#REF!)), NOT(ISBLANK(#REF!)), NOT(ISBLANK(#REF!)), NOT(ISBLANK(#REF!)), NOT(ISBLANK(#REF!)), NOT(ISBLANK(#REF!)))</f>
        <v>#REF!</v>
      </c>
    </row>
    <row r="145" spans="1:2" ht="50" customHeight="1" x14ac:dyDescent="0.3">
      <c r="A145" s="53" t="s">
        <v>326</v>
      </c>
      <c r="B145" s="54" t="e">
        <f>AND(#REF!="DROP SET", NOT(ISBLANK(#REF!)), NOT(ISBLANK(#REF!)), NOT(ISBLANK(#REF!)), NOT(ISBLANK(#REF!)), NOT(ISBLANK(#REF!)), NOT(ISBLANK(#REF!)), NOT(ISBLANK(#REF!)), NOT(ISBLANK(#REF!)), NOT(ISBLANK(#REF!)), NOT(ISBLANK(#REF!)), NOT(ISBLANK(#REF!)), NOT(ISBLANK(#REF!)))</f>
        <v>#REF!</v>
      </c>
    </row>
    <row r="146" spans="1:2" ht="50" customHeight="1" x14ac:dyDescent="0.3">
      <c r="A146" s="53"/>
      <c r="B146" s="54"/>
    </row>
    <row r="147" spans="1:2" ht="50" customHeight="1" x14ac:dyDescent="0.3">
      <c r="A147" s="53" t="s">
        <v>323</v>
      </c>
      <c r="B147" s="54" t="e">
        <f>AND(#REF!="STRAIGHT SET", OR(NOT(ISBLANK(#REF!)), NOT(ISBLANK(#REF!)), NOT(ISBLANK(#REF!)), NOT(ISBLANK(#REF!)), NOT(ISBLANK(#REF!)), NOT(ISBLANK(#REF!))))</f>
        <v>#REF!</v>
      </c>
    </row>
    <row r="148" spans="1:2" ht="50" customHeight="1" x14ac:dyDescent="0.3">
      <c r="A148" s="55" t="s">
        <v>324</v>
      </c>
      <c r="B148" s="56" t="e">
        <f>AND(#REF!="DROP SET", OR(NOT(ISBLANK(#REF!)), NOT(ISBLANK(#REF!)), NOT(ISBLANK(#REF!)), NOT(ISBLANK(#REF!)), NOT(ISBLANK(#REF!)), NOT(ISBLANK(#REF!)), NOT(ISBLANK(#REF!)), NOT(ISBLANK(#REF!)), NOT(ISBLANK(#REF!)), NOT(ISBLANK(#REF!)), NOT(ISBLANK(#REF!)), NOT(ISBLANK(#REF!))))</f>
        <v>#REF!</v>
      </c>
    </row>
    <row r="149" spans="1:2" ht="50" customHeight="1" x14ac:dyDescent="0.3"/>
    <row r="150" spans="1:2" ht="50" customHeight="1" x14ac:dyDescent="0.3">
      <c r="A150" s="51" t="s">
        <v>325</v>
      </c>
      <c r="B150" s="52" t="e">
        <f>AND(#REF!="STRAIGHT SET", NOT(ISBLANK(#REF!)), NOT(ISBLANK(#REF!)), NOT(ISBLANK(#REF!)), NOT(ISBLANK(#REF!)), NOT(ISBLANK(#REF!)), NOT(ISBLANK(#REF!)))</f>
        <v>#REF!</v>
      </c>
    </row>
    <row r="151" spans="1:2" ht="50" customHeight="1" x14ac:dyDescent="0.3">
      <c r="A151" s="53" t="s">
        <v>326</v>
      </c>
      <c r="B151" s="54" t="e">
        <f>AND(#REF!="DROP SET", NOT(ISBLANK(#REF!)), NOT(ISBLANK(#REF!)), NOT(ISBLANK(#REF!)), NOT(ISBLANK(#REF!)), NOT(ISBLANK(#REF!)), NOT(ISBLANK(#REF!)), NOT(ISBLANK(#REF!)), NOT(ISBLANK(#REF!)), NOT(ISBLANK(#REF!)), NOT(ISBLANK(#REF!)), NOT(ISBLANK(#REF!)), NOT(ISBLANK(#REF!)))</f>
        <v>#REF!</v>
      </c>
    </row>
    <row r="152" spans="1:2" ht="50" customHeight="1" x14ac:dyDescent="0.3">
      <c r="A152" s="53"/>
      <c r="B152" s="54"/>
    </row>
    <row r="153" spans="1:2" ht="50" customHeight="1" x14ac:dyDescent="0.3">
      <c r="A153" s="53" t="s">
        <v>323</v>
      </c>
      <c r="B153" s="54" t="e">
        <f>AND(#REF!="STRAIGHT SET", OR(NOT(ISBLANK(#REF!)), NOT(ISBLANK(#REF!)), NOT(ISBLANK(#REF!)), NOT(ISBLANK(#REF!)), NOT(ISBLANK(#REF!)), NOT(ISBLANK(#REF!))))</f>
        <v>#REF!</v>
      </c>
    </row>
    <row r="154" spans="1:2" ht="50" customHeight="1" x14ac:dyDescent="0.3">
      <c r="A154" s="55" t="s">
        <v>324</v>
      </c>
      <c r="B154" s="56" t="e">
        <f>AND(#REF!="DROP SET", OR(NOT(ISBLANK(#REF!)), NOT(ISBLANK(#REF!)), NOT(ISBLANK(#REF!)), NOT(ISBLANK(#REF!)), NOT(ISBLANK(#REF!)), NOT(ISBLANK(#REF!)), NOT(ISBLANK(#REF!)), NOT(ISBLANK(#REF!)), NOT(ISBLANK(#REF!)), NOT(ISBLANK(#REF!)), NOT(ISBLANK(#REF!)), NOT(ISBLANK(#REF!))))</f>
        <v>#REF!</v>
      </c>
    </row>
    <row r="155" spans="1:2" ht="50" customHeight="1" x14ac:dyDescent="0.3"/>
    <row r="156" spans="1:2" ht="50" customHeight="1" x14ac:dyDescent="0.3">
      <c r="A156" s="51" t="s">
        <v>325</v>
      </c>
      <c r="B156" s="52" t="e">
        <f>AND(#REF!="STRAIGHT SET", NOT(ISBLANK(#REF!)), NOT(ISBLANK(#REF!)), NOT(ISBLANK(#REF!)), NOT(ISBLANK(#REF!)), NOT(ISBLANK(#REF!)), NOT(ISBLANK(#REF!)))</f>
        <v>#REF!</v>
      </c>
    </row>
    <row r="157" spans="1:2" ht="50" customHeight="1" x14ac:dyDescent="0.3">
      <c r="A157" s="53" t="s">
        <v>326</v>
      </c>
      <c r="B157" s="54" t="e">
        <f>AND(#REF!="DROP SET", NOT(ISBLANK(#REF!)), NOT(ISBLANK(#REF!)), NOT(ISBLANK(#REF!)), NOT(ISBLANK(#REF!)), NOT(ISBLANK(#REF!)), NOT(ISBLANK(#REF!)), NOT(ISBLANK(#REF!)), NOT(ISBLANK(#REF!)), NOT(ISBLANK(#REF!)), NOT(ISBLANK(#REF!)), NOT(ISBLANK(#REF!)), NOT(ISBLANK(#REF!)))</f>
        <v>#REF!</v>
      </c>
    </row>
    <row r="158" spans="1:2" ht="50" customHeight="1" x14ac:dyDescent="0.3">
      <c r="A158" s="53"/>
      <c r="B158" s="54"/>
    </row>
    <row r="159" spans="1:2" ht="50" customHeight="1" x14ac:dyDescent="0.3">
      <c r="A159" s="53" t="s">
        <v>323</v>
      </c>
      <c r="B159" s="54" t="e">
        <f>AND(#REF!="STRAIGHT SET", OR(NOT(ISBLANK(#REF!)), NOT(ISBLANK(#REF!)), NOT(ISBLANK(#REF!)), NOT(ISBLANK(#REF!)), NOT(ISBLANK(#REF!)), NOT(ISBLANK(#REF!))))</f>
        <v>#REF!</v>
      </c>
    </row>
    <row r="160" spans="1:2" ht="50" customHeight="1" x14ac:dyDescent="0.3">
      <c r="A160" s="55" t="s">
        <v>324</v>
      </c>
      <c r="B160" s="56" t="e">
        <f>AND(#REF!="DROP SET", OR(NOT(ISBLANK(#REF!)), NOT(ISBLANK(#REF!)), NOT(ISBLANK(#REF!)), NOT(ISBLANK(#REF!)), NOT(ISBLANK(#REF!)), NOT(ISBLANK(#REF!)), NOT(ISBLANK(#REF!)), NOT(ISBLANK(#REF!)), NOT(ISBLANK(#REF!)), NOT(ISBLANK(#REF!)), NOT(ISBLANK(#REF!)), NOT(ISBLANK(#REF!))))</f>
        <v>#REF!</v>
      </c>
    </row>
    <row r="161" spans="1:2" ht="50" customHeight="1" x14ac:dyDescent="0.3"/>
    <row r="162" spans="1:2" ht="50" customHeight="1" x14ac:dyDescent="0.3">
      <c r="A162" s="51" t="s">
        <v>325</v>
      </c>
      <c r="B162" s="52" t="e">
        <f>AND(#REF!="STRAIGHT SET", NOT(ISBLANK(#REF!)), NOT(ISBLANK(#REF!)), NOT(ISBLANK(#REF!)), NOT(ISBLANK(#REF!)), NOT(ISBLANK(#REF!)), NOT(ISBLANK(#REF!)))</f>
        <v>#REF!</v>
      </c>
    </row>
    <row r="163" spans="1:2" ht="50" customHeight="1" x14ac:dyDescent="0.3">
      <c r="A163" s="53" t="s">
        <v>326</v>
      </c>
      <c r="B163" s="54" t="e">
        <f>AND(#REF!="DROP SET", NOT(ISBLANK(#REF!)), NOT(ISBLANK(#REF!)), NOT(ISBLANK(#REF!)), NOT(ISBLANK(#REF!)), NOT(ISBLANK(#REF!)), NOT(ISBLANK(#REF!)), NOT(ISBLANK(#REF!)), NOT(ISBLANK(#REF!)), NOT(ISBLANK(#REF!)), NOT(ISBLANK(#REF!)), NOT(ISBLANK(#REF!)), NOT(ISBLANK(#REF!)))</f>
        <v>#REF!</v>
      </c>
    </row>
    <row r="164" spans="1:2" ht="50" customHeight="1" x14ac:dyDescent="0.3">
      <c r="A164" s="53"/>
      <c r="B164" s="54"/>
    </row>
    <row r="165" spans="1:2" ht="50" customHeight="1" x14ac:dyDescent="0.3">
      <c r="A165" s="53" t="s">
        <v>323</v>
      </c>
      <c r="B165" s="54" t="e">
        <f>AND(#REF!="STRAIGHT SET", OR(NOT(ISBLANK(#REF!)), NOT(ISBLANK(#REF!)), NOT(ISBLANK(#REF!)), NOT(ISBLANK(#REF!)), NOT(ISBLANK(#REF!)), NOT(ISBLANK(#REF!))))</f>
        <v>#REF!</v>
      </c>
    </row>
    <row r="166" spans="1:2" ht="50" customHeight="1" x14ac:dyDescent="0.3">
      <c r="A166" s="55" t="s">
        <v>324</v>
      </c>
      <c r="B166" s="56" t="e">
        <f>AND(#REF!="DROP SET", OR(NOT(ISBLANK(#REF!)), NOT(ISBLANK(#REF!)), NOT(ISBLANK(#REF!)), NOT(ISBLANK(#REF!)), NOT(ISBLANK(#REF!)), NOT(ISBLANK(#REF!)), NOT(ISBLANK(#REF!)), NOT(ISBLANK(#REF!)), NOT(ISBLANK(#REF!)), NOT(ISBLANK(#REF!)), NOT(ISBLANK(#REF!)), NOT(ISBLANK(#REF!))))</f>
        <v>#REF!</v>
      </c>
    </row>
    <row r="167" spans="1:2" ht="50" customHeight="1" x14ac:dyDescent="0.3"/>
    <row r="168" spans="1:2" ht="50" customHeight="1" x14ac:dyDescent="0.3">
      <c r="A168" s="51" t="s">
        <v>325</v>
      </c>
      <c r="B168" s="52" t="e">
        <f>AND(#REF!="STRAIGHT SET", NOT(ISBLANK(#REF!)), NOT(ISBLANK(#REF!)), NOT(ISBLANK(#REF!)), NOT(ISBLANK(#REF!)), NOT(ISBLANK(#REF!)), NOT(ISBLANK(#REF!)))</f>
        <v>#REF!</v>
      </c>
    </row>
    <row r="169" spans="1:2" ht="50" customHeight="1" x14ac:dyDescent="0.3">
      <c r="A169" s="53" t="s">
        <v>326</v>
      </c>
      <c r="B169" s="54" t="e">
        <f>AND(#REF!="DROP SET", NOT(ISBLANK(#REF!)), NOT(ISBLANK(#REF!)), NOT(ISBLANK(#REF!)), NOT(ISBLANK(#REF!)), NOT(ISBLANK(#REF!)), NOT(ISBLANK(#REF!)), NOT(ISBLANK(#REF!)), NOT(ISBLANK(#REF!)), NOT(ISBLANK(#REF!)), NOT(ISBLANK(#REF!)), NOT(ISBLANK(#REF!)), NOT(ISBLANK(#REF!)))</f>
        <v>#REF!</v>
      </c>
    </row>
    <row r="170" spans="1:2" ht="50" customHeight="1" x14ac:dyDescent="0.3">
      <c r="A170" s="53"/>
      <c r="B170" s="54"/>
    </row>
    <row r="171" spans="1:2" ht="50" customHeight="1" x14ac:dyDescent="0.3">
      <c r="A171" s="53" t="s">
        <v>323</v>
      </c>
      <c r="B171" s="54" t="e">
        <f>AND(#REF!="STRAIGHT SET", OR(NOT(ISBLANK(#REF!)), NOT(ISBLANK(#REF!)), NOT(ISBLANK(#REF!)), NOT(ISBLANK(#REF!)), NOT(ISBLANK(#REF!)), NOT(ISBLANK(#REF!))))</f>
        <v>#REF!</v>
      </c>
    </row>
    <row r="172" spans="1:2" ht="50" customHeight="1" x14ac:dyDescent="0.3">
      <c r="A172" s="55" t="s">
        <v>324</v>
      </c>
      <c r="B172" s="56" t="e">
        <f>AND(#REF!="DROP SET", OR(NOT(ISBLANK(#REF!)), NOT(ISBLANK(#REF!)), NOT(ISBLANK(#REF!)), NOT(ISBLANK(#REF!)), NOT(ISBLANK(#REF!)), NOT(ISBLANK(#REF!)), NOT(ISBLANK(#REF!)), NOT(ISBLANK(#REF!)), NOT(ISBLANK(#REF!)), NOT(ISBLANK(#REF!)), NOT(ISBLANK(#REF!)), NOT(ISBLANK(#REF!))))</f>
        <v>#REF!</v>
      </c>
    </row>
    <row r="173" spans="1:2" ht="50" customHeight="1" x14ac:dyDescent="0.3"/>
    <row r="174" spans="1:2" ht="50" customHeight="1" x14ac:dyDescent="0.3">
      <c r="A174" s="51" t="s">
        <v>325</v>
      </c>
      <c r="B174" s="52" t="e">
        <f>AND(#REF!="STRAIGHT SET", NOT(ISBLANK(#REF!)), NOT(ISBLANK(#REF!)), NOT(ISBLANK(#REF!)), NOT(ISBLANK(#REF!)), NOT(ISBLANK(#REF!)), NOT(ISBLANK(#REF!)))</f>
        <v>#REF!</v>
      </c>
    </row>
    <row r="175" spans="1:2" ht="50" customHeight="1" x14ac:dyDescent="0.3">
      <c r="A175" s="53" t="s">
        <v>326</v>
      </c>
      <c r="B175" s="54" t="e">
        <f>AND(#REF!="DROP SET", NOT(ISBLANK(#REF!)), NOT(ISBLANK(#REF!)), NOT(ISBLANK(#REF!)), NOT(ISBLANK(#REF!)), NOT(ISBLANK(#REF!)), NOT(ISBLANK(#REF!)), NOT(ISBLANK(#REF!)), NOT(ISBLANK(#REF!)), NOT(ISBLANK(#REF!)), NOT(ISBLANK(#REF!)), NOT(ISBLANK(#REF!)), NOT(ISBLANK(#REF!)))</f>
        <v>#REF!</v>
      </c>
    </row>
    <row r="176" spans="1:2" ht="50" customHeight="1" x14ac:dyDescent="0.3">
      <c r="A176" s="53"/>
      <c r="B176" s="54"/>
    </row>
    <row r="177" spans="1:2" ht="50" customHeight="1" x14ac:dyDescent="0.3">
      <c r="A177" s="53" t="s">
        <v>323</v>
      </c>
      <c r="B177" s="54" t="e">
        <f>AND(#REF!="STRAIGHT SET", OR(NOT(ISBLANK(#REF!)), NOT(ISBLANK(#REF!)), NOT(ISBLANK(#REF!)), NOT(ISBLANK(#REF!)), NOT(ISBLANK(#REF!)), NOT(ISBLANK(#REF!))))</f>
        <v>#REF!</v>
      </c>
    </row>
    <row r="178" spans="1:2" ht="50" customHeight="1" x14ac:dyDescent="0.3">
      <c r="A178" s="55" t="s">
        <v>324</v>
      </c>
      <c r="B178" s="56" t="e">
        <f>AND(#REF!="DROP SET", OR(NOT(ISBLANK(#REF!)), NOT(ISBLANK(#REF!)), NOT(ISBLANK(#REF!)), NOT(ISBLANK(#REF!)), NOT(ISBLANK(#REF!)), NOT(ISBLANK(#REF!)), NOT(ISBLANK(#REF!)), NOT(ISBLANK(#REF!)), NOT(ISBLANK(#REF!)), NOT(ISBLANK(#REF!)), NOT(ISBLANK(#REF!)), NOT(ISBLANK(#REF!))))</f>
        <v>#REF!</v>
      </c>
    </row>
    <row r="179" spans="1:2" ht="50" customHeight="1" x14ac:dyDescent="0.3"/>
    <row r="180" spans="1:2" ht="50" customHeight="1" x14ac:dyDescent="0.3">
      <c r="A180" s="57"/>
    </row>
    <row r="181" spans="1:2" ht="50" customHeight="1" x14ac:dyDescent="0.3">
      <c r="A181" s="51" t="s">
        <v>326</v>
      </c>
      <c r="B181" s="52" t="e">
        <f>AND(#REF!="STRAIGHT SET", NOT(ISBLANK(#REF!)), NOT(ISBLANK(#REF!)), NOT(ISBLANK(#REF!)), NOT(ISBLANK(#REF!)), NOT(ISBLANK(#REF!)), NOT(ISBLANK(#REF!)))</f>
        <v>#REF!</v>
      </c>
    </row>
    <row r="182" spans="1:2" ht="50" customHeight="1" x14ac:dyDescent="0.3">
      <c r="A182" s="53" t="s">
        <v>326</v>
      </c>
      <c r="B182" s="54" t="e">
        <f>AND(#REF!="DROP SET", NOT(ISBLANK(#REF!)), NOT(ISBLANK(#REF!)), NOT(ISBLANK(#REF!)), NOT(ISBLANK(#REF!)), NOT(ISBLANK(#REF!)), NOT(ISBLANK(#REF!)), NOT(ISBLANK(#REF!)), NOT(ISBLANK(#REF!)), NOT(ISBLANK(#REF!)), NOT(ISBLANK(#REF!)), NOT(ISBLANK(#REF!)), NOT(ISBLANK(#REF!)))</f>
        <v>#REF!</v>
      </c>
    </row>
    <row r="183" spans="1:2" ht="50" customHeight="1" x14ac:dyDescent="0.3">
      <c r="A183" s="53" t="s">
        <v>323</v>
      </c>
      <c r="B183" s="54" t="e">
        <f>AND(#REF!="STRAIGHT SET", OR(NOT(ISBLANK(#REF!)), NOT(ISBLANK(#REF!)), NOT(ISBLANK(#REF!)), NOT(ISBLANK(#REF!)), NOT(ISBLANK(#REF!)), NOT(ISBLANK(#REF!))))</f>
        <v>#REF!</v>
      </c>
    </row>
    <row r="184" spans="1:2" ht="50" customHeight="1" x14ac:dyDescent="0.3">
      <c r="A184" s="55" t="s">
        <v>324</v>
      </c>
      <c r="B184" s="56" t="e">
        <f>AND(#REF!="DROP SET", OR(NOT(ISBLANK(#REF!)), NOT(ISBLANK(#REF!)), NOT(ISBLANK(#REF!)), NOT(ISBLANK(#REF!)), NOT(ISBLANK(#REF!)), NOT(ISBLANK(#REF!)), NOT(ISBLANK(#REF!)), NOT(ISBLANK(#REF!)), NOT(ISBLANK(#REF!)), NOT(ISBLANK(#REF!)), NOT(ISBLANK(#REF!)), NOT(ISBLANK(#REF!))))</f>
        <v>#REF!</v>
      </c>
    </row>
    <row r="185" spans="1:2" ht="50" customHeight="1" x14ac:dyDescent="0.3"/>
    <row r="186" spans="1:2" ht="50" customHeight="1" x14ac:dyDescent="0.3">
      <c r="A186" s="51" t="s">
        <v>325</v>
      </c>
      <c r="B186" s="52" t="e">
        <f>AND(#REF!="STRAIGHT SET", NOT(ISBLANK(#REF!)), NOT(ISBLANK(#REF!)), NOT(ISBLANK(#REF!)), NOT(ISBLANK(#REF!)), NOT(ISBLANK(#REF!)), NOT(ISBLANK(#REF!)))</f>
        <v>#REF!</v>
      </c>
    </row>
    <row r="187" spans="1:2" ht="50" customHeight="1" x14ac:dyDescent="0.3">
      <c r="A187" s="53" t="s">
        <v>326</v>
      </c>
      <c r="B187" s="54" t="e">
        <f>AND(#REF!="DROP SET", NOT(ISBLANK(#REF!)), NOT(ISBLANK(#REF!)), NOT(ISBLANK(#REF!)), NOT(ISBLANK(#REF!)), NOT(ISBLANK(#REF!)), NOT(ISBLANK(#REF!)), NOT(ISBLANK(#REF!)), NOT(ISBLANK(#REF!)), NOT(ISBLANK(#REF!)), NOT(ISBLANK(#REF!)), NOT(ISBLANK(#REF!)), NOT(ISBLANK(#REF!)))</f>
        <v>#REF!</v>
      </c>
    </row>
    <row r="188" spans="1:2" ht="50" customHeight="1" x14ac:dyDescent="0.3">
      <c r="A188" s="53"/>
      <c r="B188" s="54"/>
    </row>
    <row r="189" spans="1:2" ht="50" customHeight="1" x14ac:dyDescent="0.3">
      <c r="A189" s="53" t="s">
        <v>323</v>
      </c>
      <c r="B189" s="54" t="e">
        <f>AND(#REF!="STRAIGHT SET", OR(NOT(ISBLANK(#REF!)), NOT(ISBLANK(#REF!)), NOT(ISBLANK(#REF!)), NOT(ISBLANK(#REF!)), NOT(ISBLANK(#REF!)), NOT(ISBLANK(#REF!))))</f>
        <v>#REF!</v>
      </c>
    </row>
    <row r="190" spans="1:2" ht="50" customHeight="1" x14ac:dyDescent="0.3">
      <c r="A190" s="55" t="s">
        <v>324</v>
      </c>
      <c r="B190" s="56" t="e">
        <f>AND(#REF!="DROP SET", OR(NOT(ISBLANK(#REF!)), NOT(ISBLANK(#REF!)), NOT(ISBLANK(#REF!)), NOT(ISBLANK(#REF!)), NOT(ISBLANK(#REF!)), NOT(ISBLANK(#REF!)), NOT(ISBLANK(#REF!)), NOT(ISBLANK(#REF!)), NOT(ISBLANK(#REF!)), NOT(ISBLANK(#REF!)), NOT(ISBLANK(#REF!)), NOT(ISBLANK(#REF!))))</f>
        <v>#REF!</v>
      </c>
    </row>
    <row r="191" spans="1:2" ht="50" customHeight="1" x14ac:dyDescent="0.3"/>
    <row r="192" spans="1:2" ht="50" customHeight="1" x14ac:dyDescent="0.3"/>
    <row r="193" spans="3:5" ht="79" customHeight="1" x14ac:dyDescent="0.3"/>
    <row r="194" spans="3:5" ht="37" customHeight="1" x14ac:dyDescent="0.3"/>
    <row r="195" spans="3:5" ht="80" customHeight="1" x14ac:dyDescent="0.3"/>
    <row r="196" spans="3:5" ht="82" customHeight="1" x14ac:dyDescent="0.3"/>
    <row r="197" spans="3:5" ht="100" customHeight="1" x14ac:dyDescent="0.3"/>
    <row r="198" spans="3:5" ht="99" customHeight="1" x14ac:dyDescent="0.3">
      <c r="C198" s="81"/>
      <c r="D198" s="82" t="s">
        <v>353</v>
      </c>
      <c r="E198" s="83" t="s">
        <v>354</v>
      </c>
    </row>
    <row r="199" spans="3:5" ht="51" customHeight="1" x14ac:dyDescent="0.3">
      <c r="C199" s="84">
        <v>1</v>
      </c>
      <c r="D199" s="85" t="e">
        <f>AND(#REF!=1,NOT(OR(ISBLANK(#REF!),ISBLANK(#REF!),ISBLANK(#REF!))))</f>
        <v>#REF!</v>
      </c>
      <c r="E199" s="86" t="e">
        <f>AND(#REF!=1, OR(NOT(ISBLANK(#REF!)), NOT(ISBLANK(#REF!)), NOT(ISBLANK(#REF!))))</f>
        <v>#REF!</v>
      </c>
    </row>
    <row r="200" spans="3:5" ht="51" customHeight="1" x14ac:dyDescent="0.3">
      <c r="C200" s="84">
        <v>2</v>
      </c>
      <c r="D200" s="85" t="e">
        <f>AND(#REF!=2, NOT(OR(ISBLANK(#REF!), ISBLANK(#REF!), ISBLANK(#REF!), ISBLANK(#REF!), ISBLANK(#REF!), ISBLANK(#REF!))))</f>
        <v>#REF!</v>
      </c>
      <c r="E200" s="86" t="e">
        <f>AND(#REF!=2, OR(NOT(ISBLANK(#REF!)), NOT(ISBLANK(#REF!)), NOT(ISBLANK(#REF!)), NOT(ISBLANK(#REF!)), NOT(ISBLANK(#REF!)), NOT(ISBLANK(#REF!))))</f>
        <v>#REF!</v>
      </c>
    </row>
    <row r="201" spans="3:5" ht="51" customHeight="1" x14ac:dyDescent="0.3">
      <c r="C201" s="84">
        <v>3</v>
      </c>
      <c r="D201" s="85" t="e">
        <f>AND(#REF!=3,NOT(OR(OR(ISBLANK(#REF!),ISBLANK(#REF!),ISBLANK(#REF!)),OR(ISBLANK(#REF!),ISBLANK(#REF!),ISBLANK(#REF!)),OR(ISBLANK(#REF!),ISBLANK(#REF!),ISBLANK(#REF!)))))</f>
        <v>#REF!</v>
      </c>
      <c r="E201" s="86" t="e">
        <f>AND(#REF!=3, OR(NOT(ISBLANK(#REF!)), NOT(ISBLANK(#REF!)), NOT(ISBLANK(#REF!)), NOT(ISBLANK(#REF!)), NOT(ISBLANK(#REF!)), NOT(ISBLANK(#REF!)), NOT(ISBLANK(#REF!)), NOT(ISBLANK(#REF!)), NOT(ISBLANK(#REF!))))</f>
        <v>#REF!</v>
      </c>
    </row>
    <row r="202" spans="3:5" ht="51" customHeight="1" x14ac:dyDescent="0.3">
      <c r="C202" s="84">
        <v>4</v>
      </c>
      <c r="D202" s="85" t="e">
        <f>AND(#REF!=4,NOT(OR(OR(ISBLANK(#REF!),ISBLANK(#REF!),ISBLANK(#REF!)),OR(ISBLANK(#REF!),ISBLANK(#REF!),ISBLANK(#REF!)),OR(ISBLANK(#REF!),ISBLANK(#REF!),ISBLANK(#REF!),ISBLANK(#REF!),ISBLANK(#REF!),ISBLANK(#REF!)))))</f>
        <v>#REF!</v>
      </c>
      <c r="E202" s="86" t="e">
        <f>AND(#REF!=4, OR(NOT(ISBLANK(#REF!)), NOT(ISBLANK(#REF!)), NOT(ISBLANK(#REF!)), NOT(ISBLANK(#REF!)), NOT(ISBLANK(#REF!)), NOT(ISBLANK(#REF!)), NOT(ISBLANK(#REF!)), NOT(ISBLANK(#REF!)), NOT(ISBLANK(#REF!)), NOT(ISBLANK(#REF!)), NOT(ISBLANK(#REF!)), NOT(ISBLANK(#REF!))))</f>
        <v>#REF!</v>
      </c>
    </row>
    <row r="203" spans="3:5" ht="51" customHeight="1" x14ac:dyDescent="0.3">
      <c r="C203" s="84">
        <v>5</v>
      </c>
      <c r="D203" s="85" t="e">
        <f>AND(#REF!=5,NOT(OR(OR(ISBLANK(#REF!),ISBLANK(#REF!),ISBLANK(#REF!)),OR(ISBLANK(#REF!),ISBLANK(#REF!),ISBLANK(#REF!)),OR(ISBLANK(#REF!),ISBLANK(#REF!),ISBLANK(#REF!),ISBLANK(#REF!),ISBLANK(#REF!),ISBLANK(#REF!),ISBLANK(#REF!),ISBLANK(#REF!),ISBLANK(#REF!)))))</f>
        <v>#REF!</v>
      </c>
      <c r="E203" s="86" t="e">
        <f>AND(#REF!=5, OR(NOT(ISBLANK(#REF!)), NOT(ISBLANK(#REF!)), NOT(ISBLANK(#REF!)), NOT(ISBLANK(#REF!)), NOT(ISBLANK(#REF!)), NOT(ISBLANK(#REF!)), NOT(ISBLANK(#REF!)), NOT(ISBLANK(#REF!)), NOT(ISBLANK(#REF!)), NOT(ISBLANK(#REF!)), NOT(ISBLANK(#REF!)), NOT(ISBLANK(#REF!)), NOT(ISBLANK(#REF!)), NOT(ISBLANK(#REF!)), NOT(ISBLANK(#REF!))))</f>
        <v>#REF!</v>
      </c>
    </row>
    <row r="204" spans="3:5" ht="51" customHeight="1" x14ac:dyDescent="0.3">
      <c r="C204" s="87">
        <v>6</v>
      </c>
      <c r="D204" s="88" t="e">
        <f>AND(#REF!=6,NOT(OR(OR(ISBLANK(#REF!),ISBLANK(#REF!),ISBLANK(#REF!)),OR(ISBLANK(#REF!),ISBLANK(#REF!),ISBLANK(#REF!)),OR(ISBLANK(#REF!),ISBLANK(#REF!),ISBLANK(#REF!),ISBLANK(#REF!),ISBLANK(#REF!),ISBLANK(#REF!),ISBLANK(#REF!),ISBLANK(#REF!),ISBLANK(#REF!),ISBLANK(#REF!),ISBLANK(#REF!),ISBLANK(#REF!)))))</f>
        <v>#REF!</v>
      </c>
      <c r="E204"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205" spans="3:5" ht="51" customHeight="1" x14ac:dyDescent="0.3"/>
    <row r="206" spans="3:5" ht="98" customHeight="1" x14ac:dyDescent="0.3">
      <c r="C206" s="81"/>
      <c r="D206" s="82" t="s">
        <v>353</v>
      </c>
      <c r="E206" s="83" t="s">
        <v>354</v>
      </c>
    </row>
    <row r="207" spans="3:5" ht="56" customHeight="1" x14ac:dyDescent="0.3">
      <c r="C207" s="84">
        <v>1</v>
      </c>
      <c r="D207" s="85" t="e">
        <f>AND(#REF!=1,NOT(OR(ISBLANK(#REF!),ISBLANK(#REF!),ISBLANK(#REF!))))</f>
        <v>#REF!</v>
      </c>
      <c r="E207" s="86" t="e">
        <f>AND(#REF!=1, OR(NOT(ISBLANK(#REF!)), NOT(ISBLANK(#REF!)), NOT(ISBLANK(#REF!))))</f>
        <v>#REF!</v>
      </c>
    </row>
    <row r="208" spans="3:5" ht="52" customHeight="1" x14ac:dyDescent="0.3">
      <c r="C208" s="84">
        <v>2</v>
      </c>
      <c r="D208" s="85" t="e">
        <f>AND(#REF!=2, NOT(OR(ISBLANK(#REF!), ISBLANK(#REF!), ISBLANK(#REF!), ISBLANK(#REF!), ISBLANK(#REF!), ISBLANK(#REF!))))</f>
        <v>#REF!</v>
      </c>
      <c r="E208" s="86" t="e">
        <f>AND(#REF!=2, OR(NOT(ISBLANK(#REF!)), NOT(ISBLANK(#REF!)), NOT(ISBLANK(#REF!)), NOT(ISBLANK(#REF!)), NOT(ISBLANK(#REF!)), NOT(ISBLANK(#REF!))))</f>
        <v>#REF!</v>
      </c>
    </row>
    <row r="209" spans="3:5" ht="52" customHeight="1" x14ac:dyDescent="0.3">
      <c r="C209" s="84">
        <v>3</v>
      </c>
      <c r="D209" s="85" t="e">
        <f>AND(#REF!=3,NOT(OR(OR(ISBLANK(#REF!),ISBLANK(#REF!),ISBLANK(#REF!)),OR(ISBLANK(#REF!),ISBLANK(#REF!),ISBLANK(#REF!)),OR(ISBLANK(#REF!),ISBLANK(#REF!),ISBLANK(#REF!)))))</f>
        <v>#REF!</v>
      </c>
      <c r="E209" s="86" t="e">
        <f>AND(#REF!=3, OR(NOT(ISBLANK(#REF!)), NOT(ISBLANK(#REF!)), NOT(ISBLANK(#REF!)), NOT(ISBLANK(#REF!)), NOT(ISBLANK(#REF!)), NOT(ISBLANK(#REF!)), NOT(ISBLANK(#REF!)), NOT(ISBLANK(#REF!)), NOT(ISBLANK(#REF!))))</f>
        <v>#REF!</v>
      </c>
    </row>
    <row r="210" spans="3:5" ht="52" customHeight="1" x14ac:dyDescent="0.3">
      <c r="C210" s="84">
        <v>4</v>
      </c>
      <c r="D210" s="85" t="e">
        <f>AND(#REF!=4,NOT(OR(OR(ISBLANK(#REF!),ISBLANK(#REF!),ISBLANK(#REF!)),OR(ISBLANK(#REF!),ISBLANK(#REF!),ISBLANK(#REF!)),OR(ISBLANK(#REF!),ISBLANK(#REF!),ISBLANK(#REF!),ISBLANK(#REF!),ISBLANK(#REF!),ISBLANK(#REF!)))))</f>
        <v>#REF!</v>
      </c>
      <c r="E210" s="86" t="e">
        <f>AND(#REF!=4, OR(NOT(ISBLANK(#REF!)), NOT(ISBLANK(#REF!)), NOT(ISBLANK(#REF!)), NOT(ISBLANK(#REF!)), NOT(ISBLANK(#REF!)), NOT(ISBLANK(#REF!)), NOT(ISBLANK(#REF!)), NOT(ISBLANK(#REF!)), NOT(ISBLANK(#REF!)), NOT(ISBLANK(#REF!)), NOT(ISBLANK(#REF!)), NOT(ISBLANK(#REF!))))</f>
        <v>#REF!</v>
      </c>
    </row>
    <row r="211" spans="3:5" ht="52" customHeight="1" x14ac:dyDescent="0.3">
      <c r="C211" s="84">
        <v>5</v>
      </c>
      <c r="D211" s="85" t="e">
        <f>AND(#REF!=5,NOT(OR(OR(ISBLANK(#REF!),ISBLANK(#REF!),ISBLANK(#REF!)),OR(ISBLANK(#REF!),ISBLANK(#REF!),ISBLANK(#REF!)),OR(ISBLANK(#REF!),ISBLANK(#REF!),ISBLANK(#REF!),ISBLANK(#REF!),ISBLANK(#REF!),ISBLANK(#REF!),ISBLANK(#REF!),ISBLANK(#REF!),ISBLANK(#REF!)))))</f>
        <v>#REF!</v>
      </c>
      <c r="E211" s="86" t="e">
        <f>AND(#REF!=5, OR(NOT(ISBLANK(#REF!)), NOT(ISBLANK(#REF!)), NOT(ISBLANK(#REF!)), NOT(ISBLANK(#REF!)), NOT(ISBLANK(#REF!)), NOT(ISBLANK(#REF!)), NOT(ISBLANK(#REF!)), NOT(ISBLANK(#REF!)), NOT(ISBLANK(#REF!)), NOT(ISBLANK(#REF!)), NOT(ISBLANK(#REF!)), NOT(ISBLANK(#REF!)), NOT(ISBLANK(#REF!)), NOT(ISBLANK(#REF!)), NOT(ISBLANK(#REF!))))</f>
        <v>#REF!</v>
      </c>
    </row>
    <row r="212" spans="3:5" ht="52" customHeight="1" x14ac:dyDescent="0.3">
      <c r="C212" s="87">
        <v>6</v>
      </c>
      <c r="D212" s="88" t="e">
        <f>AND(#REF!=6,NOT(OR(OR(ISBLANK(#REF!),ISBLANK(#REF!),ISBLANK(#REF!)),OR(ISBLANK(#REF!),ISBLANK(#REF!),ISBLANK(#REF!)),OR(ISBLANK(#REF!),ISBLANK(#REF!),ISBLANK(#REF!),ISBLANK(#REF!),ISBLANK(#REF!),ISBLANK(#REF!),ISBLANK(#REF!),ISBLANK(#REF!),ISBLANK(#REF!),ISBLANK(#REF!),ISBLANK(#REF!),ISBLANK(#REF!)))))</f>
        <v>#REF!</v>
      </c>
      <c r="E212"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213" spans="3:5" ht="50" customHeight="1" x14ac:dyDescent="0.3"/>
    <row r="214" spans="3:5" ht="50" customHeight="1" x14ac:dyDescent="0.3"/>
    <row r="215" spans="3:5" ht="50" customHeight="1" x14ac:dyDescent="0.3"/>
    <row r="216" spans="3:5" ht="50" customHeight="1" x14ac:dyDescent="0.3"/>
    <row r="217" spans="3:5" ht="50" customHeight="1" x14ac:dyDescent="0.3"/>
    <row r="218" spans="3:5" ht="50" customHeight="1" x14ac:dyDescent="0.3"/>
    <row r="219" spans="3:5" ht="50" customHeight="1" x14ac:dyDescent="0.3"/>
    <row r="220" spans="3:5" ht="50" customHeight="1" x14ac:dyDescent="0.3"/>
    <row r="221" spans="3:5" ht="50" customHeight="1" x14ac:dyDescent="0.3"/>
    <row r="222" spans="3:5" ht="50" customHeight="1" x14ac:dyDescent="0.3"/>
    <row r="223" spans="3:5" ht="50" customHeight="1" x14ac:dyDescent="0.3"/>
    <row r="224" spans="3:5" ht="50" customHeight="1" x14ac:dyDescent="0.3"/>
    <row r="225" ht="50" customHeight="1" x14ac:dyDescent="0.3"/>
    <row r="226" ht="50" customHeight="1" x14ac:dyDescent="0.3"/>
    <row r="227" ht="50" customHeight="1" x14ac:dyDescent="0.3"/>
    <row r="228" ht="50" customHeight="1" x14ac:dyDescent="0.3"/>
    <row r="229" ht="50" customHeight="1" x14ac:dyDescent="0.3"/>
    <row r="230" ht="50" customHeight="1" x14ac:dyDescent="0.3"/>
    <row r="231" ht="50" customHeight="1" x14ac:dyDescent="0.3"/>
    <row r="232" ht="50" customHeight="1" x14ac:dyDescent="0.3"/>
    <row r="233" ht="50" customHeight="1" x14ac:dyDescent="0.3"/>
    <row r="234" ht="50" customHeight="1" x14ac:dyDescent="0.3"/>
    <row r="235" ht="50" customHeight="1" x14ac:dyDescent="0.3"/>
    <row r="236" ht="50" customHeight="1" x14ac:dyDescent="0.3"/>
    <row r="237" ht="50" customHeight="1" x14ac:dyDescent="0.3"/>
    <row r="238" ht="50" customHeight="1" x14ac:dyDescent="0.3"/>
    <row r="239" ht="50" customHeight="1" x14ac:dyDescent="0.3"/>
    <row r="240" ht="50" customHeight="1" x14ac:dyDescent="0.3"/>
    <row r="241" spans="3:5" ht="50" customHeight="1" x14ac:dyDescent="0.3"/>
    <row r="242" spans="3:5" ht="50" customHeight="1" x14ac:dyDescent="0.3"/>
    <row r="243" spans="3:5" ht="50" customHeight="1" x14ac:dyDescent="0.3"/>
    <row r="244" spans="3:5" ht="80" customHeight="1" x14ac:dyDescent="0.3"/>
    <row r="245" spans="3:5" ht="44" customHeight="1" x14ac:dyDescent="0.3"/>
    <row r="246" spans="3:5" ht="78" customHeight="1" x14ac:dyDescent="0.3"/>
    <row r="247" spans="3:5" ht="100" customHeight="1" x14ac:dyDescent="0.3"/>
    <row r="248" spans="3:5" ht="82" customHeight="1" x14ac:dyDescent="0.3">
      <c r="C248" s="81"/>
      <c r="D248" s="82" t="s">
        <v>353</v>
      </c>
      <c r="E248" s="83" t="s">
        <v>354</v>
      </c>
    </row>
    <row r="249" spans="3:5" ht="51" customHeight="1" x14ac:dyDescent="0.3">
      <c r="C249" s="84">
        <v>1</v>
      </c>
      <c r="D249" s="85" t="e">
        <f>AND(#REF!=1,NOT(OR(ISBLANK(#REF!),ISBLANK(#REF!),ISBLANK(#REF!))))</f>
        <v>#REF!</v>
      </c>
      <c r="E249" s="86" t="e">
        <f>AND(#REF!=1, OR(NOT(ISBLANK(#REF!)), NOT(ISBLANK(#REF!)), NOT(ISBLANK(#REF!))))</f>
        <v>#REF!</v>
      </c>
    </row>
    <row r="250" spans="3:5" ht="51" customHeight="1" x14ac:dyDescent="0.3">
      <c r="C250" s="84">
        <v>2</v>
      </c>
      <c r="D250" s="85" t="e">
        <f>AND(#REF!=2, NOT(OR(ISBLANK(#REF!), ISBLANK(#REF!), ISBLANK(#REF!), ISBLANK(#REF!), ISBLANK(#REF!), ISBLANK(#REF!))))</f>
        <v>#REF!</v>
      </c>
      <c r="E250" s="86" t="e">
        <f>AND(#REF!=2, OR(NOT(ISBLANK(#REF!)), NOT(ISBLANK(#REF!)), NOT(ISBLANK(#REF!)), NOT(ISBLANK(#REF!)), NOT(ISBLANK(#REF!)), NOT(ISBLANK(#REF!))))</f>
        <v>#REF!</v>
      </c>
    </row>
    <row r="251" spans="3:5" ht="51" customHeight="1" x14ac:dyDescent="0.3">
      <c r="C251" s="84">
        <v>3</v>
      </c>
      <c r="D251" s="85" t="e">
        <f>AND(#REF!=3,NOT(OR(OR(ISBLANK(#REF!),ISBLANK(#REF!),ISBLANK(#REF!)),OR(ISBLANK(#REF!),ISBLANK(#REF!),ISBLANK(#REF!)),OR(ISBLANK(#REF!),ISBLANK(#REF!),ISBLANK(#REF!)))))</f>
        <v>#REF!</v>
      </c>
      <c r="E251" s="86" t="e">
        <f>AND(#REF!=3, OR(NOT(ISBLANK(#REF!)), NOT(ISBLANK(#REF!)), NOT(ISBLANK(#REF!)), NOT(ISBLANK(#REF!)), NOT(ISBLANK(#REF!)), NOT(ISBLANK(#REF!)), NOT(ISBLANK(#REF!)), NOT(ISBLANK(#REF!)), NOT(ISBLANK(#REF!))))</f>
        <v>#REF!</v>
      </c>
    </row>
    <row r="252" spans="3:5" ht="51" customHeight="1" x14ac:dyDescent="0.3">
      <c r="C252" s="84">
        <v>4</v>
      </c>
      <c r="D252" s="85" t="e">
        <f>AND(#REF!=4,NOT(OR(OR(ISBLANK(#REF!),ISBLANK(#REF!),ISBLANK(#REF!)),OR(ISBLANK(#REF!),ISBLANK(#REF!),ISBLANK(#REF!)),OR(ISBLANK(#REF!),ISBLANK(#REF!),ISBLANK(#REF!),ISBLANK(#REF!),ISBLANK(#REF!),ISBLANK(#REF!)))))</f>
        <v>#REF!</v>
      </c>
      <c r="E252" s="86" t="e">
        <f>AND(#REF!=4, OR(NOT(ISBLANK(#REF!)), NOT(ISBLANK(#REF!)), NOT(ISBLANK(#REF!)), NOT(ISBLANK(#REF!)), NOT(ISBLANK(#REF!)), NOT(ISBLANK(#REF!)), NOT(ISBLANK(#REF!)), NOT(ISBLANK(#REF!)), NOT(ISBLANK(#REF!)), NOT(ISBLANK(#REF!)), NOT(ISBLANK(#REF!)), NOT(ISBLANK(#REF!))))</f>
        <v>#REF!</v>
      </c>
    </row>
    <row r="253" spans="3:5" ht="51" customHeight="1" x14ac:dyDescent="0.3">
      <c r="C253" s="84">
        <v>5</v>
      </c>
      <c r="D253" s="85" t="e">
        <f>AND(#REF!=5,NOT(OR(OR(ISBLANK(#REF!),ISBLANK(#REF!),ISBLANK(#REF!)),OR(ISBLANK(#REF!),ISBLANK(#REF!),ISBLANK(#REF!)),OR(ISBLANK(#REF!),ISBLANK(#REF!),ISBLANK(#REF!),ISBLANK(#REF!),ISBLANK(#REF!),ISBLANK(#REF!),ISBLANK(#REF!),ISBLANK(#REF!),ISBLANK(#REF!)))))</f>
        <v>#REF!</v>
      </c>
      <c r="E253" s="86" t="e">
        <f>AND(#REF!=5, OR(NOT(ISBLANK(#REF!)), NOT(ISBLANK(#REF!)), NOT(ISBLANK(#REF!)), NOT(ISBLANK(#REF!)), NOT(ISBLANK(#REF!)), NOT(ISBLANK(#REF!)), NOT(ISBLANK(#REF!)), NOT(ISBLANK(#REF!)), NOT(ISBLANK(#REF!)), NOT(ISBLANK(#REF!)), NOT(ISBLANK(#REF!)), NOT(ISBLANK(#REF!)), NOT(ISBLANK(#REF!)), NOT(ISBLANK(#REF!)), NOT(ISBLANK(#REF!))))</f>
        <v>#REF!</v>
      </c>
    </row>
    <row r="254" spans="3:5" ht="51" customHeight="1" x14ac:dyDescent="0.3">
      <c r="C254" s="87">
        <v>6</v>
      </c>
      <c r="D254" s="88" t="e">
        <f>AND(#REF!=6,NOT(OR(OR(ISBLANK(#REF!),ISBLANK(#REF!),ISBLANK(#REF!)),OR(ISBLANK(#REF!),ISBLANK(#REF!),ISBLANK(#REF!)),OR(ISBLANK(#REF!),ISBLANK(#REF!),ISBLANK(#REF!),ISBLANK(#REF!),ISBLANK(#REF!),ISBLANK(#REF!),ISBLANK(#REF!),ISBLANK(#REF!),ISBLANK(#REF!),ISBLANK(#REF!),ISBLANK(#REF!),ISBLANK(#REF!)))))</f>
        <v>#REF!</v>
      </c>
      <c r="E254"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255" spans="3:5" ht="51" customHeight="1" x14ac:dyDescent="0.3"/>
    <row r="256" spans="3:5" ht="79" customHeight="1" x14ac:dyDescent="0.3">
      <c r="C256" s="81"/>
      <c r="D256" s="82" t="s">
        <v>353</v>
      </c>
      <c r="E256" s="83" t="s">
        <v>354</v>
      </c>
    </row>
    <row r="257" spans="3:5" ht="51" customHeight="1" x14ac:dyDescent="0.3">
      <c r="C257" s="84">
        <v>1</v>
      </c>
      <c r="D257" s="85" t="e">
        <f>AND(#REF!=1,NOT(OR(ISBLANK(#REF!),ISBLANK(#REF!),ISBLANK(#REF!))))</f>
        <v>#REF!</v>
      </c>
      <c r="E257" s="86" t="e">
        <f>AND(#REF!=1, OR(NOT(ISBLANK(#REF!)), NOT(ISBLANK(#REF!)), NOT(ISBLANK(#REF!))))</f>
        <v>#REF!</v>
      </c>
    </row>
    <row r="258" spans="3:5" ht="51" customHeight="1" x14ac:dyDescent="0.3">
      <c r="C258" s="84">
        <v>2</v>
      </c>
      <c r="D258" s="85" t="e">
        <f>AND(#REF!=2, NOT(OR(ISBLANK(#REF!), ISBLANK(#REF!), ISBLANK(#REF!), ISBLANK(#REF!), ISBLANK(#REF!), ISBLANK(#REF!))))</f>
        <v>#REF!</v>
      </c>
      <c r="E258" s="86" t="e">
        <f>AND(#REF!=2, OR(NOT(ISBLANK(#REF!)), NOT(ISBLANK(#REF!)), NOT(ISBLANK(#REF!)), NOT(ISBLANK(#REF!)), NOT(ISBLANK(#REF!)), NOT(ISBLANK(#REF!))))</f>
        <v>#REF!</v>
      </c>
    </row>
    <row r="259" spans="3:5" ht="51" customHeight="1" x14ac:dyDescent="0.3">
      <c r="C259" s="84">
        <v>3</v>
      </c>
      <c r="D259" s="85" t="e">
        <f>AND(#REF!=3,NOT(OR(OR(ISBLANK(#REF!),ISBLANK(#REF!),ISBLANK(#REF!)),OR(ISBLANK(#REF!),ISBLANK(#REF!),ISBLANK(#REF!)),OR(ISBLANK(#REF!),ISBLANK(#REF!),ISBLANK(#REF!)))))</f>
        <v>#REF!</v>
      </c>
      <c r="E259" s="86" t="e">
        <f>AND(#REF!=3, OR(NOT(ISBLANK(#REF!)), NOT(ISBLANK(#REF!)), NOT(ISBLANK(#REF!)), NOT(ISBLANK(#REF!)), NOT(ISBLANK(#REF!)), NOT(ISBLANK(#REF!)), NOT(ISBLANK(#REF!)), NOT(ISBLANK(#REF!)), NOT(ISBLANK(#REF!))))</f>
        <v>#REF!</v>
      </c>
    </row>
    <row r="260" spans="3:5" ht="51" customHeight="1" x14ac:dyDescent="0.3">
      <c r="C260" s="84">
        <v>4</v>
      </c>
      <c r="D260" s="85" t="e">
        <f>AND(#REF!=4,NOT(OR(OR(ISBLANK(#REF!),ISBLANK(#REF!),ISBLANK(#REF!)),OR(ISBLANK(#REF!),ISBLANK(#REF!),ISBLANK(#REF!)),OR(ISBLANK(#REF!),ISBLANK(#REF!),ISBLANK(#REF!),ISBLANK(#REF!),ISBLANK(#REF!),ISBLANK(#REF!)))))</f>
        <v>#REF!</v>
      </c>
      <c r="E260" s="86" t="e">
        <f>AND(#REF!=4, OR(NOT(ISBLANK(#REF!)), NOT(ISBLANK(#REF!)), NOT(ISBLANK(#REF!)), NOT(ISBLANK(#REF!)), NOT(ISBLANK(#REF!)), NOT(ISBLANK(#REF!)), NOT(ISBLANK(#REF!)), NOT(ISBLANK(#REF!)), NOT(ISBLANK(#REF!)), NOT(ISBLANK(#REF!)), NOT(ISBLANK(#REF!)), NOT(ISBLANK(#REF!))))</f>
        <v>#REF!</v>
      </c>
    </row>
    <row r="261" spans="3:5" ht="51" customHeight="1" x14ac:dyDescent="0.3">
      <c r="C261" s="84">
        <v>5</v>
      </c>
      <c r="D261" s="85" t="e">
        <f>AND(#REF!=5,NOT(OR(OR(ISBLANK(#REF!),ISBLANK(#REF!),ISBLANK(#REF!)),OR(ISBLANK(#REF!),ISBLANK(#REF!),ISBLANK(#REF!)),OR(ISBLANK(#REF!),ISBLANK(#REF!),ISBLANK(#REF!),ISBLANK(#REF!),ISBLANK(#REF!),ISBLANK(#REF!),ISBLANK(#REF!),ISBLANK(#REF!),ISBLANK(#REF!)))))</f>
        <v>#REF!</v>
      </c>
      <c r="E261" s="86" t="e">
        <f>AND(#REF!=5, OR(NOT(ISBLANK(#REF!)), NOT(ISBLANK(#REF!)), NOT(ISBLANK(#REF!)), NOT(ISBLANK(#REF!)), NOT(ISBLANK(#REF!)), NOT(ISBLANK(#REF!)), NOT(ISBLANK(#REF!)), NOT(ISBLANK(#REF!)), NOT(ISBLANK(#REF!)), NOT(ISBLANK(#REF!)), NOT(ISBLANK(#REF!)), NOT(ISBLANK(#REF!)), NOT(ISBLANK(#REF!)), NOT(ISBLANK(#REF!)), NOT(ISBLANK(#REF!))))</f>
        <v>#REF!</v>
      </c>
    </row>
    <row r="262" spans="3:5" ht="51" customHeight="1" x14ac:dyDescent="0.3">
      <c r="C262" s="87">
        <v>6</v>
      </c>
      <c r="D262" s="88" t="e">
        <f>AND(#REF!=6,NOT(OR(OR(ISBLANK(#REF!),ISBLANK(#REF!),ISBLANK(#REF!)),OR(ISBLANK(#REF!),ISBLANK(#REF!),ISBLANK(#REF!)),OR(ISBLANK(#REF!),ISBLANK(#REF!),ISBLANK(#REF!),ISBLANK(#REF!),ISBLANK(#REF!),ISBLANK(#REF!),ISBLANK(#REF!),ISBLANK(#REF!),ISBLANK(#REF!),ISBLANK(#REF!),ISBLANK(#REF!),ISBLANK(#REF!)))))</f>
        <v>#REF!</v>
      </c>
      <c r="E262"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263" spans="3:5" ht="51" customHeight="1" x14ac:dyDescent="0.3"/>
    <row r="264" spans="3:5" ht="49" customHeight="1" x14ac:dyDescent="0.3"/>
    <row r="265" spans="3:5" ht="49" customHeight="1" x14ac:dyDescent="0.3"/>
    <row r="266" spans="3:5" ht="49" customHeight="1" x14ac:dyDescent="0.3"/>
    <row r="267" spans="3:5" ht="51" customHeight="1" x14ac:dyDescent="0.3"/>
    <row r="268" spans="3:5" ht="51" customHeight="1" x14ac:dyDescent="0.3"/>
    <row r="269" spans="3:5" ht="51" customHeight="1" x14ac:dyDescent="0.3"/>
    <row r="270" spans="3:5" ht="51" customHeight="1" x14ac:dyDescent="0.3"/>
    <row r="271" spans="3:5" ht="51" customHeight="1" x14ac:dyDescent="0.3"/>
    <row r="272" spans="3:5" ht="51" customHeight="1" x14ac:dyDescent="0.3"/>
    <row r="273" ht="51" customHeight="1" x14ac:dyDescent="0.3"/>
    <row r="274" ht="51" customHeight="1" x14ac:dyDescent="0.3"/>
    <row r="275" ht="51" customHeight="1" x14ac:dyDescent="0.3"/>
    <row r="276" ht="51" customHeight="1" x14ac:dyDescent="0.3"/>
    <row r="277" ht="51" customHeight="1" x14ac:dyDescent="0.3"/>
    <row r="278" ht="51" customHeight="1" x14ac:dyDescent="0.3"/>
    <row r="279" ht="51" customHeight="1" x14ac:dyDescent="0.3"/>
    <row r="280" ht="51" customHeight="1" x14ac:dyDescent="0.3"/>
    <row r="281" ht="51" customHeight="1" x14ac:dyDescent="0.3"/>
    <row r="282" ht="51" customHeight="1" x14ac:dyDescent="0.3"/>
    <row r="283" ht="51" customHeight="1" x14ac:dyDescent="0.3"/>
    <row r="284" ht="51" customHeight="1" x14ac:dyDescent="0.3"/>
    <row r="285" ht="51" customHeight="1" x14ac:dyDescent="0.3"/>
    <row r="286" ht="51" customHeight="1" x14ac:dyDescent="0.3"/>
    <row r="287" ht="51" customHeight="1" x14ac:dyDescent="0.3"/>
    <row r="288" ht="51" customHeight="1" x14ac:dyDescent="0.3"/>
    <row r="289" spans="1:2" ht="51" customHeight="1" x14ac:dyDescent="0.3"/>
    <row r="290" spans="1:2" ht="51" customHeight="1" x14ac:dyDescent="0.3"/>
    <row r="291" spans="1:2" ht="51" customHeight="1" x14ac:dyDescent="0.3"/>
    <row r="292" spans="1:2" ht="51" customHeight="1" x14ac:dyDescent="0.3"/>
    <row r="293" spans="1:2" ht="51" customHeight="1" x14ac:dyDescent="0.3"/>
    <row r="294" spans="1:2" ht="80" customHeight="1" x14ac:dyDescent="0.3"/>
    <row r="295" spans="1:2" ht="44" customHeight="1" x14ac:dyDescent="0.3">
      <c r="A295" s="51" t="s">
        <v>325</v>
      </c>
      <c r="B295" s="70" t="e">
        <f>AND(#REF!="STRAIGHT SET", NOT(ISBLANK(#REF!)), NOT(ISBLANK(#REF!)), NOT(ISBLANK(#REF!)), NOT(ISBLANK(#REF!)), NOT(ISBLANK(#REF!)), NOT(ISBLANK(#REF!)))</f>
        <v>#REF!</v>
      </c>
    </row>
    <row r="296" spans="1:2" ht="58" customHeight="1" x14ac:dyDescent="0.3">
      <c r="A296" s="53" t="s">
        <v>326</v>
      </c>
      <c r="B296" s="71" t="e">
        <f>AND(#REF!="DROP SET", NOT(ISBLANK(#REF!)), NOT(ISBLANK(#REF!)), NOT(ISBLANK(#REF!)), NOT(ISBLANK(#REF!)), NOT(ISBLANK(#REF!)), NOT(ISBLANK(#REF!)), NOT(ISBLANK(#REF!)), NOT(ISBLANK(#REF!)), NOT(ISBLANK(#REF!)), NOT(ISBLANK(#REF!)), NOT(ISBLANK(#REF!)), NOT(ISBLANK(#REF!)))</f>
        <v>#REF!</v>
      </c>
    </row>
    <row r="297" spans="1:2" ht="73" customHeight="1" x14ac:dyDescent="0.3">
      <c r="A297" s="53"/>
      <c r="B297" s="71"/>
    </row>
    <row r="298" spans="1:2" ht="51" customHeight="1" x14ac:dyDescent="0.3">
      <c r="A298" s="53" t="s">
        <v>323</v>
      </c>
      <c r="B298" s="71" t="e">
        <f>AND(#REF!="STRAIGHT SET", OR(NOT(ISBLANK(#REF!)), NOT(ISBLANK(#REF!)), NOT(ISBLANK(#REF!)), NOT(ISBLANK(#REF!)), NOT(ISBLANK(#REF!)), NOT(ISBLANK(#REF!))))</f>
        <v>#REF!</v>
      </c>
    </row>
    <row r="299" spans="1:2" ht="51" customHeight="1" x14ac:dyDescent="0.3">
      <c r="A299" s="55" t="s">
        <v>324</v>
      </c>
      <c r="B299" s="72" t="e">
        <f>AND(#REF!="DROP SET", OR(NOT(ISBLANK(#REF!)), NOT(ISBLANK(#REF!)), NOT(ISBLANK(#REF!)), NOT(ISBLANK(#REF!)), NOT(ISBLANK(#REF!)), NOT(ISBLANK(#REF!)), NOT(ISBLANK(#REF!)), NOT(ISBLANK(#REF!)), NOT(ISBLANK(#REF!)), NOT(ISBLANK(#REF!)), NOT(ISBLANK(#REF!)), NOT(ISBLANK(#REF!))))</f>
        <v>#REF!</v>
      </c>
    </row>
    <row r="300" spans="1:2" ht="51" customHeight="1" x14ac:dyDescent="0.3"/>
    <row r="301" spans="1:2" ht="51" customHeight="1" x14ac:dyDescent="0.3">
      <c r="A301" s="51" t="s">
        <v>325</v>
      </c>
      <c r="B301" s="52" t="e">
        <f>AND(#REF!="STRAIGHT SET", NOT(ISBLANK(#REF!)), NOT(ISBLANK(#REF!)), NOT(ISBLANK(#REF!)), NOT(ISBLANK(#REF!)), NOT(ISBLANK(#REF!)), NOT(ISBLANK(#REF!)))</f>
        <v>#REF!</v>
      </c>
    </row>
    <row r="302" spans="1:2" ht="51" customHeight="1" x14ac:dyDescent="0.3">
      <c r="A302" s="53" t="s">
        <v>326</v>
      </c>
      <c r="B302" s="54" t="e">
        <f>AND(#REF!="DROP SET", NOT(ISBLANK(#REF!)), NOT(ISBLANK(#REF!)), NOT(ISBLANK(#REF!)), NOT(ISBLANK(#REF!)), NOT(ISBLANK(#REF!)), NOT(ISBLANK(#REF!)), NOT(ISBLANK(#REF!)), NOT(ISBLANK(#REF!)), NOT(ISBLANK(#REF!)), NOT(ISBLANK(#REF!)), NOT(ISBLANK(#REF!)), NOT(ISBLANK(#REF!)))</f>
        <v>#REF!</v>
      </c>
    </row>
    <row r="303" spans="1:2" ht="51" customHeight="1" x14ac:dyDescent="0.3">
      <c r="A303" s="53"/>
      <c r="B303" s="54"/>
    </row>
    <row r="304" spans="1:2" ht="51" customHeight="1" x14ac:dyDescent="0.3">
      <c r="A304" s="53" t="s">
        <v>323</v>
      </c>
      <c r="B304" s="54" t="e">
        <f>AND(#REF!="STRAIGHT SET", OR(NOT(ISBLANK(#REF!)), NOT(ISBLANK(#REF!)), NOT(ISBLANK(#REF!)), NOT(ISBLANK(#REF!)), NOT(ISBLANK(#REF!)), NOT(ISBLANK(#REF!))))</f>
        <v>#REF!</v>
      </c>
    </row>
    <row r="305" spans="1:2" ht="51" customHeight="1" x14ac:dyDescent="0.3">
      <c r="A305" s="55" t="s">
        <v>324</v>
      </c>
      <c r="B305" s="56" t="e">
        <f>AND(#REF!="DROP SET", OR(NOT(ISBLANK(#REF!)), NOT(ISBLANK(#REF!)), NOT(ISBLANK(#REF!)), NOT(ISBLANK(#REF!)), NOT(ISBLANK(#REF!)), NOT(ISBLANK(#REF!)), NOT(ISBLANK(#REF!)), NOT(ISBLANK(#REF!)), NOT(ISBLANK(#REF!)), NOT(ISBLANK(#REF!)), NOT(ISBLANK(#REF!)), NOT(ISBLANK(#REF!))))</f>
        <v>#REF!</v>
      </c>
    </row>
    <row r="306" spans="1:2" ht="51" customHeight="1" x14ac:dyDescent="0.3"/>
    <row r="307" spans="1:2" ht="51" customHeight="1" x14ac:dyDescent="0.3">
      <c r="A307" s="51" t="s">
        <v>325</v>
      </c>
      <c r="B307" s="52" t="e">
        <f>AND(#REF!="STRAIGHT SET", NOT(ISBLANK(#REF!)), NOT(ISBLANK(#REF!)), NOT(ISBLANK(#REF!)), NOT(ISBLANK(#REF!)), NOT(ISBLANK(#REF!)), NOT(ISBLANK(#REF!)))</f>
        <v>#REF!</v>
      </c>
    </row>
    <row r="308" spans="1:2" ht="51" customHeight="1" x14ac:dyDescent="0.3">
      <c r="A308" s="53" t="s">
        <v>326</v>
      </c>
      <c r="B308" s="54" t="e">
        <f>AND(#REF!="DROP SET", NOT(ISBLANK(#REF!)), NOT(ISBLANK(#REF!)), NOT(ISBLANK(#REF!)), NOT(ISBLANK(#REF!)), NOT(ISBLANK(#REF!)), NOT(ISBLANK(#REF!)), NOT(ISBLANK(#REF!)), NOT(ISBLANK(#REF!)), NOT(ISBLANK(#REF!)), NOT(ISBLANK(#REF!)), NOT(ISBLANK(#REF!)), NOT(ISBLANK(#REF!)))</f>
        <v>#REF!</v>
      </c>
    </row>
    <row r="309" spans="1:2" ht="51" customHeight="1" x14ac:dyDescent="0.3">
      <c r="A309" s="53"/>
      <c r="B309" s="54"/>
    </row>
    <row r="310" spans="1:2" ht="51" customHeight="1" x14ac:dyDescent="0.3">
      <c r="A310" s="53" t="s">
        <v>323</v>
      </c>
      <c r="B310" s="54" t="e">
        <f>AND(#REF!="STRAIGHT SET", OR(NOT(ISBLANK(#REF!)), NOT(ISBLANK(#REF!)), NOT(ISBLANK(#REF!)), NOT(ISBLANK(#REF!)), NOT(ISBLANK(#REF!)), NOT(ISBLANK(#REF!))))</f>
        <v>#REF!</v>
      </c>
    </row>
    <row r="311" spans="1:2" ht="51" customHeight="1" x14ac:dyDescent="0.3">
      <c r="A311" s="55" t="s">
        <v>324</v>
      </c>
      <c r="B311" s="56" t="e">
        <f>AND(#REF!="DROP SET", OR(NOT(ISBLANK(#REF!)), NOT(ISBLANK(#REF!)), NOT(ISBLANK(#REF!)), NOT(ISBLANK(#REF!)), NOT(ISBLANK(#REF!)), NOT(ISBLANK(#REF!)), NOT(ISBLANK(#REF!)), NOT(ISBLANK(#REF!)), NOT(ISBLANK(#REF!)), NOT(ISBLANK(#REF!)), NOT(ISBLANK(#REF!)), NOT(ISBLANK(#REF!))))</f>
        <v>#REF!</v>
      </c>
    </row>
    <row r="312" spans="1:2" ht="51" customHeight="1" x14ac:dyDescent="0.3"/>
    <row r="313" spans="1:2" ht="51" customHeight="1" x14ac:dyDescent="0.3">
      <c r="A313" s="51" t="s">
        <v>325</v>
      </c>
      <c r="B313" s="52" t="e">
        <f>AND(#REF!="STRAIGHT SET", NOT(ISBLANK(#REF!)), NOT(ISBLANK(#REF!)), NOT(ISBLANK(#REF!)), NOT(ISBLANK(#REF!)), NOT(ISBLANK(#REF!)), NOT(ISBLANK(#REF!)))</f>
        <v>#REF!</v>
      </c>
    </row>
    <row r="314" spans="1:2" ht="51" customHeight="1" x14ac:dyDescent="0.3">
      <c r="A314" s="53" t="s">
        <v>326</v>
      </c>
      <c r="B314" s="54" t="e">
        <f>AND(#REF!="DROP SET", NOT(ISBLANK(#REF!)), NOT(ISBLANK(#REF!)), NOT(ISBLANK(#REF!)), NOT(ISBLANK(#REF!)), NOT(ISBLANK(#REF!)), NOT(ISBLANK(#REF!)), NOT(ISBLANK(#REF!)), NOT(ISBLANK(#REF!)), NOT(ISBLANK(#REF!)), NOT(ISBLANK(#REF!)), NOT(ISBLANK(#REF!)), NOT(ISBLANK(#REF!)))</f>
        <v>#REF!</v>
      </c>
    </row>
    <row r="315" spans="1:2" ht="51" customHeight="1" x14ac:dyDescent="0.3">
      <c r="A315" s="53"/>
      <c r="B315" s="54"/>
    </row>
    <row r="316" spans="1:2" ht="51" customHeight="1" x14ac:dyDescent="0.3">
      <c r="A316" s="53" t="s">
        <v>323</v>
      </c>
      <c r="B316" s="54" t="e">
        <f>AND(#REF!="STRAIGHT SET", OR(NOT(ISBLANK(#REF!)), NOT(ISBLANK(#REF!)), NOT(ISBLANK(#REF!)), NOT(ISBLANK(#REF!)), NOT(ISBLANK(#REF!)), NOT(ISBLANK(#REF!))))</f>
        <v>#REF!</v>
      </c>
    </row>
    <row r="317" spans="1:2" ht="51" customHeight="1" x14ac:dyDescent="0.3">
      <c r="A317" s="55" t="s">
        <v>324</v>
      </c>
      <c r="B317" s="56" t="e">
        <f>AND(#REF!="DROP SET", OR(NOT(ISBLANK(#REF!)), NOT(ISBLANK(#REF!)), NOT(ISBLANK(#REF!)), NOT(ISBLANK(#REF!)), NOT(ISBLANK(#REF!)), NOT(ISBLANK(#REF!)), NOT(ISBLANK(#REF!)), NOT(ISBLANK(#REF!)), NOT(ISBLANK(#REF!)), NOT(ISBLANK(#REF!)), NOT(ISBLANK(#REF!)), NOT(ISBLANK(#REF!))))</f>
        <v>#REF!</v>
      </c>
    </row>
    <row r="318" spans="1:2" ht="51" customHeight="1" x14ac:dyDescent="0.3"/>
    <row r="319" spans="1:2" ht="51" customHeight="1" x14ac:dyDescent="0.3">
      <c r="A319" s="51" t="s">
        <v>325</v>
      </c>
      <c r="B319" s="52" t="e">
        <f>AND(#REF!="STRAIGHT SET", NOT(ISBLANK(#REF!)), NOT(ISBLANK(#REF!)), NOT(ISBLANK(#REF!)), NOT(ISBLANK(#REF!)), NOT(ISBLANK(#REF!)), NOT(ISBLANK(#REF!)))</f>
        <v>#REF!</v>
      </c>
    </row>
    <row r="320" spans="1:2" ht="51" customHeight="1" x14ac:dyDescent="0.3">
      <c r="A320" s="53" t="s">
        <v>326</v>
      </c>
      <c r="B320" s="54" t="e">
        <f>AND(#REF!="DROP SET", NOT(ISBLANK(#REF!)), NOT(ISBLANK(#REF!)), NOT(ISBLANK(#REF!)), NOT(ISBLANK(#REF!)), NOT(ISBLANK(#REF!)), NOT(ISBLANK(#REF!)), NOT(ISBLANK(#REF!)), NOT(ISBLANK(#REF!)), NOT(ISBLANK(#REF!)), NOT(ISBLANK(#REF!)), NOT(ISBLANK(#REF!)), NOT(ISBLANK(#REF!)))</f>
        <v>#REF!</v>
      </c>
    </row>
    <row r="321" spans="1:2" ht="51" customHeight="1" x14ac:dyDescent="0.3">
      <c r="A321" s="53"/>
      <c r="B321" s="54"/>
    </row>
    <row r="322" spans="1:2" ht="51" customHeight="1" x14ac:dyDescent="0.3">
      <c r="A322" s="53" t="s">
        <v>323</v>
      </c>
      <c r="B322" s="54" t="e">
        <f>AND(#REF!="STRAIGHT SET", OR(NOT(ISBLANK(#REF!)), NOT(ISBLANK(#REF!)), NOT(ISBLANK(#REF!)), NOT(ISBLANK(#REF!)), NOT(ISBLANK(#REF!)), NOT(ISBLANK(#REF!))))</f>
        <v>#REF!</v>
      </c>
    </row>
    <row r="323" spans="1:2" ht="51" customHeight="1" x14ac:dyDescent="0.3">
      <c r="A323" s="55" t="s">
        <v>324</v>
      </c>
      <c r="B323" s="56" t="e">
        <f>AND(#REF!="DROP SET", OR(NOT(ISBLANK(#REF!)), NOT(ISBLANK(#REF!)), NOT(ISBLANK(#REF!)), NOT(ISBLANK(#REF!)), NOT(ISBLANK(#REF!)), NOT(ISBLANK(#REF!)), NOT(ISBLANK(#REF!)), NOT(ISBLANK(#REF!)), NOT(ISBLANK(#REF!)), NOT(ISBLANK(#REF!)), NOT(ISBLANK(#REF!)), NOT(ISBLANK(#REF!))))</f>
        <v>#REF!</v>
      </c>
    </row>
    <row r="324" spans="1:2" ht="51" customHeight="1" x14ac:dyDescent="0.3"/>
    <row r="325" spans="1:2" ht="51" customHeight="1" x14ac:dyDescent="0.3">
      <c r="A325" s="51" t="s">
        <v>325</v>
      </c>
      <c r="B325" s="52" t="e">
        <f>AND(#REF!="STRAIGHT SET", NOT(ISBLANK(#REF!)), NOT(ISBLANK(#REF!)), NOT(ISBLANK(#REF!)), NOT(ISBLANK(#REF!)), NOT(ISBLANK(#REF!)), NOT(ISBLANK(#REF!)))</f>
        <v>#REF!</v>
      </c>
    </row>
    <row r="326" spans="1:2" ht="51" customHeight="1" x14ac:dyDescent="0.3">
      <c r="A326" s="53" t="s">
        <v>326</v>
      </c>
      <c r="B326" s="54" t="e">
        <f>AND(#REF!="DROP SET", NOT(ISBLANK(#REF!)), NOT(ISBLANK(#REF!)), NOT(ISBLANK(#REF!)), NOT(ISBLANK(#REF!)), NOT(ISBLANK(#REF!)), NOT(ISBLANK(#REF!)), NOT(ISBLANK(#REF!)), NOT(ISBLANK(#REF!)), NOT(ISBLANK(#REF!)), NOT(ISBLANK(#REF!)), NOT(ISBLANK(#REF!)), NOT(ISBLANK(#REF!)))</f>
        <v>#REF!</v>
      </c>
    </row>
    <row r="327" spans="1:2" ht="51" customHeight="1" x14ac:dyDescent="0.3">
      <c r="A327" s="53"/>
      <c r="B327" s="54"/>
    </row>
    <row r="328" spans="1:2" ht="51" customHeight="1" x14ac:dyDescent="0.3">
      <c r="A328" s="53" t="s">
        <v>323</v>
      </c>
      <c r="B328" s="54" t="e">
        <f>AND(#REF!="STRAIGHT SET", OR(NOT(ISBLANK(#REF!)), NOT(ISBLANK(#REF!)), NOT(ISBLANK(#REF!)), NOT(ISBLANK(#REF!)), NOT(ISBLANK(#REF!)), NOT(ISBLANK(#REF!))))</f>
        <v>#REF!</v>
      </c>
    </row>
    <row r="329" spans="1:2" ht="51" customHeight="1" x14ac:dyDescent="0.3">
      <c r="A329" s="55" t="s">
        <v>324</v>
      </c>
      <c r="B329" s="56" t="e">
        <f>AND(#REF!="DROP SET", OR(NOT(ISBLANK(#REF!)), NOT(ISBLANK(#REF!)), NOT(ISBLANK(#REF!)), NOT(ISBLANK(#REF!)), NOT(ISBLANK(#REF!)), NOT(ISBLANK(#REF!)), NOT(ISBLANK(#REF!)), NOT(ISBLANK(#REF!)), NOT(ISBLANK(#REF!)), NOT(ISBLANK(#REF!)), NOT(ISBLANK(#REF!)), NOT(ISBLANK(#REF!))))</f>
        <v>#REF!</v>
      </c>
    </row>
    <row r="330" spans="1:2" ht="51" customHeight="1" x14ac:dyDescent="0.3"/>
    <row r="331" spans="1:2" ht="51" customHeight="1" x14ac:dyDescent="0.3">
      <c r="A331" s="51" t="s">
        <v>325</v>
      </c>
      <c r="B331" s="52" t="e">
        <f>AND(#REF!="STRAIGHT SET", NOT(ISBLANK(#REF!)), NOT(ISBLANK(#REF!)), NOT(ISBLANK(#REF!)), NOT(ISBLANK(#REF!)), NOT(ISBLANK(#REF!)), NOT(ISBLANK(#REF!)))</f>
        <v>#REF!</v>
      </c>
    </row>
    <row r="332" spans="1:2" ht="51" customHeight="1" x14ac:dyDescent="0.3">
      <c r="A332" s="53" t="s">
        <v>326</v>
      </c>
      <c r="B332" s="54" t="e">
        <f>AND(#REF!="DROP SET", NOT(ISBLANK(#REF!)), NOT(ISBLANK(#REF!)), NOT(ISBLANK(#REF!)), NOT(ISBLANK(#REF!)), NOT(ISBLANK(#REF!)), NOT(ISBLANK(#REF!)), NOT(ISBLANK(#REF!)), NOT(ISBLANK(#REF!)), NOT(ISBLANK(#REF!)), NOT(ISBLANK(#REF!)), NOT(ISBLANK(#REF!)), NOT(ISBLANK(#REF!)))</f>
        <v>#REF!</v>
      </c>
    </row>
    <row r="333" spans="1:2" ht="51" customHeight="1" x14ac:dyDescent="0.3">
      <c r="A333" s="53"/>
      <c r="B333" s="54"/>
    </row>
    <row r="334" spans="1:2" ht="51" customHeight="1" x14ac:dyDescent="0.3">
      <c r="A334" s="53" t="s">
        <v>323</v>
      </c>
      <c r="B334" s="54" t="e">
        <f>AND(#REF!="STRAIGHT SET", OR(NOT(ISBLANK(#REF!)), NOT(ISBLANK(#REF!)), NOT(ISBLANK(#REF!)), NOT(ISBLANK(#REF!)), NOT(ISBLANK(#REF!)), NOT(ISBLANK(#REF!))))</f>
        <v>#REF!</v>
      </c>
    </row>
    <row r="335" spans="1:2" ht="51" customHeight="1" x14ac:dyDescent="0.3">
      <c r="A335" s="55" t="s">
        <v>324</v>
      </c>
      <c r="B335" s="56" t="e">
        <f>AND(#REF!="DROP SET",OR(NOT(ISBLANK(#REF!)),NOT(ISBLANK(#REF!)),NOT(ISBLANK(#REF!)),NOT(ISBLANK(#REF!)),NOT(ISBLANK(#REF!)),NOT(ISBLANK(#REF!)),NOT(ISBLANK(#REF!)),NOT(ISBLANK(#REF!)),NOT(ISBLANK(#REF!)),NOT(ISBLANK(#REF!)),NOT(ISBLANK(#REF!)),NOT(ISBLANK(#REF!))))</f>
        <v>#REF!</v>
      </c>
    </row>
    <row r="336" spans="1:2" ht="51" customHeight="1" x14ac:dyDescent="0.3"/>
    <row r="337" spans="1:2" ht="51" customHeight="1" x14ac:dyDescent="0.3">
      <c r="A337" s="51" t="s">
        <v>325</v>
      </c>
      <c r="B337" s="52" t="e">
        <f>AND(#REF!="STRAIGHT SET", NOT(ISBLANK(#REF!)), NOT(ISBLANK(#REF!)), NOT(ISBLANK(#REF!)), NOT(ISBLANK(#REF!)), NOT(ISBLANK(#REF!)), NOT(ISBLANK(#REF!)))</f>
        <v>#REF!</v>
      </c>
    </row>
    <row r="338" spans="1:2" ht="51" customHeight="1" x14ac:dyDescent="0.3">
      <c r="A338" s="53" t="s">
        <v>326</v>
      </c>
      <c r="B338" s="54" t="e">
        <f>AND(#REF!="DROP SET", NOT(ISBLANK(#REF!)), NOT(ISBLANK(#REF!)), NOT(ISBLANK(#REF!)), NOT(ISBLANK(#REF!)), NOT(ISBLANK(#REF!)), NOT(ISBLANK(#REF!)), NOT(ISBLANK(#REF!)), NOT(ISBLANK(#REF!)), NOT(ISBLANK(#REF!)), NOT(ISBLANK(#REF!)), NOT(ISBLANK(#REF!)), NOT(ISBLANK(#REF!)))</f>
        <v>#REF!</v>
      </c>
    </row>
    <row r="339" spans="1:2" ht="51" customHeight="1" x14ac:dyDescent="0.3">
      <c r="A339" s="53"/>
      <c r="B339" s="54"/>
    </row>
    <row r="340" spans="1:2" ht="51" customHeight="1" x14ac:dyDescent="0.3">
      <c r="A340" s="53" t="s">
        <v>323</v>
      </c>
      <c r="B340" s="54" t="e">
        <f>AND(#REF!="STRAIGHT SET", OR(NOT(ISBLANK(#REF!)), NOT(ISBLANK(#REF!)), NOT(ISBLANK(#REF!)), NOT(ISBLANK(#REF!)), NOT(ISBLANK(#REF!)), NOT(ISBLANK(#REF!))))</f>
        <v>#REF!</v>
      </c>
    </row>
    <row r="341" spans="1:2" ht="51" customHeight="1" x14ac:dyDescent="0.3">
      <c r="A341" s="55" t="s">
        <v>324</v>
      </c>
      <c r="B341" s="56" t="e">
        <f>AND(#REF!="DROP SET",OR(NOT(ISBLANK(#REF!)),NOT(ISBLANK(#REF!)),NOT(ISBLANK(#REF!)),NOT(ISBLANK(#REF!)),NOT(ISBLANK(#REF!)),NOT(ISBLANK(#REF!)),NOT(ISBLANK(#REF!)),NOT(ISBLANK(#REF!)),NOT(ISBLANK(#REF!)),NOT(ISBLANK(#REF!)),NOT(ISBLANK(#REF!)),NOT(ISBLANK(#REF!))))</f>
        <v>#REF!</v>
      </c>
    </row>
    <row r="342" spans="1:2" ht="51" customHeight="1" x14ac:dyDescent="0.3"/>
    <row r="343" spans="1:2" ht="51" customHeight="1" x14ac:dyDescent="0.3">
      <c r="A343" s="51" t="s">
        <v>325</v>
      </c>
      <c r="B343" s="52" t="e">
        <f>AND(#REF!="STRAIGHT SET", NOT(ISBLANK(#REF!)), NOT(ISBLANK(#REF!)), NOT(ISBLANK(#REF!)), NOT(ISBLANK(#REF!)), NOT(ISBLANK(#REF!)), NOT(ISBLANK(#REF!)))</f>
        <v>#REF!</v>
      </c>
    </row>
    <row r="344" spans="1:2" ht="51" customHeight="1" x14ac:dyDescent="0.3">
      <c r="A344" s="53" t="s">
        <v>326</v>
      </c>
      <c r="B344" s="54" t="e">
        <f>AND(#REF!="DROP SET", NOT(ISBLANK(#REF!)), NOT(ISBLANK(#REF!)), NOT(ISBLANK(#REF!)), NOT(ISBLANK(#REF!)), NOT(ISBLANK(#REF!)), NOT(ISBLANK(#REF!)), NOT(ISBLANK(#REF!)), NOT(ISBLANK(#REF!)), NOT(ISBLANK(#REF!)), NOT(ISBLANK(#REF!)), NOT(ISBLANK(#REF!)), NOT(ISBLANK(#REF!)))</f>
        <v>#REF!</v>
      </c>
    </row>
    <row r="345" spans="1:2" ht="51" customHeight="1" x14ac:dyDescent="0.3">
      <c r="A345" s="53"/>
      <c r="B345" s="54"/>
    </row>
    <row r="346" spans="1:2" ht="51" customHeight="1" x14ac:dyDescent="0.3">
      <c r="A346" s="53" t="s">
        <v>323</v>
      </c>
      <c r="B346" s="54" t="e">
        <f>AND(#REF!="STRAIGHT SET", OR(NOT(ISBLANK(#REF!)), NOT(ISBLANK(#REF!)), NOT(ISBLANK(#REF!)), NOT(ISBLANK(#REF!)), NOT(ISBLANK(#REF!)), NOT(ISBLANK(#REF!))))</f>
        <v>#REF!</v>
      </c>
    </row>
    <row r="347" spans="1:2" ht="51" customHeight="1" x14ac:dyDescent="0.3">
      <c r="A347" s="55" t="s">
        <v>324</v>
      </c>
      <c r="B347" s="56" t="e">
        <f>AND(#REF!="DROP SET",OR(NOT(ISBLANK(#REF!)),NOT(ISBLANK(#REF!)),NOT(ISBLANK(#REF!)),NOT(ISBLANK(#REF!)),NOT(ISBLANK(#REF!)),NOT(ISBLANK(#REF!)),NOT(ISBLANK(#REF!)),NOT(ISBLANK(#REF!)),NOT(ISBLANK(#REF!)),NOT(ISBLANK(#REF!)),NOT(ISBLANK(#REF!)),NOT(ISBLANK(#REF!))))</f>
        <v>#REF!</v>
      </c>
    </row>
    <row r="348" spans="1:2" ht="51" customHeight="1" x14ac:dyDescent="0.3"/>
    <row r="349" spans="1:2" ht="51" customHeight="1" x14ac:dyDescent="0.3">
      <c r="A349" s="51" t="s">
        <v>325</v>
      </c>
      <c r="B349" s="52" t="e">
        <f>AND(#REF!="STRAIGHT SET", NOT(ISBLANK(#REF!)), NOT(ISBLANK(#REF!)), NOT(ISBLANK(#REF!)), NOT(ISBLANK(#REF!)), NOT(ISBLANK(#REF!)), NOT(ISBLANK(#REF!)))</f>
        <v>#REF!</v>
      </c>
    </row>
    <row r="350" spans="1:2" ht="51" customHeight="1" x14ac:dyDescent="0.3">
      <c r="A350" s="53" t="s">
        <v>326</v>
      </c>
      <c r="B350" s="54" t="e">
        <f>AND(#REF!="DROP SET", NOT(ISBLANK(#REF!)), NOT(ISBLANK(#REF!)), NOT(ISBLANK(#REF!)), NOT(ISBLANK(#REF!)), NOT(ISBLANK(#REF!)), NOT(ISBLANK(#REF!)), NOT(ISBLANK(#REF!)), NOT(ISBLANK(#REF!)), NOT(ISBLANK(#REF!)), NOT(ISBLANK(#REF!)), NOT(ISBLANK(#REF!)), NOT(ISBLANK(#REF!)))</f>
        <v>#REF!</v>
      </c>
    </row>
    <row r="351" spans="1:2" ht="51" customHeight="1" x14ac:dyDescent="0.3">
      <c r="A351" s="53"/>
      <c r="B351" s="54"/>
    </row>
    <row r="352" spans="1:2" ht="51" customHeight="1" x14ac:dyDescent="0.3">
      <c r="A352" s="53" t="s">
        <v>323</v>
      </c>
      <c r="B352" s="54" t="e">
        <f>AND(#REF!="STRAIGHT SET", OR(NOT(ISBLANK(#REF!)), NOT(ISBLANK(#REF!)), NOT(ISBLANK(#REF!)), NOT(ISBLANK(#REF!)), NOT(ISBLANK(#REF!)), NOT(ISBLANK(#REF!))))</f>
        <v>#REF!</v>
      </c>
    </row>
    <row r="353" spans="1:2" ht="51" customHeight="1" x14ac:dyDescent="0.3">
      <c r="A353" s="55" t="s">
        <v>324</v>
      </c>
      <c r="B353" s="56" t="e">
        <f>AND(#REF!="DROP SET",OR(NOT(ISBLANK(#REF!)),NOT(ISBLANK(#REF!)),NOT(ISBLANK(#REF!)),NOT(ISBLANK(#REF!)),NOT(ISBLANK(#REF!)),NOT(ISBLANK(#REF!)),NOT(ISBLANK(#REF!)),NOT(ISBLANK(#REF!)),NOT(ISBLANK(#REF!)),NOT(ISBLANK(#REF!)),NOT(ISBLANK(#REF!)),NOT(ISBLANK(#REF!))))</f>
        <v>#REF!</v>
      </c>
    </row>
    <row r="354" spans="1:2" ht="51" customHeight="1" x14ac:dyDescent="0.3"/>
    <row r="355" spans="1:2" ht="51" customHeight="1" x14ac:dyDescent="0.3">
      <c r="A355" s="51" t="s">
        <v>325</v>
      </c>
      <c r="B355" s="52" t="e">
        <f>AND(#REF!="STRAIGHT SET", NOT(ISBLANK(#REF!)), NOT(ISBLANK(#REF!)), NOT(ISBLANK(#REF!)), NOT(ISBLANK(#REF!)), NOT(ISBLANK(#REF!)), NOT(ISBLANK(#REF!)))</f>
        <v>#REF!</v>
      </c>
    </row>
    <row r="356" spans="1:2" ht="51" customHeight="1" x14ac:dyDescent="0.3">
      <c r="A356" s="53" t="s">
        <v>326</v>
      </c>
      <c r="B356" s="54" t="e">
        <f>AND(#REF!="DROP SET", NOT(ISBLANK(#REF!)), NOT(ISBLANK(#REF!)), NOT(ISBLANK(#REF!)), NOT(ISBLANK(#REF!)), NOT(ISBLANK(#REF!)), NOT(ISBLANK(#REF!)), NOT(ISBLANK(#REF!)), NOT(ISBLANK(#REF!)), NOT(ISBLANK(#REF!)), NOT(ISBLANK(#REF!)), NOT(ISBLANK(#REF!)), NOT(ISBLANK(#REF!)))</f>
        <v>#REF!</v>
      </c>
    </row>
    <row r="357" spans="1:2" ht="51" customHeight="1" x14ac:dyDescent="0.3">
      <c r="A357" s="53"/>
      <c r="B357" s="54"/>
    </row>
    <row r="358" spans="1:2" ht="51" customHeight="1" x14ac:dyDescent="0.3">
      <c r="A358" s="53" t="s">
        <v>323</v>
      </c>
      <c r="B358" s="54" t="e">
        <f>AND(#REF!="STRAIGHT SET", OR(NOT(ISBLANK(#REF!)), NOT(ISBLANK(#REF!)), NOT(ISBLANK(#REF!)), NOT(ISBLANK(#REF!)), NOT(ISBLANK(#REF!)), NOT(ISBLANK(#REF!))))</f>
        <v>#REF!</v>
      </c>
    </row>
    <row r="359" spans="1:2" ht="51" customHeight="1" x14ac:dyDescent="0.3">
      <c r="A359" s="55" t="s">
        <v>324</v>
      </c>
      <c r="B359" s="56" t="e">
        <f>AND(#REF!="DROP SET",OR(NOT(ISBLANK(#REF!)),NOT(ISBLANK(#REF!)),NOT(ISBLANK(#REF!)),NOT(ISBLANK(#REF!)),NOT(ISBLANK(#REF!)),NOT(ISBLANK(#REF!)),NOT(ISBLANK(#REF!)),NOT(ISBLANK(#REF!)),NOT(ISBLANK(#REF!)),NOT(ISBLANK(#REF!)),NOT(ISBLANK(#REF!)),NOT(ISBLANK(#REF!))))</f>
        <v>#REF!</v>
      </c>
    </row>
    <row r="360" spans="1:2" ht="51" customHeight="1" x14ac:dyDescent="0.3"/>
    <row r="361" spans="1:2" ht="51" customHeight="1" x14ac:dyDescent="0.3">
      <c r="A361" s="51" t="s">
        <v>325</v>
      </c>
      <c r="B361" s="52" t="e">
        <f>AND(#REF!="STRAIGHT SET", NOT(ISBLANK(#REF!)), NOT(ISBLANK(#REF!)), NOT(ISBLANK(#REF!)), NOT(ISBLANK(#REF!)), NOT(ISBLANK(#REF!)), NOT(ISBLANK(#REF!)))</f>
        <v>#REF!</v>
      </c>
    </row>
    <row r="362" spans="1:2" ht="51" customHeight="1" x14ac:dyDescent="0.3">
      <c r="A362" s="53" t="s">
        <v>326</v>
      </c>
      <c r="B362" s="54" t="e">
        <f>AND(#REF!="DROP SET", NOT(ISBLANK(#REF!)), NOT(ISBLANK(#REF!)), NOT(ISBLANK(#REF!)), NOT(ISBLANK(#REF!)), NOT(ISBLANK(#REF!)), NOT(ISBLANK(#REF!)), NOT(ISBLANK(#REF!)), NOT(ISBLANK(#REF!)), NOT(ISBLANK(#REF!)), NOT(ISBLANK(#REF!)), NOT(ISBLANK(#REF!)), NOT(ISBLANK(#REF!)))</f>
        <v>#REF!</v>
      </c>
    </row>
    <row r="363" spans="1:2" ht="51" customHeight="1" x14ac:dyDescent="0.3">
      <c r="A363" s="53"/>
      <c r="B363" s="54"/>
    </row>
    <row r="364" spans="1:2" ht="51" customHeight="1" x14ac:dyDescent="0.3">
      <c r="A364" s="53" t="s">
        <v>323</v>
      </c>
      <c r="B364" s="54" t="e">
        <f>AND(#REF!="STRAIGHT SET", OR(NOT(ISBLANK(#REF!)), NOT(ISBLANK(#REF!)), NOT(ISBLANK(#REF!)), NOT(ISBLANK(#REF!)), NOT(ISBLANK(#REF!)), NOT(ISBLANK(#REF!))))</f>
        <v>#REF!</v>
      </c>
    </row>
    <row r="365" spans="1:2" ht="51" customHeight="1" x14ac:dyDescent="0.3">
      <c r="A365" s="55" t="s">
        <v>324</v>
      </c>
      <c r="B365" s="56" t="e">
        <f>AND(#REF!="DROP SET",OR(NOT(ISBLANK(#REF!)),NOT(ISBLANK(#REF!)),NOT(ISBLANK(#REF!)),NOT(ISBLANK(#REF!)),NOT(ISBLANK(#REF!)),NOT(ISBLANK(#REF!)),NOT(ISBLANK(#REF!)),NOT(ISBLANK(#REF!)),NOT(ISBLANK(#REF!)),NOT(ISBLANK(#REF!)),NOT(ISBLANK(#REF!)),NOT(ISBLANK(#REF!))))</f>
        <v>#REF!</v>
      </c>
    </row>
    <row r="366" spans="1:2" ht="51" customHeight="1" x14ac:dyDescent="0.3"/>
    <row r="367" spans="1:2" ht="51" customHeight="1" x14ac:dyDescent="0.3">
      <c r="A367" s="51" t="s">
        <v>325</v>
      </c>
      <c r="B367" s="52" t="e">
        <f>AND(#REF!="STRAIGHT SET", NOT(ISBLANK(#REF!)), NOT(ISBLANK(#REF!)), NOT(ISBLANK(#REF!)), NOT(ISBLANK(#REF!)), NOT(ISBLANK(#REF!)), NOT(ISBLANK(#REF!)))</f>
        <v>#REF!</v>
      </c>
    </row>
    <row r="368" spans="1:2" ht="51" customHeight="1" x14ac:dyDescent="0.3">
      <c r="A368" s="53" t="s">
        <v>326</v>
      </c>
      <c r="B368" s="54" t="e">
        <f>AND(#REF!="DROP SET", NOT(ISBLANK(#REF!)), NOT(ISBLANK(#REF!)), NOT(ISBLANK(#REF!)), NOT(ISBLANK(#REF!)), NOT(ISBLANK(#REF!)), NOT(ISBLANK(#REF!)), NOT(ISBLANK(#REF!)), NOT(ISBLANK(#REF!)), NOT(ISBLANK(#REF!)), NOT(ISBLANK(#REF!)), NOT(ISBLANK(#REF!)), NOT(ISBLANK(#REF!)))</f>
        <v>#REF!</v>
      </c>
    </row>
    <row r="369" spans="1:2" ht="51" customHeight="1" x14ac:dyDescent="0.3">
      <c r="A369" s="53"/>
      <c r="B369" s="54"/>
    </row>
    <row r="370" spans="1:2" ht="51" customHeight="1" x14ac:dyDescent="0.3">
      <c r="A370" s="53" t="s">
        <v>323</v>
      </c>
      <c r="B370" s="54" t="e">
        <f>AND(#REF!="STRAIGHT SET", OR(NOT(ISBLANK(#REF!)), NOT(ISBLANK(#REF!)), NOT(ISBLANK(#REF!)), NOT(ISBLANK(#REF!)), NOT(ISBLANK(#REF!)), NOT(ISBLANK(#REF!))))</f>
        <v>#REF!</v>
      </c>
    </row>
    <row r="371" spans="1:2" ht="51" customHeight="1" x14ac:dyDescent="0.3">
      <c r="A371" s="55" t="s">
        <v>324</v>
      </c>
      <c r="B371" s="56" t="e">
        <f>AND(#REF!="DROP SET",OR(NOT(ISBLANK(#REF!)),NOT(ISBLANK(#REF!)),NOT(ISBLANK(#REF!)),NOT(ISBLANK(#REF!)),NOT(ISBLANK(#REF!)),NOT(ISBLANK(#REF!)),NOT(ISBLANK(#REF!)),NOT(ISBLANK(#REF!)),NOT(ISBLANK(#REF!)),NOT(ISBLANK(#REF!)),NOT(ISBLANK(#REF!)),NOT(ISBLANK(#REF!))))</f>
        <v>#REF!</v>
      </c>
    </row>
    <row r="372" spans="1:2" ht="51" customHeight="1" x14ac:dyDescent="0.3"/>
    <row r="373" spans="1:2" ht="51" customHeight="1" x14ac:dyDescent="0.3">
      <c r="A373" s="57"/>
    </row>
    <row r="374" spans="1:2" ht="51" customHeight="1" x14ac:dyDescent="0.3">
      <c r="A374" s="51" t="s">
        <v>325</v>
      </c>
      <c r="B374" s="52" t="e">
        <f>AND(#REF!="STRAIGHT SET", NOT(ISBLANK(#REF!)), NOT(ISBLANK(#REF!)), NOT(ISBLANK(#REF!)), NOT(ISBLANK(#REF!)), NOT(ISBLANK(#REF!)), NOT(ISBLANK(#REF!)))</f>
        <v>#REF!</v>
      </c>
    </row>
    <row r="375" spans="1:2" ht="51" customHeight="1" x14ac:dyDescent="0.3">
      <c r="A375" s="53" t="s">
        <v>326</v>
      </c>
      <c r="B375" s="54" t="e">
        <f>AND(#REF!="DROP SET", NOT(ISBLANK(#REF!)), NOT(ISBLANK(#REF!)), NOT(ISBLANK(#REF!)), NOT(ISBLANK(#REF!)), NOT(ISBLANK(#REF!)), NOT(ISBLANK(#REF!)), NOT(ISBLANK(#REF!)), NOT(ISBLANK(#REF!)), NOT(ISBLANK(#REF!)), NOT(ISBLANK(#REF!)), NOT(ISBLANK(#REF!)), NOT(ISBLANK(#REF!)))</f>
        <v>#REF!</v>
      </c>
    </row>
    <row r="376" spans="1:2" ht="51" customHeight="1" x14ac:dyDescent="0.3">
      <c r="A376" s="53"/>
      <c r="B376" s="54"/>
    </row>
    <row r="377" spans="1:2" ht="51" customHeight="1" x14ac:dyDescent="0.3">
      <c r="A377" s="53" t="s">
        <v>323</v>
      </c>
      <c r="B377" s="54" t="e">
        <f>AND(#REF!="STRAIGHT SET", OR(NOT(ISBLANK(#REF!)), NOT(ISBLANK(#REF!)), NOT(ISBLANK(#REF!)), NOT(ISBLANK(#REF!)), NOT(ISBLANK(#REF!)), NOT(ISBLANK(#REF!))))</f>
        <v>#REF!</v>
      </c>
    </row>
    <row r="378" spans="1:2" ht="51" customHeight="1" x14ac:dyDescent="0.3">
      <c r="A378" s="55" t="s">
        <v>324</v>
      </c>
      <c r="B378" s="56" t="e">
        <f>AND(#REF!="DROP SET",OR(NOT(ISBLANK(#REF!)),NOT(ISBLANK(#REF!)),NOT(ISBLANK(#REF!)),NOT(ISBLANK(#REF!)),NOT(ISBLANK(#REF!)),NOT(ISBLANK(#REF!)),NOT(ISBLANK(#REF!)),NOT(ISBLANK(#REF!)),NOT(ISBLANK(#REF!)),NOT(ISBLANK(#REF!)),NOT(ISBLANK(#REF!)),NOT(ISBLANK(#REF!))))</f>
        <v>#REF!</v>
      </c>
    </row>
    <row r="379" spans="1:2" ht="51" customHeight="1" x14ac:dyDescent="0.3"/>
    <row r="380" spans="1:2" ht="51" customHeight="1" x14ac:dyDescent="0.3">
      <c r="A380" s="51" t="s">
        <v>325</v>
      </c>
      <c r="B380" s="52" t="e">
        <f>AND(#REF!="STRAIGHT SET", NOT(ISBLANK(#REF!)), NOT(ISBLANK(#REF!)), NOT(ISBLANK(#REF!)), NOT(ISBLANK(#REF!)), NOT(ISBLANK(#REF!)), NOT(ISBLANK(#REF!)))</f>
        <v>#REF!</v>
      </c>
    </row>
    <row r="381" spans="1:2" ht="51" customHeight="1" x14ac:dyDescent="0.3">
      <c r="A381" s="53" t="s">
        <v>326</v>
      </c>
      <c r="B381" s="54" t="e">
        <f>AND(#REF!="DROP SET", NOT(ISBLANK(#REF!)), NOT(ISBLANK(#REF!)), NOT(ISBLANK(#REF!)), NOT(ISBLANK(#REF!)), NOT(ISBLANK(#REF!)), NOT(ISBLANK(#REF!)), NOT(ISBLANK(#REF!)), NOT(ISBLANK(#REF!)), NOT(ISBLANK(#REF!)), NOT(ISBLANK(#REF!)), NOT(ISBLANK(#REF!)), NOT(ISBLANK(#REF!)))</f>
        <v>#REF!</v>
      </c>
    </row>
    <row r="382" spans="1:2" ht="51" customHeight="1" x14ac:dyDescent="0.3">
      <c r="A382" s="53"/>
      <c r="B382" s="54"/>
    </row>
    <row r="383" spans="1:2" ht="51" customHeight="1" x14ac:dyDescent="0.3">
      <c r="A383" s="53" t="s">
        <v>323</v>
      </c>
      <c r="B383" s="54" t="e">
        <f>AND(#REF!="STRAIGHT SET", OR(NOT(ISBLANK(#REF!)), NOT(ISBLANK(#REF!)), NOT(ISBLANK(#REF!)), NOT(ISBLANK(#REF!)), NOT(ISBLANK(#REF!)), NOT(ISBLANK(#REF!))))</f>
        <v>#REF!</v>
      </c>
    </row>
    <row r="384" spans="1:2" ht="51" customHeight="1" x14ac:dyDescent="0.3">
      <c r="A384" s="55" t="s">
        <v>324</v>
      </c>
      <c r="B384" s="56" t="e">
        <f>AND(#REF!="DROP SET",OR(NOT(ISBLANK(#REF!)),NOT(ISBLANK(#REF!)),NOT(ISBLANK(#REF!)),NOT(ISBLANK(#REF!)),NOT(ISBLANK(#REF!)),NOT(ISBLANK(#REF!)),NOT(ISBLANK(#REF!)),NOT(ISBLANK(#REF!)),NOT(ISBLANK(#REF!)),NOT(ISBLANK(#REF!)),NOT(ISBLANK(#REF!)),NOT(ISBLANK(#REF!))))</f>
        <v>#REF!</v>
      </c>
    </row>
    <row r="385" spans="3:5" ht="51" customHeight="1" x14ac:dyDescent="0.3"/>
    <row r="386" spans="3:5" ht="51" customHeight="1" x14ac:dyDescent="0.3"/>
    <row r="387" spans="3:5" ht="51" customHeight="1" x14ac:dyDescent="0.3"/>
    <row r="388" spans="3:5" ht="79" customHeight="1" x14ac:dyDescent="0.3"/>
    <row r="389" spans="3:5" ht="49" customHeight="1" x14ac:dyDescent="0.3"/>
    <row r="390" spans="3:5" ht="80" customHeight="1" x14ac:dyDescent="0.3"/>
    <row r="391" spans="3:5" ht="80" customHeight="1" x14ac:dyDescent="0.3"/>
    <row r="392" spans="3:5" ht="118" customHeight="1" x14ac:dyDescent="0.3"/>
    <row r="393" spans="3:5" ht="99" customHeight="1" x14ac:dyDescent="0.3">
      <c r="C393" s="81"/>
      <c r="D393" s="82" t="s">
        <v>353</v>
      </c>
      <c r="E393" s="83" t="s">
        <v>354</v>
      </c>
    </row>
    <row r="394" spans="3:5" ht="51" customHeight="1" x14ac:dyDescent="0.3">
      <c r="C394" s="84">
        <v>1</v>
      </c>
      <c r="D394" s="85" t="e">
        <f>AND(#REF!=1,NOT(OR(ISBLANK(#REF!),ISBLANK(#REF!),ISBLANK(#REF!))))</f>
        <v>#REF!</v>
      </c>
      <c r="E394" s="86" t="e">
        <f>AND(#REF!=1, OR(NOT(ISBLANK(#REF!)), NOT(ISBLANK(#REF!)), NOT(ISBLANK(#REF!))))</f>
        <v>#REF!</v>
      </c>
    </row>
    <row r="395" spans="3:5" ht="51" customHeight="1" x14ac:dyDescent="0.3">
      <c r="C395" s="84">
        <v>2</v>
      </c>
      <c r="D395" s="85" t="e">
        <f>AND(#REF!=2,NOT(OR(ISBLANK(#REF!),ISBLANK(#REF!),ISBLANK(#REF!),ISBLANK(#REF!),ISBLANK(#REF!),ISBLANK(#REF!))))</f>
        <v>#REF!</v>
      </c>
      <c r="E395" s="86" t="e">
        <f>AND(#REF!=2, OR(NOT(ISBLANK(#REF!)), NOT(ISBLANK(#REF!)), NOT(ISBLANK(#REF!)), NOT(ISBLANK(#REF!)), NOT(ISBLANK(#REF!)), NOT(ISBLANK(#REF!))))</f>
        <v>#REF!</v>
      </c>
    </row>
    <row r="396" spans="3:5" ht="51" customHeight="1" x14ac:dyDescent="0.3">
      <c r="C396" s="84">
        <v>3</v>
      </c>
      <c r="D396" s="85" t="e">
        <f>AND(#REF!=3,NOT(OR(ISBLANK(#REF!),ISBLANK(#REF!),ISBLANK(#REF!),ISBLANK(#REF!),ISBLANK(#REF!),ISBLANK(#REF!),ISBLANK(#REF!),ISBLANK(#REF!),ISBLANK(#REF!))))</f>
        <v>#REF!</v>
      </c>
      <c r="E396" s="86" t="e">
        <f>AND(#REF!=3, OR(NOT(ISBLANK(#REF!)), NOT(ISBLANK(#REF!)), NOT(ISBLANK(#REF!)), NOT(ISBLANK(#REF!)), NOT(ISBLANK(#REF!)), NOT(ISBLANK(#REF!)), NOT(ISBLANK(#REF!)), NOT(ISBLANK(#REF!)), NOT(ISBLANK(#REF!))))</f>
        <v>#REF!</v>
      </c>
    </row>
    <row r="397" spans="3:5" ht="51" customHeight="1" x14ac:dyDescent="0.3">
      <c r="C397" s="84">
        <v>4</v>
      </c>
      <c r="D397" s="85" t="e">
        <f>AND(#REF!=4,NOT(OR(ISBLANK(#REF!),ISBLANK(#REF!),ISBLANK(#REF!),ISBLANK(#REF!),ISBLANK(#REF!),ISBLANK(#REF!),ISBLANK(#REF!),ISBLANK(#REF!),ISBLANK(#REF!),ISBLANK(#REF!),ISBLANK(#REF!),ISBLANK(#REF!))))</f>
        <v>#REF!</v>
      </c>
      <c r="E397" s="86" t="e">
        <f>AND(#REF!=4, OR(NOT(ISBLANK(#REF!)), NOT(ISBLANK(#REF!)), NOT(ISBLANK(#REF!)), NOT(ISBLANK(#REF!)), NOT(ISBLANK(#REF!)), NOT(ISBLANK(#REF!)), NOT(ISBLANK(#REF!)), NOT(ISBLANK(#REF!)), NOT(ISBLANK(#REF!)), NOT(ISBLANK(#REF!)), NOT(ISBLANK(#REF!)), NOT(ISBLANK(#REF!))))</f>
        <v>#REF!</v>
      </c>
    </row>
    <row r="398" spans="3:5" ht="51" customHeight="1" x14ac:dyDescent="0.3">
      <c r="C398" s="84">
        <v>5</v>
      </c>
      <c r="D398" s="85" t="e">
        <f>AND(#REF!=5,NOT(OR(ISBLANK(#REF!),ISBLANK(#REF!),ISBLANK(#REF!),ISBLANK(#REF!),ISBLANK(#REF!),ISBLANK(#REF!),ISBLANK(#REF!),ISBLANK(#REF!),ISBLANK(#REF!),ISBLANK(#REF!),ISBLANK(#REF!),ISBLANK(#REF!),ISBLANK(#REF!),ISBLANK(#REF!),ISBLANK(#REF!))))</f>
        <v>#REF!</v>
      </c>
      <c r="E398" s="86" t="e">
        <f>AND(#REF!=5, OR(NOT(ISBLANK(#REF!)), NOT(ISBLANK(#REF!)), NOT(ISBLANK(#REF!)), NOT(ISBLANK(#REF!)), NOT(ISBLANK(#REF!)), NOT(ISBLANK(#REF!)), NOT(ISBLANK(#REF!)), NOT(ISBLANK(#REF!)), NOT(ISBLANK(#REF!)), NOT(ISBLANK(#REF!)), NOT(ISBLANK(#REF!)), NOT(ISBLANK(#REF!)), NOT(ISBLANK(#REF!)), NOT(ISBLANK(#REF!)), NOT(ISBLANK(#REF!))))</f>
        <v>#REF!</v>
      </c>
    </row>
    <row r="399" spans="3:5" ht="51" customHeight="1" x14ac:dyDescent="0.3">
      <c r="C399" s="87">
        <v>6</v>
      </c>
      <c r="D399" s="88" t="e">
        <f>AND(#REF!=6,NOT(OR(ISBLANK(#REF!),ISBLANK(#REF!),ISBLANK(#REF!),ISBLANK(#REF!),ISBLANK(#REF!),ISBLANK(#REF!),ISBLANK(#REF!),ISBLANK(#REF!),ISBLANK(#REF!),ISBLANK(#REF!),ISBLANK(#REF!),ISBLANK(#REF!),ISBLANK(#REF!),ISBLANK(#REF!),ISBLANK(#REF!),ISBLANK(#REF!),ISBLANK(#REF!),ISBLANK(#REF!))))</f>
        <v>#REF!</v>
      </c>
      <c r="E399"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400" spans="3:5" ht="51" customHeight="1" x14ac:dyDescent="0.3">
      <c r="C400" s="81"/>
      <c r="D400" s="82" t="s">
        <v>353</v>
      </c>
      <c r="E400" s="83" t="s">
        <v>354</v>
      </c>
    </row>
    <row r="401" spans="3:5" ht="102" customHeight="1" x14ac:dyDescent="0.3">
      <c r="C401" s="84">
        <v>1</v>
      </c>
      <c r="D401" s="85" t="e">
        <f>AND(#REF!=1,NOT(OR(ISBLANK(#REF!),ISBLANK(#REF!),ISBLANK(#REF!))))</f>
        <v>#REF!</v>
      </c>
      <c r="E401" s="86" t="e">
        <f>AND(#REF!=1, OR(NOT(ISBLANK(#REF!)), NOT(ISBLANK(#REF!)), NOT(ISBLANK(#REF!))))</f>
        <v>#REF!</v>
      </c>
    </row>
    <row r="402" spans="3:5" ht="54" customHeight="1" x14ac:dyDescent="0.3">
      <c r="C402" s="84">
        <v>2</v>
      </c>
      <c r="D402" s="85" t="e">
        <f>AND(#REF!=2, NOT(OR(ISBLANK(#REF!), ISBLANK(#REF!), ISBLANK(#REF!), ISBLANK(#REF!), ISBLANK(#REF!), ISBLANK(#REF!))))</f>
        <v>#REF!</v>
      </c>
      <c r="E402" s="86" t="e">
        <f>AND(#REF!=2, OR(NOT(ISBLANK(#REF!)), NOT(ISBLANK(#REF!)), NOT(ISBLANK(#REF!)), NOT(ISBLANK(#REF!)), NOT(ISBLANK(#REF!)), NOT(ISBLANK(#REF!))))</f>
        <v>#REF!</v>
      </c>
    </row>
    <row r="403" spans="3:5" ht="52" customHeight="1" x14ac:dyDescent="0.3">
      <c r="C403" s="84">
        <v>3</v>
      </c>
      <c r="D403" s="85" t="e">
        <f>AND(#REF!=3,NOT(OR(OR(ISBLANK(#REF!),ISBLANK(#REF!),ISBLANK(#REF!)),OR(ISBLANK(#REF!),ISBLANK(#REF!),ISBLANK(#REF!)),OR(ISBLANK(#REF!),ISBLANK(#REF!),ISBLANK(#REF!)))))</f>
        <v>#REF!</v>
      </c>
      <c r="E403" s="86" t="e">
        <f>AND(#REF!=3, OR(NOT(ISBLANK(#REF!)), NOT(ISBLANK(#REF!)), NOT(ISBLANK(#REF!)), NOT(ISBLANK(#REF!)), NOT(ISBLANK(#REF!)), NOT(ISBLANK(#REF!)), NOT(ISBLANK(#REF!)), NOT(ISBLANK(#REF!)), NOT(ISBLANK(#REF!))))</f>
        <v>#REF!</v>
      </c>
    </row>
    <row r="404" spans="3:5" ht="52" customHeight="1" x14ac:dyDescent="0.3">
      <c r="C404" s="84">
        <v>4</v>
      </c>
      <c r="D404" s="85" t="e">
        <f>AND(#REF!=4,NOT(OR(OR(ISBLANK(#REF!),ISBLANK(#REF!),ISBLANK(#REF!)),OR(ISBLANK(#REF!),ISBLANK(#REF!),ISBLANK(#REF!)),OR(ISBLANK(#REF!),ISBLANK(#REF!),ISBLANK(#REF!),ISBLANK(#REF!),ISBLANK(#REF!),ISBLANK(#REF!)))))</f>
        <v>#REF!</v>
      </c>
      <c r="E404" s="86" t="e">
        <f>AND(#REF!=4, OR(NOT(ISBLANK(#REF!)), NOT(ISBLANK(#REF!)), NOT(ISBLANK(#REF!)), NOT(ISBLANK(#REF!)), NOT(ISBLANK(#REF!)), NOT(ISBLANK(#REF!)), NOT(ISBLANK(#REF!)), NOT(ISBLANK(#REF!)), NOT(ISBLANK(#REF!)), NOT(ISBLANK(#REF!)), NOT(ISBLANK(#REF!)), NOT(ISBLANK(#REF!))))</f>
        <v>#REF!</v>
      </c>
    </row>
    <row r="405" spans="3:5" ht="52" customHeight="1" x14ac:dyDescent="0.3">
      <c r="C405" s="84">
        <v>5</v>
      </c>
      <c r="D405" s="85" t="e">
        <f>AND(#REF!=5,NOT(OR(OR(ISBLANK(#REF!),ISBLANK(#REF!),ISBLANK(#REF!)),OR(ISBLANK(#REF!),ISBLANK(#REF!),ISBLANK(#REF!)),OR(ISBLANK(#REF!),ISBLANK(#REF!),ISBLANK(#REF!),ISBLANK(#REF!),ISBLANK(#REF!),ISBLANK(#REF!),ISBLANK(#REF!),ISBLANK(#REF!),ISBLANK(#REF!)))))</f>
        <v>#REF!</v>
      </c>
      <c r="E405" s="86" t="e">
        <f>AND(#REF!=5, OR(NOT(ISBLANK(#REF!)), NOT(ISBLANK(#REF!)), NOT(ISBLANK(#REF!)), NOT(ISBLANK(#REF!)), NOT(ISBLANK(#REF!)), NOT(ISBLANK(#REF!)), NOT(ISBLANK(#REF!)), NOT(ISBLANK(#REF!)), NOT(ISBLANK(#REF!)), NOT(ISBLANK(#REF!)), NOT(ISBLANK(#REF!)), NOT(ISBLANK(#REF!)), NOT(ISBLANK(#REF!)), NOT(ISBLANK(#REF!)), NOT(ISBLANK(#REF!))))</f>
        <v>#REF!</v>
      </c>
    </row>
    <row r="406" spans="3:5" ht="52" customHeight="1" x14ac:dyDescent="0.3">
      <c r="C406" s="87">
        <v>6</v>
      </c>
      <c r="D406" s="88" t="e">
        <f>AND(#REF!=6,NOT(OR(OR(ISBLANK(#REF!),ISBLANK(#REF!),ISBLANK(#REF!)),OR(ISBLANK(#REF!),ISBLANK(#REF!),ISBLANK(#REF!)),OR(ISBLANK(#REF!),ISBLANK(#REF!),ISBLANK(#REF!),ISBLANK(#REF!),ISBLANK(#REF!),ISBLANK(#REF!),ISBLANK(#REF!),ISBLANK(#REF!),ISBLANK(#REF!),ISBLANK(#REF!),ISBLANK(#REF!),ISBLANK(#REF!)))))</f>
        <v>#REF!</v>
      </c>
      <c r="E406" s="89" t="e">
        <f>AND(#REF!=6, OR(NOT(ISBLANK(#REF!)), NOT(ISBLANK(#REF!)), NOT(ISBLANK(#REF!)), NOT(ISBLANK(#REF!)), NOT(ISBLANK(#REF!)), NOT(ISBLANK(#REF!)), NOT(ISBLANK(#REF!)), NOT(ISBLANK(#REF!)), NOT(ISBLANK(#REF!)), NOT(ISBLANK(#REF!)), NOT(ISBLANK(#REF!)), NOT(ISBLANK(#REF!)), NOT(ISBLANK(#REF!)), NOT(ISBLANK(#REF!)), NOT(ISBLANK(#REF!)), NOT(ISBLANK(#REF!)), NOT(ISBLANK(#REF!)), NOT(ISBLANK(#REF!))))</f>
        <v>#REF!</v>
      </c>
    </row>
    <row r="407" spans="3:5" ht="52" customHeight="1" x14ac:dyDescent="0.3"/>
    <row r="408" spans="3:5" ht="52" customHeight="1" x14ac:dyDescent="0.3"/>
    <row r="409" spans="3:5" ht="52" customHeight="1" x14ac:dyDescent="0.3"/>
    <row r="410" spans="3:5" ht="52" customHeight="1" x14ac:dyDescent="0.3"/>
    <row r="411" spans="3:5" ht="52" customHeight="1" x14ac:dyDescent="0.3"/>
    <row r="412" spans="3:5" ht="52" customHeight="1" x14ac:dyDescent="0.3"/>
    <row r="413" spans="3:5" ht="52" customHeight="1" x14ac:dyDescent="0.3"/>
    <row r="414" spans="3:5" ht="52" customHeight="1" x14ac:dyDescent="0.3"/>
    <row r="415" spans="3:5" ht="52" customHeight="1" x14ac:dyDescent="0.3"/>
    <row r="416" spans="3:5" ht="52" customHeight="1" x14ac:dyDescent="0.3"/>
    <row r="417" ht="52" customHeight="1" x14ac:dyDescent="0.3"/>
    <row r="418" ht="52" customHeight="1" x14ac:dyDescent="0.3"/>
    <row r="419" ht="52" customHeight="1" x14ac:dyDescent="0.3"/>
    <row r="420" ht="52" customHeight="1" x14ac:dyDescent="0.3"/>
    <row r="421" ht="52" customHeight="1" x14ac:dyDescent="0.3"/>
    <row r="422" ht="52" customHeight="1" x14ac:dyDescent="0.3"/>
    <row r="423" ht="52" customHeight="1" x14ac:dyDescent="0.3"/>
    <row r="424" ht="52" customHeight="1" x14ac:dyDescent="0.3"/>
    <row r="425" ht="52" customHeight="1" x14ac:dyDescent="0.3"/>
    <row r="426" ht="52" customHeight="1" x14ac:dyDescent="0.3"/>
    <row r="427" ht="52" customHeight="1" x14ac:dyDescent="0.3"/>
    <row r="428" ht="52" customHeight="1" x14ac:dyDescent="0.3"/>
    <row r="429" ht="52" customHeight="1" x14ac:dyDescent="0.3"/>
    <row r="430" ht="52" customHeight="1" x14ac:dyDescent="0.3"/>
    <row r="431" ht="80" customHeight="1" x14ac:dyDescent="0.3"/>
    <row r="432" ht="45" customHeight="1" x14ac:dyDescent="0.3"/>
    <row r="433" ht="61" customHeight="1" x14ac:dyDescent="0.3"/>
    <row r="434" ht="61" customHeight="1" x14ac:dyDescent="0.3"/>
    <row r="435" ht="49" customHeight="1" x14ac:dyDescent="0.3"/>
    <row r="436" ht="49" customHeight="1" x14ac:dyDescent="0.3"/>
    <row r="437" ht="49" customHeight="1" x14ac:dyDescent="0.3"/>
    <row r="438" ht="49" customHeight="1" x14ac:dyDescent="0.3"/>
    <row r="439" ht="79" customHeight="1" x14ac:dyDescent="0.3"/>
    <row r="440" ht="49" customHeight="1" x14ac:dyDescent="0.3"/>
    <row r="441" ht="82" customHeight="1" x14ac:dyDescent="0.3"/>
    <row r="442" ht="85" customHeight="1" x14ac:dyDescent="0.3"/>
    <row r="443" ht="52" customHeight="1" x14ac:dyDescent="0.3"/>
    <row r="444" ht="52" customHeight="1" x14ac:dyDescent="0.3"/>
    <row r="445" ht="52" customHeight="1" x14ac:dyDescent="0.3"/>
    <row r="446" ht="49" customHeight="1" x14ac:dyDescent="0.3"/>
    <row r="447" ht="49" customHeight="1" x14ac:dyDescent="0.3"/>
    <row r="448" ht="49" customHeight="1" x14ac:dyDescent="0.3"/>
    <row r="449" ht="49" customHeight="1" x14ac:dyDescent="0.3"/>
    <row r="450" ht="49" customHeight="1" x14ac:dyDescent="0.3"/>
    <row r="451" ht="49" customHeight="1" x14ac:dyDescent="0.3"/>
    <row r="452" ht="49" customHeight="1" x14ac:dyDescent="0.3"/>
    <row r="453" ht="49" customHeight="1" x14ac:dyDescent="0.3"/>
    <row r="454" ht="49" customHeight="1" x14ac:dyDescent="0.3"/>
    <row r="455" ht="49" customHeight="1" x14ac:dyDescent="0.3"/>
    <row r="456" ht="49" customHeight="1" x14ac:dyDescent="0.3"/>
    <row r="457" ht="49" customHeight="1" x14ac:dyDescent="0.3"/>
    <row r="458" ht="49" customHeight="1" x14ac:dyDescent="0.3"/>
    <row r="459" ht="49" customHeight="1" x14ac:dyDescent="0.3"/>
    <row r="460" ht="49" customHeight="1" x14ac:dyDescent="0.3"/>
    <row r="461" ht="49" customHeight="1" x14ac:dyDescent="0.3"/>
    <row r="462" ht="49" customHeight="1" x14ac:dyDescent="0.3"/>
    <row r="463" ht="49" customHeight="1" x14ac:dyDescent="0.3"/>
    <row r="464" ht="49" customHeight="1" x14ac:dyDescent="0.3"/>
    <row r="465" spans="7:19" ht="49" customHeight="1" x14ac:dyDescent="0.3"/>
    <row r="466" spans="7:19" ht="49" customHeight="1" x14ac:dyDescent="0.3"/>
    <row r="467" spans="7:19" ht="49" customHeight="1" x14ac:dyDescent="0.3"/>
    <row r="468" spans="7:19" ht="49" customHeight="1" x14ac:dyDescent="0.3"/>
    <row r="469" spans="7:19" ht="49" customHeight="1" x14ac:dyDescent="0.3"/>
    <row r="470" spans="7:19" ht="49" customHeight="1" x14ac:dyDescent="0.3"/>
    <row r="471" spans="7:19" ht="49" customHeight="1" x14ac:dyDescent="0.3"/>
    <row r="472" spans="7:19" ht="49" customHeight="1" x14ac:dyDescent="0.3"/>
    <row r="473" spans="7:19" ht="49" customHeight="1" x14ac:dyDescent="0.3"/>
    <row r="474" spans="7:19" ht="88" customHeight="1" x14ac:dyDescent="0.3"/>
    <row r="475" spans="7:19" ht="49" customHeight="1" x14ac:dyDescent="0.3">
      <c r="J475" s="129"/>
      <c r="K475" s="129"/>
      <c r="L475" s="129"/>
    </row>
    <row r="476" spans="7:19" ht="80" customHeight="1" x14ac:dyDescent="0.3">
      <c r="M476" s="138"/>
      <c r="N476" s="138"/>
      <c r="R476" s="140"/>
      <c r="S476" s="140"/>
    </row>
    <row r="477" spans="7:19" ht="49" customHeight="1" x14ac:dyDescent="0.3">
      <c r="M477" s="96"/>
      <c r="N477" s="96"/>
    </row>
    <row r="478" spans="7:19" ht="49" customHeight="1" x14ac:dyDescent="0.3">
      <c r="M478" s="96"/>
      <c r="N478" s="96"/>
    </row>
    <row r="479" spans="7:19" ht="52" customHeight="1" x14ac:dyDescent="0.3">
      <c r="G479" s="101"/>
      <c r="H479" s="102"/>
      <c r="M479" s="96"/>
      <c r="N479" s="96"/>
    </row>
    <row r="480" spans="7:19" ht="40" customHeight="1" x14ac:dyDescent="0.3">
      <c r="G480" s="103"/>
      <c r="H480" s="104"/>
      <c r="M480" s="96"/>
      <c r="N480" s="96"/>
    </row>
    <row r="481" spans="7:75" ht="40" customHeight="1" x14ac:dyDescent="0.3">
      <c r="G481" s="103" t="e">
        <f xml:space="preserve">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 +
 SUMIF(#REF!, "Primær Squat",#REF!)</f>
        <v>#REF!</v>
      </c>
      <c r="H481" s="104"/>
      <c r="M481" s="139"/>
      <c r="N481" s="139"/>
      <c r="R481" s="140"/>
      <c r="S481" s="140"/>
    </row>
    <row r="482" spans="7:75" ht="79" customHeight="1" x14ac:dyDescent="0.3">
      <c r="G482" s="103"/>
      <c r="H482" s="104"/>
      <c r="M482" s="93"/>
      <c r="N482" s="93"/>
    </row>
    <row r="483" spans="7:75" ht="40" customHeight="1" x14ac:dyDescent="0.3">
      <c r="G483" s="103" t="e">
        <f xml:space="preserve">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 +
 SUMIF(#REF!, "Primær Bænk",#REF!)</f>
        <v>#REF!</v>
      </c>
      <c r="H483" s="104"/>
    </row>
    <row r="484" spans="7:75" ht="87" customHeight="1" x14ac:dyDescent="0.3">
      <c r="G484" s="103"/>
      <c r="H484" s="104"/>
    </row>
    <row r="485" spans="7:75" ht="40" customHeight="1" x14ac:dyDescent="0.3">
      <c r="G485" s="103" t="e">
        <f xml:space="preserve">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 +
 SUMIF(#REF!, "Primær Dødløft",#REF!)</f>
        <v>#REF!</v>
      </c>
      <c r="H485" s="104"/>
      <c r="M485" s="138"/>
      <c r="N485" s="138"/>
    </row>
    <row r="486" spans="7:75" ht="40" customHeight="1" x14ac:dyDescent="0.3">
      <c r="G486" s="103"/>
      <c r="H486" s="104"/>
      <c r="M486" s="96"/>
      <c r="N486" s="96"/>
    </row>
    <row r="487" spans="7:75" ht="54" customHeight="1" x14ac:dyDescent="0.3">
      <c r="G487" s="103"/>
      <c r="H487" s="104"/>
      <c r="M487" s="96"/>
      <c r="N487" s="96"/>
    </row>
    <row r="488" spans="7:75" ht="70" customHeight="1" x14ac:dyDescent="0.3">
      <c r="G488" s="103"/>
      <c r="H488" s="104"/>
      <c r="M488" s="96"/>
      <c r="N488" s="96"/>
    </row>
    <row r="489" spans="7:75" ht="72" customHeight="1" x14ac:dyDescent="0.3">
      <c r="G489" s="103"/>
      <c r="H489" s="104"/>
      <c r="M489" s="96"/>
      <c r="N489" s="96"/>
    </row>
    <row r="490" spans="7:75" ht="59" customHeight="1" x14ac:dyDescent="0.3">
      <c r="G490" s="103"/>
      <c r="H490" s="104"/>
      <c r="M490" s="96"/>
      <c r="N490" s="96"/>
    </row>
    <row r="491" spans="7:75" ht="87" customHeight="1" x14ac:dyDescent="0.3">
      <c r="G491" s="103"/>
      <c r="H491" s="104"/>
      <c r="M491" s="93"/>
      <c r="N491" s="93"/>
    </row>
    <row r="492" spans="7:75" ht="64" customHeight="1" x14ac:dyDescent="0.3">
      <c r="G492" s="103"/>
      <c r="H492" s="104"/>
      <c r="O492" s="93"/>
    </row>
    <row r="493" spans="7:75" ht="64" customHeight="1" x14ac:dyDescent="0.3">
      <c r="G493" s="103"/>
      <c r="H493" s="104"/>
      <c r="BL493" s="51"/>
      <c r="BM493" s="100"/>
      <c r="BN493" s="100"/>
      <c r="BO493" s="100"/>
      <c r="BP493" s="135" t="s">
        <v>362</v>
      </c>
      <c r="BQ493" s="135"/>
      <c r="BR493" s="135"/>
      <c r="BS493" s="135"/>
      <c r="BT493" s="135"/>
      <c r="BU493" s="100"/>
      <c r="BV493" s="100"/>
      <c r="BW493" s="52"/>
    </row>
    <row r="494" spans="7:75" ht="64" customHeight="1" x14ac:dyDescent="0.3">
      <c r="G494" s="103"/>
      <c r="H494" s="104"/>
      <c r="BL494" s="53"/>
      <c r="BW494" s="54"/>
    </row>
    <row r="495" spans="7:75" ht="64" customHeight="1" x14ac:dyDescent="0.3">
      <c r="G495" s="103"/>
      <c r="H495" s="104"/>
      <c r="I495" s="136"/>
      <c r="J495" s="65"/>
      <c r="K495" s="65"/>
      <c r="L495" s="65"/>
      <c r="M495" s="65"/>
      <c r="N495" s="65"/>
      <c r="O495" s="65"/>
      <c r="P495" s="65"/>
      <c r="Q495" s="58"/>
      <c r="R495" s="65"/>
      <c r="S495" s="65"/>
      <c r="T495" s="65"/>
      <c r="BL495" s="133" t="s">
        <v>190</v>
      </c>
      <c r="BM495" s="94" t="s">
        <v>311</v>
      </c>
      <c r="BN495" s="94" t="s">
        <v>355</v>
      </c>
      <c r="BO495" s="94" t="s">
        <v>21</v>
      </c>
      <c r="BP495" s="94" t="s">
        <v>356</v>
      </c>
      <c r="BQ495" s="94" t="s">
        <v>17</v>
      </c>
      <c r="BR495" s="94" t="s">
        <v>357</v>
      </c>
      <c r="BS495" s="94" t="s">
        <v>259</v>
      </c>
      <c r="BT495" s="94" t="s">
        <v>358</v>
      </c>
      <c r="BU495" s="94" t="s">
        <v>277</v>
      </c>
      <c r="BV495" s="94" t="s">
        <v>359</v>
      </c>
      <c r="BW495" s="98" t="s">
        <v>361</v>
      </c>
    </row>
    <row r="496" spans="7:75" ht="45" customHeight="1" x14ac:dyDescent="0.3">
      <c r="G496" s="103"/>
      <c r="H496" s="104"/>
      <c r="I496" s="136"/>
      <c r="J496" s="96"/>
      <c r="K496" s="96"/>
      <c r="L496" s="96"/>
      <c r="M496" s="96"/>
      <c r="N496" s="96"/>
      <c r="O496" s="96"/>
      <c r="P496" s="96"/>
      <c r="Q496" s="97"/>
      <c r="R496" s="65"/>
      <c r="S496" s="65"/>
      <c r="T496" s="65"/>
      <c r="BL496" s="134"/>
      <c r="BM496" s="95">
        <f ca="1">IFERROR(IF(#REF!="Primær Squat", AVERAGE(INDIRECT("Q4:Q"&amp;(#REF!+3))), 0), 0)</f>
        <v>0</v>
      </c>
      <c r="BN496" s="95">
        <f ca="1">IFERROR(IF(#REF!="Primær Squat", AVERAGE(INDIRECT("Q12:Q"&amp;(#REF!+11))), 0), 0)</f>
        <v>0</v>
      </c>
      <c r="BO496" s="95">
        <f ca="1">IFERROR(IF(#REF!="Primær Squat", AVERAGE(INDIRECT("Q54:Q"&amp;(#REF!+53))), 0), 0)</f>
        <v>0</v>
      </c>
      <c r="BP496" s="95">
        <f ca="1">IFERROR(IF(#REF!="Primær Squat", AVERAGE(INDIRECT("Q62:Q"&amp;(#REF!+61))), 0), 0)</f>
        <v>0</v>
      </c>
      <c r="BQ496" s="95">
        <f ca="1">IFERROR(IF(#REF!="Primær Squat", AVERAGE(INDIRECT("Q199:Q"&amp;(#REF!+198))), 0), 0)</f>
        <v>0</v>
      </c>
      <c r="BR496" s="95">
        <f ca="1">IFERROR(IF(#REF!="Primær Squat", AVERAGE(INDIRECT("Q207:Q"&amp;(#REF!+206))), 0), 0)</f>
        <v>0</v>
      </c>
      <c r="BS496" s="95">
        <f ca="1">IFERROR(IF(#REF!="Primær Squat", AVERAGE(INDIRECT("Q249:Q"&amp;(#REF!+248))), 0), 0)</f>
        <v>0</v>
      </c>
      <c r="BT496" s="95">
        <f ca="1">IFERROR(IF(#REF!="Primær Squat", AVERAGE(INDIRECT("Q257:Q"&amp;(#REF!+256))), 0), 0)</f>
        <v>0</v>
      </c>
      <c r="BU496" s="95">
        <f ca="1">IFERROR(IF(#REF!="Primær Squat", AVERAGE(INDIRECT("Q394:Q" &amp; (#REF! + 393))), 0), 0)</f>
        <v>0</v>
      </c>
      <c r="BV496" s="95">
        <f ca="1">IFERROR(IF(#REF!="Primær Squat", AVERAGE(INDIRECT("Q402:Q" &amp; (#REF! + 401))), 0), 0)</f>
        <v>0</v>
      </c>
      <c r="BW496" s="99" t="e">
        <f ca="1">SUMIF(BM496:BV496,"&lt;&gt;0") / COUNTIF(BM496:BV496, "&lt;&gt;0")</f>
        <v>#DIV/0!</v>
      </c>
    </row>
    <row r="497" spans="7:76" ht="87" customHeight="1" x14ac:dyDescent="0.3">
      <c r="G497" s="103"/>
      <c r="H497" s="104"/>
      <c r="BL497" s="53"/>
      <c r="BW497" s="54"/>
    </row>
    <row r="498" spans="7:76" ht="64" customHeight="1" x14ac:dyDescent="0.3">
      <c r="G498" s="103"/>
      <c r="H498" s="104"/>
      <c r="BL498" s="53"/>
      <c r="BW498" s="54"/>
    </row>
    <row r="499" spans="7:76" ht="64" customHeight="1" x14ac:dyDescent="0.3">
      <c r="G499" s="103"/>
      <c r="H499" s="104"/>
      <c r="BL499" s="133" t="s">
        <v>191</v>
      </c>
      <c r="BM499" s="94" t="s">
        <v>311</v>
      </c>
      <c r="BN499" s="94" t="s">
        <v>355</v>
      </c>
      <c r="BO499" s="94" t="s">
        <v>21</v>
      </c>
      <c r="BP499" s="94" t="s">
        <v>356</v>
      </c>
      <c r="BQ499" s="94" t="s">
        <v>17</v>
      </c>
      <c r="BR499" s="94" t="s">
        <v>357</v>
      </c>
      <c r="BS499" s="94" t="s">
        <v>259</v>
      </c>
      <c r="BT499" s="94" t="s">
        <v>358</v>
      </c>
      <c r="BU499" s="94" t="s">
        <v>277</v>
      </c>
      <c r="BV499" s="94" t="s">
        <v>360</v>
      </c>
      <c r="BW499" s="98" t="s">
        <v>361</v>
      </c>
    </row>
    <row r="500" spans="7:76" ht="64" customHeight="1" x14ac:dyDescent="0.3">
      <c r="G500" s="103"/>
      <c r="H500" s="104"/>
      <c r="BL500" s="134"/>
      <c r="BM500" s="95">
        <f ca="1">IFERROR(IF(#REF!="Primær Bænk", AVERAGE(INDIRECT("Q4:Q"&amp;(#REF!+3))), 0), 0)</f>
        <v>0</v>
      </c>
      <c r="BN500" s="95">
        <f ca="1">IFERROR(IF(#REF!="Primær Bænk", AVERAGE(INDIRECT("Q12:Q"&amp;(#REF!+11))), 0), 0)</f>
        <v>0</v>
      </c>
      <c r="BO500" s="95">
        <f ca="1">IFERROR(IF(#REF!="Primær Bænk", AVERAGE(INDIRECT("Q54:Q"&amp;(#REF!+53))), 0), 0)</f>
        <v>0</v>
      </c>
      <c r="BP500" s="95">
        <f ca="1">IFERROR(IF(#REF!="Primær Bænk", AVERAGE(INDIRECT("Q62:Q"&amp;(#REF!+61))), 0), 0)</f>
        <v>0</v>
      </c>
      <c r="BQ500" s="95">
        <f ca="1">IFERROR(IF(#REF!="Primær Bænk", AVERAGE(INDIRECT("Q199:Q"&amp;(#REF!+198))), 0), 0)</f>
        <v>0</v>
      </c>
      <c r="BR500" s="95">
        <f ca="1">IFERROR(IF(#REF!="Primær Bænk", AVERAGE(INDIRECT("Q207:Q"&amp;(#REF!+206))), 0), 0)</f>
        <v>0</v>
      </c>
      <c r="BS500" s="95">
        <f ca="1">IFERROR(IF(#REF!="Primær Bænk", AVERAGE(INDIRECT("Q249:Q"&amp;(#REF!+248))), 0), 0)</f>
        <v>0</v>
      </c>
      <c r="BT500" s="95">
        <f ca="1">IFERROR(IF(#REF!="Primær Bænk", AVERAGE(INDIRECT("Q257:Q"&amp;(#REF!+256))), 0), 0)</f>
        <v>0</v>
      </c>
      <c r="BU500" s="95">
        <f ca="1">IFERROR(IF(#REF!="Primær Bænk", AVERAGE(INDIRECT("Q394:Q" &amp; (#REF! + 393))), 0), 0)</f>
        <v>0</v>
      </c>
      <c r="BV500" s="95">
        <f ca="1">IFERROR(IF(#REF!="Primær Bænk", AVERAGE(INDIRECT("Q402:Q" &amp; (#REF! + 401))), 0), 0)</f>
        <v>0</v>
      </c>
      <c r="BW500" s="99" t="e">
        <f ca="1">SUMIF(BM500:BV500,"&lt;&gt;0") / COUNTIF(BM500:BV500, "&lt;&gt;0")</f>
        <v>#DIV/0!</v>
      </c>
    </row>
    <row r="501" spans="7:76" x14ac:dyDescent="0.3">
      <c r="G501" s="103"/>
      <c r="H501" s="104"/>
      <c r="BL501" s="53"/>
      <c r="BW501" s="54"/>
    </row>
    <row r="502" spans="7:76" x14ac:dyDescent="0.3">
      <c r="G502" s="103"/>
      <c r="H502" s="104"/>
      <c r="BL502" s="53"/>
      <c r="BW502" s="54"/>
    </row>
    <row r="503" spans="7:76" ht="39" customHeight="1" x14ac:dyDescent="0.3">
      <c r="G503" s="103"/>
      <c r="H503" s="104"/>
      <c r="BL503" s="53"/>
      <c r="BW503" s="54"/>
    </row>
    <row r="504" spans="7:76" x14ac:dyDescent="0.3">
      <c r="G504" s="103"/>
      <c r="H504" s="104"/>
      <c r="BL504" s="133" t="s">
        <v>192</v>
      </c>
      <c r="BM504" s="94" t="s">
        <v>311</v>
      </c>
      <c r="BN504" s="94" t="s">
        <v>355</v>
      </c>
      <c r="BO504" s="94" t="s">
        <v>21</v>
      </c>
      <c r="BP504" s="94" t="s">
        <v>356</v>
      </c>
      <c r="BQ504" s="94" t="s">
        <v>17</v>
      </c>
      <c r="BR504" s="94" t="s">
        <v>357</v>
      </c>
      <c r="BS504" s="94" t="s">
        <v>259</v>
      </c>
      <c r="BT504" s="94" t="s">
        <v>358</v>
      </c>
      <c r="BU504" s="94" t="s">
        <v>277</v>
      </c>
      <c r="BV504" s="94" t="s">
        <v>360</v>
      </c>
      <c r="BW504" s="98" t="s">
        <v>361</v>
      </c>
    </row>
    <row r="505" spans="7:76" ht="45" customHeight="1" x14ac:dyDescent="0.3">
      <c r="G505" s="103"/>
      <c r="H505" s="104"/>
      <c r="BL505" s="134"/>
      <c r="BM505" s="95">
        <f ca="1">IFERROR(IF(#REF!="Primær Dødløft", AVERAGE(INDIRECT("Q4:Q"&amp;(#REF!+3))), 0), 0)</f>
        <v>0</v>
      </c>
      <c r="BN505" s="95">
        <f ca="1">IFERROR(IF(#REF!="Primær Dødløft", AVERAGE(INDIRECT("Q12:Q"&amp;(#REF!+11))), 0), 0)</f>
        <v>0</v>
      </c>
      <c r="BO505" s="95">
        <f ca="1">IFERROR(IF(#REF!="Primær Dødløft", AVERAGE(INDIRECT("Q54:Q"&amp;(#REF!+53))), 0), 0)</f>
        <v>0</v>
      </c>
      <c r="BP505" s="95">
        <f ca="1">IFERROR(IF(#REF!="Primær Dødløft", AVERAGE(INDIRECT("Q62:Q"&amp;(#REF!+61))), 0), 0)</f>
        <v>0</v>
      </c>
      <c r="BQ505" s="95">
        <f ca="1">IFERROR(IF(#REF!="Primær Dødløft", AVERAGE(INDIRECT("Q199:Q"&amp;(#REF!+198))), 0), 0)</f>
        <v>0</v>
      </c>
      <c r="BR505" s="95">
        <f ca="1">IFERROR(IF(#REF!="Primær Dødløft", AVERAGE(INDIRECT("Q207:Q"&amp;(#REF!+206))), 0), 0)</f>
        <v>0</v>
      </c>
      <c r="BS505" s="95">
        <f ca="1">IFERROR(IF(#REF!="Primær Dødløft", AVERAGE(INDIRECT("Q249:Q"&amp;(#REF!+248))), 0), 0)</f>
        <v>0</v>
      </c>
      <c r="BT505" s="95">
        <f ca="1">IFERROR(IF(#REF!="Primær Dødløft", AVERAGE(INDIRECT("Q257:Q"&amp;(#REF!+256))), 0), 0)</f>
        <v>0</v>
      </c>
      <c r="BU505" s="95">
        <f ca="1">IFERROR(IF(#REF!="Primær Dødløft", AVERAGE(INDIRECT("Q394:Q" &amp; (#REF! + 393))), 0), 0)</f>
        <v>0</v>
      </c>
      <c r="BV505" s="95">
        <f ca="1">IFERROR(IF(#REF!="Primær Dødløft", AVERAGE(INDIRECT("Q402:Q" &amp; (#REF! + 401))), 0), 0)</f>
        <v>0</v>
      </c>
      <c r="BW505" s="99" t="e">
        <f ca="1">SUMIF(BM505:BV505,"&lt;&gt;0") / COUNTIF(BM505:BV505, "&lt;&gt;0")</f>
        <v>#DIV/0!</v>
      </c>
    </row>
    <row r="506" spans="7:76" ht="31" customHeight="1" x14ac:dyDescent="0.3">
      <c r="G506" s="103"/>
      <c r="H506" s="104"/>
    </row>
    <row r="507" spans="7:76" ht="44" customHeight="1" x14ac:dyDescent="0.3">
      <c r="G507" s="103"/>
      <c r="H507" s="104"/>
    </row>
    <row r="508" spans="7:76" ht="52" customHeight="1" x14ac:dyDescent="0.3">
      <c r="G508" s="103"/>
      <c r="H508" s="104"/>
    </row>
    <row r="509" spans="7:76" ht="26" customHeight="1" x14ac:dyDescent="0.3">
      <c r="G509" s="103"/>
      <c r="H509" s="104"/>
      <c r="BX509" s="93"/>
    </row>
    <row r="510" spans="7:76" x14ac:dyDescent="0.3">
      <c r="G510" s="103"/>
      <c r="H510" s="104"/>
    </row>
    <row r="511" spans="7:76" ht="34" x14ac:dyDescent="0.3">
      <c r="G511" s="103"/>
      <c r="H511" s="104"/>
      <c r="BL511" s="51"/>
      <c r="BM511" s="100"/>
      <c r="BN511" s="100"/>
      <c r="BO511" s="100"/>
      <c r="BP511" s="135" t="s">
        <v>363</v>
      </c>
      <c r="BQ511" s="135"/>
      <c r="BR511" s="135"/>
      <c r="BS511" s="135"/>
      <c r="BT511" s="135"/>
      <c r="BU511" s="100"/>
      <c r="BV511" s="100"/>
      <c r="BW511" s="52"/>
    </row>
    <row r="512" spans="7:76" x14ac:dyDescent="0.3">
      <c r="G512" s="103"/>
      <c r="H512" s="104"/>
      <c r="BL512" s="53"/>
      <c r="BW512" s="54"/>
    </row>
    <row r="513" spans="7:75" x14ac:dyDescent="0.3">
      <c r="G513" s="103"/>
      <c r="H513" s="104"/>
      <c r="BL513" s="133" t="s">
        <v>190</v>
      </c>
      <c r="BM513" s="94" t="s">
        <v>311</v>
      </c>
      <c r="BN513" s="94" t="s">
        <v>355</v>
      </c>
      <c r="BO513" s="94" t="s">
        <v>21</v>
      </c>
      <c r="BP513" s="94" t="s">
        <v>356</v>
      </c>
      <c r="BQ513" s="94" t="s">
        <v>17</v>
      </c>
      <c r="BR513" s="94" t="s">
        <v>357</v>
      </c>
      <c r="BS513" s="94" t="s">
        <v>259</v>
      </c>
      <c r="BT513" s="94" t="s">
        <v>358</v>
      </c>
      <c r="BU513" s="94" t="s">
        <v>277</v>
      </c>
      <c r="BV513" s="94" t="s">
        <v>359</v>
      </c>
      <c r="BW513" s="98" t="s">
        <v>364</v>
      </c>
    </row>
    <row r="514" spans="7:75" x14ac:dyDescent="0.3">
      <c r="G514" s="103"/>
      <c r="H514" s="104"/>
      <c r="BL514" s="134"/>
      <c r="BM514" s="95" t="e">
        <f xml:space="preserve"> IF(#REF!="Primær Squat",#REF!)</f>
        <v>#REF!</v>
      </c>
      <c r="BN514" s="95" t="e">
        <f xml:space="preserve"> IF(#REF!="Primær Squat",#REF!)</f>
        <v>#REF!</v>
      </c>
      <c r="BO514" s="95" t="e">
        <f xml:space="preserve"> IF(#REF!="Primær Squat",#REF!)</f>
        <v>#REF!</v>
      </c>
      <c r="BP514" s="95" t="e">
        <f xml:space="preserve"> IF(#REF!="Primær Squat",#REF!)</f>
        <v>#REF!</v>
      </c>
      <c r="BQ514" s="95" t="e">
        <f xml:space="preserve"> IF(#REF!="Primær Squat",#REF!)</f>
        <v>#REF!</v>
      </c>
      <c r="BR514" s="95" t="e">
        <f xml:space="preserve"> IF(#REF!="Primær Squat",#REF!)</f>
        <v>#REF!</v>
      </c>
      <c r="BS514" s="95" t="e">
        <f xml:space="preserve"> IF(#REF!="Primær Squat",#REF!)</f>
        <v>#REF!</v>
      </c>
      <c r="BT514" s="95" t="e">
        <f xml:space="preserve"> IF(#REF!="Primær Squat",#REF!)</f>
        <v>#REF!</v>
      </c>
      <c r="BU514" s="95" t="e">
        <f xml:space="preserve"> IF(#REF!="Primær Squat",#REF!)</f>
        <v>#REF!</v>
      </c>
      <c r="BV514" s="95" t="e">
        <f xml:space="preserve"> IF(#REF!="Primær Squat",#REF!)</f>
        <v>#REF!</v>
      </c>
      <c r="BW514" s="99" t="e">
        <f>AVERAGEIFS(BM514:BV514,BM514:BV514,"&lt;&gt;0", BM514:BV514, "&lt;&gt;FALSK")</f>
        <v>#REF!</v>
      </c>
    </row>
    <row r="515" spans="7:75" ht="30" customHeight="1" x14ac:dyDescent="0.3">
      <c r="G515" s="103"/>
      <c r="H515" s="104"/>
      <c r="BL515" s="53"/>
      <c r="BW515" s="54"/>
    </row>
    <row r="516" spans="7:75" x14ac:dyDescent="0.3">
      <c r="G516" s="105"/>
      <c r="H516" s="106"/>
      <c r="BL516" s="53"/>
      <c r="BW516" s="54"/>
    </row>
    <row r="517" spans="7:75" x14ac:dyDescent="0.3">
      <c r="BL517" s="133" t="s">
        <v>191</v>
      </c>
      <c r="BM517" s="94" t="s">
        <v>311</v>
      </c>
      <c r="BN517" s="94" t="s">
        <v>355</v>
      </c>
      <c r="BO517" s="94" t="s">
        <v>21</v>
      </c>
      <c r="BP517" s="94" t="s">
        <v>356</v>
      </c>
      <c r="BQ517" s="94" t="s">
        <v>17</v>
      </c>
      <c r="BR517" s="94" t="s">
        <v>357</v>
      </c>
      <c r="BS517" s="94" t="s">
        <v>259</v>
      </c>
      <c r="BT517" s="94" t="s">
        <v>358</v>
      </c>
      <c r="BU517" s="94" t="s">
        <v>277</v>
      </c>
      <c r="BV517" s="94" t="s">
        <v>360</v>
      </c>
      <c r="BW517" s="98" t="s">
        <v>364</v>
      </c>
    </row>
    <row r="518" spans="7:75" x14ac:dyDescent="0.3">
      <c r="BL518" s="134"/>
      <c r="BM518" s="95" t="e">
        <f xml:space="preserve"> IF(#REF!="Primær Bænk",#REF!)</f>
        <v>#REF!</v>
      </c>
      <c r="BN518" s="95" t="e">
        <f xml:space="preserve"> IF(#REF!="Primær Bænk",#REF!)</f>
        <v>#REF!</v>
      </c>
      <c r="BO518" s="95" t="e">
        <f xml:space="preserve"> IF(#REF!="Primær Bænk",#REF!)</f>
        <v>#REF!</v>
      </c>
      <c r="BP518" s="95" t="e">
        <f xml:space="preserve"> IF(#REF!="Primær Bænk",#REF!)</f>
        <v>#REF!</v>
      </c>
      <c r="BQ518" s="95" t="e">
        <f xml:space="preserve"> IF(#REF!="Primær Bænk",#REF!)</f>
        <v>#REF!</v>
      </c>
      <c r="BR518" s="95" t="e">
        <f xml:space="preserve"> IF(#REF!="Primær Bænk",#REF!)</f>
        <v>#REF!</v>
      </c>
      <c r="BS518" s="95" t="e">
        <f xml:space="preserve"> IF(#REF!="Primær Bænk",#REF!)</f>
        <v>#REF!</v>
      </c>
      <c r="BT518" s="95" t="e">
        <f xml:space="preserve"> IF(#REF!="Primær Bænk",#REF!)</f>
        <v>#REF!</v>
      </c>
      <c r="BU518" s="95" t="e">
        <f xml:space="preserve"> IF(#REF!="Primær Bænk",#REF!)</f>
        <v>#REF!</v>
      </c>
      <c r="BV518" s="95" t="e">
        <f xml:space="preserve"> IF(#REF!="Primær Bænk",#REF!)</f>
        <v>#REF!</v>
      </c>
      <c r="BW518" s="99" t="e">
        <f>AVERAGEIFS(BM518:BV518,BM518:BV518,"&lt;&gt;0", BM518:BV518, "&lt;&gt;FALSK")</f>
        <v>#REF!</v>
      </c>
    </row>
    <row r="519" spans="7:75" x14ac:dyDescent="0.3">
      <c r="BL519" s="53"/>
      <c r="BW519" s="54"/>
    </row>
    <row r="520" spans="7:75" x14ac:dyDescent="0.3">
      <c r="BL520" s="53"/>
      <c r="BW520" s="54"/>
    </row>
    <row r="521" spans="7:75" x14ac:dyDescent="0.3">
      <c r="BL521" s="53"/>
      <c r="BW521" s="54"/>
    </row>
    <row r="522" spans="7:75" x14ac:dyDescent="0.3">
      <c r="BL522" s="133" t="s">
        <v>192</v>
      </c>
      <c r="BM522" s="94" t="s">
        <v>311</v>
      </c>
      <c r="BN522" s="94" t="s">
        <v>355</v>
      </c>
      <c r="BO522" s="94" t="s">
        <v>21</v>
      </c>
      <c r="BP522" s="94" t="s">
        <v>356</v>
      </c>
      <c r="BQ522" s="94" t="s">
        <v>17</v>
      </c>
      <c r="BR522" s="94" t="s">
        <v>357</v>
      </c>
      <c r="BS522" s="94" t="s">
        <v>259</v>
      </c>
      <c r="BT522" s="94" t="s">
        <v>358</v>
      </c>
      <c r="BU522" s="94" t="s">
        <v>277</v>
      </c>
      <c r="BV522" s="94" t="s">
        <v>360</v>
      </c>
      <c r="BW522" s="98" t="s">
        <v>364</v>
      </c>
    </row>
    <row r="523" spans="7:75" x14ac:dyDescent="0.3">
      <c r="BL523" s="134"/>
      <c r="BM523" s="95" t="e">
        <f xml:space="preserve"> IF(#REF!="Primær Dødløft",#REF!)</f>
        <v>#REF!</v>
      </c>
      <c r="BN523" s="95" t="e">
        <f xml:space="preserve"> IF(#REF!="Primær Dødløft",#REF!)</f>
        <v>#REF!</v>
      </c>
      <c r="BO523" s="95" t="e">
        <f xml:space="preserve"> IF(#REF!="Primær Dødløft",#REF!)</f>
        <v>#REF!</v>
      </c>
      <c r="BP523" s="95" t="e">
        <f xml:space="preserve"> IF(#REF!="Primær Dødløft",#REF!)</f>
        <v>#REF!</v>
      </c>
      <c r="BQ523" s="95" t="e">
        <f xml:space="preserve"> IF(#REF!="Primær Dødløft",#REF!)</f>
        <v>#REF!</v>
      </c>
      <c r="BR523" s="95" t="e">
        <f xml:space="preserve"> IF(#REF!="Primær Dødløft",#REF!)</f>
        <v>#REF!</v>
      </c>
      <c r="BS523" s="95" t="e">
        <f xml:space="preserve"> IF(#REF!="Primær Dødløft",#REF!)</f>
        <v>#REF!</v>
      </c>
      <c r="BT523" s="95" t="e">
        <f xml:space="preserve"> IF(#REF!="Primær Dødløft",#REF!)</f>
        <v>#REF!</v>
      </c>
      <c r="BU523" s="95" t="e">
        <f xml:space="preserve"> IF(#REF!="Primær Dødløft",#REF!)</f>
        <v>#REF!</v>
      </c>
      <c r="BV523" s="95" t="e">
        <f xml:space="preserve"> IF(#REF!="Primær Dødløft",#REF!)</f>
        <v>#REF!</v>
      </c>
      <c r="BW523" s="99" t="e">
        <f>AVERAGEIFS(BM523:BV523,BM523:BV523,"&lt;&gt;0", BM523:BV523, "&lt;&gt;FALSK")</f>
        <v>#REF!</v>
      </c>
    </row>
    <row r="557" spans="1:17" x14ac:dyDescent="0.3">
      <c r="A557" s="63"/>
      <c r="B557" s="60"/>
      <c r="C557" s="60"/>
      <c r="D557" s="63"/>
      <c r="E557" s="62"/>
      <c r="F557" s="67"/>
      <c r="G557" s="59"/>
      <c r="H557" s="73"/>
      <c r="I557" s="73"/>
      <c r="M557" s="64"/>
      <c r="N557" s="64"/>
      <c r="O557" s="64"/>
      <c r="P557" s="64"/>
      <c r="Q557" s="64"/>
    </row>
    <row r="558" spans="1:17" x14ac:dyDescent="0.3">
      <c r="A558" s="61"/>
      <c r="B558" s="60"/>
      <c r="C558" s="60"/>
      <c r="D558" s="60"/>
      <c r="E558" s="60"/>
      <c r="F558" s="67"/>
      <c r="G558" s="74"/>
      <c r="H558" s="59"/>
      <c r="I558" s="59"/>
    </row>
    <row r="559" spans="1:17" x14ac:dyDescent="0.3">
      <c r="A559" s="63"/>
      <c r="B559" s="60"/>
      <c r="C559" s="61"/>
      <c r="D559" s="63"/>
      <c r="E559" s="60"/>
      <c r="F559" s="67"/>
      <c r="G559" s="74"/>
      <c r="H559" s="59"/>
      <c r="I559" s="59"/>
      <c r="M559" s="64"/>
      <c r="N559" s="64"/>
      <c r="O559" s="64"/>
      <c r="P559" s="64"/>
      <c r="Q559" s="64"/>
    </row>
    <row r="560" spans="1:17" x14ac:dyDescent="0.3">
      <c r="A560" s="62"/>
      <c r="B560" s="62"/>
      <c r="C560" s="60"/>
      <c r="D560" s="62"/>
      <c r="E560" s="62"/>
      <c r="F560" s="67"/>
      <c r="G560" s="74"/>
      <c r="H560" s="59"/>
      <c r="I560" s="59"/>
      <c r="M560" s="75"/>
      <c r="N560" s="75"/>
      <c r="O560" s="75"/>
      <c r="P560" s="75"/>
      <c r="Q560" s="75"/>
    </row>
    <row r="561" spans="1:17" x14ac:dyDescent="0.3">
      <c r="A561" s="62"/>
      <c r="B561" s="62"/>
      <c r="C561" s="60"/>
      <c r="D561" s="62"/>
      <c r="E561" s="62"/>
      <c r="F561" s="67"/>
      <c r="G561" s="74"/>
      <c r="H561" s="74"/>
      <c r="I561" s="74"/>
      <c r="M561" s="75"/>
      <c r="N561" s="75"/>
      <c r="O561" s="75"/>
      <c r="P561" s="75"/>
      <c r="Q561" s="75"/>
    </row>
    <row r="562" spans="1:17" x14ac:dyDescent="0.3">
      <c r="A562" s="62"/>
      <c r="B562" s="62"/>
      <c r="C562" s="60"/>
      <c r="D562" s="62"/>
      <c r="E562" s="62"/>
      <c r="F562" s="38"/>
      <c r="G562" s="76"/>
      <c r="H562" s="74"/>
      <c r="I562" s="74"/>
      <c r="M562" s="75"/>
      <c r="N562" s="75"/>
      <c r="O562" s="75"/>
      <c r="P562" s="75"/>
      <c r="Q562" s="75"/>
    </row>
    <row r="563" spans="1:17" x14ac:dyDescent="0.3">
      <c r="A563" s="62"/>
      <c r="B563" s="62"/>
      <c r="C563" s="60"/>
      <c r="D563" s="62"/>
      <c r="E563" s="62"/>
      <c r="F563" s="67"/>
      <c r="G563" s="76"/>
      <c r="H563" s="74"/>
      <c r="I563" s="74"/>
      <c r="M563" s="75"/>
      <c r="N563" s="75"/>
      <c r="O563" s="75"/>
      <c r="P563" s="75"/>
      <c r="Q563" s="75"/>
    </row>
    <row r="564" spans="1:17" x14ac:dyDescent="0.3">
      <c r="A564" s="61"/>
      <c r="B564" s="61"/>
      <c r="C564" s="61"/>
      <c r="D564" s="61"/>
      <c r="E564" s="61"/>
      <c r="F564" s="67"/>
      <c r="G564" s="65"/>
      <c r="H564" s="74"/>
      <c r="I564" s="74"/>
      <c r="M564" s="77"/>
      <c r="N564" s="77"/>
      <c r="O564" s="77"/>
      <c r="P564" s="77"/>
      <c r="Q564" s="77"/>
    </row>
    <row r="565" spans="1:17" x14ac:dyDescent="0.3">
      <c r="A565" s="62"/>
      <c r="B565" s="63"/>
      <c r="C565" s="63"/>
      <c r="D565" s="63"/>
      <c r="E565" s="62"/>
      <c r="F565" s="67"/>
      <c r="G565" s="65"/>
      <c r="H565" s="57"/>
      <c r="I565" s="57"/>
      <c r="J565" s="137"/>
      <c r="K565" s="57"/>
      <c r="L565" s="57"/>
      <c r="M565" s="77"/>
      <c r="N565" s="77"/>
      <c r="O565" s="77"/>
      <c r="P565" s="77"/>
      <c r="Q565" s="77"/>
    </row>
    <row r="566" spans="1:17" x14ac:dyDescent="0.3">
      <c r="A566" s="63"/>
      <c r="B566" s="63"/>
      <c r="C566" s="63"/>
      <c r="D566" s="63"/>
      <c r="E566" s="60"/>
      <c r="F566" s="38"/>
      <c r="G566" s="65"/>
      <c r="H566" s="76"/>
      <c r="I566" s="76"/>
      <c r="J566" s="137"/>
      <c r="K566" s="58"/>
      <c r="L566" s="58"/>
    </row>
    <row r="567" spans="1:17" x14ac:dyDescent="0.3">
      <c r="A567" s="62"/>
      <c r="B567" s="62"/>
      <c r="C567" s="68"/>
      <c r="D567" s="68"/>
      <c r="E567" s="60"/>
      <c r="F567" s="38"/>
      <c r="G567" s="65"/>
      <c r="H567" s="65"/>
      <c r="I567" s="78"/>
    </row>
    <row r="568" spans="1:17" x14ac:dyDescent="0.3">
      <c r="A568" s="62"/>
      <c r="B568" s="62"/>
      <c r="C568" s="68"/>
      <c r="D568" s="68"/>
      <c r="E568" s="60"/>
      <c r="F568" s="60"/>
      <c r="G568" s="65"/>
      <c r="H568" s="65"/>
      <c r="I568" s="65"/>
    </row>
    <row r="569" spans="1:17" x14ac:dyDescent="0.3">
      <c r="A569" s="62"/>
      <c r="B569" s="62"/>
      <c r="C569" s="68"/>
      <c r="D569" s="68"/>
      <c r="E569" s="63"/>
      <c r="F569" s="66"/>
      <c r="G569" s="65"/>
      <c r="H569" s="65"/>
      <c r="I569" s="65"/>
    </row>
    <row r="570" spans="1:17" x14ac:dyDescent="0.3">
      <c r="A570" s="57"/>
      <c r="B570" s="132"/>
      <c r="C570" s="132"/>
      <c r="D570" s="76"/>
      <c r="E570" s="76"/>
      <c r="F570" s="60"/>
      <c r="G570" s="65"/>
      <c r="H570" s="65"/>
      <c r="I570" s="65"/>
    </row>
    <row r="571" spans="1:17" x14ac:dyDescent="0.3">
      <c r="A571" s="127"/>
      <c r="B571" s="128"/>
      <c r="C571" s="128"/>
      <c r="D571" s="128"/>
      <c r="E571" s="128"/>
      <c r="F571" s="76"/>
      <c r="G571" s="65"/>
      <c r="H571" s="65"/>
      <c r="I571" s="65"/>
    </row>
    <row r="572" spans="1:17" x14ac:dyDescent="0.3">
      <c r="A572" s="127"/>
      <c r="B572" s="62"/>
      <c r="C572" s="63"/>
      <c r="D572" s="63"/>
      <c r="E572" s="63"/>
      <c r="F572" s="128"/>
      <c r="G572" s="65"/>
      <c r="H572" s="65"/>
      <c r="I572" s="65"/>
      <c r="M572" s="129"/>
      <c r="N572" s="129"/>
      <c r="O572" s="129"/>
      <c r="P572" s="129"/>
      <c r="Q572" s="129"/>
    </row>
    <row r="573" spans="1:17" x14ac:dyDescent="0.3">
      <c r="A573" s="127"/>
      <c r="B573" s="63"/>
      <c r="C573" s="63"/>
      <c r="D573" s="63"/>
      <c r="E573" s="63"/>
      <c r="F573" s="128"/>
      <c r="G573" s="65"/>
      <c r="H573" s="65"/>
      <c r="I573" s="65"/>
    </row>
    <row r="574" spans="1:17" x14ac:dyDescent="0.3">
      <c r="A574" s="127"/>
      <c r="B574" s="62"/>
      <c r="C574" s="62"/>
      <c r="D574" s="68"/>
      <c r="E574" s="68"/>
      <c r="F574" s="128"/>
      <c r="G574" s="65"/>
      <c r="H574" s="65"/>
      <c r="I574" s="65"/>
      <c r="M574" s="130"/>
      <c r="N574" s="130"/>
      <c r="O574" s="130"/>
      <c r="P574" s="130"/>
      <c r="Q574" s="130"/>
    </row>
    <row r="575" spans="1:17" x14ac:dyDescent="0.3">
      <c r="A575" s="127"/>
      <c r="B575" s="62"/>
      <c r="C575" s="62"/>
      <c r="D575" s="68"/>
      <c r="E575" s="68"/>
      <c r="F575" s="128"/>
      <c r="G575" s="65"/>
      <c r="H575" s="65"/>
      <c r="I575" s="65"/>
    </row>
    <row r="576" spans="1:17" x14ac:dyDescent="0.3">
      <c r="A576" s="127"/>
      <c r="B576" s="62"/>
      <c r="C576" s="62"/>
      <c r="D576" s="68"/>
      <c r="E576" s="68"/>
      <c r="F576" s="128"/>
      <c r="G576" s="65"/>
      <c r="H576" s="65"/>
      <c r="I576" s="65"/>
    </row>
    <row r="577" spans="1:9" x14ac:dyDescent="0.3">
      <c r="A577" s="127"/>
      <c r="B577" s="131"/>
      <c r="C577" s="131"/>
      <c r="D577" s="75"/>
      <c r="E577" s="75"/>
      <c r="F577" s="128"/>
      <c r="G577" s="65"/>
      <c r="H577" s="65"/>
      <c r="I577" s="65"/>
    </row>
    <row r="578" spans="1:9" x14ac:dyDescent="0.3">
      <c r="A578" s="127"/>
      <c r="B578" s="131"/>
      <c r="C578" s="131"/>
      <c r="D578" s="75"/>
      <c r="E578" s="75"/>
      <c r="F578" s="75"/>
      <c r="G578" s="65"/>
      <c r="H578" s="65"/>
      <c r="I578" s="65"/>
    </row>
    <row r="579" spans="1:9" x14ac:dyDescent="0.3">
      <c r="A579" s="127"/>
      <c r="B579" s="131"/>
      <c r="C579" s="131"/>
      <c r="D579" s="75"/>
      <c r="E579" s="75"/>
      <c r="F579" s="75"/>
      <c r="G579" s="65"/>
      <c r="H579" s="65"/>
      <c r="I579" s="65"/>
    </row>
    <row r="580" spans="1:9" x14ac:dyDescent="0.3">
      <c r="A580" s="127"/>
      <c r="B580" s="131"/>
      <c r="C580" s="131"/>
      <c r="D580" s="75"/>
      <c r="E580" s="75"/>
      <c r="F580" s="75"/>
      <c r="H580" s="65"/>
      <c r="I580" s="65"/>
    </row>
    <row r="581" spans="1:9" x14ac:dyDescent="0.3">
      <c r="A581" s="127"/>
      <c r="B581" s="131"/>
      <c r="C581" s="131"/>
      <c r="D581" s="75"/>
      <c r="E581" s="75"/>
      <c r="F581" s="75"/>
      <c r="H581" s="65"/>
      <c r="I581" s="65"/>
    </row>
    <row r="582" spans="1:9" x14ac:dyDescent="0.3">
      <c r="A582" s="127"/>
      <c r="B582" s="131"/>
      <c r="C582" s="131"/>
      <c r="D582" s="75"/>
      <c r="E582" s="75"/>
      <c r="F582" s="75"/>
      <c r="H582" s="65"/>
      <c r="I582" s="65"/>
    </row>
    <row r="583" spans="1:9" x14ac:dyDescent="0.3">
      <c r="A583" s="127"/>
      <c r="B583" s="131"/>
      <c r="C583" s="131"/>
      <c r="D583" s="75"/>
      <c r="E583" s="75"/>
      <c r="F583" s="75"/>
    </row>
    <row r="584" spans="1:9" x14ac:dyDescent="0.3">
      <c r="A584" s="127"/>
      <c r="B584" s="131"/>
      <c r="C584" s="131"/>
      <c r="D584" s="75"/>
      <c r="E584" s="75"/>
      <c r="F584" s="75"/>
    </row>
    <row r="585" spans="1:9" x14ac:dyDescent="0.3">
      <c r="A585" s="79"/>
      <c r="B585" s="131"/>
      <c r="C585" s="131"/>
      <c r="D585" s="75"/>
      <c r="E585" s="75"/>
      <c r="F585" s="75"/>
    </row>
    <row r="586" spans="1:9" x14ac:dyDescent="0.3">
      <c r="A586" s="79"/>
      <c r="B586" s="131"/>
      <c r="C586" s="131"/>
      <c r="D586" s="75"/>
      <c r="E586" s="75"/>
      <c r="F586" s="75"/>
    </row>
    <row r="587" spans="1:9" x14ac:dyDescent="0.3">
      <c r="F587" s="75"/>
    </row>
  </sheetData>
  <mergeCells count="61">
    <mergeCell ref="J1:L1"/>
    <mergeCell ref="B2:F2"/>
    <mergeCell ref="AC2:AG2"/>
    <mergeCell ref="AC3:AD3"/>
    <mergeCell ref="AF3:AG3"/>
    <mergeCell ref="B1:F1"/>
    <mergeCell ref="G1:I1"/>
    <mergeCell ref="AD8:AH10"/>
    <mergeCell ref="Y10:AC10"/>
    <mergeCell ref="A9:A11"/>
    <mergeCell ref="B9:F11"/>
    <mergeCell ref="Y11:Z11"/>
    <mergeCell ref="AA11:AA14"/>
    <mergeCell ref="AB11:AC11"/>
    <mergeCell ref="Y5:AC6"/>
    <mergeCell ref="AA7:AA8"/>
    <mergeCell ref="Y8:Z8"/>
    <mergeCell ref="D19:D22"/>
    <mergeCell ref="E19:F19"/>
    <mergeCell ref="A6:A8"/>
    <mergeCell ref="B6:F8"/>
    <mergeCell ref="B19:C19"/>
    <mergeCell ref="A3:A5"/>
    <mergeCell ref="B3:F5"/>
    <mergeCell ref="A15:A17"/>
    <mergeCell ref="B15:F17"/>
    <mergeCell ref="A12:A14"/>
    <mergeCell ref="B12:F14"/>
    <mergeCell ref="J475:L475"/>
    <mergeCell ref="M485:N485"/>
    <mergeCell ref="M481:N481"/>
    <mergeCell ref="R481:S481"/>
    <mergeCell ref="M476:N476"/>
    <mergeCell ref="R476:S476"/>
    <mergeCell ref="B570:C570"/>
    <mergeCell ref="BL499:BL500"/>
    <mergeCell ref="BL504:BL505"/>
    <mergeCell ref="BP493:BT493"/>
    <mergeCell ref="I495:I496"/>
    <mergeCell ref="BL495:BL496"/>
    <mergeCell ref="BP511:BT511"/>
    <mergeCell ref="BL513:BL514"/>
    <mergeCell ref="BL517:BL518"/>
    <mergeCell ref="BL522:BL523"/>
    <mergeCell ref="J565:J566"/>
    <mergeCell ref="B585:C585"/>
    <mergeCell ref="B586:C586"/>
    <mergeCell ref="A579:A580"/>
    <mergeCell ref="B579:C580"/>
    <mergeCell ref="A581:A582"/>
    <mergeCell ref="B581:C582"/>
    <mergeCell ref="A583:A584"/>
    <mergeCell ref="B583:C584"/>
    <mergeCell ref="A571:A573"/>
    <mergeCell ref="B571:E571"/>
    <mergeCell ref="F572:F577"/>
    <mergeCell ref="M572:Q572"/>
    <mergeCell ref="A574:A576"/>
    <mergeCell ref="M574:Q574"/>
    <mergeCell ref="A577:A578"/>
    <mergeCell ref="B577:C578"/>
  </mergeCells>
  <pageMargins left="0.7" right="0.7" top="0.75" bottom="0.75" header="0.3" footer="0.3"/>
  <pageSetup paperSize="9" orientation="portrait" horizontalDpi="0" verticalDpi="0"/>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DE47100D-E9C8-7D4A-B535-D95C2277FEE9}">
          <x14:formula1>
            <xm:f>'Drop-Down Menus'!$T$2:$T$10</xm:f>
          </x14:formula1>
          <xm:sqref>I3:I17</xm:sqref>
        </x14:dataValidation>
        <x14:dataValidation type="list" allowBlank="1" showInputMessage="1" showErrorMessage="1" xr:uid="{C3E6A276-A80B-B241-985E-85E83458C8AC}">
          <x14:formula1>
            <xm:f>'Drop-Down Menus'!$A$1:$R$1</xm:f>
          </x14:formula1>
          <xm:sqref>A3:A17</xm:sqref>
        </x14:dataValidation>
        <x14:dataValidation type="list" allowBlank="1" showInputMessage="1" showErrorMessage="1" xr:uid="{86C9A30F-A68C-A14B-986D-96BC2A749CA2}">
          <x14:formula1>
            <xm:f>OFFSET('Drop-Down Menus'!$A$1,1,MATCH(A3,'Drop-Down Menus'!$A$1:$R$1,0)-1,COUNTA(OFFSET('Drop-Down Menus'!$A$1,1,MATCH(A3,'Drop-Down Menus'!$A$1:$R$1,0)-1,100,1)),1)</xm:f>
          </x14:formula1>
          <xm:sqref>B3:F17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3E137-9596-EB4E-9096-C2122D086A37}">
  <sheetPr codeName="Ark9">
    <tabColor rgb="FFCF9495"/>
  </sheetPr>
  <dimension ref="A1:AC45"/>
  <sheetViews>
    <sheetView zoomScale="139" workbookViewId="0">
      <selection activeCell="V21" sqref="A19:V21"/>
    </sheetView>
  </sheetViews>
  <sheetFormatPr baseColWidth="10" defaultColWidth="10.83203125" defaultRowHeight="16" x14ac:dyDescent="0.2"/>
  <cols>
    <col min="1" max="1" width="57.83203125" customWidth="1"/>
    <col min="2" max="2" width="53.5" bestFit="1" customWidth="1"/>
    <col min="3" max="3" width="51.33203125" customWidth="1"/>
    <col min="4" max="4" width="52.1640625" bestFit="1" customWidth="1"/>
    <col min="5" max="5" width="26" bestFit="1" customWidth="1"/>
    <col min="6" max="6" width="66.83203125" bestFit="1" customWidth="1"/>
    <col min="7" max="7" width="33" customWidth="1"/>
    <col min="8" max="8" width="25.5" bestFit="1" customWidth="1"/>
    <col min="9" max="9" width="36.1640625" bestFit="1" customWidth="1"/>
    <col min="10" max="10" width="45.83203125" customWidth="1"/>
    <col min="11" max="11" width="36.33203125" customWidth="1"/>
    <col min="12" max="12" width="31" bestFit="1" customWidth="1"/>
    <col min="13" max="13" width="42.33203125" customWidth="1"/>
    <col min="14" max="14" width="33.83203125" bestFit="1" customWidth="1"/>
    <col min="15" max="15" width="37.5" bestFit="1" customWidth="1"/>
    <col min="16" max="16" width="33.83203125" bestFit="1" customWidth="1"/>
    <col min="17" max="17" width="25.1640625" bestFit="1" customWidth="1"/>
    <col min="18" max="18" width="31.33203125" bestFit="1" customWidth="1"/>
    <col min="19" max="19" width="16" customWidth="1"/>
    <col min="21" max="21" width="24.5" customWidth="1"/>
    <col min="22" max="24" width="23.33203125" customWidth="1"/>
    <col min="25" max="25" width="20.6640625" customWidth="1"/>
    <col min="26" max="26" width="16.83203125" customWidth="1"/>
    <col min="27" max="27" width="15.5" customWidth="1"/>
    <col min="28" max="28" width="14.33203125" customWidth="1"/>
  </cols>
  <sheetData>
    <row r="1" spans="1:29" x14ac:dyDescent="0.2">
      <c r="A1" s="1" t="s">
        <v>5</v>
      </c>
      <c r="B1" s="7" t="s">
        <v>37</v>
      </c>
      <c r="C1" s="7" t="s">
        <v>18</v>
      </c>
      <c r="D1" s="1" t="s">
        <v>267</v>
      </c>
      <c r="E1" s="7" t="s">
        <v>31</v>
      </c>
      <c r="F1" s="7" t="s">
        <v>241</v>
      </c>
      <c r="G1" s="1" t="s">
        <v>20</v>
      </c>
      <c r="H1" s="1" t="s">
        <v>194</v>
      </c>
      <c r="I1" s="7" t="s">
        <v>109</v>
      </c>
      <c r="J1" s="7" t="s">
        <v>114</v>
      </c>
      <c r="K1" s="7" t="s">
        <v>108</v>
      </c>
      <c r="L1" s="7" t="s">
        <v>83</v>
      </c>
      <c r="M1" s="1" t="s">
        <v>107</v>
      </c>
      <c r="N1" s="1" t="s">
        <v>110</v>
      </c>
      <c r="O1" s="1" t="s">
        <v>112</v>
      </c>
      <c r="P1" s="1" t="s">
        <v>111</v>
      </c>
      <c r="Q1" s="1" t="s">
        <v>204</v>
      </c>
      <c r="R1" s="1" t="s">
        <v>203</v>
      </c>
      <c r="S1" s="107" t="s">
        <v>318</v>
      </c>
      <c r="T1" s="108" t="s">
        <v>328</v>
      </c>
      <c r="U1" s="108" t="s">
        <v>327</v>
      </c>
      <c r="V1" s="7" t="s">
        <v>351</v>
      </c>
      <c r="W1" s="1" t="s">
        <v>3</v>
      </c>
      <c r="X1" s="7" t="s">
        <v>226</v>
      </c>
      <c r="Y1" s="107" t="s">
        <v>347</v>
      </c>
      <c r="Z1" s="108" t="s">
        <v>348</v>
      </c>
      <c r="AA1" s="108" t="s">
        <v>349</v>
      </c>
      <c r="AB1" s="107" t="s">
        <v>352</v>
      </c>
    </row>
    <row r="2" spans="1:29" x14ac:dyDescent="0.2">
      <c r="A2" t="s">
        <v>22</v>
      </c>
      <c r="B2" t="s">
        <v>56</v>
      </c>
      <c r="C2" t="s">
        <v>6</v>
      </c>
      <c r="D2" t="s">
        <v>74</v>
      </c>
      <c r="E2" t="s">
        <v>32</v>
      </c>
      <c r="F2" t="s">
        <v>39</v>
      </c>
      <c r="G2" t="s">
        <v>142</v>
      </c>
      <c r="H2" t="s">
        <v>195</v>
      </c>
      <c r="I2" t="s">
        <v>153</v>
      </c>
      <c r="J2" t="s">
        <v>116</v>
      </c>
      <c r="K2" t="s">
        <v>179</v>
      </c>
      <c r="L2" t="s">
        <v>84</v>
      </c>
      <c r="M2" t="s">
        <v>119</v>
      </c>
      <c r="N2" t="s">
        <v>65</v>
      </c>
      <c r="O2" t="s">
        <v>14</v>
      </c>
      <c r="P2" t="s">
        <v>274</v>
      </c>
      <c r="Q2" t="s">
        <v>207</v>
      </c>
      <c r="R2" t="s">
        <v>205</v>
      </c>
      <c r="S2" s="109" t="s">
        <v>320</v>
      </c>
      <c r="T2" s="110">
        <v>6</v>
      </c>
      <c r="U2" s="110">
        <v>5</v>
      </c>
      <c r="V2" t="s">
        <v>2</v>
      </c>
      <c r="W2" t="s">
        <v>4</v>
      </c>
      <c r="X2" t="s">
        <v>10</v>
      </c>
      <c r="Y2" s="109">
        <v>1</v>
      </c>
      <c r="Z2" s="109">
        <v>1</v>
      </c>
      <c r="AA2" s="109">
        <v>6</v>
      </c>
      <c r="AB2" s="111" t="s">
        <v>351</v>
      </c>
    </row>
    <row r="3" spans="1:29" x14ac:dyDescent="0.2">
      <c r="A3" t="s">
        <v>340</v>
      </c>
      <c r="B3" t="s">
        <v>365</v>
      </c>
      <c r="C3" t="s">
        <v>19</v>
      </c>
      <c r="D3" t="s">
        <v>314</v>
      </c>
      <c r="E3" t="s">
        <v>34</v>
      </c>
      <c r="F3" t="s">
        <v>40</v>
      </c>
      <c r="G3" t="s">
        <v>143</v>
      </c>
      <c r="H3" t="s">
        <v>196</v>
      </c>
      <c r="I3" t="s">
        <v>159</v>
      </c>
      <c r="J3" t="s">
        <v>232</v>
      </c>
      <c r="K3" t="s">
        <v>184</v>
      </c>
      <c r="L3" t="s">
        <v>97</v>
      </c>
      <c r="M3" t="s">
        <v>218</v>
      </c>
      <c r="N3" t="s">
        <v>66</v>
      </c>
      <c r="O3" t="s">
        <v>175</v>
      </c>
      <c r="P3" t="s">
        <v>275</v>
      </c>
      <c r="Q3" t="s">
        <v>227</v>
      </c>
      <c r="R3" t="s">
        <v>206</v>
      </c>
      <c r="S3" s="109" t="s">
        <v>319</v>
      </c>
      <c r="T3" s="110">
        <v>6.5</v>
      </c>
      <c r="U3" s="110">
        <v>5.5</v>
      </c>
      <c r="V3" t="s">
        <v>220</v>
      </c>
      <c r="W3" t="s">
        <v>11</v>
      </c>
      <c r="X3" t="s">
        <v>7</v>
      </c>
      <c r="Y3" s="109">
        <v>2</v>
      </c>
      <c r="Z3" s="109">
        <v>2</v>
      </c>
      <c r="AA3" s="109">
        <v>6.5</v>
      </c>
      <c r="AB3" s="111" t="s">
        <v>3</v>
      </c>
    </row>
    <row r="4" spans="1:29" x14ac:dyDescent="0.2">
      <c r="A4" t="s">
        <v>341</v>
      </c>
      <c r="B4" t="s">
        <v>366</v>
      </c>
      <c r="C4" t="s">
        <v>71</v>
      </c>
      <c r="D4" t="s">
        <v>313</v>
      </c>
      <c r="E4" t="s">
        <v>254</v>
      </c>
      <c r="F4" t="s">
        <v>315</v>
      </c>
      <c r="G4" t="s">
        <v>58</v>
      </c>
      <c r="H4" t="s">
        <v>197</v>
      </c>
      <c r="I4" t="s">
        <v>157</v>
      </c>
      <c r="J4" t="s">
        <v>368</v>
      </c>
      <c r="K4" t="s">
        <v>180</v>
      </c>
      <c r="L4" t="s">
        <v>90</v>
      </c>
      <c r="M4" t="s">
        <v>217</v>
      </c>
      <c r="N4" t="s">
        <v>67</v>
      </c>
      <c r="O4" t="s">
        <v>164</v>
      </c>
      <c r="P4" t="s">
        <v>211</v>
      </c>
      <c r="Q4" t="s">
        <v>209</v>
      </c>
      <c r="R4" t="s">
        <v>210</v>
      </c>
      <c r="S4" s="111"/>
      <c r="T4" s="110">
        <v>7</v>
      </c>
      <c r="U4" s="110">
        <v>6</v>
      </c>
      <c r="V4" t="s">
        <v>59</v>
      </c>
      <c r="W4" t="s">
        <v>80</v>
      </c>
      <c r="X4" t="s">
        <v>79</v>
      </c>
      <c r="Y4" s="109">
        <v>3</v>
      </c>
      <c r="Z4" s="109">
        <v>3</v>
      </c>
      <c r="AA4" s="109">
        <v>7</v>
      </c>
      <c r="AB4" s="111" t="s">
        <v>226</v>
      </c>
    </row>
    <row r="5" spans="1:29" x14ac:dyDescent="0.2">
      <c r="A5" t="s">
        <v>23</v>
      </c>
      <c r="B5" t="s">
        <v>45</v>
      </c>
      <c r="C5" t="s">
        <v>136</v>
      </c>
      <c r="D5" t="s">
        <v>256</v>
      </c>
      <c r="E5" t="s">
        <v>33</v>
      </c>
      <c r="F5" t="s">
        <v>317</v>
      </c>
      <c r="G5" t="s">
        <v>144</v>
      </c>
      <c r="H5" t="s">
        <v>198</v>
      </c>
      <c r="I5" t="s">
        <v>158</v>
      </c>
      <c r="J5" t="s">
        <v>113</v>
      </c>
      <c r="K5" t="s">
        <v>181</v>
      </c>
      <c r="L5" t="s">
        <v>98</v>
      </c>
      <c r="M5" t="s">
        <v>120</v>
      </c>
      <c r="N5" t="s">
        <v>68</v>
      </c>
      <c r="O5" t="s">
        <v>176</v>
      </c>
      <c r="P5" t="s">
        <v>212</v>
      </c>
      <c r="Q5" t="s">
        <v>208</v>
      </c>
      <c r="R5" t="s">
        <v>268</v>
      </c>
      <c r="S5" s="111"/>
      <c r="T5" s="110">
        <v>7.5</v>
      </c>
      <c r="U5" s="110">
        <v>6.5</v>
      </c>
      <c r="V5" t="s">
        <v>189</v>
      </c>
      <c r="W5" t="s">
        <v>137</v>
      </c>
      <c r="X5" t="s">
        <v>149</v>
      </c>
      <c r="Y5" s="109">
        <v>4</v>
      </c>
      <c r="Z5" s="109">
        <v>4</v>
      </c>
      <c r="AA5" s="109">
        <v>7.5</v>
      </c>
    </row>
    <row r="6" spans="1:29" x14ac:dyDescent="0.2">
      <c r="A6" t="s">
        <v>342</v>
      </c>
      <c r="B6" t="s">
        <v>367</v>
      </c>
      <c r="C6" t="s">
        <v>307</v>
      </c>
      <c r="D6" t="s">
        <v>257</v>
      </c>
      <c r="E6" t="s">
        <v>35</v>
      </c>
      <c r="F6" t="s">
        <v>41</v>
      </c>
      <c r="G6" t="s">
        <v>145</v>
      </c>
      <c r="H6" t="s">
        <v>201</v>
      </c>
      <c r="I6" t="s">
        <v>280</v>
      </c>
      <c r="J6" t="s">
        <v>118</v>
      </c>
      <c r="K6" t="s">
        <v>182</v>
      </c>
      <c r="L6" t="s">
        <v>266</v>
      </c>
      <c r="M6" t="s">
        <v>121</v>
      </c>
      <c r="N6" t="s">
        <v>69</v>
      </c>
      <c r="O6" t="s">
        <v>166</v>
      </c>
      <c r="P6" t="s">
        <v>213</v>
      </c>
      <c r="R6" t="s">
        <v>269</v>
      </c>
      <c r="S6" s="111"/>
      <c r="T6" s="110">
        <v>8</v>
      </c>
      <c r="U6" s="110">
        <v>7</v>
      </c>
      <c r="V6" t="s">
        <v>60</v>
      </c>
      <c r="W6" t="s">
        <v>278</v>
      </c>
      <c r="X6" t="s">
        <v>150</v>
      </c>
      <c r="Y6" s="109">
        <v>5</v>
      </c>
      <c r="Z6" s="109">
        <v>5</v>
      </c>
      <c r="AA6" s="109">
        <v>8</v>
      </c>
    </row>
    <row r="7" spans="1:29" x14ac:dyDescent="0.2">
      <c r="A7" t="s">
        <v>343</v>
      </c>
      <c r="B7" t="s">
        <v>9</v>
      </c>
      <c r="C7" t="s">
        <v>72</v>
      </c>
      <c r="D7" t="s">
        <v>75</v>
      </c>
      <c r="E7" t="s">
        <v>13</v>
      </c>
      <c r="F7" t="s">
        <v>316</v>
      </c>
      <c r="G7" t="s">
        <v>146</v>
      </c>
      <c r="H7" t="s">
        <v>202</v>
      </c>
      <c r="I7" t="s">
        <v>279</v>
      </c>
      <c r="J7" t="s">
        <v>115</v>
      </c>
      <c r="K7" t="s">
        <v>185</v>
      </c>
      <c r="L7" t="s">
        <v>96</v>
      </c>
      <c r="M7" t="s">
        <v>125</v>
      </c>
      <c r="N7" t="s">
        <v>16</v>
      </c>
      <c r="O7" t="s">
        <v>178</v>
      </c>
      <c r="P7" t="s">
        <v>214</v>
      </c>
      <c r="S7" s="111"/>
      <c r="T7" s="110">
        <v>8.5</v>
      </c>
      <c r="U7" s="110">
        <v>7.5</v>
      </c>
      <c r="V7" t="s">
        <v>61</v>
      </c>
      <c r="W7" t="s">
        <v>139</v>
      </c>
      <c r="X7" t="s">
        <v>151</v>
      </c>
      <c r="Y7" s="109">
        <v>6</v>
      </c>
      <c r="Z7" s="109">
        <v>6</v>
      </c>
      <c r="AA7" s="109">
        <v>8.5</v>
      </c>
    </row>
    <row r="8" spans="1:29" x14ac:dyDescent="0.2">
      <c r="A8" t="s">
        <v>344</v>
      </c>
      <c r="B8" t="s">
        <v>12</v>
      </c>
      <c r="C8" t="s">
        <v>73</v>
      </c>
      <c r="D8" t="s">
        <v>76</v>
      </c>
      <c r="E8" t="s">
        <v>36</v>
      </c>
      <c r="F8" t="s">
        <v>312</v>
      </c>
      <c r="G8" t="s">
        <v>331</v>
      </c>
      <c r="H8" t="s">
        <v>273</v>
      </c>
      <c r="I8" t="s">
        <v>154</v>
      </c>
      <c r="J8" t="s">
        <v>117</v>
      </c>
      <c r="K8" t="s">
        <v>183</v>
      </c>
      <c r="L8" t="s">
        <v>236</v>
      </c>
      <c r="M8" t="s">
        <v>126</v>
      </c>
      <c r="N8" t="s">
        <v>272</v>
      </c>
      <c r="O8" t="s">
        <v>173</v>
      </c>
      <c r="P8" t="s">
        <v>215</v>
      </c>
      <c r="S8" s="111"/>
      <c r="T8" s="110">
        <v>9</v>
      </c>
      <c r="U8" s="110">
        <v>8</v>
      </c>
      <c r="V8" t="s">
        <v>219</v>
      </c>
      <c r="W8" t="s">
        <v>77</v>
      </c>
      <c r="X8" t="s">
        <v>152</v>
      </c>
      <c r="Y8" s="111"/>
      <c r="Z8" s="109">
        <v>7</v>
      </c>
      <c r="AA8" s="109">
        <v>9</v>
      </c>
      <c r="AC8" s="1"/>
    </row>
    <row r="9" spans="1:29" x14ac:dyDescent="0.2">
      <c r="A9" t="s">
        <v>193</v>
      </c>
      <c r="B9" t="s">
        <v>48</v>
      </c>
      <c r="C9" t="s">
        <v>62</v>
      </c>
      <c r="D9" t="s">
        <v>239</v>
      </c>
      <c r="E9" t="s">
        <v>255</v>
      </c>
      <c r="F9" t="s">
        <v>43</v>
      </c>
      <c r="G9" t="s">
        <v>77</v>
      </c>
      <c r="H9" t="s">
        <v>199</v>
      </c>
      <c r="I9" t="s">
        <v>161</v>
      </c>
      <c r="J9" t="s">
        <v>81</v>
      </c>
      <c r="K9" t="s">
        <v>186</v>
      </c>
      <c r="L9" t="s">
        <v>95</v>
      </c>
      <c r="M9" t="s">
        <v>337</v>
      </c>
      <c r="N9" t="s">
        <v>15</v>
      </c>
      <c r="O9" t="s">
        <v>165</v>
      </c>
      <c r="S9" s="111"/>
      <c r="T9" s="110">
        <v>9.5</v>
      </c>
      <c r="U9" s="110">
        <v>8.5</v>
      </c>
      <c r="V9" t="s">
        <v>62</v>
      </c>
      <c r="W9" t="s">
        <v>8</v>
      </c>
      <c r="X9" t="s">
        <v>221</v>
      </c>
      <c r="Y9" s="111"/>
      <c r="Z9" s="109">
        <v>8</v>
      </c>
      <c r="AA9" s="109">
        <v>9.5</v>
      </c>
    </row>
    <row r="10" spans="1:29" x14ac:dyDescent="0.2">
      <c r="A10" t="s">
        <v>133</v>
      </c>
      <c r="B10" t="s">
        <v>54</v>
      </c>
      <c r="C10" t="s">
        <v>63</v>
      </c>
      <c r="D10" t="s">
        <v>248</v>
      </c>
      <c r="E10" t="s">
        <v>38</v>
      </c>
      <c r="F10" t="s">
        <v>42</v>
      </c>
      <c r="G10" t="s">
        <v>147</v>
      </c>
      <c r="H10" t="s">
        <v>200</v>
      </c>
      <c r="I10" t="s">
        <v>155</v>
      </c>
      <c r="K10" t="s">
        <v>187</v>
      </c>
      <c r="L10" t="s">
        <v>94</v>
      </c>
      <c r="M10" t="s">
        <v>334</v>
      </c>
      <c r="N10" t="s">
        <v>70</v>
      </c>
      <c r="O10" t="s">
        <v>167</v>
      </c>
      <c r="S10" s="111"/>
      <c r="T10" s="110">
        <v>10</v>
      </c>
      <c r="U10" s="110">
        <v>9</v>
      </c>
      <c r="V10" t="s">
        <v>63</v>
      </c>
      <c r="W10" t="s">
        <v>138</v>
      </c>
      <c r="X10" t="s">
        <v>222</v>
      </c>
      <c r="Y10" s="111"/>
      <c r="Z10" s="109">
        <v>9</v>
      </c>
      <c r="AA10" s="109">
        <v>10</v>
      </c>
    </row>
    <row r="11" spans="1:29" x14ac:dyDescent="0.2">
      <c r="A11" t="s">
        <v>238</v>
      </c>
      <c r="B11" t="s">
        <v>47</v>
      </c>
      <c r="C11" t="s">
        <v>256</v>
      </c>
      <c r="D11" t="s">
        <v>240</v>
      </c>
      <c r="E11" t="s">
        <v>39</v>
      </c>
      <c r="F11" t="s">
        <v>44</v>
      </c>
      <c r="I11" t="s">
        <v>156</v>
      </c>
      <c r="K11" t="s">
        <v>188</v>
      </c>
      <c r="L11" t="s">
        <v>105</v>
      </c>
      <c r="M11" t="s">
        <v>338</v>
      </c>
      <c r="N11" t="s">
        <v>162</v>
      </c>
      <c r="O11" t="s">
        <v>168</v>
      </c>
      <c r="S11" s="111"/>
      <c r="T11" s="111"/>
      <c r="U11" s="110">
        <v>9.5</v>
      </c>
      <c r="V11" t="s">
        <v>64</v>
      </c>
      <c r="W11" t="s">
        <v>140</v>
      </c>
      <c r="X11" t="s">
        <v>32</v>
      </c>
      <c r="Y11" s="111"/>
      <c r="Z11" s="109">
        <v>10</v>
      </c>
      <c r="AA11" s="111"/>
    </row>
    <row r="12" spans="1:29" x14ac:dyDescent="0.2">
      <c r="A12" t="s">
        <v>134</v>
      </c>
      <c r="B12" t="s">
        <v>306</v>
      </c>
      <c r="C12" t="s">
        <v>257</v>
      </c>
      <c r="D12" t="s">
        <v>262</v>
      </c>
      <c r="F12" t="s">
        <v>82</v>
      </c>
      <c r="I12" t="s">
        <v>305</v>
      </c>
      <c r="L12" t="s">
        <v>93</v>
      </c>
      <c r="M12" t="s">
        <v>335</v>
      </c>
      <c r="N12" t="s">
        <v>163</v>
      </c>
      <c r="O12" t="s">
        <v>169</v>
      </c>
      <c r="S12" s="111"/>
      <c r="T12" s="111"/>
      <c r="U12" s="110">
        <v>10</v>
      </c>
      <c r="V12" t="s">
        <v>78</v>
      </c>
      <c r="W12" s="26" t="s">
        <v>141</v>
      </c>
      <c r="X12" t="s">
        <v>34</v>
      </c>
      <c r="Y12" s="111"/>
      <c r="Z12" s="109">
        <v>11</v>
      </c>
      <c r="AA12" s="111"/>
    </row>
    <row r="13" spans="1:29" x14ac:dyDescent="0.2">
      <c r="A13" t="s">
        <v>30</v>
      </c>
      <c r="B13" t="s">
        <v>310</v>
      </c>
      <c r="F13" t="s">
        <v>242</v>
      </c>
      <c r="I13" t="s">
        <v>231</v>
      </c>
      <c r="L13" t="s">
        <v>85</v>
      </c>
      <c r="M13" t="s">
        <v>336</v>
      </c>
      <c r="N13" t="s">
        <v>271</v>
      </c>
      <c r="O13" t="s">
        <v>170</v>
      </c>
      <c r="W13" t="s">
        <v>223</v>
      </c>
      <c r="X13" t="s">
        <v>33</v>
      </c>
      <c r="Y13" s="111"/>
      <c r="Z13" s="109">
        <v>12</v>
      </c>
      <c r="AA13" s="111"/>
    </row>
    <row r="14" spans="1:29" x14ac:dyDescent="0.2">
      <c r="A14" t="s">
        <v>29</v>
      </c>
      <c r="B14" t="s">
        <v>330</v>
      </c>
      <c r="F14" t="s">
        <v>258</v>
      </c>
      <c r="I14" t="s">
        <v>160</v>
      </c>
      <c r="L14" t="s">
        <v>106</v>
      </c>
      <c r="M14" t="s">
        <v>251</v>
      </c>
      <c r="N14" t="s">
        <v>270</v>
      </c>
      <c r="O14" t="s">
        <v>230</v>
      </c>
      <c r="X14" t="s">
        <v>35</v>
      </c>
    </row>
    <row r="15" spans="1:29" x14ac:dyDescent="0.2">
      <c r="A15" t="s">
        <v>247</v>
      </c>
      <c r="B15" t="s">
        <v>57</v>
      </c>
      <c r="F15" t="s">
        <v>263</v>
      </c>
      <c r="L15" t="s">
        <v>100</v>
      </c>
      <c r="M15" t="s">
        <v>252</v>
      </c>
      <c r="O15" t="s">
        <v>233</v>
      </c>
      <c r="X15" t="s">
        <v>13</v>
      </c>
    </row>
    <row r="16" spans="1:29" x14ac:dyDescent="0.2">
      <c r="A16" t="s">
        <v>244</v>
      </c>
      <c r="B16" t="s">
        <v>329</v>
      </c>
      <c r="F16" t="s">
        <v>276</v>
      </c>
      <c r="L16" t="s">
        <v>87</v>
      </c>
      <c r="M16" t="s">
        <v>250</v>
      </c>
      <c r="O16" t="s">
        <v>234</v>
      </c>
      <c r="X16" t="s">
        <v>36</v>
      </c>
    </row>
    <row r="17" spans="1:29" x14ac:dyDescent="0.2">
      <c r="A17" t="s">
        <v>245</v>
      </c>
      <c r="B17" t="s">
        <v>55</v>
      </c>
      <c r="L17" t="s">
        <v>99</v>
      </c>
      <c r="M17" t="s">
        <v>130</v>
      </c>
      <c r="O17" t="s">
        <v>235</v>
      </c>
    </row>
    <row r="18" spans="1:29" x14ac:dyDescent="0.2">
      <c r="A18" t="s">
        <v>246</v>
      </c>
      <c r="B18" t="s">
        <v>225</v>
      </c>
      <c r="L18" t="s">
        <v>92</v>
      </c>
      <c r="M18" t="s">
        <v>129</v>
      </c>
      <c r="O18" t="s">
        <v>101</v>
      </c>
    </row>
    <row r="19" spans="1:29" x14ac:dyDescent="0.2">
      <c r="A19" t="s">
        <v>28</v>
      </c>
      <c r="B19" t="s">
        <v>309</v>
      </c>
      <c r="L19" t="s">
        <v>260</v>
      </c>
      <c r="M19" t="s">
        <v>253</v>
      </c>
      <c r="O19" t="s">
        <v>174</v>
      </c>
      <c r="AC19" s="26"/>
    </row>
    <row r="20" spans="1:29" x14ac:dyDescent="0.2">
      <c r="A20" t="s">
        <v>345</v>
      </c>
      <c r="B20" t="s">
        <v>216</v>
      </c>
      <c r="L20" t="s">
        <v>89</v>
      </c>
      <c r="M20" t="s">
        <v>303</v>
      </c>
      <c r="O20" t="s">
        <v>102</v>
      </c>
    </row>
    <row r="21" spans="1:29" x14ac:dyDescent="0.2">
      <c r="A21" t="s">
        <v>237</v>
      </c>
      <c r="B21" t="s">
        <v>224</v>
      </c>
      <c r="L21" t="s">
        <v>88</v>
      </c>
      <c r="M21" t="s">
        <v>302</v>
      </c>
      <c r="O21" t="s">
        <v>103</v>
      </c>
    </row>
    <row r="22" spans="1:29" x14ac:dyDescent="0.2">
      <c r="A22" t="s">
        <v>346</v>
      </c>
      <c r="B22" t="s">
        <v>339</v>
      </c>
      <c r="L22" t="s">
        <v>91</v>
      </c>
      <c r="M22" t="s">
        <v>304</v>
      </c>
      <c r="O22" t="s">
        <v>104</v>
      </c>
    </row>
    <row r="23" spans="1:29" x14ac:dyDescent="0.2">
      <c r="A23" t="s">
        <v>27</v>
      </c>
      <c r="B23" t="s">
        <v>57</v>
      </c>
      <c r="L23" t="s">
        <v>265</v>
      </c>
      <c r="M23" t="s">
        <v>131</v>
      </c>
      <c r="O23" t="s">
        <v>171</v>
      </c>
    </row>
    <row r="24" spans="1:29" x14ac:dyDescent="0.2">
      <c r="A24" t="s">
        <v>261</v>
      </c>
      <c r="B24" t="s">
        <v>50</v>
      </c>
      <c r="L24" t="s">
        <v>332</v>
      </c>
      <c r="M24" t="s">
        <v>243</v>
      </c>
      <c r="O24" t="s">
        <v>177</v>
      </c>
      <c r="W24" s="5"/>
    </row>
    <row r="25" spans="1:29" x14ac:dyDescent="0.2">
      <c r="A25" t="s">
        <v>25</v>
      </c>
      <c r="B25" t="s">
        <v>249</v>
      </c>
      <c r="L25" t="s">
        <v>86</v>
      </c>
      <c r="M25" t="s">
        <v>122</v>
      </c>
      <c r="O25" t="s">
        <v>172</v>
      </c>
      <c r="W25" s="27"/>
    </row>
    <row r="26" spans="1:29" x14ac:dyDescent="0.2">
      <c r="A26" t="s">
        <v>26</v>
      </c>
      <c r="B26" t="s">
        <v>53</v>
      </c>
      <c r="M26" t="s">
        <v>123</v>
      </c>
      <c r="W26" s="27"/>
    </row>
    <row r="27" spans="1:29" x14ac:dyDescent="0.2">
      <c r="A27" t="s">
        <v>264</v>
      </c>
      <c r="B27" t="s">
        <v>49</v>
      </c>
      <c r="M27" t="s">
        <v>124</v>
      </c>
      <c r="W27" s="27"/>
    </row>
    <row r="28" spans="1:29" x14ac:dyDescent="0.2">
      <c r="B28" t="s">
        <v>46</v>
      </c>
      <c r="F28" s="2"/>
      <c r="M28" t="s">
        <v>228</v>
      </c>
      <c r="W28" s="27"/>
    </row>
    <row r="29" spans="1:29" x14ac:dyDescent="0.2">
      <c r="B29" t="s">
        <v>24</v>
      </c>
      <c r="F29" s="2"/>
      <c r="M29" t="s">
        <v>229</v>
      </c>
      <c r="W29" s="27"/>
    </row>
    <row r="30" spans="1:29" x14ac:dyDescent="0.2">
      <c r="B30" t="s">
        <v>46</v>
      </c>
      <c r="F30" s="2"/>
      <c r="M30" t="s">
        <v>243</v>
      </c>
      <c r="W30" s="27"/>
    </row>
    <row r="31" spans="1:29" x14ac:dyDescent="0.2">
      <c r="B31" t="s">
        <v>51</v>
      </c>
      <c r="F31" s="2"/>
      <c r="M31" t="s">
        <v>132</v>
      </c>
      <c r="W31" s="27"/>
    </row>
    <row r="32" spans="1:29" x14ac:dyDescent="0.2">
      <c r="B32" t="s">
        <v>308</v>
      </c>
      <c r="F32" s="2"/>
      <c r="M32" t="s">
        <v>127</v>
      </c>
      <c r="W32" s="27"/>
    </row>
    <row r="33" spans="2:23" x14ac:dyDescent="0.2">
      <c r="B33" t="s">
        <v>52</v>
      </c>
      <c r="F33" s="2"/>
      <c r="M33" t="s">
        <v>128</v>
      </c>
      <c r="W33" s="27"/>
    </row>
    <row r="34" spans="2:23" x14ac:dyDescent="0.2">
      <c r="F34" s="2"/>
      <c r="M34" t="s">
        <v>148</v>
      </c>
    </row>
    <row r="35" spans="2:23" x14ac:dyDescent="0.2">
      <c r="F35" s="2"/>
      <c r="M35" t="s">
        <v>333</v>
      </c>
    </row>
    <row r="36" spans="2:23" x14ac:dyDescent="0.2">
      <c r="F36" s="2"/>
    </row>
    <row r="37" spans="2:23" x14ac:dyDescent="0.2">
      <c r="F37" s="2"/>
    </row>
    <row r="38" spans="2:23" x14ac:dyDescent="0.2">
      <c r="F38" s="2"/>
    </row>
    <row r="39" spans="2:23" x14ac:dyDescent="0.2">
      <c r="F39" s="2"/>
    </row>
    <row r="40" spans="2:23" x14ac:dyDescent="0.2">
      <c r="F40" s="2"/>
    </row>
    <row r="41" spans="2:23" x14ac:dyDescent="0.2">
      <c r="F41" s="2"/>
    </row>
    <row r="42" spans="2:23" x14ac:dyDescent="0.2">
      <c r="F42" s="2"/>
    </row>
    <row r="43" spans="2:23" x14ac:dyDescent="0.2">
      <c r="F43" s="2"/>
    </row>
    <row r="44" spans="2:23" x14ac:dyDescent="0.2">
      <c r="F44" s="2"/>
    </row>
    <row r="45" spans="2:23" x14ac:dyDescent="0.2">
      <c r="F45" s="2"/>
    </row>
  </sheetData>
  <phoneticPr fontId="3" type="noConversion"/>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4</vt:i4>
      </vt:variant>
    </vt:vector>
  </HeadingPairs>
  <TitlesOfParts>
    <vt:vector size="4" baseType="lpstr">
      <vt:lpstr>RPE Skema</vt:lpstr>
      <vt:lpstr>V1 solution</vt:lpstr>
      <vt:lpstr>V2 unsolved</vt:lpstr>
      <vt:lpstr>Drop-Down Menus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Omid Noormohammadian</cp:lastModifiedBy>
  <dcterms:created xsi:type="dcterms:W3CDTF">2023-07-01T05:15:30Z</dcterms:created>
  <dcterms:modified xsi:type="dcterms:W3CDTF">2023-12-13T19:49:37Z</dcterms:modified>
</cp:coreProperties>
</file>