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gsmith\Desktop\"/>
    </mc:Choice>
  </mc:AlternateContent>
  <xr:revisionPtr revIDLastSave="0" documentId="13_ncr:1_{4B88D5F7-7CBE-4A1E-AF89-6D123E62C307}" xr6:coauthVersionLast="38" xr6:coauthVersionMax="38" xr10:uidLastSave="{00000000-0000-0000-0000-000000000000}"/>
  <bookViews>
    <workbookView xWindow="0" yWindow="0" windowWidth="28800" windowHeight="11565" xr2:uid="{82021946-35B7-4C1B-8935-5AF50D963444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U34" i="1" l="1"/>
  <c r="BQ34" i="1"/>
  <c r="BN34" i="1"/>
  <c r="BM34" i="1"/>
  <c r="BI34" i="1"/>
  <c r="BF34" i="1"/>
  <c r="AZ34" i="1"/>
  <c r="AT34" i="1"/>
  <c r="AV34" i="1" s="1"/>
  <c r="BV34" i="1" s="1"/>
  <c r="AR34" i="1"/>
  <c r="BT34" i="1" s="1"/>
  <c r="AP34" i="1"/>
  <c r="BS34" i="1" s="1"/>
  <c r="AN34" i="1"/>
  <c r="BR34" i="1" s="1"/>
  <c r="AL34" i="1"/>
  <c r="AJ34" i="1"/>
  <c r="BP34" i="1" s="1"/>
  <c r="AH34" i="1"/>
  <c r="BO34" i="1" s="1"/>
  <c r="AF34" i="1"/>
  <c r="AD34" i="1"/>
  <c r="AB34" i="1"/>
  <c r="BL34" i="1" s="1"/>
  <c r="Z34" i="1"/>
  <c r="BK34" i="1" s="1"/>
  <c r="X34" i="1"/>
  <c r="BJ34" i="1" s="1"/>
  <c r="V34" i="1"/>
  <c r="T34" i="1"/>
  <c r="BH34" i="1" s="1"/>
  <c r="R34" i="1"/>
  <c r="AX34" i="1" s="1"/>
  <c r="BT33" i="1"/>
  <c r="BS33" i="1"/>
  <c r="BO33" i="1"/>
  <c r="BL33" i="1"/>
  <c r="BK33" i="1"/>
  <c r="BG33" i="1"/>
  <c r="BF33" i="1"/>
  <c r="AV33" i="1"/>
  <c r="BV33" i="1" s="1"/>
  <c r="AT33" i="1"/>
  <c r="BU33" i="1" s="1"/>
  <c r="AR33" i="1"/>
  <c r="AP33" i="1"/>
  <c r="AN33" i="1"/>
  <c r="BR33" i="1" s="1"/>
  <c r="AL33" i="1"/>
  <c r="BQ33" i="1" s="1"/>
  <c r="AJ33" i="1"/>
  <c r="BP33" i="1" s="1"/>
  <c r="AH33" i="1"/>
  <c r="AF33" i="1"/>
  <c r="BN33" i="1" s="1"/>
  <c r="AD33" i="1"/>
  <c r="BM33" i="1" s="1"/>
  <c r="AB33" i="1"/>
  <c r="Z33" i="1"/>
  <c r="X33" i="1"/>
  <c r="BJ33" i="1" s="1"/>
  <c r="T33" i="1"/>
  <c r="BH33" i="1" s="1"/>
  <c r="R33" i="1"/>
  <c r="AX33" i="1" s="1"/>
  <c r="BU32" i="1"/>
  <c r="BR32" i="1"/>
  <c r="BQ32" i="1"/>
  <c r="BM32" i="1"/>
  <c r="BI32" i="1"/>
  <c r="BF32" i="1"/>
  <c r="AZ32" i="1"/>
  <c r="AT32" i="1"/>
  <c r="X32" i="1" s="1"/>
  <c r="BJ32" i="1" s="1"/>
  <c r="AR32" i="1"/>
  <c r="BT32" i="1" s="1"/>
  <c r="AP32" i="1"/>
  <c r="BS32" i="1" s="1"/>
  <c r="AN32" i="1"/>
  <c r="AL32" i="1"/>
  <c r="AJ32" i="1"/>
  <c r="BP32" i="1" s="1"/>
  <c r="AH32" i="1"/>
  <c r="BO32" i="1" s="1"/>
  <c r="AF32" i="1"/>
  <c r="BN32" i="1" s="1"/>
  <c r="AD32" i="1"/>
  <c r="AB32" i="1"/>
  <c r="BL32" i="1" s="1"/>
  <c r="Z32" i="1"/>
  <c r="BK32" i="1" s="1"/>
  <c r="V32" i="1"/>
  <c r="T32" i="1"/>
  <c r="BH32" i="1" s="1"/>
  <c r="R32" i="1"/>
  <c r="BG32" i="1" s="1"/>
  <c r="BS31" i="1"/>
  <c r="BP31" i="1"/>
  <c r="BO31" i="1"/>
  <c r="BK31" i="1"/>
  <c r="BH31" i="1"/>
  <c r="BG31" i="1"/>
  <c r="BF31" i="1"/>
  <c r="AV31" i="1"/>
  <c r="BV31" i="1" s="1"/>
  <c r="AT31" i="1"/>
  <c r="BU31" i="1" s="1"/>
  <c r="AR31" i="1"/>
  <c r="BT31" i="1" s="1"/>
  <c r="AP31" i="1"/>
  <c r="AN31" i="1"/>
  <c r="AL31" i="1"/>
  <c r="BQ31" i="1" s="1"/>
  <c r="AJ31" i="1"/>
  <c r="AH31" i="1"/>
  <c r="AF31" i="1"/>
  <c r="BN31" i="1" s="1"/>
  <c r="AD31" i="1"/>
  <c r="BM31" i="1" s="1"/>
  <c r="AB31" i="1"/>
  <c r="BL31" i="1" s="1"/>
  <c r="Z31" i="1"/>
  <c r="X31" i="1"/>
  <c r="BJ31" i="1" s="1"/>
  <c r="T31" i="1"/>
  <c r="R31" i="1"/>
  <c r="AX31" i="1" s="1"/>
  <c r="G31" i="1"/>
  <c r="BR30" i="1"/>
  <c r="BO30" i="1"/>
  <c r="BN30" i="1"/>
  <c r="BG30" i="1"/>
  <c r="BF30" i="1"/>
  <c r="AT30" i="1"/>
  <c r="AR30" i="1"/>
  <c r="BT30" i="1" s="1"/>
  <c r="AP30" i="1"/>
  <c r="BS30" i="1" s="1"/>
  <c r="AN30" i="1"/>
  <c r="AL30" i="1"/>
  <c r="BQ30" i="1" s="1"/>
  <c r="AJ30" i="1"/>
  <c r="BP30" i="1" s="1"/>
  <c r="AH30" i="1"/>
  <c r="AF30" i="1"/>
  <c r="AD30" i="1"/>
  <c r="BM30" i="1" s="1"/>
  <c r="AB30" i="1"/>
  <c r="BL30" i="1" s="1"/>
  <c r="Z30" i="1"/>
  <c r="BK30" i="1" s="1"/>
  <c r="V30" i="1"/>
  <c r="BI30" i="1" s="1"/>
  <c r="T30" i="1"/>
  <c r="BH30" i="1" s="1"/>
  <c r="R30" i="1"/>
  <c r="AX30" i="1" s="1"/>
  <c r="F30" i="1"/>
  <c r="BU29" i="1"/>
  <c r="BQ29" i="1"/>
  <c r="BN29" i="1"/>
  <c r="BM29" i="1"/>
  <c r="BI29" i="1"/>
  <c r="BF29" i="1"/>
  <c r="AZ29" i="1"/>
  <c r="AT29" i="1"/>
  <c r="AV29" i="1" s="1"/>
  <c r="BV29" i="1" s="1"/>
  <c r="AR29" i="1"/>
  <c r="BT29" i="1" s="1"/>
  <c r="AP29" i="1"/>
  <c r="BS29" i="1" s="1"/>
  <c r="AN29" i="1"/>
  <c r="BR29" i="1" s="1"/>
  <c r="AL29" i="1"/>
  <c r="AJ29" i="1"/>
  <c r="BP29" i="1" s="1"/>
  <c r="AH29" i="1"/>
  <c r="BO29" i="1" s="1"/>
  <c r="AF29" i="1"/>
  <c r="AD29" i="1"/>
  <c r="AB29" i="1"/>
  <c r="BL29" i="1" s="1"/>
  <c r="Z29" i="1"/>
  <c r="BK29" i="1" s="1"/>
  <c r="X29" i="1"/>
  <c r="BJ29" i="1" s="1"/>
  <c r="V29" i="1"/>
  <c r="T29" i="1"/>
  <c r="BH29" i="1" s="1"/>
  <c r="R29" i="1"/>
  <c r="AX29" i="1" s="1"/>
  <c r="BT28" i="1"/>
  <c r="BS28" i="1"/>
  <c r="BO28" i="1"/>
  <c r="BL28" i="1"/>
  <c r="BK28" i="1"/>
  <c r="BG28" i="1"/>
  <c r="BF28" i="1"/>
  <c r="AV28" i="1"/>
  <c r="BV28" i="1" s="1"/>
  <c r="AT28" i="1"/>
  <c r="BU28" i="1" s="1"/>
  <c r="AR28" i="1"/>
  <c r="AP28" i="1"/>
  <c r="AN28" i="1"/>
  <c r="AL28" i="1"/>
  <c r="BQ28" i="1" s="1"/>
  <c r="AJ28" i="1"/>
  <c r="BP28" i="1" s="1"/>
  <c r="AH28" i="1"/>
  <c r="AF28" i="1"/>
  <c r="BN28" i="1" s="1"/>
  <c r="AD28" i="1"/>
  <c r="BM28" i="1" s="1"/>
  <c r="AB28" i="1"/>
  <c r="Z28" i="1"/>
  <c r="X28" i="1"/>
  <c r="BJ28" i="1" s="1"/>
  <c r="T28" i="1"/>
  <c r="BH28" i="1" s="1"/>
  <c r="R28" i="1"/>
  <c r="AX28" i="1" s="1"/>
  <c r="BU27" i="1"/>
  <c r="BR27" i="1"/>
  <c r="BQ27" i="1"/>
  <c r="BM27" i="1"/>
  <c r="BI27" i="1"/>
  <c r="BF27" i="1"/>
  <c r="AZ27" i="1"/>
  <c r="AT27" i="1"/>
  <c r="X27" i="1" s="1"/>
  <c r="BJ27" i="1" s="1"/>
  <c r="AR27" i="1"/>
  <c r="BT27" i="1" s="1"/>
  <c r="AP27" i="1"/>
  <c r="BS27" i="1" s="1"/>
  <c r="AN27" i="1"/>
  <c r="AL27" i="1"/>
  <c r="AJ27" i="1"/>
  <c r="BP27" i="1" s="1"/>
  <c r="AH27" i="1"/>
  <c r="BO27" i="1" s="1"/>
  <c r="AF27" i="1"/>
  <c r="BN27" i="1" s="1"/>
  <c r="AD27" i="1"/>
  <c r="AB27" i="1"/>
  <c r="BL27" i="1" s="1"/>
  <c r="Z27" i="1"/>
  <c r="BK27" i="1" s="1"/>
  <c r="V27" i="1"/>
  <c r="T27" i="1"/>
  <c r="BH27" i="1" s="1"/>
  <c r="R27" i="1"/>
  <c r="BG27" i="1" s="1"/>
  <c r="BT26" i="1"/>
  <c r="BS26" i="1"/>
  <c r="BP26" i="1"/>
  <c r="BO26" i="1"/>
  <c r="BL26" i="1"/>
  <c r="BK26" i="1"/>
  <c r="BH26" i="1"/>
  <c r="BG26" i="1"/>
  <c r="BF26" i="1"/>
  <c r="AV26" i="1"/>
  <c r="BV26" i="1" s="1"/>
  <c r="AT26" i="1"/>
  <c r="BU26" i="1" s="1"/>
  <c r="AR26" i="1"/>
  <c r="AP26" i="1"/>
  <c r="AN26" i="1"/>
  <c r="AL26" i="1"/>
  <c r="BQ26" i="1" s="1"/>
  <c r="AJ26" i="1"/>
  <c r="AH26" i="1"/>
  <c r="AF26" i="1"/>
  <c r="BN26" i="1" s="1"/>
  <c r="AD26" i="1"/>
  <c r="BM26" i="1" s="1"/>
  <c r="AB26" i="1"/>
  <c r="Z26" i="1"/>
  <c r="X26" i="1"/>
  <c r="BJ26" i="1" s="1"/>
  <c r="T26" i="1"/>
  <c r="R26" i="1"/>
  <c r="AX26" i="1" s="1"/>
  <c r="BV25" i="1"/>
  <c r="BU25" i="1"/>
  <c r="BR25" i="1"/>
  <c r="BO25" i="1"/>
  <c r="BN25" i="1"/>
  <c r="BM25" i="1"/>
  <c r="BL25" i="1"/>
  <c r="BI25" i="1"/>
  <c r="BF25" i="1"/>
  <c r="AZ25" i="1"/>
  <c r="AT25" i="1"/>
  <c r="AV25" i="1" s="1"/>
  <c r="AR25" i="1"/>
  <c r="BT25" i="1" s="1"/>
  <c r="AP25" i="1"/>
  <c r="BS25" i="1" s="1"/>
  <c r="AN25" i="1"/>
  <c r="AL25" i="1"/>
  <c r="BQ25" i="1" s="1"/>
  <c r="AJ25" i="1"/>
  <c r="BP25" i="1" s="1"/>
  <c r="AF25" i="1"/>
  <c r="AD25" i="1"/>
  <c r="AB25" i="1"/>
  <c r="Z25" i="1"/>
  <c r="BK25" i="1" s="1"/>
  <c r="V25" i="1"/>
  <c r="T25" i="1"/>
  <c r="BH25" i="1" s="1"/>
  <c r="R25" i="1"/>
  <c r="BV24" i="1"/>
  <c r="BS24" i="1"/>
  <c r="BR24" i="1"/>
  <c r="BO24" i="1"/>
  <c r="BN24" i="1"/>
  <c r="BK24" i="1"/>
  <c r="BG24" i="1"/>
  <c r="BF24" i="1"/>
  <c r="AX24" i="1"/>
  <c r="AV24" i="1"/>
  <c r="AT24" i="1"/>
  <c r="AR24" i="1"/>
  <c r="BT24" i="1" s="1"/>
  <c r="AP24" i="1"/>
  <c r="AN24" i="1"/>
  <c r="AL24" i="1"/>
  <c r="BQ24" i="1" s="1"/>
  <c r="AJ24" i="1"/>
  <c r="BP24" i="1" s="1"/>
  <c r="AF24" i="1"/>
  <c r="AD24" i="1"/>
  <c r="BM24" i="1" s="1"/>
  <c r="AB24" i="1"/>
  <c r="BL24" i="1" s="1"/>
  <c r="Z24" i="1"/>
  <c r="V24" i="1"/>
  <c r="BI24" i="1" s="1"/>
  <c r="T24" i="1"/>
  <c r="BH24" i="1" s="1"/>
  <c r="R24" i="1"/>
  <c r="BT23" i="1"/>
  <c r="BP23" i="1"/>
  <c r="BO23" i="1"/>
  <c r="BL23" i="1"/>
  <c r="BK23" i="1"/>
  <c r="BH23" i="1"/>
  <c r="BG23" i="1"/>
  <c r="BF23" i="1"/>
  <c r="AX23" i="1"/>
  <c r="AV23" i="1"/>
  <c r="BV23" i="1" s="1"/>
  <c r="AT23" i="1"/>
  <c r="BU23" i="1" s="1"/>
  <c r="AR23" i="1"/>
  <c r="AP23" i="1"/>
  <c r="BS23" i="1" s="1"/>
  <c r="AN23" i="1"/>
  <c r="BR23" i="1" s="1"/>
  <c r="AL23" i="1"/>
  <c r="BQ23" i="1" s="1"/>
  <c r="AJ23" i="1"/>
  <c r="AF23" i="1"/>
  <c r="BN23" i="1" s="1"/>
  <c r="AD23" i="1"/>
  <c r="BM23" i="1" s="1"/>
  <c r="AB23" i="1"/>
  <c r="Z23" i="1"/>
  <c r="X23" i="1"/>
  <c r="BJ23" i="1" s="1"/>
  <c r="V23" i="1"/>
  <c r="BI23" i="1" s="1"/>
  <c r="T23" i="1"/>
  <c r="R23" i="1"/>
  <c r="BU22" i="1"/>
  <c r="BT22" i="1"/>
  <c r="BQ22" i="1"/>
  <c r="BP22" i="1"/>
  <c r="BM22" i="1"/>
  <c r="BL22" i="1"/>
  <c r="BI22" i="1"/>
  <c r="BF22" i="1"/>
  <c r="AZ22" i="1"/>
  <c r="AV22" i="1"/>
  <c r="BV22" i="1" s="1"/>
  <c r="AT22" i="1"/>
  <c r="AR22" i="1"/>
  <c r="AP22" i="1"/>
  <c r="BS22" i="1" s="1"/>
  <c r="AN22" i="1"/>
  <c r="BR22" i="1" s="1"/>
  <c r="AL22" i="1"/>
  <c r="AJ22" i="1"/>
  <c r="AH22" i="1"/>
  <c r="BO22" i="1" s="1"/>
  <c r="AF22" i="1"/>
  <c r="BN22" i="1" s="1"/>
  <c r="AD22" i="1"/>
  <c r="AB22" i="1"/>
  <c r="Z22" i="1"/>
  <c r="BK22" i="1" s="1"/>
  <c r="X22" i="1"/>
  <c r="BJ22" i="1" s="1"/>
  <c r="V22" i="1"/>
  <c r="T22" i="1"/>
  <c r="BH22" i="1" s="1"/>
  <c r="R22" i="1"/>
  <c r="BG22" i="1" s="1"/>
  <c r="BV21" i="1"/>
  <c r="BS21" i="1"/>
  <c r="BO21" i="1"/>
  <c r="BK21" i="1"/>
  <c r="BG21" i="1"/>
  <c r="BF21" i="1"/>
  <c r="AV21" i="1"/>
  <c r="AT21" i="1"/>
  <c r="AR21" i="1"/>
  <c r="BT21" i="1" s="1"/>
  <c r="AP21" i="1"/>
  <c r="AN21" i="1"/>
  <c r="BR21" i="1" s="1"/>
  <c r="AL21" i="1"/>
  <c r="BQ21" i="1" s="1"/>
  <c r="AJ21" i="1"/>
  <c r="BP21" i="1" s="1"/>
  <c r="AH21" i="1"/>
  <c r="AF21" i="1"/>
  <c r="BN21" i="1" s="1"/>
  <c r="AD21" i="1"/>
  <c r="BM21" i="1" s="1"/>
  <c r="AB21" i="1"/>
  <c r="BL21" i="1" s="1"/>
  <c r="Z21" i="1"/>
  <c r="X21" i="1"/>
  <c r="BJ21" i="1" s="1"/>
  <c r="T21" i="1"/>
  <c r="BH21" i="1" s="1"/>
  <c r="R21" i="1"/>
  <c r="AX21" i="1" s="1"/>
  <c r="BU20" i="1"/>
  <c r="BQ20" i="1"/>
  <c r="BP20" i="1"/>
  <c r="BM20" i="1"/>
  <c r="BL20" i="1"/>
  <c r="BF20" i="1"/>
  <c r="AZ20" i="1"/>
  <c r="AX20" i="1"/>
  <c r="AT20" i="1"/>
  <c r="AV20" i="1" s="1"/>
  <c r="BV20" i="1" s="1"/>
  <c r="AR20" i="1"/>
  <c r="BT20" i="1" s="1"/>
  <c r="AP20" i="1"/>
  <c r="BS20" i="1" s="1"/>
  <c r="AN20" i="1"/>
  <c r="V20" i="1" s="1"/>
  <c r="BI20" i="1" s="1"/>
  <c r="AL20" i="1"/>
  <c r="AJ20" i="1"/>
  <c r="AH20" i="1"/>
  <c r="BO20" i="1" s="1"/>
  <c r="AF20" i="1"/>
  <c r="BN20" i="1" s="1"/>
  <c r="AD20" i="1"/>
  <c r="AB20" i="1"/>
  <c r="Z20" i="1"/>
  <c r="BK20" i="1" s="1"/>
  <c r="X20" i="1"/>
  <c r="BJ20" i="1" s="1"/>
  <c r="T20" i="1"/>
  <c r="BH20" i="1" s="1"/>
  <c r="R20" i="1"/>
  <c r="BG20" i="1" s="1"/>
  <c r="BV19" i="1"/>
  <c r="BS19" i="1"/>
  <c r="BO19" i="1"/>
  <c r="BN19" i="1"/>
  <c r="BK19" i="1"/>
  <c r="BG19" i="1"/>
  <c r="BF19" i="1"/>
  <c r="AV19" i="1"/>
  <c r="AT19" i="1"/>
  <c r="AR19" i="1"/>
  <c r="BT19" i="1" s="1"/>
  <c r="AP19" i="1"/>
  <c r="AN19" i="1"/>
  <c r="V19" i="1" s="1"/>
  <c r="BI19" i="1" s="1"/>
  <c r="AL19" i="1"/>
  <c r="BQ19" i="1" s="1"/>
  <c r="AJ19" i="1"/>
  <c r="BP19" i="1" s="1"/>
  <c r="AH19" i="1"/>
  <c r="AF19" i="1"/>
  <c r="AD19" i="1"/>
  <c r="BM19" i="1" s="1"/>
  <c r="AB19" i="1"/>
  <c r="BL19" i="1" s="1"/>
  <c r="Z19" i="1"/>
  <c r="X19" i="1"/>
  <c r="BJ19" i="1" s="1"/>
  <c r="T19" i="1"/>
  <c r="BH19" i="1" s="1"/>
  <c r="R19" i="1"/>
  <c r="AX19" i="1" s="1"/>
  <c r="BU18" i="1"/>
  <c r="BQ18" i="1"/>
  <c r="BO18" i="1"/>
  <c r="BL18" i="1"/>
  <c r="BI18" i="1"/>
  <c r="BH18" i="1"/>
  <c r="BF18" i="1"/>
  <c r="AZ18" i="1"/>
  <c r="AX18" i="1"/>
  <c r="AV18" i="1"/>
  <c r="BV18" i="1" s="1"/>
  <c r="AT18" i="1"/>
  <c r="AR18" i="1"/>
  <c r="BT18" i="1" s="1"/>
  <c r="AP18" i="1"/>
  <c r="BS18" i="1" s="1"/>
  <c r="AN18" i="1"/>
  <c r="BR18" i="1" s="1"/>
  <c r="AL18" i="1"/>
  <c r="AJ18" i="1"/>
  <c r="BP18" i="1" s="1"/>
  <c r="AF18" i="1"/>
  <c r="BN18" i="1" s="1"/>
  <c r="AD18" i="1"/>
  <c r="BM18" i="1" s="1"/>
  <c r="AB18" i="1"/>
  <c r="Z18" i="1"/>
  <c r="BK18" i="1" s="1"/>
  <c r="X18" i="1"/>
  <c r="BJ18" i="1" s="1"/>
  <c r="V18" i="1"/>
  <c r="T18" i="1"/>
  <c r="R18" i="1"/>
  <c r="BG18" i="1" s="1"/>
  <c r="BV17" i="1"/>
  <c r="BU17" i="1"/>
  <c r="BR17" i="1"/>
  <c r="BO17" i="1"/>
  <c r="BN17" i="1"/>
  <c r="BM17" i="1"/>
  <c r="BI17" i="1"/>
  <c r="BF17" i="1"/>
  <c r="AZ17" i="1"/>
  <c r="AT17" i="1"/>
  <c r="AV17" i="1" s="1"/>
  <c r="AR17" i="1"/>
  <c r="BT17" i="1" s="1"/>
  <c r="AP17" i="1"/>
  <c r="BS17" i="1" s="1"/>
  <c r="AN17" i="1"/>
  <c r="AL17" i="1"/>
  <c r="BQ17" i="1" s="1"/>
  <c r="AJ17" i="1"/>
  <c r="BP17" i="1" s="1"/>
  <c r="AF17" i="1"/>
  <c r="AD17" i="1"/>
  <c r="AB17" i="1"/>
  <c r="BL17" i="1" s="1"/>
  <c r="Z17" i="1"/>
  <c r="BK17" i="1" s="1"/>
  <c r="X17" i="1"/>
  <c r="BJ17" i="1" s="1"/>
  <c r="V17" i="1"/>
  <c r="T17" i="1"/>
  <c r="BH17" i="1" s="1"/>
  <c r="R17" i="1"/>
  <c r="BS16" i="1"/>
  <c r="BR16" i="1"/>
  <c r="BO16" i="1"/>
  <c r="BN16" i="1"/>
  <c r="BM16" i="1"/>
  <c r="BK16" i="1"/>
  <c r="BF16" i="1"/>
  <c r="AT16" i="1"/>
  <c r="X16" i="1" s="1"/>
  <c r="BJ16" i="1" s="1"/>
  <c r="AR16" i="1"/>
  <c r="BT16" i="1" s="1"/>
  <c r="AP16" i="1"/>
  <c r="AN16" i="1"/>
  <c r="AL16" i="1"/>
  <c r="BQ16" i="1" s="1"/>
  <c r="AJ16" i="1"/>
  <c r="BP16" i="1" s="1"/>
  <c r="AF16" i="1"/>
  <c r="AD16" i="1"/>
  <c r="AB16" i="1"/>
  <c r="BL16" i="1" s="1"/>
  <c r="Z16" i="1"/>
  <c r="V16" i="1"/>
  <c r="BI16" i="1" s="1"/>
  <c r="T16" i="1"/>
  <c r="BH16" i="1" s="1"/>
  <c r="R16" i="1"/>
  <c r="AX16" i="1" s="1"/>
  <c r="BT15" i="1"/>
  <c r="BS15" i="1"/>
  <c r="BR15" i="1"/>
  <c r="BP15" i="1"/>
  <c r="BO15" i="1"/>
  <c r="BK15" i="1"/>
  <c r="BG15" i="1"/>
  <c r="BF15" i="1"/>
  <c r="AX15" i="1"/>
  <c r="AV15" i="1"/>
  <c r="BV15" i="1" s="1"/>
  <c r="AT15" i="1"/>
  <c r="AR15" i="1"/>
  <c r="AP15" i="1"/>
  <c r="AL15" i="1"/>
  <c r="BQ15" i="1" s="1"/>
  <c r="AJ15" i="1"/>
  <c r="AF15" i="1"/>
  <c r="BN15" i="1" s="1"/>
  <c r="AD15" i="1"/>
  <c r="BM15" i="1" s="1"/>
  <c r="AB15" i="1"/>
  <c r="BL15" i="1" s="1"/>
  <c r="Z15" i="1"/>
  <c r="V15" i="1"/>
  <c r="BI15" i="1" s="1"/>
  <c r="T15" i="1"/>
  <c r="BH15" i="1" s="1"/>
  <c r="R15" i="1"/>
  <c r="BT14" i="1"/>
  <c r="BP14" i="1"/>
  <c r="BL14" i="1"/>
  <c r="BH14" i="1"/>
  <c r="BF14" i="1"/>
  <c r="AV14" i="1"/>
  <c r="BV14" i="1" s="1"/>
  <c r="AT14" i="1"/>
  <c r="BU14" i="1" s="1"/>
  <c r="AR14" i="1"/>
  <c r="AP14" i="1"/>
  <c r="BS14" i="1" s="1"/>
  <c r="AN14" i="1"/>
  <c r="BR14" i="1" s="1"/>
  <c r="AL14" i="1"/>
  <c r="BQ14" i="1" s="1"/>
  <c r="AJ14" i="1"/>
  <c r="AH14" i="1"/>
  <c r="BO14" i="1" s="1"/>
  <c r="AF14" i="1"/>
  <c r="BN14" i="1" s="1"/>
  <c r="AD14" i="1"/>
  <c r="BM14" i="1" s="1"/>
  <c r="AB14" i="1"/>
  <c r="Z14" i="1"/>
  <c r="BK14" i="1" s="1"/>
  <c r="X14" i="1"/>
  <c r="BJ14" i="1" s="1"/>
  <c r="T14" i="1"/>
  <c r="R14" i="1"/>
  <c r="BG14" i="1" s="1"/>
  <c r="BS13" i="1"/>
  <c r="BR13" i="1"/>
  <c r="BQ13" i="1"/>
  <c r="BP13" i="1"/>
  <c r="BO13" i="1"/>
  <c r="BM13" i="1"/>
  <c r="BK13" i="1"/>
  <c r="BG13" i="1"/>
  <c r="BF13" i="1"/>
  <c r="AT13" i="1"/>
  <c r="X13" i="1" s="1"/>
  <c r="BJ13" i="1" s="1"/>
  <c r="AR13" i="1"/>
  <c r="BT13" i="1" s="1"/>
  <c r="AF13" i="1"/>
  <c r="BN13" i="1" s="1"/>
  <c r="AD13" i="1"/>
  <c r="AB13" i="1"/>
  <c r="BL13" i="1" s="1"/>
  <c r="Z13" i="1"/>
  <c r="V13" i="1"/>
  <c r="BI13" i="1" s="1"/>
  <c r="T13" i="1"/>
  <c r="BH13" i="1" s="1"/>
  <c r="R13" i="1"/>
  <c r="AX13" i="1" s="1"/>
  <c r="BV12" i="1"/>
  <c r="BR12" i="1"/>
  <c r="BQ12" i="1"/>
  <c r="BO12" i="1"/>
  <c r="BN12" i="1"/>
  <c r="BM12" i="1"/>
  <c r="BL12" i="1"/>
  <c r="BK12" i="1"/>
  <c r="BJ12" i="1"/>
  <c r="BI12" i="1"/>
  <c r="BF12" i="1"/>
  <c r="AT12" i="1"/>
  <c r="BU12" i="1" s="1"/>
  <c r="AR12" i="1"/>
  <c r="BT12" i="1" s="1"/>
  <c r="AP12" i="1"/>
  <c r="BS12" i="1" s="1"/>
  <c r="AL12" i="1"/>
  <c r="AJ12" i="1"/>
  <c r="BP12" i="1" s="1"/>
  <c r="T12" i="1"/>
  <c r="BH12" i="1" s="1"/>
  <c r="R12" i="1"/>
  <c r="AX12" i="1" s="1"/>
  <c r="BU11" i="1"/>
  <c r="BT11" i="1"/>
  <c r="BS11" i="1"/>
  <c r="BR11" i="1"/>
  <c r="BP11" i="1"/>
  <c r="BO11" i="1"/>
  <c r="BM11" i="1"/>
  <c r="BL11" i="1"/>
  <c r="BJ11" i="1"/>
  <c r="BF11" i="1"/>
  <c r="AX11" i="1"/>
  <c r="AV11" i="1"/>
  <c r="BV11" i="1" s="1"/>
  <c r="AT11" i="1"/>
  <c r="AZ11" i="1" s="1"/>
  <c r="AR11" i="1"/>
  <c r="AP11" i="1"/>
  <c r="AL11" i="1"/>
  <c r="BQ11" i="1" s="1"/>
  <c r="AJ11" i="1"/>
  <c r="AH11" i="1"/>
  <c r="AF11" i="1"/>
  <c r="BN11" i="1" s="1"/>
  <c r="Z11" i="1"/>
  <c r="BK11" i="1" s="1"/>
  <c r="X11" i="1"/>
  <c r="V11" i="1"/>
  <c r="BI11" i="1" s="1"/>
  <c r="T11" i="1"/>
  <c r="BH11" i="1" s="1"/>
  <c r="R11" i="1"/>
  <c r="BG11" i="1" s="1"/>
  <c r="BS10" i="1"/>
  <c r="BR10" i="1"/>
  <c r="BQ10" i="1"/>
  <c r="BP10" i="1"/>
  <c r="BN10" i="1"/>
  <c r="BM10" i="1"/>
  <c r="BL10" i="1"/>
  <c r="BK10" i="1"/>
  <c r="BF10" i="1"/>
  <c r="AT10" i="1"/>
  <c r="AZ10" i="1" s="1"/>
  <c r="AR10" i="1"/>
  <c r="BT10" i="1" s="1"/>
  <c r="AP10" i="1"/>
  <c r="AL10" i="1"/>
  <c r="AJ10" i="1"/>
  <c r="AH10" i="1"/>
  <c r="BO10" i="1" s="1"/>
  <c r="AF10" i="1"/>
  <c r="Z10" i="1"/>
  <c r="X10" i="1"/>
  <c r="BJ10" i="1" s="1"/>
  <c r="V10" i="1"/>
  <c r="BI10" i="1" s="1"/>
  <c r="T10" i="1"/>
  <c r="BH10" i="1" s="1"/>
  <c r="R10" i="1"/>
  <c r="AX10" i="1" s="1"/>
  <c r="BV9" i="1"/>
  <c r="BR9" i="1"/>
  <c r="BP9" i="1"/>
  <c r="BN9" i="1"/>
  <c r="BM9" i="1"/>
  <c r="BL9" i="1"/>
  <c r="BK9" i="1"/>
  <c r="BI9" i="1"/>
  <c r="BF9" i="1"/>
  <c r="AZ9" i="1"/>
  <c r="AX9" i="1"/>
  <c r="AT9" i="1"/>
  <c r="BU9" i="1" s="1"/>
  <c r="AR9" i="1"/>
  <c r="BT9" i="1" s="1"/>
  <c r="AP9" i="1"/>
  <c r="BS9" i="1" s="1"/>
  <c r="AL9" i="1"/>
  <c r="BQ9" i="1" s="1"/>
  <c r="AJ9" i="1"/>
  <c r="AH9" i="1"/>
  <c r="BO9" i="1" s="1"/>
  <c r="Z9" i="1"/>
  <c r="X9" i="1"/>
  <c r="BJ9" i="1" s="1"/>
  <c r="V9" i="1"/>
  <c r="T9" i="1"/>
  <c r="BH9" i="1" s="1"/>
  <c r="R9" i="1"/>
  <c r="BG9" i="1" s="1"/>
  <c r="BT8" i="1"/>
  <c r="BS8" i="1"/>
  <c r="BR8" i="1"/>
  <c r="BO8" i="1"/>
  <c r="BN8" i="1"/>
  <c r="BM8" i="1"/>
  <c r="BL8" i="1"/>
  <c r="BK8" i="1"/>
  <c r="BI8" i="1"/>
  <c r="BF8" i="1"/>
  <c r="AT8" i="1"/>
  <c r="AZ8" i="1" s="1"/>
  <c r="AR8" i="1"/>
  <c r="AP8" i="1"/>
  <c r="AL8" i="1"/>
  <c r="BQ8" i="1" s="1"/>
  <c r="AJ8" i="1"/>
  <c r="BP8" i="1" s="1"/>
  <c r="AH8" i="1"/>
  <c r="AF8" i="1"/>
  <c r="Z8" i="1"/>
  <c r="X8" i="1"/>
  <c r="BJ8" i="1" s="1"/>
  <c r="V8" i="1"/>
  <c r="T8" i="1"/>
  <c r="BH8" i="1" s="1"/>
  <c r="R8" i="1"/>
  <c r="AX8" i="1" s="1"/>
  <c r="BV7" i="1"/>
  <c r="BT7" i="1"/>
  <c r="BS7" i="1"/>
  <c r="BR7" i="1"/>
  <c r="BN7" i="1"/>
  <c r="BM7" i="1"/>
  <c r="BJ7" i="1"/>
  <c r="BI7" i="1"/>
  <c r="BF7" i="1"/>
  <c r="AT7" i="1"/>
  <c r="X7" i="1" s="1"/>
  <c r="AR7" i="1"/>
  <c r="AL7" i="1"/>
  <c r="BQ7" i="1" s="1"/>
  <c r="AJ7" i="1"/>
  <c r="BP7" i="1" s="1"/>
  <c r="AH7" i="1"/>
  <c r="BO7" i="1" s="1"/>
  <c r="AF7" i="1"/>
  <c r="AD7" i="1"/>
  <c r="AB7" i="1"/>
  <c r="BL7" i="1" s="1"/>
  <c r="Z7" i="1"/>
  <c r="BK7" i="1" s="1"/>
  <c r="V7" i="1"/>
  <c r="T7" i="1"/>
  <c r="BH7" i="1" s="1"/>
  <c r="R7" i="1"/>
  <c r="BG7" i="1" s="1"/>
  <c r="BS6" i="1"/>
  <c r="BR6" i="1"/>
  <c r="BQ6" i="1"/>
  <c r="BK6" i="1"/>
  <c r="BI6" i="1"/>
  <c r="BF6" i="1"/>
  <c r="AT6" i="1"/>
  <c r="X6" i="1" s="1"/>
  <c r="BJ6" i="1" s="1"/>
  <c r="AR6" i="1"/>
  <c r="BT6" i="1" s="1"/>
  <c r="AP6" i="1"/>
  <c r="AN6" i="1"/>
  <c r="AL6" i="1"/>
  <c r="AJ6" i="1"/>
  <c r="BP6" i="1" s="1"/>
  <c r="AH6" i="1"/>
  <c r="BO6" i="1" s="1"/>
  <c r="AF6" i="1"/>
  <c r="BN6" i="1" s="1"/>
  <c r="AD6" i="1"/>
  <c r="BM6" i="1" s="1"/>
  <c r="AB6" i="1"/>
  <c r="BL6" i="1" s="1"/>
  <c r="Z6" i="1"/>
  <c r="V6" i="1"/>
  <c r="T6" i="1"/>
  <c r="BH6" i="1" s="1"/>
  <c r="R6" i="1"/>
  <c r="BG6" i="1" s="1"/>
  <c r="BS5" i="1"/>
  <c r="BR5" i="1"/>
  <c r="BQ5" i="1"/>
  <c r="BK5" i="1"/>
  <c r="BI5" i="1"/>
  <c r="BF5" i="1"/>
  <c r="AT5" i="1"/>
  <c r="X5" i="1" s="1"/>
  <c r="BJ5" i="1" s="1"/>
  <c r="AR5" i="1"/>
  <c r="BT5" i="1" s="1"/>
  <c r="AP5" i="1"/>
  <c r="AN5" i="1"/>
  <c r="AL5" i="1"/>
  <c r="AJ5" i="1"/>
  <c r="BP5" i="1" s="1"/>
  <c r="AH5" i="1"/>
  <c r="BO5" i="1" s="1"/>
  <c r="AF5" i="1"/>
  <c r="BN5" i="1" s="1"/>
  <c r="AD5" i="1"/>
  <c r="BM5" i="1" s="1"/>
  <c r="AB5" i="1"/>
  <c r="BL5" i="1" s="1"/>
  <c r="Z5" i="1"/>
  <c r="V5" i="1"/>
  <c r="T5" i="1"/>
  <c r="BH5" i="1" s="1"/>
  <c r="R5" i="1"/>
  <c r="BG5" i="1" s="1"/>
  <c r="BS4" i="1"/>
  <c r="BR4" i="1"/>
  <c r="BQ4" i="1"/>
  <c r="BK4" i="1"/>
  <c r="BI4" i="1"/>
  <c r="BF4" i="1"/>
  <c r="AT4" i="1"/>
  <c r="X4" i="1" s="1"/>
  <c r="AR4" i="1"/>
  <c r="BT4" i="1" s="1"/>
  <c r="AP4" i="1"/>
  <c r="AN4" i="1"/>
  <c r="AL4" i="1"/>
  <c r="AJ4" i="1"/>
  <c r="BP4" i="1" s="1"/>
  <c r="AH4" i="1"/>
  <c r="BO4" i="1" s="1"/>
  <c r="AF4" i="1"/>
  <c r="BN4" i="1" s="1"/>
  <c r="AD4" i="1"/>
  <c r="BM4" i="1" s="1"/>
  <c r="AB4" i="1"/>
  <c r="BL4" i="1" s="1"/>
  <c r="Z4" i="1"/>
  <c r="V4" i="1"/>
  <c r="T4" i="1"/>
  <c r="BH4" i="1" s="1"/>
  <c r="R4" i="1"/>
  <c r="BX18" i="1" l="1"/>
  <c r="BW23" i="1"/>
  <c r="BX23" i="1"/>
  <c r="BX11" i="1"/>
  <c r="BJ4" i="1"/>
  <c r="BX22" i="1"/>
  <c r="BX9" i="1"/>
  <c r="AV6" i="1"/>
  <c r="BV6" i="1" s="1"/>
  <c r="BG8" i="1"/>
  <c r="BU13" i="1"/>
  <c r="BG17" i="1"/>
  <c r="BX17" i="1" s="1"/>
  <c r="AX17" i="1"/>
  <c r="AV5" i="1"/>
  <c r="BV5" i="1" s="1"/>
  <c r="AX4" i="1"/>
  <c r="AX6" i="1"/>
  <c r="AX25" i="1"/>
  <c r="BG25" i="1"/>
  <c r="V31" i="1"/>
  <c r="BI31" i="1" s="1"/>
  <c r="BR31" i="1"/>
  <c r="AZ4" i="1"/>
  <c r="BU4" i="1"/>
  <c r="AZ5" i="1"/>
  <c r="BU5" i="1"/>
  <c r="AZ6" i="1"/>
  <c r="BU6" i="1"/>
  <c r="AV10" i="1"/>
  <c r="BV10" i="1" s="1"/>
  <c r="BU10" i="1"/>
  <c r="AV13" i="1"/>
  <c r="BV13" i="1" s="1"/>
  <c r="AV16" i="1"/>
  <c r="BV16" i="1" s="1"/>
  <c r="BU19" i="1"/>
  <c r="AZ19" i="1"/>
  <c r="BR19" i="1"/>
  <c r="AX22" i="1"/>
  <c r="AZ16" i="1"/>
  <c r="V21" i="1"/>
  <c r="BI21" i="1" s="1"/>
  <c r="AV4" i="1"/>
  <c r="BV4" i="1" s="1"/>
  <c r="BU7" i="1"/>
  <c r="BW7" i="1" s="1"/>
  <c r="AZ13" i="1"/>
  <c r="BU8" i="1"/>
  <c r="BW22" i="1"/>
  <c r="V26" i="1"/>
  <c r="BI26" i="1" s="1"/>
  <c r="BR26" i="1"/>
  <c r="BR28" i="1"/>
  <c r="V28" i="1"/>
  <c r="BI28" i="1" s="1"/>
  <c r="AX5" i="1"/>
  <c r="BG4" i="1"/>
  <c r="AX7" i="1"/>
  <c r="AV8" i="1"/>
  <c r="BV8" i="1" s="1"/>
  <c r="AX14" i="1"/>
  <c r="BW9" i="1"/>
  <c r="BG10" i="1"/>
  <c r="BW11" i="1"/>
  <c r="X15" i="1"/>
  <c r="BJ15" i="1" s="1"/>
  <c r="BU15" i="1"/>
  <c r="AZ15" i="1"/>
  <c r="BG16" i="1"/>
  <c r="BU16" i="1"/>
  <c r="X24" i="1"/>
  <c r="BJ24" i="1" s="1"/>
  <c r="BU24" i="1"/>
  <c r="AZ24" i="1"/>
  <c r="V14" i="1"/>
  <c r="BI14" i="1" s="1"/>
  <c r="BX14" i="1" s="1"/>
  <c r="BW18" i="1"/>
  <c r="BU30" i="1"/>
  <c r="AZ30" i="1"/>
  <c r="AV30" i="1"/>
  <c r="BV30" i="1" s="1"/>
  <c r="X30" i="1"/>
  <c r="BJ30" i="1" s="1"/>
  <c r="BG12" i="1"/>
  <c r="BX12" i="1" s="1"/>
  <c r="BU21" i="1"/>
  <c r="AZ21" i="1"/>
  <c r="BR20" i="1"/>
  <c r="BX20" i="1" s="1"/>
  <c r="AV27" i="1"/>
  <c r="BV27" i="1" s="1"/>
  <c r="BW27" i="1" s="1"/>
  <c r="AZ28" i="1"/>
  <c r="BG29" i="1"/>
  <c r="BX29" i="1" s="1"/>
  <c r="CB29" i="1" s="1"/>
  <c r="AV32" i="1"/>
  <c r="BV32" i="1" s="1"/>
  <c r="BX32" i="1" s="1"/>
  <c r="CB32" i="1" s="1"/>
  <c r="AZ33" i="1"/>
  <c r="BG34" i="1"/>
  <c r="BX34" i="1" s="1"/>
  <c r="CB34" i="1" s="1"/>
  <c r="X25" i="1"/>
  <c r="BJ25" i="1" s="1"/>
  <c r="AX27" i="1"/>
  <c r="AX32" i="1"/>
  <c r="V33" i="1"/>
  <c r="BI33" i="1" s="1"/>
  <c r="BW33" i="1" s="1"/>
  <c r="AZ14" i="1"/>
  <c r="AZ23" i="1"/>
  <c r="AZ26" i="1"/>
  <c r="AZ31" i="1"/>
  <c r="BW5" i="1" l="1"/>
  <c r="CB23" i="1"/>
  <c r="BX5" i="1"/>
  <c r="CB5" i="1" s="1"/>
  <c r="BX25" i="1"/>
  <c r="BW19" i="1"/>
  <c r="BX6" i="1"/>
  <c r="BX21" i="1"/>
  <c r="BW32" i="1"/>
  <c r="BX19" i="1"/>
  <c r="CB19" i="1" s="1"/>
  <c r="BX24" i="1"/>
  <c r="BX16" i="1"/>
  <c r="BX31" i="1"/>
  <c r="CB31" i="1" s="1"/>
  <c r="BW29" i="1"/>
  <c r="BW34" i="1"/>
  <c r="BW8" i="1"/>
  <c r="BW26" i="1"/>
  <c r="BX13" i="1"/>
  <c r="BW6" i="1"/>
  <c r="CB6" i="1" s="1"/>
  <c r="CB18" i="1"/>
  <c r="BX27" i="1"/>
  <c r="CB27" i="1" s="1"/>
  <c r="BW16" i="1"/>
  <c r="BW4" i="1"/>
  <c r="BW14" i="1"/>
  <c r="CB14" i="1" s="1"/>
  <c r="BX28" i="1"/>
  <c r="CB28" i="1" s="1"/>
  <c r="BX15" i="1"/>
  <c r="BW31" i="1"/>
  <c r="BX30" i="1"/>
  <c r="CB30" i="1" s="1"/>
  <c r="BX4" i="1"/>
  <c r="BW25" i="1"/>
  <c r="CB25" i="1" s="1"/>
  <c r="BX10" i="1"/>
  <c r="BW17" i="1"/>
  <c r="CB17" i="1" s="1"/>
  <c r="BX26" i="1"/>
  <c r="CB26" i="1" s="1"/>
  <c r="CB22" i="1"/>
  <c r="BW30" i="1"/>
  <c r="BW20" i="1"/>
  <c r="CB20" i="1" s="1"/>
  <c r="BX33" i="1"/>
  <c r="CB33" i="1" s="1"/>
  <c r="BW24" i="1"/>
  <c r="CB9" i="1"/>
  <c r="BX7" i="1"/>
  <c r="CB7" i="1" s="1"/>
  <c r="BX8" i="1"/>
  <c r="BW10" i="1"/>
  <c r="BW13" i="1"/>
  <c r="BW28" i="1"/>
  <c r="BW21" i="1"/>
  <c r="CF5" i="1"/>
  <c r="BW15" i="1"/>
  <c r="CF4" i="1"/>
  <c r="BW12" i="1"/>
  <c r="CB12" i="1" s="1"/>
  <c r="CE4" i="1"/>
  <c r="CE5" i="1"/>
  <c r="CB11" i="1"/>
  <c r="CF6" i="1"/>
  <c r="CE6" i="1"/>
  <c r="CB24" i="1" l="1"/>
  <c r="CB13" i="1"/>
  <c r="CB16" i="1"/>
  <c r="CB15" i="1"/>
  <c r="CB10" i="1"/>
  <c r="CB8" i="1"/>
  <c r="CB4" i="1"/>
  <c r="CB21" i="1"/>
  <c r="BW35" i="1"/>
  <c r="BX35" i="1"/>
  <c r="BY3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tgsmith</author>
    <author>Tyler Smith</author>
  </authors>
  <commentList>
    <comment ref="K5" authorId="0" shapeId="0" xr:uid="{2C2AA12C-29B3-4404-8C05-B3CBD92467B7}">
      <text>
        <r>
          <rPr>
            <b/>
            <sz val="9"/>
            <color indexed="81"/>
            <rFont val="Tahoma"/>
            <family val="2"/>
          </rPr>
          <t>tgsmith:</t>
        </r>
        <r>
          <rPr>
            <sz val="9"/>
            <color indexed="81"/>
            <rFont val="Tahoma"/>
            <family val="2"/>
          </rPr>
          <t xml:space="preserve">
Tool late due to Chinese new year
</t>
        </r>
      </text>
    </comment>
    <comment ref="AA5" authorId="0" shapeId="0" xr:uid="{AC2A4408-858B-423A-A0A7-902FFB721724}">
      <text>
        <r>
          <rPr>
            <b/>
            <sz val="9"/>
            <color indexed="81"/>
            <rFont val="Tahoma"/>
            <family val="2"/>
          </rPr>
          <t>tgsmith:</t>
        </r>
        <r>
          <rPr>
            <sz val="9"/>
            <color indexed="81"/>
            <rFont val="Tahoma"/>
            <family val="2"/>
          </rPr>
          <t xml:space="preserve">
Not Required</t>
        </r>
      </text>
    </comment>
    <comment ref="K6" authorId="0" shapeId="0" xr:uid="{D7169F1A-08EC-4E70-BBE5-D82AC7A97E7E}">
      <text>
        <r>
          <rPr>
            <b/>
            <sz val="9"/>
            <color indexed="81"/>
            <rFont val="Tahoma"/>
            <family val="2"/>
          </rPr>
          <t>tgsmith:</t>
        </r>
        <r>
          <rPr>
            <sz val="9"/>
            <color indexed="81"/>
            <rFont val="Tahoma"/>
            <family val="2"/>
          </rPr>
          <t xml:space="preserve">
Tool late due to Chinese new year
</t>
        </r>
      </text>
    </comment>
    <comment ref="AA6" authorId="0" shapeId="0" xr:uid="{BDF6820D-D24C-43C7-98D9-371BADCC85DB}">
      <text>
        <r>
          <rPr>
            <b/>
            <sz val="9"/>
            <color indexed="81"/>
            <rFont val="Tahoma"/>
            <family val="2"/>
          </rPr>
          <t>tgsmith:</t>
        </r>
        <r>
          <rPr>
            <sz val="9"/>
            <color indexed="81"/>
            <rFont val="Tahoma"/>
            <family val="2"/>
          </rPr>
          <t xml:space="preserve">
Not Required</t>
        </r>
      </text>
    </comment>
    <comment ref="AH13" authorId="0" shapeId="0" xr:uid="{7FF87495-0157-4742-BCEF-1DC7F0C52EE8}">
      <text>
        <r>
          <rPr>
            <b/>
            <sz val="9"/>
            <color indexed="81"/>
            <rFont val="Tahoma"/>
            <charset val="1"/>
          </rPr>
          <t>tgsmith:</t>
        </r>
        <r>
          <rPr>
            <sz val="9"/>
            <color indexed="81"/>
            <rFont val="Tahoma"/>
            <charset val="1"/>
          </rPr>
          <t xml:space="preserve">
testing for 20% GF</t>
        </r>
      </text>
    </comment>
    <comment ref="BY35" authorId="1" shapeId="0" xr:uid="{2B23F0BD-0121-4771-8E2A-5CFE162A3BA7}">
      <text>
        <r>
          <rPr>
            <b/>
            <sz val="9"/>
            <color indexed="81"/>
            <rFont val="Tahoma"/>
            <family val="2"/>
          </rPr>
          <t>Tyler Smith:</t>
        </r>
        <r>
          <rPr>
            <sz val="9"/>
            <color indexed="81"/>
            <rFont val="Tahoma"/>
            <family val="2"/>
          </rPr>
          <t xml:space="preserve">
Percent of items delivered on time</t>
        </r>
      </text>
    </comment>
  </commentList>
</comments>
</file>

<file path=xl/sharedStrings.xml><?xml version="1.0" encoding="utf-8"?>
<sst xmlns="http://schemas.openxmlformats.org/spreadsheetml/2006/main" count="218" uniqueCount="59">
  <si>
    <t>New</t>
  </si>
  <si>
    <t>TBD</t>
  </si>
  <si>
    <t>Engineering</t>
  </si>
  <si>
    <t>N/A</t>
  </si>
  <si>
    <t>Across Mold</t>
  </si>
  <si>
    <t>EC</t>
  </si>
  <si>
    <t>Kuhns</t>
  </si>
  <si>
    <t>R&amp;M</t>
  </si>
  <si>
    <t>Trifecta</t>
  </si>
  <si>
    <t>OMC</t>
  </si>
  <si>
    <t>Type (EC, PCR, New Product)</t>
  </si>
  <si>
    <t>Tool Builder</t>
  </si>
  <si>
    <t>Project Owner</t>
  </si>
  <si>
    <t>-Project Status</t>
  </si>
  <si>
    <t>- Job award date</t>
  </si>
  <si>
    <t>- First Parts Due</t>
  </si>
  <si>
    <t>- First Assembly Trial</t>
  </si>
  <si>
    <t>- Start of Production</t>
  </si>
  <si>
    <t>-Tool Completion Date</t>
  </si>
  <si>
    <t>-Tool Delivery Date</t>
  </si>
  <si>
    <t>- Project Development Kickoff Date (job award +10 days)</t>
  </si>
  <si>
    <t>- Pre Launch Control Plan (tool delivery -7)</t>
  </si>
  <si>
    <t>- Control Plan Completion Date (PPAP Submission -7)</t>
  </si>
  <si>
    <t>- PFMEA Completion Date (planned sample completion +7)</t>
  </si>
  <si>
    <t>- Sub-Supplier PPAP Completion Date (First Assembly Trial - 10)</t>
  </si>
  <si>
    <t>- Check Fixture / Gage Delivery Due Date (First Parts -7)</t>
  </si>
  <si>
    <t>- MSA Completion Date (first parts due +14)</t>
  </si>
  <si>
    <t>- Process Capability Study Due Date (first parts due +21)</t>
  </si>
  <si>
    <t>- PV testing completion date (SOP -45)</t>
  </si>
  <si>
    <t>- Grain Completion Date (SOP -70)</t>
  </si>
  <si>
    <t>- Grain and Color Approval (SOP - 60)</t>
  </si>
  <si>
    <t>- PPAP Submission Date (SOP-45)</t>
  </si>
  <si>
    <t>- PPAP Approval Date (SOP-7)</t>
  </si>
  <si>
    <t>- SORF Request (Tool delivery +2 days)</t>
  </si>
  <si>
    <t>- Sample completed (Tool delivery +7 days)</t>
  </si>
  <si>
    <t>- Work Instruction Completion Date (sample completed +7)</t>
  </si>
  <si>
    <t xml:space="preserve"> - Inspection Standard / Key Feature Diagram (Kickoff +14)</t>
  </si>
  <si>
    <t xml:space="preserve"> - Job Instruction Manual / Process parameters (First Sample +14)</t>
  </si>
  <si>
    <t>- Pre Launch Control Plan</t>
  </si>
  <si>
    <t>- Control Plan Completion Date</t>
  </si>
  <si>
    <t>- PFMEA Completion Date</t>
  </si>
  <si>
    <t>- Sub-Supplier PPAP Completion Date (First Parts Due - 10)</t>
  </si>
  <si>
    <t>- Check Fixture / Gage Delivery Due Date</t>
  </si>
  <si>
    <t>- MSA Completion Date</t>
  </si>
  <si>
    <t>- Process Capability Study Due Date</t>
  </si>
  <si>
    <t>- PV testing completion date</t>
  </si>
  <si>
    <t>- Grain Completion Date</t>
  </si>
  <si>
    <t>- Grain and Color Approval</t>
  </si>
  <si>
    <t>- PPAP Submission Date</t>
  </si>
  <si>
    <t>- PPAP Approval Date</t>
  </si>
  <si>
    <t>-Number of items delivered late</t>
  </si>
  <si>
    <t>-Items Delivered</t>
  </si>
  <si>
    <t>-Project Development rating</t>
  </si>
  <si>
    <t>-Date</t>
  </si>
  <si>
    <t>-Items Due</t>
  </si>
  <si>
    <t>-Items due not completed</t>
  </si>
  <si>
    <t>On Hold</t>
  </si>
  <si>
    <t>Actual</t>
  </si>
  <si>
    <t>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</si>
</sst>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333333"/>
      <name val="Verdana"/>
      <family val="2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 applyFill="1" applyAlignment="1">
      <alignment horizontal="center"/>
    </xf>
    <xf numFmtId="14" fontId="2" fillId="0" borderId="0" xfId="0" applyNumberFormat="1" applyFont="1"/>
    <xf numFmtId="0" fontId="3" fillId="0" borderId="0" xfId="0" applyFont="1"/>
    <xf numFmtId="0" fontId="2" fillId="0" borderId="0" xfId="0" applyFont="1"/>
    <xf numFmtId="10" fontId="2" fillId="0" borderId="0" xfId="0" applyNumberFormat="1" applyFont="1" applyAlignment="1">
      <alignment horizontal="center"/>
    </xf>
    <xf numFmtId="1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0" fontId="1" fillId="0" borderId="0" xfId="0" applyFont="1" applyAlignment="1">
      <alignment horizontal="center"/>
    </xf>
    <xf numFmtId="14" fontId="1" fillId="0" borderId="0" xfId="0" applyNumberFormat="1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1" fillId="0" borderId="0" xfId="0" applyFont="1"/>
    <xf numFmtId="10" fontId="1" fillId="0" borderId="0" xfId="0" applyNumberFormat="1" applyFont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/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/>
    </xf>
    <xf numFmtId="14" fontId="2" fillId="0" borderId="0" xfId="0" applyNumberFormat="1" applyFont="1" applyBorder="1"/>
    <xf numFmtId="0" fontId="2" fillId="0" borderId="1" xfId="0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/>
    <xf numFmtId="0" fontId="2" fillId="0" borderId="1" xfId="0" applyFont="1" applyBorder="1"/>
    <xf numFmtId="10" fontId="2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0" fontId="5" fillId="0" borderId="0" xfId="0" applyNumberFormat="1" applyFont="1" applyFill="1" applyAlignment="1">
      <alignment horizontal="center"/>
    </xf>
    <xf numFmtId="0" fontId="2" fillId="2" borderId="0" xfId="0" quotePrefix="1" applyFont="1" applyFill="1" applyAlignment="1">
      <alignment horizontal="center" vertical="center" textRotation="90"/>
    </xf>
    <xf numFmtId="0" fontId="2" fillId="2" borderId="0" xfId="0" quotePrefix="1" applyFont="1" applyFill="1" applyAlignment="1">
      <alignment horizontal="center" vertical="center" textRotation="90" wrapText="1"/>
    </xf>
    <xf numFmtId="0" fontId="2" fillId="0" borderId="0" xfId="0" quotePrefix="1" applyFont="1" applyAlignment="1">
      <alignment horizontal="center" vertical="center" textRotation="90" wrapText="1"/>
    </xf>
    <xf numFmtId="0" fontId="2" fillId="0" borderId="0" xfId="0" quotePrefix="1" applyFont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0" fontId="2" fillId="0" borderId="0" xfId="0" quotePrefix="1" applyFont="1" applyAlignment="1">
      <alignment horizontal="center" vertical="center" textRotation="90" wrapText="1"/>
    </xf>
    <xf numFmtId="0" fontId="2" fillId="0" borderId="0" xfId="0" applyFont="1" applyAlignment="1">
      <alignment horizontal="center" vertical="center" textRotation="90" wrapText="1"/>
    </xf>
    <xf numFmtId="0" fontId="1" fillId="3" borderId="0" xfId="0" quotePrefix="1" applyFont="1" applyFill="1" applyAlignment="1">
      <alignment horizontal="center" vertical="center" textRotation="90" wrapText="1"/>
    </xf>
    <xf numFmtId="0" fontId="2" fillId="3" borderId="0" xfId="0" quotePrefix="1" applyFont="1" applyFill="1" applyAlignment="1">
      <alignment horizontal="center" vertical="center" textRotation="90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2" borderId="0" xfId="0" quotePrefix="1" applyFont="1" applyFill="1" applyAlignment="1">
      <alignment horizontal="center" vertical="center" textRotation="90" wrapText="1"/>
    </xf>
  </cellXfs>
  <cellStyles count="1">
    <cellStyle name="Normal" xfId="0" builtinId="0"/>
  </cellStyles>
  <dxfs count="71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6A72E-7E14-4AA2-9852-144F414A78E1}">
  <dimension ref="F1:CG35"/>
  <sheetViews>
    <sheetView tabSelected="1" zoomScale="70" zoomScaleNormal="70" workbookViewId="0">
      <selection activeCell="R2" sqref="R2:S2"/>
    </sheetView>
  </sheetViews>
  <sheetFormatPr defaultRowHeight="15" x14ac:dyDescent="0.25"/>
  <cols>
    <col min="6" max="6" width="10.85546875" customWidth="1"/>
    <col min="7" max="8" width="12.5703125" customWidth="1"/>
    <col min="9" max="9" width="8.42578125" customWidth="1"/>
    <col min="10" max="13" width="10.85546875" customWidth="1"/>
    <col min="14" max="17" width="10.42578125" customWidth="1"/>
    <col min="18" max="19" width="10.85546875" customWidth="1"/>
    <col min="20" max="20" width="13.5703125" customWidth="1"/>
    <col min="21" max="22" width="10.42578125" customWidth="1"/>
    <col min="23" max="23" width="10.42578125" bestFit="1" customWidth="1"/>
    <col min="24" max="24" width="0.140625" hidden="1" customWidth="1"/>
    <col min="25" max="25" width="10.42578125" hidden="1" customWidth="1"/>
    <col min="26" max="26" width="10.5703125" hidden="1" customWidth="1"/>
    <col min="27" max="36" width="10.42578125" hidden="1" customWidth="1"/>
    <col min="37" max="37" width="0.140625" hidden="1" customWidth="1"/>
    <col min="38" max="52" width="10.42578125" hidden="1" customWidth="1"/>
    <col min="53" max="53" width="12.7109375" hidden="1" customWidth="1"/>
    <col min="54" max="54" width="20.5703125" hidden="1" customWidth="1"/>
    <col min="55" max="56" width="10.42578125" hidden="1" customWidth="1"/>
    <col min="57" max="57" width="13.7109375" hidden="1" customWidth="1"/>
    <col min="58" max="58" width="11.42578125" hidden="1" customWidth="1"/>
    <col min="59" max="59" width="11" hidden="1" customWidth="1"/>
    <col min="60" max="60" width="11.42578125" hidden="1" customWidth="1"/>
    <col min="61" max="61" width="9" hidden="1" customWidth="1"/>
    <col min="62" max="63" width="11" hidden="1" customWidth="1"/>
    <col min="64" max="64" width="9" hidden="1" customWidth="1"/>
    <col min="65" max="66" width="11" hidden="1" customWidth="1"/>
    <col min="67" max="67" width="9" hidden="1" customWidth="1"/>
    <col min="68" max="68" width="11" hidden="1" customWidth="1"/>
    <col min="69" max="71" width="11.42578125" hidden="1" customWidth="1"/>
    <col min="72" max="73" width="9" hidden="1" customWidth="1"/>
    <col min="74" max="74" width="11" hidden="1" customWidth="1"/>
    <col min="75" max="80" width="9.140625" hidden="1" customWidth="1"/>
    <col min="83" max="83" width="11" customWidth="1"/>
  </cols>
  <sheetData>
    <row r="1" spans="6:85" x14ac:dyDescent="0.25">
      <c r="F1" s="2"/>
      <c r="G1" s="2"/>
      <c r="H1" s="2"/>
      <c r="I1" s="2"/>
      <c r="J1" s="11"/>
      <c r="K1" s="3"/>
      <c r="L1" s="3"/>
      <c r="M1" s="3"/>
      <c r="N1" s="2"/>
      <c r="O1" s="2"/>
      <c r="P1" s="2"/>
      <c r="Q1" s="2"/>
      <c r="R1" s="49">
        <v>1</v>
      </c>
      <c r="S1" s="49"/>
      <c r="T1" s="49">
        <v>2</v>
      </c>
      <c r="U1" s="49"/>
      <c r="V1" s="11"/>
      <c r="W1" s="11">
        <v>4</v>
      </c>
      <c r="X1" s="49">
        <v>5</v>
      </c>
      <c r="Y1" s="49"/>
      <c r="Z1" s="11"/>
      <c r="AA1" s="11">
        <v>7</v>
      </c>
      <c r="AB1" s="49">
        <v>8</v>
      </c>
      <c r="AC1" s="49"/>
      <c r="AD1" s="11"/>
      <c r="AE1" s="11">
        <v>10</v>
      </c>
      <c r="AF1" s="49">
        <v>11</v>
      </c>
      <c r="AG1" s="49"/>
      <c r="AH1" s="49">
        <v>12</v>
      </c>
      <c r="AI1" s="49"/>
      <c r="AJ1" s="49">
        <v>13</v>
      </c>
      <c r="AK1" s="49"/>
      <c r="AL1" s="49">
        <v>14</v>
      </c>
      <c r="AM1" s="49"/>
      <c r="AN1" s="49">
        <v>15</v>
      </c>
      <c r="AO1" s="49"/>
      <c r="AP1" s="49">
        <v>16</v>
      </c>
      <c r="AQ1" s="49"/>
      <c r="AR1" s="49">
        <v>17</v>
      </c>
      <c r="AS1" s="49"/>
      <c r="AT1" s="49">
        <v>18</v>
      </c>
      <c r="AU1" s="49"/>
      <c r="AV1" s="49">
        <v>19</v>
      </c>
      <c r="AW1" s="49"/>
      <c r="AX1" s="49">
        <v>20</v>
      </c>
      <c r="AY1" s="49"/>
      <c r="AZ1" s="49">
        <v>21</v>
      </c>
      <c r="BA1" s="49"/>
      <c r="BB1" s="11">
        <v>43</v>
      </c>
      <c r="BC1" s="11">
        <v>44</v>
      </c>
      <c r="BD1" s="11">
        <v>45</v>
      </c>
      <c r="BE1" s="11">
        <v>46</v>
      </c>
      <c r="BF1" s="11">
        <v>47</v>
      </c>
      <c r="BG1" s="11">
        <v>48</v>
      </c>
      <c r="BH1" s="11">
        <v>49</v>
      </c>
      <c r="BI1" s="11">
        <v>50</v>
      </c>
      <c r="BJ1" s="11">
        <v>51</v>
      </c>
      <c r="BK1" s="11">
        <v>52</v>
      </c>
      <c r="BL1" s="11">
        <v>53</v>
      </c>
      <c r="BM1" s="11">
        <v>54</v>
      </c>
      <c r="BN1" s="11">
        <v>55</v>
      </c>
      <c r="BO1" s="11">
        <v>56</v>
      </c>
      <c r="BP1" s="11">
        <v>57</v>
      </c>
      <c r="BQ1" s="11">
        <v>58</v>
      </c>
      <c r="BR1" s="11">
        <v>59</v>
      </c>
      <c r="BS1" s="11">
        <v>60</v>
      </c>
      <c r="BT1" s="11">
        <v>61</v>
      </c>
      <c r="BU1" s="11">
        <v>62</v>
      </c>
      <c r="BV1" s="11">
        <v>63</v>
      </c>
      <c r="BW1" s="11">
        <v>64</v>
      </c>
      <c r="BX1" s="11">
        <v>65</v>
      </c>
      <c r="BY1" s="11">
        <v>66</v>
      </c>
      <c r="BZ1" s="11">
        <v>67</v>
      </c>
      <c r="CA1" s="11">
        <v>68</v>
      </c>
      <c r="CB1" s="11">
        <v>69</v>
      </c>
      <c r="CC1" s="8"/>
      <c r="CD1" s="8"/>
      <c r="CE1" s="8"/>
      <c r="CF1" s="8"/>
      <c r="CG1" s="8"/>
    </row>
    <row r="2" spans="6:85" ht="93.75" customHeight="1" x14ac:dyDescent="0.25">
      <c r="F2" s="50" t="s">
        <v>10</v>
      </c>
      <c r="G2" s="51" t="s">
        <v>11</v>
      </c>
      <c r="H2" s="51" t="s">
        <v>12</v>
      </c>
      <c r="I2" s="40" t="s">
        <v>13</v>
      </c>
      <c r="J2" s="40" t="s">
        <v>14</v>
      </c>
      <c r="K2" s="40" t="s">
        <v>15</v>
      </c>
      <c r="L2" s="41" t="s">
        <v>16</v>
      </c>
      <c r="M2" s="41" t="s">
        <v>17</v>
      </c>
      <c r="N2" s="52" t="s">
        <v>18</v>
      </c>
      <c r="O2" s="52"/>
      <c r="P2" s="52" t="s">
        <v>19</v>
      </c>
      <c r="Q2" s="52"/>
      <c r="R2" s="48" t="s">
        <v>20</v>
      </c>
      <c r="S2" s="48"/>
      <c r="T2" s="48" t="s">
        <v>21</v>
      </c>
      <c r="U2" s="48"/>
      <c r="V2" s="45" t="s">
        <v>22</v>
      </c>
      <c r="W2" s="45"/>
      <c r="X2" s="47" t="s">
        <v>23</v>
      </c>
      <c r="Y2" s="47"/>
      <c r="Z2" s="48" t="s">
        <v>24</v>
      </c>
      <c r="AA2" s="48"/>
      <c r="AB2" s="48" t="s">
        <v>25</v>
      </c>
      <c r="AC2" s="48"/>
      <c r="AD2" s="45" t="s">
        <v>26</v>
      </c>
      <c r="AE2" s="45"/>
      <c r="AF2" s="45" t="s">
        <v>27</v>
      </c>
      <c r="AG2" s="45"/>
      <c r="AH2" s="45" t="s">
        <v>28</v>
      </c>
      <c r="AI2" s="45"/>
      <c r="AJ2" s="45" t="s">
        <v>29</v>
      </c>
      <c r="AK2" s="45"/>
      <c r="AL2" s="45" t="s">
        <v>30</v>
      </c>
      <c r="AM2" s="45"/>
      <c r="AN2" s="45" t="s">
        <v>31</v>
      </c>
      <c r="AO2" s="45"/>
      <c r="AP2" s="45" t="s">
        <v>32</v>
      </c>
      <c r="AQ2" s="45"/>
      <c r="AR2" s="45" t="s">
        <v>33</v>
      </c>
      <c r="AS2" s="45"/>
      <c r="AT2" s="45" t="s">
        <v>34</v>
      </c>
      <c r="AU2" s="45"/>
      <c r="AV2" s="45" t="s">
        <v>35</v>
      </c>
      <c r="AW2" s="45"/>
      <c r="AX2" s="45" t="s">
        <v>36</v>
      </c>
      <c r="AY2" s="45"/>
      <c r="AZ2" s="45" t="s">
        <v>37</v>
      </c>
      <c r="BA2" s="45"/>
      <c r="BB2" s="42"/>
      <c r="BC2" s="42"/>
      <c r="BD2" s="42"/>
      <c r="BE2" s="8"/>
      <c r="BF2" s="45" t="s">
        <v>18</v>
      </c>
      <c r="BG2" s="45" t="s">
        <v>20</v>
      </c>
      <c r="BH2" s="45" t="s">
        <v>38</v>
      </c>
      <c r="BI2" s="45" t="s">
        <v>39</v>
      </c>
      <c r="BJ2" s="45" t="s">
        <v>40</v>
      </c>
      <c r="BK2" s="45" t="s">
        <v>41</v>
      </c>
      <c r="BL2" s="45" t="s">
        <v>42</v>
      </c>
      <c r="BM2" s="45" t="s">
        <v>43</v>
      </c>
      <c r="BN2" s="45" t="s">
        <v>44</v>
      </c>
      <c r="BO2" s="45" t="s">
        <v>45</v>
      </c>
      <c r="BP2" s="45" t="s">
        <v>46</v>
      </c>
      <c r="BQ2" s="45" t="s">
        <v>47</v>
      </c>
      <c r="BR2" s="45" t="s">
        <v>48</v>
      </c>
      <c r="BS2" s="45" t="s">
        <v>49</v>
      </c>
      <c r="BT2" s="45" t="s">
        <v>33</v>
      </c>
      <c r="BU2" s="45" t="s">
        <v>34</v>
      </c>
      <c r="BV2" s="45" t="s">
        <v>35</v>
      </c>
      <c r="BW2" s="45" t="s">
        <v>50</v>
      </c>
      <c r="BX2" s="45" t="s">
        <v>51</v>
      </c>
      <c r="BY2" s="46"/>
      <c r="BZ2" s="46"/>
      <c r="CA2" s="46"/>
      <c r="CB2" s="43" t="s">
        <v>52</v>
      </c>
      <c r="CC2" s="46"/>
      <c r="CD2" s="43" t="s">
        <v>53</v>
      </c>
      <c r="CE2" s="45" t="s">
        <v>51</v>
      </c>
      <c r="CF2" s="43" t="s">
        <v>54</v>
      </c>
      <c r="CG2" s="45" t="s">
        <v>55</v>
      </c>
    </row>
    <row r="3" spans="6:85" x14ac:dyDescent="0.25">
      <c r="F3" s="50"/>
      <c r="G3" s="51"/>
      <c r="H3" s="51"/>
      <c r="I3" s="2" t="s">
        <v>56</v>
      </c>
      <c r="J3" s="11" t="s">
        <v>57</v>
      </c>
      <c r="K3" s="11" t="s">
        <v>57</v>
      </c>
      <c r="L3" s="11" t="s">
        <v>57</v>
      </c>
      <c r="M3" s="11" t="s">
        <v>57</v>
      </c>
      <c r="N3" s="2" t="s">
        <v>58</v>
      </c>
      <c r="O3" s="2" t="s">
        <v>57</v>
      </c>
      <c r="P3" s="2" t="s">
        <v>58</v>
      </c>
      <c r="Q3" s="2" t="s">
        <v>57</v>
      </c>
      <c r="R3" s="11" t="s">
        <v>58</v>
      </c>
      <c r="S3" s="11" t="s">
        <v>57</v>
      </c>
      <c r="T3" s="2" t="s">
        <v>58</v>
      </c>
      <c r="U3" s="2" t="s">
        <v>57</v>
      </c>
      <c r="V3" s="2" t="s">
        <v>58</v>
      </c>
      <c r="W3" s="2" t="s">
        <v>57</v>
      </c>
      <c r="X3" s="2" t="s">
        <v>58</v>
      </c>
      <c r="Y3" s="2" t="s">
        <v>57</v>
      </c>
      <c r="Z3" s="2" t="s">
        <v>58</v>
      </c>
      <c r="AA3" s="2" t="s">
        <v>57</v>
      </c>
      <c r="AB3" s="2" t="s">
        <v>58</v>
      </c>
      <c r="AC3" s="2" t="s">
        <v>57</v>
      </c>
      <c r="AD3" s="2" t="s">
        <v>58</v>
      </c>
      <c r="AE3" s="2" t="s">
        <v>57</v>
      </c>
      <c r="AF3" s="2" t="s">
        <v>58</v>
      </c>
      <c r="AG3" s="2" t="s">
        <v>57</v>
      </c>
      <c r="AH3" s="2" t="s">
        <v>58</v>
      </c>
      <c r="AI3" s="2" t="s">
        <v>57</v>
      </c>
      <c r="AJ3" s="2" t="s">
        <v>58</v>
      </c>
      <c r="AK3" s="2" t="s">
        <v>57</v>
      </c>
      <c r="AL3" s="2" t="s">
        <v>58</v>
      </c>
      <c r="AM3" s="2" t="s">
        <v>57</v>
      </c>
      <c r="AN3" s="2" t="s">
        <v>58</v>
      </c>
      <c r="AO3" s="2" t="s">
        <v>57</v>
      </c>
      <c r="AP3" s="2" t="s">
        <v>58</v>
      </c>
      <c r="AQ3" s="2" t="s">
        <v>57</v>
      </c>
      <c r="AR3" s="2" t="s">
        <v>58</v>
      </c>
      <c r="AS3" s="2" t="s">
        <v>57</v>
      </c>
      <c r="AT3" s="2" t="s">
        <v>58</v>
      </c>
      <c r="AU3" s="2" t="s">
        <v>57</v>
      </c>
      <c r="AV3" s="2" t="s">
        <v>58</v>
      </c>
      <c r="AW3" s="2" t="s">
        <v>57</v>
      </c>
      <c r="AX3" s="2" t="s">
        <v>58</v>
      </c>
      <c r="AY3" s="2" t="s">
        <v>57</v>
      </c>
      <c r="AZ3" s="2" t="s">
        <v>58</v>
      </c>
      <c r="BA3" s="2" t="s">
        <v>57</v>
      </c>
      <c r="BB3" s="2"/>
      <c r="BC3" s="2"/>
      <c r="BD3" s="2"/>
      <c r="BE3" s="8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6"/>
      <c r="BX3" s="46"/>
      <c r="BY3" s="46"/>
      <c r="BZ3" s="46"/>
      <c r="CA3" s="46"/>
      <c r="CB3" s="44"/>
      <c r="CC3" s="46"/>
      <c r="CD3" s="44"/>
      <c r="CE3" s="46"/>
      <c r="CF3" s="44"/>
      <c r="CG3" s="46"/>
    </row>
    <row r="4" spans="6:85" x14ac:dyDescent="0.25">
      <c r="F4" s="1" t="s">
        <v>0</v>
      </c>
      <c r="G4" s="1" t="s">
        <v>1</v>
      </c>
      <c r="H4" s="1" t="s">
        <v>2</v>
      </c>
      <c r="I4" s="2"/>
      <c r="J4" s="3">
        <v>43356</v>
      </c>
      <c r="K4" s="3">
        <v>43490</v>
      </c>
      <c r="L4" s="3">
        <v>43490</v>
      </c>
      <c r="M4" s="3">
        <v>43836</v>
      </c>
      <c r="N4" s="4">
        <v>43470</v>
      </c>
      <c r="O4" s="4"/>
      <c r="P4" s="4">
        <v>43471</v>
      </c>
      <c r="Q4" s="4"/>
      <c r="R4" s="3">
        <f t="shared" ref="R4:R34" si="0">_xlfn.IFS(J4="","",ISNUMBER(J4),J4+10)</f>
        <v>43366</v>
      </c>
      <c r="S4" s="4">
        <v>43367</v>
      </c>
      <c r="T4" s="4">
        <f t="shared" ref="T4:T34" si="1">_xlfn.IFS(N4="","",ISNUMBER(N4),N4-7)</f>
        <v>43463</v>
      </c>
      <c r="U4" s="4">
        <v>43131</v>
      </c>
      <c r="V4" s="4">
        <f t="shared" ref="V4:V11" si="2">_xlfn.IFS(AN4="","",ISNUMBER(AN4),AN4-7)</f>
        <v>43784</v>
      </c>
      <c r="W4" s="4"/>
      <c r="X4" s="4">
        <f t="shared" ref="X4:X11" si="3">_xlfn.IFS(AT4="","",ISNUMBER(AT4),AT4+7)</f>
        <v>43485</v>
      </c>
      <c r="Y4" s="4"/>
      <c r="Z4" s="5">
        <f t="shared" ref="Z4:Z11" si="4">_xlfn.IFS(L4="","",ISNUMBER(L4),L4-10)</f>
        <v>43480</v>
      </c>
      <c r="AA4" s="4" t="s">
        <v>3</v>
      </c>
      <c r="AB4" s="5">
        <f>_xlfn.IFS(K4="","",ISNUMBER(K4),K4-7)</f>
        <v>43483</v>
      </c>
      <c r="AC4" s="4" t="s">
        <v>3</v>
      </c>
      <c r="AD4" s="5">
        <f>_xlfn.IFS(K4="","",ISNUMBER(K4),K4+14)</f>
        <v>43504</v>
      </c>
      <c r="AE4" s="4"/>
      <c r="AF4" s="5">
        <f>_xlfn.IFS(K4="","",ISNUMBER(K4),K4+21)</f>
        <v>43511</v>
      </c>
      <c r="AG4" s="4"/>
      <c r="AH4" s="5">
        <f t="shared" ref="AH4:AH11" si="5">_xlfn.IFS(M4="","",ISNUMBER(M4),M4-45)</f>
        <v>43791</v>
      </c>
      <c r="AI4" s="4" t="s">
        <v>3</v>
      </c>
      <c r="AJ4" s="5">
        <f t="shared" ref="AJ4:AJ12" si="6">_xlfn.IFS(M4="","",ISNUMBER(M4),M4-70)</f>
        <v>43766</v>
      </c>
      <c r="AK4" s="4" t="s">
        <v>3</v>
      </c>
      <c r="AL4" s="5">
        <f t="shared" ref="AL4:AL12" si="7">_xlfn.IFS(M4="","",ISNUMBER(M4),M4-60)</f>
        <v>43776</v>
      </c>
      <c r="AM4" s="4" t="s">
        <v>3</v>
      </c>
      <c r="AN4" s="5">
        <f>_xlfn.IFS(M4="","",ISNUMBER(M4),M4-45)</f>
        <v>43791</v>
      </c>
      <c r="AO4" s="4"/>
      <c r="AP4" s="5">
        <f>_xlfn.IFS(M4="","",ISNUMBER(M4),M4-7)</f>
        <v>43829</v>
      </c>
      <c r="AQ4" s="4"/>
      <c r="AR4" s="6">
        <f>_xlfn.IFS(P4="","",ISNUMBER(P4),P4+2)</f>
        <v>43473</v>
      </c>
      <c r="AS4" s="4"/>
      <c r="AT4" s="6">
        <f t="shared" ref="AT4:AT34" si="8">_xlfn.IFS(P4="","",P4="TBD","",ISNUMBER(P4),P4+7)</f>
        <v>43478</v>
      </c>
      <c r="AU4" s="4"/>
      <c r="AV4" s="6">
        <f>_xlfn.IFS(AT4="","",ISNUMBER(AT4),AT4+7)</f>
        <v>43485</v>
      </c>
      <c r="AW4" s="4"/>
      <c r="AX4" s="6">
        <f t="shared" ref="AX4:AX34" si="9">_xlfn.IFS(R4="","",ISNUMBER(R4),R4+14)</f>
        <v>43380</v>
      </c>
      <c r="AY4" s="4"/>
      <c r="AZ4" s="6">
        <f>_xlfn.IFS(AT4="","",ISNUMBER(AT4),AT4+14)</f>
        <v>43492</v>
      </c>
      <c r="BA4" s="4"/>
      <c r="BB4" s="7"/>
      <c r="BC4" s="7"/>
      <c r="BD4" s="8"/>
      <c r="BE4" s="8"/>
      <c r="BF4" s="2" t="str">
        <f t="shared" ref="BF4:BF34" ca="1" si="10">_xlfn.IFS(I4="Yes","",O4="N/A","N/A",N4="","",ISNUMBER(O4),O4-N4,TODAY()&gt;N4,"Incomplete",TODAY()+30&gt;=N4,"Coming Due",TODAY()+31&lt;=N4,"Schedule")</f>
        <v>Schedule</v>
      </c>
      <c r="BG4" s="2">
        <f t="shared" ref="BG4:BG34" ca="1" si="11">_xlfn.IFS(I4="Yes","",S4="N/A","N/A",R4="","",ISNUMBER(S4),S4-R4,TODAY()&gt;R4,"Incomplete",TODAY()+30&gt;=R4,"Coming Due",TODAY()+31&lt;=R4,"Schedule")</f>
        <v>1</v>
      </c>
      <c r="BH4" s="2">
        <f t="shared" ref="BH4:BH34" ca="1" si="12">_xlfn.IFS(I4="Yes","",U4="N/A","N/A",T4="","",ISNUMBER(U4),U4-T4,TODAY()&gt;T4,"Incomplete",TODAY()+30&gt;=T4,"Coming Due",TODAY()+31&lt;=T4,"Schedule")</f>
        <v>-332</v>
      </c>
      <c r="BI4" s="2" t="str">
        <f t="shared" ref="BI4:BI34" ca="1" si="13">_xlfn.IFS(I4="Yes","",W4="N/A","N/A",V4="","",ISNUMBER(W4),W4-V4,TODAY()&gt;V4,"Incomplete",TODAY()+30&gt;=V4,"Coming Due",TODAY()+31&lt;=V4,"Schedule")</f>
        <v>Schedule</v>
      </c>
      <c r="BJ4" s="2" t="str">
        <f t="shared" ref="BJ4:BJ34" ca="1" si="14">_xlfn.IFS(I4="Yes","",Y4="N/A","N/A",X4="","",ISNUMBER(Y4),Y4-X4,TODAY()&gt;X4,"Incomplete",TODAY()+30&gt;=X4,"Coming Due",TODAY()+31&lt;=X4,"Schedule")</f>
        <v>Schedule</v>
      </c>
      <c r="BK4" s="2" t="str">
        <f t="shared" ref="BK4:BK34" ca="1" si="15">_xlfn.IFS(I4="Yes","",AA4="N/A","N/A",Z4="","",ISNUMBER(AA4),AA4-Z4,TODAY()&gt;Z4,"Incomplete",TODAY()+30&gt;=Z4,"Coming Due",TODAY()+31&lt;=Z4,"Schedule")</f>
        <v>N/A</v>
      </c>
      <c r="BL4" s="2" t="str">
        <f t="shared" ref="BL4:BL34" ca="1" si="16">_xlfn.IFS(I4="Yes","",AC4="N/A","N/A",AB4="","",ISNUMBER(AC4),AC4-AB4,TODAY()&gt;AB4,"Incomplete",TODAY()+30&gt;=AB4,"Coming Due",TODAY()+31&lt;=AB4,"Schedule")</f>
        <v>N/A</v>
      </c>
      <c r="BM4" s="2" t="str">
        <f t="shared" ref="BM4:BM34" ca="1" si="17">_xlfn.IFS(I4="Yes","",AE4="N/A","N/A",AD4="","",ISNUMBER(AE4),AE4-AD4,TODAY()&gt;AD4,"Incomplete",TODAY()+30&gt;=AD4,"Coming Due",TODAY()+31&lt;=AD4,"Schedule")</f>
        <v>Schedule</v>
      </c>
      <c r="BN4" s="2" t="str">
        <f t="shared" ref="BN4:BN34" ca="1" si="18">_xlfn.IFS(I4="Yes","",AG4="N/A","N/A",AF4="","",ISNUMBER(AG4),AG4-AF4,TODAY()&gt;AF4,"Incomplete",TODAY()+30&gt;=AF4,"Coming Due",TODAY()+31&lt;=AF4,"Schedule")</f>
        <v>Schedule</v>
      </c>
      <c r="BO4" s="2" t="str">
        <f t="shared" ref="BO4:BO34" ca="1" si="19">_xlfn.IFS(I4="Yes","",AI4="N/A","N/A",AH4="","",ISNUMBER(AI4),AI4-AH4,TODAY()&gt;AH4,"Incomplete",TODAY()+30&gt;=AH4,"Coming Due",TODAY()+31&lt;=AH4,"Schedule")</f>
        <v>N/A</v>
      </c>
      <c r="BP4" s="2" t="str">
        <f t="shared" ref="BP4:BP34" ca="1" si="20">_xlfn.IFS(I4="Yes","",AK4="N/A","N/A",AJ4="","",ISNUMBER(AK4),AK4-AJ4,TODAY()&gt;AJ4,"Incomplete",TODAY()+30&gt;=AJ4,"Coming Due",TODAY()+31&lt;=AJ4,"Schedule")</f>
        <v>N/A</v>
      </c>
      <c r="BQ4" s="2" t="str">
        <f t="shared" ref="BQ4:BQ34" ca="1" si="21">_xlfn.IFS(I4="Yes","",AM4="N/A","N/A",AL4="","",ISNUMBER(AM4),AM4-AL4,TODAY()&gt;AL4,"Incomplete",TODAY()+30&gt;=AL4,"Coming Due",TODAY()+31&lt;=AL4,"Schedule")</f>
        <v>N/A</v>
      </c>
      <c r="BR4" s="2" t="str">
        <f t="shared" ref="BR4:BR34" ca="1" si="22">_xlfn.IFS(I4="Yes","",AO4="N/A","N/A",AN4="","",ISNUMBER(AO4),AO4-AN4,TODAY()&gt;AN4,"Incomplete",TODAY()+30&gt;=AN4,"Coming Due",TODAY()+31&lt;=AN4,"Schedule")</f>
        <v>Schedule</v>
      </c>
      <c r="BS4" s="2" t="str">
        <f t="shared" ref="BS4:BS34" ca="1" si="23">_xlfn.IFS(I4="Yes","",AQ4="N/A","N/A",AP4="","",ISNUMBER(AQ4),AQ4-AP4,TODAY()&gt;AP4,"Incomplete",TODAY()+30&gt;=AP4,"Coming Due",TODAY()+31&lt;=AP4,"Schedule")</f>
        <v>Schedule</v>
      </c>
      <c r="BT4" s="2" t="str">
        <f t="shared" ref="BT4:BT34" ca="1" si="24">_xlfn.IFS(I4="Yes","",AS4="N/A","N/A",AR4="","",ISNUMBER(AS4),AS4-AR4,TODAY()&gt;AR4,"Incomplete",TODAY()+30&gt;=AR4,"Coming Due",TODAY()+31&lt;=AR4,"Schedule")</f>
        <v>Schedule</v>
      </c>
      <c r="BU4" s="2" t="str">
        <f t="shared" ref="BU4:BU34" ca="1" si="25">_xlfn.IFS(I4="Yes","",AU4="N/A","N/A",AT4="","",ISNUMBER(AU4),AU4-AT4,TODAY()&gt;AT4,"Incomplete",TODAY()+30&gt;=AT4,"Coming Due",TODAY()+31&lt;=AT4,"Schedule")</f>
        <v>Schedule</v>
      </c>
      <c r="BV4" s="2" t="str">
        <f t="shared" ref="BV4:BV34" ca="1" si="26">_xlfn.IFS(I4="Yes","",AW4="N/A","N/A",AV4="","",ISNUMBER(AW4),AW4-AV4,TODAY()&gt;AV4,"Incomplete",TODAY()+30&gt;=AV4,"Coming Due",TODAY()+31&lt;=AV4,"Schedule")</f>
        <v>Schedule</v>
      </c>
      <c r="BW4" s="2">
        <f t="shared" ref="BW4:BW34" ca="1" si="27">COUNTIF(BF4:BV4,"&gt;0")</f>
        <v>1</v>
      </c>
      <c r="BX4" s="2">
        <f t="shared" ref="BX4:BX34" ca="1" si="28">COUNTIF(BF4:BV4,"&gt;-365")</f>
        <v>2</v>
      </c>
      <c r="BY4" s="2"/>
      <c r="BZ4" s="2"/>
      <c r="CA4" s="2"/>
      <c r="CB4" s="9">
        <f t="shared" ref="CB4:CB34" ca="1" si="29">IF(BX4=0,"",1-(BW4/BX4))</f>
        <v>0.5</v>
      </c>
      <c r="CC4" s="10"/>
      <c r="CD4" s="10">
        <v>43391</v>
      </c>
      <c r="CE4" s="11">
        <f>SUMPRODUCT(ISNUMBER(SEARCH("Actual",$R$3:$BA$3))*($R$4:$BA$34&gt;=DATEVALUE("10/1/2018"))*($R$4:$BA$34&lt;=DATEVALUE("10/31/2018")))</f>
        <v>20</v>
      </c>
      <c r="CF4" s="12">
        <f>SUMPRODUCT(ISNUMBER(SEARCH("Plan",$R$3:$BA$3))*($R$4:$BA$34&gt;=DATEVALUE("10/1/2018"))*($R$4:$BA$34&lt;=DATEVALUE("10/31/2018")))</f>
        <v>25</v>
      </c>
      <c r="CG4" s="2"/>
    </row>
    <row r="5" spans="6:85" x14ac:dyDescent="0.25">
      <c r="F5" s="2" t="s">
        <v>0</v>
      </c>
      <c r="G5" s="2" t="s">
        <v>4</v>
      </c>
      <c r="H5" s="2" t="s">
        <v>2</v>
      </c>
      <c r="I5" s="2"/>
      <c r="J5" s="13">
        <v>43081</v>
      </c>
      <c r="K5" s="13">
        <v>43157</v>
      </c>
      <c r="L5" s="13">
        <v>43159</v>
      </c>
      <c r="M5" s="13">
        <v>43556</v>
      </c>
      <c r="N5" s="5">
        <v>43162</v>
      </c>
      <c r="O5" s="5">
        <v>43167</v>
      </c>
      <c r="P5" s="5">
        <v>43259</v>
      </c>
      <c r="Q5" s="5">
        <v>43257</v>
      </c>
      <c r="R5" s="3">
        <f t="shared" si="0"/>
        <v>43091</v>
      </c>
      <c r="S5" s="4">
        <v>43087</v>
      </c>
      <c r="T5" s="4">
        <f t="shared" si="1"/>
        <v>43155</v>
      </c>
      <c r="U5" s="4"/>
      <c r="V5" s="4">
        <f t="shared" si="2"/>
        <v>43504</v>
      </c>
      <c r="W5" s="4"/>
      <c r="X5" s="4">
        <f t="shared" si="3"/>
        <v>43273</v>
      </c>
      <c r="Y5" s="4"/>
      <c r="Z5" s="5">
        <f t="shared" si="4"/>
        <v>43149</v>
      </c>
      <c r="AA5" s="4" t="s">
        <v>3</v>
      </c>
      <c r="AB5" s="5">
        <f>_xlfn.IFS(K5="","",ISNUMBER(K5),K5-7)</f>
        <v>43150</v>
      </c>
      <c r="AC5" s="4">
        <v>43150</v>
      </c>
      <c r="AD5" s="5">
        <f>_xlfn.IFS(K5="","",ISNUMBER(K5),K5+14)</f>
        <v>43171</v>
      </c>
      <c r="AE5" s="4"/>
      <c r="AF5" s="5">
        <f>_xlfn.IFS(K5="","",ISNUMBER(K5),K5+21)</f>
        <v>43178</v>
      </c>
      <c r="AG5" s="4" t="s">
        <v>3</v>
      </c>
      <c r="AH5" s="5">
        <f t="shared" si="5"/>
        <v>43511</v>
      </c>
      <c r="AI5" s="4" t="s">
        <v>3</v>
      </c>
      <c r="AJ5" s="5">
        <f t="shared" si="6"/>
        <v>43486</v>
      </c>
      <c r="AK5" s="4" t="s">
        <v>3</v>
      </c>
      <c r="AL5" s="5">
        <f t="shared" si="7"/>
        <v>43496</v>
      </c>
      <c r="AM5" s="4" t="s">
        <v>3</v>
      </c>
      <c r="AN5" s="5">
        <f>_xlfn.IFS(M5="","",ISNUMBER(M5),M5-45)</f>
        <v>43511</v>
      </c>
      <c r="AO5" s="4"/>
      <c r="AP5" s="5">
        <f>_xlfn.IFS(M5="","",ISNUMBER(M5),M5-7)</f>
        <v>43549</v>
      </c>
      <c r="AQ5" s="4"/>
      <c r="AR5" s="6">
        <f>_xlfn.IFS(P5="TBD","",P5="","",ISNUMBER(P5),P5+2)</f>
        <v>43261</v>
      </c>
      <c r="AS5" s="4">
        <v>43258</v>
      </c>
      <c r="AT5" s="6">
        <f t="shared" si="8"/>
        <v>43266</v>
      </c>
      <c r="AU5" s="4">
        <v>43265</v>
      </c>
      <c r="AV5" s="6">
        <f>_xlfn.IFS(AT5="","",ISNUMBER(AT5),AT5+7)</f>
        <v>43273</v>
      </c>
      <c r="AW5" s="4"/>
      <c r="AX5" s="6">
        <f t="shared" si="9"/>
        <v>43105</v>
      </c>
      <c r="AY5" s="4" t="s">
        <v>3</v>
      </c>
      <c r="AZ5" s="6">
        <f>_xlfn.IFS(AT5="","",ISNUMBER(AT5),AT5+14)</f>
        <v>43280</v>
      </c>
      <c r="BA5" s="4"/>
      <c r="BB5" s="8"/>
      <c r="BC5" s="8"/>
      <c r="BD5" s="8"/>
      <c r="BE5" s="8"/>
      <c r="BF5" s="2">
        <f t="shared" ca="1" si="10"/>
        <v>5</v>
      </c>
      <c r="BG5" s="2">
        <f t="shared" ca="1" si="11"/>
        <v>-4</v>
      </c>
      <c r="BH5" s="2" t="str">
        <f t="shared" ca="1" si="12"/>
        <v>Incomplete</v>
      </c>
      <c r="BI5" s="2" t="str">
        <f t="shared" ca="1" si="13"/>
        <v>Schedule</v>
      </c>
      <c r="BJ5" s="2" t="str">
        <f t="shared" ca="1" si="14"/>
        <v>Incomplete</v>
      </c>
      <c r="BK5" s="2" t="str">
        <f t="shared" ca="1" si="15"/>
        <v>N/A</v>
      </c>
      <c r="BL5" s="2">
        <f t="shared" ca="1" si="16"/>
        <v>0</v>
      </c>
      <c r="BM5" s="2" t="str">
        <f t="shared" ca="1" si="17"/>
        <v>Incomplete</v>
      </c>
      <c r="BN5" s="2" t="str">
        <f t="shared" ca="1" si="18"/>
        <v>N/A</v>
      </c>
      <c r="BO5" s="2" t="str">
        <f t="shared" ca="1" si="19"/>
        <v>N/A</v>
      </c>
      <c r="BP5" s="2" t="str">
        <f t="shared" ca="1" si="20"/>
        <v>N/A</v>
      </c>
      <c r="BQ5" s="2" t="str">
        <f t="shared" ca="1" si="21"/>
        <v>N/A</v>
      </c>
      <c r="BR5" s="2" t="str">
        <f t="shared" ca="1" si="22"/>
        <v>Schedule</v>
      </c>
      <c r="BS5" s="2" t="str">
        <f t="shared" ca="1" si="23"/>
        <v>Schedule</v>
      </c>
      <c r="BT5" s="2">
        <f t="shared" ca="1" si="24"/>
        <v>-3</v>
      </c>
      <c r="BU5" s="2">
        <f t="shared" ca="1" si="25"/>
        <v>-1</v>
      </c>
      <c r="BV5" s="2" t="str">
        <f t="shared" ca="1" si="26"/>
        <v>Incomplete</v>
      </c>
      <c r="BW5" s="2">
        <f t="shared" ca="1" si="27"/>
        <v>1</v>
      </c>
      <c r="BX5" s="2">
        <f t="shared" ca="1" si="28"/>
        <v>5</v>
      </c>
      <c r="BY5" s="2"/>
      <c r="BZ5" s="2"/>
      <c r="CA5" s="2"/>
      <c r="CB5" s="9">
        <f t="shared" ca="1" si="29"/>
        <v>0.8</v>
      </c>
      <c r="CC5" s="10"/>
      <c r="CD5" s="10">
        <v>43422</v>
      </c>
      <c r="CE5" s="12">
        <f>SUMPRODUCT(ISNUMBER(SEARCH("Actual",$R$3:$BA$3))*($R$4:$BA$34&gt;=DATEVALUE("11/1/2018"))*($R$4:$BA$34&lt;=DATEVALUE("11/30/2018")))</f>
        <v>0</v>
      </c>
      <c r="CF5" s="12">
        <f>SUMPRODUCT(ISNUMBER(SEARCH("Plan",$R$3:$BA$3))*($R$4:$BA$34&gt;=DATEVALUE("11/1/2018"))*($R$4:$BA$34&lt;=DATEVALUE("11/30/2018")))</f>
        <v>13</v>
      </c>
      <c r="CG5" s="12"/>
    </row>
    <row r="6" spans="6:85" x14ac:dyDescent="0.25">
      <c r="F6" s="2" t="s">
        <v>0</v>
      </c>
      <c r="G6" s="2" t="s">
        <v>4</v>
      </c>
      <c r="H6" s="2" t="s">
        <v>2</v>
      </c>
      <c r="I6" s="2"/>
      <c r="J6" s="13">
        <v>43081</v>
      </c>
      <c r="K6" s="13">
        <v>43157</v>
      </c>
      <c r="L6" s="13">
        <v>43159</v>
      </c>
      <c r="M6" s="13">
        <v>43556</v>
      </c>
      <c r="N6" s="5">
        <v>43162</v>
      </c>
      <c r="O6" s="5">
        <v>43164</v>
      </c>
      <c r="P6" s="5">
        <v>43259</v>
      </c>
      <c r="Q6" s="5">
        <v>43257</v>
      </c>
      <c r="R6" s="3">
        <f t="shared" si="0"/>
        <v>43091</v>
      </c>
      <c r="S6" s="4">
        <v>43087</v>
      </c>
      <c r="T6" s="4">
        <f t="shared" si="1"/>
        <v>43155</v>
      </c>
      <c r="U6" s="4"/>
      <c r="V6" s="4">
        <f t="shared" si="2"/>
        <v>43504</v>
      </c>
      <c r="W6" s="4"/>
      <c r="X6" s="4">
        <f t="shared" si="3"/>
        <v>43273</v>
      </c>
      <c r="Y6" s="4"/>
      <c r="Z6" s="5">
        <f t="shared" si="4"/>
        <v>43149</v>
      </c>
      <c r="AA6" s="4" t="s">
        <v>3</v>
      </c>
      <c r="AB6" s="5">
        <f>_xlfn.IFS(K6="","",ISNUMBER(K6),K6-7)</f>
        <v>43150</v>
      </c>
      <c r="AC6" s="4">
        <v>43150</v>
      </c>
      <c r="AD6" s="5">
        <f>_xlfn.IFS(K6="","",ISNUMBER(K6),K6+14)</f>
        <v>43171</v>
      </c>
      <c r="AE6" s="4"/>
      <c r="AF6" s="5">
        <f>_xlfn.IFS(K6="","",ISNUMBER(K6),K6+21)</f>
        <v>43178</v>
      </c>
      <c r="AG6" s="4" t="s">
        <v>3</v>
      </c>
      <c r="AH6" s="5">
        <f t="shared" si="5"/>
        <v>43511</v>
      </c>
      <c r="AI6" s="4" t="s">
        <v>3</v>
      </c>
      <c r="AJ6" s="5">
        <f t="shared" si="6"/>
        <v>43486</v>
      </c>
      <c r="AK6" s="4" t="s">
        <v>3</v>
      </c>
      <c r="AL6" s="5">
        <f t="shared" si="7"/>
        <v>43496</v>
      </c>
      <c r="AM6" s="4" t="s">
        <v>3</v>
      </c>
      <c r="AN6" s="5">
        <f>_xlfn.IFS(M6="","",ISNUMBER(M6),M6-45)</f>
        <v>43511</v>
      </c>
      <c r="AO6" s="4"/>
      <c r="AP6" s="5">
        <f>_xlfn.IFS(M6="","",ISNUMBER(M6),M6-7)</f>
        <v>43549</v>
      </c>
      <c r="AQ6" s="4"/>
      <c r="AR6" s="6">
        <f>_xlfn.IFS(P6="TBD","",P6="","",ISNUMBER(P6),P6+2)</f>
        <v>43261</v>
      </c>
      <c r="AS6" s="4">
        <v>43258</v>
      </c>
      <c r="AT6" s="6">
        <f t="shared" si="8"/>
        <v>43266</v>
      </c>
      <c r="AU6" s="4">
        <v>43284</v>
      </c>
      <c r="AV6" s="6">
        <f>_xlfn.IFS(AT6="","",ISNUMBER(AT6),AT6+7)</f>
        <v>43273</v>
      </c>
      <c r="AW6" s="4"/>
      <c r="AX6" s="6">
        <f t="shared" si="9"/>
        <v>43105</v>
      </c>
      <c r="AY6" s="4" t="s">
        <v>3</v>
      </c>
      <c r="AZ6" s="6">
        <f>_xlfn.IFS(AT6="","",ISNUMBER(AT6),AT6+14)</f>
        <v>43280</v>
      </c>
      <c r="BA6" s="4"/>
      <c r="BB6" s="8"/>
      <c r="BC6" s="8"/>
      <c r="BD6" s="8"/>
      <c r="BE6" s="8"/>
      <c r="BF6" s="2">
        <f t="shared" ca="1" si="10"/>
        <v>2</v>
      </c>
      <c r="BG6" s="2">
        <f t="shared" ca="1" si="11"/>
        <v>-4</v>
      </c>
      <c r="BH6" s="2" t="str">
        <f t="shared" ca="1" si="12"/>
        <v>Incomplete</v>
      </c>
      <c r="BI6" s="2" t="str">
        <f t="shared" ca="1" si="13"/>
        <v>Schedule</v>
      </c>
      <c r="BJ6" s="2" t="str">
        <f t="shared" ca="1" si="14"/>
        <v>Incomplete</v>
      </c>
      <c r="BK6" s="2" t="str">
        <f t="shared" ca="1" si="15"/>
        <v>N/A</v>
      </c>
      <c r="BL6" s="2">
        <f t="shared" ca="1" si="16"/>
        <v>0</v>
      </c>
      <c r="BM6" s="2" t="str">
        <f t="shared" ca="1" si="17"/>
        <v>Incomplete</v>
      </c>
      <c r="BN6" s="2" t="str">
        <f t="shared" ca="1" si="18"/>
        <v>N/A</v>
      </c>
      <c r="BO6" s="2" t="str">
        <f t="shared" ca="1" si="19"/>
        <v>N/A</v>
      </c>
      <c r="BP6" s="2" t="str">
        <f t="shared" ca="1" si="20"/>
        <v>N/A</v>
      </c>
      <c r="BQ6" s="2" t="str">
        <f t="shared" ca="1" si="21"/>
        <v>N/A</v>
      </c>
      <c r="BR6" s="2" t="str">
        <f t="shared" ca="1" si="22"/>
        <v>Schedule</v>
      </c>
      <c r="BS6" s="2" t="str">
        <f t="shared" ca="1" si="23"/>
        <v>Schedule</v>
      </c>
      <c r="BT6" s="2">
        <f t="shared" ca="1" si="24"/>
        <v>-3</v>
      </c>
      <c r="BU6" s="2">
        <f t="shared" ca="1" si="25"/>
        <v>18</v>
      </c>
      <c r="BV6" s="2" t="str">
        <f t="shared" ca="1" si="26"/>
        <v>Incomplete</v>
      </c>
      <c r="BW6" s="2">
        <f t="shared" ca="1" si="27"/>
        <v>2</v>
      </c>
      <c r="BX6" s="2">
        <f t="shared" ca="1" si="28"/>
        <v>5</v>
      </c>
      <c r="BY6" s="2"/>
      <c r="BZ6" s="2"/>
      <c r="CA6" s="2"/>
      <c r="CB6" s="9">
        <f t="shared" ca="1" si="29"/>
        <v>0.6</v>
      </c>
      <c r="CC6" s="14"/>
      <c r="CD6" s="10">
        <v>43452</v>
      </c>
      <c r="CE6" s="12">
        <f>SUMPRODUCT(ISNUMBER(SEARCH("Actual",$R$3:$BA$3))*($R$4:$BA$34&gt;=DATEVALUE("12/1/2018"))*($R$4:$BA$34&lt;=DATEVALUE("12/31/2018")))</f>
        <v>0</v>
      </c>
      <c r="CF6" s="12">
        <f>SUMPRODUCT(ISNUMBER(SEARCH("Plan",$R$3:$BA$3))*($R$4:$BA$34&gt;=DATEVALUE("12/1/2018"))*($R$4:$BA$34&lt;=DATEVALUE("12/31/2018")))</f>
        <v>15</v>
      </c>
      <c r="CG6" s="10"/>
    </row>
    <row r="7" spans="6:85" x14ac:dyDescent="0.25">
      <c r="F7" s="2" t="s">
        <v>5</v>
      </c>
      <c r="G7" s="2" t="s">
        <v>6</v>
      </c>
      <c r="H7" s="2" t="s">
        <v>2</v>
      </c>
      <c r="I7" s="2"/>
      <c r="J7" s="13">
        <v>43228</v>
      </c>
      <c r="K7" s="13">
        <v>43249</v>
      </c>
      <c r="L7" s="13">
        <v>43249</v>
      </c>
      <c r="M7" s="13">
        <v>43141</v>
      </c>
      <c r="N7" s="5">
        <v>43255</v>
      </c>
      <c r="O7" s="5">
        <v>43252</v>
      </c>
      <c r="P7" s="5">
        <v>43259</v>
      </c>
      <c r="Q7" s="5">
        <v>43252</v>
      </c>
      <c r="R7" s="3">
        <f t="shared" si="0"/>
        <v>43238</v>
      </c>
      <c r="S7" s="4"/>
      <c r="T7" s="4">
        <f t="shared" si="1"/>
        <v>43248</v>
      </c>
      <c r="U7" s="4">
        <v>42716</v>
      </c>
      <c r="V7" s="4">
        <f t="shared" si="2"/>
        <v>43192</v>
      </c>
      <c r="W7" s="4">
        <v>43081</v>
      </c>
      <c r="X7" s="4">
        <f t="shared" si="3"/>
        <v>43273</v>
      </c>
      <c r="Y7" s="4">
        <v>42716</v>
      </c>
      <c r="Z7" s="5">
        <f t="shared" si="4"/>
        <v>43239</v>
      </c>
      <c r="AA7" s="4">
        <v>42766</v>
      </c>
      <c r="AB7" s="5">
        <f>_xlfn.IFS(K7="","",ISNUMBER(K7),K7-7)</f>
        <v>43242</v>
      </c>
      <c r="AC7" s="4">
        <v>42776</v>
      </c>
      <c r="AD7" s="5">
        <f>_xlfn.IFS(K7="","",ISNUMBER(K7),K7+14)</f>
        <v>43263</v>
      </c>
      <c r="AE7" s="4"/>
      <c r="AF7" s="5">
        <f>_xlfn.IFS(K7="","",ISNUMBER(K7),K7+21)</f>
        <v>43270</v>
      </c>
      <c r="AG7" s="4" t="s">
        <v>3</v>
      </c>
      <c r="AH7" s="5">
        <f t="shared" si="5"/>
        <v>43096</v>
      </c>
      <c r="AI7" s="4" t="s">
        <v>3</v>
      </c>
      <c r="AJ7" s="5">
        <f t="shared" si="6"/>
        <v>43071</v>
      </c>
      <c r="AK7" s="4" t="s">
        <v>3</v>
      </c>
      <c r="AL7" s="5">
        <f t="shared" si="7"/>
        <v>43081</v>
      </c>
      <c r="AM7" s="4" t="s">
        <v>3</v>
      </c>
      <c r="AN7" s="5">
        <v>43199</v>
      </c>
      <c r="AO7" s="4">
        <v>43199</v>
      </c>
      <c r="AP7" s="5">
        <v>43199</v>
      </c>
      <c r="AQ7" s="4">
        <v>43199</v>
      </c>
      <c r="AR7" s="6">
        <f>_xlfn.IFS(P7="TBD","",P7="","",ISNUMBER(P7),P7+2)</f>
        <v>43261</v>
      </c>
      <c r="AS7" s="4">
        <v>43261</v>
      </c>
      <c r="AT7" s="6">
        <f t="shared" si="8"/>
        <v>43266</v>
      </c>
      <c r="AU7" s="4">
        <v>43266</v>
      </c>
      <c r="AV7" s="6">
        <v>43166</v>
      </c>
      <c r="AW7" s="4">
        <v>43151</v>
      </c>
      <c r="AX7" s="6">
        <f t="shared" si="9"/>
        <v>43252</v>
      </c>
      <c r="AY7" s="4" t="s">
        <v>3</v>
      </c>
      <c r="AZ7" s="6">
        <v>43173</v>
      </c>
      <c r="BA7" s="4">
        <v>42802</v>
      </c>
      <c r="BB7" s="8"/>
      <c r="BC7" s="8"/>
      <c r="BD7" s="8"/>
      <c r="BE7" s="8"/>
      <c r="BF7" s="2">
        <f t="shared" ca="1" si="10"/>
        <v>-3</v>
      </c>
      <c r="BG7" s="2" t="str">
        <f t="shared" ca="1" si="11"/>
        <v>Incomplete</v>
      </c>
      <c r="BH7" s="2">
        <f t="shared" ca="1" si="12"/>
        <v>-532</v>
      </c>
      <c r="BI7" s="2">
        <f t="shared" ca="1" si="13"/>
        <v>-111</v>
      </c>
      <c r="BJ7" s="2">
        <f t="shared" ca="1" si="14"/>
        <v>-557</v>
      </c>
      <c r="BK7" s="2">
        <f t="shared" ca="1" si="15"/>
        <v>-473</v>
      </c>
      <c r="BL7" s="2">
        <f t="shared" ca="1" si="16"/>
        <v>-466</v>
      </c>
      <c r="BM7" s="2" t="str">
        <f t="shared" ca="1" si="17"/>
        <v>Incomplete</v>
      </c>
      <c r="BN7" s="2" t="str">
        <f t="shared" ca="1" si="18"/>
        <v>N/A</v>
      </c>
      <c r="BO7" s="2" t="str">
        <f t="shared" ca="1" si="19"/>
        <v>N/A</v>
      </c>
      <c r="BP7" s="2" t="str">
        <f t="shared" ca="1" si="20"/>
        <v>N/A</v>
      </c>
      <c r="BQ7" s="2" t="str">
        <f t="shared" ca="1" si="21"/>
        <v>N/A</v>
      </c>
      <c r="BR7" s="2">
        <f t="shared" ca="1" si="22"/>
        <v>0</v>
      </c>
      <c r="BS7" s="2">
        <f t="shared" ca="1" si="23"/>
        <v>0</v>
      </c>
      <c r="BT7" s="2">
        <f t="shared" ca="1" si="24"/>
        <v>0</v>
      </c>
      <c r="BU7" s="2">
        <f t="shared" ca="1" si="25"/>
        <v>0</v>
      </c>
      <c r="BV7" s="2">
        <f t="shared" ca="1" si="26"/>
        <v>-15</v>
      </c>
      <c r="BW7" s="2">
        <f t="shared" ca="1" si="27"/>
        <v>0</v>
      </c>
      <c r="BX7" s="2">
        <f t="shared" ca="1" si="28"/>
        <v>7</v>
      </c>
      <c r="BY7" s="2"/>
      <c r="BZ7" s="2"/>
      <c r="CA7" s="2"/>
      <c r="CB7" s="9">
        <f t="shared" ca="1" si="29"/>
        <v>1</v>
      </c>
      <c r="CC7" s="14"/>
      <c r="CD7" s="10"/>
      <c r="CE7" s="10"/>
      <c r="CF7" s="10"/>
      <c r="CG7" s="12"/>
    </row>
    <row r="8" spans="6:85" x14ac:dyDescent="0.25">
      <c r="F8" s="15" t="s">
        <v>0</v>
      </c>
      <c r="G8" s="15" t="s">
        <v>7</v>
      </c>
      <c r="H8" s="15" t="s">
        <v>2</v>
      </c>
      <c r="I8" s="15"/>
      <c r="J8" s="16">
        <v>42663</v>
      </c>
      <c r="K8" s="16">
        <v>43150</v>
      </c>
      <c r="L8" s="16">
        <v>43151</v>
      </c>
      <c r="M8" s="16">
        <v>43294</v>
      </c>
      <c r="N8" s="17">
        <v>42782</v>
      </c>
      <c r="O8" s="17">
        <v>42782</v>
      </c>
      <c r="P8" s="17">
        <v>42782</v>
      </c>
      <c r="Q8" s="17">
        <v>42782</v>
      </c>
      <c r="R8" s="18">
        <f t="shared" si="0"/>
        <v>42673</v>
      </c>
      <c r="S8" s="19">
        <v>42668</v>
      </c>
      <c r="T8" s="19">
        <f t="shared" si="1"/>
        <v>42775</v>
      </c>
      <c r="U8" s="4" t="s">
        <v>3</v>
      </c>
      <c r="V8" s="19">
        <f t="shared" si="2"/>
        <v>43265</v>
      </c>
      <c r="W8" s="19">
        <v>43201</v>
      </c>
      <c r="X8" s="19">
        <f t="shared" si="3"/>
        <v>42796</v>
      </c>
      <c r="Y8" s="19">
        <v>43174</v>
      </c>
      <c r="Z8" s="17">
        <f t="shared" si="4"/>
        <v>43141</v>
      </c>
      <c r="AA8" s="19">
        <v>43141</v>
      </c>
      <c r="AB8" s="17">
        <v>43238</v>
      </c>
      <c r="AC8" s="19">
        <v>43251</v>
      </c>
      <c r="AD8" s="17">
        <v>43259</v>
      </c>
      <c r="AE8" s="19">
        <v>43294</v>
      </c>
      <c r="AF8" s="17">
        <f>_xlfn.IFS(K8="","",ISNUMBER(K8),K8+21)</f>
        <v>43171</v>
      </c>
      <c r="AG8" s="19">
        <v>43300</v>
      </c>
      <c r="AH8" s="17">
        <f t="shared" si="5"/>
        <v>43249</v>
      </c>
      <c r="AI8" s="19" t="s">
        <v>3</v>
      </c>
      <c r="AJ8" s="17">
        <f t="shared" si="6"/>
        <v>43224</v>
      </c>
      <c r="AK8" s="19" t="s">
        <v>3</v>
      </c>
      <c r="AL8" s="17">
        <f t="shared" si="7"/>
        <v>43234</v>
      </c>
      <c r="AM8" s="19" t="s">
        <v>3</v>
      </c>
      <c r="AN8" s="17">
        <v>43272</v>
      </c>
      <c r="AO8" s="19">
        <v>43300</v>
      </c>
      <c r="AP8" s="5">
        <f>_xlfn.IFS(M8="","",ISNUMBER(M8),M8-7)</f>
        <v>43287</v>
      </c>
      <c r="AQ8" s="19"/>
      <c r="AR8" s="20">
        <f>_xlfn.IFS(P8="","",ISNUMBER(P8),P8+2)</f>
        <v>42784</v>
      </c>
      <c r="AS8" s="19">
        <v>42758</v>
      </c>
      <c r="AT8" s="6">
        <f t="shared" si="8"/>
        <v>42789</v>
      </c>
      <c r="AU8" s="19">
        <v>42765</v>
      </c>
      <c r="AV8" s="20">
        <f>_xlfn.IFS(AT8="","",ISNUMBER(AT8),AT8+7)</f>
        <v>42796</v>
      </c>
      <c r="AW8" s="19">
        <v>43294</v>
      </c>
      <c r="AX8" s="20">
        <f t="shared" si="9"/>
        <v>42687</v>
      </c>
      <c r="AY8" s="19" t="s">
        <v>3</v>
      </c>
      <c r="AZ8" s="20">
        <f>_xlfn.IFS(AT8="","",ISNUMBER(AT8),AT8+14)</f>
        <v>42803</v>
      </c>
      <c r="BA8" s="19">
        <v>42766</v>
      </c>
      <c r="BB8" s="21"/>
      <c r="BC8" s="21"/>
      <c r="BD8" s="21"/>
      <c r="BE8" s="21"/>
      <c r="BF8" s="15">
        <f t="shared" ca="1" si="10"/>
        <v>0</v>
      </c>
      <c r="BG8" s="15">
        <f t="shared" ca="1" si="11"/>
        <v>-5</v>
      </c>
      <c r="BH8" s="15" t="str">
        <f t="shared" ca="1" si="12"/>
        <v>N/A</v>
      </c>
      <c r="BI8" s="15">
        <f t="shared" ca="1" si="13"/>
        <v>-64</v>
      </c>
      <c r="BJ8" s="15">
        <f t="shared" ca="1" si="14"/>
        <v>378</v>
      </c>
      <c r="BK8" s="15">
        <f t="shared" ca="1" si="15"/>
        <v>0</v>
      </c>
      <c r="BL8" s="15">
        <f t="shared" ca="1" si="16"/>
        <v>13</v>
      </c>
      <c r="BM8" s="15">
        <f t="shared" ca="1" si="17"/>
        <v>35</v>
      </c>
      <c r="BN8" s="15">
        <f t="shared" ca="1" si="18"/>
        <v>129</v>
      </c>
      <c r="BO8" s="15" t="str">
        <f t="shared" ca="1" si="19"/>
        <v>N/A</v>
      </c>
      <c r="BP8" s="15" t="str">
        <f t="shared" ca="1" si="20"/>
        <v>N/A</v>
      </c>
      <c r="BQ8" s="15" t="str">
        <f t="shared" ca="1" si="21"/>
        <v>N/A</v>
      </c>
      <c r="BR8" s="15">
        <f t="shared" ca="1" si="22"/>
        <v>28</v>
      </c>
      <c r="BS8" s="15" t="str">
        <f t="shared" ca="1" si="23"/>
        <v>Incomplete</v>
      </c>
      <c r="BT8" s="15">
        <f t="shared" ca="1" si="24"/>
        <v>-26</v>
      </c>
      <c r="BU8" s="15">
        <f t="shared" ca="1" si="25"/>
        <v>-24</v>
      </c>
      <c r="BV8" s="15">
        <f t="shared" ca="1" si="26"/>
        <v>498</v>
      </c>
      <c r="BW8" s="15">
        <f t="shared" ca="1" si="27"/>
        <v>6</v>
      </c>
      <c r="BX8" s="15">
        <f t="shared" ca="1" si="28"/>
        <v>12</v>
      </c>
      <c r="BY8" s="15"/>
      <c r="BZ8" s="15"/>
      <c r="CA8" s="22"/>
      <c r="CB8" s="22">
        <f t="shared" ca="1" si="29"/>
        <v>0.5</v>
      </c>
      <c r="CC8" s="21"/>
      <c r="CD8" s="10"/>
      <c r="CE8" s="10"/>
      <c r="CF8" s="10"/>
      <c r="CG8" s="10"/>
    </row>
    <row r="9" spans="6:85" x14ac:dyDescent="0.25">
      <c r="F9" s="15" t="s">
        <v>0</v>
      </c>
      <c r="G9" s="15" t="s">
        <v>7</v>
      </c>
      <c r="H9" s="15" t="s">
        <v>2</v>
      </c>
      <c r="I9" s="15"/>
      <c r="J9" s="16">
        <v>42663</v>
      </c>
      <c r="K9" s="16">
        <v>43150</v>
      </c>
      <c r="L9" s="16">
        <v>43151</v>
      </c>
      <c r="M9" s="16">
        <v>43294</v>
      </c>
      <c r="N9" s="17">
        <v>42782</v>
      </c>
      <c r="O9" s="17">
        <v>42782</v>
      </c>
      <c r="P9" s="17">
        <v>42782</v>
      </c>
      <c r="Q9" s="17">
        <v>42782</v>
      </c>
      <c r="R9" s="18">
        <f t="shared" si="0"/>
        <v>42673</v>
      </c>
      <c r="S9" s="4">
        <v>42668</v>
      </c>
      <c r="T9" s="4">
        <f t="shared" si="1"/>
        <v>42775</v>
      </c>
      <c r="U9" s="4" t="s">
        <v>3</v>
      </c>
      <c r="V9" s="4">
        <f t="shared" si="2"/>
        <v>43276</v>
      </c>
      <c r="W9" s="4">
        <v>43205</v>
      </c>
      <c r="X9" s="4">
        <f t="shared" si="3"/>
        <v>42796</v>
      </c>
      <c r="Y9" s="4">
        <v>43205</v>
      </c>
      <c r="Z9" s="5">
        <f t="shared" si="4"/>
        <v>43141</v>
      </c>
      <c r="AA9" s="4">
        <v>43141</v>
      </c>
      <c r="AB9" s="5">
        <v>43238</v>
      </c>
      <c r="AC9" s="4">
        <v>43251</v>
      </c>
      <c r="AD9" s="5">
        <v>43259</v>
      </c>
      <c r="AE9" s="4">
        <v>43273</v>
      </c>
      <c r="AF9" s="5">
        <v>43280</v>
      </c>
      <c r="AG9" s="4">
        <v>43280</v>
      </c>
      <c r="AH9" s="5">
        <f t="shared" si="5"/>
        <v>43249</v>
      </c>
      <c r="AI9" s="4">
        <v>43133</v>
      </c>
      <c r="AJ9" s="5">
        <f t="shared" si="6"/>
        <v>43224</v>
      </c>
      <c r="AK9" s="4" t="s">
        <v>3</v>
      </c>
      <c r="AL9" s="5">
        <f t="shared" si="7"/>
        <v>43234</v>
      </c>
      <c r="AM9" s="4" t="s">
        <v>3</v>
      </c>
      <c r="AN9" s="5">
        <v>43283</v>
      </c>
      <c r="AO9" s="4">
        <v>43283</v>
      </c>
      <c r="AP9" s="5">
        <f>_xlfn.IFS(M9="","",ISNUMBER(M9),M9-7)</f>
        <v>43287</v>
      </c>
      <c r="AQ9" s="4"/>
      <c r="AR9" s="6">
        <f>_xlfn.IFS(P9="","",ISNUMBER(P9),P9+2)</f>
        <v>42784</v>
      </c>
      <c r="AS9" s="4">
        <v>42752</v>
      </c>
      <c r="AT9" s="6">
        <f t="shared" si="8"/>
        <v>42789</v>
      </c>
      <c r="AU9" s="4">
        <v>42762</v>
      </c>
      <c r="AV9" s="6">
        <v>43272</v>
      </c>
      <c r="AW9" s="4">
        <v>43271</v>
      </c>
      <c r="AX9" s="6">
        <f t="shared" si="9"/>
        <v>42687</v>
      </c>
      <c r="AY9" s="19" t="s">
        <v>3</v>
      </c>
      <c r="AZ9" s="6">
        <f>_xlfn.IFS(AT9="","",ISNUMBER(AT9),AT9+14)</f>
        <v>42803</v>
      </c>
      <c r="BA9" s="4">
        <v>42765</v>
      </c>
      <c r="BB9" s="21"/>
      <c r="BC9" s="21"/>
      <c r="BD9" s="21"/>
      <c r="BE9" s="8"/>
      <c r="BF9" s="2">
        <f t="shared" ca="1" si="10"/>
        <v>0</v>
      </c>
      <c r="BG9" s="2">
        <f t="shared" ca="1" si="11"/>
        <v>-5</v>
      </c>
      <c r="BH9" s="2" t="str">
        <f t="shared" ca="1" si="12"/>
        <v>N/A</v>
      </c>
      <c r="BI9" s="2">
        <f t="shared" ca="1" si="13"/>
        <v>-71</v>
      </c>
      <c r="BJ9" s="2">
        <f t="shared" ca="1" si="14"/>
        <v>409</v>
      </c>
      <c r="BK9" s="2">
        <f t="shared" ca="1" si="15"/>
        <v>0</v>
      </c>
      <c r="BL9" s="2">
        <f t="shared" ca="1" si="16"/>
        <v>13</v>
      </c>
      <c r="BM9" s="2">
        <f t="shared" ca="1" si="17"/>
        <v>14</v>
      </c>
      <c r="BN9" s="2">
        <f t="shared" ca="1" si="18"/>
        <v>0</v>
      </c>
      <c r="BO9" s="2">
        <f t="shared" ca="1" si="19"/>
        <v>-116</v>
      </c>
      <c r="BP9" s="2" t="str">
        <f t="shared" ca="1" si="20"/>
        <v>N/A</v>
      </c>
      <c r="BQ9" s="2" t="str">
        <f t="shared" ca="1" si="21"/>
        <v>N/A</v>
      </c>
      <c r="BR9" s="2">
        <f t="shared" ca="1" si="22"/>
        <v>0</v>
      </c>
      <c r="BS9" s="2" t="str">
        <f t="shared" ca="1" si="23"/>
        <v>Incomplete</v>
      </c>
      <c r="BT9" s="2">
        <f t="shared" ca="1" si="24"/>
        <v>-32</v>
      </c>
      <c r="BU9" s="2">
        <f t="shared" ca="1" si="25"/>
        <v>-27</v>
      </c>
      <c r="BV9" s="2">
        <f t="shared" ca="1" si="26"/>
        <v>-1</v>
      </c>
      <c r="BW9" s="2">
        <f t="shared" ca="1" si="27"/>
        <v>3</v>
      </c>
      <c r="BX9" s="2">
        <f t="shared" ca="1" si="28"/>
        <v>13</v>
      </c>
      <c r="BY9" s="15"/>
      <c r="BZ9" s="15"/>
      <c r="CA9" s="15"/>
      <c r="CB9" s="9">
        <f t="shared" ca="1" si="29"/>
        <v>0.76923076923076916</v>
      </c>
      <c r="CC9" s="21"/>
      <c r="CD9" s="10"/>
      <c r="CE9" s="10"/>
      <c r="CF9" s="10"/>
      <c r="CG9" s="10"/>
    </row>
    <row r="10" spans="6:85" x14ac:dyDescent="0.25">
      <c r="F10" s="15" t="s">
        <v>0</v>
      </c>
      <c r="G10" s="15" t="s">
        <v>7</v>
      </c>
      <c r="H10" s="15" t="s">
        <v>2</v>
      </c>
      <c r="I10" s="15"/>
      <c r="J10" s="16">
        <v>42663</v>
      </c>
      <c r="K10" s="16">
        <v>43150</v>
      </c>
      <c r="L10" s="16">
        <v>43151</v>
      </c>
      <c r="M10" s="16">
        <v>43294</v>
      </c>
      <c r="N10" s="17">
        <v>42782</v>
      </c>
      <c r="O10" s="17">
        <v>42782</v>
      </c>
      <c r="P10" s="17">
        <v>42782</v>
      </c>
      <c r="Q10" s="17">
        <v>42782</v>
      </c>
      <c r="R10" s="18">
        <f t="shared" si="0"/>
        <v>42673</v>
      </c>
      <c r="S10" s="4">
        <v>42668</v>
      </c>
      <c r="T10" s="4">
        <f t="shared" si="1"/>
        <v>42775</v>
      </c>
      <c r="U10" s="4" t="s">
        <v>3</v>
      </c>
      <c r="V10" s="4">
        <f t="shared" si="2"/>
        <v>43265</v>
      </c>
      <c r="W10" s="4">
        <v>43221</v>
      </c>
      <c r="X10" s="4">
        <f t="shared" si="3"/>
        <v>42796</v>
      </c>
      <c r="Y10" s="4">
        <v>43221</v>
      </c>
      <c r="Z10" s="5">
        <f t="shared" si="4"/>
        <v>43141</v>
      </c>
      <c r="AA10" s="4">
        <v>43141</v>
      </c>
      <c r="AB10" s="5">
        <v>43300</v>
      </c>
      <c r="AC10" s="4">
        <v>43294</v>
      </c>
      <c r="AD10" s="5">
        <v>43259</v>
      </c>
      <c r="AE10" s="4">
        <v>43307</v>
      </c>
      <c r="AF10" s="5">
        <f>_xlfn.IFS(K10="","",ISNUMBER(K10),K10+21)</f>
        <v>43171</v>
      </c>
      <c r="AG10" s="4">
        <v>43326</v>
      </c>
      <c r="AH10" s="5">
        <f t="shared" si="5"/>
        <v>43249</v>
      </c>
      <c r="AI10" s="4">
        <v>43133</v>
      </c>
      <c r="AJ10" s="5">
        <f t="shared" si="6"/>
        <v>43224</v>
      </c>
      <c r="AK10" s="4" t="s">
        <v>3</v>
      </c>
      <c r="AL10" s="5">
        <f t="shared" si="7"/>
        <v>43234</v>
      </c>
      <c r="AM10" s="4" t="s">
        <v>3</v>
      </c>
      <c r="AN10" s="5">
        <v>43272</v>
      </c>
      <c r="AO10" s="4">
        <v>43326</v>
      </c>
      <c r="AP10" s="5">
        <f>_xlfn.IFS(M10="","",ISNUMBER(M10),M10-7)</f>
        <v>43287</v>
      </c>
      <c r="AQ10" s="4"/>
      <c r="AR10" s="6">
        <f>_xlfn.IFS(P10="","",ISNUMBER(P10),P10+2)</f>
        <v>42784</v>
      </c>
      <c r="AS10" s="4">
        <v>42758</v>
      </c>
      <c r="AT10" s="6">
        <f t="shared" si="8"/>
        <v>42789</v>
      </c>
      <c r="AU10" s="4">
        <v>42766</v>
      </c>
      <c r="AV10" s="6">
        <f>_xlfn.IFS(AT10="","",ISNUMBER(AT10),AT10+7)</f>
        <v>42796</v>
      </c>
      <c r="AW10" s="4">
        <v>43312</v>
      </c>
      <c r="AX10" s="6">
        <f t="shared" si="9"/>
        <v>42687</v>
      </c>
      <c r="AY10" s="19" t="s">
        <v>3</v>
      </c>
      <c r="AZ10" s="6">
        <f>_xlfn.IFS(AT10="","",ISNUMBER(AT10),AT10+14)</f>
        <v>42803</v>
      </c>
      <c r="BA10" s="4">
        <v>42794</v>
      </c>
      <c r="BB10" s="21"/>
      <c r="BC10" s="21"/>
      <c r="BD10" s="21"/>
      <c r="BE10" s="21"/>
      <c r="BF10" s="2">
        <f t="shared" ca="1" si="10"/>
        <v>0</v>
      </c>
      <c r="BG10" s="2">
        <f t="shared" ca="1" si="11"/>
        <v>-5</v>
      </c>
      <c r="BH10" s="2" t="str">
        <f t="shared" ca="1" si="12"/>
        <v>N/A</v>
      </c>
      <c r="BI10" s="2">
        <f t="shared" ca="1" si="13"/>
        <v>-44</v>
      </c>
      <c r="BJ10" s="2">
        <f t="shared" ca="1" si="14"/>
        <v>425</v>
      </c>
      <c r="BK10" s="2">
        <f t="shared" ca="1" si="15"/>
        <v>0</v>
      </c>
      <c r="BL10" s="2">
        <f t="shared" ca="1" si="16"/>
        <v>-6</v>
      </c>
      <c r="BM10" s="2">
        <f t="shared" ca="1" si="17"/>
        <v>48</v>
      </c>
      <c r="BN10" s="2">
        <f t="shared" ca="1" si="18"/>
        <v>155</v>
      </c>
      <c r="BO10" s="2">
        <f t="shared" ca="1" si="19"/>
        <v>-116</v>
      </c>
      <c r="BP10" s="2" t="str">
        <f t="shared" ca="1" si="20"/>
        <v>N/A</v>
      </c>
      <c r="BQ10" s="2" t="str">
        <f t="shared" ca="1" si="21"/>
        <v>N/A</v>
      </c>
      <c r="BR10" s="2">
        <f t="shared" ca="1" si="22"/>
        <v>54</v>
      </c>
      <c r="BS10" s="2" t="str">
        <f t="shared" ca="1" si="23"/>
        <v>Incomplete</v>
      </c>
      <c r="BT10" s="2">
        <f t="shared" ca="1" si="24"/>
        <v>-26</v>
      </c>
      <c r="BU10" s="2">
        <f t="shared" ca="1" si="25"/>
        <v>-23</v>
      </c>
      <c r="BV10" s="2">
        <f t="shared" ca="1" si="26"/>
        <v>516</v>
      </c>
      <c r="BW10" s="2">
        <f t="shared" ca="1" si="27"/>
        <v>5</v>
      </c>
      <c r="BX10" s="2">
        <f t="shared" ca="1" si="28"/>
        <v>13</v>
      </c>
      <c r="BY10" s="15"/>
      <c r="BZ10" s="15"/>
      <c r="CA10" s="15"/>
      <c r="CB10" s="9">
        <f t="shared" ca="1" si="29"/>
        <v>0.61538461538461542</v>
      </c>
      <c r="CC10" s="21"/>
      <c r="CD10" s="10"/>
      <c r="CE10" s="10"/>
      <c r="CF10" s="10"/>
      <c r="CG10" s="10"/>
    </row>
    <row r="11" spans="6:85" x14ac:dyDescent="0.25">
      <c r="F11" s="15" t="s">
        <v>0</v>
      </c>
      <c r="G11" s="15" t="s">
        <v>7</v>
      </c>
      <c r="H11" s="15" t="s">
        <v>2</v>
      </c>
      <c r="I11" s="15"/>
      <c r="J11" s="16">
        <v>42663</v>
      </c>
      <c r="K11" s="16">
        <v>43150</v>
      </c>
      <c r="L11" s="16">
        <v>43151</v>
      </c>
      <c r="M11" s="16">
        <v>43294</v>
      </c>
      <c r="N11" s="17">
        <v>42782</v>
      </c>
      <c r="O11" s="17">
        <v>42782</v>
      </c>
      <c r="P11" s="17">
        <v>42782</v>
      </c>
      <c r="Q11" s="17">
        <v>42782</v>
      </c>
      <c r="R11" s="18">
        <f t="shared" si="0"/>
        <v>42673</v>
      </c>
      <c r="S11" s="4">
        <v>42668</v>
      </c>
      <c r="T11" s="4">
        <f t="shared" si="1"/>
        <v>42775</v>
      </c>
      <c r="U11" s="4" t="s">
        <v>3</v>
      </c>
      <c r="V11" s="4">
        <f t="shared" si="2"/>
        <v>43265</v>
      </c>
      <c r="W11" s="4">
        <v>43221</v>
      </c>
      <c r="X11" s="4">
        <f t="shared" si="3"/>
        <v>42796</v>
      </c>
      <c r="Y11" s="4">
        <v>43221</v>
      </c>
      <c r="Z11" s="5">
        <f t="shared" si="4"/>
        <v>43141</v>
      </c>
      <c r="AA11" s="4">
        <v>43141</v>
      </c>
      <c r="AB11" s="5">
        <v>43300</v>
      </c>
      <c r="AC11" s="4">
        <v>43294</v>
      </c>
      <c r="AD11" s="5">
        <v>43259</v>
      </c>
      <c r="AE11" s="4">
        <v>43307</v>
      </c>
      <c r="AF11" s="5">
        <f>_xlfn.IFS(K11="","",ISNUMBER(K11),K11+21)</f>
        <v>43171</v>
      </c>
      <c r="AG11" s="4">
        <v>43320</v>
      </c>
      <c r="AH11" s="5">
        <f t="shared" si="5"/>
        <v>43249</v>
      </c>
      <c r="AI11" s="4">
        <v>43133</v>
      </c>
      <c r="AJ11" s="5">
        <f t="shared" si="6"/>
        <v>43224</v>
      </c>
      <c r="AK11" s="4" t="s">
        <v>3</v>
      </c>
      <c r="AL11" s="5">
        <f t="shared" si="7"/>
        <v>43234</v>
      </c>
      <c r="AM11" s="4" t="s">
        <v>3</v>
      </c>
      <c r="AN11" s="5">
        <v>43272</v>
      </c>
      <c r="AO11" s="4">
        <v>43320</v>
      </c>
      <c r="AP11" s="5">
        <f>_xlfn.IFS(M11="","",ISNUMBER(M11),M11-7)</f>
        <v>43287</v>
      </c>
      <c r="AQ11" s="4"/>
      <c r="AR11" s="6">
        <f>_xlfn.IFS(P11="","",ISNUMBER(P11),P11+2)</f>
        <v>42784</v>
      </c>
      <c r="AS11" s="4">
        <v>42758</v>
      </c>
      <c r="AT11" s="6">
        <f t="shared" si="8"/>
        <v>42789</v>
      </c>
      <c r="AU11" s="4">
        <v>42765</v>
      </c>
      <c r="AV11" s="6">
        <f>_xlfn.IFS(AT11="","",ISNUMBER(AT11),AT11+7)</f>
        <v>42796</v>
      </c>
      <c r="AW11" s="4">
        <v>43312</v>
      </c>
      <c r="AX11" s="6">
        <f t="shared" si="9"/>
        <v>42687</v>
      </c>
      <c r="AY11" s="19" t="s">
        <v>3</v>
      </c>
      <c r="AZ11" s="6">
        <f>_xlfn.IFS(AT11="","",ISNUMBER(AT11),AT11+14)</f>
        <v>42803</v>
      </c>
      <c r="BA11" s="4">
        <v>42766</v>
      </c>
      <c r="BB11" s="21"/>
      <c r="BC11" s="21"/>
      <c r="BD11" s="21"/>
      <c r="BE11" s="21"/>
      <c r="BF11" s="2">
        <f t="shared" ca="1" si="10"/>
        <v>0</v>
      </c>
      <c r="BG11" s="2">
        <f t="shared" ca="1" si="11"/>
        <v>-5</v>
      </c>
      <c r="BH11" s="2" t="str">
        <f t="shared" ca="1" si="12"/>
        <v>N/A</v>
      </c>
      <c r="BI11" s="2">
        <f t="shared" ca="1" si="13"/>
        <v>-44</v>
      </c>
      <c r="BJ11" s="2">
        <f t="shared" ca="1" si="14"/>
        <v>425</v>
      </c>
      <c r="BK11" s="2">
        <f t="shared" ca="1" si="15"/>
        <v>0</v>
      </c>
      <c r="BL11" s="2">
        <f t="shared" ca="1" si="16"/>
        <v>-6</v>
      </c>
      <c r="BM11" s="2">
        <f t="shared" ca="1" si="17"/>
        <v>48</v>
      </c>
      <c r="BN11" s="2">
        <f t="shared" ca="1" si="18"/>
        <v>149</v>
      </c>
      <c r="BO11" s="2">
        <f t="shared" ca="1" si="19"/>
        <v>-116</v>
      </c>
      <c r="BP11" s="2" t="str">
        <f t="shared" ca="1" si="20"/>
        <v>N/A</v>
      </c>
      <c r="BQ11" s="2" t="str">
        <f t="shared" ca="1" si="21"/>
        <v>N/A</v>
      </c>
      <c r="BR11" s="2">
        <f t="shared" ca="1" si="22"/>
        <v>48</v>
      </c>
      <c r="BS11" s="2" t="str">
        <f t="shared" ca="1" si="23"/>
        <v>Incomplete</v>
      </c>
      <c r="BT11" s="2">
        <f t="shared" ca="1" si="24"/>
        <v>-26</v>
      </c>
      <c r="BU11" s="2">
        <f t="shared" ca="1" si="25"/>
        <v>-24</v>
      </c>
      <c r="BV11" s="2">
        <f t="shared" ca="1" si="26"/>
        <v>516</v>
      </c>
      <c r="BW11" s="2">
        <f t="shared" ca="1" si="27"/>
        <v>5</v>
      </c>
      <c r="BX11" s="2">
        <f t="shared" ca="1" si="28"/>
        <v>13</v>
      </c>
      <c r="BY11" s="15"/>
      <c r="BZ11" s="15"/>
      <c r="CA11" s="15"/>
      <c r="CB11" s="9">
        <f t="shared" ca="1" si="29"/>
        <v>0.61538461538461542</v>
      </c>
      <c r="CC11" s="21"/>
      <c r="CD11" s="10"/>
      <c r="CE11" s="10"/>
      <c r="CF11" s="10"/>
      <c r="CG11" s="10"/>
    </row>
    <row r="12" spans="6:85" x14ac:dyDescent="0.25">
      <c r="F12" s="15" t="s">
        <v>5</v>
      </c>
      <c r="G12" s="15" t="s">
        <v>8</v>
      </c>
      <c r="H12" s="15" t="s">
        <v>2</v>
      </c>
      <c r="I12" s="15"/>
      <c r="J12" s="16">
        <v>43230</v>
      </c>
      <c r="K12" s="16">
        <v>43258</v>
      </c>
      <c r="L12" s="16">
        <v>43258</v>
      </c>
      <c r="M12" s="16">
        <v>43318</v>
      </c>
      <c r="N12" s="17">
        <v>43252</v>
      </c>
      <c r="O12" s="17">
        <v>43251</v>
      </c>
      <c r="P12" s="17">
        <v>43254</v>
      </c>
      <c r="Q12" s="17">
        <v>43251</v>
      </c>
      <c r="R12" s="18">
        <f t="shared" si="0"/>
        <v>43240</v>
      </c>
      <c r="S12" s="4">
        <v>43230</v>
      </c>
      <c r="T12" s="4">
        <f t="shared" si="1"/>
        <v>43245</v>
      </c>
      <c r="U12" s="4">
        <v>42716</v>
      </c>
      <c r="V12" s="4">
        <v>43007</v>
      </c>
      <c r="W12" s="4">
        <v>42985</v>
      </c>
      <c r="X12" s="4">
        <v>42796</v>
      </c>
      <c r="Y12" s="4">
        <v>42809</v>
      </c>
      <c r="Z12" s="5">
        <v>43008</v>
      </c>
      <c r="AA12" s="4">
        <v>43008</v>
      </c>
      <c r="AB12" s="5">
        <v>43011</v>
      </c>
      <c r="AC12" s="4">
        <v>42777</v>
      </c>
      <c r="AD12" s="5">
        <v>43032</v>
      </c>
      <c r="AE12" s="4">
        <v>42872</v>
      </c>
      <c r="AF12" s="5">
        <v>43039</v>
      </c>
      <c r="AG12" s="4">
        <v>43039</v>
      </c>
      <c r="AH12" s="5">
        <v>43014</v>
      </c>
      <c r="AI12" s="4">
        <v>43001</v>
      </c>
      <c r="AJ12" s="5">
        <f t="shared" si="6"/>
        <v>43248</v>
      </c>
      <c r="AK12" s="4" t="s">
        <v>3</v>
      </c>
      <c r="AL12" s="5">
        <f t="shared" si="7"/>
        <v>43258</v>
      </c>
      <c r="AM12" s="4" t="s">
        <v>3</v>
      </c>
      <c r="AN12" s="5">
        <v>43294</v>
      </c>
      <c r="AO12" s="4">
        <v>43292</v>
      </c>
      <c r="AP12" s="5">
        <f>_xlfn.IFS(M12="","",ISNUMBER(M12),M12-7)</f>
        <v>43311</v>
      </c>
      <c r="AQ12" s="4"/>
      <c r="AR12" s="6">
        <f t="shared" ref="AR12:AR18" si="30">_xlfn.IFS(P12="TBD","",P12="","",ISNUMBER(P12),P12+2)</f>
        <v>43256</v>
      </c>
      <c r="AS12" s="4">
        <v>43251</v>
      </c>
      <c r="AT12" s="6">
        <f t="shared" si="8"/>
        <v>43261</v>
      </c>
      <c r="AU12" s="4">
        <v>43272</v>
      </c>
      <c r="AV12" s="6">
        <v>42796</v>
      </c>
      <c r="AW12" s="4">
        <v>42796</v>
      </c>
      <c r="AX12" s="6">
        <f t="shared" si="9"/>
        <v>43254</v>
      </c>
      <c r="AY12" s="19" t="s">
        <v>3</v>
      </c>
      <c r="AZ12" s="6">
        <v>42803</v>
      </c>
      <c r="BA12" s="4">
        <v>42803</v>
      </c>
      <c r="BB12" s="21"/>
      <c r="BC12" s="21"/>
      <c r="BD12" s="21"/>
      <c r="BE12" s="21"/>
      <c r="BF12" s="2">
        <f t="shared" ca="1" si="10"/>
        <v>-1</v>
      </c>
      <c r="BG12" s="2">
        <f t="shared" ca="1" si="11"/>
        <v>-10</v>
      </c>
      <c r="BH12" s="2">
        <f t="shared" ca="1" si="12"/>
        <v>-529</v>
      </c>
      <c r="BI12" s="2">
        <f t="shared" ca="1" si="13"/>
        <v>-22</v>
      </c>
      <c r="BJ12" s="2">
        <f t="shared" ca="1" si="14"/>
        <v>13</v>
      </c>
      <c r="BK12" s="2">
        <f t="shared" ca="1" si="15"/>
        <v>0</v>
      </c>
      <c r="BL12" s="2">
        <f t="shared" ca="1" si="16"/>
        <v>-234</v>
      </c>
      <c r="BM12" s="2">
        <f t="shared" ca="1" si="17"/>
        <v>-160</v>
      </c>
      <c r="BN12" s="2">
        <f t="shared" ca="1" si="18"/>
        <v>0</v>
      </c>
      <c r="BO12" s="2">
        <f t="shared" ca="1" si="19"/>
        <v>-13</v>
      </c>
      <c r="BP12" s="2" t="str">
        <f t="shared" ca="1" si="20"/>
        <v>N/A</v>
      </c>
      <c r="BQ12" s="2" t="str">
        <f t="shared" ca="1" si="21"/>
        <v>N/A</v>
      </c>
      <c r="BR12" s="2">
        <f t="shared" ca="1" si="22"/>
        <v>-2</v>
      </c>
      <c r="BS12" s="2" t="str">
        <f t="shared" ca="1" si="23"/>
        <v>Incomplete</v>
      </c>
      <c r="BT12" s="2">
        <f t="shared" ca="1" si="24"/>
        <v>-5</v>
      </c>
      <c r="BU12" s="2">
        <f t="shared" ca="1" si="25"/>
        <v>11</v>
      </c>
      <c r="BV12" s="2">
        <f t="shared" ca="1" si="26"/>
        <v>0</v>
      </c>
      <c r="BW12" s="2">
        <f t="shared" ca="1" si="27"/>
        <v>2</v>
      </c>
      <c r="BX12" s="2">
        <f t="shared" ca="1" si="28"/>
        <v>13</v>
      </c>
      <c r="BY12" s="15"/>
      <c r="BZ12" s="15"/>
      <c r="CA12" s="15"/>
      <c r="CB12" s="9">
        <f t="shared" ca="1" si="29"/>
        <v>0.84615384615384615</v>
      </c>
      <c r="CC12" s="21"/>
      <c r="CD12" s="10"/>
      <c r="CE12" s="10"/>
      <c r="CF12" s="10"/>
      <c r="CG12" s="10"/>
    </row>
    <row r="13" spans="6:85" x14ac:dyDescent="0.25">
      <c r="F13" s="2" t="s">
        <v>0</v>
      </c>
      <c r="G13" s="2" t="s">
        <v>7</v>
      </c>
      <c r="H13" s="2" t="s">
        <v>2</v>
      </c>
      <c r="I13" s="2"/>
      <c r="J13" s="3">
        <v>43321</v>
      </c>
      <c r="K13" s="3">
        <v>43384</v>
      </c>
      <c r="L13" s="3">
        <v>43406</v>
      </c>
      <c r="M13" s="3">
        <v>43406</v>
      </c>
      <c r="N13" s="4">
        <v>43384</v>
      </c>
      <c r="O13" s="4">
        <v>43378</v>
      </c>
      <c r="P13" s="4">
        <v>43381</v>
      </c>
      <c r="Q13" s="4">
        <v>43383</v>
      </c>
      <c r="R13" s="3">
        <f t="shared" si="0"/>
        <v>43331</v>
      </c>
      <c r="S13" s="4">
        <v>43333</v>
      </c>
      <c r="T13" s="4">
        <f t="shared" si="1"/>
        <v>43377</v>
      </c>
      <c r="U13" s="4">
        <v>43377</v>
      </c>
      <c r="V13" s="4">
        <f t="shared" ref="V13:V34" si="31">_xlfn.IFS(AN13="","",ISNUMBER(AN13),AN13-7)</f>
        <v>43427</v>
      </c>
      <c r="W13" s="4">
        <v>43381</v>
      </c>
      <c r="X13" s="4">
        <f t="shared" ref="X13:X34" si="32">_xlfn.IFS(AT13="","",ISNUMBER(AT13),AT13+7)</f>
        <v>43395</v>
      </c>
      <c r="Y13" s="4">
        <v>43381</v>
      </c>
      <c r="Z13" s="5">
        <f t="shared" ref="Z13:Z34" si="33">_xlfn.IFS(L13="","",ISNUMBER(L13),L13-10)</f>
        <v>43396</v>
      </c>
      <c r="AA13" s="4">
        <v>43396</v>
      </c>
      <c r="AB13" s="5">
        <f t="shared" ref="AB13:AB34" si="34">_xlfn.IFS(K13="","",ISNUMBER(K13),K13-7)</f>
        <v>43377</v>
      </c>
      <c r="AC13" s="4">
        <v>43377</v>
      </c>
      <c r="AD13" s="5">
        <f t="shared" ref="AD13:AD34" si="35">_xlfn.IFS(K13="","",ISNUMBER(K13),K13+14)</f>
        <v>43398</v>
      </c>
      <c r="AE13" s="4"/>
      <c r="AF13" s="5">
        <f t="shared" ref="AF13:AF34" si="36">_xlfn.IFS(K13="","",ISNUMBER(K13),K13+21)</f>
        <v>43405</v>
      </c>
      <c r="AG13" s="4"/>
      <c r="AH13" s="5">
        <v>43403</v>
      </c>
      <c r="AI13" s="4">
        <v>43395</v>
      </c>
      <c r="AJ13" s="5">
        <v>43405</v>
      </c>
      <c r="AK13" s="4"/>
      <c r="AL13" s="5">
        <v>43419</v>
      </c>
      <c r="AM13" s="4"/>
      <c r="AN13" s="5">
        <v>43434</v>
      </c>
      <c r="AO13" s="4"/>
      <c r="AP13" s="5">
        <v>43434</v>
      </c>
      <c r="AQ13" s="4"/>
      <c r="AR13" s="6">
        <f t="shared" si="30"/>
        <v>43383</v>
      </c>
      <c r="AS13" s="4">
        <v>43376</v>
      </c>
      <c r="AT13" s="6">
        <f t="shared" si="8"/>
        <v>43388</v>
      </c>
      <c r="AU13" s="4">
        <v>43383</v>
      </c>
      <c r="AV13" s="6">
        <f t="shared" ref="AV13:AV34" si="37">_xlfn.IFS(AT13="","",ISNUMBER(AT13),AT13+7)</f>
        <v>43395</v>
      </c>
      <c r="AW13" s="4"/>
      <c r="AX13" s="6">
        <f t="shared" si="9"/>
        <v>43345</v>
      </c>
      <c r="AY13" s="4">
        <v>43345</v>
      </c>
      <c r="AZ13" s="6">
        <f t="shared" ref="AZ13:AZ34" si="38">_xlfn.IFS(AT13="","",ISNUMBER(AT13),AT13+14)</f>
        <v>43402</v>
      </c>
      <c r="BA13" s="4"/>
      <c r="BB13" s="8"/>
      <c r="BC13" s="8"/>
      <c r="BD13" s="8"/>
      <c r="BE13" s="8"/>
      <c r="BF13" s="2">
        <f t="shared" ca="1" si="10"/>
        <v>-6</v>
      </c>
      <c r="BG13" s="2">
        <f t="shared" ca="1" si="11"/>
        <v>2</v>
      </c>
      <c r="BH13" s="2">
        <f t="shared" ca="1" si="12"/>
        <v>0</v>
      </c>
      <c r="BI13" s="2">
        <f t="shared" ca="1" si="13"/>
        <v>-46</v>
      </c>
      <c r="BJ13" s="2">
        <f t="shared" ca="1" si="14"/>
        <v>-14</v>
      </c>
      <c r="BK13" s="2">
        <f t="shared" ca="1" si="15"/>
        <v>0</v>
      </c>
      <c r="BL13" s="2">
        <f t="shared" ca="1" si="16"/>
        <v>0</v>
      </c>
      <c r="BM13" s="2" t="str">
        <f t="shared" ca="1" si="17"/>
        <v>Incomplete</v>
      </c>
      <c r="BN13" s="2" t="str">
        <f t="shared" ca="1" si="18"/>
        <v>Incomplete</v>
      </c>
      <c r="BO13" s="2">
        <f t="shared" ca="1" si="19"/>
        <v>-8</v>
      </c>
      <c r="BP13" s="2" t="str">
        <f t="shared" ca="1" si="20"/>
        <v>Incomplete</v>
      </c>
      <c r="BQ13" s="2" t="str">
        <f t="shared" ca="1" si="21"/>
        <v>Coming Due</v>
      </c>
      <c r="BR13" s="2" t="str">
        <f t="shared" ca="1" si="22"/>
        <v>Coming Due</v>
      </c>
      <c r="BS13" s="2" t="str">
        <f t="shared" ca="1" si="23"/>
        <v>Coming Due</v>
      </c>
      <c r="BT13" s="2">
        <f t="shared" ca="1" si="24"/>
        <v>-7</v>
      </c>
      <c r="BU13" s="2">
        <f t="shared" ca="1" si="25"/>
        <v>-5</v>
      </c>
      <c r="BV13" s="2" t="str">
        <f t="shared" ca="1" si="26"/>
        <v>Incomplete</v>
      </c>
      <c r="BW13" s="2">
        <f t="shared" ca="1" si="27"/>
        <v>1</v>
      </c>
      <c r="BX13" s="2">
        <f t="shared" ca="1" si="28"/>
        <v>10</v>
      </c>
      <c r="BY13" s="2"/>
      <c r="BZ13" s="2"/>
      <c r="CA13" s="2"/>
      <c r="CB13" s="9">
        <f t="shared" ca="1" si="29"/>
        <v>0.9</v>
      </c>
      <c r="CC13" s="8"/>
      <c r="CD13" s="10"/>
      <c r="CE13" s="10"/>
      <c r="CF13" s="12"/>
      <c r="CG13" s="10"/>
    </row>
    <row r="14" spans="6:85" x14ac:dyDescent="0.25">
      <c r="F14" s="2" t="s">
        <v>0</v>
      </c>
      <c r="G14" s="2" t="s">
        <v>7</v>
      </c>
      <c r="H14" s="2" t="s">
        <v>2</v>
      </c>
      <c r="I14" s="2"/>
      <c r="J14" s="3">
        <v>43279</v>
      </c>
      <c r="K14" s="3">
        <v>43451</v>
      </c>
      <c r="L14" s="3">
        <v>43240</v>
      </c>
      <c r="M14" s="3">
        <v>43780</v>
      </c>
      <c r="N14" s="4">
        <v>43373</v>
      </c>
      <c r="O14" s="4">
        <v>43388</v>
      </c>
      <c r="P14" s="4">
        <v>43525</v>
      </c>
      <c r="Q14" s="4"/>
      <c r="R14" s="3">
        <f t="shared" si="0"/>
        <v>43289</v>
      </c>
      <c r="S14" s="4">
        <v>43298</v>
      </c>
      <c r="T14" s="4">
        <f t="shared" si="1"/>
        <v>43366</v>
      </c>
      <c r="U14" s="4"/>
      <c r="V14" s="4">
        <f t="shared" si="31"/>
        <v>43728</v>
      </c>
      <c r="W14" s="4"/>
      <c r="X14" s="4">
        <f t="shared" si="32"/>
        <v>43539</v>
      </c>
      <c r="Y14" s="4"/>
      <c r="Z14" s="5">
        <f t="shared" si="33"/>
        <v>43230</v>
      </c>
      <c r="AA14" s="4" t="s">
        <v>3</v>
      </c>
      <c r="AB14" s="5">
        <f t="shared" si="34"/>
        <v>43444</v>
      </c>
      <c r="AC14" s="4"/>
      <c r="AD14" s="5">
        <f t="shared" si="35"/>
        <v>43465</v>
      </c>
      <c r="AE14" s="4"/>
      <c r="AF14" s="5">
        <f t="shared" si="36"/>
        <v>43472</v>
      </c>
      <c r="AG14" s="4"/>
      <c r="AH14" s="5">
        <f>_xlfn.IFS(M14="","",ISNUMBER(M14),M14-45)</f>
        <v>43735</v>
      </c>
      <c r="AI14" s="4"/>
      <c r="AJ14" s="5">
        <f t="shared" ref="AJ14:AJ34" si="39">_xlfn.IFS(M14="","",ISNUMBER(M14),M14-70)</f>
        <v>43710</v>
      </c>
      <c r="AK14" s="4" t="s">
        <v>3</v>
      </c>
      <c r="AL14" s="5">
        <f t="shared" ref="AL14:AL34" si="40">_xlfn.IFS(M14="","",ISNUMBER(M14),M14-60)</f>
        <v>43720</v>
      </c>
      <c r="AM14" s="4" t="s">
        <v>3</v>
      </c>
      <c r="AN14" s="5">
        <f t="shared" ref="AN14:AN34" si="41">_xlfn.IFS(M14="","",ISNUMBER(M14),M14-45)</f>
        <v>43735</v>
      </c>
      <c r="AO14" s="4"/>
      <c r="AP14" s="5">
        <f t="shared" ref="AP14:AP34" si="42">_xlfn.IFS(M14="","",ISNUMBER(M14),M14-7)</f>
        <v>43773</v>
      </c>
      <c r="AQ14" s="4"/>
      <c r="AR14" s="6">
        <f t="shared" si="30"/>
        <v>43527</v>
      </c>
      <c r="AS14" s="4"/>
      <c r="AT14" s="6">
        <f t="shared" si="8"/>
        <v>43532</v>
      </c>
      <c r="AU14" s="4"/>
      <c r="AV14" s="6">
        <f t="shared" si="37"/>
        <v>43539</v>
      </c>
      <c r="AW14" s="4"/>
      <c r="AX14" s="6">
        <f t="shared" si="9"/>
        <v>43303</v>
      </c>
      <c r="AY14" s="4"/>
      <c r="AZ14" s="6">
        <f t="shared" si="38"/>
        <v>43546</v>
      </c>
      <c r="BA14" s="4"/>
      <c r="BB14" s="8"/>
      <c r="BC14" s="8"/>
      <c r="BD14" s="8"/>
      <c r="BE14" s="8"/>
      <c r="BF14" s="2">
        <f t="shared" ca="1" si="10"/>
        <v>15</v>
      </c>
      <c r="BG14" s="2">
        <f t="shared" ca="1" si="11"/>
        <v>9</v>
      </c>
      <c r="BH14" s="2" t="str">
        <f t="shared" ca="1" si="12"/>
        <v>Incomplete</v>
      </c>
      <c r="BI14" s="2" t="str">
        <f t="shared" ca="1" si="13"/>
        <v>Schedule</v>
      </c>
      <c r="BJ14" s="2" t="str">
        <f t="shared" ca="1" si="14"/>
        <v>Schedule</v>
      </c>
      <c r="BK14" s="2" t="str">
        <f t="shared" ca="1" si="15"/>
        <v>N/A</v>
      </c>
      <c r="BL14" s="2" t="str">
        <f t="shared" ca="1" si="16"/>
        <v>Schedule</v>
      </c>
      <c r="BM14" s="2" t="str">
        <f t="shared" ca="1" si="17"/>
        <v>Schedule</v>
      </c>
      <c r="BN14" s="2" t="str">
        <f t="shared" ca="1" si="18"/>
        <v>Schedule</v>
      </c>
      <c r="BO14" s="2" t="str">
        <f t="shared" ca="1" si="19"/>
        <v>Schedule</v>
      </c>
      <c r="BP14" s="2" t="str">
        <f t="shared" ca="1" si="20"/>
        <v>N/A</v>
      </c>
      <c r="BQ14" s="2" t="str">
        <f t="shared" ca="1" si="21"/>
        <v>N/A</v>
      </c>
      <c r="BR14" s="2" t="str">
        <f t="shared" ca="1" si="22"/>
        <v>Schedule</v>
      </c>
      <c r="BS14" s="2" t="str">
        <f t="shared" ca="1" si="23"/>
        <v>Schedule</v>
      </c>
      <c r="BT14" s="2" t="str">
        <f t="shared" ca="1" si="24"/>
        <v>Schedule</v>
      </c>
      <c r="BU14" s="2" t="str">
        <f t="shared" ca="1" si="25"/>
        <v>Schedule</v>
      </c>
      <c r="BV14" s="2" t="str">
        <f t="shared" ca="1" si="26"/>
        <v>Schedule</v>
      </c>
      <c r="BW14" s="2">
        <f t="shared" ca="1" si="27"/>
        <v>2</v>
      </c>
      <c r="BX14" s="2">
        <f t="shared" ca="1" si="28"/>
        <v>2</v>
      </c>
      <c r="BY14" s="2"/>
      <c r="BZ14" s="2"/>
      <c r="CA14" s="2"/>
      <c r="CB14" s="9">
        <f t="shared" ca="1" si="29"/>
        <v>0</v>
      </c>
      <c r="CC14" s="8"/>
      <c r="CD14" s="10"/>
      <c r="CE14" s="10"/>
      <c r="CF14" s="10"/>
      <c r="CG14" s="10"/>
    </row>
    <row r="15" spans="6:85" x14ac:dyDescent="0.25">
      <c r="F15" s="2" t="s">
        <v>0</v>
      </c>
      <c r="G15" s="2" t="s">
        <v>9</v>
      </c>
      <c r="H15" s="2" t="s">
        <v>2</v>
      </c>
      <c r="I15" s="2"/>
      <c r="J15" s="3">
        <v>42975</v>
      </c>
      <c r="K15" s="3">
        <v>43068</v>
      </c>
      <c r="L15" s="3">
        <v>43214</v>
      </c>
      <c r="M15" s="3">
        <v>43403</v>
      </c>
      <c r="N15" s="4">
        <v>43042</v>
      </c>
      <c r="O15" s="4">
        <v>43042</v>
      </c>
      <c r="P15" s="4">
        <v>43081</v>
      </c>
      <c r="Q15" s="4">
        <v>43081</v>
      </c>
      <c r="R15" s="3">
        <f t="shared" si="0"/>
        <v>42985</v>
      </c>
      <c r="S15" s="4">
        <v>43038</v>
      </c>
      <c r="T15" s="4">
        <f t="shared" si="1"/>
        <v>43035</v>
      </c>
      <c r="U15" s="4">
        <v>43004</v>
      </c>
      <c r="V15" s="4">
        <f t="shared" si="31"/>
        <v>43381</v>
      </c>
      <c r="W15" s="4">
        <v>43004</v>
      </c>
      <c r="X15" s="4">
        <f t="shared" si="32"/>
        <v>43095</v>
      </c>
      <c r="Y15" s="4">
        <v>43004</v>
      </c>
      <c r="Z15" s="5">
        <f t="shared" si="33"/>
        <v>43204</v>
      </c>
      <c r="AA15" s="4"/>
      <c r="AB15" s="5">
        <f t="shared" si="34"/>
        <v>43061</v>
      </c>
      <c r="AC15" s="4">
        <v>43067</v>
      </c>
      <c r="AD15" s="5">
        <f t="shared" si="35"/>
        <v>43082</v>
      </c>
      <c r="AE15" s="4"/>
      <c r="AF15" s="5">
        <f t="shared" si="36"/>
        <v>43089</v>
      </c>
      <c r="AG15" s="4"/>
      <c r="AH15" s="5">
        <v>43374</v>
      </c>
      <c r="AI15" s="4">
        <v>43339</v>
      </c>
      <c r="AJ15" s="5">
        <f t="shared" si="39"/>
        <v>43333</v>
      </c>
      <c r="AK15" s="4">
        <v>43199</v>
      </c>
      <c r="AL15" s="5">
        <f t="shared" si="40"/>
        <v>43343</v>
      </c>
      <c r="AM15" s="4">
        <v>43362</v>
      </c>
      <c r="AN15" s="5">
        <v>43388</v>
      </c>
      <c r="AO15" s="4">
        <v>43388</v>
      </c>
      <c r="AP15" s="5">
        <f t="shared" si="42"/>
        <v>43396</v>
      </c>
      <c r="AQ15" s="4">
        <v>43392</v>
      </c>
      <c r="AR15" s="6">
        <f t="shared" si="30"/>
        <v>43083</v>
      </c>
      <c r="AS15" s="4">
        <v>43081</v>
      </c>
      <c r="AT15" s="6">
        <f t="shared" si="8"/>
        <v>43088</v>
      </c>
      <c r="AU15" s="4">
        <v>43083</v>
      </c>
      <c r="AV15" s="6">
        <f t="shared" si="37"/>
        <v>43095</v>
      </c>
      <c r="AW15" s="4">
        <v>43392</v>
      </c>
      <c r="AX15" s="6">
        <f t="shared" si="9"/>
        <v>42999</v>
      </c>
      <c r="AY15" s="4">
        <v>42993</v>
      </c>
      <c r="AZ15" s="6">
        <f t="shared" si="38"/>
        <v>43102</v>
      </c>
      <c r="BA15" s="4">
        <v>43129</v>
      </c>
      <c r="BB15" s="8"/>
      <c r="BC15" s="8"/>
      <c r="BD15" s="8"/>
      <c r="BE15" s="8"/>
      <c r="BF15" s="2">
        <f t="shared" ca="1" si="10"/>
        <v>0</v>
      </c>
      <c r="BG15" s="2">
        <f t="shared" ca="1" si="11"/>
        <v>53</v>
      </c>
      <c r="BH15" s="2">
        <f t="shared" ca="1" si="12"/>
        <v>-31</v>
      </c>
      <c r="BI15" s="2">
        <f t="shared" ca="1" si="13"/>
        <v>-377</v>
      </c>
      <c r="BJ15" s="2">
        <f t="shared" ca="1" si="14"/>
        <v>-91</v>
      </c>
      <c r="BK15" s="2" t="str">
        <f t="shared" ca="1" si="15"/>
        <v>Incomplete</v>
      </c>
      <c r="BL15" s="2">
        <f t="shared" ca="1" si="16"/>
        <v>6</v>
      </c>
      <c r="BM15" s="2" t="str">
        <f t="shared" ca="1" si="17"/>
        <v>Incomplete</v>
      </c>
      <c r="BN15" s="2" t="str">
        <f t="shared" ca="1" si="18"/>
        <v>Incomplete</v>
      </c>
      <c r="BO15" s="2">
        <f t="shared" ca="1" si="19"/>
        <v>-35</v>
      </c>
      <c r="BP15" s="2">
        <f t="shared" ca="1" si="20"/>
        <v>-134</v>
      </c>
      <c r="BQ15" s="2">
        <f t="shared" ca="1" si="21"/>
        <v>19</v>
      </c>
      <c r="BR15" s="2">
        <f t="shared" ca="1" si="22"/>
        <v>0</v>
      </c>
      <c r="BS15" s="2">
        <f t="shared" ca="1" si="23"/>
        <v>-4</v>
      </c>
      <c r="BT15" s="2">
        <f t="shared" ca="1" si="24"/>
        <v>-2</v>
      </c>
      <c r="BU15" s="2">
        <f t="shared" ca="1" si="25"/>
        <v>-5</v>
      </c>
      <c r="BV15" s="2">
        <f t="shared" ca="1" si="26"/>
        <v>297</v>
      </c>
      <c r="BW15" s="2">
        <f t="shared" ca="1" si="27"/>
        <v>4</v>
      </c>
      <c r="BX15" s="2">
        <f t="shared" ca="1" si="28"/>
        <v>13</v>
      </c>
      <c r="BY15" s="2"/>
      <c r="BZ15" s="2"/>
      <c r="CA15" s="2"/>
      <c r="CB15" s="9">
        <f t="shared" ca="1" si="29"/>
        <v>0.69230769230769229</v>
      </c>
      <c r="CC15" s="8"/>
      <c r="CD15" s="10"/>
      <c r="CE15" s="10"/>
      <c r="CF15" s="10"/>
      <c r="CG15" s="10"/>
    </row>
    <row r="16" spans="6:85" x14ac:dyDescent="0.25">
      <c r="F16" s="2" t="s">
        <v>0</v>
      </c>
      <c r="G16" s="2" t="s">
        <v>7</v>
      </c>
      <c r="H16" s="2" t="s">
        <v>2</v>
      </c>
      <c r="I16" s="2"/>
      <c r="J16" s="3">
        <v>42958</v>
      </c>
      <c r="K16" s="3">
        <v>43068</v>
      </c>
      <c r="L16" s="3">
        <v>43214</v>
      </c>
      <c r="M16" s="3">
        <v>43403</v>
      </c>
      <c r="N16" s="4">
        <v>43033</v>
      </c>
      <c r="O16" s="4">
        <v>43034</v>
      </c>
      <c r="P16" s="4">
        <v>43088</v>
      </c>
      <c r="Q16" s="4">
        <v>43088</v>
      </c>
      <c r="R16" s="3">
        <f t="shared" si="0"/>
        <v>42968</v>
      </c>
      <c r="S16" s="4">
        <v>42963</v>
      </c>
      <c r="T16" s="4">
        <f t="shared" si="1"/>
        <v>43026</v>
      </c>
      <c r="U16" s="4">
        <v>43115</v>
      </c>
      <c r="V16" s="4">
        <f t="shared" si="31"/>
        <v>43351</v>
      </c>
      <c r="W16" s="4">
        <v>43115</v>
      </c>
      <c r="X16" s="4">
        <f t="shared" si="32"/>
        <v>43102</v>
      </c>
      <c r="Y16" s="4">
        <v>43293</v>
      </c>
      <c r="Z16" s="5">
        <f t="shared" si="33"/>
        <v>43204</v>
      </c>
      <c r="AA16" s="4">
        <v>41726</v>
      </c>
      <c r="AB16" s="5">
        <f t="shared" si="34"/>
        <v>43061</v>
      </c>
      <c r="AC16" s="4">
        <v>43066</v>
      </c>
      <c r="AD16" s="5">
        <f t="shared" si="35"/>
        <v>43082</v>
      </c>
      <c r="AE16" s="4"/>
      <c r="AF16" s="5">
        <f t="shared" si="36"/>
        <v>43089</v>
      </c>
      <c r="AG16" s="4" t="s">
        <v>3</v>
      </c>
      <c r="AH16" s="5">
        <v>43381</v>
      </c>
      <c r="AI16" s="4">
        <v>43339</v>
      </c>
      <c r="AJ16" s="5">
        <f t="shared" si="39"/>
        <v>43333</v>
      </c>
      <c r="AK16" s="4">
        <v>43293</v>
      </c>
      <c r="AL16" s="5">
        <f t="shared" si="40"/>
        <v>43343</v>
      </c>
      <c r="AM16" s="4">
        <v>43362</v>
      </c>
      <c r="AN16" s="5">
        <f t="shared" si="41"/>
        <v>43358</v>
      </c>
      <c r="AO16" s="4">
        <v>43376</v>
      </c>
      <c r="AP16" s="5">
        <f t="shared" si="42"/>
        <v>43396</v>
      </c>
      <c r="AQ16" s="4">
        <v>43382</v>
      </c>
      <c r="AR16" s="6">
        <f t="shared" si="30"/>
        <v>43090</v>
      </c>
      <c r="AS16" s="4">
        <v>43124</v>
      </c>
      <c r="AT16" s="6">
        <f t="shared" si="8"/>
        <v>43095</v>
      </c>
      <c r="AU16" s="4">
        <v>43146</v>
      </c>
      <c r="AV16" s="6">
        <f t="shared" si="37"/>
        <v>43102</v>
      </c>
      <c r="AW16" s="4">
        <v>43388</v>
      </c>
      <c r="AX16" s="6">
        <f t="shared" si="9"/>
        <v>42982</v>
      </c>
      <c r="AY16" s="4">
        <v>43018</v>
      </c>
      <c r="AZ16" s="6">
        <f t="shared" si="38"/>
        <v>43109</v>
      </c>
      <c r="BA16" s="4"/>
      <c r="BB16" s="8"/>
      <c r="BC16" s="8"/>
      <c r="BD16" s="8"/>
      <c r="BE16" s="8"/>
      <c r="BF16" s="2">
        <f t="shared" ca="1" si="10"/>
        <v>1</v>
      </c>
      <c r="BG16" s="2">
        <f t="shared" ca="1" si="11"/>
        <v>-5</v>
      </c>
      <c r="BH16" s="2">
        <f t="shared" ca="1" si="12"/>
        <v>89</v>
      </c>
      <c r="BI16" s="2">
        <f t="shared" ca="1" si="13"/>
        <v>-236</v>
      </c>
      <c r="BJ16" s="2">
        <f t="shared" ca="1" si="14"/>
        <v>191</v>
      </c>
      <c r="BK16" s="2">
        <f t="shared" ca="1" si="15"/>
        <v>-1478</v>
      </c>
      <c r="BL16" s="2">
        <f t="shared" ca="1" si="16"/>
        <v>5</v>
      </c>
      <c r="BM16" s="2" t="str">
        <f t="shared" ca="1" si="17"/>
        <v>Incomplete</v>
      </c>
      <c r="BN16" s="2" t="str">
        <f t="shared" ca="1" si="18"/>
        <v>N/A</v>
      </c>
      <c r="BO16" s="2">
        <f t="shared" ca="1" si="19"/>
        <v>-42</v>
      </c>
      <c r="BP16" s="2">
        <f t="shared" ca="1" si="20"/>
        <v>-40</v>
      </c>
      <c r="BQ16" s="2">
        <f t="shared" ca="1" si="21"/>
        <v>19</v>
      </c>
      <c r="BR16" s="2">
        <f t="shared" ca="1" si="22"/>
        <v>18</v>
      </c>
      <c r="BS16" s="2">
        <f t="shared" ca="1" si="23"/>
        <v>-14</v>
      </c>
      <c r="BT16" s="2">
        <f t="shared" ca="1" si="24"/>
        <v>34</v>
      </c>
      <c r="BU16" s="2">
        <f t="shared" ca="1" si="25"/>
        <v>51</v>
      </c>
      <c r="BV16" s="2">
        <f t="shared" ca="1" si="26"/>
        <v>286</v>
      </c>
      <c r="BW16" s="2">
        <f t="shared" ca="1" si="27"/>
        <v>9</v>
      </c>
      <c r="BX16" s="2">
        <f t="shared" ca="1" si="28"/>
        <v>14</v>
      </c>
      <c r="BY16" s="2"/>
      <c r="BZ16" s="2"/>
      <c r="CA16" s="2"/>
      <c r="CB16" s="9">
        <f t="shared" ca="1" si="29"/>
        <v>0.3571428571428571</v>
      </c>
      <c r="CC16" s="8"/>
      <c r="CD16" s="10"/>
      <c r="CE16" s="10"/>
      <c r="CF16" s="10"/>
      <c r="CG16" s="10"/>
    </row>
    <row r="17" spans="6:85" x14ac:dyDescent="0.25">
      <c r="F17" s="2" t="s">
        <v>0</v>
      </c>
      <c r="G17" s="2" t="s">
        <v>7</v>
      </c>
      <c r="H17" s="2" t="s">
        <v>2</v>
      </c>
      <c r="I17" s="2"/>
      <c r="J17" s="3">
        <v>42958</v>
      </c>
      <c r="K17" s="3">
        <v>43068</v>
      </c>
      <c r="L17" s="3">
        <v>43214</v>
      </c>
      <c r="M17" s="3">
        <v>43403</v>
      </c>
      <c r="N17" s="4">
        <v>43033</v>
      </c>
      <c r="O17" s="4">
        <v>43034</v>
      </c>
      <c r="P17" s="4">
        <v>43088</v>
      </c>
      <c r="Q17" s="4">
        <v>43088</v>
      </c>
      <c r="R17" s="3">
        <f t="shared" si="0"/>
        <v>42968</v>
      </c>
      <c r="S17" s="4">
        <v>42963</v>
      </c>
      <c r="T17" s="4">
        <f t="shared" si="1"/>
        <v>43026</v>
      </c>
      <c r="U17" s="4">
        <v>43115</v>
      </c>
      <c r="V17" s="4">
        <f t="shared" si="31"/>
        <v>43351</v>
      </c>
      <c r="W17" s="4">
        <v>43115</v>
      </c>
      <c r="X17" s="4">
        <f t="shared" si="32"/>
        <v>43102</v>
      </c>
      <c r="Y17" s="4">
        <v>43293</v>
      </c>
      <c r="Z17" s="5">
        <f t="shared" si="33"/>
        <v>43204</v>
      </c>
      <c r="AA17" s="4">
        <v>42424</v>
      </c>
      <c r="AB17" s="5">
        <f t="shared" si="34"/>
        <v>43061</v>
      </c>
      <c r="AC17" s="4">
        <v>43066</v>
      </c>
      <c r="AD17" s="5">
        <f t="shared" si="35"/>
        <v>43082</v>
      </c>
      <c r="AE17" s="4"/>
      <c r="AF17" s="5">
        <f t="shared" si="36"/>
        <v>43089</v>
      </c>
      <c r="AG17" s="4" t="s">
        <v>3</v>
      </c>
      <c r="AH17" s="5">
        <v>43381</v>
      </c>
      <c r="AI17" s="4">
        <v>43339</v>
      </c>
      <c r="AJ17" s="5">
        <f t="shared" si="39"/>
        <v>43333</v>
      </c>
      <c r="AK17" s="4">
        <v>43293</v>
      </c>
      <c r="AL17" s="5">
        <f t="shared" si="40"/>
        <v>43343</v>
      </c>
      <c r="AM17" s="4">
        <v>43362</v>
      </c>
      <c r="AN17" s="5">
        <f t="shared" si="41"/>
        <v>43358</v>
      </c>
      <c r="AO17" s="4">
        <v>43381</v>
      </c>
      <c r="AP17" s="5">
        <f t="shared" si="42"/>
        <v>43396</v>
      </c>
      <c r="AQ17" s="4">
        <v>43389</v>
      </c>
      <c r="AR17" s="6">
        <f t="shared" si="30"/>
        <v>43090</v>
      </c>
      <c r="AS17" s="4">
        <v>43124</v>
      </c>
      <c r="AT17" s="6">
        <f t="shared" si="8"/>
        <v>43095</v>
      </c>
      <c r="AU17" s="4">
        <v>43146</v>
      </c>
      <c r="AV17" s="6">
        <f t="shared" si="37"/>
        <v>43102</v>
      </c>
      <c r="AW17" s="4">
        <v>43388</v>
      </c>
      <c r="AX17" s="6">
        <f t="shared" si="9"/>
        <v>42982</v>
      </c>
      <c r="AY17" s="4">
        <v>43018</v>
      </c>
      <c r="AZ17" s="6">
        <f t="shared" si="38"/>
        <v>43109</v>
      </c>
      <c r="BA17" s="4"/>
      <c r="BB17" s="8"/>
      <c r="BC17" s="8"/>
      <c r="BD17" s="8"/>
      <c r="BE17" s="8"/>
      <c r="BF17" s="2">
        <f t="shared" ca="1" si="10"/>
        <v>1</v>
      </c>
      <c r="BG17" s="2">
        <f t="shared" ca="1" si="11"/>
        <v>-5</v>
      </c>
      <c r="BH17" s="2">
        <f t="shared" ca="1" si="12"/>
        <v>89</v>
      </c>
      <c r="BI17" s="2">
        <f t="shared" ca="1" si="13"/>
        <v>-236</v>
      </c>
      <c r="BJ17" s="2">
        <f t="shared" ca="1" si="14"/>
        <v>191</v>
      </c>
      <c r="BK17" s="2">
        <f t="shared" ca="1" si="15"/>
        <v>-780</v>
      </c>
      <c r="BL17" s="2">
        <f t="shared" ca="1" si="16"/>
        <v>5</v>
      </c>
      <c r="BM17" s="2" t="str">
        <f t="shared" ca="1" si="17"/>
        <v>Incomplete</v>
      </c>
      <c r="BN17" s="2" t="str">
        <f t="shared" ca="1" si="18"/>
        <v>N/A</v>
      </c>
      <c r="BO17" s="2">
        <f t="shared" ca="1" si="19"/>
        <v>-42</v>
      </c>
      <c r="BP17" s="2">
        <f t="shared" ca="1" si="20"/>
        <v>-40</v>
      </c>
      <c r="BQ17" s="2">
        <f t="shared" ca="1" si="21"/>
        <v>19</v>
      </c>
      <c r="BR17" s="2">
        <f t="shared" ca="1" si="22"/>
        <v>23</v>
      </c>
      <c r="BS17" s="2">
        <f t="shared" ca="1" si="23"/>
        <v>-7</v>
      </c>
      <c r="BT17" s="2">
        <f t="shared" ca="1" si="24"/>
        <v>34</v>
      </c>
      <c r="BU17" s="2">
        <f t="shared" ca="1" si="25"/>
        <v>51</v>
      </c>
      <c r="BV17" s="2">
        <f t="shared" ca="1" si="26"/>
        <v>286</v>
      </c>
      <c r="BW17" s="2">
        <f t="shared" ca="1" si="27"/>
        <v>9</v>
      </c>
      <c r="BX17" s="2">
        <f t="shared" ca="1" si="28"/>
        <v>14</v>
      </c>
      <c r="BY17" s="2"/>
      <c r="BZ17" s="2"/>
      <c r="CA17" s="2"/>
      <c r="CB17" s="9">
        <f t="shared" ca="1" si="29"/>
        <v>0.3571428571428571</v>
      </c>
      <c r="CC17" s="8"/>
      <c r="CD17" s="10"/>
      <c r="CE17" s="10"/>
      <c r="CF17" s="10"/>
      <c r="CG17" s="10"/>
    </row>
    <row r="18" spans="6:85" x14ac:dyDescent="0.25">
      <c r="F18" s="2" t="s">
        <v>0</v>
      </c>
      <c r="G18" s="2" t="s">
        <v>7</v>
      </c>
      <c r="H18" s="2" t="s">
        <v>2</v>
      </c>
      <c r="I18" s="2"/>
      <c r="J18" s="3">
        <v>42958</v>
      </c>
      <c r="K18" s="3">
        <v>43068</v>
      </c>
      <c r="L18" s="3">
        <v>43214</v>
      </c>
      <c r="M18" s="3">
        <v>43403</v>
      </c>
      <c r="N18" s="4">
        <v>43033</v>
      </c>
      <c r="O18" s="4">
        <v>43034</v>
      </c>
      <c r="P18" s="4">
        <v>43088</v>
      </c>
      <c r="Q18" s="4">
        <v>43088</v>
      </c>
      <c r="R18" s="3">
        <f t="shared" si="0"/>
        <v>42968</v>
      </c>
      <c r="S18" s="4">
        <v>42963</v>
      </c>
      <c r="T18" s="4">
        <f t="shared" si="1"/>
        <v>43026</v>
      </c>
      <c r="U18" s="4">
        <v>43115</v>
      </c>
      <c r="V18" s="4">
        <f t="shared" si="31"/>
        <v>43351</v>
      </c>
      <c r="W18" s="4">
        <v>43115</v>
      </c>
      <c r="X18" s="4">
        <f t="shared" si="32"/>
        <v>43102</v>
      </c>
      <c r="Y18" s="4">
        <v>43293</v>
      </c>
      <c r="Z18" s="5">
        <f t="shared" si="33"/>
        <v>43204</v>
      </c>
      <c r="AA18" s="4">
        <v>42424</v>
      </c>
      <c r="AB18" s="5">
        <f t="shared" si="34"/>
        <v>43061</v>
      </c>
      <c r="AC18" s="4">
        <v>43066</v>
      </c>
      <c r="AD18" s="5">
        <f t="shared" si="35"/>
        <v>43082</v>
      </c>
      <c r="AE18" s="4"/>
      <c r="AF18" s="5">
        <f t="shared" si="36"/>
        <v>43089</v>
      </c>
      <c r="AG18" s="4" t="s">
        <v>3</v>
      </c>
      <c r="AH18" s="5">
        <v>43381</v>
      </c>
      <c r="AI18" s="4">
        <v>43339</v>
      </c>
      <c r="AJ18" s="5">
        <f t="shared" si="39"/>
        <v>43333</v>
      </c>
      <c r="AK18" s="4">
        <v>43293</v>
      </c>
      <c r="AL18" s="5">
        <f t="shared" si="40"/>
        <v>43343</v>
      </c>
      <c r="AM18" s="4">
        <v>43362</v>
      </c>
      <c r="AN18" s="5">
        <f t="shared" si="41"/>
        <v>43358</v>
      </c>
      <c r="AO18" s="4">
        <v>43381</v>
      </c>
      <c r="AP18" s="5">
        <f t="shared" si="42"/>
        <v>43396</v>
      </c>
      <c r="AQ18" s="4">
        <v>43389</v>
      </c>
      <c r="AR18" s="6">
        <f t="shared" si="30"/>
        <v>43090</v>
      </c>
      <c r="AS18" s="4">
        <v>43124</v>
      </c>
      <c r="AT18" s="6">
        <f t="shared" si="8"/>
        <v>43095</v>
      </c>
      <c r="AU18" s="4">
        <v>43146</v>
      </c>
      <c r="AV18" s="6">
        <f t="shared" si="37"/>
        <v>43102</v>
      </c>
      <c r="AW18" s="4">
        <v>43388</v>
      </c>
      <c r="AX18" s="6">
        <f t="shared" si="9"/>
        <v>42982</v>
      </c>
      <c r="AY18" s="4">
        <v>43018</v>
      </c>
      <c r="AZ18" s="6">
        <f t="shared" si="38"/>
        <v>43109</v>
      </c>
      <c r="BA18" s="4"/>
      <c r="BB18" s="8"/>
      <c r="BC18" s="8"/>
      <c r="BD18" s="8"/>
      <c r="BE18" s="8"/>
      <c r="BF18" s="2">
        <f t="shared" ca="1" si="10"/>
        <v>1</v>
      </c>
      <c r="BG18" s="2">
        <f t="shared" ca="1" si="11"/>
        <v>-5</v>
      </c>
      <c r="BH18" s="2">
        <f t="shared" ca="1" si="12"/>
        <v>89</v>
      </c>
      <c r="BI18" s="2">
        <f t="shared" ca="1" si="13"/>
        <v>-236</v>
      </c>
      <c r="BJ18" s="2">
        <f t="shared" ca="1" si="14"/>
        <v>191</v>
      </c>
      <c r="BK18" s="2">
        <f t="shared" ca="1" si="15"/>
        <v>-780</v>
      </c>
      <c r="BL18" s="2">
        <f t="shared" ca="1" si="16"/>
        <v>5</v>
      </c>
      <c r="BM18" s="2" t="str">
        <f t="shared" ca="1" si="17"/>
        <v>Incomplete</v>
      </c>
      <c r="BN18" s="2" t="str">
        <f t="shared" ca="1" si="18"/>
        <v>N/A</v>
      </c>
      <c r="BO18" s="2">
        <f t="shared" ca="1" si="19"/>
        <v>-42</v>
      </c>
      <c r="BP18" s="2">
        <f t="shared" ca="1" si="20"/>
        <v>-40</v>
      </c>
      <c r="BQ18" s="2">
        <f t="shared" ca="1" si="21"/>
        <v>19</v>
      </c>
      <c r="BR18" s="2">
        <f t="shared" ca="1" si="22"/>
        <v>23</v>
      </c>
      <c r="BS18" s="2">
        <f t="shared" ca="1" si="23"/>
        <v>-7</v>
      </c>
      <c r="BT18" s="2">
        <f t="shared" ca="1" si="24"/>
        <v>34</v>
      </c>
      <c r="BU18" s="2">
        <f t="shared" ca="1" si="25"/>
        <v>51</v>
      </c>
      <c r="BV18" s="2">
        <f t="shared" ca="1" si="26"/>
        <v>286</v>
      </c>
      <c r="BW18" s="2">
        <f t="shared" ca="1" si="27"/>
        <v>9</v>
      </c>
      <c r="BX18" s="2">
        <f t="shared" ca="1" si="28"/>
        <v>14</v>
      </c>
      <c r="BY18" s="2"/>
      <c r="BZ18" s="2"/>
      <c r="CA18" s="2"/>
      <c r="CB18" s="9">
        <f t="shared" ca="1" si="29"/>
        <v>0.3571428571428571</v>
      </c>
      <c r="CC18" s="8"/>
      <c r="CD18" s="10"/>
      <c r="CE18" s="10"/>
      <c r="CF18" s="10"/>
      <c r="CG18" s="10"/>
    </row>
    <row r="19" spans="6:85" x14ac:dyDescent="0.25">
      <c r="F19" s="2" t="s">
        <v>0</v>
      </c>
      <c r="G19" s="2" t="s">
        <v>7</v>
      </c>
      <c r="H19" s="2" t="s">
        <v>2</v>
      </c>
      <c r="I19" s="2"/>
      <c r="J19" s="3">
        <v>43358</v>
      </c>
      <c r="K19" s="3">
        <v>43451</v>
      </c>
      <c r="L19" s="3">
        <v>43451</v>
      </c>
      <c r="M19" s="3">
        <v>43794</v>
      </c>
      <c r="N19" s="4">
        <v>43430</v>
      </c>
      <c r="O19" s="4"/>
      <c r="P19" s="4"/>
      <c r="Q19" s="4"/>
      <c r="R19" s="3">
        <f t="shared" si="0"/>
        <v>43368</v>
      </c>
      <c r="S19" s="4">
        <v>43367</v>
      </c>
      <c r="T19" s="4">
        <f t="shared" si="1"/>
        <v>43423</v>
      </c>
      <c r="U19" s="4"/>
      <c r="V19" s="4">
        <f t="shared" si="31"/>
        <v>43742</v>
      </c>
      <c r="W19" s="4"/>
      <c r="X19" s="4" t="str">
        <f t="shared" si="32"/>
        <v/>
      </c>
      <c r="Y19" s="4"/>
      <c r="Z19" s="5">
        <f t="shared" si="33"/>
        <v>43441</v>
      </c>
      <c r="AA19" s="4"/>
      <c r="AB19" s="5">
        <f t="shared" si="34"/>
        <v>43444</v>
      </c>
      <c r="AC19" s="4"/>
      <c r="AD19" s="5">
        <f t="shared" si="35"/>
        <v>43465</v>
      </c>
      <c r="AE19" s="4"/>
      <c r="AF19" s="5">
        <f t="shared" si="36"/>
        <v>43472</v>
      </c>
      <c r="AG19" s="4" t="s">
        <v>3</v>
      </c>
      <c r="AH19" s="5">
        <f>_xlfn.IFS(M19="","",ISNUMBER(M19),M19-45)</f>
        <v>43749</v>
      </c>
      <c r="AI19" s="4"/>
      <c r="AJ19" s="5">
        <f t="shared" si="39"/>
        <v>43724</v>
      </c>
      <c r="AK19" s="4"/>
      <c r="AL19" s="5">
        <f t="shared" si="40"/>
        <v>43734</v>
      </c>
      <c r="AM19" s="4"/>
      <c r="AN19" s="5">
        <f t="shared" si="41"/>
        <v>43749</v>
      </c>
      <c r="AO19" s="4"/>
      <c r="AP19" s="5">
        <f t="shared" si="42"/>
        <v>43787</v>
      </c>
      <c r="AQ19" s="4"/>
      <c r="AR19" s="6" t="str">
        <f t="shared" ref="AR19:AR34" si="43">_xlfn.IFS(P19="","",ISNUMBER(P19),P19+2)</f>
        <v/>
      </c>
      <c r="AS19" s="4"/>
      <c r="AT19" s="6" t="str">
        <f t="shared" si="8"/>
        <v/>
      </c>
      <c r="AU19" s="4"/>
      <c r="AV19" s="6" t="str">
        <f t="shared" si="37"/>
        <v/>
      </c>
      <c r="AW19" s="4"/>
      <c r="AX19" s="6">
        <f t="shared" si="9"/>
        <v>43382</v>
      </c>
      <c r="AY19" s="4"/>
      <c r="AZ19" s="6" t="str">
        <f t="shared" si="38"/>
        <v/>
      </c>
      <c r="BA19" s="4"/>
      <c r="BB19" s="8"/>
      <c r="BC19" s="8"/>
      <c r="BD19" s="8"/>
      <c r="BE19" s="8"/>
      <c r="BF19" s="2" t="str">
        <f t="shared" ca="1" si="10"/>
        <v>Coming Due</v>
      </c>
      <c r="BG19" s="2">
        <f t="shared" ca="1" si="11"/>
        <v>-1</v>
      </c>
      <c r="BH19" s="2" t="str">
        <f t="shared" ca="1" si="12"/>
        <v>Coming Due</v>
      </c>
      <c r="BI19" s="2" t="str">
        <f t="shared" ca="1" si="13"/>
        <v>Schedule</v>
      </c>
      <c r="BJ19" s="2" t="str">
        <f t="shared" ca="1" si="14"/>
        <v/>
      </c>
      <c r="BK19" s="2" t="str">
        <f t="shared" ca="1" si="15"/>
        <v>Schedule</v>
      </c>
      <c r="BL19" s="2" t="str">
        <f t="shared" ca="1" si="16"/>
        <v>Schedule</v>
      </c>
      <c r="BM19" s="2" t="str">
        <f t="shared" ca="1" si="17"/>
        <v>Schedule</v>
      </c>
      <c r="BN19" s="2" t="str">
        <f t="shared" ca="1" si="18"/>
        <v>N/A</v>
      </c>
      <c r="BO19" s="2" t="str">
        <f t="shared" ca="1" si="19"/>
        <v>Schedule</v>
      </c>
      <c r="BP19" s="2" t="str">
        <f t="shared" ca="1" si="20"/>
        <v>Schedule</v>
      </c>
      <c r="BQ19" s="2" t="str">
        <f t="shared" ca="1" si="21"/>
        <v>Schedule</v>
      </c>
      <c r="BR19" s="2" t="str">
        <f t="shared" ca="1" si="22"/>
        <v>Schedule</v>
      </c>
      <c r="BS19" s="2" t="str">
        <f t="shared" ca="1" si="23"/>
        <v>Schedule</v>
      </c>
      <c r="BT19" s="2" t="str">
        <f t="shared" ca="1" si="24"/>
        <v/>
      </c>
      <c r="BU19" s="2" t="str">
        <f t="shared" ca="1" si="25"/>
        <v/>
      </c>
      <c r="BV19" s="2" t="str">
        <f t="shared" ca="1" si="26"/>
        <v/>
      </c>
      <c r="BW19" s="2">
        <f t="shared" ca="1" si="27"/>
        <v>0</v>
      </c>
      <c r="BX19" s="2">
        <f t="shared" ca="1" si="28"/>
        <v>1</v>
      </c>
      <c r="BY19" s="2"/>
      <c r="BZ19" s="2"/>
      <c r="CA19" s="2"/>
      <c r="CB19" s="9">
        <f t="shared" ca="1" si="29"/>
        <v>1</v>
      </c>
      <c r="CC19" s="8"/>
      <c r="CD19" s="10"/>
      <c r="CE19" s="10"/>
      <c r="CF19" s="10"/>
      <c r="CG19" s="10"/>
    </row>
    <row r="20" spans="6:85" x14ac:dyDescent="0.25">
      <c r="F20" s="2" t="s">
        <v>0</v>
      </c>
      <c r="G20" s="2" t="s">
        <v>7</v>
      </c>
      <c r="H20" s="2" t="s">
        <v>2</v>
      </c>
      <c r="I20" s="2"/>
      <c r="J20" s="3">
        <v>43358</v>
      </c>
      <c r="K20" s="3">
        <v>43451</v>
      </c>
      <c r="L20" s="3">
        <v>43451</v>
      </c>
      <c r="M20" s="3">
        <v>43794</v>
      </c>
      <c r="N20" s="4">
        <v>43430</v>
      </c>
      <c r="O20" s="4"/>
      <c r="P20" s="4"/>
      <c r="Q20" s="4"/>
      <c r="R20" s="3">
        <f t="shared" si="0"/>
        <v>43368</v>
      </c>
      <c r="S20" s="4">
        <v>43367</v>
      </c>
      <c r="T20" s="4">
        <f t="shared" si="1"/>
        <v>43423</v>
      </c>
      <c r="U20" s="4"/>
      <c r="V20" s="4">
        <f t="shared" si="31"/>
        <v>43742</v>
      </c>
      <c r="W20" s="4"/>
      <c r="X20" s="4" t="str">
        <f t="shared" si="32"/>
        <v/>
      </c>
      <c r="Y20" s="4"/>
      <c r="Z20" s="5">
        <f t="shared" si="33"/>
        <v>43441</v>
      </c>
      <c r="AA20" s="4"/>
      <c r="AB20" s="5">
        <f t="shared" si="34"/>
        <v>43444</v>
      </c>
      <c r="AC20" s="4"/>
      <c r="AD20" s="5">
        <f t="shared" si="35"/>
        <v>43465</v>
      </c>
      <c r="AE20" s="4"/>
      <c r="AF20" s="5">
        <f t="shared" si="36"/>
        <v>43472</v>
      </c>
      <c r="AG20" s="4" t="s">
        <v>3</v>
      </c>
      <c r="AH20" s="5">
        <f>_xlfn.IFS(M20="","",ISNUMBER(M20),M20-45)</f>
        <v>43749</v>
      </c>
      <c r="AI20" s="4"/>
      <c r="AJ20" s="5">
        <f t="shared" si="39"/>
        <v>43724</v>
      </c>
      <c r="AK20" s="4"/>
      <c r="AL20" s="5">
        <f t="shared" si="40"/>
        <v>43734</v>
      </c>
      <c r="AM20" s="4"/>
      <c r="AN20" s="5">
        <f t="shared" si="41"/>
        <v>43749</v>
      </c>
      <c r="AO20" s="4"/>
      <c r="AP20" s="5">
        <f t="shared" si="42"/>
        <v>43787</v>
      </c>
      <c r="AQ20" s="4"/>
      <c r="AR20" s="6" t="str">
        <f t="shared" si="43"/>
        <v/>
      </c>
      <c r="AS20" s="4"/>
      <c r="AT20" s="6" t="str">
        <f t="shared" si="8"/>
        <v/>
      </c>
      <c r="AU20" s="4"/>
      <c r="AV20" s="6" t="str">
        <f t="shared" si="37"/>
        <v/>
      </c>
      <c r="AW20" s="4"/>
      <c r="AX20" s="6">
        <f t="shared" si="9"/>
        <v>43382</v>
      </c>
      <c r="AY20" s="4"/>
      <c r="AZ20" s="6" t="str">
        <f t="shared" si="38"/>
        <v/>
      </c>
      <c r="BA20" s="4"/>
      <c r="BB20" s="8"/>
      <c r="BC20" s="8"/>
      <c r="BD20" s="8"/>
      <c r="BE20" s="8"/>
      <c r="BF20" s="2" t="str">
        <f t="shared" ca="1" si="10"/>
        <v>Coming Due</v>
      </c>
      <c r="BG20" s="2">
        <f t="shared" ca="1" si="11"/>
        <v>-1</v>
      </c>
      <c r="BH20" s="2" t="str">
        <f t="shared" ca="1" si="12"/>
        <v>Coming Due</v>
      </c>
      <c r="BI20" s="2" t="str">
        <f t="shared" ca="1" si="13"/>
        <v>Schedule</v>
      </c>
      <c r="BJ20" s="2" t="str">
        <f t="shared" ca="1" si="14"/>
        <v/>
      </c>
      <c r="BK20" s="2" t="str">
        <f t="shared" ca="1" si="15"/>
        <v>Schedule</v>
      </c>
      <c r="BL20" s="2" t="str">
        <f t="shared" ca="1" si="16"/>
        <v>Schedule</v>
      </c>
      <c r="BM20" s="2" t="str">
        <f t="shared" ca="1" si="17"/>
        <v>Schedule</v>
      </c>
      <c r="BN20" s="2" t="str">
        <f t="shared" ca="1" si="18"/>
        <v>N/A</v>
      </c>
      <c r="BO20" s="2" t="str">
        <f t="shared" ca="1" si="19"/>
        <v>Schedule</v>
      </c>
      <c r="BP20" s="2" t="str">
        <f t="shared" ca="1" si="20"/>
        <v>Schedule</v>
      </c>
      <c r="BQ20" s="2" t="str">
        <f t="shared" ca="1" si="21"/>
        <v>Schedule</v>
      </c>
      <c r="BR20" s="2" t="str">
        <f t="shared" ca="1" si="22"/>
        <v>Schedule</v>
      </c>
      <c r="BS20" s="2" t="str">
        <f t="shared" ca="1" si="23"/>
        <v>Schedule</v>
      </c>
      <c r="BT20" s="2" t="str">
        <f t="shared" ca="1" si="24"/>
        <v/>
      </c>
      <c r="BU20" s="2" t="str">
        <f t="shared" ca="1" si="25"/>
        <v/>
      </c>
      <c r="BV20" s="2" t="str">
        <f t="shared" ca="1" si="26"/>
        <v/>
      </c>
      <c r="BW20" s="2">
        <f t="shared" ca="1" si="27"/>
        <v>0</v>
      </c>
      <c r="BX20" s="2">
        <f t="shared" ca="1" si="28"/>
        <v>1</v>
      </c>
      <c r="BY20" s="2"/>
      <c r="BZ20" s="2"/>
      <c r="CA20" s="2"/>
      <c r="CB20" s="9">
        <f t="shared" ca="1" si="29"/>
        <v>1</v>
      </c>
      <c r="CC20" s="8"/>
      <c r="CD20" s="8"/>
      <c r="CE20" s="10"/>
      <c r="CF20" s="10"/>
      <c r="CG20" s="10"/>
    </row>
    <row r="21" spans="6:85" x14ac:dyDescent="0.25">
      <c r="F21" s="2" t="s">
        <v>0</v>
      </c>
      <c r="G21" s="2" t="s">
        <v>7</v>
      </c>
      <c r="H21" s="2" t="s">
        <v>2</v>
      </c>
      <c r="I21" s="2"/>
      <c r="J21" s="3">
        <v>43358</v>
      </c>
      <c r="K21" s="3">
        <v>43451</v>
      </c>
      <c r="L21" s="3">
        <v>43451</v>
      </c>
      <c r="M21" s="3">
        <v>43794</v>
      </c>
      <c r="N21" s="4">
        <v>43430</v>
      </c>
      <c r="O21" s="4"/>
      <c r="P21" s="4"/>
      <c r="Q21" s="4"/>
      <c r="R21" s="3">
        <f t="shared" si="0"/>
        <v>43368</v>
      </c>
      <c r="S21" s="4">
        <v>43367</v>
      </c>
      <c r="T21" s="4">
        <f t="shared" si="1"/>
        <v>43423</v>
      </c>
      <c r="U21" s="4"/>
      <c r="V21" s="4">
        <f t="shared" si="31"/>
        <v>43742</v>
      </c>
      <c r="W21" s="4"/>
      <c r="X21" s="4" t="str">
        <f t="shared" si="32"/>
        <v/>
      </c>
      <c r="Y21" s="4"/>
      <c r="Z21" s="5">
        <f t="shared" si="33"/>
        <v>43441</v>
      </c>
      <c r="AA21" s="4"/>
      <c r="AB21" s="5">
        <f t="shared" si="34"/>
        <v>43444</v>
      </c>
      <c r="AC21" s="4"/>
      <c r="AD21" s="5">
        <f t="shared" si="35"/>
        <v>43465</v>
      </c>
      <c r="AE21" s="4"/>
      <c r="AF21" s="5">
        <f t="shared" si="36"/>
        <v>43472</v>
      </c>
      <c r="AG21" s="4" t="s">
        <v>3</v>
      </c>
      <c r="AH21" s="5">
        <f>_xlfn.IFS(M21="","",ISNUMBER(M21),M21-45)</f>
        <v>43749</v>
      </c>
      <c r="AI21" s="4"/>
      <c r="AJ21" s="5">
        <f t="shared" si="39"/>
        <v>43724</v>
      </c>
      <c r="AK21" s="4"/>
      <c r="AL21" s="5">
        <f t="shared" si="40"/>
        <v>43734</v>
      </c>
      <c r="AM21" s="4"/>
      <c r="AN21" s="5">
        <f t="shared" si="41"/>
        <v>43749</v>
      </c>
      <c r="AO21" s="4"/>
      <c r="AP21" s="5">
        <f t="shared" si="42"/>
        <v>43787</v>
      </c>
      <c r="AQ21" s="4"/>
      <c r="AR21" s="6" t="str">
        <f t="shared" si="43"/>
        <v/>
      </c>
      <c r="AS21" s="4"/>
      <c r="AT21" s="6" t="str">
        <f t="shared" si="8"/>
        <v/>
      </c>
      <c r="AU21" s="4"/>
      <c r="AV21" s="6" t="str">
        <f t="shared" si="37"/>
        <v/>
      </c>
      <c r="AW21" s="4"/>
      <c r="AX21" s="6">
        <f t="shared" si="9"/>
        <v>43382</v>
      </c>
      <c r="AY21" s="4"/>
      <c r="AZ21" s="6" t="str">
        <f t="shared" si="38"/>
        <v/>
      </c>
      <c r="BA21" s="4"/>
      <c r="BB21" s="8"/>
      <c r="BC21" s="8"/>
      <c r="BD21" s="8"/>
      <c r="BE21" s="8"/>
      <c r="BF21" s="2" t="str">
        <f t="shared" ca="1" si="10"/>
        <v>Coming Due</v>
      </c>
      <c r="BG21" s="2">
        <f t="shared" ca="1" si="11"/>
        <v>-1</v>
      </c>
      <c r="BH21" s="2" t="str">
        <f t="shared" ca="1" si="12"/>
        <v>Coming Due</v>
      </c>
      <c r="BI21" s="2" t="str">
        <f t="shared" ca="1" si="13"/>
        <v>Schedule</v>
      </c>
      <c r="BJ21" s="2" t="str">
        <f t="shared" ca="1" si="14"/>
        <v/>
      </c>
      <c r="BK21" s="2" t="str">
        <f t="shared" ca="1" si="15"/>
        <v>Schedule</v>
      </c>
      <c r="BL21" s="2" t="str">
        <f t="shared" ca="1" si="16"/>
        <v>Schedule</v>
      </c>
      <c r="BM21" s="2" t="str">
        <f t="shared" ca="1" si="17"/>
        <v>Schedule</v>
      </c>
      <c r="BN21" s="2" t="str">
        <f t="shared" ca="1" si="18"/>
        <v>N/A</v>
      </c>
      <c r="BO21" s="2" t="str">
        <f t="shared" ca="1" si="19"/>
        <v>Schedule</v>
      </c>
      <c r="BP21" s="2" t="str">
        <f t="shared" ca="1" si="20"/>
        <v>Schedule</v>
      </c>
      <c r="BQ21" s="2" t="str">
        <f t="shared" ca="1" si="21"/>
        <v>Schedule</v>
      </c>
      <c r="BR21" s="2" t="str">
        <f t="shared" ca="1" si="22"/>
        <v>Schedule</v>
      </c>
      <c r="BS21" s="2" t="str">
        <f t="shared" ca="1" si="23"/>
        <v>Schedule</v>
      </c>
      <c r="BT21" s="2" t="str">
        <f t="shared" ca="1" si="24"/>
        <v/>
      </c>
      <c r="BU21" s="2" t="str">
        <f t="shared" ca="1" si="25"/>
        <v/>
      </c>
      <c r="BV21" s="2" t="str">
        <f t="shared" ca="1" si="26"/>
        <v/>
      </c>
      <c r="BW21" s="2">
        <f t="shared" ca="1" si="27"/>
        <v>0</v>
      </c>
      <c r="BX21" s="2">
        <f t="shared" ca="1" si="28"/>
        <v>1</v>
      </c>
      <c r="BY21" s="2"/>
      <c r="BZ21" s="2"/>
      <c r="CA21" s="2"/>
      <c r="CB21" s="9">
        <f t="shared" ca="1" si="29"/>
        <v>1</v>
      </c>
      <c r="CC21" s="8"/>
      <c r="CD21" s="8"/>
      <c r="CE21" s="10"/>
      <c r="CF21" s="10"/>
      <c r="CG21" s="10"/>
    </row>
    <row r="22" spans="6:85" x14ac:dyDescent="0.25">
      <c r="F22" s="2" t="s">
        <v>0</v>
      </c>
      <c r="G22" s="2" t="s">
        <v>7</v>
      </c>
      <c r="H22" s="2" t="s">
        <v>2</v>
      </c>
      <c r="I22" s="2"/>
      <c r="J22" s="3">
        <v>43358</v>
      </c>
      <c r="K22" s="3">
        <v>43451</v>
      </c>
      <c r="L22" s="3">
        <v>43451</v>
      </c>
      <c r="M22" s="3">
        <v>43794</v>
      </c>
      <c r="N22" s="4">
        <v>43430</v>
      </c>
      <c r="O22" s="4"/>
      <c r="P22" s="4"/>
      <c r="Q22" s="4"/>
      <c r="R22" s="3">
        <f t="shared" si="0"/>
        <v>43368</v>
      </c>
      <c r="S22" s="4">
        <v>43367</v>
      </c>
      <c r="T22" s="4">
        <f t="shared" si="1"/>
        <v>43423</v>
      </c>
      <c r="U22" s="4"/>
      <c r="V22" s="4">
        <f t="shared" si="31"/>
        <v>43742</v>
      </c>
      <c r="W22" s="4"/>
      <c r="X22" s="4" t="str">
        <f t="shared" si="32"/>
        <v/>
      </c>
      <c r="Y22" s="4"/>
      <c r="Z22" s="5">
        <f t="shared" si="33"/>
        <v>43441</v>
      </c>
      <c r="AA22" s="4"/>
      <c r="AB22" s="5">
        <f t="shared" si="34"/>
        <v>43444</v>
      </c>
      <c r="AC22" s="4"/>
      <c r="AD22" s="5">
        <f t="shared" si="35"/>
        <v>43465</v>
      </c>
      <c r="AE22" s="4"/>
      <c r="AF22" s="5">
        <f t="shared" si="36"/>
        <v>43472</v>
      </c>
      <c r="AG22" s="4" t="s">
        <v>3</v>
      </c>
      <c r="AH22" s="5">
        <f>_xlfn.IFS(M22="","",ISNUMBER(M22),M22-45)</f>
        <v>43749</v>
      </c>
      <c r="AI22" s="4"/>
      <c r="AJ22" s="5">
        <f t="shared" si="39"/>
        <v>43724</v>
      </c>
      <c r="AK22" s="4"/>
      <c r="AL22" s="5">
        <f t="shared" si="40"/>
        <v>43734</v>
      </c>
      <c r="AM22" s="4"/>
      <c r="AN22" s="5">
        <f t="shared" si="41"/>
        <v>43749</v>
      </c>
      <c r="AO22" s="4"/>
      <c r="AP22" s="5">
        <f t="shared" si="42"/>
        <v>43787</v>
      </c>
      <c r="AQ22" s="4"/>
      <c r="AR22" s="6" t="str">
        <f t="shared" si="43"/>
        <v/>
      </c>
      <c r="AS22" s="4"/>
      <c r="AT22" s="6" t="str">
        <f t="shared" si="8"/>
        <v/>
      </c>
      <c r="AU22" s="4"/>
      <c r="AV22" s="6" t="str">
        <f t="shared" si="37"/>
        <v/>
      </c>
      <c r="AW22" s="4"/>
      <c r="AX22" s="6">
        <f t="shared" si="9"/>
        <v>43382</v>
      </c>
      <c r="AY22" s="4"/>
      <c r="AZ22" s="6" t="str">
        <f t="shared" si="38"/>
        <v/>
      </c>
      <c r="BA22" s="4"/>
      <c r="BB22" s="8"/>
      <c r="BC22" s="8"/>
      <c r="BD22" s="8"/>
      <c r="BE22" s="8"/>
      <c r="BF22" s="2" t="str">
        <f t="shared" ca="1" si="10"/>
        <v>Coming Due</v>
      </c>
      <c r="BG22" s="2">
        <f t="shared" ca="1" si="11"/>
        <v>-1</v>
      </c>
      <c r="BH22" s="2" t="str">
        <f t="shared" ca="1" si="12"/>
        <v>Coming Due</v>
      </c>
      <c r="BI22" s="2" t="str">
        <f t="shared" ca="1" si="13"/>
        <v>Schedule</v>
      </c>
      <c r="BJ22" s="2" t="str">
        <f t="shared" ca="1" si="14"/>
        <v/>
      </c>
      <c r="BK22" s="2" t="str">
        <f t="shared" ca="1" si="15"/>
        <v>Schedule</v>
      </c>
      <c r="BL22" s="2" t="str">
        <f t="shared" ca="1" si="16"/>
        <v>Schedule</v>
      </c>
      <c r="BM22" s="2" t="str">
        <f t="shared" ca="1" si="17"/>
        <v>Schedule</v>
      </c>
      <c r="BN22" s="2" t="str">
        <f t="shared" ca="1" si="18"/>
        <v>N/A</v>
      </c>
      <c r="BO22" s="2" t="str">
        <f t="shared" ca="1" si="19"/>
        <v>Schedule</v>
      </c>
      <c r="BP22" s="2" t="str">
        <f t="shared" ca="1" si="20"/>
        <v>Schedule</v>
      </c>
      <c r="BQ22" s="2" t="str">
        <f t="shared" ca="1" si="21"/>
        <v>Schedule</v>
      </c>
      <c r="BR22" s="2" t="str">
        <f t="shared" ca="1" si="22"/>
        <v>Schedule</v>
      </c>
      <c r="BS22" s="2" t="str">
        <f t="shared" ca="1" si="23"/>
        <v>Schedule</v>
      </c>
      <c r="BT22" s="2" t="str">
        <f t="shared" ca="1" si="24"/>
        <v/>
      </c>
      <c r="BU22" s="2" t="str">
        <f t="shared" ca="1" si="25"/>
        <v/>
      </c>
      <c r="BV22" s="2" t="str">
        <f t="shared" ca="1" si="26"/>
        <v/>
      </c>
      <c r="BW22" s="2">
        <f t="shared" ca="1" si="27"/>
        <v>0</v>
      </c>
      <c r="BX22" s="2">
        <f t="shared" ca="1" si="28"/>
        <v>1</v>
      </c>
      <c r="BY22" s="2"/>
      <c r="BZ22" s="2"/>
      <c r="CA22" s="2"/>
      <c r="CB22" s="9">
        <f t="shared" ca="1" si="29"/>
        <v>1</v>
      </c>
      <c r="CC22" s="8"/>
      <c r="CD22" s="8"/>
      <c r="CE22" s="10"/>
      <c r="CF22" s="10"/>
      <c r="CG22" s="10"/>
    </row>
    <row r="23" spans="6:85" x14ac:dyDescent="0.25">
      <c r="F23" s="2" t="s">
        <v>0</v>
      </c>
      <c r="G23" s="2" t="s">
        <v>7</v>
      </c>
      <c r="H23" s="2" t="s">
        <v>2</v>
      </c>
      <c r="I23" s="2"/>
      <c r="J23" s="3">
        <v>42922</v>
      </c>
      <c r="K23" s="3">
        <v>43083</v>
      </c>
      <c r="L23" s="3">
        <v>43083</v>
      </c>
      <c r="M23" s="3">
        <v>43374</v>
      </c>
      <c r="N23" s="4">
        <v>43023</v>
      </c>
      <c r="O23" s="4">
        <v>43025</v>
      </c>
      <c r="P23" s="4">
        <v>43088</v>
      </c>
      <c r="Q23" s="4">
        <v>43088</v>
      </c>
      <c r="R23" s="3">
        <f t="shared" si="0"/>
        <v>42932</v>
      </c>
      <c r="S23" s="4">
        <v>43006</v>
      </c>
      <c r="T23" s="4">
        <f t="shared" si="1"/>
        <v>43016</v>
      </c>
      <c r="U23" s="4">
        <v>43116</v>
      </c>
      <c r="V23" s="4">
        <f t="shared" si="31"/>
        <v>43322</v>
      </c>
      <c r="W23" s="4">
        <v>43116</v>
      </c>
      <c r="X23" s="4">
        <f t="shared" si="32"/>
        <v>43102</v>
      </c>
      <c r="Y23" s="4">
        <v>43116</v>
      </c>
      <c r="Z23" s="5">
        <f t="shared" si="33"/>
        <v>43073</v>
      </c>
      <c r="AA23" s="4">
        <v>41726</v>
      </c>
      <c r="AB23" s="5">
        <f t="shared" si="34"/>
        <v>43076</v>
      </c>
      <c r="AC23" s="4">
        <v>43055</v>
      </c>
      <c r="AD23" s="5">
        <f t="shared" si="35"/>
        <v>43097</v>
      </c>
      <c r="AE23" s="4"/>
      <c r="AF23" s="5">
        <f t="shared" si="36"/>
        <v>43104</v>
      </c>
      <c r="AG23" s="4" t="s">
        <v>3</v>
      </c>
      <c r="AH23" s="5">
        <v>43413</v>
      </c>
      <c r="AI23" s="4">
        <v>43339</v>
      </c>
      <c r="AJ23" s="5">
        <f t="shared" si="39"/>
        <v>43304</v>
      </c>
      <c r="AK23" s="4">
        <v>43336</v>
      </c>
      <c r="AL23" s="5">
        <f t="shared" si="40"/>
        <v>43314</v>
      </c>
      <c r="AM23" s="4"/>
      <c r="AN23" s="5">
        <f t="shared" si="41"/>
        <v>43329</v>
      </c>
      <c r="AO23" s="4"/>
      <c r="AP23" s="5">
        <f t="shared" si="42"/>
        <v>43367</v>
      </c>
      <c r="AQ23" s="4"/>
      <c r="AR23" s="6">
        <f t="shared" si="43"/>
        <v>43090</v>
      </c>
      <c r="AS23" s="4">
        <v>43088</v>
      </c>
      <c r="AT23" s="6">
        <f t="shared" si="8"/>
        <v>43095</v>
      </c>
      <c r="AU23" s="4">
        <v>43117</v>
      </c>
      <c r="AV23" s="6">
        <f t="shared" si="37"/>
        <v>43102</v>
      </c>
      <c r="AW23" s="4"/>
      <c r="AX23" s="6">
        <f t="shared" si="9"/>
        <v>42946</v>
      </c>
      <c r="AY23" s="4">
        <v>43018</v>
      </c>
      <c r="AZ23" s="6">
        <f t="shared" si="38"/>
        <v>43109</v>
      </c>
      <c r="BA23" s="4">
        <v>43117</v>
      </c>
      <c r="BB23" s="8"/>
      <c r="BC23" s="8"/>
      <c r="BD23" s="8"/>
      <c r="BE23" s="8"/>
      <c r="BF23" s="2">
        <f t="shared" ca="1" si="10"/>
        <v>2</v>
      </c>
      <c r="BG23" s="2">
        <f t="shared" ca="1" si="11"/>
        <v>74</v>
      </c>
      <c r="BH23" s="2">
        <f t="shared" ca="1" si="12"/>
        <v>100</v>
      </c>
      <c r="BI23" s="2">
        <f t="shared" ca="1" si="13"/>
        <v>-206</v>
      </c>
      <c r="BJ23" s="2">
        <f t="shared" ca="1" si="14"/>
        <v>14</v>
      </c>
      <c r="BK23" s="2">
        <f t="shared" ca="1" si="15"/>
        <v>-1347</v>
      </c>
      <c r="BL23" s="2">
        <f t="shared" ca="1" si="16"/>
        <v>-21</v>
      </c>
      <c r="BM23" s="2" t="str">
        <f t="shared" ca="1" si="17"/>
        <v>Incomplete</v>
      </c>
      <c r="BN23" s="2" t="str">
        <f t="shared" ca="1" si="18"/>
        <v>N/A</v>
      </c>
      <c r="BO23" s="2">
        <f t="shared" ca="1" si="19"/>
        <v>-74</v>
      </c>
      <c r="BP23" s="2">
        <f t="shared" ca="1" si="20"/>
        <v>32</v>
      </c>
      <c r="BQ23" s="2" t="str">
        <f t="shared" ca="1" si="21"/>
        <v>Incomplete</v>
      </c>
      <c r="BR23" s="2" t="str">
        <f t="shared" ca="1" si="22"/>
        <v>Incomplete</v>
      </c>
      <c r="BS23" s="2" t="str">
        <f t="shared" ca="1" si="23"/>
        <v>Incomplete</v>
      </c>
      <c r="BT23" s="2">
        <f t="shared" ca="1" si="24"/>
        <v>-2</v>
      </c>
      <c r="BU23" s="2">
        <f t="shared" ca="1" si="25"/>
        <v>22</v>
      </c>
      <c r="BV23" s="2" t="str">
        <f t="shared" ca="1" si="26"/>
        <v>Incomplete</v>
      </c>
      <c r="BW23" s="2">
        <f t="shared" ca="1" si="27"/>
        <v>6</v>
      </c>
      <c r="BX23" s="2">
        <f t="shared" ca="1" si="28"/>
        <v>10</v>
      </c>
      <c r="BY23" s="2"/>
      <c r="BZ23" s="2"/>
      <c r="CA23" s="2"/>
      <c r="CB23" s="9">
        <f t="shared" ca="1" si="29"/>
        <v>0.4</v>
      </c>
      <c r="CC23" s="8"/>
      <c r="CD23" s="8"/>
      <c r="CE23" s="10"/>
      <c r="CF23" s="10"/>
      <c r="CG23" s="10"/>
    </row>
    <row r="24" spans="6:85" x14ac:dyDescent="0.25">
      <c r="F24" s="2" t="s">
        <v>0</v>
      </c>
      <c r="G24" s="2" t="s">
        <v>7</v>
      </c>
      <c r="H24" s="2" t="s">
        <v>2</v>
      </c>
      <c r="I24" s="2"/>
      <c r="J24" s="3">
        <v>42922</v>
      </c>
      <c r="K24" s="3">
        <v>43083</v>
      </c>
      <c r="L24" s="3">
        <v>43083</v>
      </c>
      <c r="M24" s="3">
        <v>43374</v>
      </c>
      <c r="N24" s="4">
        <v>43023</v>
      </c>
      <c r="O24" s="4">
        <v>43025</v>
      </c>
      <c r="P24" s="4">
        <v>43088</v>
      </c>
      <c r="Q24" s="4">
        <v>43088</v>
      </c>
      <c r="R24" s="3">
        <f t="shared" si="0"/>
        <v>42932</v>
      </c>
      <c r="S24" s="4">
        <v>43006</v>
      </c>
      <c r="T24" s="4">
        <f t="shared" si="1"/>
        <v>43016</v>
      </c>
      <c r="U24" s="4">
        <v>43116</v>
      </c>
      <c r="V24" s="4">
        <f t="shared" si="31"/>
        <v>43322</v>
      </c>
      <c r="W24" s="4">
        <v>43116</v>
      </c>
      <c r="X24" s="4">
        <f t="shared" si="32"/>
        <v>43102</v>
      </c>
      <c r="Y24" s="4">
        <v>43116</v>
      </c>
      <c r="Z24" s="5">
        <f t="shared" si="33"/>
        <v>43073</v>
      </c>
      <c r="AA24" s="4">
        <v>42424</v>
      </c>
      <c r="AB24" s="5">
        <f t="shared" si="34"/>
        <v>43076</v>
      </c>
      <c r="AC24" s="4">
        <v>43055</v>
      </c>
      <c r="AD24" s="5">
        <f t="shared" si="35"/>
        <v>43097</v>
      </c>
      <c r="AE24" s="4"/>
      <c r="AF24" s="5">
        <f t="shared" si="36"/>
        <v>43104</v>
      </c>
      <c r="AG24" s="4" t="s">
        <v>3</v>
      </c>
      <c r="AH24" s="5">
        <v>43413</v>
      </c>
      <c r="AI24" s="4">
        <v>43339</v>
      </c>
      <c r="AJ24" s="5">
        <f t="shared" si="39"/>
        <v>43304</v>
      </c>
      <c r="AK24" s="4">
        <v>43336</v>
      </c>
      <c r="AL24" s="5">
        <f t="shared" si="40"/>
        <v>43314</v>
      </c>
      <c r="AM24" s="4"/>
      <c r="AN24" s="5">
        <f t="shared" si="41"/>
        <v>43329</v>
      </c>
      <c r="AO24" s="4"/>
      <c r="AP24" s="5">
        <f t="shared" si="42"/>
        <v>43367</v>
      </c>
      <c r="AQ24" s="4"/>
      <c r="AR24" s="6">
        <f t="shared" si="43"/>
        <v>43090</v>
      </c>
      <c r="AS24" s="4">
        <v>43124</v>
      </c>
      <c r="AT24" s="6">
        <f t="shared" si="8"/>
        <v>43095</v>
      </c>
      <c r="AU24" s="4">
        <v>43146</v>
      </c>
      <c r="AV24" s="6">
        <f t="shared" si="37"/>
        <v>43102</v>
      </c>
      <c r="AW24" s="4"/>
      <c r="AX24" s="6">
        <f t="shared" si="9"/>
        <v>42946</v>
      </c>
      <c r="AY24" s="4">
        <v>43018</v>
      </c>
      <c r="AZ24" s="6">
        <f t="shared" si="38"/>
        <v>43109</v>
      </c>
      <c r="BA24" s="4">
        <v>43117</v>
      </c>
      <c r="BB24" s="8"/>
      <c r="BC24" s="8"/>
      <c r="BD24" s="8"/>
      <c r="BE24" s="8"/>
      <c r="BF24" s="2">
        <f t="shared" ca="1" si="10"/>
        <v>2</v>
      </c>
      <c r="BG24" s="2">
        <f t="shared" ca="1" si="11"/>
        <v>74</v>
      </c>
      <c r="BH24" s="2">
        <f t="shared" ca="1" si="12"/>
        <v>100</v>
      </c>
      <c r="BI24" s="2">
        <f t="shared" ca="1" si="13"/>
        <v>-206</v>
      </c>
      <c r="BJ24" s="2">
        <f t="shared" ca="1" si="14"/>
        <v>14</v>
      </c>
      <c r="BK24" s="2">
        <f t="shared" ca="1" si="15"/>
        <v>-649</v>
      </c>
      <c r="BL24" s="2">
        <f t="shared" ca="1" si="16"/>
        <v>-21</v>
      </c>
      <c r="BM24" s="2" t="str">
        <f t="shared" ca="1" si="17"/>
        <v>Incomplete</v>
      </c>
      <c r="BN24" s="2" t="str">
        <f t="shared" ca="1" si="18"/>
        <v>N/A</v>
      </c>
      <c r="BO24" s="2">
        <f t="shared" ca="1" si="19"/>
        <v>-74</v>
      </c>
      <c r="BP24" s="2">
        <f t="shared" ca="1" si="20"/>
        <v>32</v>
      </c>
      <c r="BQ24" s="2" t="str">
        <f t="shared" ca="1" si="21"/>
        <v>Incomplete</v>
      </c>
      <c r="BR24" s="2" t="str">
        <f t="shared" ca="1" si="22"/>
        <v>Incomplete</v>
      </c>
      <c r="BS24" s="2" t="str">
        <f t="shared" ca="1" si="23"/>
        <v>Incomplete</v>
      </c>
      <c r="BT24" s="2">
        <f t="shared" ca="1" si="24"/>
        <v>34</v>
      </c>
      <c r="BU24" s="2">
        <f t="shared" ca="1" si="25"/>
        <v>51</v>
      </c>
      <c r="BV24" s="2" t="str">
        <f t="shared" ca="1" si="26"/>
        <v>Incomplete</v>
      </c>
      <c r="BW24" s="2">
        <f t="shared" ca="1" si="27"/>
        <v>7</v>
      </c>
      <c r="BX24" s="2">
        <f t="shared" ca="1" si="28"/>
        <v>10</v>
      </c>
      <c r="BY24" s="2"/>
      <c r="BZ24" s="2"/>
      <c r="CA24" s="2"/>
      <c r="CB24" s="9">
        <f t="shared" ca="1" si="29"/>
        <v>0.30000000000000004</v>
      </c>
      <c r="CC24" s="8"/>
      <c r="CD24" s="8"/>
      <c r="CE24" s="10"/>
      <c r="CF24" s="10"/>
      <c r="CG24" s="10"/>
    </row>
    <row r="25" spans="6:85" x14ac:dyDescent="0.25">
      <c r="F25" s="2" t="s">
        <v>0</v>
      </c>
      <c r="G25" s="2" t="s">
        <v>7</v>
      </c>
      <c r="H25" s="2" t="s">
        <v>2</v>
      </c>
      <c r="I25" s="2"/>
      <c r="J25" s="3">
        <v>42922</v>
      </c>
      <c r="K25" s="3">
        <v>43083</v>
      </c>
      <c r="L25" s="3">
        <v>43083</v>
      </c>
      <c r="M25" s="3">
        <v>43374</v>
      </c>
      <c r="N25" s="4">
        <v>43023</v>
      </c>
      <c r="O25" s="4">
        <v>43025</v>
      </c>
      <c r="P25" s="4">
        <v>43088</v>
      </c>
      <c r="Q25" s="4">
        <v>43088</v>
      </c>
      <c r="R25" s="3">
        <f t="shared" si="0"/>
        <v>42932</v>
      </c>
      <c r="S25" s="4">
        <v>43006</v>
      </c>
      <c r="T25" s="4">
        <f t="shared" si="1"/>
        <v>43016</v>
      </c>
      <c r="U25" s="4">
        <v>43116</v>
      </c>
      <c r="V25" s="4">
        <f t="shared" si="31"/>
        <v>43322</v>
      </c>
      <c r="W25" s="4">
        <v>43116</v>
      </c>
      <c r="X25" s="4">
        <f t="shared" si="32"/>
        <v>43102</v>
      </c>
      <c r="Y25" s="4">
        <v>43116</v>
      </c>
      <c r="Z25" s="23">
        <f t="shared" si="33"/>
        <v>43073</v>
      </c>
      <c r="AA25" s="4">
        <v>42424</v>
      </c>
      <c r="AB25" s="5">
        <f t="shared" si="34"/>
        <v>43076</v>
      </c>
      <c r="AC25" s="4">
        <v>43055</v>
      </c>
      <c r="AD25" s="5">
        <f t="shared" si="35"/>
        <v>43097</v>
      </c>
      <c r="AE25" s="4"/>
      <c r="AF25" s="5">
        <f t="shared" si="36"/>
        <v>43104</v>
      </c>
      <c r="AG25" s="4" t="s">
        <v>3</v>
      </c>
      <c r="AH25" s="5">
        <v>43413</v>
      </c>
      <c r="AI25" s="4">
        <v>43339</v>
      </c>
      <c r="AJ25" s="5">
        <f t="shared" si="39"/>
        <v>43304</v>
      </c>
      <c r="AK25" s="4">
        <v>43336</v>
      </c>
      <c r="AL25" s="5">
        <f t="shared" si="40"/>
        <v>43314</v>
      </c>
      <c r="AM25" s="4"/>
      <c r="AN25" s="5">
        <f t="shared" si="41"/>
        <v>43329</v>
      </c>
      <c r="AO25" s="4"/>
      <c r="AP25" s="5">
        <f t="shared" si="42"/>
        <v>43367</v>
      </c>
      <c r="AQ25" s="4"/>
      <c r="AR25" s="6">
        <f t="shared" si="43"/>
        <v>43090</v>
      </c>
      <c r="AS25" s="4">
        <v>43124</v>
      </c>
      <c r="AT25" s="6">
        <f t="shared" si="8"/>
        <v>43095</v>
      </c>
      <c r="AU25" s="4">
        <v>43146</v>
      </c>
      <c r="AV25" s="6">
        <f t="shared" si="37"/>
        <v>43102</v>
      </c>
      <c r="AW25" s="4"/>
      <c r="AX25" s="6">
        <f t="shared" si="9"/>
        <v>42946</v>
      </c>
      <c r="AY25" s="4">
        <v>43018</v>
      </c>
      <c r="AZ25" s="6">
        <f t="shared" si="38"/>
        <v>43109</v>
      </c>
      <c r="BA25" s="4">
        <v>43117</v>
      </c>
      <c r="BB25" s="8"/>
      <c r="BC25" s="8"/>
      <c r="BD25" s="8"/>
      <c r="BE25" s="8"/>
      <c r="BF25" s="2">
        <f t="shared" ca="1" si="10"/>
        <v>2</v>
      </c>
      <c r="BG25" s="2">
        <f t="shared" ca="1" si="11"/>
        <v>74</v>
      </c>
      <c r="BH25" s="2">
        <f t="shared" ca="1" si="12"/>
        <v>100</v>
      </c>
      <c r="BI25" s="2">
        <f t="shared" ca="1" si="13"/>
        <v>-206</v>
      </c>
      <c r="BJ25" s="2">
        <f t="shared" ca="1" si="14"/>
        <v>14</v>
      </c>
      <c r="BK25" s="2">
        <f t="shared" ca="1" si="15"/>
        <v>-649</v>
      </c>
      <c r="BL25" s="2">
        <f t="shared" ca="1" si="16"/>
        <v>-21</v>
      </c>
      <c r="BM25" s="2" t="str">
        <f t="shared" ca="1" si="17"/>
        <v>Incomplete</v>
      </c>
      <c r="BN25" s="2" t="str">
        <f t="shared" ca="1" si="18"/>
        <v>N/A</v>
      </c>
      <c r="BO25" s="2">
        <f t="shared" ca="1" si="19"/>
        <v>-74</v>
      </c>
      <c r="BP25" s="2">
        <f t="shared" ca="1" si="20"/>
        <v>32</v>
      </c>
      <c r="BQ25" s="2" t="str">
        <f t="shared" ca="1" si="21"/>
        <v>Incomplete</v>
      </c>
      <c r="BR25" s="2" t="str">
        <f t="shared" ca="1" si="22"/>
        <v>Incomplete</v>
      </c>
      <c r="BS25" s="2" t="str">
        <f t="shared" ca="1" si="23"/>
        <v>Incomplete</v>
      </c>
      <c r="BT25" s="2">
        <f t="shared" ca="1" si="24"/>
        <v>34</v>
      </c>
      <c r="BU25" s="2">
        <f t="shared" ca="1" si="25"/>
        <v>51</v>
      </c>
      <c r="BV25" s="2" t="str">
        <f t="shared" ca="1" si="26"/>
        <v>Incomplete</v>
      </c>
      <c r="BW25" s="2">
        <f t="shared" ca="1" si="27"/>
        <v>7</v>
      </c>
      <c r="BX25" s="2">
        <f t="shared" ca="1" si="28"/>
        <v>10</v>
      </c>
      <c r="BY25" s="2"/>
      <c r="BZ25" s="2"/>
      <c r="CA25" s="2"/>
      <c r="CB25" s="9">
        <f t="shared" ca="1" si="29"/>
        <v>0.30000000000000004</v>
      </c>
      <c r="CC25" s="8"/>
      <c r="CD25" s="8"/>
      <c r="CE25" s="10"/>
      <c r="CF25" s="10"/>
      <c r="CG25" s="10"/>
    </row>
    <row r="26" spans="6:85" x14ac:dyDescent="0.25">
      <c r="F26" s="2"/>
      <c r="G26" s="2"/>
      <c r="H26" s="2"/>
      <c r="I26" s="2"/>
      <c r="J26" s="3"/>
      <c r="K26" s="3"/>
      <c r="L26" s="3"/>
      <c r="M26" s="3"/>
      <c r="N26" s="4"/>
      <c r="O26" s="4"/>
      <c r="P26" s="4"/>
      <c r="Q26" s="4"/>
      <c r="R26" s="3" t="str">
        <f t="shared" si="0"/>
        <v/>
      </c>
      <c r="S26" s="4"/>
      <c r="T26" s="4" t="str">
        <f t="shared" si="1"/>
        <v/>
      </c>
      <c r="U26" s="4"/>
      <c r="V26" s="4" t="str">
        <f t="shared" si="31"/>
        <v/>
      </c>
      <c r="W26" s="4"/>
      <c r="X26" s="4" t="str">
        <f t="shared" si="32"/>
        <v/>
      </c>
      <c r="Y26" s="4"/>
      <c r="Z26" s="23" t="str">
        <f t="shared" si="33"/>
        <v/>
      </c>
      <c r="AA26" s="4"/>
      <c r="AB26" s="5" t="str">
        <f t="shared" si="34"/>
        <v/>
      </c>
      <c r="AC26" s="4"/>
      <c r="AD26" s="5" t="str">
        <f t="shared" si="35"/>
        <v/>
      </c>
      <c r="AE26" s="4"/>
      <c r="AF26" s="5" t="str">
        <f t="shared" si="36"/>
        <v/>
      </c>
      <c r="AG26" s="4"/>
      <c r="AH26" s="5" t="str">
        <f t="shared" ref="AH26:AH34" si="44">_xlfn.IFS(M26="","",ISNUMBER(M26),M26-45)</f>
        <v/>
      </c>
      <c r="AI26" s="4"/>
      <c r="AJ26" s="5" t="str">
        <f t="shared" si="39"/>
        <v/>
      </c>
      <c r="AK26" s="4"/>
      <c r="AL26" s="5" t="str">
        <f t="shared" si="40"/>
        <v/>
      </c>
      <c r="AM26" s="4"/>
      <c r="AN26" s="5" t="str">
        <f t="shared" si="41"/>
        <v/>
      </c>
      <c r="AO26" s="4"/>
      <c r="AP26" s="5" t="str">
        <f t="shared" si="42"/>
        <v/>
      </c>
      <c r="AQ26" s="4"/>
      <c r="AR26" s="6" t="str">
        <f t="shared" si="43"/>
        <v/>
      </c>
      <c r="AS26" s="4"/>
      <c r="AT26" s="6" t="str">
        <f t="shared" si="8"/>
        <v/>
      </c>
      <c r="AU26" s="4"/>
      <c r="AV26" s="6" t="str">
        <f t="shared" si="37"/>
        <v/>
      </c>
      <c r="AW26" s="4"/>
      <c r="AX26" s="6" t="str">
        <f t="shared" si="9"/>
        <v/>
      </c>
      <c r="AY26" s="4"/>
      <c r="AZ26" s="6" t="str">
        <f t="shared" si="38"/>
        <v/>
      </c>
      <c r="BA26" s="4"/>
      <c r="BB26" s="8"/>
      <c r="BC26" s="8"/>
      <c r="BD26" s="8"/>
      <c r="BE26" s="8"/>
      <c r="BF26" s="2" t="str">
        <f t="shared" ca="1" si="10"/>
        <v/>
      </c>
      <c r="BG26" s="2" t="str">
        <f t="shared" ca="1" si="11"/>
        <v/>
      </c>
      <c r="BH26" s="2" t="str">
        <f t="shared" ca="1" si="12"/>
        <v/>
      </c>
      <c r="BI26" s="2" t="str">
        <f t="shared" ca="1" si="13"/>
        <v/>
      </c>
      <c r="BJ26" s="2" t="str">
        <f t="shared" ca="1" si="14"/>
        <v/>
      </c>
      <c r="BK26" s="2" t="str">
        <f t="shared" ca="1" si="15"/>
        <v/>
      </c>
      <c r="BL26" s="2" t="str">
        <f t="shared" ca="1" si="16"/>
        <v/>
      </c>
      <c r="BM26" s="2" t="str">
        <f t="shared" ca="1" si="17"/>
        <v/>
      </c>
      <c r="BN26" s="2" t="str">
        <f t="shared" ca="1" si="18"/>
        <v/>
      </c>
      <c r="BO26" s="2" t="str">
        <f t="shared" ca="1" si="19"/>
        <v/>
      </c>
      <c r="BP26" s="2" t="str">
        <f t="shared" ca="1" si="20"/>
        <v/>
      </c>
      <c r="BQ26" s="2" t="str">
        <f t="shared" ca="1" si="21"/>
        <v/>
      </c>
      <c r="BR26" s="2" t="str">
        <f t="shared" ca="1" si="22"/>
        <v/>
      </c>
      <c r="BS26" s="2" t="str">
        <f t="shared" ca="1" si="23"/>
        <v/>
      </c>
      <c r="BT26" s="2" t="str">
        <f t="shared" ca="1" si="24"/>
        <v/>
      </c>
      <c r="BU26" s="2" t="str">
        <f t="shared" ca="1" si="25"/>
        <v/>
      </c>
      <c r="BV26" s="2" t="str">
        <f t="shared" ca="1" si="26"/>
        <v/>
      </c>
      <c r="BW26" s="2">
        <f t="shared" ca="1" si="27"/>
        <v>0</v>
      </c>
      <c r="BX26" s="2">
        <f t="shared" ca="1" si="28"/>
        <v>0</v>
      </c>
      <c r="BY26" s="2"/>
      <c r="BZ26" s="2"/>
      <c r="CA26" s="2"/>
      <c r="CB26" s="9" t="str">
        <f t="shared" ca="1" si="29"/>
        <v/>
      </c>
      <c r="CC26" s="8"/>
      <c r="CD26" s="8"/>
      <c r="CE26" s="10"/>
      <c r="CF26" s="10"/>
      <c r="CG26" s="10"/>
    </row>
    <row r="27" spans="6:85" x14ac:dyDescent="0.25">
      <c r="F27" s="2"/>
      <c r="G27" s="2"/>
      <c r="H27" s="2"/>
      <c r="I27" s="2"/>
      <c r="J27" s="3"/>
      <c r="K27" s="3"/>
      <c r="L27" s="3"/>
      <c r="M27" s="3"/>
      <c r="N27" s="4"/>
      <c r="O27" s="4"/>
      <c r="P27" s="4"/>
      <c r="Q27" s="4"/>
      <c r="R27" s="3" t="str">
        <f t="shared" si="0"/>
        <v/>
      </c>
      <c r="S27" s="4"/>
      <c r="T27" s="4" t="str">
        <f t="shared" si="1"/>
        <v/>
      </c>
      <c r="U27" s="4"/>
      <c r="V27" s="4" t="str">
        <f t="shared" si="31"/>
        <v/>
      </c>
      <c r="W27" s="4"/>
      <c r="X27" s="4" t="str">
        <f t="shared" si="32"/>
        <v/>
      </c>
      <c r="Y27" s="4"/>
      <c r="Z27" s="23" t="str">
        <f t="shared" si="33"/>
        <v/>
      </c>
      <c r="AA27" s="4"/>
      <c r="AB27" s="5" t="str">
        <f t="shared" si="34"/>
        <v/>
      </c>
      <c r="AC27" s="4"/>
      <c r="AD27" s="5" t="str">
        <f t="shared" si="35"/>
        <v/>
      </c>
      <c r="AE27" s="4"/>
      <c r="AF27" s="5" t="str">
        <f t="shared" si="36"/>
        <v/>
      </c>
      <c r="AG27" s="4"/>
      <c r="AH27" s="5" t="str">
        <f t="shared" si="44"/>
        <v/>
      </c>
      <c r="AI27" s="4"/>
      <c r="AJ27" s="5" t="str">
        <f t="shared" si="39"/>
        <v/>
      </c>
      <c r="AK27" s="4"/>
      <c r="AL27" s="5" t="str">
        <f t="shared" si="40"/>
        <v/>
      </c>
      <c r="AM27" s="4"/>
      <c r="AN27" s="5" t="str">
        <f t="shared" si="41"/>
        <v/>
      </c>
      <c r="AO27" s="4"/>
      <c r="AP27" s="5" t="str">
        <f t="shared" si="42"/>
        <v/>
      </c>
      <c r="AQ27" s="4"/>
      <c r="AR27" s="6" t="str">
        <f t="shared" si="43"/>
        <v/>
      </c>
      <c r="AS27" s="4"/>
      <c r="AT27" s="6" t="str">
        <f t="shared" si="8"/>
        <v/>
      </c>
      <c r="AU27" s="4"/>
      <c r="AV27" s="6" t="str">
        <f t="shared" si="37"/>
        <v/>
      </c>
      <c r="AW27" s="4"/>
      <c r="AX27" s="6" t="str">
        <f t="shared" si="9"/>
        <v/>
      </c>
      <c r="AY27" s="4"/>
      <c r="AZ27" s="6" t="str">
        <f t="shared" si="38"/>
        <v/>
      </c>
      <c r="BA27" s="4"/>
      <c r="BB27" s="8"/>
      <c r="BC27" s="8"/>
      <c r="BD27" s="8"/>
      <c r="BE27" s="8"/>
      <c r="BF27" s="2" t="str">
        <f t="shared" ca="1" si="10"/>
        <v/>
      </c>
      <c r="BG27" s="2" t="str">
        <f t="shared" ca="1" si="11"/>
        <v/>
      </c>
      <c r="BH27" s="2" t="str">
        <f t="shared" ca="1" si="12"/>
        <v/>
      </c>
      <c r="BI27" s="2" t="str">
        <f t="shared" ca="1" si="13"/>
        <v/>
      </c>
      <c r="BJ27" s="2" t="str">
        <f t="shared" ca="1" si="14"/>
        <v/>
      </c>
      <c r="BK27" s="2" t="str">
        <f t="shared" ca="1" si="15"/>
        <v/>
      </c>
      <c r="BL27" s="2" t="str">
        <f t="shared" ca="1" si="16"/>
        <v/>
      </c>
      <c r="BM27" s="2" t="str">
        <f t="shared" ca="1" si="17"/>
        <v/>
      </c>
      <c r="BN27" s="2" t="str">
        <f t="shared" ca="1" si="18"/>
        <v/>
      </c>
      <c r="BO27" s="2" t="str">
        <f t="shared" ca="1" si="19"/>
        <v/>
      </c>
      <c r="BP27" s="2" t="str">
        <f t="shared" ca="1" si="20"/>
        <v/>
      </c>
      <c r="BQ27" s="2" t="str">
        <f t="shared" ca="1" si="21"/>
        <v/>
      </c>
      <c r="BR27" s="2" t="str">
        <f t="shared" ca="1" si="22"/>
        <v/>
      </c>
      <c r="BS27" s="2" t="str">
        <f t="shared" ca="1" si="23"/>
        <v/>
      </c>
      <c r="BT27" s="2" t="str">
        <f t="shared" ca="1" si="24"/>
        <v/>
      </c>
      <c r="BU27" s="2" t="str">
        <f t="shared" ca="1" si="25"/>
        <v/>
      </c>
      <c r="BV27" s="2" t="str">
        <f t="shared" ca="1" si="26"/>
        <v/>
      </c>
      <c r="BW27" s="2">
        <f t="shared" ca="1" si="27"/>
        <v>0</v>
      </c>
      <c r="BX27" s="2">
        <f t="shared" ca="1" si="28"/>
        <v>0</v>
      </c>
      <c r="BY27" s="2"/>
      <c r="BZ27" s="2"/>
      <c r="CA27" s="2"/>
      <c r="CB27" s="9" t="str">
        <f t="shared" ca="1" si="29"/>
        <v/>
      </c>
      <c r="CC27" s="8"/>
      <c r="CD27" s="8"/>
      <c r="CE27" s="10"/>
      <c r="CF27" s="10"/>
      <c r="CG27" s="10"/>
    </row>
    <row r="28" spans="6:85" x14ac:dyDescent="0.25">
      <c r="F28" s="2"/>
      <c r="G28" s="2"/>
      <c r="H28" s="2"/>
      <c r="I28" s="2"/>
      <c r="J28" s="3"/>
      <c r="K28" s="3"/>
      <c r="L28" s="3"/>
      <c r="M28" s="3"/>
      <c r="N28" s="4"/>
      <c r="O28" s="4"/>
      <c r="P28" s="4"/>
      <c r="Q28" s="4"/>
      <c r="R28" s="3" t="str">
        <f t="shared" si="0"/>
        <v/>
      </c>
      <c r="S28" s="4"/>
      <c r="T28" s="4" t="str">
        <f t="shared" si="1"/>
        <v/>
      </c>
      <c r="U28" s="4"/>
      <c r="V28" s="4" t="str">
        <f t="shared" si="31"/>
        <v/>
      </c>
      <c r="W28" s="4"/>
      <c r="X28" s="4" t="str">
        <f t="shared" si="32"/>
        <v/>
      </c>
      <c r="Y28" s="4"/>
      <c r="Z28" s="23" t="str">
        <f t="shared" si="33"/>
        <v/>
      </c>
      <c r="AA28" s="4"/>
      <c r="AB28" s="5" t="str">
        <f t="shared" si="34"/>
        <v/>
      </c>
      <c r="AC28" s="4"/>
      <c r="AD28" s="5" t="str">
        <f t="shared" si="35"/>
        <v/>
      </c>
      <c r="AE28" s="4"/>
      <c r="AF28" s="5" t="str">
        <f t="shared" si="36"/>
        <v/>
      </c>
      <c r="AG28" s="4"/>
      <c r="AH28" s="5" t="str">
        <f t="shared" si="44"/>
        <v/>
      </c>
      <c r="AI28" s="4"/>
      <c r="AJ28" s="5" t="str">
        <f t="shared" si="39"/>
        <v/>
      </c>
      <c r="AK28" s="4"/>
      <c r="AL28" s="5" t="str">
        <f t="shared" si="40"/>
        <v/>
      </c>
      <c r="AM28" s="4"/>
      <c r="AN28" s="5" t="str">
        <f t="shared" si="41"/>
        <v/>
      </c>
      <c r="AO28" s="4"/>
      <c r="AP28" s="5" t="str">
        <f t="shared" si="42"/>
        <v/>
      </c>
      <c r="AQ28" s="4"/>
      <c r="AR28" s="6" t="str">
        <f t="shared" si="43"/>
        <v/>
      </c>
      <c r="AS28" s="4"/>
      <c r="AT28" s="6" t="str">
        <f t="shared" si="8"/>
        <v/>
      </c>
      <c r="AU28" s="4"/>
      <c r="AV28" s="6" t="str">
        <f t="shared" si="37"/>
        <v/>
      </c>
      <c r="AW28" s="4"/>
      <c r="AX28" s="6" t="str">
        <f t="shared" si="9"/>
        <v/>
      </c>
      <c r="AY28" s="4"/>
      <c r="AZ28" s="6" t="str">
        <f t="shared" si="38"/>
        <v/>
      </c>
      <c r="BA28" s="4"/>
      <c r="BB28" s="8"/>
      <c r="BC28" s="8"/>
      <c r="BD28" s="8"/>
      <c r="BE28" s="8"/>
      <c r="BF28" s="2" t="str">
        <f t="shared" ca="1" si="10"/>
        <v/>
      </c>
      <c r="BG28" s="2" t="str">
        <f t="shared" ca="1" si="11"/>
        <v/>
      </c>
      <c r="BH28" s="2" t="str">
        <f t="shared" ca="1" si="12"/>
        <v/>
      </c>
      <c r="BI28" s="2" t="str">
        <f t="shared" ca="1" si="13"/>
        <v/>
      </c>
      <c r="BJ28" s="2" t="str">
        <f t="shared" ca="1" si="14"/>
        <v/>
      </c>
      <c r="BK28" s="2" t="str">
        <f t="shared" ca="1" si="15"/>
        <v/>
      </c>
      <c r="BL28" s="2" t="str">
        <f t="shared" ca="1" si="16"/>
        <v/>
      </c>
      <c r="BM28" s="2" t="str">
        <f t="shared" ca="1" si="17"/>
        <v/>
      </c>
      <c r="BN28" s="2" t="str">
        <f t="shared" ca="1" si="18"/>
        <v/>
      </c>
      <c r="BO28" s="2" t="str">
        <f t="shared" ca="1" si="19"/>
        <v/>
      </c>
      <c r="BP28" s="2" t="str">
        <f t="shared" ca="1" si="20"/>
        <v/>
      </c>
      <c r="BQ28" s="2" t="str">
        <f t="shared" ca="1" si="21"/>
        <v/>
      </c>
      <c r="BR28" s="2" t="str">
        <f t="shared" ca="1" si="22"/>
        <v/>
      </c>
      <c r="BS28" s="2" t="str">
        <f t="shared" ca="1" si="23"/>
        <v/>
      </c>
      <c r="BT28" s="2" t="str">
        <f t="shared" ca="1" si="24"/>
        <v/>
      </c>
      <c r="BU28" s="2" t="str">
        <f t="shared" ca="1" si="25"/>
        <v/>
      </c>
      <c r="BV28" s="2" t="str">
        <f t="shared" ca="1" si="26"/>
        <v/>
      </c>
      <c r="BW28" s="2">
        <f t="shared" ca="1" si="27"/>
        <v>0</v>
      </c>
      <c r="BX28" s="2">
        <f t="shared" ca="1" si="28"/>
        <v>0</v>
      </c>
      <c r="BY28" s="2"/>
      <c r="BZ28" s="2"/>
      <c r="CA28" s="2"/>
      <c r="CB28" s="9" t="str">
        <f t="shared" ca="1" si="29"/>
        <v/>
      </c>
      <c r="CC28" s="8"/>
      <c r="CD28" s="8"/>
      <c r="CE28" s="10"/>
      <c r="CF28" s="10"/>
      <c r="CG28" s="10"/>
    </row>
    <row r="29" spans="6:85" x14ac:dyDescent="0.25">
      <c r="F29" s="12"/>
      <c r="G29" s="24"/>
      <c r="H29" s="2"/>
      <c r="I29" s="2"/>
      <c r="J29" s="3"/>
      <c r="K29" s="3"/>
      <c r="L29" s="3"/>
      <c r="M29" s="3"/>
      <c r="N29" s="4"/>
      <c r="O29" s="4"/>
      <c r="P29" s="4"/>
      <c r="Q29" s="4"/>
      <c r="R29" s="3" t="str">
        <f t="shared" si="0"/>
        <v/>
      </c>
      <c r="S29" s="4"/>
      <c r="T29" s="4" t="str">
        <f t="shared" si="1"/>
        <v/>
      </c>
      <c r="U29" s="4"/>
      <c r="V29" s="4" t="str">
        <f t="shared" si="31"/>
        <v/>
      </c>
      <c r="W29" s="4"/>
      <c r="X29" s="4" t="str">
        <f t="shared" si="32"/>
        <v/>
      </c>
      <c r="Y29" s="4"/>
      <c r="Z29" s="23" t="str">
        <f t="shared" si="33"/>
        <v/>
      </c>
      <c r="AA29" s="4"/>
      <c r="AB29" s="5" t="str">
        <f t="shared" si="34"/>
        <v/>
      </c>
      <c r="AC29" s="4"/>
      <c r="AD29" s="5" t="str">
        <f t="shared" si="35"/>
        <v/>
      </c>
      <c r="AE29" s="4"/>
      <c r="AF29" s="5" t="str">
        <f t="shared" si="36"/>
        <v/>
      </c>
      <c r="AG29" s="4"/>
      <c r="AH29" s="5" t="str">
        <f t="shared" si="44"/>
        <v/>
      </c>
      <c r="AI29" s="4"/>
      <c r="AJ29" s="5" t="str">
        <f t="shared" si="39"/>
        <v/>
      </c>
      <c r="AK29" s="4"/>
      <c r="AL29" s="5" t="str">
        <f t="shared" si="40"/>
        <v/>
      </c>
      <c r="AM29" s="4"/>
      <c r="AN29" s="5" t="str">
        <f t="shared" si="41"/>
        <v/>
      </c>
      <c r="AO29" s="4"/>
      <c r="AP29" s="5" t="str">
        <f t="shared" si="42"/>
        <v/>
      </c>
      <c r="AQ29" s="4"/>
      <c r="AR29" s="6" t="str">
        <f t="shared" si="43"/>
        <v/>
      </c>
      <c r="AS29" s="4"/>
      <c r="AT29" s="6" t="str">
        <f t="shared" si="8"/>
        <v/>
      </c>
      <c r="AU29" s="4"/>
      <c r="AV29" s="6" t="str">
        <f t="shared" si="37"/>
        <v/>
      </c>
      <c r="AW29" s="4"/>
      <c r="AX29" s="6" t="str">
        <f t="shared" si="9"/>
        <v/>
      </c>
      <c r="AY29" s="4"/>
      <c r="AZ29" s="6" t="str">
        <f t="shared" si="38"/>
        <v/>
      </c>
      <c r="BA29" s="4"/>
      <c r="BB29" s="8"/>
      <c r="BC29" s="8"/>
      <c r="BD29" s="8"/>
      <c r="BE29" s="8"/>
      <c r="BF29" s="2" t="str">
        <f t="shared" ca="1" si="10"/>
        <v/>
      </c>
      <c r="BG29" s="2" t="str">
        <f t="shared" ca="1" si="11"/>
        <v/>
      </c>
      <c r="BH29" s="2" t="str">
        <f t="shared" ca="1" si="12"/>
        <v/>
      </c>
      <c r="BI29" s="2" t="str">
        <f t="shared" ca="1" si="13"/>
        <v/>
      </c>
      <c r="BJ29" s="2" t="str">
        <f ca="1">_xlfn.IFS(I29="Yes","",Y29="N/A","N/A",X29="","",ISNUMBER(Y29),Y29-X29,TODAY()&gt;X29,"Incomplete",TODAY()+30&gt;=X29,"Coming Due",TODAY()+31&lt;=X29,"Schedule")</f>
        <v/>
      </c>
      <c r="BK29" s="2" t="str">
        <f t="shared" ca="1" si="15"/>
        <v/>
      </c>
      <c r="BL29" s="2" t="str">
        <f t="shared" ca="1" si="16"/>
        <v/>
      </c>
      <c r="BM29" s="2" t="str">
        <f t="shared" ca="1" si="17"/>
        <v/>
      </c>
      <c r="BN29" s="2" t="str">
        <f t="shared" ca="1" si="18"/>
        <v/>
      </c>
      <c r="BO29" s="2" t="str">
        <f t="shared" ca="1" si="19"/>
        <v/>
      </c>
      <c r="BP29" s="2" t="str">
        <f t="shared" ca="1" si="20"/>
        <v/>
      </c>
      <c r="BQ29" s="2" t="str">
        <f t="shared" ca="1" si="21"/>
        <v/>
      </c>
      <c r="BR29" s="2" t="str">
        <f t="shared" ca="1" si="22"/>
        <v/>
      </c>
      <c r="BS29" s="2" t="str">
        <f t="shared" ca="1" si="23"/>
        <v/>
      </c>
      <c r="BT29" s="2" t="str">
        <f t="shared" ca="1" si="24"/>
        <v/>
      </c>
      <c r="BU29" s="2" t="str">
        <f t="shared" ca="1" si="25"/>
        <v/>
      </c>
      <c r="BV29" s="2" t="str">
        <f t="shared" ca="1" si="26"/>
        <v/>
      </c>
      <c r="BW29" s="2">
        <f t="shared" ca="1" si="27"/>
        <v>0</v>
      </c>
      <c r="BX29" s="2">
        <f t="shared" ca="1" si="28"/>
        <v>0</v>
      </c>
      <c r="BY29" s="2"/>
      <c r="BZ29" s="2"/>
      <c r="CA29" s="2"/>
      <c r="CB29" s="9" t="str">
        <f t="shared" ca="1" si="29"/>
        <v/>
      </c>
      <c r="CC29" s="8"/>
      <c r="CD29" s="8"/>
      <c r="CE29" s="10"/>
      <c r="CF29" s="10"/>
      <c r="CG29" s="10"/>
    </row>
    <row r="30" spans="6:85" x14ac:dyDescent="0.25">
      <c r="F30" s="25" t="e">
        <f>1-(B30/A30)</f>
        <v>#DIV/0!</v>
      </c>
      <c r="G30" s="2"/>
      <c r="H30" s="2"/>
      <c r="I30" s="2"/>
      <c r="J30" s="3"/>
      <c r="K30" s="3"/>
      <c r="L30" s="11"/>
      <c r="M30" s="3"/>
      <c r="N30" s="4"/>
      <c r="O30" s="4"/>
      <c r="P30" s="4"/>
      <c r="Q30" s="4"/>
      <c r="R30" s="3" t="str">
        <f t="shared" si="0"/>
        <v/>
      </c>
      <c r="S30" s="4"/>
      <c r="T30" s="4" t="str">
        <f t="shared" si="1"/>
        <v/>
      </c>
      <c r="U30" s="4"/>
      <c r="V30" s="4" t="str">
        <f t="shared" si="31"/>
        <v/>
      </c>
      <c r="W30" s="4"/>
      <c r="X30" s="4" t="str">
        <f t="shared" si="32"/>
        <v/>
      </c>
      <c r="Y30" s="4"/>
      <c r="Z30" s="23" t="str">
        <f t="shared" si="33"/>
        <v/>
      </c>
      <c r="AA30" s="4"/>
      <c r="AB30" s="5" t="str">
        <f>_xlfn.IFS(K30="","",ISNUMBER(K30),K30-7)</f>
        <v/>
      </c>
      <c r="AC30" s="4"/>
      <c r="AD30" s="5" t="str">
        <f t="shared" si="35"/>
        <v/>
      </c>
      <c r="AE30" s="4"/>
      <c r="AF30" s="5" t="str">
        <f t="shared" si="36"/>
        <v/>
      </c>
      <c r="AG30" s="4"/>
      <c r="AH30" s="5" t="str">
        <f t="shared" si="44"/>
        <v/>
      </c>
      <c r="AI30" s="4"/>
      <c r="AJ30" s="5" t="str">
        <f t="shared" si="39"/>
        <v/>
      </c>
      <c r="AK30" s="4"/>
      <c r="AL30" s="5" t="str">
        <f t="shared" si="40"/>
        <v/>
      </c>
      <c r="AM30" s="4"/>
      <c r="AN30" s="5" t="str">
        <f t="shared" si="41"/>
        <v/>
      </c>
      <c r="AO30" s="4"/>
      <c r="AP30" s="5" t="str">
        <f t="shared" si="42"/>
        <v/>
      </c>
      <c r="AQ30" s="4"/>
      <c r="AR30" s="6" t="str">
        <f t="shared" si="43"/>
        <v/>
      </c>
      <c r="AS30" s="4"/>
      <c r="AT30" s="6" t="str">
        <f t="shared" si="8"/>
        <v/>
      </c>
      <c r="AU30" s="4"/>
      <c r="AV30" s="6" t="str">
        <f t="shared" si="37"/>
        <v/>
      </c>
      <c r="AW30" s="4"/>
      <c r="AX30" s="6" t="str">
        <f t="shared" si="9"/>
        <v/>
      </c>
      <c r="AY30" s="4"/>
      <c r="AZ30" s="6" t="str">
        <f t="shared" si="38"/>
        <v/>
      </c>
      <c r="BA30" s="4"/>
      <c r="BB30" s="8"/>
      <c r="BC30" s="8"/>
      <c r="BD30" s="8"/>
      <c r="BE30" s="8"/>
      <c r="BF30" s="2" t="str">
        <f t="shared" ca="1" si="10"/>
        <v/>
      </c>
      <c r="BG30" s="2" t="str">
        <f t="shared" ca="1" si="11"/>
        <v/>
      </c>
      <c r="BH30" s="2" t="str">
        <f t="shared" ca="1" si="12"/>
        <v/>
      </c>
      <c r="BI30" s="2" t="str">
        <f t="shared" ca="1" si="13"/>
        <v/>
      </c>
      <c r="BJ30" s="2" t="str">
        <f t="shared" ca="1" si="14"/>
        <v/>
      </c>
      <c r="BK30" s="2" t="str">
        <f t="shared" ca="1" si="15"/>
        <v/>
      </c>
      <c r="BL30" s="2" t="str">
        <f ca="1">_xlfn.IFS(I30="Yes","",AC30="N/A","N/A",AB30="","",ISNUMBER(AC30),AC30-AB30,TODAY()&gt;AB30,"Incomplete",TODAY()+30&gt;=AB30,"Coming Due",TODAY()+31&lt;=AB30,"Schedule")</f>
        <v/>
      </c>
      <c r="BM30" s="2" t="str">
        <f t="shared" ca="1" si="17"/>
        <v/>
      </c>
      <c r="BN30" s="2" t="str">
        <f t="shared" ca="1" si="18"/>
        <v/>
      </c>
      <c r="BO30" s="2" t="str">
        <f t="shared" ca="1" si="19"/>
        <v/>
      </c>
      <c r="BP30" s="2" t="str">
        <f t="shared" ca="1" si="20"/>
        <v/>
      </c>
      <c r="BQ30" s="2" t="str">
        <f t="shared" ca="1" si="21"/>
        <v/>
      </c>
      <c r="BR30" s="2" t="str">
        <f t="shared" ca="1" si="22"/>
        <v/>
      </c>
      <c r="BS30" s="2" t="str">
        <f t="shared" ca="1" si="23"/>
        <v/>
      </c>
      <c r="BT30" s="2" t="str">
        <f t="shared" ca="1" si="24"/>
        <v/>
      </c>
      <c r="BU30" s="2" t="str">
        <f t="shared" ca="1" si="25"/>
        <v/>
      </c>
      <c r="BV30" s="2" t="str">
        <f t="shared" ca="1" si="26"/>
        <v/>
      </c>
      <c r="BW30" s="2">
        <f t="shared" ca="1" si="27"/>
        <v>0</v>
      </c>
      <c r="BX30" s="2">
        <f t="shared" ca="1" si="28"/>
        <v>0</v>
      </c>
      <c r="BY30" s="2"/>
      <c r="BZ30" s="2"/>
      <c r="CA30" s="2"/>
      <c r="CB30" s="9" t="str">
        <f t="shared" ca="1" si="29"/>
        <v/>
      </c>
      <c r="CC30" s="8"/>
      <c r="CD30" s="8"/>
      <c r="CE30" s="10"/>
      <c r="CF30" s="10"/>
      <c r="CG30" s="10"/>
    </row>
    <row r="31" spans="6:85" x14ac:dyDescent="0.25">
      <c r="F31" s="26"/>
      <c r="G31" s="12">
        <f>SUMPRODUCT(ISNUMBER(SEARCH("Plan",$A$28:$B$28))*($A$29:$B$29&gt;=DATEVALUE("10/1/2018"))*($A$29:$B$29&lt;=DATEVALUE("10/31/2018")))</f>
        <v>0</v>
      </c>
      <c r="H31" s="2"/>
      <c r="I31" s="2"/>
      <c r="J31" s="13"/>
      <c r="K31" s="13"/>
      <c r="L31" s="11"/>
      <c r="M31" s="13"/>
      <c r="N31" s="5"/>
      <c r="O31" s="5"/>
      <c r="P31" s="5"/>
      <c r="Q31" s="5"/>
      <c r="R31" s="3" t="str">
        <f t="shared" si="0"/>
        <v/>
      </c>
      <c r="S31" s="4"/>
      <c r="T31" s="4" t="str">
        <f t="shared" si="1"/>
        <v/>
      </c>
      <c r="U31" s="4"/>
      <c r="V31" s="4" t="str">
        <f t="shared" si="31"/>
        <v/>
      </c>
      <c r="W31" s="4"/>
      <c r="X31" s="4" t="str">
        <f t="shared" si="32"/>
        <v/>
      </c>
      <c r="Y31" s="4"/>
      <c r="Z31" s="23" t="str">
        <f t="shared" si="33"/>
        <v/>
      </c>
      <c r="AA31" s="4"/>
      <c r="AB31" s="5" t="str">
        <f t="shared" si="34"/>
        <v/>
      </c>
      <c r="AC31" s="4"/>
      <c r="AD31" s="5" t="str">
        <f t="shared" si="35"/>
        <v/>
      </c>
      <c r="AE31" s="4"/>
      <c r="AF31" s="5" t="str">
        <f t="shared" si="36"/>
        <v/>
      </c>
      <c r="AG31" s="4"/>
      <c r="AH31" s="5" t="str">
        <f t="shared" si="44"/>
        <v/>
      </c>
      <c r="AI31" s="4"/>
      <c r="AJ31" s="5" t="str">
        <f t="shared" si="39"/>
        <v/>
      </c>
      <c r="AK31" s="4"/>
      <c r="AL31" s="5" t="str">
        <f t="shared" si="40"/>
        <v/>
      </c>
      <c r="AM31" s="4"/>
      <c r="AN31" s="5" t="str">
        <f t="shared" si="41"/>
        <v/>
      </c>
      <c r="AO31" s="4"/>
      <c r="AP31" s="5" t="str">
        <f t="shared" si="42"/>
        <v/>
      </c>
      <c r="AQ31" s="4"/>
      <c r="AR31" s="6" t="str">
        <f t="shared" si="43"/>
        <v/>
      </c>
      <c r="AS31" s="4"/>
      <c r="AT31" s="6" t="str">
        <f t="shared" si="8"/>
        <v/>
      </c>
      <c r="AU31" s="4"/>
      <c r="AV31" s="6" t="str">
        <f t="shared" si="37"/>
        <v/>
      </c>
      <c r="AW31" s="4"/>
      <c r="AX31" s="6" t="str">
        <f t="shared" si="9"/>
        <v/>
      </c>
      <c r="AY31" s="4"/>
      <c r="AZ31" s="6" t="str">
        <f t="shared" si="38"/>
        <v/>
      </c>
      <c r="BA31" s="4"/>
      <c r="BB31" s="8"/>
      <c r="BC31" s="8"/>
      <c r="BD31" s="8"/>
      <c r="BE31" s="8"/>
      <c r="BF31" s="2" t="str">
        <f t="shared" ca="1" si="10"/>
        <v/>
      </c>
      <c r="BG31" s="2" t="str">
        <f t="shared" ca="1" si="11"/>
        <v/>
      </c>
      <c r="BH31" s="2" t="str">
        <f t="shared" ca="1" si="12"/>
        <v/>
      </c>
      <c r="BI31" s="2" t="str">
        <f t="shared" ca="1" si="13"/>
        <v/>
      </c>
      <c r="BJ31" s="2" t="str">
        <f t="shared" ca="1" si="14"/>
        <v/>
      </c>
      <c r="BK31" s="2" t="str">
        <f t="shared" ca="1" si="15"/>
        <v/>
      </c>
      <c r="BL31" s="2" t="str">
        <f t="shared" ca="1" si="16"/>
        <v/>
      </c>
      <c r="BM31" s="2" t="str">
        <f t="shared" ca="1" si="17"/>
        <v/>
      </c>
      <c r="BN31" s="2" t="str">
        <f t="shared" ca="1" si="18"/>
        <v/>
      </c>
      <c r="BO31" s="2" t="str">
        <f t="shared" ca="1" si="19"/>
        <v/>
      </c>
      <c r="BP31" s="2" t="str">
        <f t="shared" ca="1" si="20"/>
        <v/>
      </c>
      <c r="BQ31" s="2" t="str">
        <f t="shared" ca="1" si="21"/>
        <v/>
      </c>
      <c r="BR31" s="2" t="str">
        <f t="shared" ca="1" si="22"/>
        <v/>
      </c>
      <c r="BS31" s="2" t="str">
        <f t="shared" ca="1" si="23"/>
        <v/>
      </c>
      <c r="BT31" s="2" t="str">
        <f t="shared" ca="1" si="24"/>
        <v/>
      </c>
      <c r="BU31" s="2" t="str">
        <f t="shared" ca="1" si="25"/>
        <v/>
      </c>
      <c r="BV31" s="2" t="str">
        <f t="shared" ca="1" si="26"/>
        <v/>
      </c>
      <c r="BW31" s="2">
        <f t="shared" ca="1" si="27"/>
        <v>0</v>
      </c>
      <c r="BX31" s="2">
        <f t="shared" ca="1" si="28"/>
        <v>0</v>
      </c>
      <c r="BY31" s="2"/>
      <c r="BZ31" s="2"/>
      <c r="CA31" s="2"/>
      <c r="CB31" s="9" t="str">
        <f t="shared" ca="1" si="29"/>
        <v/>
      </c>
      <c r="CC31" s="8"/>
      <c r="CD31" s="8"/>
      <c r="CE31" s="10"/>
      <c r="CF31" s="10"/>
      <c r="CG31" s="10"/>
    </row>
    <row r="32" spans="6:85" x14ac:dyDescent="0.25">
      <c r="F32" s="2"/>
      <c r="G32" s="2"/>
      <c r="H32" s="2"/>
      <c r="I32" s="2"/>
      <c r="J32" s="13"/>
      <c r="K32" s="13"/>
      <c r="L32" s="13"/>
      <c r="M32" s="13"/>
      <c r="N32" s="5"/>
      <c r="O32" s="5"/>
      <c r="P32" s="5"/>
      <c r="Q32" s="5"/>
      <c r="R32" s="3" t="str">
        <f t="shared" si="0"/>
        <v/>
      </c>
      <c r="S32" s="4"/>
      <c r="T32" s="4" t="str">
        <f t="shared" si="1"/>
        <v/>
      </c>
      <c r="U32" s="4"/>
      <c r="V32" s="4" t="str">
        <f t="shared" si="31"/>
        <v/>
      </c>
      <c r="W32" s="4"/>
      <c r="X32" s="4" t="str">
        <f t="shared" si="32"/>
        <v/>
      </c>
      <c r="Y32" s="4"/>
      <c r="Z32" s="23" t="str">
        <f t="shared" si="33"/>
        <v/>
      </c>
      <c r="AA32" s="4"/>
      <c r="AB32" s="5" t="str">
        <f t="shared" si="34"/>
        <v/>
      </c>
      <c r="AC32" s="4"/>
      <c r="AD32" s="5" t="str">
        <f t="shared" si="35"/>
        <v/>
      </c>
      <c r="AE32" s="4"/>
      <c r="AF32" s="5" t="str">
        <f t="shared" si="36"/>
        <v/>
      </c>
      <c r="AG32" s="4"/>
      <c r="AH32" s="5" t="str">
        <f t="shared" si="44"/>
        <v/>
      </c>
      <c r="AI32" s="4"/>
      <c r="AJ32" s="5" t="str">
        <f t="shared" si="39"/>
        <v/>
      </c>
      <c r="AK32" s="4"/>
      <c r="AL32" s="5" t="str">
        <f t="shared" si="40"/>
        <v/>
      </c>
      <c r="AM32" s="4"/>
      <c r="AN32" s="5" t="str">
        <f t="shared" si="41"/>
        <v/>
      </c>
      <c r="AO32" s="4"/>
      <c r="AP32" s="5" t="str">
        <f t="shared" si="42"/>
        <v/>
      </c>
      <c r="AQ32" s="4"/>
      <c r="AR32" s="6" t="str">
        <f t="shared" si="43"/>
        <v/>
      </c>
      <c r="AS32" s="4"/>
      <c r="AT32" s="6" t="str">
        <f t="shared" si="8"/>
        <v/>
      </c>
      <c r="AU32" s="4"/>
      <c r="AV32" s="6" t="str">
        <f t="shared" si="37"/>
        <v/>
      </c>
      <c r="AW32" s="4"/>
      <c r="AX32" s="6" t="str">
        <f t="shared" si="9"/>
        <v/>
      </c>
      <c r="AY32" s="4"/>
      <c r="AZ32" s="6" t="str">
        <f t="shared" si="38"/>
        <v/>
      </c>
      <c r="BA32" s="4"/>
      <c r="BB32" s="8"/>
      <c r="BC32" s="8"/>
      <c r="BD32" s="8"/>
      <c r="BE32" s="8"/>
      <c r="BF32" s="2" t="str">
        <f t="shared" ca="1" si="10"/>
        <v/>
      </c>
      <c r="BG32" s="2" t="str">
        <f t="shared" ca="1" si="11"/>
        <v/>
      </c>
      <c r="BH32" s="2" t="str">
        <f t="shared" ca="1" si="12"/>
        <v/>
      </c>
      <c r="BI32" s="2" t="str">
        <f t="shared" ca="1" si="13"/>
        <v/>
      </c>
      <c r="BJ32" s="2" t="str">
        <f t="shared" ca="1" si="14"/>
        <v/>
      </c>
      <c r="BK32" s="2" t="str">
        <f t="shared" ca="1" si="15"/>
        <v/>
      </c>
      <c r="BL32" s="2" t="str">
        <f t="shared" ca="1" si="16"/>
        <v/>
      </c>
      <c r="BM32" s="2" t="str">
        <f t="shared" ca="1" si="17"/>
        <v/>
      </c>
      <c r="BN32" s="2" t="str">
        <f t="shared" ca="1" si="18"/>
        <v/>
      </c>
      <c r="BO32" s="2" t="str">
        <f t="shared" ca="1" si="19"/>
        <v/>
      </c>
      <c r="BP32" s="2" t="str">
        <f t="shared" ca="1" si="20"/>
        <v/>
      </c>
      <c r="BQ32" s="2" t="str">
        <f t="shared" ca="1" si="21"/>
        <v/>
      </c>
      <c r="BR32" s="2" t="str">
        <f t="shared" ca="1" si="22"/>
        <v/>
      </c>
      <c r="BS32" s="2" t="str">
        <f t="shared" ca="1" si="23"/>
        <v/>
      </c>
      <c r="BT32" s="2" t="str">
        <f t="shared" ca="1" si="24"/>
        <v/>
      </c>
      <c r="BU32" s="2" t="str">
        <f t="shared" ca="1" si="25"/>
        <v/>
      </c>
      <c r="BV32" s="2" t="str">
        <f t="shared" ca="1" si="26"/>
        <v/>
      </c>
      <c r="BW32" s="2">
        <f t="shared" ca="1" si="27"/>
        <v>0</v>
      </c>
      <c r="BX32" s="2">
        <f t="shared" ca="1" si="28"/>
        <v>0</v>
      </c>
      <c r="BY32" s="2"/>
      <c r="BZ32" s="2"/>
      <c r="CA32" s="2"/>
      <c r="CB32" s="9" t="str">
        <f t="shared" ca="1" si="29"/>
        <v/>
      </c>
      <c r="CC32" s="8"/>
      <c r="CD32" s="8"/>
      <c r="CE32" s="10"/>
      <c r="CF32" s="10"/>
      <c r="CG32" s="10"/>
    </row>
    <row r="33" spans="6:85" x14ac:dyDescent="0.25">
      <c r="F33" s="2"/>
      <c r="G33" s="2"/>
      <c r="H33" s="2"/>
      <c r="I33" s="2"/>
      <c r="J33" s="13"/>
      <c r="K33" s="13"/>
      <c r="L33" s="13"/>
      <c r="M33" s="13"/>
      <c r="N33" s="5"/>
      <c r="O33" s="5"/>
      <c r="P33" s="5"/>
      <c r="Q33" s="5"/>
      <c r="R33" s="27" t="str">
        <f t="shared" si="0"/>
        <v/>
      </c>
      <c r="S33" s="28"/>
      <c r="T33" s="28" t="str">
        <f t="shared" si="1"/>
        <v/>
      </c>
      <c r="U33" s="28"/>
      <c r="V33" s="28" t="str">
        <f t="shared" si="31"/>
        <v/>
      </c>
      <c r="W33" s="28"/>
      <c r="X33" s="28" t="str">
        <f t="shared" si="32"/>
        <v/>
      </c>
      <c r="Y33" s="28"/>
      <c r="Z33" s="23" t="str">
        <f t="shared" si="33"/>
        <v/>
      </c>
      <c r="AA33" s="28"/>
      <c r="AB33" s="23" t="str">
        <f t="shared" si="34"/>
        <v/>
      </c>
      <c r="AC33" s="28"/>
      <c r="AD33" s="23" t="str">
        <f t="shared" si="35"/>
        <v/>
      </c>
      <c r="AE33" s="28"/>
      <c r="AF33" s="23" t="str">
        <f t="shared" si="36"/>
        <v/>
      </c>
      <c r="AG33" s="28"/>
      <c r="AH33" s="23" t="str">
        <f t="shared" si="44"/>
        <v/>
      </c>
      <c r="AI33" s="28"/>
      <c r="AJ33" s="23" t="str">
        <f t="shared" si="39"/>
        <v/>
      </c>
      <c r="AK33" s="28"/>
      <c r="AL33" s="23" t="str">
        <f t="shared" si="40"/>
        <v/>
      </c>
      <c r="AM33" s="28"/>
      <c r="AN33" s="23" t="str">
        <f t="shared" si="41"/>
        <v/>
      </c>
      <c r="AO33" s="28"/>
      <c r="AP33" s="23" t="str">
        <f t="shared" si="42"/>
        <v/>
      </c>
      <c r="AQ33" s="28"/>
      <c r="AR33" s="29" t="str">
        <f t="shared" si="43"/>
        <v/>
      </c>
      <c r="AS33" s="28"/>
      <c r="AT33" s="29" t="str">
        <f t="shared" si="8"/>
        <v/>
      </c>
      <c r="AU33" s="28"/>
      <c r="AV33" s="29" t="str">
        <f t="shared" si="37"/>
        <v/>
      </c>
      <c r="AW33" s="28"/>
      <c r="AX33" s="29" t="str">
        <f t="shared" si="9"/>
        <v/>
      </c>
      <c r="AY33" s="28"/>
      <c r="AZ33" s="29" t="str">
        <f t="shared" si="38"/>
        <v/>
      </c>
      <c r="BA33" s="28"/>
      <c r="BB33" s="8"/>
      <c r="BC33" s="8"/>
      <c r="BD33" s="8"/>
      <c r="BE33" s="8"/>
      <c r="BF33" s="2" t="str">
        <f t="shared" ca="1" si="10"/>
        <v/>
      </c>
      <c r="BG33" s="2" t="str">
        <f t="shared" ca="1" si="11"/>
        <v/>
      </c>
      <c r="BH33" s="2" t="str">
        <f t="shared" ca="1" si="12"/>
        <v/>
      </c>
      <c r="BI33" s="2" t="str">
        <f t="shared" ca="1" si="13"/>
        <v/>
      </c>
      <c r="BJ33" s="2" t="str">
        <f t="shared" ca="1" si="14"/>
        <v/>
      </c>
      <c r="BK33" s="2" t="str">
        <f t="shared" ca="1" si="15"/>
        <v/>
      </c>
      <c r="BL33" s="2" t="str">
        <f t="shared" ca="1" si="16"/>
        <v/>
      </c>
      <c r="BM33" s="2" t="str">
        <f t="shared" ca="1" si="17"/>
        <v/>
      </c>
      <c r="BN33" s="2" t="str">
        <f t="shared" ca="1" si="18"/>
        <v/>
      </c>
      <c r="BO33" s="2" t="str">
        <f t="shared" ca="1" si="19"/>
        <v/>
      </c>
      <c r="BP33" s="2" t="str">
        <f t="shared" ca="1" si="20"/>
        <v/>
      </c>
      <c r="BQ33" s="2" t="str">
        <f t="shared" ca="1" si="21"/>
        <v/>
      </c>
      <c r="BR33" s="2" t="str">
        <f t="shared" ca="1" si="22"/>
        <v/>
      </c>
      <c r="BS33" s="2" t="str">
        <f t="shared" ca="1" si="23"/>
        <v/>
      </c>
      <c r="BT33" s="2" t="str">
        <f t="shared" ca="1" si="24"/>
        <v/>
      </c>
      <c r="BU33" s="2" t="str">
        <f t="shared" ca="1" si="25"/>
        <v/>
      </c>
      <c r="BV33" s="2" t="str">
        <f t="shared" ca="1" si="26"/>
        <v/>
      </c>
      <c r="BW33" s="2">
        <f t="shared" ca="1" si="27"/>
        <v>0</v>
      </c>
      <c r="BX33" s="2">
        <f t="shared" ca="1" si="28"/>
        <v>0</v>
      </c>
      <c r="BY33" s="2"/>
      <c r="BZ33" s="2"/>
      <c r="CA33" s="2"/>
      <c r="CB33" s="9" t="str">
        <f t="shared" ca="1" si="29"/>
        <v/>
      </c>
      <c r="CC33" s="8"/>
      <c r="CD33" s="8"/>
      <c r="CE33" s="8"/>
      <c r="CF33" s="8"/>
      <c r="CG33" s="8"/>
    </row>
    <row r="34" spans="6:85" x14ac:dyDescent="0.25">
      <c r="F34" s="30"/>
      <c r="G34" s="30"/>
      <c r="H34" s="30"/>
      <c r="I34" s="30"/>
      <c r="J34" s="31"/>
      <c r="K34" s="31"/>
      <c r="L34" s="31"/>
      <c r="M34" s="31"/>
      <c r="N34" s="32"/>
      <c r="O34" s="32"/>
      <c r="P34" s="32"/>
      <c r="Q34" s="32"/>
      <c r="R34" s="33" t="str">
        <f t="shared" si="0"/>
        <v/>
      </c>
      <c r="S34" s="34"/>
      <c r="T34" s="34" t="str">
        <f t="shared" si="1"/>
        <v/>
      </c>
      <c r="U34" s="34"/>
      <c r="V34" s="34" t="str">
        <f t="shared" si="31"/>
        <v/>
      </c>
      <c r="W34" s="34"/>
      <c r="X34" s="34" t="str">
        <f t="shared" si="32"/>
        <v/>
      </c>
      <c r="Y34" s="34"/>
      <c r="Z34" s="32" t="str">
        <f t="shared" si="33"/>
        <v/>
      </c>
      <c r="AA34" s="34"/>
      <c r="AB34" s="32" t="str">
        <f t="shared" si="34"/>
        <v/>
      </c>
      <c r="AC34" s="34"/>
      <c r="AD34" s="32" t="str">
        <f t="shared" si="35"/>
        <v/>
      </c>
      <c r="AE34" s="34"/>
      <c r="AF34" s="32" t="str">
        <f t="shared" si="36"/>
        <v/>
      </c>
      <c r="AG34" s="34"/>
      <c r="AH34" s="32" t="str">
        <f t="shared" si="44"/>
        <v/>
      </c>
      <c r="AI34" s="34"/>
      <c r="AJ34" s="32" t="str">
        <f t="shared" si="39"/>
        <v/>
      </c>
      <c r="AK34" s="34"/>
      <c r="AL34" s="32" t="str">
        <f t="shared" si="40"/>
        <v/>
      </c>
      <c r="AM34" s="34"/>
      <c r="AN34" s="32" t="str">
        <f t="shared" si="41"/>
        <v/>
      </c>
      <c r="AO34" s="34"/>
      <c r="AP34" s="32" t="str">
        <f t="shared" si="42"/>
        <v/>
      </c>
      <c r="AQ34" s="34"/>
      <c r="AR34" s="35" t="str">
        <f t="shared" si="43"/>
        <v/>
      </c>
      <c r="AS34" s="34"/>
      <c r="AT34" s="35" t="str">
        <f t="shared" si="8"/>
        <v/>
      </c>
      <c r="AU34" s="34"/>
      <c r="AV34" s="35" t="str">
        <f t="shared" si="37"/>
        <v/>
      </c>
      <c r="AW34" s="34"/>
      <c r="AX34" s="35" t="str">
        <f t="shared" si="9"/>
        <v/>
      </c>
      <c r="AY34" s="34"/>
      <c r="AZ34" s="35" t="str">
        <f t="shared" si="38"/>
        <v/>
      </c>
      <c r="BA34" s="34"/>
      <c r="BB34" s="36"/>
      <c r="BC34" s="36"/>
      <c r="BD34" s="36"/>
      <c r="BE34" s="36"/>
      <c r="BF34" s="30" t="str">
        <f t="shared" ca="1" si="10"/>
        <v/>
      </c>
      <c r="BG34" s="30" t="str">
        <f t="shared" ca="1" si="11"/>
        <v/>
      </c>
      <c r="BH34" s="30" t="str">
        <f t="shared" ca="1" si="12"/>
        <v/>
      </c>
      <c r="BI34" s="30" t="str">
        <f t="shared" ca="1" si="13"/>
        <v/>
      </c>
      <c r="BJ34" s="30" t="str">
        <f t="shared" ca="1" si="14"/>
        <v/>
      </c>
      <c r="BK34" s="30" t="str">
        <f t="shared" ca="1" si="15"/>
        <v/>
      </c>
      <c r="BL34" s="30" t="str">
        <f t="shared" ca="1" si="16"/>
        <v/>
      </c>
      <c r="BM34" s="30" t="str">
        <f t="shared" ca="1" si="17"/>
        <v/>
      </c>
      <c r="BN34" s="30" t="str">
        <f t="shared" ca="1" si="18"/>
        <v/>
      </c>
      <c r="BO34" s="30" t="str">
        <f t="shared" ca="1" si="19"/>
        <v/>
      </c>
      <c r="BP34" s="30" t="str">
        <f t="shared" ca="1" si="20"/>
        <v/>
      </c>
      <c r="BQ34" s="30" t="str">
        <f t="shared" ca="1" si="21"/>
        <v/>
      </c>
      <c r="BR34" s="30" t="str">
        <f t="shared" ca="1" si="22"/>
        <v/>
      </c>
      <c r="BS34" s="30" t="str">
        <f t="shared" ca="1" si="23"/>
        <v/>
      </c>
      <c r="BT34" s="30" t="str">
        <f t="shared" ca="1" si="24"/>
        <v/>
      </c>
      <c r="BU34" s="30" t="str">
        <f t="shared" ca="1" si="25"/>
        <v/>
      </c>
      <c r="BV34" s="30" t="str">
        <f t="shared" ca="1" si="26"/>
        <v/>
      </c>
      <c r="BW34" s="30">
        <f t="shared" ca="1" si="27"/>
        <v>0</v>
      </c>
      <c r="BX34" s="30">
        <f t="shared" ca="1" si="28"/>
        <v>0</v>
      </c>
      <c r="BY34" s="30"/>
      <c r="BZ34" s="30"/>
      <c r="CA34" s="30"/>
      <c r="CB34" s="37" t="str">
        <f t="shared" ca="1" si="29"/>
        <v/>
      </c>
      <c r="CC34" s="8"/>
      <c r="CD34" s="8"/>
      <c r="CE34" s="8"/>
      <c r="CF34" s="8"/>
      <c r="CG34" s="8"/>
    </row>
    <row r="35" spans="6:85" ht="15.75" x14ac:dyDescent="0.25">
      <c r="F35" s="2"/>
      <c r="G35" s="2"/>
      <c r="H35" s="2"/>
      <c r="I35" s="2"/>
      <c r="J35" s="13"/>
      <c r="K35" s="13"/>
      <c r="L35" s="13"/>
      <c r="M35" s="13"/>
      <c r="N35" s="5"/>
      <c r="O35" s="5"/>
      <c r="P35" s="5"/>
      <c r="Q35" s="5"/>
      <c r="R35" s="3"/>
      <c r="S35" s="4"/>
      <c r="T35" s="4"/>
      <c r="U35" s="4"/>
      <c r="V35" s="4"/>
      <c r="W35" s="4"/>
      <c r="X35" s="4"/>
      <c r="Y35" s="4"/>
      <c r="Z35" s="5"/>
      <c r="AA35" s="4"/>
      <c r="AB35" s="5"/>
      <c r="AC35" s="4"/>
      <c r="AD35" s="5"/>
      <c r="AE35" s="4"/>
      <c r="AF35" s="5"/>
      <c r="AG35" s="4"/>
      <c r="AH35" s="5"/>
      <c r="AI35" s="4"/>
      <c r="AJ35" s="5"/>
      <c r="AK35" s="4"/>
      <c r="AL35" s="5"/>
      <c r="AM35" s="4"/>
      <c r="AN35" s="5"/>
      <c r="AO35" s="4"/>
      <c r="AP35" s="5"/>
      <c r="AQ35" s="4"/>
      <c r="AR35" s="6"/>
      <c r="AS35" s="4"/>
      <c r="AT35" s="6"/>
      <c r="AU35" s="4"/>
      <c r="AV35" s="6"/>
      <c r="AW35" s="4"/>
      <c r="AX35" s="6"/>
      <c r="AY35" s="4"/>
      <c r="AZ35" s="6"/>
      <c r="BA35" s="4"/>
      <c r="BB35" s="8"/>
      <c r="BC35" s="8"/>
      <c r="BD35" s="8"/>
      <c r="BE35" s="8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38">
        <f ca="1">SUM(BW4:BW34)</f>
        <v>79</v>
      </c>
      <c r="BX35" s="38">
        <f ca="1">SUM(BX4:BX16)</f>
        <v>122</v>
      </c>
      <c r="BY35" s="39">
        <f ca="1">1-(BW35/BX35)</f>
        <v>0.35245901639344257</v>
      </c>
      <c r="BZ35" s="2"/>
      <c r="CA35" s="2"/>
      <c r="CB35" s="2"/>
      <c r="CC35" s="8"/>
      <c r="CD35" s="8"/>
      <c r="CE35" s="8"/>
      <c r="CF35" s="8"/>
      <c r="CG35" s="8"/>
    </row>
  </sheetData>
  <mergeCells count="66">
    <mergeCell ref="AH1:AI1"/>
    <mergeCell ref="R1:S1"/>
    <mergeCell ref="T1:U1"/>
    <mergeCell ref="X1:Y1"/>
    <mergeCell ref="AB1:AC1"/>
    <mergeCell ref="AF1:AG1"/>
    <mergeCell ref="AV1:AW1"/>
    <mergeCell ref="AX1:AY1"/>
    <mergeCell ref="AZ1:BA1"/>
    <mergeCell ref="F2:F3"/>
    <mergeCell ref="G2:G3"/>
    <mergeCell ref="H2:H3"/>
    <mergeCell ref="N2:O2"/>
    <mergeCell ref="P2:Q2"/>
    <mergeCell ref="R2:S2"/>
    <mergeCell ref="T2:U2"/>
    <mergeCell ref="AJ1:AK1"/>
    <mergeCell ref="AL1:AM1"/>
    <mergeCell ref="AN1:AO1"/>
    <mergeCell ref="AP1:AQ1"/>
    <mergeCell ref="AR1:AS1"/>
    <mergeCell ref="AT1:AU1"/>
    <mergeCell ref="AR2:AS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AP2:AQ2"/>
    <mergeCell ref="BM2:BM3"/>
    <mergeCell ref="AT2:AU2"/>
    <mergeCell ref="AV2:AW2"/>
    <mergeCell ref="AX2:AY2"/>
    <mergeCell ref="AZ2:BA2"/>
    <mergeCell ref="BF2:BF3"/>
    <mergeCell ref="BG2:BG3"/>
    <mergeCell ref="BH2:BH3"/>
    <mergeCell ref="BI2:BI3"/>
    <mergeCell ref="BJ2:BJ3"/>
    <mergeCell ref="BK2:BK3"/>
    <mergeCell ref="BL2:BL3"/>
    <mergeCell ref="BY2:BY3"/>
    <mergeCell ref="BN2:BN3"/>
    <mergeCell ref="BO2:BO3"/>
    <mergeCell ref="BP2:BP3"/>
    <mergeCell ref="BQ2:BQ3"/>
    <mergeCell ref="BR2:BR3"/>
    <mergeCell ref="BS2:BS3"/>
    <mergeCell ref="BT2:BT3"/>
    <mergeCell ref="BU2:BU3"/>
    <mergeCell ref="BV2:BV3"/>
    <mergeCell ref="BW2:BW3"/>
    <mergeCell ref="BX2:BX3"/>
    <mergeCell ref="CF2:CF3"/>
    <mergeCell ref="CG2:CG3"/>
    <mergeCell ref="BZ2:BZ3"/>
    <mergeCell ref="CA2:CA3"/>
    <mergeCell ref="CB2:CB3"/>
    <mergeCell ref="CC2:CC3"/>
    <mergeCell ref="CD2:CD3"/>
    <mergeCell ref="CE2:CE3"/>
  </mergeCells>
  <conditionalFormatting sqref="AM4:AM5 AK4:AK5 AY4:AY5 S4:S5 W4:W5 Y4:Y5 AA4:AA5 AC4:AC5 AE4:AE5 AG4:AG5 AI4:AI5 AO4:AO5 AQ4:AQ5 AS4:AS5 AU4:AU5 AW4:AW5 U4:U5 AW7:AW10 AU7:AU10 AS7:AS10 AQ7:AQ10 AO7:AO10 AI7:AI10 AG7:AG10 AE7:AE10 AC7:AC10 AA7:AA10 S7:S10 AY7:AY10 AK7:AK10 AM7:AM10 BA4:BA5 U7:U10 W7:W10 Y7:Y10 BA7:BA10 Y12:Y35 BA12:BA35 AU12:AU35 AS12:AS35 AQ12:AQ35 AO12:AO35 AI12:AI35 AE12:AE35 AC12:AC35 AA12:AA35 AY12:AY35 U12:U35 W12:W35 AM12:AM35 S12:S35 AK12:AK35 AG12:AG35 AW12:AW35">
    <cfRule type="containsBlanks" priority="90" stopIfTrue="1">
      <formula>LEN(TRIM(S4))=0</formula>
    </cfRule>
  </conditionalFormatting>
  <conditionalFormatting sqref="S4:S5 W4:W5 Y4:Y5 AA4:AA5 AC4:AC5 AE4:AE5 AG4:AG5 AI4:AI5 AO4:AO5 AQ4:AQ5 AS4:AS5 AU4:AU5 AW4:AW5 U4:U5 AY4:AY5 AK4:AK5 AM4:AM5 BA4:BA5 S7:S35 AM7:AM35 BA7:BA35 Y7:Y35 W7:W35 U7:U35 AA7:AA35 AC7:AC35 AE7:AE35 AI7:AI35 AO7:AO35 AQ7:AQ35 AS7:AS35 AU7:AU35 AY7:AY35 AK7:AK35 AG7:AG35 AW7:AW35">
    <cfRule type="expression" dxfId="70" priority="91">
      <formula>S4&gt;R4</formula>
    </cfRule>
    <cfRule type="expression" dxfId="69" priority="92">
      <formula>S4&lt;=R4</formula>
    </cfRule>
  </conditionalFormatting>
  <conditionalFormatting sqref="AM4:AM5 AK4:AK5 AY4:AY5 S4:S5 W4:W5 Y4:Y5 AA4:AA5 AC4:AC5 AE4:AE5 AG4:AG5 AI4:AI5 AO4:AO5 AQ4:AQ5 AS4:AS5 AU4:AU5 AW4:AW5 U4:U5 AW7:AW10 AU7:AU10 AS7:AS10 AQ7:AQ10 AO7:AO10 AI7:AI10 AG7:AG10 AE7:AE10 AC7:AC10 AA7:AA10 S7:S10 AY7:AY10 AK7:AK10 AM7:AM10 BA4:BA5 U7:U10 W7:W10 Y7:Y10 BA7:BA10 Y12:Y35 BA12:BA35 AU12:AU35 AS12:AS35 AQ12:AQ35 AO12:AO35 AI12:AI35 AE12:AE35 AC12:AC35 AA12:AA35 AY12:AY35 U12:U35 W12:W35 AM12:AM35 S12:S35 AK12:AK35 AG12:AG35 AW12:AW35">
    <cfRule type="containsText" dxfId="68" priority="89" operator="containsText" text="N/A">
      <formula>NOT(ISERROR(SEARCH("N/A",S4)))</formula>
    </cfRule>
  </conditionalFormatting>
  <conditionalFormatting sqref="U17:U34">
    <cfRule type="containsBlanks" priority="86" stopIfTrue="1">
      <formula>LEN(TRIM(U17))=0</formula>
    </cfRule>
  </conditionalFormatting>
  <conditionalFormatting sqref="U17:U34">
    <cfRule type="expression" dxfId="67" priority="87">
      <formula>U17&gt;T17</formula>
    </cfRule>
    <cfRule type="expression" dxfId="66" priority="88">
      <formula>U17&lt;=T17</formula>
    </cfRule>
  </conditionalFormatting>
  <conditionalFormatting sqref="U17:U34">
    <cfRule type="containsText" dxfId="65" priority="85" operator="containsText" text="N/A">
      <formula>NOT(ISERROR(SEARCH("N/A",U17)))</formula>
    </cfRule>
  </conditionalFormatting>
  <conditionalFormatting sqref="W17:W34">
    <cfRule type="containsBlanks" priority="82" stopIfTrue="1">
      <formula>LEN(TRIM(W17))=0</formula>
    </cfRule>
  </conditionalFormatting>
  <conditionalFormatting sqref="W17:W34">
    <cfRule type="expression" dxfId="64" priority="83">
      <formula>W17&gt;V17</formula>
    </cfRule>
    <cfRule type="expression" dxfId="63" priority="84">
      <formula>W17&lt;=V17</formula>
    </cfRule>
  </conditionalFormatting>
  <conditionalFormatting sqref="W17:W34">
    <cfRule type="containsText" dxfId="62" priority="81" operator="containsText" text="N/A">
      <formula>NOT(ISERROR(SEARCH("N/A",W17)))</formula>
    </cfRule>
  </conditionalFormatting>
  <conditionalFormatting sqref="Y17:Y34">
    <cfRule type="containsBlanks" priority="78" stopIfTrue="1">
      <formula>LEN(TRIM(Y17))=0</formula>
    </cfRule>
  </conditionalFormatting>
  <conditionalFormatting sqref="Y17:Y34">
    <cfRule type="expression" dxfId="61" priority="79">
      <formula>Y17&gt;X17</formula>
    </cfRule>
    <cfRule type="expression" dxfId="60" priority="80">
      <formula>Y17&lt;=X17</formula>
    </cfRule>
  </conditionalFormatting>
  <conditionalFormatting sqref="Y17:Y34">
    <cfRule type="containsText" dxfId="59" priority="77" operator="containsText" text="N/A">
      <formula>NOT(ISERROR(SEARCH("N/A",Y17)))</formula>
    </cfRule>
  </conditionalFormatting>
  <conditionalFormatting sqref="AA17:AA34">
    <cfRule type="containsBlanks" priority="74" stopIfTrue="1">
      <formula>LEN(TRIM(AA17))=0</formula>
    </cfRule>
  </conditionalFormatting>
  <conditionalFormatting sqref="AA17:AA34">
    <cfRule type="expression" dxfId="58" priority="75">
      <formula>AA17&gt;Z17</formula>
    </cfRule>
    <cfRule type="expression" dxfId="57" priority="76">
      <formula>AA17&lt;=Z17</formula>
    </cfRule>
  </conditionalFormatting>
  <conditionalFormatting sqref="AA17:AA34">
    <cfRule type="containsText" dxfId="56" priority="73" operator="containsText" text="N/A">
      <formula>NOT(ISERROR(SEARCH("N/A",AA17)))</formula>
    </cfRule>
  </conditionalFormatting>
  <conditionalFormatting sqref="AC17:AC34">
    <cfRule type="containsBlanks" priority="70" stopIfTrue="1">
      <formula>LEN(TRIM(AC17))=0</formula>
    </cfRule>
  </conditionalFormatting>
  <conditionalFormatting sqref="AC17:AC34">
    <cfRule type="expression" dxfId="55" priority="71">
      <formula>AC17&gt;AB17</formula>
    </cfRule>
    <cfRule type="expression" dxfId="54" priority="72">
      <formula>AC17&lt;=AB17</formula>
    </cfRule>
  </conditionalFormatting>
  <conditionalFormatting sqref="AC17:AC34">
    <cfRule type="containsText" dxfId="53" priority="69" operator="containsText" text="N/A">
      <formula>NOT(ISERROR(SEARCH("N/A",AC17)))</formula>
    </cfRule>
  </conditionalFormatting>
  <conditionalFormatting sqref="AE17:AE34">
    <cfRule type="containsBlanks" priority="66" stopIfTrue="1">
      <formula>LEN(TRIM(AE17))=0</formula>
    </cfRule>
  </conditionalFormatting>
  <conditionalFormatting sqref="AE17:AE34">
    <cfRule type="expression" dxfId="52" priority="67">
      <formula>AE17&gt;AD17</formula>
    </cfRule>
    <cfRule type="expression" dxfId="51" priority="68">
      <formula>AE17&lt;=AD17</formula>
    </cfRule>
  </conditionalFormatting>
  <conditionalFormatting sqref="AE17:AE34">
    <cfRule type="containsText" dxfId="50" priority="65" operator="containsText" text="N/A">
      <formula>NOT(ISERROR(SEARCH("N/A",AE17)))</formula>
    </cfRule>
  </conditionalFormatting>
  <conditionalFormatting sqref="AG17:AG34">
    <cfRule type="containsBlanks" priority="62" stopIfTrue="1">
      <formula>LEN(TRIM(AG17))=0</formula>
    </cfRule>
  </conditionalFormatting>
  <conditionalFormatting sqref="AG17:AG34">
    <cfRule type="expression" dxfId="49" priority="63">
      <formula>AG17&gt;AF17</formula>
    </cfRule>
    <cfRule type="expression" dxfId="48" priority="64">
      <formula>AG17&lt;=AF17</formula>
    </cfRule>
  </conditionalFormatting>
  <conditionalFormatting sqref="AG17:AG34">
    <cfRule type="containsText" dxfId="47" priority="61" operator="containsText" text="N/A">
      <formula>NOT(ISERROR(SEARCH("N/A",AG17)))</formula>
    </cfRule>
  </conditionalFormatting>
  <conditionalFormatting sqref="AI17:AI34">
    <cfRule type="containsBlanks" priority="58" stopIfTrue="1">
      <formula>LEN(TRIM(AI17))=0</formula>
    </cfRule>
  </conditionalFormatting>
  <conditionalFormatting sqref="AI17:AI34">
    <cfRule type="expression" dxfId="46" priority="59">
      <formula>AI17&gt;AH17</formula>
    </cfRule>
    <cfRule type="expression" dxfId="45" priority="60">
      <formula>AI17&lt;=AH17</formula>
    </cfRule>
  </conditionalFormatting>
  <conditionalFormatting sqref="AI17:AI34">
    <cfRule type="containsText" dxfId="44" priority="57" operator="containsText" text="N/A">
      <formula>NOT(ISERROR(SEARCH("N/A",AI17)))</formula>
    </cfRule>
  </conditionalFormatting>
  <conditionalFormatting sqref="AK17:AK34">
    <cfRule type="containsBlanks" priority="54" stopIfTrue="1">
      <formula>LEN(TRIM(AK17))=0</formula>
    </cfRule>
  </conditionalFormatting>
  <conditionalFormatting sqref="AK17:AK34">
    <cfRule type="expression" dxfId="43" priority="55">
      <formula>AK17&gt;AJ17</formula>
    </cfRule>
    <cfRule type="expression" dxfId="42" priority="56">
      <formula>AK17&lt;=AJ17</formula>
    </cfRule>
  </conditionalFormatting>
  <conditionalFormatting sqref="AK17:AK34">
    <cfRule type="containsText" dxfId="41" priority="53" operator="containsText" text="N/A">
      <formula>NOT(ISERROR(SEARCH("N/A",AK17)))</formula>
    </cfRule>
  </conditionalFormatting>
  <conditionalFormatting sqref="AM17:AM34">
    <cfRule type="containsBlanks" priority="50" stopIfTrue="1">
      <formula>LEN(TRIM(AM17))=0</formula>
    </cfRule>
  </conditionalFormatting>
  <conditionalFormatting sqref="AM17:AM34">
    <cfRule type="expression" dxfId="40" priority="51">
      <formula>AM17&gt;AL17</formula>
    </cfRule>
    <cfRule type="expression" dxfId="39" priority="52">
      <formula>AM17&lt;=AL17</formula>
    </cfRule>
  </conditionalFormatting>
  <conditionalFormatting sqref="AM17:AM34">
    <cfRule type="containsText" dxfId="38" priority="49" operator="containsText" text="N/A">
      <formula>NOT(ISERROR(SEARCH("N/A",AM17)))</formula>
    </cfRule>
  </conditionalFormatting>
  <conditionalFormatting sqref="AO17:AO34">
    <cfRule type="containsBlanks" priority="46" stopIfTrue="1">
      <formula>LEN(TRIM(AO17))=0</formula>
    </cfRule>
  </conditionalFormatting>
  <conditionalFormatting sqref="AO17:AO34">
    <cfRule type="expression" dxfId="37" priority="47">
      <formula>AO17&gt;AN17</formula>
    </cfRule>
    <cfRule type="expression" dxfId="36" priority="48">
      <formula>AO17&lt;=AN17</formula>
    </cfRule>
  </conditionalFormatting>
  <conditionalFormatting sqref="AO17:AO34">
    <cfRule type="containsText" dxfId="35" priority="45" operator="containsText" text="N/A">
      <formula>NOT(ISERROR(SEARCH("N/A",AO17)))</formula>
    </cfRule>
  </conditionalFormatting>
  <conditionalFormatting sqref="AQ17:AQ34">
    <cfRule type="containsBlanks" priority="42" stopIfTrue="1">
      <formula>LEN(TRIM(AQ17))=0</formula>
    </cfRule>
  </conditionalFormatting>
  <conditionalFormatting sqref="AQ17:AQ34">
    <cfRule type="expression" dxfId="34" priority="43">
      <formula>AQ17&gt;AP17</formula>
    </cfRule>
    <cfRule type="expression" dxfId="33" priority="44">
      <formula>AQ17&lt;=AP17</formula>
    </cfRule>
  </conditionalFormatting>
  <conditionalFormatting sqref="AQ17:AQ34">
    <cfRule type="containsText" dxfId="32" priority="41" operator="containsText" text="N/A">
      <formula>NOT(ISERROR(SEARCH("N/A",AQ17)))</formula>
    </cfRule>
  </conditionalFormatting>
  <conditionalFormatting sqref="AS17:AS34">
    <cfRule type="containsBlanks" priority="38" stopIfTrue="1">
      <formula>LEN(TRIM(AS17))=0</formula>
    </cfRule>
  </conditionalFormatting>
  <conditionalFormatting sqref="AS17:AS34">
    <cfRule type="expression" dxfId="31" priority="39">
      <formula>AS17&gt;AR17</formula>
    </cfRule>
    <cfRule type="expression" dxfId="30" priority="40">
      <formula>AS17&lt;=AR17</formula>
    </cfRule>
  </conditionalFormatting>
  <conditionalFormatting sqref="AS17:AS34">
    <cfRule type="containsText" dxfId="29" priority="37" operator="containsText" text="N/A">
      <formula>NOT(ISERROR(SEARCH("N/A",AS17)))</formula>
    </cfRule>
  </conditionalFormatting>
  <conditionalFormatting sqref="AU17:AU34">
    <cfRule type="containsBlanks" priority="34" stopIfTrue="1">
      <formula>LEN(TRIM(AU17))=0</formula>
    </cfRule>
  </conditionalFormatting>
  <conditionalFormatting sqref="AU17:AU34">
    <cfRule type="expression" dxfId="28" priority="35">
      <formula>AU17&gt;AT17</formula>
    </cfRule>
    <cfRule type="expression" dxfId="27" priority="36">
      <formula>AU17&lt;=AT17</formula>
    </cfRule>
  </conditionalFormatting>
  <conditionalFormatting sqref="AU17:AU34">
    <cfRule type="containsText" dxfId="26" priority="33" operator="containsText" text="N/A">
      <formula>NOT(ISERROR(SEARCH("N/A",AU17)))</formula>
    </cfRule>
  </conditionalFormatting>
  <conditionalFormatting sqref="AW17:AW34">
    <cfRule type="containsBlanks" priority="30" stopIfTrue="1">
      <formula>LEN(TRIM(AW17))=0</formula>
    </cfRule>
  </conditionalFormatting>
  <conditionalFormatting sqref="AW17:AW34">
    <cfRule type="expression" dxfId="25" priority="31">
      <formula>AW17&gt;AV17</formula>
    </cfRule>
    <cfRule type="expression" dxfId="24" priority="32">
      <formula>AW17&lt;=AV17</formula>
    </cfRule>
  </conditionalFormatting>
  <conditionalFormatting sqref="AW17:AW34">
    <cfRule type="containsText" dxfId="23" priority="29" operator="containsText" text="N/A">
      <formula>NOT(ISERROR(SEARCH("N/A",AW17)))</formula>
    </cfRule>
  </conditionalFormatting>
  <conditionalFormatting sqref="AY17:AY34">
    <cfRule type="containsBlanks" priority="26" stopIfTrue="1">
      <formula>LEN(TRIM(AY17))=0</formula>
    </cfRule>
  </conditionalFormatting>
  <conditionalFormatting sqref="AY17:AY34">
    <cfRule type="expression" dxfId="22" priority="27">
      <formula>AY17&gt;AX17</formula>
    </cfRule>
    <cfRule type="expression" dxfId="21" priority="28">
      <formula>AY17&lt;=AX17</formula>
    </cfRule>
  </conditionalFormatting>
  <conditionalFormatting sqref="AY17:AY34">
    <cfRule type="containsText" dxfId="20" priority="25" operator="containsText" text="N/A">
      <formula>NOT(ISERROR(SEARCH("N/A",AY17)))</formula>
    </cfRule>
  </conditionalFormatting>
  <conditionalFormatting sqref="BA17:BA34">
    <cfRule type="containsBlanks" priority="22" stopIfTrue="1">
      <formula>LEN(TRIM(BA17))=0</formula>
    </cfRule>
  </conditionalFormatting>
  <conditionalFormatting sqref="BA17:BA34">
    <cfRule type="expression" dxfId="19" priority="23">
      <formula>BA17&gt;AZ17</formula>
    </cfRule>
    <cfRule type="expression" dxfId="18" priority="24">
      <formula>BA17&lt;=AZ17</formula>
    </cfRule>
  </conditionalFormatting>
  <conditionalFormatting sqref="BA17:BA34">
    <cfRule type="containsText" dxfId="17" priority="21" operator="containsText" text="N/A">
      <formula>NOT(ISERROR(SEARCH("N/A",BA17)))</formula>
    </cfRule>
  </conditionalFormatting>
  <conditionalFormatting sqref="BF4:BX5 BF7:BX10 BF12:BX35">
    <cfRule type="containsText" dxfId="16" priority="18" operator="containsText" text="Schedule">
      <formula>NOT(ISERROR(SEARCH("Schedule",BF4)))</formula>
    </cfRule>
    <cfRule type="containsText" dxfId="15" priority="19" operator="containsText" text="Due">
      <formula>NOT(ISERROR(SEARCH("Due",BF4)))</formula>
    </cfRule>
    <cfRule type="containsText" dxfId="14" priority="20" operator="containsText" text="Incomplete">
      <formula>NOT(ISERROR(SEARCH("Incomplete",BF4)))</formula>
    </cfRule>
  </conditionalFormatting>
  <conditionalFormatting sqref="AM6 AK6 AY6 S6 W6 Y6 AA6 AC6 AE6 AG6 AI6 AO6 AQ6 AS6 AU6 AW6 U6 BA6">
    <cfRule type="containsBlanks" priority="15" stopIfTrue="1">
      <formula>LEN(TRIM(S6))=0</formula>
    </cfRule>
  </conditionalFormatting>
  <conditionalFormatting sqref="S6 W6 Y6 AA6 AC6 AE6 AG6 AI6 AO6 AQ6 AS6 AU6 AW6 U6 AY6 AK6 AM6 BA6">
    <cfRule type="expression" dxfId="13" priority="16">
      <formula>S6&gt;R6</formula>
    </cfRule>
    <cfRule type="expression" dxfId="12" priority="17">
      <formula>S6&lt;=R6</formula>
    </cfRule>
  </conditionalFormatting>
  <conditionalFormatting sqref="AM6 AK6 AY6 S6 W6 Y6 AA6 AC6 AE6 AG6 AI6 AO6 AQ6 AS6 AU6 AW6 U6 BA6">
    <cfRule type="containsText" dxfId="11" priority="14" operator="containsText" text="N/A">
      <formula>NOT(ISERROR(SEARCH("N/A",S6)))</formula>
    </cfRule>
  </conditionalFormatting>
  <conditionalFormatting sqref="BF6:BX6">
    <cfRule type="containsText" dxfId="10" priority="11" operator="containsText" text="Schedule">
      <formula>NOT(ISERROR(SEARCH("Schedule",BF6)))</formula>
    </cfRule>
    <cfRule type="containsText" dxfId="9" priority="12" operator="containsText" text="Due">
      <formula>NOT(ISERROR(SEARCH("Due",BF6)))</formula>
    </cfRule>
    <cfRule type="containsText" dxfId="8" priority="13" operator="containsText" text="Incomplete">
      <formula>NOT(ISERROR(SEARCH("Incomplete",BF6)))</formula>
    </cfRule>
  </conditionalFormatting>
  <conditionalFormatting sqref="AW11 AU11 AS11 AQ11 AO11 AI11 AG11 AE11 AC11 AA11 S11 AY11 AK11 AM11 U11 W11 Y11">
    <cfRule type="containsBlanks" priority="10" stopIfTrue="1">
      <formula>LEN(TRIM(S11))=0</formula>
    </cfRule>
  </conditionalFormatting>
  <conditionalFormatting sqref="AW11 AU11 AS11 AQ11 AO11 AI11 AG11 AE11 AC11 AA11 S11 AY11 AK11 AM11 U11 W11 Y11">
    <cfRule type="containsText" dxfId="7" priority="9" operator="containsText" text="N/A">
      <formula>NOT(ISERROR(SEARCH("N/A",S11)))</formula>
    </cfRule>
  </conditionalFormatting>
  <conditionalFormatting sqref="BF11:BX11">
    <cfRule type="containsText" dxfId="6" priority="6" operator="containsText" text="Schedule">
      <formula>NOT(ISERROR(SEARCH("Schedule",BF11)))</formula>
    </cfRule>
    <cfRule type="containsText" dxfId="5" priority="7" operator="containsText" text="Due">
      <formula>NOT(ISERROR(SEARCH("Due",BF11)))</formula>
    </cfRule>
    <cfRule type="containsText" dxfId="4" priority="8" operator="containsText" text="Incomplete">
      <formula>NOT(ISERROR(SEARCH("Incomplete",BF11)))</formula>
    </cfRule>
  </conditionalFormatting>
  <conditionalFormatting sqref="BA11">
    <cfRule type="containsBlanks" priority="5" stopIfTrue="1">
      <formula>LEN(TRIM(BA11))=0</formula>
    </cfRule>
  </conditionalFormatting>
  <conditionalFormatting sqref="BA11">
    <cfRule type="containsText" dxfId="3" priority="4" operator="containsText" text="N/A">
      <formula>NOT(ISERROR(SEARCH("N/A",BA11)))</formula>
    </cfRule>
  </conditionalFormatting>
  <conditionalFormatting sqref="CG4">
    <cfRule type="containsText" dxfId="2" priority="1" operator="containsText" text="Schedule">
      <formula>NOT(ISERROR(SEARCH("Schedule",CG4)))</formula>
    </cfRule>
    <cfRule type="containsText" dxfId="1" priority="2" operator="containsText" text="Due">
      <formula>NOT(ISERROR(SEARCH("Due",CG4)))</formula>
    </cfRule>
    <cfRule type="containsText" dxfId="0" priority="3" operator="containsText" text="Incomplete">
      <formula>NOT(ISERROR(SEARCH("Incomplete",CG4)))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Tyler Smith</dc:creator>
  <cp:lastModifiedBy>Tyler Smith</cp:lastModifiedBy>
  <dcterms:created xsi:type="dcterms:W3CDTF">2018-11-05T13:08:30Z</dcterms:created>
  <dcterms:modified xsi:type="dcterms:W3CDTF">2018-11-06T17:16:13Z</dcterms:modified>
</cp:coreProperties>
</file>