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CKSOAX\Documents\"/>
    </mc:Choice>
  </mc:AlternateContent>
  <xr:revisionPtr revIDLastSave="0" documentId="8_{D19D0F09-52A3-423E-9567-1E65307BAAE3}" xr6:coauthVersionLast="31" xr6:coauthVersionMax="31" xr10:uidLastSave="{00000000-0000-0000-0000-000000000000}"/>
  <bookViews>
    <workbookView xWindow="240" yWindow="105" windowWidth="14805" windowHeight="8010" xr2:uid="{00000000-000D-0000-FFFF-FFFF00000000}"/>
  </bookViews>
  <sheets>
    <sheet name="Sheet2" sheetId="2" r:id="rId1"/>
  </sheets>
  <externalReferences>
    <externalReference r:id="rId2"/>
  </externalReferences>
  <calcPr calcId="179017"/>
</workbook>
</file>

<file path=xl/calcChain.xml><?xml version="1.0" encoding="utf-8"?>
<calcChain xmlns="http://schemas.openxmlformats.org/spreadsheetml/2006/main">
  <c r="B47" i="2" l="1"/>
  <c r="G46" i="2"/>
  <c r="C46" i="2"/>
  <c r="AH46" i="2" s="1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AJ42" i="2"/>
  <c r="AI42" i="2"/>
  <c r="AH42" i="2"/>
  <c r="AG42" i="2"/>
  <c r="AF42" i="2"/>
  <c r="AE42" i="2"/>
  <c r="AD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E42" i="2"/>
  <c r="AL41" i="2"/>
  <c r="AK41" i="2"/>
  <c r="AL40" i="2"/>
  <c r="AK40" i="2"/>
  <c r="AL39" i="2"/>
  <c r="AK39" i="2"/>
  <c r="F39" i="2"/>
  <c r="AL38" i="2"/>
  <c r="AK38" i="2"/>
  <c r="AL37" i="2"/>
  <c r="AK37" i="2"/>
  <c r="AL36" i="2"/>
  <c r="AK36" i="2"/>
  <c r="AL35" i="2"/>
  <c r="AK35" i="2"/>
  <c r="AL34" i="2"/>
  <c r="AK34" i="2"/>
  <c r="AL33" i="2"/>
  <c r="AK33" i="2"/>
  <c r="AL32" i="2"/>
  <c r="AK32" i="2"/>
  <c r="AL31" i="2"/>
  <c r="AK31" i="2"/>
  <c r="AL30" i="2"/>
  <c r="AK30" i="2"/>
  <c r="AL29" i="2"/>
  <c r="AK29" i="2"/>
  <c r="AL28" i="2"/>
  <c r="AK28" i="2"/>
  <c r="AL27" i="2"/>
  <c r="AK27" i="2"/>
  <c r="AL26" i="2"/>
  <c r="AK26" i="2"/>
  <c r="AL25" i="2"/>
  <c r="AK25" i="2"/>
  <c r="AL24" i="2"/>
  <c r="AK24" i="2"/>
  <c r="AL23" i="2"/>
  <c r="AK23" i="2"/>
  <c r="AL22" i="2"/>
  <c r="AK22" i="2"/>
  <c r="AL21" i="2"/>
  <c r="AK21" i="2"/>
  <c r="AL20" i="2"/>
  <c r="AK20" i="2"/>
  <c r="AL19" i="2"/>
  <c r="AK19" i="2"/>
  <c r="AL18" i="2"/>
  <c r="AK18" i="2"/>
  <c r="AL17" i="2"/>
  <c r="AK17" i="2"/>
  <c r="AL16" i="2"/>
  <c r="AK16" i="2"/>
  <c r="AL15" i="2"/>
  <c r="AK15" i="2"/>
  <c r="AL14" i="2"/>
  <c r="AK14" i="2"/>
  <c r="AL13" i="2"/>
  <c r="AK13" i="2"/>
  <c r="AL12" i="2"/>
  <c r="AK12" i="2"/>
  <c r="AL11" i="2"/>
  <c r="AK11" i="2"/>
  <c r="AL10" i="2"/>
  <c r="AK10" i="2"/>
  <c r="AL9" i="2"/>
  <c r="AK9" i="2"/>
  <c r="AL8" i="2"/>
  <c r="AK8" i="2"/>
  <c r="AL7" i="2"/>
  <c r="AK7" i="2"/>
  <c r="AL6" i="2"/>
  <c r="AK6" i="2"/>
  <c r="H46" i="2" l="1"/>
  <c r="W46" i="2"/>
  <c r="X46" i="2"/>
  <c r="O46" i="2"/>
  <c r="AE46" i="2"/>
  <c r="P46" i="2"/>
  <c r="AF46" i="2"/>
  <c r="AK42" i="2"/>
  <c r="K46" i="2"/>
  <c r="S46" i="2"/>
  <c r="AA46" i="2"/>
  <c r="AI46" i="2"/>
  <c r="AL42" i="2"/>
  <c r="L46" i="2"/>
  <c r="T46" i="2"/>
  <c r="AB46" i="2"/>
  <c r="AJ46" i="2"/>
  <c r="I46" i="2"/>
  <c r="M46" i="2"/>
  <c r="Q46" i="2"/>
  <c r="U46" i="2"/>
  <c r="Y46" i="2"/>
  <c r="AC46" i="2"/>
  <c r="AG46" i="2"/>
  <c r="J46" i="2"/>
  <c r="N46" i="2"/>
  <c r="R46" i="2"/>
  <c r="V46" i="2"/>
  <c r="Z46" i="2"/>
  <c r="AD4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George C. Wright</author>
  </authors>
  <commentList>
    <comment ref="R27" authorId="0" shapeId="0" xr:uid="{241156A8-9B66-4D7D-BBE1-5F56B734ECA8}">
      <text>
        <r>
          <rPr>
            <sz val="11"/>
            <color theme="1"/>
            <rFont val="Calibri"/>
            <family val="2"/>
            <scheme val="minor"/>
          </rPr>
          <t>Attendance issues</t>
        </r>
      </text>
    </comment>
  </commentList>
</comments>
</file>

<file path=xl/sharedStrings.xml><?xml version="1.0" encoding="utf-8"?>
<sst xmlns="http://schemas.openxmlformats.org/spreadsheetml/2006/main" count="118" uniqueCount="65">
  <si>
    <t xml:space="preserve">Grade 5- Math </t>
  </si>
  <si>
    <t>Teacher:</t>
  </si>
  <si>
    <t>Student Name</t>
  </si>
  <si>
    <t>SOL</t>
  </si>
  <si>
    <t>QC</t>
  </si>
  <si>
    <t>Unit 2: Addition and Subtraction of Wholes and Decimals (Money)</t>
  </si>
  <si>
    <t>Unit 3: Multiplication and Division</t>
  </si>
  <si>
    <t>Unit 4: Data Analysis and Statistics</t>
  </si>
  <si>
    <t>Unit 5: Fraction and Decimals Number Sense</t>
  </si>
  <si>
    <t>Unit 6: Probability</t>
  </si>
  <si>
    <t>Unit 7: Fraction Computation</t>
  </si>
  <si>
    <t>Unit 8: Decimal Computation</t>
  </si>
  <si>
    <t>Unit 9: Geometry</t>
  </si>
  <si>
    <t>Unit 10: Measurement</t>
  </si>
  <si>
    <t>Unit 11: Patterns, functions, and Algebra</t>
  </si>
  <si>
    <t>Student Average (Part A Only)</t>
  </si>
  <si>
    <t>Student Average (Part B &amp;QC)</t>
  </si>
  <si>
    <t>4th Gr</t>
  </si>
  <si>
    <t>5th Gr</t>
  </si>
  <si>
    <t>Date:</t>
  </si>
  <si>
    <t xml:space="preserve">Last Name, First Name  </t>
  </si>
  <si>
    <t>ESOL Level</t>
  </si>
  <si>
    <t>SPED</t>
  </si>
  <si>
    <t>Entry Date</t>
  </si>
  <si>
    <t>unit 1 quiz</t>
  </si>
  <si>
    <t>Part A</t>
  </si>
  <si>
    <t>Part B</t>
  </si>
  <si>
    <t>SOLs</t>
  </si>
  <si>
    <t xml:space="preserve"> </t>
  </si>
  <si>
    <t>x</t>
  </si>
  <si>
    <t>Class Average</t>
  </si>
  <si>
    <t xml:space="preserve">Pass Rate </t>
  </si>
  <si>
    <t xml:space="preserve">ACC Pass Rate </t>
  </si>
  <si>
    <t xml:space="preserve">SWD Pass Rate </t>
  </si>
  <si>
    <t>Key</t>
  </si>
  <si>
    <t>Red=0-65%</t>
  </si>
  <si>
    <t>Yellow = 66% -69%</t>
  </si>
  <si>
    <t>Green = 70% -100%</t>
  </si>
  <si>
    <t xml:space="preserve"> Elementary School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</si>
  <si>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</si>
  <si>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</si>
  <si>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</si>
  <si>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</si>
  <si>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</si>
  <si>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</si>
  <si>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</si>
  <si>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</si>
  <si>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</si>
  <si>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</si>
  <si>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</si>
  <si>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</si>
  <si>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</si>
  <si>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</si>
  <si>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</si>
  <si>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</si>
  <si>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</si>
  <si>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</si>
  <si>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</si>
  <si>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</si>
  <si>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</si>
  <si>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</si>
  <si>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</si>
  <si>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</si>
  <si>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</si>
  <si>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 xml:space="preserve">ESOL Pass Rate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</si>
</sst>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;@"/>
    <numFmt numFmtId="165" formatCode="m/d/yy;@"/>
  </numFmts>
  <fonts count="1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Arial Unicode MS"/>
      <family val="2"/>
    </font>
    <font>
      <sz val="11"/>
      <name val="Arial"/>
      <family val="2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indexed="10"/>
      <name val="Arial"/>
      <family val="2"/>
    </font>
    <font>
      <sz val="11"/>
      <color indexed="11"/>
      <name val="Arial"/>
      <family val="2"/>
    </font>
    <font>
      <b/>
      <sz val="11"/>
      <color rgb="FF333333"/>
      <name val="Verdana"/>
      <family val="2"/>
    </font>
    <font>
      <b/>
      <sz val="11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indexed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rgb="FF0070C0"/>
      </top>
      <bottom style="medium">
        <color indexed="64"/>
      </bottom>
      <diagonal/>
    </border>
    <border>
      <left/>
      <right style="medium">
        <color indexed="64"/>
      </right>
      <top style="thick">
        <color rgb="FF0070C0"/>
      </top>
      <bottom style="medium">
        <color indexed="64"/>
      </bottom>
      <diagonal/>
    </border>
    <border>
      <left style="medium">
        <color indexed="64"/>
      </left>
      <right/>
      <top style="thick">
        <color rgb="FF0070C0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rgb="FF0070C0"/>
      </top>
      <bottom style="thin">
        <color indexed="64"/>
      </bottom>
      <diagonal/>
    </border>
    <border>
      <left/>
      <right style="thin">
        <color indexed="64"/>
      </right>
      <top style="thick">
        <color rgb="FF0070C0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rgb="FF0070C0"/>
      </bottom>
      <diagonal/>
    </border>
    <border>
      <left style="medium">
        <color indexed="64"/>
      </left>
      <right/>
      <top style="thick">
        <color rgb="FF0070C0"/>
      </top>
      <bottom style="thick">
        <color indexed="64"/>
      </bottom>
      <diagonal/>
    </border>
    <border>
      <left/>
      <right style="medium">
        <color indexed="64"/>
      </right>
      <top style="thick">
        <color rgb="FF0070C0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rgb="FF0070C0"/>
      </top>
      <bottom style="thick">
        <color indexed="64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9" fontId="0" fillId="0" borderId="0" xfId="0" applyNumberForma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3" borderId="8" xfId="0" applyFont="1" applyFill="1" applyBorder="1" applyAlignment="1">
      <alignment horizontal="center" wrapText="1"/>
    </xf>
    <xf numFmtId="0" fontId="1" fillId="3" borderId="9" xfId="0" applyFont="1" applyFill="1" applyBorder="1" applyAlignment="1">
      <alignment horizontal="center" wrapText="1"/>
    </xf>
    <xf numFmtId="0" fontId="1" fillId="3" borderId="10" xfId="0" applyFont="1" applyFill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wrapText="1"/>
    </xf>
    <xf numFmtId="164" fontId="1" fillId="4" borderId="13" xfId="0" applyNumberFormat="1" applyFont="1" applyFill="1" applyBorder="1" applyAlignment="1">
      <alignment horizontal="left" wrapText="1"/>
    </xf>
    <xf numFmtId="164" fontId="1" fillId="4" borderId="7" xfId="0" applyNumberFormat="1" applyFont="1" applyFill="1" applyBorder="1" applyAlignment="1">
      <alignment horizontal="center" wrapText="1"/>
    </xf>
    <xf numFmtId="164" fontId="1" fillId="4" borderId="8" xfId="0" applyNumberFormat="1" applyFont="1" applyFill="1" applyBorder="1" applyAlignment="1">
      <alignment horizontal="center" wrapText="1"/>
    </xf>
    <xf numFmtId="164" fontId="1" fillId="4" borderId="10" xfId="0" applyNumberFormat="1" applyFont="1" applyFill="1" applyBorder="1" applyAlignment="1">
      <alignment horizontal="left" wrapText="1"/>
    </xf>
    <xf numFmtId="164" fontId="1" fillId="4" borderId="10" xfId="0" applyNumberFormat="1" applyFont="1" applyFill="1" applyBorder="1" applyAlignment="1">
      <alignment horizontal="center" wrapText="1"/>
    </xf>
    <xf numFmtId="164" fontId="1" fillId="4" borderId="13" xfId="0" applyNumberFormat="1" applyFont="1" applyFill="1" applyBorder="1" applyAlignment="1">
      <alignment horizontal="center" wrapText="1"/>
    </xf>
    <xf numFmtId="0" fontId="3" fillId="0" borderId="11" xfId="0" applyFont="1" applyBorder="1"/>
    <xf numFmtId="0" fontId="3" fillId="0" borderId="11" xfId="0" applyFont="1" applyBorder="1" applyAlignment="1">
      <alignment horizontal="center" wrapText="1"/>
    </xf>
    <xf numFmtId="0" fontId="3" fillId="0" borderId="11" xfId="0" applyFont="1" applyBorder="1" applyAlignment="1">
      <alignment horizontal="center"/>
    </xf>
    <xf numFmtId="0" fontId="3" fillId="0" borderId="4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5" fillId="2" borderId="15" xfId="0" applyFont="1" applyFill="1" applyBorder="1" applyAlignment="1">
      <alignment horizontal="center" wrapText="1"/>
    </xf>
    <xf numFmtId="0" fontId="5" fillId="2" borderId="15" xfId="0" applyFont="1" applyFill="1" applyBorder="1" applyAlignment="1">
      <alignment horizontal="center"/>
    </xf>
    <xf numFmtId="0" fontId="6" fillId="0" borderId="11" xfId="0" applyFont="1" applyBorder="1"/>
    <xf numFmtId="1" fontId="3" fillId="0" borderId="16" xfId="0" applyNumberFormat="1" applyFont="1" applyBorder="1" applyAlignment="1">
      <alignment horizontal="center" vertical="center" wrapText="1"/>
    </xf>
    <xf numFmtId="0" fontId="6" fillId="0" borderId="0" xfId="0" applyFont="1"/>
    <xf numFmtId="0" fontId="0" fillId="0" borderId="11" xfId="0" applyBorder="1"/>
    <xf numFmtId="0" fontId="4" fillId="0" borderId="17" xfId="0" applyFont="1" applyBorder="1" applyAlignment="1">
      <alignment horizontal="center" vertical="center"/>
    </xf>
    <xf numFmtId="0" fontId="4" fillId="0" borderId="11" xfId="0" applyFont="1" applyBorder="1"/>
    <xf numFmtId="165" fontId="4" fillId="0" borderId="18" xfId="0" applyNumberFormat="1" applyFont="1" applyBorder="1" applyAlignment="1">
      <alignment horizontal="center" vertical="center" wrapText="1"/>
    </xf>
    <xf numFmtId="0" fontId="0" fillId="5" borderId="19" xfId="0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15" xfId="0" applyFont="1" applyBorder="1" applyAlignment="1">
      <alignment horizontal="center"/>
    </xf>
    <xf numFmtId="1" fontId="1" fillId="0" borderId="15" xfId="0" applyNumberFormat="1" applyFont="1" applyBorder="1" applyAlignment="1">
      <alignment horizontal="center"/>
    </xf>
    <xf numFmtId="9" fontId="6" fillId="0" borderId="0" xfId="0" applyNumberFormat="1" applyFont="1"/>
    <xf numFmtId="0" fontId="0" fillId="5" borderId="12" xfId="0" applyFill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4" fillId="0" borderId="17" xfId="0" applyFont="1" applyBorder="1" applyAlignment="1">
      <alignment horizontal="center" vertical="center" wrapText="1"/>
    </xf>
    <xf numFmtId="0" fontId="4" fillId="0" borderId="11" xfId="0" applyFont="1" applyBorder="1" applyAlignment="1">
      <alignment vertical="top" wrapText="1"/>
    </xf>
    <xf numFmtId="0" fontId="1" fillId="5" borderId="12" xfId="0" applyFont="1" applyFill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4" fillId="0" borderId="11" xfId="0" applyFont="1" applyBorder="1" applyAlignment="1">
      <alignment vertical="center" wrapText="1"/>
    </xf>
    <xf numFmtId="0" fontId="0" fillId="0" borderId="20" xfId="0" applyBorder="1"/>
    <xf numFmtId="0" fontId="4" fillId="0" borderId="20" xfId="0" applyFont="1" applyBorder="1" applyAlignment="1">
      <alignment vertical="top" wrapText="1"/>
    </xf>
    <xf numFmtId="0" fontId="0" fillId="5" borderId="21" xfId="0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1" fillId="0" borderId="23" xfId="0" applyFont="1" applyBorder="1" applyAlignment="1">
      <alignment horizontal="center"/>
    </xf>
    <xf numFmtId="1" fontId="1" fillId="0" borderId="23" xfId="0" applyNumberFormat="1" applyFont="1" applyBorder="1" applyAlignment="1">
      <alignment horizontal="center"/>
    </xf>
    <xf numFmtId="0" fontId="0" fillId="0" borderId="24" xfId="0" applyBorder="1"/>
    <xf numFmtId="0" fontId="4" fillId="0" borderId="25" xfId="0" applyFont="1" applyBorder="1" applyAlignment="1">
      <alignment horizontal="center" vertical="center" wrapText="1"/>
    </xf>
    <xf numFmtId="0" fontId="4" fillId="0" borderId="24" xfId="0" applyFont="1" applyBorder="1" applyAlignment="1">
      <alignment vertical="top" wrapText="1"/>
    </xf>
    <xf numFmtId="165" fontId="4" fillId="0" borderId="26" xfId="0" applyNumberFormat="1" applyFont="1" applyBorder="1" applyAlignment="1">
      <alignment horizontal="center" vertical="center" wrapText="1"/>
    </xf>
    <xf numFmtId="0" fontId="0" fillId="0" borderId="26" xfId="0" applyBorder="1"/>
    <xf numFmtId="0" fontId="4" fillId="0" borderId="16" xfId="0" applyFont="1" applyBorder="1" applyAlignment="1">
      <alignment horizontal="center" vertical="center" wrapText="1"/>
    </xf>
    <xf numFmtId="0" fontId="4" fillId="0" borderId="16" xfId="0" applyFont="1" applyBorder="1" applyAlignment="1">
      <alignment vertical="top" wrapText="1"/>
    </xf>
    <xf numFmtId="0" fontId="4" fillId="0" borderId="27" xfId="0" applyFont="1" applyBorder="1" applyAlignment="1">
      <alignment horizontal="center" vertical="center" wrapText="1"/>
    </xf>
    <xf numFmtId="0" fontId="4" fillId="0" borderId="27" xfId="0" applyFont="1" applyBorder="1" applyAlignment="1">
      <alignment vertical="top" wrapText="1"/>
    </xf>
    <xf numFmtId="0" fontId="0" fillId="0" borderId="28" xfId="0" applyBorder="1"/>
    <xf numFmtId="0" fontId="4" fillId="0" borderId="29" xfId="0" applyFont="1" applyBorder="1" applyAlignment="1">
      <alignment horizontal="center" vertical="center" wrapText="1"/>
    </xf>
    <xf numFmtId="0" fontId="4" fillId="0" borderId="29" xfId="0" applyFont="1" applyBorder="1" applyAlignment="1">
      <alignment vertical="top" wrapText="1"/>
    </xf>
    <xf numFmtId="165" fontId="4" fillId="0" borderId="30" xfId="0" applyNumberFormat="1" applyFont="1" applyBorder="1" applyAlignment="1">
      <alignment horizontal="center" vertical="center" wrapText="1"/>
    </xf>
    <xf numFmtId="0" fontId="0" fillId="5" borderId="31" xfId="0" applyFill="1" applyBorder="1" applyAlignment="1">
      <alignment horizontal="center"/>
    </xf>
    <xf numFmtId="0" fontId="0" fillId="0" borderId="32" xfId="0" applyBorder="1" applyAlignment="1">
      <alignment horizontal="center"/>
    </xf>
    <xf numFmtId="2" fontId="0" fillId="5" borderId="12" xfId="0" applyNumberFormat="1" applyFill="1" applyBorder="1" applyAlignment="1">
      <alignment horizontal="center"/>
    </xf>
    <xf numFmtId="0" fontId="0" fillId="5" borderId="33" xfId="0" applyFill="1" applyBorder="1" applyAlignment="1">
      <alignment horizontal="center"/>
    </xf>
    <xf numFmtId="0" fontId="4" fillId="0" borderId="4" xfId="0" applyFont="1" applyBorder="1" applyAlignment="1">
      <alignment vertical="top" wrapText="1"/>
    </xf>
    <xf numFmtId="0" fontId="9" fillId="0" borderId="0" xfId="0" applyFont="1"/>
    <xf numFmtId="2" fontId="1" fillId="0" borderId="8" xfId="0" applyNumberFormat="1" applyFont="1" applyBorder="1" applyAlignment="1">
      <alignment horizontal="center"/>
    </xf>
    <xf numFmtId="0" fontId="6" fillId="0" borderId="20" xfId="0" applyFont="1" applyBorder="1"/>
    <xf numFmtId="0" fontId="6" fillId="0" borderId="20" xfId="0" applyFont="1" applyBorder="1" applyAlignment="1">
      <alignment horizontal="center" vertical="center"/>
    </xf>
    <xf numFmtId="0" fontId="6" fillId="0" borderId="2" xfId="0" applyFont="1" applyBorder="1"/>
    <xf numFmtId="0" fontId="0" fillId="5" borderId="34" xfId="0" applyFill="1" applyBorder="1" applyAlignment="1">
      <alignment horizontal="center"/>
    </xf>
    <xf numFmtId="0" fontId="10" fillId="0" borderId="0" xfId="0" applyFont="1"/>
    <xf numFmtId="9" fontId="11" fillId="0" borderId="3" xfId="0" applyNumberFormat="1" applyFont="1" applyBorder="1" applyAlignment="1">
      <alignment horizontal="center" vertical="center"/>
    </xf>
    <xf numFmtId="9" fontId="11" fillId="0" borderId="20" xfId="0" applyNumberFormat="1" applyFont="1" applyBorder="1" applyAlignment="1">
      <alignment horizontal="center" vertical="center"/>
    </xf>
    <xf numFmtId="0" fontId="6" fillId="5" borderId="28" xfId="0" applyFont="1" applyFill="1" applyBorder="1"/>
    <xf numFmtId="0" fontId="6" fillId="5" borderId="28" xfId="0" applyFont="1" applyFill="1" applyBorder="1" applyAlignment="1">
      <alignment horizontal="center" vertical="center"/>
    </xf>
    <xf numFmtId="0" fontId="4" fillId="5" borderId="35" xfId="0" applyFont="1" applyFill="1" applyBorder="1" applyAlignment="1">
      <alignment horizontal="center" vertical="center" wrapText="1"/>
    </xf>
    <xf numFmtId="9" fontId="11" fillId="5" borderId="36" xfId="0" applyNumberFormat="1" applyFont="1" applyFill="1" applyBorder="1" applyAlignment="1">
      <alignment horizontal="center" vertical="center"/>
    </xf>
    <xf numFmtId="9" fontId="11" fillId="5" borderId="37" xfId="0" applyNumberFormat="1" applyFont="1" applyFill="1" applyBorder="1" applyAlignment="1">
      <alignment horizontal="center" vertical="center"/>
    </xf>
    <xf numFmtId="9" fontId="11" fillId="0" borderId="38" xfId="0" applyNumberFormat="1" applyFont="1" applyBorder="1" applyAlignment="1">
      <alignment horizontal="center" vertical="center"/>
    </xf>
    <xf numFmtId="9" fontId="11" fillId="0" borderId="39" xfId="0" applyNumberFormat="1" applyFont="1" applyBorder="1" applyAlignment="1">
      <alignment horizontal="center" vertical="center"/>
    </xf>
    <xf numFmtId="0" fontId="12" fillId="0" borderId="40" xfId="0" applyFont="1" applyBorder="1"/>
    <xf numFmtId="0" fontId="9" fillId="0" borderId="0" xfId="0" applyFont="1" applyAlignment="1">
      <alignment horizontal="center" vertical="center"/>
    </xf>
    <xf numFmtId="0" fontId="12" fillId="4" borderId="15" xfId="0" applyFont="1" applyFill="1" applyBorder="1"/>
    <xf numFmtId="0" fontId="10" fillId="4" borderId="15" xfId="0" applyFont="1" applyFill="1" applyBorder="1" applyAlignment="1">
      <alignment horizontal="center" vertical="center"/>
    </xf>
    <xf numFmtId="0" fontId="0" fillId="4" borderId="15" xfId="0" applyFill="1" applyBorder="1" applyAlignment="1">
      <alignment horizontal="center"/>
    </xf>
    <xf numFmtId="0" fontId="10" fillId="4" borderId="15" xfId="0" applyFont="1" applyFill="1" applyBorder="1"/>
    <xf numFmtId="0" fontId="10" fillId="0" borderId="15" xfId="0" applyFont="1" applyBorder="1"/>
    <xf numFmtId="9" fontId="1" fillId="0" borderId="15" xfId="0" applyNumberFormat="1" applyFont="1" applyBorder="1" applyAlignment="1">
      <alignment horizontal="center"/>
    </xf>
    <xf numFmtId="0" fontId="14" fillId="0" borderId="14" xfId="0" applyFont="1" applyBorder="1"/>
    <xf numFmtId="0" fontId="12" fillId="0" borderId="41" xfId="0" applyFont="1" applyBorder="1"/>
    <xf numFmtId="0" fontId="15" fillId="0" borderId="12" xfId="0" applyFont="1" applyBorder="1"/>
    <xf numFmtId="2" fontId="0" fillId="0" borderId="0" xfId="0" applyNumberFormat="1"/>
    <xf numFmtId="1" fontId="0" fillId="0" borderId="0" xfId="0" applyNumberFormat="1"/>
    <xf numFmtId="0" fontId="13" fillId="0" borderId="12" xfId="0" applyFont="1" applyBorder="1"/>
    <xf numFmtId="0" fontId="12" fillId="4" borderId="19" xfId="0" applyFont="1" applyFill="1" applyBorder="1"/>
    <xf numFmtId="0" fontId="6" fillId="4" borderId="15" xfId="0" applyFont="1" applyFill="1" applyBorder="1" applyAlignment="1">
      <alignment horizontal="center" vertical="center"/>
    </xf>
  </cellXfs>
  <cellStyles count="1">
    <cellStyle name="Normal" xfId="0" builtinId="0"/>
  </cellStyles>
  <dxfs count="126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22F245"/>
        </patternFill>
      </fill>
    </dxf>
    <dxf>
      <font>
        <b val="0"/>
        <i val="0"/>
      </font>
      <numFmt numFmtId="1" formatCode="0"/>
      <fill>
        <patternFill>
          <bgColor rgb="FFFFFF00"/>
        </patternFill>
      </fill>
    </dxf>
    <dxf>
      <font>
        <b val="0"/>
        <i val="0"/>
      </font>
      <numFmt numFmtId="1" formatCode="0"/>
      <fill>
        <patternFill>
          <bgColor rgb="FF00FF00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ont>
        <b val="0"/>
        <i val="0"/>
      </font>
      <numFmt numFmtId="1" formatCode="0"/>
      <fill>
        <patternFill>
          <bgColor rgb="FFFFFF00"/>
        </patternFill>
      </fill>
    </dxf>
    <dxf>
      <font>
        <b val="0"/>
        <i val="0"/>
      </font>
      <numFmt numFmtId="1" formatCode="0"/>
      <fill>
        <patternFill>
          <bgColor rgb="FF00FF00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 val="0"/>
        <i val="0"/>
      </font>
      <numFmt numFmtId="1" formatCode="0"/>
      <fill>
        <patternFill>
          <bgColor rgb="FFFFFF00"/>
        </patternFill>
      </fill>
    </dxf>
    <dxf>
      <font>
        <b val="0"/>
        <i val="0"/>
      </font>
      <numFmt numFmtId="1" formatCode="0"/>
      <fill>
        <patternFill>
          <bgColor rgb="FF00FF00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ont>
        <b val="0"/>
        <i val="0"/>
      </font>
      <fill>
        <patternFill>
          <bgColor rgb="FF00FF00"/>
        </patternFill>
      </fill>
    </dxf>
    <dxf>
      <font>
        <b val="0"/>
        <i val="0"/>
      </font>
      <fill>
        <patternFill>
          <bgColor rgb="FFFFFF00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ont>
        <b val="0"/>
        <i val="0"/>
      </font>
      <fill>
        <patternFill>
          <bgColor rgb="FF00FF00"/>
        </patternFill>
      </fill>
    </dxf>
    <dxf>
      <font>
        <b val="0"/>
        <i val="0"/>
      </font>
      <fill>
        <patternFill>
          <bgColor rgb="FFFFFF00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ont>
        <b val="0"/>
        <i val="0"/>
      </font>
      <numFmt numFmtId="1" formatCode="0"/>
      <fill>
        <patternFill>
          <bgColor rgb="FFFFFF00"/>
        </patternFill>
      </fill>
    </dxf>
    <dxf>
      <font>
        <b val="0"/>
        <i val="0"/>
      </font>
      <numFmt numFmtId="1" formatCode="0"/>
      <fill>
        <patternFill>
          <bgColor rgb="FF00FF00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22F245"/>
        </patternFill>
      </fill>
    </dxf>
    <dxf>
      <fill>
        <patternFill>
          <bgColor rgb="FFFF0000"/>
        </patternFill>
      </fill>
    </dxf>
    <dxf>
      <fill>
        <patternFill>
          <bgColor rgb="FF22F245"/>
        </patternFill>
      </fill>
    </dxf>
    <dxf>
      <fill>
        <patternFill>
          <bgColor rgb="FFFF0000"/>
        </patternFill>
      </fill>
    </dxf>
    <dxf>
      <fill>
        <patternFill>
          <bgColor rgb="FF22F245"/>
        </patternFill>
      </fill>
    </dxf>
    <dxf>
      <fill>
        <patternFill>
          <bgColor rgb="FFFF0000"/>
        </patternFill>
      </fill>
    </dxf>
    <dxf>
      <fill>
        <patternFill>
          <bgColor rgb="FF22F245"/>
        </patternFill>
      </fill>
    </dxf>
    <dxf>
      <fill>
        <patternFill>
          <bgColor rgb="FFFF0000"/>
        </patternFill>
      </fill>
    </dxf>
    <dxf>
      <fill>
        <patternFill>
          <bgColor rgb="FF22F245"/>
        </patternFill>
      </fill>
    </dxf>
    <dxf>
      <fill>
        <patternFill>
          <bgColor rgb="FFFF0000"/>
        </patternFill>
      </fill>
    </dxf>
    <dxf>
      <fill>
        <patternFill>
          <bgColor rgb="FF22F245"/>
        </patternFill>
      </fill>
    </dxf>
    <dxf>
      <fill>
        <patternFill>
          <bgColor rgb="FFFF0000"/>
        </patternFill>
      </fill>
    </dxf>
    <dxf>
      <fill>
        <patternFill>
          <bgColor rgb="FF22F245"/>
        </patternFill>
      </fill>
    </dxf>
    <dxf>
      <fill>
        <patternFill>
          <bgColor rgb="FFFF0000"/>
        </patternFill>
      </fill>
    </dxf>
    <dxf>
      <fill>
        <patternFill>
          <bgColor rgb="FF22F245"/>
        </patternFill>
      </fill>
    </dxf>
    <dxf>
      <fill>
        <patternFill>
          <bgColor rgb="FFFF0000"/>
        </patternFill>
      </fill>
    </dxf>
    <dxf>
      <fill>
        <patternFill>
          <bgColor rgb="FF22F245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9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9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9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9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9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9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9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9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9FF99"/>
        </patternFill>
      </fill>
    </dxf>
    <dxf>
      <fill>
        <patternFill>
          <bgColor rgb="FFFF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9FF99"/>
        </patternFill>
      </fill>
    </dxf>
    <dxf>
      <fill>
        <patternFill>
          <bgColor rgb="FFFF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9FF99"/>
        </patternFill>
      </fill>
    </dxf>
    <dxf>
      <fill>
        <patternFill>
          <bgColor rgb="FFFF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9FF99"/>
        </patternFill>
      </fill>
    </dxf>
    <dxf>
      <fill>
        <patternFill>
          <bgColor rgb="FFFF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9FF99"/>
        </patternFill>
      </fill>
    </dxf>
    <dxf>
      <fill>
        <patternFill>
          <bgColor rgb="FFFF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9FF99"/>
        </patternFill>
      </fill>
    </dxf>
    <dxf>
      <fill>
        <patternFill>
          <bgColor rgb="FFFF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9FF99"/>
        </patternFill>
      </fill>
    </dxf>
    <dxf>
      <fill>
        <patternFill>
          <bgColor rgb="FFFF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9FF99"/>
        </patternFill>
      </fill>
    </dxf>
    <dxf>
      <fill>
        <patternFill>
          <bgColor rgb="FFFFFF9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22F245"/>
        </patternFill>
      </fill>
    </dxf>
    <dxf>
      <fill>
        <patternFill>
          <bgColor rgb="FFFF0000"/>
        </patternFill>
      </fill>
    </dxf>
    <dxf>
      <fill>
        <patternFill>
          <bgColor rgb="FF22F245"/>
        </patternFill>
      </fill>
    </dxf>
    <dxf>
      <fill>
        <patternFill>
          <bgColor rgb="FFFF0000"/>
        </patternFill>
      </fill>
    </dxf>
    <dxf>
      <fill>
        <patternFill>
          <bgColor rgb="FF22F24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wcps.sharepoint.com/sites/VNES-Staff/Shared%20Documents/Fourth%20and%20Fifth%20Grade/2017-18%205th%20grade%20files/Teacher%20Data%20Sheets/Math-VNES-Grade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tolick-AM"/>
      <sheetName val="Antolick-PM"/>
      <sheetName val="Murray-AM"/>
      <sheetName val="Wright-AM"/>
      <sheetName val="Wright-PM"/>
      <sheetName val="Grade Level"/>
      <sheetName val="Antolick-AM-Tier"/>
      <sheetName val="Antolick-PM-Tier"/>
      <sheetName val="Murray-AM-Tier"/>
      <sheetName val="Wright-AM-Tier"/>
      <sheetName val="Wright-PM-Ti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8BFD1-B498-4531-9016-690D1E62C36F}">
  <dimension ref="A1:AM53"/>
  <sheetViews>
    <sheetView tabSelected="1" topLeftCell="A7" workbookViewId="0">
      <selection activeCell="G46" sqref="G46"/>
    </sheetView>
  </sheetViews>
  <sheetFormatPr defaultRowHeight="15"/>
  <cols>
    <col min="1" max="1" width="30.5703125" customWidth="1"/>
    <col min="2" max="2" width="11.28515625" style="6" customWidth="1"/>
    <col min="3" max="3" width="8.85546875" customWidth="1"/>
    <col min="4" max="7" width="14.140625" customWidth="1"/>
    <col min="8" max="36" width="10.7109375" customWidth="1"/>
    <col min="37" max="37" width="12.5703125" customWidth="1"/>
    <col min="38" max="38" width="13.7109375" customWidth="1"/>
    <col min="230" max="230" width="27.42578125" customWidth="1"/>
    <col min="231" max="232" width="6.85546875" bestFit="1" customWidth="1"/>
    <col min="233" max="235" width="6.85546875" customWidth="1"/>
    <col min="236" max="236" width="8.28515625" customWidth="1"/>
    <col min="237" max="237" width="9.5703125" customWidth="1"/>
    <col min="238" max="268" width="8.28515625" customWidth="1"/>
    <col min="270" max="270" width="10.85546875" customWidth="1"/>
    <col min="486" max="486" width="27.42578125" customWidth="1"/>
    <col min="487" max="488" width="6.85546875" bestFit="1" customWidth="1"/>
    <col min="489" max="491" width="6.85546875" customWidth="1"/>
    <col min="492" max="492" width="8.28515625" customWidth="1"/>
    <col min="493" max="493" width="9.5703125" customWidth="1"/>
    <col min="494" max="524" width="8.28515625" customWidth="1"/>
    <col min="526" max="526" width="10.85546875" customWidth="1"/>
    <col min="742" max="742" width="27.42578125" customWidth="1"/>
    <col min="743" max="744" width="6.85546875" bestFit="1" customWidth="1"/>
    <col min="745" max="747" width="6.85546875" customWidth="1"/>
    <col min="748" max="748" width="8.28515625" customWidth="1"/>
    <col min="749" max="749" width="9.5703125" customWidth="1"/>
    <col min="750" max="780" width="8.28515625" customWidth="1"/>
    <col min="782" max="782" width="10.85546875" customWidth="1"/>
    <col min="998" max="998" width="27.42578125" customWidth="1"/>
    <col min="999" max="1000" width="6.85546875" bestFit="1" customWidth="1"/>
    <col min="1001" max="1003" width="6.85546875" customWidth="1"/>
    <col min="1004" max="1004" width="8.28515625" customWidth="1"/>
    <col min="1005" max="1005" width="9.5703125" customWidth="1"/>
    <col min="1006" max="1036" width="8.28515625" customWidth="1"/>
    <col min="1038" max="1038" width="10.85546875" customWidth="1"/>
    <col min="1254" max="1254" width="27.42578125" customWidth="1"/>
    <col min="1255" max="1256" width="6.85546875" bestFit="1" customWidth="1"/>
    <col min="1257" max="1259" width="6.85546875" customWidth="1"/>
    <col min="1260" max="1260" width="8.28515625" customWidth="1"/>
    <col min="1261" max="1261" width="9.5703125" customWidth="1"/>
    <col min="1262" max="1292" width="8.28515625" customWidth="1"/>
    <col min="1294" max="1294" width="10.85546875" customWidth="1"/>
    <col min="1510" max="1510" width="27.42578125" customWidth="1"/>
    <col min="1511" max="1512" width="6.85546875" bestFit="1" customWidth="1"/>
    <col min="1513" max="1515" width="6.85546875" customWidth="1"/>
    <col min="1516" max="1516" width="8.28515625" customWidth="1"/>
    <col min="1517" max="1517" width="9.5703125" customWidth="1"/>
    <col min="1518" max="1548" width="8.28515625" customWidth="1"/>
    <col min="1550" max="1550" width="10.85546875" customWidth="1"/>
    <col min="1766" max="1766" width="27.42578125" customWidth="1"/>
    <col min="1767" max="1768" width="6.85546875" bestFit="1" customWidth="1"/>
    <col min="1769" max="1771" width="6.85546875" customWidth="1"/>
    <col min="1772" max="1772" width="8.28515625" customWidth="1"/>
    <col min="1773" max="1773" width="9.5703125" customWidth="1"/>
    <col min="1774" max="1804" width="8.28515625" customWidth="1"/>
    <col min="1806" max="1806" width="10.85546875" customWidth="1"/>
    <col min="2022" max="2022" width="27.42578125" customWidth="1"/>
    <col min="2023" max="2024" width="6.85546875" bestFit="1" customWidth="1"/>
    <col min="2025" max="2027" width="6.85546875" customWidth="1"/>
    <col min="2028" max="2028" width="8.28515625" customWidth="1"/>
    <col min="2029" max="2029" width="9.5703125" customWidth="1"/>
    <col min="2030" max="2060" width="8.28515625" customWidth="1"/>
    <col min="2062" max="2062" width="10.85546875" customWidth="1"/>
    <col min="2278" max="2278" width="27.42578125" customWidth="1"/>
    <col min="2279" max="2280" width="6.85546875" bestFit="1" customWidth="1"/>
    <col min="2281" max="2283" width="6.85546875" customWidth="1"/>
    <col min="2284" max="2284" width="8.28515625" customWidth="1"/>
    <col min="2285" max="2285" width="9.5703125" customWidth="1"/>
    <col min="2286" max="2316" width="8.28515625" customWidth="1"/>
    <col min="2318" max="2318" width="10.85546875" customWidth="1"/>
    <col min="2534" max="2534" width="27.42578125" customWidth="1"/>
    <col min="2535" max="2536" width="6.85546875" bestFit="1" customWidth="1"/>
    <col min="2537" max="2539" width="6.85546875" customWidth="1"/>
    <col min="2540" max="2540" width="8.28515625" customWidth="1"/>
    <col min="2541" max="2541" width="9.5703125" customWidth="1"/>
    <col min="2542" max="2572" width="8.28515625" customWidth="1"/>
    <col min="2574" max="2574" width="10.85546875" customWidth="1"/>
    <col min="2790" max="2790" width="27.42578125" customWidth="1"/>
    <col min="2791" max="2792" width="6.85546875" bestFit="1" customWidth="1"/>
    <col min="2793" max="2795" width="6.85546875" customWidth="1"/>
    <col min="2796" max="2796" width="8.28515625" customWidth="1"/>
    <col min="2797" max="2797" width="9.5703125" customWidth="1"/>
    <col min="2798" max="2828" width="8.28515625" customWidth="1"/>
    <col min="2830" max="2830" width="10.85546875" customWidth="1"/>
    <col min="3046" max="3046" width="27.42578125" customWidth="1"/>
    <col min="3047" max="3048" width="6.85546875" bestFit="1" customWidth="1"/>
    <col min="3049" max="3051" width="6.85546875" customWidth="1"/>
    <col min="3052" max="3052" width="8.28515625" customWidth="1"/>
    <col min="3053" max="3053" width="9.5703125" customWidth="1"/>
    <col min="3054" max="3084" width="8.28515625" customWidth="1"/>
    <col min="3086" max="3086" width="10.85546875" customWidth="1"/>
    <col min="3302" max="3302" width="27.42578125" customWidth="1"/>
    <col min="3303" max="3304" width="6.85546875" bestFit="1" customWidth="1"/>
    <col min="3305" max="3307" width="6.85546875" customWidth="1"/>
    <col min="3308" max="3308" width="8.28515625" customWidth="1"/>
    <col min="3309" max="3309" width="9.5703125" customWidth="1"/>
    <col min="3310" max="3340" width="8.28515625" customWidth="1"/>
    <col min="3342" max="3342" width="10.85546875" customWidth="1"/>
    <col min="3558" max="3558" width="27.42578125" customWidth="1"/>
    <col min="3559" max="3560" width="6.85546875" bestFit="1" customWidth="1"/>
    <col min="3561" max="3563" width="6.85546875" customWidth="1"/>
    <col min="3564" max="3564" width="8.28515625" customWidth="1"/>
    <col min="3565" max="3565" width="9.5703125" customWidth="1"/>
    <col min="3566" max="3596" width="8.28515625" customWidth="1"/>
    <col min="3598" max="3598" width="10.85546875" customWidth="1"/>
    <col min="3814" max="3814" width="27.42578125" customWidth="1"/>
    <col min="3815" max="3816" width="6.85546875" bestFit="1" customWidth="1"/>
    <col min="3817" max="3819" width="6.85546875" customWidth="1"/>
    <col min="3820" max="3820" width="8.28515625" customWidth="1"/>
    <col min="3821" max="3821" width="9.5703125" customWidth="1"/>
    <col min="3822" max="3852" width="8.28515625" customWidth="1"/>
    <col min="3854" max="3854" width="10.85546875" customWidth="1"/>
    <col min="4070" max="4070" width="27.42578125" customWidth="1"/>
    <col min="4071" max="4072" width="6.85546875" bestFit="1" customWidth="1"/>
    <col min="4073" max="4075" width="6.85546875" customWidth="1"/>
    <col min="4076" max="4076" width="8.28515625" customWidth="1"/>
    <col min="4077" max="4077" width="9.5703125" customWidth="1"/>
    <col min="4078" max="4108" width="8.28515625" customWidth="1"/>
    <col min="4110" max="4110" width="10.85546875" customWidth="1"/>
    <col min="4326" max="4326" width="27.42578125" customWidth="1"/>
    <col min="4327" max="4328" width="6.85546875" bestFit="1" customWidth="1"/>
    <col min="4329" max="4331" width="6.85546875" customWidth="1"/>
    <col min="4332" max="4332" width="8.28515625" customWidth="1"/>
    <col min="4333" max="4333" width="9.5703125" customWidth="1"/>
    <col min="4334" max="4364" width="8.28515625" customWidth="1"/>
    <col min="4366" max="4366" width="10.85546875" customWidth="1"/>
    <col min="4582" max="4582" width="27.42578125" customWidth="1"/>
    <col min="4583" max="4584" width="6.85546875" bestFit="1" customWidth="1"/>
    <col min="4585" max="4587" width="6.85546875" customWidth="1"/>
    <col min="4588" max="4588" width="8.28515625" customWidth="1"/>
    <col min="4589" max="4589" width="9.5703125" customWidth="1"/>
    <col min="4590" max="4620" width="8.28515625" customWidth="1"/>
    <col min="4622" max="4622" width="10.85546875" customWidth="1"/>
    <col min="4838" max="4838" width="27.42578125" customWidth="1"/>
    <col min="4839" max="4840" width="6.85546875" bestFit="1" customWidth="1"/>
    <col min="4841" max="4843" width="6.85546875" customWidth="1"/>
    <col min="4844" max="4844" width="8.28515625" customWidth="1"/>
    <col min="4845" max="4845" width="9.5703125" customWidth="1"/>
    <col min="4846" max="4876" width="8.28515625" customWidth="1"/>
    <col min="4878" max="4878" width="10.85546875" customWidth="1"/>
    <col min="5094" max="5094" width="27.42578125" customWidth="1"/>
    <col min="5095" max="5096" width="6.85546875" bestFit="1" customWidth="1"/>
    <col min="5097" max="5099" width="6.85546875" customWidth="1"/>
    <col min="5100" max="5100" width="8.28515625" customWidth="1"/>
    <col min="5101" max="5101" width="9.5703125" customWidth="1"/>
    <col min="5102" max="5132" width="8.28515625" customWidth="1"/>
    <col min="5134" max="5134" width="10.85546875" customWidth="1"/>
    <col min="5350" max="5350" width="27.42578125" customWidth="1"/>
    <col min="5351" max="5352" width="6.85546875" bestFit="1" customWidth="1"/>
    <col min="5353" max="5355" width="6.85546875" customWidth="1"/>
    <col min="5356" max="5356" width="8.28515625" customWidth="1"/>
    <col min="5357" max="5357" width="9.5703125" customWidth="1"/>
    <col min="5358" max="5388" width="8.28515625" customWidth="1"/>
    <col min="5390" max="5390" width="10.85546875" customWidth="1"/>
    <col min="5606" max="5606" width="27.42578125" customWidth="1"/>
    <col min="5607" max="5608" width="6.85546875" bestFit="1" customWidth="1"/>
    <col min="5609" max="5611" width="6.85546875" customWidth="1"/>
    <col min="5612" max="5612" width="8.28515625" customWidth="1"/>
    <col min="5613" max="5613" width="9.5703125" customWidth="1"/>
    <col min="5614" max="5644" width="8.28515625" customWidth="1"/>
    <col min="5646" max="5646" width="10.85546875" customWidth="1"/>
    <col min="5862" max="5862" width="27.42578125" customWidth="1"/>
    <col min="5863" max="5864" width="6.85546875" bestFit="1" customWidth="1"/>
    <col min="5865" max="5867" width="6.85546875" customWidth="1"/>
    <col min="5868" max="5868" width="8.28515625" customWidth="1"/>
    <col min="5869" max="5869" width="9.5703125" customWidth="1"/>
    <col min="5870" max="5900" width="8.28515625" customWidth="1"/>
    <col min="5902" max="5902" width="10.85546875" customWidth="1"/>
    <col min="6118" max="6118" width="27.42578125" customWidth="1"/>
    <col min="6119" max="6120" width="6.85546875" bestFit="1" customWidth="1"/>
    <col min="6121" max="6123" width="6.85546875" customWidth="1"/>
    <col min="6124" max="6124" width="8.28515625" customWidth="1"/>
    <col min="6125" max="6125" width="9.5703125" customWidth="1"/>
    <col min="6126" max="6156" width="8.28515625" customWidth="1"/>
    <col min="6158" max="6158" width="10.85546875" customWidth="1"/>
    <col min="6374" max="6374" width="27.42578125" customWidth="1"/>
    <col min="6375" max="6376" width="6.85546875" bestFit="1" customWidth="1"/>
    <col min="6377" max="6379" width="6.85546875" customWidth="1"/>
    <col min="6380" max="6380" width="8.28515625" customWidth="1"/>
    <col min="6381" max="6381" width="9.5703125" customWidth="1"/>
    <col min="6382" max="6412" width="8.28515625" customWidth="1"/>
    <col min="6414" max="6414" width="10.85546875" customWidth="1"/>
    <col min="6630" max="6630" width="27.42578125" customWidth="1"/>
    <col min="6631" max="6632" width="6.85546875" bestFit="1" customWidth="1"/>
    <col min="6633" max="6635" width="6.85546875" customWidth="1"/>
    <col min="6636" max="6636" width="8.28515625" customWidth="1"/>
    <col min="6637" max="6637" width="9.5703125" customWidth="1"/>
    <col min="6638" max="6668" width="8.28515625" customWidth="1"/>
    <col min="6670" max="6670" width="10.85546875" customWidth="1"/>
    <col min="6886" max="6886" width="27.42578125" customWidth="1"/>
    <col min="6887" max="6888" width="6.85546875" bestFit="1" customWidth="1"/>
    <col min="6889" max="6891" width="6.85546875" customWidth="1"/>
    <col min="6892" max="6892" width="8.28515625" customWidth="1"/>
    <col min="6893" max="6893" width="9.5703125" customWidth="1"/>
    <col min="6894" max="6924" width="8.28515625" customWidth="1"/>
    <col min="6926" max="6926" width="10.85546875" customWidth="1"/>
    <col min="7142" max="7142" width="27.42578125" customWidth="1"/>
    <col min="7143" max="7144" width="6.85546875" bestFit="1" customWidth="1"/>
    <col min="7145" max="7147" width="6.85546875" customWidth="1"/>
    <col min="7148" max="7148" width="8.28515625" customWidth="1"/>
    <col min="7149" max="7149" width="9.5703125" customWidth="1"/>
    <col min="7150" max="7180" width="8.28515625" customWidth="1"/>
    <col min="7182" max="7182" width="10.85546875" customWidth="1"/>
    <col min="7398" max="7398" width="27.42578125" customWidth="1"/>
    <col min="7399" max="7400" width="6.85546875" bestFit="1" customWidth="1"/>
    <col min="7401" max="7403" width="6.85546875" customWidth="1"/>
    <col min="7404" max="7404" width="8.28515625" customWidth="1"/>
    <col min="7405" max="7405" width="9.5703125" customWidth="1"/>
    <col min="7406" max="7436" width="8.28515625" customWidth="1"/>
    <col min="7438" max="7438" width="10.85546875" customWidth="1"/>
    <col min="7654" max="7654" width="27.42578125" customWidth="1"/>
    <col min="7655" max="7656" width="6.85546875" bestFit="1" customWidth="1"/>
    <col min="7657" max="7659" width="6.85546875" customWidth="1"/>
    <col min="7660" max="7660" width="8.28515625" customWidth="1"/>
    <col min="7661" max="7661" width="9.5703125" customWidth="1"/>
    <col min="7662" max="7692" width="8.28515625" customWidth="1"/>
    <col min="7694" max="7694" width="10.85546875" customWidth="1"/>
    <col min="7910" max="7910" width="27.42578125" customWidth="1"/>
    <col min="7911" max="7912" width="6.85546875" bestFit="1" customWidth="1"/>
    <col min="7913" max="7915" width="6.85546875" customWidth="1"/>
    <col min="7916" max="7916" width="8.28515625" customWidth="1"/>
    <col min="7917" max="7917" width="9.5703125" customWidth="1"/>
    <col min="7918" max="7948" width="8.28515625" customWidth="1"/>
    <col min="7950" max="7950" width="10.85546875" customWidth="1"/>
    <col min="8166" max="8166" width="27.42578125" customWidth="1"/>
    <col min="8167" max="8168" width="6.85546875" bestFit="1" customWidth="1"/>
    <col min="8169" max="8171" width="6.85546875" customWidth="1"/>
    <col min="8172" max="8172" width="8.28515625" customWidth="1"/>
    <col min="8173" max="8173" width="9.5703125" customWidth="1"/>
    <col min="8174" max="8204" width="8.28515625" customWidth="1"/>
    <col min="8206" max="8206" width="10.85546875" customWidth="1"/>
    <col min="8422" max="8422" width="27.42578125" customWidth="1"/>
    <col min="8423" max="8424" width="6.85546875" bestFit="1" customWidth="1"/>
    <col min="8425" max="8427" width="6.85546875" customWidth="1"/>
    <col min="8428" max="8428" width="8.28515625" customWidth="1"/>
    <col min="8429" max="8429" width="9.5703125" customWidth="1"/>
    <col min="8430" max="8460" width="8.28515625" customWidth="1"/>
    <col min="8462" max="8462" width="10.85546875" customWidth="1"/>
    <col min="8678" max="8678" width="27.42578125" customWidth="1"/>
    <col min="8679" max="8680" width="6.85546875" bestFit="1" customWidth="1"/>
    <col min="8681" max="8683" width="6.85546875" customWidth="1"/>
    <col min="8684" max="8684" width="8.28515625" customWidth="1"/>
    <col min="8685" max="8685" width="9.5703125" customWidth="1"/>
    <col min="8686" max="8716" width="8.28515625" customWidth="1"/>
    <col min="8718" max="8718" width="10.85546875" customWidth="1"/>
    <col min="8934" max="8934" width="27.42578125" customWidth="1"/>
    <col min="8935" max="8936" width="6.85546875" bestFit="1" customWidth="1"/>
    <col min="8937" max="8939" width="6.85546875" customWidth="1"/>
    <col min="8940" max="8940" width="8.28515625" customWidth="1"/>
    <col min="8941" max="8941" width="9.5703125" customWidth="1"/>
    <col min="8942" max="8972" width="8.28515625" customWidth="1"/>
    <col min="8974" max="8974" width="10.85546875" customWidth="1"/>
    <col min="9190" max="9190" width="27.42578125" customWidth="1"/>
    <col min="9191" max="9192" width="6.85546875" bestFit="1" customWidth="1"/>
    <col min="9193" max="9195" width="6.85546875" customWidth="1"/>
    <col min="9196" max="9196" width="8.28515625" customWidth="1"/>
    <col min="9197" max="9197" width="9.5703125" customWidth="1"/>
    <col min="9198" max="9228" width="8.28515625" customWidth="1"/>
    <col min="9230" max="9230" width="10.85546875" customWidth="1"/>
    <col min="9446" max="9446" width="27.42578125" customWidth="1"/>
    <col min="9447" max="9448" width="6.85546875" bestFit="1" customWidth="1"/>
    <col min="9449" max="9451" width="6.85546875" customWidth="1"/>
    <col min="9452" max="9452" width="8.28515625" customWidth="1"/>
    <col min="9453" max="9453" width="9.5703125" customWidth="1"/>
    <col min="9454" max="9484" width="8.28515625" customWidth="1"/>
    <col min="9486" max="9486" width="10.85546875" customWidth="1"/>
    <col min="9702" max="9702" width="27.42578125" customWidth="1"/>
    <col min="9703" max="9704" width="6.85546875" bestFit="1" customWidth="1"/>
    <col min="9705" max="9707" width="6.85546875" customWidth="1"/>
    <col min="9708" max="9708" width="8.28515625" customWidth="1"/>
    <col min="9709" max="9709" width="9.5703125" customWidth="1"/>
    <col min="9710" max="9740" width="8.28515625" customWidth="1"/>
    <col min="9742" max="9742" width="10.85546875" customWidth="1"/>
    <col min="9958" max="9958" width="27.42578125" customWidth="1"/>
    <col min="9959" max="9960" width="6.85546875" bestFit="1" customWidth="1"/>
    <col min="9961" max="9963" width="6.85546875" customWidth="1"/>
    <col min="9964" max="9964" width="8.28515625" customWidth="1"/>
    <col min="9965" max="9965" width="9.5703125" customWidth="1"/>
    <col min="9966" max="9996" width="8.28515625" customWidth="1"/>
    <col min="9998" max="9998" width="10.85546875" customWidth="1"/>
    <col min="10214" max="10214" width="27.42578125" customWidth="1"/>
    <col min="10215" max="10216" width="6.85546875" bestFit="1" customWidth="1"/>
    <col min="10217" max="10219" width="6.85546875" customWidth="1"/>
    <col min="10220" max="10220" width="8.28515625" customWidth="1"/>
    <col min="10221" max="10221" width="9.5703125" customWidth="1"/>
    <col min="10222" max="10252" width="8.28515625" customWidth="1"/>
    <col min="10254" max="10254" width="10.85546875" customWidth="1"/>
    <col min="10470" max="10470" width="27.42578125" customWidth="1"/>
    <col min="10471" max="10472" width="6.85546875" bestFit="1" customWidth="1"/>
    <col min="10473" max="10475" width="6.85546875" customWidth="1"/>
    <col min="10476" max="10476" width="8.28515625" customWidth="1"/>
    <col min="10477" max="10477" width="9.5703125" customWidth="1"/>
    <col min="10478" max="10508" width="8.28515625" customWidth="1"/>
    <col min="10510" max="10510" width="10.85546875" customWidth="1"/>
    <col min="10726" max="10726" width="27.42578125" customWidth="1"/>
    <col min="10727" max="10728" width="6.85546875" bestFit="1" customWidth="1"/>
    <col min="10729" max="10731" width="6.85546875" customWidth="1"/>
    <col min="10732" max="10732" width="8.28515625" customWidth="1"/>
    <col min="10733" max="10733" width="9.5703125" customWidth="1"/>
    <col min="10734" max="10764" width="8.28515625" customWidth="1"/>
    <col min="10766" max="10766" width="10.85546875" customWidth="1"/>
    <col min="10982" max="10982" width="27.42578125" customWidth="1"/>
    <col min="10983" max="10984" width="6.85546875" bestFit="1" customWidth="1"/>
    <col min="10985" max="10987" width="6.85546875" customWidth="1"/>
    <col min="10988" max="10988" width="8.28515625" customWidth="1"/>
    <col min="10989" max="10989" width="9.5703125" customWidth="1"/>
    <col min="10990" max="11020" width="8.28515625" customWidth="1"/>
    <col min="11022" max="11022" width="10.85546875" customWidth="1"/>
    <col min="11238" max="11238" width="27.42578125" customWidth="1"/>
    <col min="11239" max="11240" width="6.85546875" bestFit="1" customWidth="1"/>
    <col min="11241" max="11243" width="6.85546875" customWidth="1"/>
    <col min="11244" max="11244" width="8.28515625" customWidth="1"/>
    <col min="11245" max="11245" width="9.5703125" customWidth="1"/>
    <col min="11246" max="11276" width="8.28515625" customWidth="1"/>
    <col min="11278" max="11278" width="10.85546875" customWidth="1"/>
    <col min="11494" max="11494" width="27.42578125" customWidth="1"/>
    <col min="11495" max="11496" width="6.85546875" bestFit="1" customWidth="1"/>
    <col min="11497" max="11499" width="6.85546875" customWidth="1"/>
    <col min="11500" max="11500" width="8.28515625" customWidth="1"/>
    <col min="11501" max="11501" width="9.5703125" customWidth="1"/>
    <col min="11502" max="11532" width="8.28515625" customWidth="1"/>
    <col min="11534" max="11534" width="10.85546875" customWidth="1"/>
    <col min="11750" max="11750" width="27.42578125" customWidth="1"/>
    <col min="11751" max="11752" width="6.85546875" bestFit="1" customWidth="1"/>
    <col min="11753" max="11755" width="6.85546875" customWidth="1"/>
    <col min="11756" max="11756" width="8.28515625" customWidth="1"/>
    <col min="11757" max="11757" width="9.5703125" customWidth="1"/>
    <col min="11758" max="11788" width="8.28515625" customWidth="1"/>
    <col min="11790" max="11790" width="10.85546875" customWidth="1"/>
    <col min="12006" max="12006" width="27.42578125" customWidth="1"/>
    <col min="12007" max="12008" width="6.85546875" bestFit="1" customWidth="1"/>
    <col min="12009" max="12011" width="6.85546875" customWidth="1"/>
    <col min="12012" max="12012" width="8.28515625" customWidth="1"/>
    <col min="12013" max="12013" width="9.5703125" customWidth="1"/>
    <col min="12014" max="12044" width="8.28515625" customWidth="1"/>
    <col min="12046" max="12046" width="10.85546875" customWidth="1"/>
    <col min="12262" max="12262" width="27.42578125" customWidth="1"/>
    <col min="12263" max="12264" width="6.85546875" bestFit="1" customWidth="1"/>
    <col min="12265" max="12267" width="6.85546875" customWidth="1"/>
    <col min="12268" max="12268" width="8.28515625" customWidth="1"/>
    <col min="12269" max="12269" width="9.5703125" customWidth="1"/>
    <col min="12270" max="12300" width="8.28515625" customWidth="1"/>
    <col min="12302" max="12302" width="10.85546875" customWidth="1"/>
    <col min="12518" max="12518" width="27.42578125" customWidth="1"/>
    <col min="12519" max="12520" width="6.85546875" bestFit="1" customWidth="1"/>
    <col min="12521" max="12523" width="6.85546875" customWidth="1"/>
    <col min="12524" max="12524" width="8.28515625" customWidth="1"/>
    <col min="12525" max="12525" width="9.5703125" customWidth="1"/>
    <col min="12526" max="12556" width="8.28515625" customWidth="1"/>
    <col min="12558" max="12558" width="10.85546875" customWidth="1"/>
    <col min="12774" max="12774" width="27.42578125" customWidth="1"/>
    <col min="12775" max="12776" width="6.85546875" bestFit="1" customWidth="1"/>
    <col min="12777" max="12779" width="6.85546875" customWidth="1"/>
    <col min="12780" max="12780" width="8.28515625" customWidth="1"/>
    <col min="12781" max="12781" width="9.5703125" customWidth="1"/>
    <col min="12782" max="12812" width="8.28515625" customWidth="1"/>
    <col min="12814" max="12814" width="10.85546875" customWidth="1"/>
    <col min="13030" max="13030" width="27.42578125" customWidth="1"/>
    <col min="13031" max="13032" width="6.85546875" bestFit="1" customWidth="1"/>
    <col min="13033" max="13035" width="6.85546875" customWidth="1"/>
    <col min="13036" max="13036" width="8.28515625" customWidth="1"/>
    <col min="13037" max="13037" width="9.5703125" customWidth="1"/>
    <col min="13038" max="13068" width="8.28515625" customWidth="1"/>
    <col min="13070" max="13070" width="10.85546875" customWidth="1"/>
    <col min="13286" max="13286" width="27.42578125" customWidth="1"/>
    <col min="13287" max="13288" width="6.85546875" bestFit="1" customWidth="1"/>
    <col min="13289" max="13291" width="6.85546875" customWidth="1"/>
    <col min="13292" max="13292" width="8.28515625" customWidth="1"/>
    <col min="13293" max="13293" width="9.5703125" customWidth="1"/>
    <col min="13294" max="13324" width="8.28515625" customWidth="1"/>
    <col min="13326" max="13326" width="10.85546875" customWidth="1"/>
    <col min="13542" max="13542" width="27.42578125" customWidth="1"/>
    <col min="13543" max="13544" width="6.85546875" bestFit="1" customWidth="1"/>
    <col min="13545" max="13547" width="6.85546875" customWidth="1"/>
    <col min="13548" max="13548" width="8.28515625" customWidth="1"/>
    <col min="13549" max="13549" width="9.5703125" customWidth="1"/>
    <col min="13550" max="13580" width="8.28515625" customWidth="1"/>
    <col min="13582" max="13582" width="10.85546875" customWidth="1"/>
    <col min="13798" max="13798" width="27.42578125" customWidth="1"/>
    <col min="13799" max="13800" width="6.85546875" bestFit="1" customWidth="1"/>
    <col min="13801" max="13803" width="6.85546875" customWidth="1"/>
    <col min="13804" max="13804" width="8.28515625" customWidth="1"/>
    <col min="13805" max="13805" width="9.5703125" customWidth="1"/>
    <col min="13806" max="13836" width="8.28515625" customWidth="1"/>
    <col min="13838" max="13838" width="10.85546875" customWidth="1"/>
    <col min="14054" max="14054" width="27.42578125" customWidth="1"/>
    <col min="14055" max="14056" width="6.85546875" bestFit="1" customWidth="1"/>
    <col min="14057" max="14059" width="6.85546875" customWidth="1"/>
    <col min="14060" max="14060" width="8.28515625" customWidth="1"/>
    <col min="14061" max="14061" width="9.5703125" customWidth="1"/>
    <col min="14062" max="14092" width="8.28515625" customWidth="1"/>
    <col min="14094" max="14094" width="10.85546875" customWidth="1"/>
    <col min="14310" max="14310" width="27.42578125" customWidth="1"/>
    <col min="14311" max="14312" width="6.85546875" bestFit="1" customWidth="1"/>
    <col min="14313" max="14315" width="6.85546875" customWidth="1"/>
    <col min="14316" max="14316" width="8.28515625" customWidth="1"/>
    <col min="14317" max="14317" width="9.5703125" customWidth="1"/>
    <col min="14318" max="14348" width="8.28515625" customWidth="1"/>
    <col min="14350" max="14350" width="10.85546875" customWidth="1"/>
    <col min="14566" max="14566" width="27.42578125" customWidth="1"/>
    <col min="14567" max="14568" width="6.85546875" bestFit="1" customWidth="1"/>
    <col min="14569" max="14571" width="6.85546875" customWidth="1"/>
    <col min="14572" max="14572" width="8.28515625" customWidth="1"/>
    <col min="14573" max="14573" width="9.5703125" customWidth="1"/>
    <col min="14574" max="14604" width="8.28515625" customWidth="1"/>
    <col min="14606" max="14606" width="10.85546875" customWidth="1"/>
    <col min="14822" max="14822" width="27.42578125" customWidth="1"/>
    <col min="14823" max="14824" width="6.85546875" bestFit="1" customWidth="1"/>
    <col min="14825" max="14827" width="6.85546875" customWidth="1"/>
    <col min="14828" max="14828" width="8.28515625" customWidth="1"/>
    <col min="14829" max="14829" width="9.5703125" customWidth="1"/>
    <col min="14830" max="14860" width="8.28515625" customWidth="1"/>
    <col min="14862" max="14862" width="10.85546875" customWidth="1"/>
    <col min="15078" max="15078" width="27.42578125" customWidth="1"/>
    <col min="15079" max="15080" width="6.85546875" bestFit="1" customWidth="1"/>
    <col min="15081" max="15083" width="6.85546875" customWidth="1"/>
    <col min="15084" max="15084" width="8.28515625" customWidth="1"/>
    <col min="15085" max="15085" width="9.5703125" customWidth="1"/>
    <col min="15086" max="15116" width="8.28515625" customWidth="1"/>
    <col min="15118" max="15118" width="10.85546875" customWidth="1"/>
    <col min="15334" max="15334" width="27.42578125" customWidth="1"/>
    <col min="15335" max="15336" width="6.85546875" bestFit="1" customWidth="1"/>
    <col min="15337" max="15339" width="6.85546875" customWidth="1"/>
    <col min="15340" max="15340" width="8.28515625" customWidth="1"/>
    <col min="15341" max="15341" width="9.5703125" customWidth="1"/>
    <col min="15342" max="15372" width="8.28515625" customWidth="1"/>
    <col min="15374" max="15374" width="10.85546875" customWidth="1"/>
    <col min="15590" max="15590" width="27.42578125" customWidth="1"/>
    <col min="15591" max="15592" width="6.85546875" bestFit="1" customWidth="1"/>
    <col min="15593" max="15595" width="6.85546875" customWidth="1"/>
    <col min="15596" max="15596" width="8.28515625" customWidth="1"/>
    <col min="15597" max="15597" width="9.5703125" customWidth="1"/>
    <col min="15598" max="15628" width="8.28515625" customWidth="1"/>
    <col min="15630" max="15630" width="10.85546875" customWidth="1"/>
    <col min="15846" max="15846" width="27.42578125" customWidth="1"/>
    <col min="15847" max="15848" width="6.85546875" bestFit="1" customWidth="1"/>
    <col min="15849" max="15851" width="6.85546875" customWidth="1"/>
    <col min="15852" max="15852" width="8.28515625" customWidth="1"/>
    <col min="15853" max="15853" width="9.5703125" customWidth="1"/>
    <col min="15854" max="15884" width="8.28515625" customWidth="1"/>
    <col min="15886" max="15886" width="10.85546875" customWidth="1"/>
    <col min="16102" max="16102" width="27.42578125" customWidth="1"/>
    <col min="16103" max="16104" width="6.85546875" bestFit="1" customWidth="1"/>
    <col min="16105" max="16107" width="6.85546875" customWidth="1"/>
    <col min="16108" max="16108" width="8.28515625" customWidth="1"/>
    <col min="16109" max="16109" width="9.5703125" customWidth="1"/>
    <col min="16110" max="16140" width="8.28515625" customWidth="1"/>
    <col min="16142" max="16142" width="10.85546875" customWidth="1"/>
  </cols>
  <sheetData>
    <row r="1" spans="1:39">
      <c r="A1" s="2" t="s">
        <v>38</v>
      </c>
      <c r="B1" s="2"/>
      <c r="D1" s="3" t="s">
        <v>0</v>
      </c>
      <c r="E1" s="3"/>
      <c r="F1" s="4"/>
    </row>
    <row r="2" spans="1:39" ht="15.75" thickBot="1">
      <c r="A2" s="5" t="s">
        <v>1</v>
      </c>
    </row>
    <row r="3" spans="1:39" ht="31.5" customHeight="1" thickBot="1">
      <c r="A3" s="7" t="s">
        <v>2</v>
      </c>
      <c r="B3" s="8"/>
      <c r="C3" s="8"/>
      <c r="D3" s="9"/>
      <c r="E3" s="10" t="s">
        <v>3</v>
      </c>
      <c r="F3" s="10" t="s">
        <v>3</v>
      </c>
      <c r="G3" s="11" t="s">
        <v>4</v>
      </c>
      <c r="H3" s="12" t="s">
        <v>5</v>
      </c>
      <c r="I3" s="13"/>
      <c r="J3" s="11" t="s">
        <v>4</v>
      </c>
      <c r="K3" s="14" t="s">
        <v>6</v>
      </c>
      <c r="L3" s="14"/>
      <c r="M3" s="11" t="s">
        <v>4</v>
      </c>
      <c r="N3" s="14" t="s">
        <v>7</v>
      </c>
      <c r="O3" s="14"/>
      <c r="P3" s="11" t="s">
        <v>4</v>
      </c>
      <c r="Q3" s="15" t="s">
        <v>8</v>
      </c>
      <c r="R3" s="13"/>
      <c r="S3" s="11" t="s">
        <v>4</v>
      </c>
      <c r="T3" s="15" t="s">
        <v>9</v>
      </c>
      <c r="U3" s="13"/>
      <c r="V3" s="11" t="s">
        <v>4</v>
      </c>
      <c r="W3" s="14" t="s">
        <v>10</v>
      </c>
      <c r="X3" s="14"/>
      <c r="Y3" s="11" t="s">
        <v>4</v>
      </c>
      <c r="Z3" s="14" t="s">
        <v>11</v>
      </c>
      <c r="AA3" s="14"/>
      <c r="AB3" s="11" t="s">
        <v>4</v>
      </c>
      <c r="AC3" s="14" t="s">
        <v>12</v>
      </c>
      <c r="AD3" s="14"/>
      <c r="AE3" s="11" t="s">
        <v>4</v>
      </c>
      <c r="AF3" s="14" t="s">
        <v>13</v>
      </c>
      <c r="AG3" s="14"/>
      <c r="AH3" s="11" t="s">
        <v>4</v>
      </c>
      <c r="AI3" s="14" t="s">
        <v>14</v>
      </c>
      <c r="AJ3" s="14"/>
      <c r="AK3" s="16" t="s">
        <v>15</v>
      </c>
      <c r="AL3" s="17" t="s">
        <v>16</v>
      </c>
    </row>
    <row r="4" spans="1:39" ht="18.75" customHeight="1" thickBot="1">
      <c r="A4" s="18"/>
      <c r="B4" s="8"/>
      <c r="C4" s="8"/>
      <c r="D4" s="9"/>
      <c r="E4" s="19" t="s">
        <v>17</v>
      </c>
      <c r="F4" s="19" t="s">
        <v>18</v>
      </c>
      <c r="G4" s="20" t="s">
        <v>19</v>
      </c>
      <c r="H4" s="21">
        <v>42997</v>
      </c>
      <c r="I4" s="22"/>
      <c r="J4" s="23" t="s">
        <v>19</v>
      </c>
      <c r="K4" s="24">
        <v>43028</v>
      </c>
      <c r="L4" s="22"/>
      <c r="M4" s="23" t="s">
        <v>19</v>
      </c>
      <c r="N4" s="24">
        <v>43053</v>
      </c>
      <c r="O4" s="22"/>
      <c r="P4" s="23" t="s">
        <v>19</v>
      </c>
      <c r="Q4" s="24">
        <v>43088</v>
      </c>
      <c r="R4" s="22"/>
      <c r="S4" s="23" t="s">
        <v>19</v>
      </c>
      <c r="T4" s="24">
        <v>43110</v>
      </c>
      <c r="U4" s="22"/>
      <c r="V4" s="23" t="s">
        <v>19</v>
      </c>
      <c r="W4" s="24">
        <v>43133</v>
      </c>
      <c r="X4" s="22"/>
      <c r="Y4" s="23" t="s">
        <v>19</v>
      </c>
      <c r="Z4" s="24">
        <v>43154</v>
      </c>
      <c r="AA4" s="22"/>
      <c r="AB4" s="23" t="s">
        <v>19</v>
      </c>
      <c r="AC4" s="24">
        <v>43200</v>
      </c>
      <c r="AD4" s="22"/>
      <c r="AE4" s="23" t="s">
        <v>19</v>
      </c>
      <c r="AF4" s="24">
        <v>43215</v>
      </c>
      <c r="AG4" s="22"/>
      <c r="AH4" s="23" t="s">
        <v>19</v>
      </c>
      <c r="AI4" s="24">
        <v>43231</v>
      </c>
      <c r="AJ4" s="25"/>
      <c r="AK4" s="16"/>
      <c r="AL4" s="16"/>
    </row>
    <row r="5" spans="1:39" s="36" customFormat="1" ht="12.75" customHeight="1" thickBot="1">
      <c r="A5" s="26" t="s">
        <v>20</v>
      </c>
      <c r="B5" s="27" t="s">
        <v>21</v>
      </c>
      <c r="C5" s="28" t="s">
        <v>22</v>
      </c>
      <c r="D5" s="29" t="s">
        <v>23</v>
      </c>
      <c r="E5" s="30"/>
      <c r="F5" s="30"/>
      <c r="G5" s="31" t="s">
        <v>24</v>
      </c>
      <c r="H5" s="31" t="s">
        <v>25</v>
      </c>
      <c r="I5" s="32" t="s">
        <v>26</v>
      </c>
      <c r="J5" s="32" t="s">
        <v>27</v>
      </c>
      <c r="K5" s="32" t="s">
        <v>25</v>
      </c>
      <c r="L5" s="32" t="s">
        <v>26</v>
      </c>
      <c r="M5" s="32" t="s">
        <v>27</v>
      </c>
      <c r="N5" s="32" t="s">
        <v>25</v>
      </c>
      <c r="O5" s="33" t="s">
        <v>26</v>
      </c>
      <c r="P5" s="32" t="s">
        <v>27</v>
      </c>
      <c r="Q5" s="32" t="s">
        <v>25</v>
      </c>
      <c r="R5" s="32" t="s">
        <v>26</v>
      </c>
      <c r="S5" s="32" t="s">
        <v>27</v>
      </c>
      <c r="T5" s="32" t="s">
        <v>25</v>
      </c>
      <c r="U5" s="32" t="s">
        <v>26</v>
      </c>
      <c r="V5" s="32" t="s">
        <v>27</v>
      </c>
      <c r="W5" s="32" t="s">
        <v>25</v>
      </c>
      <c r="X5" s="32" t="s">
        <v>26</v>
      </c>
      <c r="Y5" s="32" t="s">
        <v>27</v>
      </c>
      <c r="Z5" s="32" t="s">
        <v>25</v>
      </c>
      <c r="AA5" s="32" t="s">
        <v>26</v>
      </c>
      <c r="AB5" s="32" t="s">
        <v>27</v>
      </c>
      <c r="AC5" s="32" t="s">
        <v>25</v>
      </c>
      <c r="AD5" s="32" t="s">
        <v>26</v>
      </c>
      <c r="AE5" s="32" t="s">
        <v>27</v>
      </c>
      <c r="AF5" s="32" t="s">
        <v>25</v>
      </c>
      <c r="AG5" s="32" t="s">
        <v>26</v>
      </c>
      <c r="AH5" s="32" t="s">
        <v>27</v>
      </c>
      <c r="AI5" s="32" t="s">
        <v>25</v>
      </c>
      <c r="AJ5" s="32" t="s">
        <v>26</v>
      </c>
      <c r="AK5" s="34" t="s">
        <v>28</v>
      </c>
      <c r="AL5" s="35"/>
    </row>
    <row r="6" spans="1:39" s="36" customFormat="1" ht="18" customHeight="1" thickBot="1">
      <c r="A6" s="37" t="s">
        <v>39</v>
      </c>
      <c r="B6" s="38">
        <v>6</v>
      </c>
      <c r="C6" s="39"/>
      <c r="D6" s="40"/>
      <c r="E6" s="41">
        <v>436</v>
      </c>
      <c r="F6" s="41">
        <v>494</v>
      </c>
      <c r="G6" s="42">
        <v>87</v>
      </c>
      <c r="H6" s="42">
        <v>3.4</v>
      </c>
      <c r="I6" s="42">
        <v>88</v>
      </c>
      <c r="J6" s="42"/>
      <c r="K6" s="42">
        <v>3.6</v>
      </c>
      <c r="L6" s="42">
        <v>91</v>
      </c>
      <c r="M6" s="42"/>
      <c r="N6" s="42">
        <v>4</v>
      </c>
      <c r="O6" s="42">
        <v>100</v>
      </c>
      <c r="P6" s="42"/>
      <c r="Q6" s="42">
        <v>4</v>
      </c>
      <c r="R6" s="42">
        <v>88</v>
      </c>
      <c r="S6" s="42"/>
      <c r="T6" s="42">
        <v>4</v>
      </c>
      <c r="U6" s="42">
        <v>100</v>
      </c>
      <c r="V6" s="42"/>
      <c r="W6" s="42">
        <v>3</v>
      </c>
      <c r="X6" s="42">
        <v>80</v>
      </c>
      <c r="Y6" s="42"/>
      <c r="Z6" s="42">
        <v>3</v>
      </c>
      <c r="AA6" s="42">
        <v>87</v>
      </c>
      <c r="AB6" s="42"/>
      <c r="AC6" s="42">
        <v>4</v>
      </c>
      <c r="AD6" s="42">
        <v>87</v>
      </c>
      <c r="AE6" s="42"/>
      <c r="AF6" s="42">
        <v>4</v>
      </c>
      <c r="AG6" s="42">
        <v>86</v>
      </c>
      <c r="AH6" s="42"/>
      <c r="AI6" s="42">
        <v>3</v>
      </c>
      <c r="AJ6" s="42">
        <v>75</v>
      </c>
      <c r="AK6" s="43">
        <f>AVERAGE(H6,K6,N6,Q6,T6,W6,Z6,AC6,AF6,AI6)</f>
        <v>3.6</v>
      </c>
      <c r="AL6" s="44">
        <f>AVERAGE(G6,I6,J6,L6,M6,O6,P6,R6,S6,U6,V6,X6,Y6,AA6,AB6,AD6,AE6,AG6,AH6,AJ6)</f>
        <v>88.090909090909093</v>
      </c>
      <c r="AM6" s="45"/>
    </row>
    <row r="7" spans="1:39" s="36" customFormat="1" ht="18" customHeight="1" thickBot="1">
      <c r="A7" s="37" t="s">
        <v>40</v>
      </c>
      <c r="B7" s="38"/>
      <c r="C7" s="39"/>
      <c r="D7" s="40"/>
      <c r="E7" s="46">
        <v>440</v>
      </c>
      <c r="F7" s="46">
        <v>475</v>
      </c>
      <c r="G7" s="42">
        <v>100</v>
      </c>
      <c r="H7" s="42">
        <v>2.4</v>
      </c>
      <c r="I7" s="42">
        <v>88</v>
      </c>
      <c r="J7" s="42"/>
      <c r="K7" s="42">
        <v>4</v>
      </c>
      <c r="L7" s="42">
        <v>82</v>
      </c>
      <c r="M7" s="42"/>
      <c r="N7" s="42">
        <v>2.5</v>
      </c>
      <c r="O7" s="42">
        <v>85</v>
      </c>
      <c r="P7" s="42"/>
      <c r="Q7" s="42">
        <v>4</v>
      </c>
      <c r="R7" s="47">
        <v>75</v>
      </c>
      <c r="S7" s="42"/>
      <c r="T7" s="42">
        <v>4</v>
      </c>
      <c r="U7" s="42">
        <v>92</v>
      </c>
      <c r="V7" s="42"/>
      <c r="W7" s="42">
        <v>2.5</v>
      </c>
      <c r="X7" s="42">
        <v>80</v>
      </c>
      <c r="Y7" s="42"/>
      <c r="Z7" s="42">
        <v>3</v>
      </c>
      <c r="AA7" s="42">
        <v>87</v>
      </c>
      <c r="AB7" s="42"/>
      <c r="AC7" s="42">
        <v>4</v>
      </c>
      <c r="AD7" s="42">
        <v>91</v>
      </c>
      <c r="AE7" s="42"/>
      <c r="AF7" s="42">
        <v>4</v>
      </c>
      <c r="AG7" s="42">
        <v>77</v>
      </c>
      <c r="AH7" s="42"/>
      <c r="AI7" s="42">
        <v>3</v>
      </c>
      <c r="AJ7" s="42">
        <v>90</v>
      </c>
      <c r="AK7" s="43">
        <f t="shared" ref="AK7:AK42" si="0">AVERAGE(H7,K7,N7,Q7,T7,W7,Z7,AC7,AF7,AI7)</f>
        <v>3.34</v>
      </c>
      <c r="AL7" s="44">
        <f t="shared" ref="AL7:AL42" si="1">AVERAGE(G7,I7,J7,L7,M7,O7,P7,R7,S7,U7,V7,X7,Y7,AA7,AB7,AD7,AE7,AG7,AH7,AJ7)</f>
        <v>86.090909090909093</v>
      </c>
    </row>
    <row r="8" spans="1:39" s="36" customFormat="1" ht="18" customHeight="1" thickBot="1">
      <c r="A8" s="37" t="s">
        <v>41</v>
      </c>
      <c r="B8" s="38"/>
      <c r="C8" s="39" t="s">
        <v>29</v>
      </c>
      <c r="D8" s="40"/>
      <c r="E8" s="46">
        <v>445</v>
      </c>
      <c r="F8" s="46"/>
      <c r="G8" s="42">
        <v>100</v>
      </c>
      <c r="H8" s="42">
        <v>3.2</v>
      </c>
      <c r="I8" s="42">
        <v>94</v>
      </c>
      <c r="J8" s="42"/>
      <c r="K8" s="42">
        <v>3.6</v>
      </c>
      <c r="L8" s="42">
        <v>87</v>
      </c>
      <c r="M8" s="42"/>
      <c r="N8" s="42">
        <v>3.5</v>
      </c>
      <c r="O8" s="42">
        <v>92</v>
      </c>
      <c r="P8" s="42"/>
      <c r="Q8" s="42">
        <v>3.5</v>
      </c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3">
        <f t="shared" si="0"/>
        <v>3.45</v>
      </c>
      <c r="AL8" s="44">
        <f t="shared" si="1"/>
        <v>93.25</v>
      </c>
    </row>
    <row r="9" spans="1:39" s="36" customFormat="1" ht="18" customHeight="1" thickBot="1">
      <c r="A9" s="37" t="s">
        <v>42</v>
      </c>
      <c r="B9" s="38">
        <v>6</v>
      </c>
      <c r="C9" s="39"/>
      <c r="D9" s="40"/>
      <c r="E9" s="46">
        <v>469</v>
      </c>
      <c r="F9" s="46"/>
      <c r="G9" s="42"/>
      <c r="H9" s="42"/>
      <c r="I9" s="42"/>
      <c r="J9" s="42"/>
      <c r="K9" s="42">
        <v>3.9</v>
      </c>
      <c r="L9" s="42">
        <v>96</v>
      </c>
      <c r="M9" s="42"/>
      <c r="N9" s="42">
        <v>4</v>
      </c>
      <c r="O9" s="42">
        <v>92</v>
      </c>
      <c r="P9" s="42"/>
      <c r="Q9" s="42">
        <v>4</v>
      </c>
      <c r="R9" s="42">
        <v>94</v>
      </c>
      <c r="S9" s="42"/>
      <c r="T9" s="42">
        <v>4</v>
      </c>
      <c r="U9" s="42">
        <v>77</v>
      </c>
      <c r="V9" s="42"/>
      <c r="W9" s="42">
        <v>3.5</v>
      </c>
      <c r="X9" s="42">
        <v>100</v>
      </c>
      <c r="Y9" s="42"/>
      <c r="Z9" s="42">
        <v>4</v>
      </c>
      <c r="AA9" s="42">
        <v>80</v>
      </c>
      <c r="AB9" s="42"/>
      <c r="AC9" s="42"/>
      <c r="AD9" s="42"/>
      <c r="AE9" s="42"/>
      <c r="AF9" s="42"/>
      <c r="AG9" s="42"/>
      <c r="AH9" s="42"/>
      <c r="AI9" s="42"/>
      <c r="AJ9" s="42"/>
      <c r="AK9" s="43">
        <f t="shared" si="0"/>
        <v>3.9</v>
      </c>
      <c r="AL9" s="44">
        <f t="shared" si="1"/>
        <v>89.833333333333329</v>
      </c>
    </row>
    <row r="10" spans="1:39" s="36" customFormat="1" ht="18" customHeight="1" thickBot="1">
      <c r="A10" s="37" t="s">
        <v>43</v>
      </c>
      <c r="B10" s="38">
        <v>3</v>
      </c>
      <c r="C10" s="39" t="s">
        <v>29</v>
      </c>
      <c r="D10" s="40"/>
      <c r="E10" s="46">
        <v>326</v>
      </c>
      <c r="F10" s="46">
        <v>432</v>
      </c>
      <c r="G10" s="42">
        <v>80</v>
      </c>
      <c r="H10" s="42">
        <v>1</v>
      </c>
      <c r="I10" s="42">
        <v>88</v>
      </c>
      <c r="J10" s="42"/>
      <c r="K10" s="42">
        <v>2.6</v>
      </c>
      <c r="L10" s="42">
        <v>73</v>
      </c>
      <c r="M10" s="42"/>
      <c r="N10" s="42">
        <v>1.5</v>
      </c>
      <c r="O10" s="42">
        <v>77</v>
      </c>
      <c r="P10" s="42"/>
      <c r="Q10" s="42">
        <v>4</v>
      </c>
      <c r="R10" s="42">
        <v>75</v>
      </c>
      <c r="S10" s="42"/>
      <c r="T10" s="42">
        <v>3</v>
      </c>
      <c r="U10" s="42">
        <v>100</v>
      </c>
      <c r="V10" s="42"/>
      <c r="W10" s="42">
        <v>2</v>
      </c>
      <c r="X10" s="42">
        <v>90</v>
      </c>
      <c r="Y10" s="42"/>
      <c r="Z10" s="42">
        <v>2.5</v>
      </c>
      <c r="AA10" s="42">
        <v>67</v>
      </c>
      <c r="AB10" s="42"/>
      <c r="AC10" s="42">
        <v>3</v>
      </c>
      <c r="AD10" s="42">
        <v>87</v>
      </c>
      <c r="AE10" s="42"/>
      <c r="AF10" s="42">
        <v>3</v>
      </c>
      <c r="AG10" s="42">
        <v>82</v>
      </c>
      <c r="AH10" s="42"/>
      <c r="AI10" s="42">
        <v>1</v>
      </c>
      <c r="AJ10" s="42"/>
      <c r="AK10" s="43">
        <f t="shared" si="0"/>
        <v>2.3600000000000003</v>
      </c>
      <c r="AL10" s="44">
        <f t="shared" si="1"/>
        <v>81.900000000000006</v>
      </c>
    </row>
    <row r="11" spans="1:39" s="36" customFormat="1" ht="18" customHeight="1" thickBot="1">
      <c r="A11" s="37" t="s">
        <v>44</v>
      </c>
      <c r="B11" s="38"/>
      <c r="C11" s="39"/>
      <c r="D11" s="40"/>
      <c r="E11" s="46">
        <v>528</v>
      </c>
      <c r="F11" s="46">
        <v>543</v>
      </c>
      <c r="G11" s="42">
        <v>100</v>
      </c>
      <c r="H11" s="42">
        <v>4</v>
      </c>
      <c r="I11" s="42">
        <v>100</v>
      </c>
      <c r="J11" s="42"/>
      <c r="K11" s="42">
        <v>4</v>
      </c>
      <c r="L11" s="42">
        <v>100</v>
      </c>
      <c r="M11" s="42"/>
      <c r="N11" s="42">
        <v>4</v>
      </c>
      <c r="O11" s="42">
        <v>85</v>
      </c>
      <c r="P11" s="42"/>
      <c r="Q11" s="42">
        <v>4</v>
      </c>
      <c r="R11" s="42">
        <v>94</v>
      </c>
      <c r="S11" s="42"/>
      <c r="T11" s="42">
        <v>4</v>
      </c>
      <c r="U11" s="42">
        <v>92</v>
      </c>
      <c r="V11" s="42"/>
      <c r="W11" s="42">
        <v>4</v>
      </c>
      <c r="X11" s="42">
        <v>100</v>
      </c>
      <c r="Y11" s="42"/>
      <c r="Z11" s="42">
        <v>4</v>
      </c>
      <c r="AA11" s="42">
        <v>100</v>
      </c>
      <c r="AB11" s="42"/>
      <c r="AC11" s="42">
        <v>4</v>
      </c>
      <c r="AD11" s="42">
        <v>100</v>
      </c>
      <c r="AE11" s="42"/>
      <c r="AF11" s="42">
        <v>4</v>
      </c>
      <c r="AG11" s="42">
        <v>86</v>
      </c>
      <c r="AH11" s="42"/>
      <c r="AI11" s="42">
        <v>4</v>
      </c>
      <c r="AJ11" s="42">
        <v>95</v>
      </c>
      <c r="AK11" s="43">
        <f t="shared" si="0"/>
        <v>4</v>
      </c>
      <c r="AL11" s="44">
        <f t="shared" si="1"/>
        <v>95.63636363636364</v>
      </c>
    </row>
    <row r="12" spans="1:39" s="36" customFormat="1" ht="18" customHeight="1" thickBot="1">
      <c r="A12" s="37" t="s">
        <v>45</v>
      </c>
      <c r="B12" s="38"/>
      <c r="C12" s="39" t="s">
        <v>29</v>
      </c>
      <c r="D12" s="40"/>
      <c r="E12" s="46">
        <v>373</v>
      </c>
      <c r="F12" s="46">
        <v>414</v>
      </c>
      <c r="G12" s="42">
        <v>100</v>
      </c>
      <c r="H12" s="42">
        <v>3.6</v>
      </c>
      <c r="I12" s="42">
        <v>56</v>
      </c>
      <c r="J12" s="42"/>
      <c r="K12" s="42">
        <v>2.7</v>
      </c>
      <c r="L12" s="42">
        <v>68</v>
      </c>
      <c r="M12" s="42"/>
      <c r="N12" s="42">
        <v>3</v>
      </c>
      <c r="O12" s="42">
        <v>69</v>
      </c>
      <c r="P12" s="42"/>
      <c r="Q12" s="42">
        <v>4</v>
      </c>
      <c r="R12" s="42">
        <v>63</v>
      </c>
      <c r="S12" s="42"/>
      <c r="T12" s="42">
        <v>4</v>
      </c>
      <c r="U12" s="42">
        <v>92</v>
      </c>
      <c r="V12" s="42"/>
      <c r="W12" s="42">
        <v>3</v>
      </c>
      <c r="X12" s="42">
        <v>80</v>
      </c>
      <c r="Y12" s="42"/>
      <c r="Z12" s="42">
        <v>2.5</v>
      </c>
      <c r="AA12" s="42">
        <v>80</v>
      </c>
      <c r="AB12" s="42"/>
      <c r="AC12" s="42">
        <v>3</v>
      </c>
      <c r="AD12" s="42">
        <v>87</v>
      </c>
      <c r="AE12" s="42"/>
      <c r="AF12" s="42">
        <v>2</v>
      </c>
      <c r="AG12" s="42">
        <v>73</v>
      </c>
      <c r="AH12" s="42"/>
      <c r="AI12" s="42">
        <v>1</v>
      </c>
      <c r="AJ12" s="42">
        <v>55</v>
      </c>
      <c r="AK12" s="43">
        <f t="shared" si="0"/>
        <v>2.88</v>
      </c>
      <c r="AL12" s="44">
        <f t="shared" si="1"/>
        <v>74.818181818181813</v>
      </c>
    </row>
    <row r="13" spans="1:39" s="36" customFormat="1" ht="18" customHeight="1" thickBot="1">
      <c r="A13" s="37" t="s">
        <v>46</v>
      </c>
      <c r="B13" s="38">
        <v>2</v>
      </c>
      <c r="C13" s="39"/>
      <c r="D13" s="40"/>
      <c r="E13" s="46">
        <v>356</v>
      </c>
      <c r="F13" s="46">
        <v>280</v>
      </c>
      <c r="G13" s="42">
        <v>47</v>
      </c>
      <c r="H13" s="42">
        <v>2</v>
      </c>
      <c r="I13" s="42">
        <v>31</v>
      </c>
      <c r="J13" s="42"/>
      <c r="K13" s="42">
        <v>1.4</v>
      </c>
      <c r="L13" s="42">
        <v>27</v>
      </c>
      <c r="M13" s="42"/>
      <c r="N13" s="42">
        <v>2.5</v>
      </c>
      <c r="O13" s="42">
        <v>15</v>
      </c>
      <c r="P13" s="42"/>
      <c r="Q13" s="42">
        <v>1.25</v>
      </c>
      <c r="R13" s="42">
        <v>19</v>
      </c>
      <c r="S13" s="42"/>
      <c r="T13" s="42">
        <v>2</v>
      </c>
      <c r="U13" s="42">
        <v>85</v>
      </c>
      <c r="V13" s="42"/>
      <c r="W13" s="42">
        <v>2</v>
      </c>
      <c r="X13" s="42">
        <v>20</v>
      </c>
      <c r="Y13" s="42"/>
      <c r="Z13" s="42">
        <v>1</v>
      </c>
      <c r="AA13" s="42">
        <v>20</v>
      </c>
      <c r="AB13" s="42"/>
      <c r="AC13" s="42">
        <v>0</v>
      </c>
      <c r="AD13" s="42">
        <v>35</v>
      </c>
      <c r="AE13" s="42"/>
      <c r="AF13" s="42">
        <v>1</v>
      </c>
      <c r="AG13" s="42">
        <v>82</v>
      </c>
      <c r="AH13" s="42"/>
      <c r="AI13" s="42">
        <v>0</v>
      </c>
      <c r="AJ13" s="42">
        <v>65</v>
      </c>
      <c r="AK13" s="43">
        <f t="shared" si="0"/>
        <v>1.3149999999999999</v>
      </c>
      <c r="AL13" s="44">
        <f t="shared" si="1"/>
        <v>40.545454545454547</v>
      </c>
    </row>
    <row r="14" spans="1:39" s="36" customFormat="1" ht="18" customHeight="1" thickBot="1">
      <c r="A14" s="37" t="s">
        <v>47</v>
      </c>
      <c r="B14" s="38"/>
      <c r="C14" s="39"/>
      <c r="D14" s="40"/>
      <c r="E14" s="46">
        <v>312</v>
      </c>
      <c r="F14" s="46">
        <v>429</v>
      </c>
      <c r="G14" s="42">
        <v>80</v>
      </c>
      <c r="H14" s="42">
        <v>1</v>
      </c>
      <c r="I14" s="42">
        <v>93</v>
      </c>
      <c r="J14" s="42"/>
      <c r="K14" s="42">
        <v>1.4</v>
      </c>
      <c r="L14" s="42">
        <v>36</v>
      </c>
      <c r="M14" s="42"/>
      <c r="N14" s="42">
        <v>2.5</v>
      </c>
      <c r="O14" s="42">
        <v>77</v>
      </c>
      <c r="P14" s="42"/>
      <c r="Q14" s="42">
        <v>3.5</v>
      </c>
      <c r="R14" s="42">
        <v>44</v>
      </c>
      <c r="S14" s="42"/>
      <c r="T14" s="42">
        <v>4</v>
      </c>
      <c r="U14" s="42">
        <v>77</v>
      </c>
      <c r="V14" s="42"/>
      <c r="W14" s="42">
        <v>3</v>
      </c>
      <c r="X14" s="42">
        <v>60</v>
      </c>
      <c r="Y14" s="42"/>
      <c r="Z14" s="42">
        <v>1</v>
      </c>
      <c r="AA14" s="42">
        <v>33</v>
      </c>
      <c r="AB14" s="42"/>
      <c r="AC14" s="42">
        <v>3</v>
      </c>
      <c r="AD14" s="42">
        <v>87</v>
      </c>
      <c r="AE14" s="42"/>
      <c r="AF14" s="42">
        <v>4</v>
      </c>
      <c r="AG14" s="42">
        <v>64</v>
      </c>
      <c r="AH14" s="42"/>
      <c r="AI14" s="42">
        <v>2</v>
      </c>
      <c r="AJ14" s="42">
        <v>90</v>
      </c>
      <c r="AK14" s="43">
        <f t="shared" si="0"/>
        <v>2.54</v>
      </c>
      <c r="AL14" s="44">
        <f t="shared" si="1"/>
        <v>67.36363636363636</v>
      </c>
    </row>
    <row r="15" spans="1:39" s="36" customFormat="1" ht="18" customHeight="1" thickBot="1">
      <c r="A15" s="37" t="s">
        <v>48</v>
      </c>
      <c r="B15" s="38">
        <v>6</v>
      </c>
      <c r="C15" s="39"/>
      <c r="D15" s="40"/>
      <c r="E15" s="46">
        <v>487</v>
      </c>
      <c r="F15" s="46">
        <v>469</v>
      </c>
      <c r="G15" s="42">
        <v>100</v>
      </c>
      <c r="H15" s="42">
        <v>4</v>
      </c>
      <c r="I15" s="42">
        <v>94</v>
      </c>
      <c r="J15" s="42"/>
      <c r="K15" s="42">
        <v>3.9</v>
      </c>
      <c r="L15" s="42">
        <v>91</v>
      </c>
      <c r="M15" s="42"/>
      <c r="N15" s="42">
        <v>3.5</v>
      </c>
      <c r="O15" s="42">
        <v>92</v>
      </c>
      <c r="P15" s="42"/>
      <c r="Q15" s="42">
        <v>4</v>
      </c>
      <c r="R15" s="42">
        <v>75</v>
      </c>
      <c r="S15" s="42"/>
      <c r="T15" s="42">
        <v>3</v>
      </c>
      <c r="U15" s="42">
        <v>85</v>
      </c>
      <c r="V15" s="42"/>
      <c r="W15" s="42">
        <v>4</v>
      </c>
      <c r="X15" s="42">
        <v>90</v>
      </c>
      <c r="Y15" s="42"/>
      <c r="Z15" s="42">
        <v>4</v>
      </c>
      <c r="AA15" s="42">
        <v>100</v>
      </c>
      <c r="AB15" s="42"/>
      <c r="AC15" s="42">
        <v>2.5</v>
      </c>
      <c r="AD15" s="42">
        <v>78</v>
      </c>
      <c r="AE15" s="42"/>
      <c r="AF15" s="42">
        <v>4</v>
      </c>
      <c r="AG15" s="42">
        <v>96</v>
      </c>
      <c r="AH15" s="42"/>
      <c r="AI15" s="42">
        <v>2</v>
      </c>
      <c r="AJ15" s="42">
        <v>90</v>
      </c>
      <c r="AK15" s="43">
        <f t="shared" si="0"/>
        <v>3.4899999999999998</v>
      </c>
      <c r="AL15" s="44">
        <f t="shared" si="1"/>
        <v>90.090909090909093</v>
      </c>
    </row>
    <row r="16" spans="1:39" s="36" customFormat="1" ht="18" customHeight="1" thickBot="1">
      <c r="A16" s="37" t="s">
        <v>49</v>
      </c>
      <c r="B16" s="38">
        <v>3</v>
      </c>
      <c r="C16" s="39" t="s">
        <v>29</v>
      </c>
      <c r="D16" s="40"/>
      <c r="E16" s="46">
        <v>308</v>
      </c>
      <c r="F16" s="46">
        <v>358</v>
      </c>
      <c r="G16" s="42">
        <v>47</v>
      </c>
      <c r="H16" s="42">
        <v>2</v>
      </c>
      <c r="I16" s="42">
        <v>63</v>
      </c>
      <c r="J16" s="42"/>
      <c r="K16" s="42">
        <v>0.5</v>
      </c>
      <c r="L16" s="42">
        <v>41</v>
      </c>
      <c r="M16" s="42"/>
      <c r="N16" s="42">
        <v>2</v>
      </c>
      <c r="O16" s="42">
        <v>39</v>
      </c>
      <c r="P16" s="42"/>
      <c r="Q16" s="42">
        <v>2.5</v>
      </c>
      <c r="R16" s="42">
        <v>56</v>
      </c>
      <c r="S16" s="42"/>
      <c r="T16" s="42">
        <v>2.33</v>
      </c>
      <c r="U16" s="42">
        <v>77</v>
      </c>
      <c r="V16" s="42"/>
      <c r="W16" s="42">
        <v>0</v>
      </c>
      <c r="X16" s="42">
        <v>40</v>
      </c>
      <c r="Y16" s="42"/>
      <c r="Z16" s="42">
        <v>2</v>
      </c>
      <c r="AA16" s="42">
        <v>67</v>
      </c>
      <c r="AB16" s="42"/>
      <c r="AC16" s="42">
        <v>2</v>
      </c>
      <c r="AD16" s="42">
        <v>74</v>
      </c>
      <c r="AE16" s="42"/>
      <c r="AF16" s="42">
        <v>2</v>
      </c>
      <c r="AG16" s="42">
        <v>27</v>
      </c>
      <c r="AH16" s="42"/>
      <c r="AI16" s="42">
        <v>0</v>
      </c>
      <c r="AJ16" s="42"/>
      <c r="AK16" s="43">
        <f t="shared" si="0"/>
        <v>1.5329999999999999</v>
      </c>
      <c r="AL16" s="44">
        <f t="shared" si="1"/>
        <v>53.1</v>
      </c>
    </row>
    <row r="17" spans="1:38" s="36" customFormat="1" ht="18" customHeight="1" thickBot="1">
      <c r="A17" s="37" t="s">
        <v>50</v>
      </c>
      <c r="B17" s="38"/>
      <c r="C17" s="39" t="s">
        <v>29</v>
      </c>
      <c r="D17" s="40"/>
      <c r="E17" s="46">
        <v>363</v>
      </c>
      <c r="F17" s="46"/>
      <c r="G17" s="42">
        <v>87</v>
      </c>
      <c r="H17" s="42">
        <v>2.33</v>
      </c>
      <c r="I17" s="42">
        <v>69</v>
      </c>
      <c r="J17" s="42"/>
      <c r="K17" s="42">
        <v>2.6</v>
      </c>
      <c r="L17" s="42">
        <v>73</v>
      </c>
      <c r="M17" s="42"/>
      <c r="N17" s="42">
        <v>1</v>
      </c>
      <c r="O17" s="42">
        <v>54</v>
      </c>
      <c r="P17" s="42"/>
      <c r="Q17" s="42">
        <v>3</v>
      </c>
      <c r="R17" s="42">
        <v>56</v>
      </c>
      <c r="S17" s="42"/>
      <c r="T17" s="42">
        <v>2.6</v>
      </c>
      <c r="U17" s="42">
        <v>77</v>
      </c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3">
        <f t="shared" si="0"/>
        <v>2.306</v>
      </c>
      <c r="AL17" s="44">
        <f t="shared" si="1"/>
        <v>69.333333333333329</v>
      </c>
    </row>
    <row r="18" spans="1:38" s="36" customFormat="1" ht="18" customHeight="1" thickBot="1">
      <c r="A18" s="37" t="s">
        <v>51</v>
      </c>
      <c r="B18" s="38"/>
      <c r="C18" s="39"/>
      <c r="D18" s="40"/>
      <c r="E18" s="46">
        <v>526</v>
      </c>
      <c r="F18" s="46">
        <v>528</v>
      </c>
      <c r="G18" s="42">
        <v>87</v>
      </c>
      <c r="H18" s="42">
        <v>3.6</v>
      </c>
      <c r="I18" s="42">
        <v>94</v>
      </c>
      <c r="J18" s="42"/>
      <c r="K18" s="42">
        <v>4</v>
      </c>
      <c r="L18" s="42">
        <v>100</v>
      </c>
      <c r="M18" s="42"/>
      <c r="N18" s="42">
        <v>3</v>
      </c>
      <c r="O18" s="42">
        <v>100</v>
      </c>
      <c r="P18" s="42"/>
      <c r="Q18" s="42">
        <v>3</v>
      </c>
      <c r="R18" s="42">
        <v>88</v>
      </c>
      <c r="S18" s="42"/>
      <c r="T18" s="42">
        <v>4</v>
      </c>
      <c r="U18" s="42">
        <v>92</v>
      </c>
      <c r="V18" s="42"/>
      <c r="W18" s="42">
        <v>3</v>
      </c>
      <c r="X18" s="42">
        <v>90</v>
      </c>
      <c r="Y18" s="42"/>
      <c r="Z18" s="42">
        <v>4</v>
      </c>
      <c r="AA18" s="42">
        <v>93</v>
      </c>
      <c r="AB18" s="42"/>
      <c r="AC18" s="42">
        <v>4</v>
      </c>
      <c r="AD18" s="42">
        <v>91</v>
      </c>
      <c r="AE18" s="42"/>
      <c r="AF18" s="42">
        <v>4</v>
      </c>
      <c r="AG18" s="42">
        <v>91</v>
      </c>
      <c r="AH18" s="42"/>
      <c r="AI18" s="42">
        <v>3</v>
      </c>
      <c r="AJ18" s="42">
        <v>85</v>
      </c>
      <c r="AK18" s="43">
        <f t="shared" si="0"/>
        <v>3.56</v>
      </c>
      <c r="AL18" s="44">
        <f t="shared" si="1"/>
        <v>91.909090909090907</v>
      </c>
    </row>
    <row r="19" spans="1:38" s="36" customFormat="1" ht="18" customHeight="1" thickBot="1">
      <c r="A19" s="37" t="s">
        <v>52</v>
      </c>
      <c r="B19" s="38">
        <v>1</v>
      </c>
      <c r="C19" s="39"/>
      <c r="D19" s="40"/>
      <c r="E19" s="46">
        <v>261</v>
      </c>
      <c r="F19" s="46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3" t="e">
        <f t="shared" si="0"/>
        <v>#DIV/0!</v>
      </c>
      <c r="AL19" s="44" t="e">
        <f t="shared" si="1"/>
        <v>#DIV/0!</v>
      </c>
    </row>
    <row r="20" spans="1:38" s="36" customFormat="1" ht="18" customHeight="1" thickBot="1">
      <c r="A20" s="37" t="s">
        <v>53</v>
      </c>
      <c r="B20" s="38">
        <v>3</v>
      </c>
      <c r="C20" s="39" t="s">
        <v>29</v>
      </c>
      <c r="D20" s="40"/>
      <c r="E20" s="46">
        <v>345</v>
      </c>
      <c r="F20" s="46">
        <v>400</v>
      </c>
      <c r="G20" s="42">
        <v>80</v>
      </c>
      <c r="H20" s="42">
        <v>3.4</v>
      </c>
      <c r="I20" s="42">
        <v>63</v>
      </c>
      <c r="J20" s="42"/>
      <c r="K20" s="42">
        <v>2.5</v>
      </c>
      <c r="L20" s="42">
        <v>77</v>
      </c>
      <c r="M20" s="42"/>
      <c r="N20" s="42">
        <v>3</v>
      </c>
      <c r="O20" s="42">
        <v>77</v>
      </c>
      <c r="P20" s="42"/>
      <c r="Q20" s="42">
        <v>3.5</v>
      </c>
      <c r="R20" s="42">
        <v>56</v>
      </c>
      <c r="S20" s="42"/>
      <c r="T20" s="42">
        <v>4</v>
      </c>
      <c r="U20" s="42">
        <v>92</v>
      </c>
      <c r="V20" s="42"/>
      <c r="W20" s="42">
        <v>4</v>
      </c>
      <c r="X20" s="42">
        <v>90</v>
      </c>
      <c r="Y20" s="42"/>
      <c r="Z20" s="42">
        <v>3</v>
      </c>
      <c r="AA20" s="42">
        <v>93</v>
      </c>
      <c r="AB20" s="42"/>
      <c r="AC20" s="42">
        <v>2.5</v>
      </c>
      <c r="AD20" s="42">
        <v>65</v>
      </c>
      <c r="AE20" s="42"/>
      <c r="AF20" s="42">
        <v>2</v>
      </c>
      <c r="AG20" s="42">
        <v>41</v>
      </c>
      <c r="AH20" s="42"/>
      <c r="AI20" s="42">
        <v>1</v>
      </c>
      <c r="AJ20" s="42">
        <v>50</v>
      </c>
      <c r="AK20" s="43">
        <f t="shared" si="0"/>
        <v>2.8899999999999997</v>
      </c>
      <c r="AL20" s="44">
        <f t="shared" si="1"/>
        <v>71.272727272727266</v>
      </c>
    </row>
    <row r="21" spans="1:38" s="36" customFormat="1" ht="18" customHeight="1" thickBot="1">
      <c r="A21" s="37" t="s">
        <v>54</v>
      </c>
      <c r="B21" s="38">
        <v>2</v>
      </c>
      <c r="C21" s="39"/>
      <c r="D21" s="40"/>
      <c r="E21" s="46">
        <v>449</v>
      </c>
      <c r="F21" s="46">
        <v>483</v>
      </c>
      <c r="G21" s="42">
        <v>93</v>
      </c>
      <c r="H21" s="42">
        <v>3.6</v>
      </c>
      <c r="I21" s="42">
        <v>100</v>
      </c>
      <c r="J21" s="42"/>
      <c r="K21" s="42">
        <v>3.5</v>
      </c>
      <c r="L21" s="42">
        <v>82</v>
      </c>
      <c r="M21" s="42"/>
      <c r="N21" s="42">
        <v>4</v>
      </c>
      <c r="O21" s="42">
        <v>85</v>
      </c>
      <c r="P21" s="42"/>
      <c r="Q21" s="42">
        <v>4</v>
      </c>
      <c r="R21" s="42">
        <v>82</v>
      </c>
      <c r="S21" s="42"/>
      <c r="T21" s="42">
        <v>4</v>
      </c>
      <c r="U21" s="42">
        <v>85</v>
      </c>
      <c r="V21" s="42"/>
      <c r="W21" s="42">
        <v>3</v>
      </c>
      <c r="X21" s="42">
        <v>90</v>
      </c>
      <c r="Y21" s="42"/>
      <c r="Z21" s="42">
        <v>3</v>
      </c>
      <c r="AA21" s="42">
        <v>67</v>
      </c>
      <c r="AB21" s="42"/>
      <c r="AC21" s="42">
        <v>4</v>
      </c>
      <c r="AD21" s="42">
        <v>83</v>
      </c>
      <c r="AE21" s="42"/>
      <c r="AF21" s="42">
        <v>3</v>
      </c>
      <c r="AG21" s="42">
        <v>77</v>
      </c>
      <c r="AH21" s="42"/>
      <c r="AI21" s="42">
        <v>2.5</v>
      </c>
      <c r="AJ21" s="42">
        <v>85</v>
      </c>
      <c r="AK21" s="43">
        <f t="shared" si="0"/>
        <v>3.46</v>
      </c>
      <c r="AL21" s="44">
        <f t="shared" si="1"/>
        <v>84.454545454545453</v>
      </c>
    </row>
    <row r="22" spans="1:38" s="36" customFormat="1" ht="18" customHeight="1" thickBot="1">
      <c r="A22" s="37" t="s">
        <v>55</v>
      </c>
      <c r="B22" s="38">
        <v>6</v>
      </c>
      <c r="C22" s="39"/>
      <c r="D22" s="40"/>
      <c r="E22" s="46">
        <v>466</v>
      </c>
      <c r="F22" s="46">
        <v>493</v>
      </c>
      <c r="G22" s="42">
        <v>87</v>
      </c>
      <c r="H22" s="42">
        <v>3.6</v>
      </c>
      <c r="I22" s="42">
        <v>100</v>
      </c>
      <c r="J22" s="42"/>
      <c r="K22" s="42">
        <v>3.9</v>
      </c>
      <c r="L22" s="42">
        <v>96</v>
      </c>
      <c r="M22" s="42"/>
      <c r="N22" s="42">
        <v>3.5</v>
      </c>
      <c r="O22" s="42">
        <v>92</v>
      </c>
      <c r="P22" s="42"/>
      <c r="Q22" s="42">
        <v>4</v>
      </c>
      <c r="R22" s="42">
        <v>81</v>
      </c>
      <c r="S22" s="42"/>
      <c r="T22" s="42">
        <v>3</v>
      </c>
      <c r="U22" s="42">
        <v>92</v>
      </c>
      <c r="V22" s="42"/>
      <c r="W22" s="42">
        <v>3</v>
      </c>
      <c r="X22" s="42">
        <v>80</v>
      </c>
      <c r="Y22" s="42"/>
      <c r="Z22" s="42">
        <v>4</v>
      </c>
      <c r="AA22" s="42">
        <v>87</v>
      </c>
      <c r="AB22" s="42"/>
      <c r="AC22" s="42">
        <v>4</v>
      </c>
      <c r="AD22" s="42">
        <v>87</v>
      </c>
      <c r="AE22" s="42"/>
      <c r="AF22" s="42">
        <v>4</v>
      </c>
      <c r="AG22" s="42">
        <v>96</v>
      </c>
      <c r="AH22" s="42"/>
      <c r="AI22" s="42">
        <v>3</v>
      </c>
      <c r="AJ22" s="42">
        <v>90</v>
      </c>
      <c r="AK22" s="43">
        <f t="shared" si="0"/>
        <v>3.6</v>
      </c>
      <c r="AL22" s="44">
        <f t="shared" si="1"/>
        <v>89.818181818181813</v>
      </c>
    </row>
    <row r="23" spans="1:38" s="36" customFormat="1" ht="18" customHeight="1" thickBot="1">
      <c r="A23" s="37" t="s">
        <v>56</v>
      </c>
      <c r="B23" s="38">
        <v>4</v>
      </c>
      <c r="C23" s="39" t="s">
        <v>29</v>
      </c>
      <c r="D23" s="40"/>
      <c r="E23" s="46"/>
      <c r="F23" s="46">
        <v>326</v>
      </c>
      <c r="G23" s="42">
        <v>45</v>
      </c>
      <c r="H23" s="42">
        <v>2.4</v>
      </c>
      <c r="I23" s="42">
        <v>62</v>
      </c>
      <c r="J23" s="42"/>
      <c r="K23" s="42">
        <v>2.2000000000000002</v>
      </c>
      <c r="L23" s="42">
        <v>77</v>
      </c>
      <c r="M23" s="42"/>
      <c r="N23" s="42">
        <v>3</v>
      </c>
      <c r="O23" s="42">
        <v>100</v>
      </c>
      <c r="P23" s="42"/>
      <c r="Q23" s="42">
        <v>2.75</v>
      </c>
      <c r="R23" s="42">
        <v>31</v>
      </c>
      <c r="S23" s="42"/>
      <c r="T23" s="42">
        <v>3</v>
      </c>
      <c r="U23" s="42">
        <v>54</v>
      </c>
      <c r="V23" s="42"/>
      <c r="W23" s="42">
        <v>3</v>
      </c>
      <c r="X23" s="42">
        <v>100</v>
      </c>
      <c r="Y23" s="42"/>
      <c r="Z23" s="42">
        <v>2</v>
      </c>
      <c r="AA23" s="42">
        <v>40</v>
      </c>
      <c r="AB23" s="42"/>
      <c r="AC23" s="42">
        <v>1</v>
      </c>
      <c r="AD23" s="42"/>
      <c r="AE23" s="42"/>
      <c r="AF23" s="42">
        <v>2</v>
      </c>
      <c r="AG23" s="42">
        <v>59</v>
      </c>
      <c r="AH23" s="42"/>
      <c r="AI23" s="42">
        <v>0</v>
      </c>
      <c r="AJ23" s="42">
        <v>65</v>
      </c>
      <c r="AK23" s="43">
        <f t="shared" si="0"/>
        <v>2.1350000000000002</v>
      </c>
      <c r="AL23" s="44">
        <f t="shared" si="1"/>
        <v>63.3</v>
      </c>
    </row>
    <row r="24" spans="1:38" s="36" customFormat="1" ht="18" customHeight="1" thickBot="1">
      <c r="A24" s="37" t="s">
        <v>57</v>
      </c>
      <c r="B24" s="38">
        <v>3</v>
      </c>
      <c r="C24" s="39"/>
      <c r="D24" s="40"/>
      <c r="E24" s="46">
        <v>432</v>
      </c>
      <c r="F24" s="46">
        <v>517</v>
      </c>
      <c r="G24" s="42">
        <v>87</v>
      </c>
      <c r="H24" s="42">
        <v>3.6</v>
      </c>
      <c r="I24" s="42">
        <v>94</v>
      </c>
      <c r="J24" s="42"/>
      <c r="K24" s="42">
        <v>3.5</v>
      </c>
      <c r="L24" s="42">
        <v>91</v>
      </c>
      <c r="M24" s="42"/>
      <c r="N24" s="42">
        <v>4</v>
      </c>
      <c r="O24" s="42">
        <v>100</v>
      </c>
      <c r="P24" s="42"/>
      <c r="Q24" s="42">
        <v>4</v>
      </c>
      <c r="R24" s="42">
        <v>81</v>
      </c>
      <c r="S24" s="42"/>
      <c r="T24" s="42">
        <v>4</v>
      </c>
      <c r="U24" s="42">
        <v>92</v>
      </c>
      <c r="V24" s="42"/>
      <c r="W24" s="42">
        <v>3</v>
      </c>
      <c r="X24" s="42">
        <v>90</v>
      </c>
      <c r="Y24" s="42"/>
      <c r="Z24" s="42">
        <v>3.5</v>
      </c>
      <c r="AA24" s="42">
        <v>93</v>
      </c>
      <c r="AB24" s="42"/>
      <c r="AC24" s="42">
        <v>3</v>
      </c>
      <c r="AD24" s="42">
        <v>65</v>
      </c>
      <c r="AE24" s="42"/>
      <c r="AF24" s="42">
        <v>4</v>
      </c>
      <c r="AG24" s="42">
        <v>82</v>
      </c>
      <c r="AH24" s="42"/>
      <c r="AI24" s="42">
        <v>3</v>
      </c>
      <c r="AJ24" s="42">
        <v>95</v>
      </c>
      <c r="AK24" s="43">
        <f t="shared" si="0"/>
        <v>3.56</v>
      </c>
      <c r="AL24" s="44">
        <f t="shared" si="1"/>
        <v>88.181818181818187</v>
      </c>
    </row>
    <row r="25" spans="1:38" s="36" customFormat="1" ht="18" customHeight="1" thickBot="1">
      <c r="A25" s="37" t="s">
        <v>58</v>
      </c>
      <c r="B25" s="48">
        <v>2</v>
      </c>
      <c r="C25" s="49" t="s">
        <v>29</v>
      </c>
      <c r="D25" s="40"/>
      <c r="E25" s="46">
        <v>287</v>
      </c>
      <c r="F25" s="46">
        <v>317</v>
      </c>
      <c r="G25" s="42">
        <v>47</v>
      </c>
      <c r="H25" s="42">
        <v>2.2000000000000002</v>
      </c>
      <c r="I25" s="42">
        <v>44</v>
      </c>
      <c r="J25" s="42"/>
      <c r="K25" s="42">
        <v>0.6</v>
      </c>
      <c r="L25" s="42">
        <v>27</v>
      </c>
      <c r="M25" s="42"/>
      <c r="N25" s="42">
        <v>1</v>
      </c>
      <c r="O25" s="42">
        <v>23</v>
      </c>
      <c r="P25" s="42"/>
      <c r="Q25" s="42">
        <v>4</v>
      </c>
      <c r="R25" s="42"/>
      <c r="S25" s="42"/>
      <c r="T25" s="42">
        <v>0.67</v>
      </c>
      <c r="U25" s="42">
        <v>31</v>
      </c>
      <c r="V25" s="42"/>
      <c r="W25" s="42">
        <v>1</v>
      </c>
      <c r="X25" s="42">
        <v>0</v>
      </c>
      <c r="Y25" s="42"/>
      <c r="Z25" s="42">
        <v>2</v>
      </c>
      <c r="AA25" s="42">
        <v>60</v>
      </c>
      <c r="AB25" s="42"/>
      <c r="AC25" s="42">
        <v>1</v>
      </c>
      <c r="AD25" s="42">
        <v>39</v>
      </c>
      <c r="AE25" s="42"/>
      <c r="AF25" s="42">
        <v>2</v>
      </c>
      <c r="AG25" s="42">
        <v>18</v>
      </c>
      <c r="AH25" s="42"/>
      <c r="AI25" s="42">
        <v>0</v>
      </c>
      <c r="AJ25" s="42"/>
      <c r="AK25" s="43">
        <f t="shared" si="0"/>
        <v>1.4470000000000001</v>
      </c>
      <c r="AL25" s="44">
        <f t="shared" si="1"/>
        <v>32.111111111111114</v>
      </c>
    </row>
    <row r="26" spans="1:38" s="36" customFormat="1" ht="18" customHeight="1" thickBot="1">
      <c r="A26" s="37" t="s">
        <v>59</v>
      </c>
      <c r="B26" s="48">
        <v>6</v>
      </c>
      <c r="C26" s="49"/>
      <c r="D26" s="40"/>
      <c r="E26" s="46">
        <v>508</v>
      </c>
      <c r="F26" s="46"/>
      <c r="G26" s="42">
        <v>100</v>
      </c>
      <c r="H26" s="42">
        <v>4</v>
      </c>
      <c r="I26" s="42">
        <v>88</v>
      </c>
      <c r="J26" s="42"/>
      <c r="K26" s="42">
        <v>3.9</v>
      </c>
      <c r="L26" s="42">
        <v>91</v>
      </c>
      <c r="M26" s="42"/>
      <c r="N26" s="42">
        <v>3</v>
      </c>
      <c r="O26" s="42">
        <v>69</v>
      </c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3">
        <f t="shared" si="0"/>
        <v>3.6333333333333333</v>
      </c>
      <c r="AL26" s="44">
        <f t="shared" si="1"/>
        <v>87</v>
      </c>
    </row>
    <row r="27" spans="1:38" s="36" customFormat="1" ht="18" customHeight="1" thickBot="1">
      <c r="A27" s="37" t="s">
        <v>60</v>
      </c>
      <c r="B27" s="48"/>
      <c r="C27" s="49"/>
      <c r="D27" s="40"/>
      <c r="E27" s="46">
        <v>480</v>
      </c>
      <c r="F27" s="46">
        <v>472</v>
      </c>
      <c r="G27" s="42">
        <v>87</v>
      </c>
      <c r="H27" s="42">
        <v>2.8</v>
      </c>
      <c r="I27" s="42">
        <v>100</v>
      </c>
      <c r="J27" s="42"/>
      <c r="K27" s="42">
        <v>3.6</v>
      </c>
      <c r="L27" s="42">
        <v>86</v>
      </c>
      <c r="M27" s="42"/>
      <c r="N27" s="42">
        <v>4</v>
      </c>
      <c r="O27" s="42">
        <v>92</v>
      </c>
      <c r="P27" s="42"/>
      <c r="Q27" s="42">
        <v>4</v>
      </c>
      <c r="R27" s="42">
        <v>50</v>
      </c>
      <c r="S27" s="42"/>
      <c r="T27" s="42">
        <v>4</v>
      </c>
      <c r="U27" s="42">
        <v>85</v>
      </c>
      <c r="V27" s="42"/>
      <c r="W27" s="42">
        <v>4</v>
      </c>
      <c r="X27" s="42">
        <v>80</v>
      </c>
      <c r="Y27" s="42"/>
      <c r="Z27" s="42">
        <v>4</v>
      </c>
      <c r="AA27" s="42">
        <v>80</v>
      </c>
      <c r="AB27" s="42"/>
      <c r="AC27" s="42">
        <v>3.5</v>
      </c>
      <c r="AD27" s="42">
        <v>87</v>
      </c>
      <c r="AE27" s="42"/>
      <c r="AF27" s="42">
        <v>4</v>
      </c>
      <c r="AG27" s="42">
        <v>96</v>
      </c>
      <c r="AH27" s="42"/>
      <c r="AI27" s="42">
        <v>4</v>
      </c>
      <c r="AJ27" s="42">
        <v>90</v>
      </c>
      <c r="AK27" s="43">
        <f t="shared" si="0"/>
        <v>3.79</v>
      </c>
      <c r="AL27" s="44">
        <f t="shared" si="1"/>
        <v>84.818181818181813</v>
      </c>
    </row>
    <row r="28" spans="1:38" s="36" customFormat="1" ht="18" customHeight="1" thickBot="1">
      <c r="A28" s="37" t="s">
        <v>61</v>
      </c>
      <c r="B28" s="48">
        <v>4</v>
      </c>
      <c r="C28" s="49" t="s">
        <v>29</v>
      </c>
      <c r="D28" s="40"/>
      <c r="E28" s="46">
        <v>371</v>
      </c>
      <c r="F28" s="50">
        <v>438</v>
      </c>
      <c r="G28" s="42">
        <v>87</v>
      </c>
      <c r="H28" s="42">
        <v>2.6</v>
      </c>
      <c r="I28" s="42">
        <v>38</v>
      </c>
      <c r="J28" s="42"/>
      <c r="K28" s="42">
        <v>2.5</v>
      </c>
      <c r="L28" s="42">
        <v>73</v>
      </c>
      <c r="M28" s="42"/>
      <c r="N28" s="42">
        <v>3</v>
      </c>
      <c r="O28" s="42">
        <v>85</v>
      </c>
      <c r="P28" s="42"/>
      <c r="Q28" s="42">
        <v>2.75</v>
      </c>
      <c r="R28" s="42">
        <v>69</v>
      </c>
      <c r="S28" s="42"/>
      <c r="T28" s="42">
        <v>4</v>
      </c>
      <c r="U28" s="42">
        <v>77</v>
      </c>
      <c r="V28" s="42"/>
      <c r="W28" s="42">
        <v>3</v>
      </c>
      <c r="X28" s="42">
        <v>80</v>
      </c>
      <c r="Y28" s="42"/>
      <c r="Z28" s="42">
        <v>3</v>
      </c>
      <c r="AA28" s="42">
        <v>67</v>
      </c>
      <c r="AB28" s="42"/>
      <c r="AC28" s="42">
        <v>3</v>
      </c>
      <c r="AD28" s="42">
        <v>91</v>
      </c>
      <c r="AE28" s="42"/>
      <c r="AF28" s="42">
        <v>2</v>
      </c>
      <c r="AG28" s="42"/>
      <c r="AH28" s="42"/>
      <c r="AI28" s="42">
        <v>1</v>
      </c>
      <c r="AJ28" s="42"/>
      <c r="AK28" s="43">
        <f t="shared" si="0"/>
        <v>2.6850000000000001</v>
      </c>
      <c r="AL28" s="44">
        <f t="shared" si="1"/>
        <v>74.111111111111114</v>
      </c>
    </row>
    <row r="29" spans="1:38" s="36" customFormat="1" ht="18" customHeight="1" thickBot="1">
      <c r="A29" s="37" t="s">
        <v>62</v>
      </c>
      <c r="B29" s="48"/>
      <c r="C29" s="49"/>
      <c r="D29" s="40"/>
      <c r="E29" s="46">
        <v>541</v>
      </c>
      <c r="F29" s="46">
        <v>465</v>
      </c>
      <c r="G29" s="42">
        <v>100</v>
      </c>
      <c r="H29" s="42">
        <v>3.4</v>
      </c>
      <c r="I29" s="42">
        <v>88</v>
      </c>
      <c r="J29" s="42"/>
      <c r="K29" s="42">
        <v>3.3</v>
      </c>
      <c r="L29" s="42">
        <v>91</v>
      </c>
      <c r="M29" s="42"/>
      <c r="N29" s="42">
        <v>4</v>
      </c>
      <c r="O29" s="42">
        <v>92</v>
      </c>
      <c r="P29" s="42"/>
      <c r="Q29" s="42">
        <v>4</v>
      </c>
      <c r="R29" s="51">
        <v>94</v>
      </c>
      <c r="S29" s="42"/>
      <c r="T29" s="42">
        <v>4</v>
      </c>
      <c r="U29" s="42">
        <v>92</v>
      </c>
      <c r="V29" s="42"/>
      <c r="W29" s="42">
        <v>3</v>
      </c>
      <c r="X29" s="42">
        <v>100</v>
      </c>
      <c r="Y29" s="42"/>
      <c r="Z29" s="42">
        <v>4</v>
      </c>
      <c r="AA29" s="42">
        <v>80</v>
      </c>
      <c r="AB29" s="42"/>
      <c r="AC29" s="42">
        <v>4</v>
      </c>
      <c r="AD29" s="42">
        <v>87</v>
      </c>
      <c r="AE29" s="42"/>
      <c r="AF29" s="42">
        <v>4</v>
      </c>
      <c r="AG29" s="42"/>
      <c r="AH29" s="42"/>
      <c r="AI29" s="42">
        <v>3</v>
      </c>
      <c r="AJ29" s="42"/>
      <c r="AK29" s="43">
        <f t="shared" si="0"/>
        <v>3.6700000000000004</v>
      </c>
      <c r="AL29" s="44">
        <f t="shared" si="1"/>
        <v>91.555555555555557</v>
      </c>
    </row>
    <row r="30" spans="1:38" ht="18" customHeight="1" thickBot="1">
      <c r="A30" s="37" t="s">
        <v>63</v>
      </c>
      <c r="B30" s="48">
        <v>1</v>
      </c>
      <c r="C30" s="52"/>
      <c r="D30" s="40"/>
      <c r="E30" s="46"/>
      <c r="F30" s="46"/>
      <c r="G30" s="42"/>
      <c r="H30" s="42"/>
      <c r="I30" s="42"/>
      <c r="J30" s="42"/>
      <c r="K30" s="42"/>
      <c r="L30" s="42"/>
      <c r="M30" s="42"/>
      <c r="N30" s="42">
        <v>2</v>
      </c>
      <c r="O30" s="42">
        <v>54</v>
      </c>
      <c r="P30" s="42"/>
      <c r="Q30" s="42">
        <v>3.5</v>
      </c>
      <c r="R30" s="42">
        <v>69</v>
      </c>
      <c r="S30" s="42"/>
      <c r="T30" s="42"/>
      <c r="U30" s="42">
        <v>84</v>
      </c>
      <c r="V30" s="42"/>
      <c r="W30" s="42">
        <v>2.5</v>
      </c>
      <c r="X30" s="42">
        <v>30</v>
      </c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3">
        <f t="shared" si="0"/>
        <v>2.6666666666666665</v>
      </c>
      <c r="AL30" s="44">
        <f t="shared" si="1"/>
        <v>59.25</v>
      </c>
    </row>
    <row r="31" spans="1:38" ht="18" customHeight="1">
      <c r="A31" s="53"/>
      <c r="B31" s="8"/>
      <c r="C31" s="54"/>
      <c r="D31" s="40"/>
      <c r="E31" s="55"/>
      <c r="F31" s="4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7" t="e">
        <f t="shared" si="0"/>
        <v>#DIV/0!</v>
      </c>
      <c r="AL31" s="58" t="e">
        <f t="shared" si="1"/>
        <v>#DIV/0!</v>
      </c>
    </row>
    <row r="32" spans="1:38" s="63" customFormat="1" ht="18" customHeight="1" thickBot="1">
      <c r="A32" s="59"/>
      <c r="B32" s="60"/>
      <c r="C32" s="61"/>
      <c r="D32" s="62"/>
      <c r="E32" s="46"/>
      <c r="F32" s="46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3" t="e">
        <f t="shared" si="0"/>
        <v>#DIV/0!</v>
      </c>
      <c r="AL32" s="44" t="e">
        <f t="shared" si="1"/>
        <v>#DIV/0!</v>
      </c>
    </row>
    <row r="33" spans="1:38" ht="18" customHeight="1" thickBot="1">
      <c r="A33" s="37"/>
      <c r="B33" s="64"/>
      <c r="C33" s="65"/>
      <c r="D33" s="40"/>
      <c r="E33" s="46"/>
      <c r="F33" s="46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3" t="e">
        <f t="shared" si="0"/>
        <v>#DIV/0!</v>
      </c>
      <c r="AL33" s="44" t="e">
        <f t="shared" si="1"/>
        <v>#DIV/0!</v>
      </c>
    </row>
    <row r="34" spans="1:38" ht="18" customHeight="1" thickBot="1">
      <c r="A34" s="37"/>
      <c r="B34" s="64"/>
      <c r="C34" s="65"/>
      <c r="D34" s="40"/>
      <c r="E34" s="46"/>
      <c r="F34" s="46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3" t="e">
        <f t="shared" si="0"/>
        <v>#DIV/0!</v>
      </c>
      <c r="AL34" s="44" t="e">
        <f t="shared" si="1"/>
        <v>#DIV/0!</v>
      </c>
    </row>
    <row r="35" spans="1:38" ht="18" customHeight="1" thickBot="1">
      <c r="A35" s="37"/>
      <c r="B35" s="64"/>
      <c r="C35" s="65"/>
      <c r="D35" s="40"/>
      <c r="E35" s="46"/>
      <c r="F35" s="46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3" t="e">
        <f t="shared" si="0"/>
        <v>#DIV/0!</v>
      </c>
      <c r="AL35" s="44" t="e">
        <f t="shared" si="1"/>
        <v>#DIV/0!</v>
      </c>
    </row>
    <row r="36" spans="1:38" ht="18" customHeight="1" thickBot="1">
      <c r="A36" s="53"/>
      <c r="B36" s="66"/>
      <c r="C36" s="67"/>
      <c r="D36" s="40"/>
      <c r="E36" s="55"/>
      <c r="F36" s="4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43" t="e">
        <f t="shared" si="0"/>
        <v>#DIV/0!</v>
      </c>
      <c r="AL36" s="44" t="e">
        <f t="shared" si="1"/>
        <v>#DIV/0!</v>
      </c>
    </row>
    <row r="37" spans="1:38" ht="18" customHeight="1" thickTop="1" thickBot="1">
      <c r="A37" s="68"/>
      <c r="B37" s="69"/>
      <c r="C37" s="70"/>
      <c r="D37" s="71"/>
      <c r="E37" s="72"/>
      <c r="F37" s="46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43" t="e">
        <f t="shared" si="0"/>
        <v>#DIV/0!</v>
      </c>
      <c r="AL37" s="44" t="e">
        <f t="shared" si="1"/>
        <v>#DIV/0!</v>
      </c>
    </row>
    <row r="38" spans="1:38" ht="18" customHeight="1" thickBot="1">
      <c r="A38" s="37"/>
      <c r="B38" s="64"/>
      <c r="C38" s="65"/>
      <c r="D38" s="40"/>
      <c r="E38" s="46"/>
      <c r="F38" s="46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3" t="e">
        <f t="shared" si="0"/>
        <v>#DIV/0!</v>
      </c>
      <c r="AL38" s="44" t="e">
        <f t="shared" si="1"/>
        <v>#DIV/0!</v>
      </c>
    </row>
    <row r="39" spans="1:38" ht="18" customHeight="1" thickBot="1">
      <c r="A39" s="37"/>
      <c r="B39" s="64"/>
      <c r="C39" s="65"/>
      <c r="D39" s="40"/>
      <c r="E39" s="46"/>
      <c r="F39" s="74">
        <f>AVERAGE(F6:F38)</f>
        <v>438.57894736842104</v>
      </c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3" t="e">
        <f t="shared" si="0"/>
        <v>#DIV/0!</v>
      </c>
      <c r="AL39" s="44" t="e">
        <f t="shared" si="1"/>
        <v>#DIV/0!</v>
      </c>
    </row>
    <row r="40" spans="1:38" ht="18" customHeight="1" thickBot="1">
      <c r="A40" s="37"/>
      <c r="B40" s="64"/>
      <c r="C40" s="65"/>
      <c r="D40" s="40"/>
      <c r="E40" s="46"/>
      <c r="F40" s="46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3" t="e">
        <f t="shared" si="0"/>
        <v>#DIV/0!</v>
      </c>
      <c r="AL40" s="44" t="e">
        <f t="shared" si="1"/>
        <v>#DIV/0!</v>
      </c>
    </row>
    <row r="41" spans="1:38" ht="18" customHeight="1" thickBot="1">
      <c r="A41" s="37"/>
      <c r="B41" s="64"/>
      <c r="C41" s="42"/>
      <c r="D41" s="40"/>
      <c r="E41" s="46"/>
      <c r="F41" s="75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3" t="e">
        <f t="shared" si="0"/>
        <v>#DIV/0!</v>
      </c>
      <c r="AL41" s="44" t="e">
        <f t="shared" si="1"/>
        <v>#DIV/0!</v>
      </c>
    </row>
    <row r="42" spans="1:38" ht="18" customHeight="1" thickBot="1">
      <c r="A42" s="37" t="s">
        <v>30</v>
      </c>
      <c r="B42" s="64"/>
      <c r="C42" s="65"/>
      <c r="D42" s="76"/>
      <c r="E42" s="74">
        <f>AVERAGE(E6:E40)</f>
        <v>413.43478260869563</v>
      </c>
      <c r="F42" s="77"/>
      <c r="G42" s="78">
        <f t="shared" ref="G42:AI42" si="2">AVERAGE(G6:G41)</f>
        <v>83.090909090909093</v>
      </c>
      <c r="H42" s="78">
        <f t="shared" si="2"/>
        <v>2.9150000000000005</v>
      </c>
      <c r="I42" s="78">
        <f t="shared" si="2"/>
        <v>78.86363636363636</v>
      </c>
      <c r="J42" s="78" t="e">
        <f t="shared" si="2"/>
        <v>#DIV/0!</v>
      </c>
      <c r="K42" s="78">
        <f t="shared" si="2"/>
        <v>2.9434782608695653</v>
      </c>
      <c r="L42" s="78">
        <f t="shared" si="2"/>
        <v>76.347826086956516</v>
      </c>
      <c r="M42" s="78" t="e">
        <f t="shared" si="2"/>
        <v>#DIV/0!</v>
      </c>
      <c r="N42" s="78">
        <f t="shared" si="2"/>
        <v>2.9791666666666665</v>
      </c>
      <c r="O42" s="78">
        <f t="shared" si="2"/>
        <v>76.916666666666671</v>
      </c>
      <c r="P42" s="78" t="e">
        <f t="shared" si="2"/>
        <v>#DIV/0!</v>
      </c>
      <c r="Q42" s="78">
        <f t="shared" si="2"/>
        <v>3.5326086956521738</v>
      </c>
      <c r="R42" s="78">
        <f t="shared" si="2"/>
        <v>68.571428571428569</v>
      </c>
      <c r="S42" s="78" t="e">
        <f t="shared" si="2"/>
        <v>#DIV/0!</v>
      </c>
      <c r="T42" s="78">
        <f t="shared" si="2"/>
        <v>3.4095238095238094</v>
      </c>
      <c r="U42" s="78">
        <f t="shared" si="2"/>
        <v>83.181818181818187</v>
      </c>
      <c r="V42" s="78" t="e">
        <f t="shared" si="2"/>
        <v>#DIV/0!</v>
      </c>
      <c r="W42" s="78">
        <f t="shared" si="2"/>
        <v>2.8333333333333335</v>
      </c>
      <c r="X42" s="78">
        <f t="shared" si="2"/>
        <v>74.761904761904759</v>
      </c>
      <c r="Y42" s="78" t="e">
        <f t="shared" si="2"/>
        <v>#DIV/0!</v>
      </c>
      <c r="Z42" s="78">
        <f t="shared" si="2"/>
        <v>2.9750000000000001</v>
      </c>
      <c r="AA42" s="78">
        <f t="shared" si="2"/>
        <v>74.05</v>
      </c>
      <c r="AB42" s="78" t="e">
        <f t="shared" si="2"/>
        <v>#DIV/0!</v>
      </c>
      <c r="AC42" s="78">
        <f t="shared" si="2"/>
        <v>2.9210526315789473</v>
      </c>
      <c r="AD42" s="78">
        <f t="shared" si="2"/>
        <v>78.944444444444443</v>
      </c>
      <c r="AE42" s="78" t="e">
        <f t="shared" si="2"/>
        <v>#DIV/0!</v>
      </c>
      <c r="AF42" s="78">
        <f t="shared" si="2"/>
        <v>3.1052631578947367</v>
      </c>
      <c r="AG42" s="78">
        <f t="shared" si="2"/>
        <v>72.529411764705884</v>
      </c>
      <c r="AH42" s="78" t="e">
        <f t="shared" si="2"/>
        <v>#DIV/0!</v>
      </c>
      <c r="AI42" s="78">
        <f t="shared" si="2"/>
        <v>1.9210526315789473</v>
      </c>
      <c r="AJ42" s="78">
        <f t="shared" ref="AJ42" si="3">AVERAGE(AJ17:AJ41)</f>
        <v>80</v>
      </c>
      <c r="AK42" s="43">
        <f t="shared" si="0"/>
        <v>2.9535479187098184</v>
      </c>
      <c r="AL42" s="44" t="e">
        <f t="shared" si="1"/>
        <v>#DIV/0!</v>
      </c>
    </row>
    <row r="43" spans="1:38" ht="18" customHeight="1" thickBot="1">
      <c r="A43" s="79" t="s">
        <v>31</v>
      </c>
      <c r="B43" s="80"/>
      <c r="C43" s="79"/>
      <c r="D43" s="81"/>
      <c r="E43" s="82"/>
      <c r="F43" s="83"/>
      <c r="G43" s="84">
        <f>COUNTIF(G6:G41, "&gt;1.4")/COUNTA(G6:G41)</f>
        <v>1</v>
      </c>
      <c r="H43" s="84">
        <f>COUNTIF(H6:H41, "&gt;1.4")/COUNTA(H6:H41)</f>
        <v>0.90909090909090906</v>
      </c>
      <c r="I43" s="85">
        <f>COUNTIF(I6:I41, "&gt;69")/COUNTA(I6:I41)</f>
        <v>0.63636363636363635</v>
      </c>
      <c r="J43" s="85" t="e">
        <f>COUNTIF(J6:J41, "&gt;69")/COUNTA(J6:J41)</f>
        <v>#DIV/0!</v>
      </c>
      <c r="K43" s="85">
        <f>COUNTIF(K6:K41, "&gt;1.4")/COUNTA(K6:K41)</f>
        <v>0.82608695652173914</v>
      </c>
      <c r="L43" s="85">
        <f>COUNTIF(L6:L41, "&gt;69")/COUNTA(L6:L41)</f>
        <v>0.78260869565217395</v>
      </c>
      <c r="M43" s="85" t="e">
        <f>COUNTIF(M6:M41, "&gt;69")/COUNTA(M6:M41)</f>
        <v>#DIV/0!</v>
      </c>
      <c r="N43" s="85">
        <f>COUNTIF(N6:N41, "&gt;1.4")/COUNTA(N6:N41)</f>
        <v>0.91666666666666663</v>
      </c>
      <c r="O43" s="85">
        <f>COUNTIF(O6:O41, "&gt;69")/COUNTA(O6:O41)</f>
        <v>0.70833333333333337</v>
      </c>
      <c r="P43" s="85" t="e">
        <f>COUNTIF(P6:P41, "&gt;69")/COUNTA(P6:P41)</f>
        <v>#DIV/0!</v>
      </c>
      <c r="Q43" s="85">
        <f t="shared" ref="Q43" si="4">COUNTIF(Q6:Q41, "&gt;1.4")/COUNTA(Q6:Q41)</f>
        <v>0.95652173913043481</v>
      </c>
      <c r="R43" s="85">
        <f t="shared" ref="R43:S43" si="5">COUNTIF(R6:R41, "&gt;69")/COUNTA(R6:R41)</f>
        <v>0.52380952380952384</v>
      </c>
      <c r="S43" s="85" t="e">
        <f t="shared" si="5"/>
        <v>#DIV/0!</v>
      </c>
      <c r="T43" s="85">
        <f t="shared" ref="T43" si="6">COUNTIF(T6:T41, "&gt;1.4")/COUNTA(T6:T41)</f>
        <v>0.95238095238095233</v>
      </c>
      <c r="U43" s="85">
        <f t="shared" ref="U43:V43" si="7">COUNTIF(U6:U41, "&gt;69")/COUNTA(U6:U41)</f>
        <v>0.90909090909090906</v>
      </c>
      <c r="V43" s="85" t="e">
        <f t="shared" si="7"/>
        <v>#DIV/0!</v>
      </c>
      <c r="W43" s="85">
        <f t="shared" ref="W43" si="8">COUNTIF(W6:W41, "&gt;1.4")/COUNTA(W6:W41)</f>
        <v>0.90476190476190477</v>
      </c>
      <c r="X43" s="85">
        <f t="shared" ref="X43:Y43" si="9">COUNTIF(X6:X41, "&gt;69")/COUNTA(X6:X41)</f>
        <v>0.76190476190476186</v>
      </c>
      <c r="Y43" s="85" t="e">
        <f t="shared" si="9"/>
        <v>#DIV/0!</v>
      </c>
      <c r="Z43" s="85">
        <f t="shared" ref="Z43" si="10">COUNTIF(Z6:Z41, "&gt;1.4")/COUNTA(Z6:Z41)</f>
        <v>0.9</v>
      </c>
      <c r="AA43" s="85">
        <f t="shared" ref="AA43:AB43" si="11">COUNTIF(AA6:AA41, "&gt;69")/COUNTA(AA6:AA41)</f>
        <v>0.6</v>
      </c>
      <c r="AB43" s="85" t="e">
        <f t="shared" si="11"/>
        <v>#DIV/0!</v>
      </c>
      <c r="AC43" s="85">
        <f t="shared" ref="AC43" si="12">COUNTIF(AC6:AC41, "&gt;1.4")/COUNTA(AC6:AC41)</f>
        <v>0.84210526315789469</v>
      </c>
      <c r="AD43" s="85">
        <f t="shared" ref="AD43:AE43" si="13">COUNTIF(AD6:AD41, "&gt;69")/COUNTA(AD6:AD41)</f>
        <v>0.77777777777777779</v>
      </c>
      <c r="AE43" s="85" t="e">
        <f t="shared" si="13"/>
        <v>#DIV/0!</v>
      </c>
      <c r="AF43" s="85">
        <f t="shared" ref="AF43" si="14">COUNTIF(AF6:AF41, "&gt;1.4")/COUNTA(AF6:AF41)</f>
        <v>0.94736842105263153</v>
      </c>
      <c r="AG43" s="85">
        <f t="shared" ref="AG43:AH43" si="15">COUNTIF(AG6:AG41, "&gt;69")/COUNTA(AG6:AG41)</f>
        <v>0.70588235294117652</v>
      </c>
      <c r="AH43" s="85" t="e">
        <f t="shared" si="15"/>
        <v>#DIV/0!</v>
      </c>
      <c r="AI43" s="85">
        <f>COUNTIF(AI6:AI41, "&gt;1.4")/COUNTA(AI6:AI41)</f>
        <v>0.57894736842105265</v>
      </c>
      <c r="AJ43" s="85">
        <f>COUNTIF(AJ17:AJ41, "&gt;69")/COUNTA(AJ17:AJ41)</f>
        <v>0.7142857142857143</v>
      </c>
    </row>
    <row r="44" spans="1:38" ht="18" customHeight="1" thickTop="1" thickBot="1">
      <c r="A44" s="86" t="s">
        <v>32</v>
      </c>
      <c r="B44" s="87"/>
      <c r="C44" s="86"/>
      <c r="D44" s="88"/>
      <c r="E44" s="75"/>
      <c r="G44" s="89">
        <f>COUNTIF(G6:G36, "&gt;69")/COUNTA(G6:G36)</f>
        <v>0.81818181818181823</v>
      </c>
      <c r="H44" s="90">
        <f>COUNTIF(H6:H36, "&gt;1.4")/COUNTA(H6:H36)</f>
        <v>0.90909090909090906</v>
      </c>
      <c r="I44" s="90">
        <f>COUNTIF(I6:I36, "&gt;69")/COUNTA(I6:I36)</f>
        <v>0.63636363636363635</v>
      </c>
      <c r="J44" s="90" t="e">
        <f>COUNTIF(J6:J36, "&gt;69")/COUNTA(J6:J36)</f>
        <v>#DIV/0!</v>
      </c>
      <c r="K44" s="90">
        <f>COUNTIF(K6:K36, "&gt;1.4")/COUNTA(K6:K36)</f>
        <v>0.82608695652173914</v>
      </c>
      <c r="L44" s="90">
        <f t="shared" ref="L44:M44" si="16">COUNTIF(L6:L36, "&gt;69")/COUNTA(L6:L36)</f>
        <v>0.78260869565217395</v>
      </c>
      <c r="M44" s="90" t="e">
        <f t="shared" si="16"/>
        <v>#DIV/0!</v>
      </c>
      <c r="N44" s="90">
        <f>COUNTIF(N6:N36, "&gt;1.4")/COUNTA(N6:N36)</f>
        <v>0.91666666666666663</v>
      </c>
      <c r="O44" s="90">
        <f t="shared" ref="O44:P44" si="17">COUNTIF(O6:O36, "&gt;69")/COUNTA(O6:O36)</f>
        <v>0.70833333333333337</v>
      </c>
      <c r="P44" s="90" t="e">
        <f t="shared" si="17"/>
        <v>#DIV/0!</v>
      </c>
      <c r="Q44" s="90">
        <f>COUNTIF(Q6:Q36, "&gt;1.4")/COUNTA(Q6:Q36)</f>
        <v>0.95652173913043481</v>
      </c>
      <c r="R44" s="90">
        <f t="shared" ref="R44:S44" si="18">COUNTIF(R6:R36, "&gt;69")/COUNTA(R6:R36)</f>
        <v>0.52380952380952384</v>
      </c>
      <c r="S44" s="90" t="e">
        <f t="shared" si="18"/>
        <v>#DIV/0!</v>
      </c>
      <c r="T44" s="90">
        <f>COUNTIF(T6:T36, "&gt;1.4")/COUNTA(T6:T36)</f>
        <v>0.95238095238095233</v>
      </c>
      <c r="U44" s="90">
        <f t="shared" ref="U44:V44" si="19">COUNTIF(U6:U36, "&gt;69")/COUNTA(U6:U36)</f>
        <v>0.90909090909090906</v>
      </c>
      <c r="V44" s="90" t="e">
        <f t="shared" si="19"/>
        <v>#DIV/0!</v>
      </c>
      <c r="W44" s="90">
        <f>COUNTIF(W6:W36, "&gt;1.4")/COUNTA(W6:W36)</f>
        <v>0.90476190476190477</v>
      </c>
      <c r="X44" s="90">
        <f t="shared" ref="X44:Y44" si="20">COUNTIF(X6:X36, "&gt;69")/COUNTA(X6:X36)</f>
        <v>0.76190476190476186</v>
      </c>
      <c r="Y44" s="90" t="e">
        <f t="shared" si="20"/>
        <v>#DIV/0!</v>
      </c>
      <c r="Z44" s="90">
        <f>COUNTIF(Z6:Z36, "&gt;1.4")/COUNTA(Z6:Z36)</f>
        <v>0.9</v>
      </c>
      <c r="AA44" s="90">
        <f t="shared" ref="AA44:AB44" si="21">COUNTIF(AA6:AA36, "&gt;69")/COUNTA(AA6:AA36)</f>
        <v>0.6</v>
      </c>
      <c r="AB44" s="90" t="e">
        <f t="shared" si="21"/>
        <v>#DIV/0!</v>
      </c>
      <c r="AC44" s="90">
        <f>COUNTIF(AC6:AC36, "&gt;1.4")/COUNTA(AC6:AC36)</f>
        <v>0.84210526315789469</v>
      </c>
      <c r="AD44" s="90">
        <f t="shared" ref="AD44:AE44" si="22">COUNTIF(AD6:AD36, "&gt;69")/COUNTA(AD6:AD36)</f>
        <v>0.77777777777777779</v>
      </c>
      <c r="AE44" s="90" t="e">
        <f t="shared" si="22"/>
        <v>#DIV/0!</v>
      </c>
      <c r="AF44" s="90">
        <f>COUNTIF(AF6:AF36, "&gt;1.4")/COUNTA(AF6:AF36)</f>
        <v>0.94736842105263153</v>
      </c>
      <c r="AG44" s="90">
        <f t="shared" ref="AG44:AH44" si="23">COUNTIF(AG6:AG36, "&gt;69")/COUNTA(AG6:AG36)</f>
        <v>0.70588235294117652</v>
      </c>
      <c r="AH44" s="90" t="e">
        <f t="shared" si="23"/>
        <v>#DIV/0!</v>
      </c>
      <c r="AI44" s="90">
        <f>COUNTIF(AI6:AI36, "&gt;1.4")/COUNTA(AI6:AI36)</f>
        <v>0.57894736842105265</v>
      </c>
      <c r="AJ44" s="90">
        <f>COUNTIF(AJ6:AJ36, "&gt;69")/COUNTA(AJ6:AJ36)</f>
        <v>0.7142857142857143</v>
      </c>
      <c r="AK44" s="91"/>
      <c r="AL44" s="92"/>
    </row>
    <row r="45" spans="1:38" ht="15.75" thickTop="1">
      <c r="A45" s="93"/>
      <c r="B45" s="94"/>
      <c r="C45" s="77"/>
      <c r="D45" s="77"/>
      <c r="E45" s="77"/>
    </row>
    <row r="46" spans="1:38">
      <c r="A46" s="95" t="s">
        <v>33</v>
      </c>
      <c r="B46" s="96"/>
      <c r="C46" s="97">
        <f>COUNTIF(C6:C35,"x")</f>
        <v>9</v>
      </c>
      <c r="D46" s="98"/>
      <c r="E46" s="99"/>
      <c r="G46" s="100">
        <f>SUMPRODUCT(--(C6:C29="x"),--(G6:G29&gt;=69))/C46</f>
        <v>0.66666666666666663</v>
      </c>
      <c r="H46" s="100">
        <f>SUMPRODUCT(--(C6:C29="x"),--(H6:H29&gt;=1.4))/C46</f>
        <v>0.88888888888888884</v>
      </c>
      <c r="I46" s="100">
        <f>SUMPRODUCT(--(C6:C29="x"),--(I6:I29&gt;=69))/C46</f>
        <v>0.33333333333333331</v>
      </c>
      <c r="J46" s="100">
        <f>SUMPRODUCT(--(C6:C29="x"),--(J6:J29&gt;=69))/C46</f>
        <v>0</v>
      </c>
      <c r="K46" s="100">
        <f>SUMPRODUCT(--(C6:C29="x"),--(K6:K29&gt;=1.4))/C46</f>
        <v>0.77777777777777779</v>
      </c>
      <c r="L46" s="100">
        <f>SUMPRODUCT(--(C6:C29="x"),--(L6:L29&gt;=69))/C46</f>
        <v>0.66666666666666663</v>
      </c>
      <c r="M46" s="100">
        <f>SUMPRODUCT(--(C6:C29="x"),--(M6:M29&gt;=69))/C46</f>
        <v>0</v>
      </c>
      <c r="N46" s="100">
        <f>SUMPRODUCT(--(C6:C29="x"),--(N6:N29&gt;=1.4))/C46</f>
        <v>0.77777777777777779</v>
      </c>
      <c r="O46" s="100">
        <f>SUMPRODUCT(--(C6:C29="x"),--(O6:O29&gt;=69))/C46</f>
        <v>0.66666666666666663</v>
      </c>
      <c r="P46" s="100">
        <f>SUMPRODUCT(--(C6:C29="x"),--(P6:P29&gt;=69))/C46</f>
        <v>0</v>
      </c>
      <c r="Q46" s="100">
        <f>SUMPRODUCT(--(C6:C29="x"),--(Q6:Q29&gt;=1.4))/C46</f>
        <v>1</v>
      </c>
      <c r="R46" s="100">
        <f>SUMPRODUCT(--(C6:C29="x"),--(R6:R29&gt;=69))/C46</f>
        <v>0.22222222222222221</v>
      </c>
      <c r="S46" s="100">
        <f>SUMPRODUCT(--(C6:C29="x"),--(S6:S29&gt;=69))/C46</f>
        <v>0</v>
      </c>
      <c r="T46" s="100">
        <f>SUMPRODUCT(--(C6:C29="x"),--(T6:T29&gt;=1.4))/C46</f>
        <v>0.77777777777777779</v>
      </c>
      <c r="U46" s="100">
        <f>SUMPRODUCT(--(C6:C29="x"),--(U6:U29&gt;=1.4))/C46</f>
        <v>0.88888888888888884</v>
      </c>
      <c r="V46" s="100">
        <f>SUMPRODUCT(--(C6:C29="x"),--(V6:V29&gt;=69))/C46</f>
        <v>0</v>
      </c>
      <c r="W46" s="100">
        <f>SUMPRODUCT(--(C6:C29="x"),--(W6:W29&gt;=1.4))/C46</f>
        <v>0.55555555555555558</v>
      </c>
      <c r="X46" s="100">
        <f>SUMPRODUCT(--(C6:C29="x"),--(X6:X29&gt;=69))/C46</f>
        <v>0.55555555555555558</v>
      </c>
      <c r="Y46" s="100">
        <f>SUMPRODUCT(--(C6:C29="x"),--(Y6:Y29&gt;=1.4))/C46</f>
        <v>0</v>
      </c>
      <c r="Z46" s="100">
        <f>SUMPRODUCT(--(C6:C29="x"),--(Z6:Z29&gt;=1.4))/C46</f>
        <v>0.77777777777777779</v>
      </c>
      <c r="AA46" s="100">
        <f>SUMPRODUCT(--(C6:C29="x"),--(AA6:AA29&gt;=69))/C46</f>
        <v>0.22222222222222221</v>
      </c>
      <c r="AB46" s="100">
        <f>SUMPRODUCT(--(C6:C29="x"),--(AB6:AB29&gt;=69))/C46</f>
        <v>0</v>
      </c>
      <c r="AC46" s="100">
        <f>SUMPRODUCT(--(C6:C29="x"),--(AC6:AC29&gt;=1.4))/C46</f>
        <v>0.55555555555555558</v>
      </c>
      <c r="AD46" s="100">
        <f>SUMPRODUCT(--(C6:C29="x"),--(AD6:AD29&gt;=69))/C46</f>
        <v>0.44444444444444442</v>
      </c>
      <c r="AE46" s="100">
        <f>SUMPRODUCT(--(C6:C29="x"),--(AE6:AE29&gt;=69))/C46</f>
        <v>0</v>
      </c>
      <c r="AF46" s="100">
        <f>SUMPRODUCT(--(C6:C29="x"),--(AF6:AF29&gt;=1.4))/C46</f>
        <v>0.77777777777777779</v>
      </c>
      <c r="AG46" s="100">
        <f>SUMPRODUCT(--(C6:C29="x"),--(AG6:AG29&gt;=69))/C46</f>
        <v>0.22222222222222221</v>
      </c>
      <c r="AH46" s="100">
        <f>SUMPRODUCT(--(C6:C29="x"),--(AH6:AH29&gt;=69))/C46</f>
        <v>0</v>
      </c>
      <c r="AI46" s="100">
        <f>SUMPRODUCT(--(C6:C29="x"),--(AI6:AI29&gt;=1.4))/C46</f>
        <v>0</v>
      </c>
      <c r="AJ46" s="100">
        <f>SUMPRODUCT(--(C6:C29="x"),--(AJ6:AJ29&gt;=69))/C46</f>
        <v>0</v>
      </c>
    </row>
    <row r="47" spans="1:38">
      <c r="A47" s="107" t="s">
        <v>64</v>
      </c>
      <c r="B47" s="108">
        <f>COUNTIF(B6:B40,"&gt; 1")</f>
        <v>14</v>
      </c>
      <c r="C47" s="96"/>
      <c r="D47" s="96"/>
    </row>
    <row r="48" spans="1:38" ht="15.75" thickBot="1">
      <c r="A48" s="101"/>
    </row>
    <row r="49" spans="1:15" ht="15.75" thickTop="1">
      <c r="A49" s="102" t="s">
        <v>34</v>
      </c>
    </row>
    <row r="50" spans="1:15">
      <c r="A50" s="103" t="s">
        <v>35</v>
      </c>
      <c r="H50" s="104"/>
      <c r="I50" s="105"/>
      <c r="J50" s="104"/>
      <c r="K50" s="104"/>
      <c r="L50" s="105"/>
      <c r="M50" s="104"/>
      <c r="N50" s="104"/>
      <c r="O50" s="105"/>
    </row>
    <row r="51" spans="1:15">
      <c r="A51" s="106" t="s">
        <v>36</v>
      </c>
      <c r="G51" s="1"/>
      <c r="H51" s="1"/>
      <c r="I51" s="1"/>
      <c r="K51" s="1"/>
    </row>
    <row r="52" spans="1:15" ht="15.75" thickBot="1">
      <c r="A52" s="101" t="s">
        <v>37</v>
      </c>
    </row>
    <row r="53" spans="1:15" ht="15.75" thickTop="1"/>
  </sheetData>
  <mergeCells count="22">
    <mergeCell ref="Z4:AA4"/>
    <mergeCell ref="AC4:AD4"/>
    <mergeCell ref="AF4:AG4"/>
    <mergeCell ref="AI4:AJ4"/>
    <mergeCell ref="H4:I4"/>
    <mergeCell ref="K4:L4"/>
    <mergeCell ref="N4:O4"/>
    <mergeCell ref="Q4:R4"/>
    <mergeCell ref="T4:U4"/>
    <mergeCell ref="W4:X4"/>
    <mergeCell ref="T3:U3"/>
    <mergeCell ref="W3:X3"/>
    <mergeCell ref="Z3:AA3"/>
    <mergeCell ref="AC3:AD3"/>
    <mergeCell ref="AF3:AG3"/>
    <mergeCell ref="AI3:AJ3"/>
    <mergeCell ref="A1:B1"/>
    <mergeCell ref="D1:E1"/>
    <mergeCell ref="H3:I3"/>
    <mergeCell ref="K3:L3"/>
    <mergeCell ref="N3:O3"/>
    <mergeCell ref="Q3:R3"/>
  </mergeCells>
  <conditionalFormatting sqref="AJ43">
    <cfRule type="cellIs" dxfId="125" priority="76" operator="between">
      <formula>70%</formula>
      <formula>100%</formula>
    </cfRule>
    <cfRule type="cellIs" dxfId="124" priority="77" operator="between">
      <formula>0%</formula>
      <formula>69%</formula>
    </cfRule>
  </conditionalFormatting>
  <conditionalFormatting sqref="G43:I43">
    <cfRule type="cellIs" dxfId="123" priority="66" operator="between">
      <formula>70%</formula>
      <formula>100%</formula>
    </cfRule>
    <cfRule type="cellIs" dxfId="122" priority="67" operator="between">
      <formula>0%</formula>
      <formula>69%</formula>
    </cfRule>
  </conditionalFormatting>
  <conditionalFormatting sqref="M43">
    <cfRule type="cellIs" dxfId="121" priority="60" operator="between">
      <formula>70%</formula>
      <formula>100%</formula>
    </cfRule>
    <cfRule type="cellIs" dxfId="120" priority="61" operator="between">
      <formula>0%</formula>
      <formula>69%</formula>
    </cfRule>
  </conditionalFormatting>
  <conditionalFormatting sqref="AK6:AK42">
    <cfRule type="containsBlanks" priority="68" stopIfTrue="1">
      <formula>LEN(TRIM(AK6))=0</formula>
    </cfRule>
    <cfRule type="cellIs" dxfId="119" priority="69" stopIfTrue="1" operator="lessThan">
      <formula>1.4999999</formula>
    </cfRule>
    <cfRule type="cellIs" dxfId="118" priority="70" stopIfTrue="1" operator="between">
      <formula>1.49999999999999</formula>
      <formula>2.499999999999</formula>
    </cfRule>
    <cfRule type="cellIs" dxfId="117" priority="71" stopIfTrue="1" operator="between">
      <formula>2.5</formula>
      <formula>4</formula>
    </cfRule>
  </conditionalFormatting>
  <conditionalFormatting sqref="AJ45 AJ47:AJ61">
    <cfRule type="containsBlanks" priority="78" stopIfTrue="1">
      <formula>LEN(TRIM(AJ45))=0</formula>
    </cfRule>
    <cfRule type="cellIs" dxfId="116" priority="79" stopIfTrue="1" operator="between">
      <formula>0</formula>
      <formula>65</formula>
    </cfRule>
    <cfRule type="cellIs" dxfId="115" priority="80" stopIfTrue="1" operator="between">
      <formula>70</formula>
      <formula>100</formula>
    </cfRule>
    <cfRule type="cellIs" dxfId="114" priority="81" stopIfTrue="1" operator="between">
      <formula>65</formula>
      <formula>69.99999999</formula>
    </cfRule>
  </conditionalFormatting>
  <conditionalFormatting sqref="K45 K51:K61 K47:K49">
    <cfRule type="containsBlanks" priority="150" stopIfTrue="1">
      <formula>LEN(TRIM(K45))=0</formula>
    </cfRule>
    <cfRule type="cellIs" dxfId="113" priority="151" stopIfTrue="1" operator="lessThan">
      <formula>1.4999999</formula>
    </cfRule>
    <cfRule type="cellIs" dxfId="112" priority="152" stopIfTrue="1" operator="between">
      <formula>1.49999999999999</formula>
      <formula>2.499999999999</formula>
    </cfRule>
    <cfRule type="cellIs" dxfId="111" priority="153" stopIfTrue="1" operator="between">
      <formula>2.5</formula>
      <formula>4</formula>
    </cfRule>
  </conditionalFormatting>
  <conditionalFormatting sqref="N45 N51:N61 N47:N49">
    <cfRule type="containsBlanks" priority="146" stopIfTrue="1">
      <formula>LEN(TRIM(N45))=0</formula>
    </cfRule>
    <cfRule type="cellIs" dxfId="110" priority="147" stopIfTrue="1" operator="lessThan">
      <formula>1.4999999</formula>
    </cfRule>
    <cfRule type="cellIs" dxfId="109" priority="148" stopIfTrue="1" operator="between">
      <formula>1.49999999999999</formula>
      <formula>2.499999999999</formula>
    </cfRule>
    <cfRule type="cellIs" dxfId="108" priority="149" stopIfTrue="1" operator="between">
      <formula>2.5</formula>
      <formula>4</formula>
    </cfRule>
  </conditionalFormatting>
  <conditionalFormatting sqref="AC45 AC47:AC61">
    <cfRule type="containsBlanks" priority="142" stopIfTrue="1">
      <formula>LEN(TRIM(AC45))=0</formula>
    </cfRule>
    <cfRule type="cellIs" dxfId="107" priority="143" stopIfTrue="1" operator="lessThan">
      <formula>1.4999999</formula>
    </cfRule>
    <cfRule type="cellIs" dxfId="106" priority="144" stopIfTrue="1" operator="between">
      <formula>1.49999999999999</formula>
      <formula>2.499999999999</formula>
    </cfRule>
    <cfRule type="cellIs" dxfId="105" priority="145" stopIfTrue="1" operator="between">
      <formula>2.5</formula>
      <formula>4</formula>
    </cfRule>
  </conditionalFormatting>
  <conditionalFormatting sqref="AF45 AF47:AF61">
    <cfRule type="containsBlanks" priority="138" stopIfTrue="1">
      <formula>LEN(TRIM(AF45))=0</formula>
    </cfRule>
    <cfRule type="cellIs" dxfId="104" priority="139" stopIfTrue="1" operator="lessThan">
      <formula>1.4999999</formula>
    </cfRule>
    <cfRule type="cellIs" dxfId="103" priority="140" stopIfTrue="1" operator="between">
      <formula>1.49999999999999</formula>
      <formula>2.499999999999</formula>
    </cfRule>
    <cfRule type="cellIs" dxfId="102" priority="141" stopIfTrue="1" operator="between">
      <formula>2.5</formula>
      <formula>4</formula>
    </cfRule>
  </conditionalFormatting>
  <conditionalFormatting sqref="Q45 Q47:Q61">
    <cfRule type="containsBlanks" priority="134" stopIfTrue="1">
      <formula>LEN(TRIM(Q45))=0</formula>
    </cfRule>
    <cfRule type="cellIs" dxfId="101" priority="135" stopIfTrue="1" operator="lessThan">
      <formula>1.4999999</formula>
    </cfRule>
    <cfRule type="cellIs" dxfId="100" priority="136" stopIfTrue="1" operator="between">
      <formula>1.49999999999999</formula>
      <formula>2.499999999999</formula>
    </cfRule>
    <cfRule type="cellIs" dxfId="99" priority="137" stopIfTrue="1" operator="between">
      <formula>2.5</formula>
      <formula>4</formula>
    </cfRule>
  </conditionalFormatting>
  <conditionalFormatting sqref="T45 T47:T61">
    <cfRule type="containsBlanks" priority="130" stopIfTrue="1">
      <formula>LEN(TRIM(T45))=0</formula>
    </cfRule>
    <cfRule type="cellIs" dxfId="98" priority="131" stopIfTrue="1" operator="lessThan">
      <formula>1.4999999</formula>
    </cfRule>
    <cfRule type="cellIs" dxfId="97" priority="132" stopIfTrue="1" operator="between">
      <formula>1.49999999999999</formula>
      <formula>2.499999999999</formula>
    </cfRule>
    <cfRule type="cellIs" dxfId="96" priority="133" stopIfTrue="1" operator="between">
      <formula>2.5</formula>
      <formula>4</formula>
    </cfRule>
  </conditionalFormatting>
  <conditionalFormatting sqref="W45 W47:W61">
    <cfRule type="containsBlanks" priority="126" stopIfTrue="1">
      <formula>LEN(TRIM(W45))=0</formula>
    </cfRule>
    <cfRule type="cellIs" dxfId="95" priority="127" stopIfTrue="1" operator="lessThan">
      <formula>1.4999999</formula>
    </cfRule>
    <cfRule type="cellIs" dxfId="94" priority="128" stopIfTrue="1" operator="between">
      <formula>1.49999999999999</formula>
      <formula>2.499999999999</formula>
    </cfRule>
    <cfRule type="cellIs" dxfId="93" priority="129" stopIfTrue="1" operator="between">
      <formula>2.5</formula>
      <formula>4</formula>
    </cfRule>
  </conditionalFormatting>
  <conditionalFormatting sqref="Z45 Z47:Z61">
    <cfRule type="containsBlanks" priority="122" stopIfTrue="1">
      <formula>LEN(TRIM(Z45))=0</formula>
    </cfRule>
    <cfRule type="cellIs" dxfId="92" priority="123" stopIfTrue="1" operator="lessThan">
      <formula>1.4999999</formula>
    </cfRule>
    <cfRule type="cellIs" dxfId="91" priority="124" stopIfTrue="1" operator="between">
      <formula>1.49999999999999</formula>
      <formula>2.499999999999</formula>
    </cfRule>
    <cfRule type="cellIs" dxfId="90" priority="125" stopIfTrue="1" operator="between">
      <formula>2.5</formula>
      <formula>4</formula>
    </cfRule>
  </conditionalFormatting>
  <conditionalFormatting sqref="I45:J45 I51:J61 I47:J49">
    <cfRule type="containsBlanks" priority="118" stopIfTrue="1">
      <formula>LEN(TRIM(I45))=0</formula>
    </cfRule>
    <cfRule type="cellIs" dxfId="89" priority="119" stopIfTrue="1" operator="between">
      <formula>0</formula>
      <formula>65</formula>
    </cfRule>
    <cfRule type="cellIs" dxfId="88" priority="120" stopIfTrue="1" operator="between">
      <formula>70</formula>
      <formula>100</formula>
    </cfRule>
    <cfRule type="cellIs" dxfId="87" priority="121" stopIfTrue="1" operator="between">
      <formula>65</formula>
      <formula>69.99999999</formula>
    </cfRule>
  </conditionalFormatting>
  <conditionalFormatting sqref="L45:M45 L51:M61 L47:M49">
    <cfRule type="containsBlanks" priority="114" stopIfTrue="1">
      <formula>LEN(TRIM(L45))=0</formula>
    </cfRule>
    <cfRule type="cellIs" dxfId="86" priority="115" stopIfTrue="1" operator="between">
      <formula>0</formula>
      <formula>65</formula>
    </cfRule>
    <cfRule type="cellIs" dxfId="85" priority="116" stopIfTrue="1" operator="between">
      <formula>70</formula>
      <formula>100</formula>
    </cfRule>
    <cfRule type="cellIs" dxfId="84" priority="117" stopIfTrue="1" operator="between">
      <formula>65</formula>
      <formula>69.99999999</formula>
    </cfRule>
  </conditionalFormatting>
  <conditionalFormatting sqref="O45:P45 O51:P61 P50 O47:P49">
    <cfRule type="containsBlanks" priority="110" stopIfTrue="1">
      <formula>LEN(TRIM(O45))=0</formula>
    </cfRule>
    <cfRule type="cellIs" dxfId="83" priority="111" stopIfTrue="1" operator="between">
      <formula>0</formula>
      <formula>65</formula>
    </cfRule>
    <cfRule type="cellIs" dxfId="82" priority="112" stopIfTrue="1" operator="between">
      <formula>70</formula>
      <formula>100</formula>
    </cfRule>
    <cfRule type="cellIs" dxfId="81" priority="113" stopIfTrue="1" operator="between">
      <formula>65</formula>
      <formula>69.99999999</formula>
    </cfRule>
  </conditionalFormatting>
  <conditionalFormatting sqref="AD45:AE45 AD47:AE61">
    <cfRule type="containsBlanks" priority="106" stopIfTrue="1">
      <formula>LEN(TRIM(AD45))=0</formula>
    </cfRule>
    <cfRule type="cellIs" dxfId="80" priority="107" stopIfTrue="1" operator="between">
      <formula>0</formula>
      <formula>65</formula>
    </cfRule>
    <cfRule type="cellIs" dxfId="79" priority="108" stopIfTrue="1" operator="between">
      <formula>70</formula>
      <formula>100</formula>
    </cfRule>
    <cfRule type="cellIs" dxfId="78" priority="109" stopIfTrue="1" operator="between">
      <formula>65</formula>
      <formula>69.99999999</formula>
    </cfRule>
  </conditionalFormatting>
  <conditionalFormatting sqref="AG45:AH45 AG47:AH61">
    <cfRule type="containsBlanks" priority="102" stopIfTrue="1">
      <formula>LEN(TRIM(AG45))=0</formula>
    </cfRule>
    <cfRule type="cellIs" dxfId="77" priority="103" stopIfTrue="1" operator="between">
      <formula>0</formula>
      <formula>65</formula>
    </cfRule>
    <cfRule type="cellIs" dxfId="76" priority="104" stopIfTrue="1" operator="between">
      <formula>70</formula>
      <formula>100</formula>
    </cfRule>
    <cfRule type="cellIs" dxfId="75" priority="105" stopIfTrue="1" operator="between">
      <formula>65</formula>
      <formula>69.99999999</formula>
    </cfRule>
  </conditionalFormatting>
  <conditionalFormatting sqref="R45:S45 R47:S61">
    <cfRule type="containsBlanks" priority="98" stopIfTrue="1">
      <formula>LEN(TRIM(R45))=0</formula>
    </cfRule>
    <cfRule type="cellIs" dxfId="74" priority="99" stopIfTrue="1" operator="between">
      <formula>0</formula>
      <formula>65</formula>
    </cfRule>
    <cfRule type="cellIs" dxfId="73" priority="100" stopIfTrue="1" operator="between">
      <formula>70</formula>
      <formula>100</formula>
    </cfRule>
    <cfRule type="cellIs" dxfId="72" priority="101" stopIfTrue="1" operator="between">
      <formula>65</formula>
      <formula>69.99999999</formula>
    </cfRule>
  </conditionalFormatting>
  <conditionalFormatting sqref="U45:V45 U47:V61">
    <cfRule type="containsBlanks" priority="94" stopIfTrue="1">
      <formula>LEN(TRIM(U45))=0</formula>
    </cfRule>
    <cfRule type="cellIs" dxfId="71" priority="95" stopIfTrue="1" operator="between">
      <formula>0</formula>
      <formula>65</formula>
    </cfRule>
    <cfRule type="cellIs" dxfId="70" priority="96" stopIfTrue="1" operator="between">
      <formula>70</formula>
      <formula>100</formula>
    </cfRule>
    <cfRule type="cellIs" dxfId="69" priority="97" stopIfTrue="1" operator="between">
      <formula>65</formula>
      <formula>69.99999999</formula>
    </cfRule>
  </conditionalFormatting>
  <conditionalFormatting sqref="X45:Y45 X47:Y61">
    <cfRule type="containsBlanks" priority="90" stopIfTrue="1">
      <formula>LEN(TRIM(X45))=0</formula>
    </cfRule>
    <cfRule type="cellIs" dxfId="68" priority="91" stopIfTrue="1" operator="between">
      <formula>0</formula>
      <formula>65</formula>
    </cfRule>
    <cfRule type="cellIs" dxfId="67" priority="92" stopIfTrue="1" operator="between">
      <formula>70</formula>
      <formula>100</formula>
    </cfRule>
    <cfRule type="cellIs" dxfId="66" priority="93" stopIfTrue="1" operator="between">
      <formula>65</formula>
      <formula>69.99999999</formula>
    </cfRule>
  </conditionalFormatting>
  <conditionalFormatting sqref="AA45:AB45 AA47:AB61">
    <cfRule type="containsBlanks" priority="86" stopIfTrue="1">
      <formula>LEN(TRIM(AA45))=0</formula>
    </cfRule>
    <cfRule type="cellIs" dxfId="65" priority="87" stopIfTrue="1" operator="between">
      <formula>0</formula>
      <formula>65</formula>
    </cfRule>
    <cfRule type="cellIs" dxfId="64" priority="88" stopIfTrue="1" operator="between">
      <formula>70</formula>
      <formula>100</formula>
    </cfRule>
    <cfRule type="cellIs" dxfId="63" priority="89" stopIfTrue="1" operator="between">
      <formula>65</formula>
      <formula>69.99999999</formula>
    </cfRule>
  </conditionalFormatting>
  <conditionalFormatting sqref="AI45 AI47:AI61">
    <cfRule type="containsBlanks" priority="82" stopIfTrue="1">
      <formula>LEN(TRIM(AI45))=0</formula>
    </cfRule>
    <cfRule type="cellIs" dxfId="62" priority="83" stopIfTrue="1" operator="lessThan">
      <formula>1.4999999</formula>
    </cfRule>
    <cfRule type="cellIs" dxfId="61" priority="84" stopIfTrue="1" operator="between">
      <formula>1.49999999999999</formula>
      <formula>2.499999999999</formula>
    </cfRule>
    <cfRule type="cellIs" dxfId="60" priority="85" stopIfTrue="1" operator="between">
      <formula>2.5</formula>
      <formula>4</formula>
    </cfRule>
  </conditionalFormatting>
  <conditionalFormatting sqref="AL6:AL42">
    <cfRule type="containsBlanks" priority="72" stopIfTrue="1">
      <formula>LEN(TRIM(AL6))=0</formula>
    </cfRule>
    <cfRule type="cellIs" dxfId="59" priority="73" stopIfTrue="1" operator="between">
      <formula>0</formula>
      <formula>65</formula>
    </cfRule>
    <cfRule type="cellIs" dxfId="58" priority="74" stopIfTrue="1" operator="between">
      <formula>70</formula>
      <formula>100</formula>
    </cfRule>
    <cfRule type="cellIs" dxfId="57" priority="75" stopIfTrue="1" operator="between">
      <formula>65</formula>
      <formula>69.99999999</formula>
    </cfRule>
  </conditionalFormatting>
  <conditionalFormatting sqref="J43">
    <cfRule type="cellIs" dxfId="56" priority="64" operator="between">
      <formula>70%</formula>
      <formula>100%</formula>
    </cfRule>
    <cfRule type="cellIs" dxfId="55" priority="65" operator="between">
      <formula>0%</formula>
      <formula>69%</formula>
    </cfRule>
  </conditionalFormatting>
  <conditionalFormatting sqref="K43:L43">
    <cfRule type="cellIs" dxfId="54" priority="62" operator="between">
      <formula>70%</formula>
      <formula>100%</formula>
    </cfRule>
    <cfRule type="cellIs" dxfId="53" priority="63" operator="between">
      <formula>0%</formula>
      <formula>69%</formula>
    </cfRule>
  </conditionalFormatting>
  <conditionalFormatting sqref="N43:O43">
    <cfRule type="cellIs" dxfId="52" priority="58" operator="between">
      <formula>70%</formula>
      <formula>100%</formula>
    </cfRule>
    <cfRule type="cellIs" dxfId="51" priority="59" operator="between">
      <formula>0%</formula>
      <formula>69%</formula>
    </cfRule>
  </conditionalFormatting>
  <conditionalFormatting sqref="P43">
    <cfRule type="cellIs" dxfId="50" priority="56" operator="between">
      <formula>70%</formula>
      <formula>100%</formula>
    </cfRule>
    <cfRule type="cellIs" dxfId="49" priority="57" operator="between">
      <formula>0%</formula>
      <formula>69%</formula>
    </cfRule>
  </conditionalFormatting>
  <conditionalFormatting sqref="AI43">
    <cfRule type="cellIs" dxfId="48" priority="54" operator="between">
      <formula>70%</formula>
      <formula>100%</formula>
    </cfRule>
    <cfRule type="cellIs" dxfId="47" priority="55" operator="between">
      <formula>0%</formula>
      <formula>69%</formula>
    </cfRule>
  </conditionalFormatting>
  <conditionalFormatting sqref="Q43:R43 T43:U43 W43:X43 Z43:AA43 AC43:AD43 AF43:AG43">
    <cfRule type="cellIs" dxfId="46" priority="52" operator="between">
      <formula>70%</formula>
      <formula>100%</formula>
    </cfRule>
    <cfRule type="cellIs" dxfId="45" priority="53" operator="between">
      <formula>0%</formula>
      <formula>69%</formula>
    </cfRule>
  </conditionalFormatting>
  <conditionalFormatting sqref="S43 V43 Y43 AB43 AE43 AH43">
    <cfRule type="cellIs" dxfId="44" priority="50" operator="between">
      <formula>70%</formula>
      <formula>100%</formula>
    </cfRule>
    <cfRule type="cellIs" dxfId="43" priority="51" operator="between">
      <formula>0%</formula>
      <formula>69%</formula>
    </cfRule>
  </conditionalFormatting>
  <conditionalFormatting sqref="H44:J44 L44:AJ44">
    <cfRule type="cellIs" dxfId="42" priority="48" operator="between">
      <formula>70%</formula>
      <formula>100%</formula>
    </cfRule>
    <cfRule type="cellIs" dxfId="41" priority="49" operator="between">
      <formula>0%</formula>
      <formula>69%</formula>
    </cfRule>
  </conditionalFormatting>
  <conditionalFormatting sqref="G44">
    <cfRule type="cellIs" dxfId="40" priority="42" operator="between">
      <formula>70%</formula>
      <formula>100%</formula>
    </cfRule>
    <cfRule type="cellIs" dxfId="39" priority="43" operator="between">
      <formula>0%</formula>
      <formula>69%</formula>
    </cfRule>
  </conditionalFormatting>
  <conditionalFormatting sqref="G45 H50:O50 G47:G61">
    <cfRule type="containsBlanks" priority="44" stopIfTrue="1">
      <formula>LEN(TRIM(G45))=0</formula>
    </cfRule>
    <cfRule type="cellIs" dxfId="38" priority="45" stopIfTrue="1" operator="between">
      <formula>0</formula>
      <formula>65</formula>
    </cfRule>
    <cfRule type="cellIs" dxfId="37" priority="46" stopIfTrue="1" operator="between">
      <formula>70</formula>
      <formula>100</formula>
    </cfRule>
    <cfRule type="cellIs" dxfId="36" priority="47" stopIfTrue="1" operator="between">
      <formula>65</formula>
      <formula>69.99999999</formula>
    </cfRule>
  </conditionalFormatting>
  <conditionalFormatting sqref="K6:K42 N6:N42 Q6:Q42 T6:T42 W6:W42 AC6:AC42 AF6:AF42 AI6:AI42">
    <cfRule type="containsBlanks" priority="38" stopIfTrue="1">
      <formula>LEN(TRIM(K6))=0</formula>
    </cfRule>
    <cfRule type="cellIs" dxfId="35" priority="39" stopIfTrue="1" operator="lessThan">
      <formula>1.4999999</formula>
    </cfRule>
    <cfRule type="cellIs" dxfId="34" priority="40" stopIfTrue="1" operator="between">
      <formula>1.49999999999999</formula>
      <formula>2.499999999999</formula>
    </cfRule>
    <cfRule type="cellIs" dxfId="33" priority="41" stopIfTrue="1" operator="between">
      <formula>2.5</formula>
      <formula>4</formula>
    </cfRule>
  </conditionalFormatting>
  <conditionalFormatting sqref="Z6:Z42 H6:H42">
    <cfRule type="containsBlanks" priority="34" stopIfTrue="1">
      <formula>LEN(TRIM(H6))=0</formula>
    </cfRule>
    <cfRule type="cellIs" dxfId="32" priority="35" stopIfTrue="1" operator="lessThan">
      <formula>1.4999999</formula>
    </cfRule>
    <cfRule type="cellIs" dxfId="31" priority="36" stopIfTrue="1" operator="between">
      <formula>1.49999999999999</formula>
      <formula>2.499999999999</formula>
    </cfRule>
    <cfRule type="cellIs" dxfId="30" priority="37" stopIfTrue="1" operator="between">
      <formula>2.5</formula>
      <formula>4</formula>
    </cfRule>
  </conditionalFormatting>
  <conditionalFormatting sqref="AJ6:AJ42 AG6:AH42 AD6:AE42 AA6:AB42 X6:Y42 U6:V42 R6:S42 O6:P42 L6:M42 I6:J42 G29:G42">
    <cfRule type="containsBlanks" priority="30" stopIfTrue="1">
      <formula>LEN(TRIM(G6))=0</formula>
    </cfRule>
    <cfRule type="cellIs" dxfId="29" priority="31" stopIfTrue="1" operator="between">
      <formula>0</formula>
      <formula>65</formula>
    </cfRule>
    <cfRule type="cellIs" dxfId="28" priority="32" stopIfTrue="1" operator="between">
      <formula>70</formula>
      <formula>100</formula>
    </cfRule>
    <cfRule type="cellIs" dxfId="27" priority="33" stopIfTrue="1" operator="between">
      <formula>65</formula>
      <formula>69.99999999</formula>
    </cfRule>
  </conditionalFormatting>
  <conditionalFormatting sqref="E6:E44 F6:F7 F10:F16 F18 F20:F22 F24:F25 F27:F29">
    <cfRule type="containsBlanks" dxfId="26" priority="26">
      <formula>LEN(TRIM(E6))=0</formula>
    </cfRule>
    <cfRule type="cellIs" dxfId="25" priority="27" operator="between">
      <formula>0</formula>
      <formula>399</formula>
    </cfRule>
    <cfRule type="cellIs" dxfId="24" priority="28" operator="between">
      <formula>400</formula>
      <formula>499</formula>
    </cfRule>
    <cfRule type="cellIs" dxfId="23" priority="29" operator="between">
      <formula>500</formula>
      <formula>600</formula>
    </cfRule>
  </conditionalFormatting>
  <conditionalFormatting sqref="G6">
    <cfRule type="containsBlanks" priority="22" stopIfTrue="1">
      <formula>LEN(TRIM(G6))=0</formula>
    </cfRule>
    <cfRule type="cellIs" dxfId="22" priority="23" stopIfTrue="1" operator="between">
      <formula>0</formula>
      <formula>65</formula>
    </cfRule>
    <cfRule type="cellIs" dxfId="21" priority="24" stopIfTrue="1" operator="between">
      <formula>70</formula>
      <formula>100</formula>
    </cfRule>
    <cfRule type="cellIs" dxfId="20" priority="25" stopIfTrue="1" operator="between">
      <formula>65</formula>
      <formula>69.99999999</formula>
    </cfRule>
  </conditionalFormatting>
  <conditionalFormatting sqref="G7:G28">
    <cfRule type="containsBlanks" priority="18" stopIfTrue="1">
      <formula>LEN(TRIM(G7))=0</formula>
    </cfRule>
    <cfRule type="cellIs" dxfId="19" priority="19" stopIfTrue="1" operator="between">
      <formula>0</formula>
      <formula>65</formula>
    </cfRule>
    <cfRule type="cellIs" dxfId="18" priority="20" stopIfTrue="1" operator="between">
      <formula>70</formula>
      <formula>100</formula>
    </cfRule>
    <cfRule type="cellIs" dxfId="17" priority="21" stopIfTrue="1" operator="between">
      <formula>65</formula>
      <formula>69.99999999</formula>
    </cfRule>
  </conditionalFormatting>
  <conditionalFormatting sqref="K44">
    <cfRule type="cellIs" dxfId="16" priority="16" operator="between">
      <formula>70%</formula>
      <formula>100%</formula>
    </cfRule>
    <cfRule type="cellIs" dxfId="15" priority="17" operator="between">
      <formula>0%</formula>
      <formula>69%</formula>
    </cfRule>
  </conditionalFormatting>
  <conditionalFormatting sqref="G46:AJ46">
    <cfRule type="cellIs" dxfId="14" priority="13" operator="between">
      <formula>70%</formula>
      <formula>100%</formula>
    </cfRule>
    <cfRule type="cellIs" dxfId="13" priority="14" operator="between">
      <formula>66%</formula>
      <formula>69%</formula>
    </cfRule>
    <cfRule type="cellIs" dxfId="12" priority="15" operator="between">
      <formula>0%</formula>
      <formula>65%</formula>
    </cfRule>
  </conditionalFormatting>
  <conditionalFormatting sqref="F41">
    <cfRule type="cellIs" dxfId="11" priority="10" operator="between">
      <formula>0</formula>
      <formula>399</formula>
    </cfRule>
    <cfRule type="cellIs" dxfId="10" priority="11" operator="between">
      <formula>400</formula>
      <formula>499</formula>
    </cfRule>
    <cfRule type="cellIs" dxfId="9" priority="12" operator="between">
      <formula>500</formula>
      <formula>600</formula>
    </cfRule>
  </conditionalFormatting>
  <conditionalFormatting sqref="F8:F9 F17 F19 F26 F30:F40">
    <cfRule type="cellIs" dxfId="8" priority="6" operator="between">
      <formula>0</formula>
      <formula>399</formula>
    </cfRule>
    <cfRule type="cellIs" dxfId="7" priority="7" operator="between">
      <formula>400</formula>
      <formula>499</formula>
    </cfRule>
    <cfRule type="cellIs" dxfId="6" priority="8" operator="between">
      <formula>500</formula>
      <formula>600</formula>
    </cfRule>
  </conditionalFormatting>
  <conditionalFormatting sqref="F23">
    <cfRule type="containsBlanks" dxfId="5" priority="1">
      <formula>LEN(TRIM(F23))=0</formula>
    </cfRule>
    <cfRule type="cellIs" dxfId="4" priority="2" operator="between">
      <formula>0</formula>
      <formula>399</formula>
    </cfRule>
    <cfRule type="cellIs" dxfId="3" priority="3" operator="between">
      <formula>400</formula>
      <formula>499</formula>
    </cfRule>
    <cfRule type="cellIs" dxfId="2" priority="4" operator="between">
      <formula>500</formula>
      <formula>600</formula>
    </cfRule>
  </conditionalFormatting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Blanks" priority="9" id="{A73A9FC5-4426-48D7-B567-1EE9ABC20C0E}">
            <xm:f>LEN(TRIM('https://pwcps.sharepoint.com/sites/VNES-Staff/Shared Documents/Fourth and Fifth Grade/2017-18 5th grade files/Teacher Data Sheets/[Math-VNES-Grade 5.xlsx]Antolick-AM'!#REF!))=0</xm:f>
            <x14:dxf>
              <fill>
                <patternFill patternType="none">
                  <bgColor auto="1"/>
                </patternFill>
              </fill>
            </x14:dxf>
          </x14:cfRule>
          <xm:sqref>F41</xm:sqref>
        </x14:conditionalFormatting>
        <x14:conditionalFormatting xmlns:xm="http://schemas.microsoft.com/office/excel/2006/main">
          <x14:cfRule type="containsBlanks" priority="5" id="{AD087353-961B-4ED4-BF1E-81F31C374CE2}">
            <xm:f>LEN(TRIM('https://pwcps.sharepoint.com/sites/VNES-Staff/Shared Documents/Fourth and Fifth Grade/2017-18 5th grade files/Teacher Data Sheets/[Math-VNES-Grade 5.xlsx]Antolick-PM'!#REF!))=0</xm:f>
            <x14:dxf>
              <fill>
                <patternFill patternType="none">
                  <bgColor auto="1"/>
                </patternFill>
              </fill>
            </x14:dxf>
          </x14:cfRule>
          <xm:sqref>F8:F9 F17 F19 F26 F30:F40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Asmahan R. Jackson</cp:lastModifiedBy>
  <cp:revision/>
  <dcterms:created xsi:type="dcterms:W3CDTF">2018-11-05T15:24:20Z</dcterms:created>
  <dcterms:modified xsi:type="dcterms:W3CDTF">2018-11-05T15:43:50Z</dcterms:modified>
  <cp:category/>
  <cp:contentStatus/>
</cp:coreProperties>
</file>