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heckCompatibility="1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HR\Payroll – B181\NMW CHECK\"/>
    </mc:Choice>
  </mc:AlternateContent>
  <xr:revisionPtr revIDLastSave="0" documentId="13_ncr:1_{0994E689-67D6-4133-9A5D-2F92F25CCBA8}" xr6:coauthVersionLast="47" xr6:coauthVersionMax="47" xr10:uidLastSave="{00000000-0000-0000-0000-000000000000}"/>
  <bookViews>
    <workbookView xWindow="32205" yWindow="9345" windowWidth="21600" windowHeight="11265" xr2:uid="{00000000-000D-0000-FFFF-FFFF00000000}"/>
  </bookViews>
  <sheets>
    <sheet name="Salary and Age" sheetId="1" r:id="rId1"/>
  </sheets>
  <definedNames>
    <definedName name="_xlnm._FilterDatabase" localSheetId="0" hidden="1">'Salary and Age'!$A$1:$U$24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1" l="1"/>
  <c r="N6" i="1"/>
  <c r="N4" i="1"/>
  <c r="N8" i="1"/>
  <c r="N7" i="1"/>
  <c r="N2" i="1"/>
  <c r="N3" i="1"/>
  <c r="K4" i="1"/>
  <c r="L4" i="1" s="1"/>
  <c r="M4" i="1" s="1"/>
  <c r="K8" i="1"/>
  <c r="L8" i="1" s="1"/>
  <c r="M8" i="1" s="1"/>
  <c r="K5" i="1"/>
  <c r="K7" i="1"/>
  <c r="K6" i="1"/>
  <c r="L6" i="1" s="1"/>
  <c r="K2" i="1"/>
  <c r="L2" i="1" s="1"/>
  <c r="K3" i="1"/>
  <c r="A24" i="1"/>
  <c r="M6" i="1" l="1"/>
  <c r="L3" i="1"/>
  <c r="M3" i="1" s="1"/>
  <c r="L7" i="1"/>
  <c r="M7" i="1" s="1"/>
  <c r="M2" i="1"/>
  <c r="L5" i="1"/>
  <c r="M5" i="1" s="1"/>
</calcChain>
</file>

<file path=xl/sharedStrings.xml><?xml version="1.0" encoding="utf-8"?>
<sst xmlns="http://schemas.openxmlformats.org/spreadsheetml/2006/main" count="51" uniqueCount="36">
  <si>
    <t>Pay Group Code</t>
  </si>
  <si>
    <t>Employee Number</t>
  </si>
  <si>
    <t>Reference Number</t>
  </si>
  <si>
    <t>Last Name</t>
  </si>
  <si>
    <t>First Name</t>
  </si>
  <si>
    <t>NI Number</t>
  </si>
  <si>
    <t>Date of Birth</t>
  </si>
  <si>
    <t>Personal Job Title</t>
  </si>
  <si>
    <t>Continuous Service Date</t>
  </si>
  <si>
    <t>EEPAYRATEANNUAL</t>
  </si>
  <si>
    <t>Hours Per Pay Period</t>
  </si>
  <si>
    <t>Hourly</t>
  </si>
  <si>
    <t>Days Per Year</t>
  </si>
  <si>
    <t>Effective From</t>
  </si>
  <si>
    <t>Primary Email</t>
  </si>
  <si>
    <t>State Pension Date</t>
  </si>
  <si>
    <t>APPRENTICE</t>
  </si>
  <si>
    <t>AGE</t>
  </si>
  <si>
    <t>NMW</t>
  </si>
  <si>
    <t>Apprentices over&gt;19 &lt;1 years service</t>
  </si>
  <si>
    <t>NATIONAL MINIMUM WAGE</t>
  </si>
  <si>
    <t>Apprentices&lt;19</t>
  </si>
  <si>
    <t>Length of Service rounded</t>
  </si>
  <si>
    <t>NATIONAL MINIMUM WAGE BASED ON AGE</t>
  </si>
  <si>
    <t>CORRECT WAGE BASED ON AGE</t>
  </si>
  <si>
    <t>AGE ROUNDED **DO NOT DELETE)</t>
  </si>
  <si>
    <t>Yes</t>
  </si>
  <si>
    <t>BLOGGS</t>
  </si>
  <si>
    <t>JOE1</t>
  </si>
  <si>
    <t>JOE2</t>
  </si>
  <si>
    <t>JOE3</t>
  </si>
  <si>
    <t>JOE4</t>
  </si>
  <si>
    <t>JOE5</t>
  </si>
  <si>
    <t>JOE6</t>
  </si>
  <si>
    <t>JOE7</t>
  </si>
  <si>
    <t>abc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</si>
</sst>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3" x14ac:knownFonts="1">
    <font>
      <sz val="10"/>
      <name val="Arial"/>
    </font>
    <font>
      <sz val="10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0" fontId="0" fillId="0" borderId="0" xfId="0" applyNumberFormat="1"/>
    <xf numFmtId="0" fontId="0" fillId="0" borderId="0" xfId="0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164" fontId="0" fillId="0" borderId="0" xfId="0" applyNumberFormat="1"/>
    <xf numFmtId="0" fontId="1" fillId="0" borderId="0" xfId="0" quotePrefix="1" applyFont="1" applyAlignment="1">
      <alignment wrapText="1"/>
    </xf>
    <xf numFmtId="164" fontId="0" fillId="0" borderId="0" xfId="0" applyNumberFormat="1" applyAlignment="1">
      <alignment wrapText="1"/>
    </xf>
    <xf numFmtId="0" fontId="1" fillId="2" borderId="0" xfId="0" applyFont="1" applyFill="1" applyAlignment="1">
      <alignment wrapText="1"/>
    </xf>
    <xf numFmtId="0" fontId="1" fillId="2" borderId="0" xfId="0" quotePrefix="1" applyFont="1" applyFill="1" applyAlignment="1">
      <alignment wrapTex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"/>
  <sheetViews>
    <sheetView tabSelected="1" workbookViewId="0">
      <pane ySplit="1" topLeftCell="A2" activePane="bottomLeft" state="frozen"/>
      <selection pane="bottomLeft" activeCell="A9" sqref="A9"/>
    </sheetView>
  </sheetViews>
  <sheetFormatPr defaultColWidth="11.42578125" defaultRowHeight="12.75" x14ac:dyDescent="0.2"/>
  <cols>
    <col min="2" max="2" width="12.28515625" bestFit="1" customWidth="1"/>
    <col min="3" max="3" width="11" bestFit="1" customWidth="1"/>
    <col min="7" max="7" width="11.42578125" style="6"/>
    <col min="14" max="14" width="12.85546875" customWidth="1"/>
    <col min="15" max="15" width="50.7109375" customWidth="1"/>
    <col min="19" max="19" width="30" bestFit="1" customWidth="1"/>
  </cols>
  <sheetData>
    <row r="1" spans="1:21" s="3" customFormat="1" ht="63.7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6</v>
      </c>
      <c r="G1" s="8" t="s">
        <v>11</v>
      </c>
      <c r="H1" s="3" t="s">
        <v>9</v>
      </c>
      <c r="I1" s="3" t="s">
        <v>8</v>
      </c>
      <c r="J1" s="3" t="s">
        <v>16</v>
      </c>
      <c r="K1" s="9" t="s">
        <v>25</v>
      </c>
      <c r="L1" s="10" t="s">
        <v>23</v>
      </c>
      <c r="M1" s="9" t="s">
        <v>24</v>
      </c>
      <c r="N1" s="9" t="s">
        <v>22</v>
      </c>
      <c r="O1" s="3" t="s">
        <v>7</v>
      </c>
      <c r="P1" s="3" t="s">
        <v>10</v>
      </c>
      <c r="Q1" s="3" t="s">
        <v>12</v>
      </c>
      <c r="R1" s="3" t="s">
        <v>13</v>
      </c>
      <c r="S1" s="3" t="s">
        <v>14</v>
      </c>
      <c r="T1" s="3" t="s">
        <v>5</v>
      </c>
      <c r="U1" s="3" t="s">
        <v>15</v>
      </c>
    </row>
    <row r="2" spans="1:21" ht="13.5" customHeight="1" x14ac:dyDescent="0.2">
      <c r="A2" t="s">
        <v>35</v>
      </c>
      <c r="B2" s="2">
        <v>1</v>
      </c>
      <c r="C2" s="2">
        <v>1</v>
      </c>
      <c r="D2" t="s">
        <v>27</v>
      </c>
      <c r="E2" t="s">
        <v>28</v>
      </c>
      <c r="F2" s="1">
        <v>37799</v>
      </c>
      <c r="G2" s="6">
        <v>8.4812469999999998</v>
      </c>
      <c r="H2">
        <v>17641</v>
      </c>
      <c r="I2" s="1">
        <v>45159</v>
      </c>
      <c r="J2" s="1" t="s">
        <v>26</v>
      </c>
      <c r="K2">
        <f t="shared" ref="K2:K8" si="0">DATEDIF(F2,"21/09/2023","Y")</f>
        <v>20</v>
      </c>
      <c r="L2" s="7">
        <f>LOOKUP(K2,{0,18,21,23},{5.28,7.49,10.18,10.42})</f>
        <v>7.49</v>
      </c>
      <c r="M2" t="b">
        <f t="shared" ref="M2:M8" si="1">G2&gt;=L2</f>
        <v>1</v>
      </c>
      <c r="N2">
        <f t="shared" ref="N2:N8" si="2">DATEDIF(I2,"21/09/2023","Y")</f>
        <v>0</v>
      </c>
      <c r="R2" s="1"/>
      <c r="U2" s="1"/>
    </row>
    <row r="3" spans="1:21" x14ac:dyDescent="0.2">
      <c r="A3" t="s">
        <v>35</v>
      </c>
      <c r="B3" s="2">
        <v>2</v>
      </c>
      <c r="C3" s="2">
        <v>2</v>
      </c>
      <c r="D3" t="s">
        <v>27</v>
      </c>
      <c r="E3" t="s">
        <v>29</v>
      </c>
      <c r="F3" s="1">
        <v>37530</v>
      </c>
      <c r="G3" s="6">
        <v>8.4812469999999998</v>
      </c>
      <c r="H3">
        <v>17641</v>
      </c>
      <c r="I3" s="1">
        <v>45167</v>
      </c>
      <c r="J3" s="1" t="s">
        <v>26</v>
      </c>
      <c r="K3">
        <f t="shared" si="0"/>
        <v>20</v>
      </c>
      <c r="L3" s="7">
        <f>LOOKUP(K3,{0,18,21,23},{5.28,7.49,10.18,10.42})</f>
        <v>7.49</v>
      </c>
      <c r="M3" t="b">
        <f t="shared" si="1"/>
        <v>1</v>
      </c>
      <c r="N3">
        <f t="shared" si="2"/>
        <v>0</v>
      </c>
      <c r="R3" s="1"/>
      <c r="U3" s="1"/>
    </row>
    <row r="4" spans="1:21" x14ac:dyDescent="0.2">
      <c r="A4" t="s">
        <v>35</v>
      </c>
      <c r="B4" s="2">
        <v>3</v>
      </c>
      <c r="C4" s="2">
        <v>3</v>
      </c>
      <c r="D4" t="s">
        <v>27</v>
      </c>
      <c r="E4" t="s">
        <v>30</v>
      </c>
      <c r="F4" s="1">
        <v>38203</v>
      </c>
      <c r="G4" s="6">
        <v>8.9057659999999998</v>
      </c>
      <c r="H4">
        <v>18524</v>
      </c>
      <c r="I4" s="1">
        <v>44944</v>
      </c>
      <c r="J4" s="1" t="s">
        <v>26</v>
      </c>
      <c r="K4">
        <f t="shared" si="0"/>
        <v>19</v>
      </c>
      <c r="L4" s="7">
        <f>LOOKUP(K4,{0,18,21,23},{5.28,7.49,10.18,10.42})</f>
        <v>7.49</v>
      </c>
      <c r="M4" t="b">
        <f t="shared" si="1"/>
        <v>1</v>
      </c>
      <c r="N4">
        <f t="shared" si="2"/>
        <v>0</v>
      </c>
      <c r="R4" s="1"/>
      <c r="U4" s="1"/>
    </row>
    <row r="5" spans="1:21" x14ac:dyDescent="0.2">
      <c r="A5" t="s">
        <v>35</v>
      </c>
      <c r="B5" s="2">
        <v>4</v>
      </c>
      <c r="C5" s="2">
        <v>4</v>
      </c>
      <c r="D5" t="s">
        <v>27</v>
      </c>
      <c r="E5" t="s">
        <v>31</v>
      </c>
      <c r="F5" s="1">
        <v>38258</v>
      </c>
      <c r="G5" s="6">
        <v>10.390769000000001</v>
      </c>
      <c r="H5">
        <v>20262</v>
      </c>
      <c r="I5" s="1">
        <v>44501</v>
      </c>
      <c r="J5" s="1"/>
      <c r="K5">
        <f t="shared" si="0"/>
        <v>18</v>
      </c>
      <c r="L5" s="7">
        <f>LOOKUP(K5,{0,18,21,23},{5.28,7.49,10.18,10.42})</f>
        <v>7.49</v>
      </c>
      <c r="M5" t="b">
        <f t="shared" si="1"/>
        <v>1</v>
      </c>
      <c r="N5">
        <f t="shared" si="2"/>
        <v>1</v>
      </c>
      <c r="R5" s="1"/>
      <c r="U5" s="1"/>
    </row>
    <row r="6" spans="1:21" x14ac:dyDescent="0.2">
      <c r="A6" t="s">
        <v>35</v>
      </c>
      <c r="B6" s="2">
        <v>5</v>
      </c>
      <c r="C6" s="2">
        <v>5</v>
      </c>
      <c r="D6" t="s">
        <v>27</v>
      </c>
      <c r="E6" t="s">
        <v>32</v>
      </c>
      <c r="F6" s="1">
        <v>36789</v>
      </c>
      <c r="G6" s="6">
        <v>10.42</v>
      </c>
      <c r="H6">
        <v>19851</v>
      </c>
      <c r="I6" s="1">
        <v>44697</v>
      </c>
      <c r="J6" s="1"/>
      <c r="K6">
        <f t="shared" si="0"/>
        <v>23</v>
      </c>
      <c r="L6" s="7">
        <f>LOOKUP(K6,{0,18,21,23},{5.28,7.49,10.18,10.42})</f>
        <v>10.42</v>
      </c>
      <c r="M6" t="b">
        <f t="shared" si="1"/>
        <v>1</v>
      </c>
      <c r="N6">
        <f t="shared" si="2"/>
        <v>1</v>
      </c>
      <c r="R6" s="1"/>
      <c r="U6" s="1"/>
    </row>
    <row r="7" spans="1:21" x14ac:dyDescent="0.2">
      <c r="A7" t="s">
        <v>35</v>
      </c>
      <c r="B7" s="2">
        <v>6</v>
      </c>
      <c r="C7" s="2">
        <v>6</v>
      </c>
      <c r="D7" t="s">
        <v>27</v>
      </c>
      <c r="E7" t="s">
        <v>33</v>
      </c>
      <c r="F7" s="1">
        <v>36569</v>
      </c>
      <c r="G7" s="6">
        <v>10.42</v>
      </c>
      <c r="H7">
        <v>21673.599999999999</v>
      </c>
      <c r="I7" s="1">
        <v>44566</v>
      </c>
      <c r="J7" s="1" t="s">
        <v>26</v>
      </c>
      <c r="K7">
        <f t="shared" si="0"/>
        <v>23</v>
      </c>
      <c r="L7" s="7">
        <f>LOOKUP(K7,{0,18,21,23},{5.28,7.49,10.18,10.42})</f>
        <v>10.42</v>
      </c>
      <c r="M7" t="b">
        <f t="shared" si="1"/>
        <v>1</v>
      </c>
      <c r="N7">
        <f t="shared" si="2"/>
        <v>1</v>
      </c>
      <c r="R7" s="1"/>
      <c r="U7" s="1"/>
    </row>
    <row r="8" spans="1:21" x14ac:dyDescent="0.2">
      <c r="A8" t="s">
        <v>35</v>
      </c>
      <c r="B8" s="2">
        <v>7</v>
      </c>
      <c r="C8" s="2">
        <v>7</v>
      </c>
      <c r="D8" t="s">
        <v>27</v>
      </c>
      <c r="E8" t="s">
        <v>34</v>
      </c>
      <c r="F8" s="1">
        <v>30078</v>
      </c>
      <c r="G8" s="6">
        <v>10.576919</v>
      </c>
      <c r="H8">
        <v>22000</v>
      </c>
      <c r="I8" s="1">
        <v>44907</v>
      </c>
      <c r="J8" s="1"/>
      <c r="K8">
        <f t="shared" si="0"/>
        <v>41</v>
      </c>
      <c r="L8" s="7">
        <f>LOOKUP(K8,{0,18,21,23},{5.28,7.49,10.18,10.42})</f>
        <v>10.42</v>
      </c>
      <c r="M8" t="b">
        <f t="shared" si="1"/>
        <v>1</v>
      </c>
      <c r="N8">
        <f t="shared" si="2"/>
        <v>0</v>
      </c>
      <c r="R8" s="1"/>
      <c r="U8" s="1"/>
    </row>
    <row r="11" spans="1:21" x14ac:dyDescent="0.2">
      <c r="A11" s="4" t="s">
        <v>20</v>
      </c>
    </row>
    <row r="12" spans="1:21" x14ac:dyDescent="0.2">
      <c r="A12" s="4" t="s">
        <v>17</v>
      </c>
      <c r="B12" s="4" t="s">
        <v>18</v>
      </c>
    </row>
    <row r="13" spans="1:21" x14ac:dyDescent="0.2">
      <c r="A13">
        <v>23</v>
      </c>
      <c r="B13" s="6">
        <v>10.42</v>
      </c>
    </row>
    <row r="14" spans="1:21" x14ac:dyDescent="0.2">
      <c r="A14">
        <v>21</v>
      </c>
      <c r="B14" s="6">
        <v>10.18</v>
      </c>
    </row>
    <row r="15" spans="1:21" x14ac:dyDescent="0.2">
      <c r="A15">
        <v>22</v>
      </c>
      <c r="B15" s="6">
        <v>10.18</v>
      </c>
    </row>
    <row r="16" spans="1:21" x14ac:dyDescent="0.2">
      <c r="A16">
        <v>18</v>
      </c>
      <c r="B16" s="6">
        <v>7.49</v>
      </c>
    </row>
    <row r="17" spans="1:2" x14ac:dyDescent="0.2">
      <c r="A17">
        <v>19</v>
      </c>
      <c r="B17" s="6">
        <v>7.49</v>
      </c>
    </row>
    <row r="18" spans="1:2" x14ac:dyDescent="0.2">
      <c r="A18">
        <v>20</v>
      </c>
      <c r="B18" s="6">
        <v>7.49</v>
      </c>
    </row>
    <row r="19" spans="1:2" x14ac:dyDescent="0.2">
      <c r="A19">
        <v>17</v>
      </c>
      <c r="B19" s="6">
        <v>5.28</v>
      </c>
    </row>
    <row r="20" spans="1:2" x14ac:dyDescent="0.2">
      <c r="A20">
        <v>16</v>
      </c>
      <c r="B20" s="6">
        <v>5.28</v>
      </c>
    </row>
    <row r="21" spans="1:2" ht="51" x14ac:dyDescent="0.2">
      <c r="A21" s="5" t="s">
        <v>19</v>
      </c>
      <c r="B21" s="6">
        <v>5.28</v>
      </c>
    </row>
    <row r="22" spans="1:2" ht="25.5" x14ac:dyDescent="0.2">
      <c r="A22" s="5" t="s">
        <v>21</v>
      </c>
      <c r="B22" s="6">
        <v>5.28</v>
      </c>
    </row>
    <row r="24" spans="1:2" x14ac:dyDescent="0.2">
      <c r="A24" s="1">
        <f ca="1">TODAY()</f>
        <v>45194</v>
      </c>
    </row>
  </sheetData>
  <sortState xmlns:xlrd2="http://schemas.microsoft.com/office/spreadsheetml/2017/richdata2" ref="A2:U24">
    <sortCondition ref="G2:G24"/>
  </sortState>
  <phoneticPr fontId="2" type="noConversion"/>
  <conditionalFormatting sqref="N1 N9:N1048576">
    <cfRule type="cellIs" dxfId="2" priority="5" operator="lessThan">
      <formula>"1 year"</formula>
    </cfRule>
  </conditionalFormatting>
  <conditionalFormatting sqref="M2:M8">
    <cfRule type="cellIs" priority="3" operator="greaterThanOrEqual">
      <formula>"I2, true"</formula>
    </cfRule>
    <cfRule type="cellIs" priority="4" operator="greaterThanOrEqual">
      <formula>"G2"</formula>
    </cfRule>
  </conditionalFormatting>
  <conditionalFormatting sqref="N1:N1048576">
    <cfRule type="cellIs" dxfId="1" priority="2" operator="lessThan">
      <formula>1</formula>
    </cfRule>
  </conditionalFormatting>
  <conditionalFormatting sqref="J1:N1048576">
    <cfRule type="containsText" dxfId="0" priority="1" operator="containsText" text="Yes">
      <formula>NOT(ISERROR(SEARCH("Yes",J1)))</formula>
    </cfRule>
  </conditionalFormatting>
  <pageMargins left="0.7" right="0.7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Salary and 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Willcocks, Claire</dc:creator>
  <cp:lastModifiedBy>Willcocks, Claire</cp:lastModifiedBy>
  <dcterms:created xsi:type="dcterms:W3CDTF">2023-09-21T10:49:58Z</dcterms:created>
  <dcterms:modified xsi:type="dcterms:W3CDTF">2023-09-25T07:53:57Z</dcterms:modified>
</cp:coreProperties>
</file>