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2D228A28-141C-4146-B826-15AA0EC888B7}" xr6:coauthVersionLast="47" xr6:coauthVersionMax="47" xr10:uidLastSave="{00000000-0000-0000-0000-000000000000}"/>
  <bookViews>
    <workbookView xWindow="-26595" yWindow="855" windowWidth="24855" windowHeight="13560" xr2:uid="{7D47E5EE-B9B7-4CA1-8ADD-35A4A501FA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0" i="1" l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W7" i="1" a="1"/>
  <c r="W7" i="1" s="1"/>
  <c r="V8" i="1" l="1" a="1"/>
  <c r="V8" i="1" s="1"/>
  <c r="W8" i="1" s="1" a="1"/>
  <c r="W8" i="1" s="1"/>
  <c r="H31" i="1" l="1"/>
  <c r="H32" i="1"/>
  <c r="H33" i="1"/>
  <c r="H34" i="1"/>
  <c r="H35" i="1"/>
  <c r="H36" i="1"/>
  <c r="H30" i="1"/>
  <c r="H23" i="1"/>
  <c r="H24" i="1"/>
  <c r="H25" i="1"/>
  <c r="H26" i="1"/>
  <c r="H27" i="1"/>
  <c r="H28" i="1"/>
  <c r="H22" i="1"/>
  <c r="F31" i="1" l="1"/>
  <c r="G31" i="1"/>
  <c r="F23" i="1"/>
  <c r="G23" i="1"/>
  <c r="H12" i="1"/>
  <c r="H11" i="1"/>
  <c r="H13" i="1"/>
  <c r="H14" i="1"/>
  <c r="H15" i="1"/>
  <c r="H16" i="1"/>
  <c r="H17" i="1"/>
  <c r="H18" i="1"/>
  <c r="H19" i="1"/>
  <c r="H20" i="1"/>
  <c r="H10" i="1"/>
  <c r="E23" i="1" l="1"/>
  <c r="E31" i="1"/>
  <c r="F10" i="1"/>
  <c r="G10" i="1"/>
  <c r="E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<sst xmlns="http://schemas.openxmlformats.org/spreadsheetml/2006/main" count="88" uniqueCount="27">
  <si>
    <t>Time</t>
  </si>
  <si>
    <t>Date</t>
  </si>
  <si>
    <t>Gate</t>
  </si>
  <si>
    <t>Name</t>
  </si>
  <si>
    <t>Name 1</t>
  </si>
  <si>
    <t>Name 2</t>
  </si>
  <si>
    <t>Gate 1 In</t>
  </si>
  <si>
    <t>Gate 1 Out</t>
  </si>
  <si>
    <t>Total (First In + Last out)</t>
  </si>
  <si>
    <t>Total In</t>
  </si>
  <si>
    <t>Total Out</t>
  </si>
  <si>
    <t>All times</t>
  </si>
  <si>
    <t>HOME</t>
  </si>
  <si>
    <t>Formulas</t>
  </si>
  <si>
    <t>Column D Row 9:</t>
  </si>
  <si>
    <t>Column E Row 9:</t>
  </si>
  <si>
    <t>Column F Row 9:</t>
  </si>
  <si>
    <t>=TEXT(E9+F9;"hh:mm")</t>
  </si>
  <si>
    <t>=TEXT(G9+G11+G13+G15+G17+G19;"hh:mm")</t>
  </si>
  <si>
    <t>=TEXT(G10+G12+G14+G16+G18;"hh:mm")</t>
  </si>
  <si>
    <t>=TEXT(H10-H9;"hh:mm")</t>
  </si>
  <si>
    <t>Column G Row 10-9:</t>
  </si>
  <si>
    <t>Name 2 (2022-05-18)
Total time in: 4h 19 min
Total time out: 6h 23 min
Total: 10 h 42 min</t>
  </si>
  <si>
    <t>Name 1 (2022-05-18)
Total time in: 8h 44min
Total time out: 2h 52min
Total: 11 h 36 min</t>
  </si>
  <si>
    <t>Name 1 (2022-05-19)
Total time in: 8h 25min
Total time out: 3h 2min
Total: 11h 27 min</t>
  </si>
  <si>
    <t>Column1</t>
  </si>
  <si>
    <t>Column2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</si>
</sst>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hh:mm;@"/>
    <numFmt numFmtId="166" formatCode="yyyy/mm/dd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Fill="1"/>
    <xf numFmtId="0" fontId="0" fillId="0" borderId="0" xfId="0" applyFill="1"/>
    <xf numFmtId="0" fontId="1" fillId="0" borderId="0" xfId="0" applyFont="1"/>
    <xf numFmtId="0" fontId="0" fillId="3" borderId="0" xfId="0" applyFill="1"/>
    <xf numFmtId="164" fontId="0" fillId="3" borderId="0" xfId="0" applyNumberFormat="1" applyFill="1" applyAlignment="1">
      <alignment horizontal="center"/>
    </xf>
    <xf numFmtId="14" fontId="0" fillId="3" borderId="0" xfId="0" applyNumberFormat="1" applyFill="1"/>
    <xf numFmtId="0" fontId="0" fillId="3" borderId="0" xfId="0" applyFill="1" applyAlignment="1">
      <alignment horizontal="center"/>
    </xf>
    <xf numFmtId="0" fontId="0" fillId="3" borderId="0" xfId="0" quotePrefix="1" applyFill="1"/>
    <xf numFmtId="0" fontId="2" fillId="3" borderId="0" xfId="0" applyFont="1" applyFill="1" applyAlignment="1">
      <alignment horizontal="center"/>
    </xf>
    <xf numFmtId="0" fontId="0" fillId="4" borderId="0" xfId="0" applyFill="1"/>
    <xf numFmtId="0" fontId="0" fillId="5" borderId="0" xfId="0" applyFill="1"/>
    <xf numFmtId="0" fontId="0" fillId="5" borderId="0" xfId="0" applyFill="1" applyAlignment="1">
      <alignment horizontal="center" vertical="center"/>
    </xf>
    <xf numFmtId="0" fontId="0" fillId="6" borderId="0" xfId="0" applyFill="1"/>
    <xf numFmtId="164" fontId="0" fillId="6" borderId="0" xfId="0" applyNumberFormat="1" applyFill="1" applyAlignment="1">
      <alignment horizontal="center"/>
    </xf>
    <xf numFmtId="164" fontId="0" fillId="7" borderId="0" xfId="0" applyNumberFormat="1" applyFill="1" applyAlignment="1">
      <alignment horizontal="center"/>
    </xf>
    <xf numFmtId="0" fontId="0" fillId="7" borderId="0" xfId="0" applyFill="1"/>
    <xf numFmtId="0" fontId="0" fillId="8" borderId="0" xfId="0" applyFill="1"/>
    <xf numFmtId="164" fontId="0" fillId="8" borderId="0" xfId="0" applyNumberFormat="1" applyFill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3" borderId="0" xfId="0" quotePrefix="1" applyFill="1" applyAlignment="1">
      <alignment wrapText="1"/>
    </xf>
    <xf numFmtId="165" fontId="0" fillId="2" borderId="0" xfId="0" applyNumberFormat="1" applyFill="1"/>
    <xf numFmtId="165" fontId="0" fillId="0" borderId="0" xfId="0" applyNumberFormat="1" applyFill="1"/>
    <xf numFmtId="164" fontId="0" fillId="3" borderId="0" xfId="0" applyNumberFormat="1" applyFill="1"/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2" borderId="0" xfId="0" quotePrefix="1" applyFill="1" applyAlignment="1">
      <alignment horizontal="center"/>
    </xf>
    <xf numFmtId="166" fontId="0" fillId="0" borderId="0" xfId="0" applyNumberFormat="1" applyFill="1"/>
  </cellXfs>
  <cellStyles count="1">
    <cellStyle name="Normal" xfId="0" builtinId="0"/>
  </cellStyles>
  <dxfs count="7">
    <dxf>
      <fill>
        <patternFill patternType="none">
          <fgColor indexed="64"/>
          <bgColor indexed="65"/>
        </patternFill>
      </fill>
    </dxf>
    <dxf>
      <numFmt numFmtId="166" formatCode="yyyy/mm/dd"/>
      <fill>
        <patternFill patternType="none">
          <fgColor indexed="64"/>
          <bgColor auto="1"/>
        </patternFill>
      </fill>
    </dxf>
    <dxf>
      <numFmt numFmtId="166" formatCode="yyyy/mm/dd"/>
      <fill>
        <patternFill patternType="none">
          <fgColor indexed="64"/>
          <bgColor auto="1"/>
        </patternFill>
      </fill>
    </dxf>
    <dxf>
      <numFmt numFmtId="166" formatCode="yyyy/mm/dd"/>
      <fill>
        <patternFill patternType="none">
          <fgColor indexed="64"/>
          <bgColor auto="1"/>
        </patternFill>
      </fill>
    </dxf>
    <dxf>
      <numFmt numFmtId="166" formatCode="yyyy/mm/dd"/>
      <fill>
        <patternFill patternType="none">
          <fgColor indexed="64"/>
          <bgColor auto="1"/>
        </patternFill>
      </fill>
    </dxf>
    <dxf>
      <numFmt numFmtId="165" formatCode="hh:mm;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1D42537-DEC1-40D9-A20D-34BDF96198B1}" name="Table3" displayName="Table3" ref="I9:N37" totalsRowShown="0" dataDxfId="6">
  <autoFilter ref="I9:N37" xr:uid="{71D42537-DEC1-40D9-A20D-34BDF96198B1}"/>
  <sortState xmlns:xlrd2="http://schemas.microsoft.com/office/spreadsheetml/2017/richdata2" ref="I10:L37">
    <sortCondition ref="J9:J37"/>
  </sortState>
  <tableColumns count="6">
    <tableColumn id="1" xr3:uid="{19362277-9933-4098-9033-F3374AC496EF}" name="Time" dataDxfId="5"/>
    <tableColumn id="2" xr3:uid="{D2437D25-47A6-4DBF-9413-CDDD6FF3C92D}" name="Date" dataDxfId="4"/>
    <tableColumn id="3" xr3:uid="{2F598507-F771-4640-8CFF-770289D21478}" name="Gate" dataDxfId="3"/>
    <tableColumn id="4" xr3:uid="{A0803C14-2BE9-4D5F-A4F3-0D39973E5ECD}" name="Name" dataDxfId="2"/>
    <tableColumn id="5" xr3:uid="{9BEDECC4-60FA-4013-A81B-B4D05BE50B45}" name="Column1" dataDxfId="0"/>
    <tableColumn id="6" xr3:uid="{95E4527F-CD67-4BFC-AC05-31699B8D66AC}" name="Column2" dataDxfId="1">
      <calculatedColumnFormula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6626C-69D7-42ED-83FD-F60CDD46D3F8}">
  <dimension ref="A1:AH48"/>
  <sheetViews>
    <sheetView tabSelected="1" topLeftCell="C1" zoomScaleNormal="100" workbookViewId="0">
      <selection activeCell="N10" sqref="N10"/>
    </sheetView>
  </sheetViews>
  <sheetFormatPr defaultRowHeight="14.25" x14ac:dyDescent="0.45"/>
  <cols>
    <col min="2" max="2" width="18.86328125" bestFit="1" customWidth="1"/>
    <col min="4" max="4" width="12.86328125" customWidth="1"/>
    <col min="5" max="5" width="22.3984375" bestFit="1" customWidth="1"/>
    <col min="6" max="6" width="7.59765625" bestFit="1" customWidth="1"/>
    <col min="7" max="7" width="9.1328125" bestFit="1" customWidth="1"/>
    <col min="8" max="8" width="8.86328125" style="4" bestFit="1" customWidth="1"/>
    <col min="10" max="10" width="10.3984375" style="1" bestFit="1" customWidth="1"/>
    <col min="11" max="11" width="10.265625" bestFit="1" customWidth="1"/>
    <col min="13" max="14" width="22.265625" customWidth="1"/>
    <col min="15" max="15" width="10.265625" customWidth="1"/>
    <col min="16" max="16" width="9.1328125" customWidth="1"/>
    <col min="22" max="22" width="10.3984375" bestFit="1" customWidth="1"/>
  </cols>
  <sheetData>
    <row r="1" spans="1:34" x14ac:dyDescent="0.45">
      <c r="A1" s="8"/>
      <c r="B1" s="8"/>
      <c r="C1" s="8"/>
      <c r="D1" s="8"/>
      <c r="E1" s="8"/>
      <c r="F1" s="8"/>
      <c r="G1" s="8"/>
      <c r="H1" s="9"/>
      <c r="I1" s="8"/>
      <c r="J1" s="10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ht="18" x14ac:dyDescent="0.55000000000000004">
      <c r="A2" s="8"/>
      <c r="B2" s="13" t="s">
        <v>13</v>
      </c>
      <c r="C2" s="8"/>
      <c r="D2" s="8"/>
      <c r="E2" s="8"/>
      <c r="F2" s="8"/>
      <c r="G2" s="8"/>
      <c r="H2" s="9"/>
      <c r="I2" s="8"/>
      <c r="J2" s="10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45">
      <c r="A3" s="8"/>
      <c r="B3" s="15" t="s">
        <v>14</v>
      </c>
      <c r="C3" s="12" t="s">
        <v>17</v>
      </c>
      <c r="D3" s="8"/>
      <c r="E3" s="12"/>
      <c r="F3" s="12"/>
      <c r="G3" s="8"/>
      <c r="H3" s="9"/>
      <c r="I3" s="8"/>
      <c r="J3" s="10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spans="1:34" x14ac:dyDescent="0.45">
      <c r="A4" s="8"/>
      <c r="B4" s="17" t="s">
        <v>15</v>
      </c>
      <c r="C4" s="12" t="s">
        <v>18</v>
      </c>
      <c r="D4" s="8"/>
      <c r="E4" s="8"/>
      <c r="F4" s="8"/>
      <c r="G4" s="8"/>
      <c r="H4" s="9"/>
      <c r="I4" s="8"/>
      <c r="J4" s="10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x14ac:dyDescent="0.45">
      <c r="A5" s="8"/>
      <c r="B5" s="20" t="s">
        <v>16</v>
      </c>
      <c r="C5" s="12" t="s">
        <v>19</v>
      </c>
      <c r="D5" s="8"/>
      <c r="E5" s="8"/>
      <c r="F5" s="8"/>
      <c r="G5" s="8"/>
      <c r="H5" s="9"/>
      <c r="I5" s="8"/>
      <c r="J5" s="10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spans="1:34" x14ac:dyDescent="0.45">
      <c r="A6" s="8"/>
      <c r="B6" s="21" t="s">
        <v>21</v>
      </c>
      <c r="C6" s="37" t="s">
        <v>20</v>
      </c>
      <c r="D6" s="37"/>
      <c r="E6" s="8"/>
      <c r="F6" s="8"/>
      <c r="G6" s="12"/>
      <c r="H6" s="9"/>
      <c r="I6" s="8"/>
      <c r="J6" s="10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spans="1:34" x14ac:dyDescent="0.45">
      <c r="A7" s="8"/>
      <c r="B7" s="8"/>
      <c r="C7" s="8"/>
      <c r="D7" s="8"/>
      <c r="E7" s="8"/>
      <c r="F7" s="8"/>
      <c r="G7" s="8"/>
      <c r="H7" s="9"/>
      <c r="I7" s="8"/>
      <c r="J7" s="10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 t="s">
        <v>1</v>
      </c>
      <c r="W7" s="8" t="str" cm="1">
        <f t="array" ref="W7:X7">TRANSPOSE(_xlfn._xlws.SORT(_xlfn.UNIQUE(Table3[Name]),,1))</f>
        <v>Name 1</v>
      </c>
      <c r="X7" s="8" t="str">
        <v>Name 2</v>
      </c>
      <c r="Y7" s="8"/>
      <c r="Z7" s="8"/>
      <c r="AA7" s="8"/>
      <c r="AB7" s="8"/>
      <c r="AC7" s="8"/>
      <c r="AD7" s="8"/>
      <c r="AE7" s="8"/>
      <c r="AF7" s="8"/>
      <c r="AG7" s="8"/>
      <c r="AH7" s="8"/>
    </row>
    <row r="8" spans="1:34" x14ac:dyDescent="0.45">
      <c r="A8" s="8"/>
      <c r="B8" s="8"/>
      <c r="C8" s="8"/>
      <c r="D8" s="8"/>
      <c r="E8" s="8"/>
      <c r="F8" s="8"/>
      <c r="G8" s="8"/>
      <c r="H8" s="9"/>
      <c r="I8" s="8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10" cm="1">
        <f t="array" ref="V8:V9">_xlfn.UNIQUE(Table3[Date])</f>
        <v>44699</v>
      </c>
      <c r="W8" s="27" cm="1">
        <f t="array" ref="W8:X9">SUMIFS(Table3[Time],Table3[Date],_xlfn.ANCHORARRAY(V8),Table3[Name],_xlfn.ANCHORARRAY(W7),Table3[Gate],"Gate 1 Out")-SUMIFS(Table3[Time],Table3[Date],_xlfn.ANCHORARRAY(V8),Table3[Name],_xlfn.ANCHORARRAY(W7),Table3[Gate],"Gate 1 In")</f>
        <v>0.36527777777777759</v>
      </c>
      <c r="X8" s="27">
        <v>0.18263888888888857</v>
      </c>
      <c r="Y8" s="8"/>
      <c r="Z8" s="8"/>
      <c r="AA8" s="8"/>
      <c r="AB8" s="8"/>
      <c r="AC8" s="8"/>
      <c r="AD8" s="8"/>
      <c r="AE8" s="8"/>
      <c r="AF8" s="8"/>
      <c r="AG8" s="8"/>
      <c r="AH8" s="8"/>
    </row>
    <row r="9" spans="1:34" ht="14.65" thickBot="1" x14ac:dyDescent="0.5">
      <c r="A9" s="8"/>
      <c r="B9" s="8"/>
      <c r="C9" s="8"/>
      <c r="D9" s="8"/>
      <c r="E9" s="7" t="s">
        <v>8</v>
      </c>
      <c r="F9" s="3" t="s">
        <v>9</v>
      </c>
      <c r="G9" s="3" t="s">
        <v>10</v>
      </c>
      <c r="H9" s="23" t="s">
        <v>11</v>
      </c>
      <c r="I9" t="s">
        <v>0</v>
      </c>
      <c r="J9" s="1" t="s">
        <v>1</v>
      </c>
      <c r="K9" t="s">
        <v>2</v>
      </c>
      <c r="L9" t="s">
        <v>3</v>
      </c>
      <c r="M9" t="s">
        <v>25</v>
      </c>
      <c r="N9" t="s">
        <v>26</v>
      </c>
      <c r="O9" s="14"/>
      <c r="P9" s="14"/>
      <c r="Q9" s="14"/>
      <c r="R9" s="14"/>
      <c r="S9" s="14"/>
      <c r="T9" s="8"/>
      <c r="U9" s="8"/>
      <c r="V9" s="10">
        <v>44700</v>
      </c>
      <c r="W9" s="27">
        <v>0.35277777777777741</v>
      </c>
      <c r="X9" s="27">
        <v>0</v>
      </c>
      <c r="Y9" s="8"/>
      <c r="Z9" s="8"/>
      <c r="AA9" s="8"/>
      <c r="AB9" s="8"/>
      <c r="AC9" s="8"/>
      <c r="AD9" s="8"/>
      <c r="AE9" s="8"/>
      <c r="AF9" s="8"/>
      <c r="AG9" s="8"/>
      <c r="AH9" s="8"/>
    </row>
    <row r="10" spans="1:34" x14ac:dyDescent="0.45">
      <c r="A10" s="8"/>
      <c r="B10" s="8"/>
      <c r="C10" s="8"/>
      <c r="D10" s="8"/>
      <c r="E10" s="16" t="e">
        <f>TEXT(F10+G10,"tt:mm")</f>
        <v>#VALUE!</v>
      </c>
      <c r="F10" s="18" t="e">
        <f>TEXT(H10+H12+H14+H16+H18+H20,"tt:mm")</f>
        <v>#VALUE!</v>
      </c>
      <c r="G10" s="19" t="e">
        <f>TEXT(H11+H13+H15+H17+H19,"tt:mm")</f>
        <v>#VALUE!</v>
      </c>
      <c r="H10" s="22" t="str">
        <f>TEXT(I11-Table3[[#This Row],[Time]],"tt:mm")</f>
        <v>tt:01</v>
      </c>
      <c r="I10" s="25">
        <v>0.31111111111111112</v>
      </c>
      <c r="J10" s="5">
        <v>44699</v>
      </c>
      <c r="K10" s="5" t="s">
        <v>6</v>
      </c>
      <c r="L10" s="5" t="s">
        <v>5</v>
      </c>
      <c r="M10" s="5"/>
      <c r="N10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Name 2 : 2022-05-18</v>
      </c>
      <c r="O10" s="28" t="s">
        <v>22</v>
      </c>
      <c r="P10" s="29"/>
      <c r="Q10" s="29"/>
      <c r="R10" s="29"/>
      <c r="S10" s="30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</row>
    <row r="11" spans="1:34" x14ac:dyDescent="0.45">
      <c r="A11" s="8"/>
      <c r="B11" s="8"/>
      <c r="C11" s="8"/>
      <c r="D11" s="8"/>
      <c r="E11" s="8"/>
      <c r="F11" s="8"/>
      <c r="G11" s="8"/>
      <c r="H11" s="22" t="str">
        <f>TEXT(I12-Table3[[#This Row],[Time]],"tt:mm")</f>
        <v>tt:01</v>
      </c>
      <c r="I11" s="25">
        <v>0.38263888888888892</v>
      </c>
      <c r="J11" s="5">
        <v>44699</v>
      </c>
      <c r="K11" s="5" t="s">
        <v>7</v>
      </c>
      <c r="L11" s="5" t="s">
        <v>5</v>
      </c>
      <c r="M11" s="5"/>
      <c r="N11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 time In: 4h 23m</v>
      </c>
      <c r="O11" s="31"/>
      <c r="P11" s="32"/>
      <c r="Q11" s="32"/>
      <c r="R11" s="32"/>
      <c r="S11" s="33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</row>
    <row r="12" spans="1:34" x14ac:dyDescent="0.45">
      <c r="A12" s="8"/>
      <c r="B12" s="8"/>
      <c r="C12" s="8"/>
      <c r="D12" s="8"/>
      <c r="E12" s="8"/>
      <c r="F12" s="8"/>
      <c r="G12" s="8"/>
      <c r="H12" s="4" t="str">
        <f>TEXT(I13-Table3[[#This Row],[Time]],"tt:mm")</f>
        <v>tt:01</v>
      </c>
      <c r="I12" s="26">
        <v>0.44791666666666669</v>
      </c>
      <c r="J12" s="5">
        <v>44699</v>
      </c>
      <c r="K12" s="5" t="s">
        <v>6</v>
      </c>
      <c r="L12" s="5" t="s">
        <v>5</v>
      </c>
      <c r="M12" s="5"/>
      <c r="N12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 time out: 6h 24m</v>
      </c>
      <c r="O12" s="31"/>
      <c r="P12" s="32"/>
      <c r="Q12" s="32"/>
      <c r="R12" s="32"/>
      <c r="S12" s="33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</row>
    <row r="13" spans="1:34" x14ac:dyDescent="0.45">
      <c r="A13" s="8"/>
      <c r="B13" s="8"/>
      <c r="C13" s="8"/>
      <c r="D13" s="8"/>
      <c r="E13" s="8"/>
      <c r="F13" s="8"/>
      <c r="G13" s="8"/>
      <c r="H13" s="4" t="str">
        <f>TEXT(I14-Table3[[#This Row],[Time]],"tt:mm")</f>
        <v>tt:01</v>
      </c>
      <c r="I13" s="26">
        <v>0.47083333333333338</v>
      </c>
      <c r="J13" s="5">
        <v>44699</v>
      </c>
      <c r="K13" s="5" t="s">
        <v>7</v>
      </c>
      <c r="L13" s="5" t="s">
        <v>5</v>
      </c>
      <c r="M13" s="5"/>
      <c r="N13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Total: 10h 47m</v>
      </c>
      <c r="O13" s="31"/>
      <c r="P13" s="32"/>
      <c r="Q13" s="32"/>
      <c r="R13" s="32"/>
      <c r="S13" s="33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</row>
    <row r="14" spans="1:34" x14ac:dyDescent="0.45">
      <c r="A14" s="8"/>
      <c r="B14" s="8"/>
      <c r="C14" s="8"/>
      <c r="D14" s="8"/>
      <c r="E14" s="8"/>
      <c r="F14" s="8"/>
      <c r="G14" s="8"/>
      <c r="H14" s="4" t="str">
        <f>TEXT(I15-Table3[[#This Row],[Time]],"tt:mm")</f>
        <v>tt:01</v>
      </c>
      <c r="I14" s="26">
        <v>0.4777777777777778</v>
      </c>
      <c r="J14" s="5">
        <v>44699</v>
      </c>
      <c r="K14" s="5" t="s">
        <v>6</v>
      </c>
      <c r="L14" s="5" t="s">
        <v>5</v>
      </c>
      <c r="M14" s="5"/>
      <c r="N14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14" s="31"/>
      <c r="P14" s="32"/>
      <c r="Q14" s="32"/>
      <c r="R14" s="32"/>
      <c r="S14" s="33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1:34" x14ac:dyDescent="0.45">
      <c r="A15" s="8"/>
      <c r="B15" s="8"/>
      <c r="C15" s="8"/>
      <c r="D15" s="8"/>
      <c r="E15" s="8"/>
      <c r="F15" s="8"/>
      <c r="G15" s="8"/>
      <c r="H15" s="4" t="str">
        <f>TEXT(I16-Table3[[#This Row],[Time]],"tt:mm")</f>
        <v>tt:01</v>
      </c>
      <c r="I15" s="26">
        <v>0.48888888888888887</v>
      </c>
      <c r="J15" s="5">
        <v>44699</v>
      </c>
      <c r="K15" s="5" t="s">
        <v>7</v>
      </c>
      <c r="L15" s="5" t="s">
        <v>5</v>
      </c>
      <c r="M15" s="5"/>
      <c r="N15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15" s="31"/>
      <c r="P15" s="32"/>
      <c r="Q15" s="32"/>
      <c r="R15" s="32"/>
      <c r="S15" s="33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</row>
    <row r="16" spans="1:34" x14ac:dyDescent="0.45">
      <c r="A16" s="8"/>
      <c r="B16" s="8"/>
      <c r="C16" s="8"/>
      <c r="D16" s="8"/>
      <c r="E16" s="8"/>
      <c r="F16" s="8"/>
      <c r="G16" s="8"/>
      <c r="H16" s="4" t="str">
        <f>TEXT(I17-Table3[[#This Row],[Time]],"tt:mm")</f>
        <v>tt:01</v>
      </c>
      <c r="I16" s="26">
        <v>0.66805555555555562</v>
      </c>
      <c r="J16" s="5">
        <v>44699</v>
      </c>
      <c r="K16" s="5" t="s">
        <v>6</v>
      </c>
      <c r="L16" s="5" t="s">
        <v>5</v>
      </c>
      <c r="M16" s="5"/>
      <c r="N16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16" s="31"/>
      <c r="P16" s="32"/>
      <c r="Q16" s="32"/>
      <c r="R16" s="32"/>
      <c r="S16" s="33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1:34" x14ac:dyDescent="0.45">
      <c r="A17" s="8"/>
      <c r="B17" s="8"/>
      <c r="C17" s="8"/>
      <c r="D17" s="8"/>
      <c r="E17" s="8"/>
      <c r="F17" s="8"/>
      <c r="G17" s="8"/>
      <c r="H17" s="4" t="str">
        <f>TEXT(I18-Table3[[#This Row],[Time]],"tt:mm")</f>
        <v>tt:01</v>
      </c>
      <c r="I17" s="26">
        <v>0.69236111111111109</v>
      </c>
      <c r="J17" s="5">
        <v>44699</v>
      </c>
      <c r="K17" s="5" t="s">
        <v>7</v>
      </c>
      <c r="L17" s="5" t="s">
        <v>5</v>
      </c>
      <c r="M17" s="5"/>
      <c r="N17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17" s="31"/>
      <c r="P17" s="32"/>
      <c r="Q17" s="32"/>
      <c r="R17" s="32"/>
      <c r="S17" s="33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</row>
    <row r="18" spans="1:34" x14ac:dyDescent="0.45">
      <c r="A18" s="8"/>
      <c r="B18" s="8"/>
      <c r="C18" s="8"/>
      <c r="D18" s="8"/>
      <c r="E18" s="8"/>
      <c r="F18" s="8"/>
      <c r="G18" s="8"/>
      <c r="H18" s="4" t="str">
        <f>TEXT(I19-Table3[[#This Row],[Time]],"tt:mm")</f>
        <v>tt:01</v>
      </c>
      <c r="I18" s="26">
        <v>0.69791666666666663</v>
      </c>
      <c r="J18" s="5">
        <v>44699</v>
      </c>
      <c r="K18" s="5" t="s">
        <v>6</v>
      </c>
      <c r="L18" s="5" t="s">
        <v>5</v>
      </c>
      <c r="M18" s="5"/>
      <c r="N18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18" s="31"/>
      <c r="P18" s="32"/>
      <c r="Q18" s="32"/>
      <c r="R18" s="32"/>
      <c r="S18" s="33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</row>
    <row r="19" spans="1:34" x14ac:dyDescent="0.45">
      <c r="A19" s="8"/>
      <c r="B19" s="8"/>
      <c r="C19" s="8"/>
      <c r="D19" s="8"/>
      <c r="E19" s="8"/>
      <c r="F19" s="8"/>
      <c r="G19" s="8"/>
      <c r="H19" s="4" t="str">
        <f>TEXT(I20-Table3[[#This Row],[Time]],"tt:mm")</f>
        <v>tt:01</v>
      </c>
      <c r="I19" s="26">
        <v>0.71805555555555556</v>
      </c>
      <c r="J19" s="5">
        <v>44699</v>
      </c>
      <c r="K19" s="5" t="s">
        <v>7</v>
      </c>
      <c r="L19" s="5" t="s">
        <v>5</v>
      </c>
      <c r="M19" s="5"/>
      <c r="N19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19" s="31"/>
      <c r="P19" s="32"/>
      <c r="Q19" s="32"/>
      <c r="R19" s="32"/>
      <c r="S19" s="33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</row>
    <row r="20" spans="1:34" x14ac:dyDescent="0.45">
      <c r="A20" s="8"/>
      <c r="B20" s="8"/>
      <c r="C20" s="8"/>
      <c r="D20" s="8"/>
      <c r="E20" s="8"/>
      <c r="F20" s="8"/>
      <c r="G20" s="8"/>
      <c r="H20" s="4" t="str">
        <f>TEXT(I21-Table3[[#This Row],[Time]],"tt:mm")</f>
        <v>tt:01</v>
      </c>
      <c r="I20" s="26">
        <v>0.72777777777777775</v>
      </c>
      <c r="J20" s="5">
        <v>44699</v>
      </c>
      <c r="K20" s="5" t="s">
        <v>6</v>
      </c>
      <c r="L20" s="5" t="s">
        <v>5</v>
      </c>
      <c r="M20" s="5"/>
      <c r="N20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20" s="31"/>
      <c r="P20" s="32"/>
      <c r="Q20" s="32"/>
      <c r="R20" s="32"/>
      <c r="S20" s="33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</row>
    <row r="21" spans="1:34" ht="14.65" thickBot="1" x14ac:dyDescent="0.5">
      <c r="A21" s="8"/>
      <c r="B21" s="8"/>
      <c r="C21" s="8"/>
      <c r="D21" s="11"/>
      <c r="E21" s="11"/>
      <c r="F21" s="11"/>
      <c r="G21" s="11"/>
      <c r="H21" s="23" t="s">
        <v>12</v>
      </c>
      <c r="I21" s="26">
        <v>0.76041666666666663</v>
      </c>
      <c r="J21" s="5">
        <v>44699</v>
      </c>
      <c r="K21" s="5" t="s">
        <v>7</v>
      </c>
      <c r="L21" s="5" t="s">
        <v>5</v>
      </c>
      <c r="M21" s="5"/>
      <c r="N21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21" s="34"/>
      <c r="P21" s="35"/>
      <c r="Q21" s="35"/>
      <c r="R21" s="35"/>
      <c r="S21" s="36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</row>
    <row r="22" spans="1:34" x14ac:dyDescent="0.45">
      <c r="A22" s="8"/>
      <c r="B22" s="8"/>
      <c r="C22" s="8"/>
      <c r="D22" s="8"/>
      <c r="E22" s="7" t="s">
        <v>8</v>
      </c>
      <c r="F22" s="3" t="s">
        <v>9</v>
      </c>
      <c r="G22" s="3" t="s">
        <v>10</v>
      </c>
      <c r="H22" s="4" t="str">
        <f>TEXT(I23-I22,"tt:mm")</f>
        <v>tt:01</v>
      </c>
      <c r="I22" s="26">
        <v>0.29444444444444445</v>
      </c>
      <c r="J22" s="5">
        <v>44699</v>
      </c>
      <c r="K22" s="6" t="s">
        <v>6</v>
      </c>
      <c r="L22" s="6" t="s">
        <v>4</v>
      </c>
      <c r="M22" s="6"/>
      <c r="N22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Name 1 : 2022-05-18</v>
      </c>
      <c r="O22" s="28" t="s">
        <v>23</v>
      </c>
      <c r="P22" s="29"/>
      <c r="Q22" s="29"/>
      <c r="R22" s="29"/>
      <c r="S22" s="30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</row>
    <row r="23" spans="1:34" x14ac:dyDescent="0.45">
      <c r="A23" s="8"/>
      <c r="B23" s="8"/>
      <c r="C23" s="8"/>
      <c r="D23" s="8"/>
      <c r="E23" s="2" t="e">
        <f>TEXT(F23+G23,"tt:mm")</f>
        <v>#VALUE!</v>
      </c>
      <c r="F23" s="2" t="e">
        <f>TEXT(H22+H24+H26+H28,"tt:mm")</f>
        <v>#VALUE!</v>
      </c>
      <c r="G23" s="2" t="e">
        <f>TEXT(H23+H25+H27,"tt:mm")</f>
        <v>#VALUE!</v>
      </c>
      <c r="H23" s="4" t="str">
        <f t="shared" ref="H23" si="0">TEXT(I24-I23,"tt:mm")</f>
        <v>tt:01</v>
      </c>
      <c r="I23" s="26">
        <v>0.40069444444444446</v>
      </c>
      <c r="J23" s="5">
        <v>44699</v>
      </c>
      <c r="K23" s="6" t="s">
        <v>7</v>
      </c>
      <c r="L23" s="6" t="s">
        <v>4</v>
      </c>
      <c r="M23" s="6"/>
      <c r="N23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 time In: 8h 46m</v>
      </c>
      <c r="O23" s="31"/>
      <c r="P23" s="32"/>
      <c r="Q23" s="32"/>
      <c r="R23" s="32"/>
      <c r="S23" s="33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</row>
    <row r="24" spans="1:34" x14ac:dyDescent="0.45">
      <c r="A24" s="8"/>
      <c r="B24" s="8"/>
      <c r="C24" s="8"/>
      <c r="D24" s="8"/>
      <c r="E24" s="8"/>
      <c r="F24" s="8"/>
      <c r="G24" s="8"/>
      <c r="H24" s="4" t="str">
        <f>TEXT(I25-I24,"tt:mm")</f>
        <v>tt:01</v>
      </c>
      <c r="I24" s="26">
        <v>0.4381944444444445</v>
      </c>
      <c r="J24" s="5">
        <v>44699</v>
      </c>
      <c r="K24" s="6" t="s">
        <v>6</v>
      </c>
      <c r="L24" s="6" t="s">
        <v>4</v>
      </c>
      <c r="M24" s="6"/>
      <c r="N24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 time out: 2h 55m</v>
      </c>
      <c r="O24" s="31"/>
      <c r="P24" s="32"/>
      <c r="Q24" s="32"/>
      <c r="R24" s="32"/>
      <c r="S24" s="33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</row>
    <row r="25" spans="1:34" x14ac:dyDescent="0.45">
      <c r="A25" s="8"/>
      <c r="B25" s="8"/>
      <c r="C25" s="8"/>
      <c r="D25" s="8"/>
      <c r="E25" s="8"/>
      <c r="F25" s="8"/>
      <c r="G25" s="8"/>
      <c r="H25" s="4" t="str">
        <f>TEXT(I26-I25,"tt:mm")</f>
        <v>tt:01</v>
      </c>
      <c r="I25" s="26">
        <v>0.5229166666666667</v>
      </c>
      <c r="J25" s="5">
        <v>44699</v>
      </c>
      <c r="K25" s="6" t="s">
        <v>7</v>
      </c>
      <c r="L25" s="6" t="s">
        <v>4</v>
      </c>
      <c r="M25" s="6"/>
      <c r="N25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Total: 11h 41m</v>
      </c>
      <c r="O25" s="31"/>
      <c r="P25" s="32"/>
      <c r="Q25" s="32"/>
      <c r="R25" s="32"/>
      <c r="S25" s="33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</row>
    <row r="26" spans="1:34" x14ac:dyDescent="0.45">
      <c r="A26" s="8"/>
      <c r="B26" s="8"/>
      <c r="C26" s="8"/>
      <c r="D26" s="8"/>
      <c r="E26" s="8"/>
      <c r="F26" s="8"/>
      <c r="G26" s="8"/>
      <c r="H26" s="4" t="str">
        <f>TEXT(I27-I26,"tt:mm")</f>
        <v>tt:01</v>
      </c>
      <c r="I26" s="26">
        <v>0.56388888888888888</v>
      </c>
      <c r="J26" s="5">
        <v>44699</v>
      </c>
      <c r="K26" s="6" t="s">
        <v>6</v>
      </c>
      <c r="L26" s="6" t="s">
        <v>4</v>
      </c>
      <c r="M26" s="6"/>
      <c r="N26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26" s="31"/>
      <c r="P26" s="32"/>
      <c r="Q26" s="32"/>
      <c r="R26" s="32"/>
      <c r="S26" s="33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</row>
    <row r="27" spans="1:34" x14ac:dyDescent="0.45">
      <c r="A27" s="8"/>
      <c r="B27" s="8"/>
      <c r="C27" s="8"/>
      <c r="D27" s="8"/>
      <c r="E27" s="8"/>
      <c r="F27" s="8"/>
      <c r="G27" s="8"/>
      <c r="H27" s="4" t="str">
        <f>TEXT(I28-I27,"tt:mm")</f>
        <v>tt:01</v>
      </c>
      <c r="I27" s="26">
        <v>0.65</v>
      </c>
      <c r="J27" s="5">
        <v>44699</v>
      </c>
      <c r="K27" s="6" t="s">
        <v>7</v>
      </c>
      <c r="L27" s="6" t="s">
        <v>4</v>
      </c>
      <c r="M27" s="6"/>
      <c r="N27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27" s="31"/>
      <c r="P27" s="32"/>
      <c r="Q27" s="32"/>
      <c r="R27" s="32"/>
      <c r="S27" s="33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</row>
    <row r="28" spans="1:34" x14ac:dyDescent="0.45">
      <c r="A28" s="8"/>
      <c r="B28" s="8"/>
      <c r="C28" s="8"/>
      <c r="D28" s="8"/>
      <c r="E28" s="8"/>
      <c r="F28" s="8"/>
      <c r="G28" s="8"/>
      <c r="H28" s="4" t="str">
        <f>TEXT(I29-I28,"tt:mm")</f>
        <v>tt:01</v>
      </c>
      <c r="I28" s="26">
        <v>0.69305555555555554</v>
      </c>
      <c r="J28" s="5">
        <v>44699</v>
      </c>
      <c r="K28" s="6" t="s">
        <v>6</v>
      </c>
      <c r="L28" s="6" t="s">
        <v>4</v>
      </c>
      <c r="M28" s="6"/>
      <c r="N28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28" s="31"/>
      <c r="P28" s="32"/>
      <c r="Q28" s="32"/>
      <c r="R28" s="32"/>
      <c r="S28" s="33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</row>
    <row r="29" spans="1:34" ht="14.65" thickBot="1" x14ac:dyDescent="0.5">
      <c r="A29" s="8"/>
      <c r="B29" s="8"/>
      <c r="C29" s="8"/>
      <c r="D29" s="11"/>
      <c r="E29" s="11"/>
      <c r="F29" s="11"/>
      <c r="G29" s="11"/>
      <c r="H29" s="23" t="s">
        <v>12</v>
      </c>
      <c r="I29" s="26">
        <v>0.78125</v>
      </c>
      <c r="J29" s="5">
        <v>44699</v>
      </c>
      <c r="K29" s="6" t="s">
        <v>7</v>
      </c>
      <c r="L29" s="6" t="s">
        <v>4</v>
      </c>
      <c r="M29" s="6"/>
      <c r="N29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29" s="34"/>
      <c r="P29" s="35"/>
      <c r="Q29" s="35"/>
      <c r="R29" s="35"/>
      <c r="S29" s="36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</row>
    <row r="30" spans="1:34" x14ac:dyDescent="0.45">
      <c r="A30" s="8"/>
      <c r="B30" s="8"/>
      <c r="C30" s="8"/>
      <c r="D30" s="8"/>
      <c r="E30" s="7" t="s">
        <v>8</v>
      </c>
      <c r="F30" s="3" t="s">
        <v>9</v>
      </c>
      <c r="G30" s="3" t="s">
        <v>10</v>
      </c>
      <c r="H30" s="4" t="str">
        <f>TEXT(I31-I30,"tt:mm")</f>
        <v>tt:01</v>
      </c>
      <c r="I30" s="26">
        <v>0.29791666666666666</v>
      </c>
      <c r="J30" s="5">
        <v>44700</v>
      </c>
      <c r="K30" s="6" t="s">
        <v>6</v>
      </c>
      <c r="L30" s="6" t="s">
        <v>4</v>
      </c>
      <c r="M30" s="6"/>
      <c r="N30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Name 1 : 2022-05-19</v>
      </c>
      <c r="O30" s="28" t="s">
        <v>24</v>
      </c>
      <c r="P30" s="29"/>
      <c r="Q30" s="29"/>
      <c r="R30" s="29"/>
      <c r="S30" s="30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</row>
    <row r="31" spans="1:34" x14ac:dyDescent="0.45">
      <c r="A31" s="8"/>
      <c r="B31" s="8"/>
      <c r="C31" s="8"/>
      <c r="D31" s="8"/>
      <c r="E31" s="2" t="e">
        <f>TEXT(F31+G31,"tt:mm")</f>
        <v>#VALUE!</v>
      </c>
      <c r="F31" s="2" t="e">
        <f>TEXT(H30+H32+H34+H36,"tt:mm")</f>
        <v>#VALUE!</v>
      </c>
      <c r="G31" s="2" t="e">
        <f>TEXT(H31+H33+H35,"tt:mm")</f>
        <v>#VALUE!</v>
      </c>
      <c r="H31" s="4" t="str">
        <f t="shared" ref="H31:H36" si="1">TEXT(I32-I31,"tt:mm")</f>
        <v>tt:01</v>
      </c>
      <c r="I31" s="26">
        <v>0.3923611111111111</v>
      </c>
      <c r="J31" s="5">
        <v>44700</v>
      </c>
      <c r="K31" s="6" t="s">
        <v>7</v>
      </c>
      <c r="L31" s="6" t="s">
        <v>4</v>
      </c>
      <c r="M31" s="6"/>
      <c r="N31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 time In: 8h 28m</v>
      </c>
      <c r="O31" s="31"/>
      <c r="P31" s="32"/>
      <c r="Q31" s="32"/>
      <c r="R31" s="32"/>
      <c r="S31" s="33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45">
      <c r="A32" s="8"/>
      <c r="B32" s="8"/>
      <c r="C32" s="8"/>
      <c r="D32" s="8"/>
      <c r="E32" s="8"/>
      <c r="F32" s="8"/>
      <c r="G32" s="8"/>
      <c r="H32" s="4" t="str">
        <f t="shared" si="1"/>
        <v>tt:01</v>
      </c>
      <c r="I32" s="26">
        <v>0.43333333333333335</v>
      </c>
      <c r="J32" s="5">
        <v>44700</v>
      </c>
      <c r="K32" s="6" t="s">
        <v>6</v>
      </c>
      <c r="L32" s="6" t="s">
        <v>4</v>
      </c>
      <c r="M32" s="6"/>
      <c r="N32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 time out: 3h 3m</v>
      </c>
      <c r="O32" s="31"/>
      <c r="P32" s="32"/>
      <c r="Q32" s="32"/>
      <c r="R32" s="32"/>
      <c r="S32" s="33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45">
      <c r="A33" s="8"/>
      <c r="B33" s="8"/>
      <c r="C33" s="8"/>
      <c r="D33" s="8"/>
      <c r="E33" s="8"/>
      <c r="F33" s="8"/>
      <c r="G33" s="8"/>
      <c r="H33" s="4" t="str">
        <f t="shared" si="1"/>
        <v>tt:01</v>
      </c>
      <c r="I33" s="26">
        <v>0.51874999999999993</v>
      </c>
      <c r="J33" s="5">
        <v>44700</v>
      </c>
      <c r="K33" s="6" t="s">
        <v>7</v>
      </c>
      <c r="L33" s="6" t="s">
        <v>4</v>
      </c>
      <c r="M33" s="6"/>
      <c r="N33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>Total: 11h 31m</v>
      </c>
      <c r="O33" s="31"/>
      <c r="P33" s="32"/>
      <c r="Q33" s="32"/>
      <c r="R33" s="32"/>
      <c r="S33" s="33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45">
      <c r="A34" s="8"/>
      <c r="B34" s="8"/>
      <c r="C34" s="8"/>
      <c r="D34" s="8"/>
      <c r="E34" s="8"/>
      <c r="F34" s="8"/>
      <c r="G34" s="8"/>
      <c r="H34" s="4" t="str">
        <f t="shared" si="1"/>
        <v>tt:01</v>
      </c>
      <c r="I34" s="26">
        <v>0.5625</v>
      </c>
      <c r="J34" s="5">
        <v>44700</v>
      </c>
      <c r="K34" s="6" t="s">
        <v>6</v>
      </c>
      <c r="L34" s="6" t="s">
        <v>4</v>
      </c>
      <c r="M34" s="6"/>
      <c r="N34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34" s="31"/>
      <c r="P34" s="32"/>
      <c r="Q34" s="32"/>
      <c r="R34" s="32"/>
      <c r="S34" s="33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45">
      <c r="A35" s="8"/>
      <c r="B35" s="8"/>
      <c r="C35" s="8"/>
      <c r="D35" s="8"/>
      <c r="E35" s="8"/>
      <c r="F35" s="8"/>
      <c r="G35" s="8"/>
      <c r="H35" s="4" t="str">
        <f t="shared" si="1"/>
        <v>tt:01</v>
      </c>
      <c r="I35" s="26">
        <v>0.64374999999999993</v>
      </c>
      <c r="J35" s="5">
        <v>44700</v>
      </c>
      <c r="K35" s="6" t="s">
        <v>7</v>
      </c>
      <c r="L35" s="6" t="s">
        <v>4</v>
      </c>
      <c r="M35" s="6"/>
      <c r="N35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35" s="31"/>
      <c r="P35" s="32"/>
      <c r="Q35" s="32"/>
      <c r="R35" s="32"/>
      <c r="S35" s="33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45">
      <c r="A36" s="8"/>
      <c r="B36" s="8"/>
      <c r="C36" s="8"/>
      <c r="D36" s="8"/>
      <c r="E36" s="8"/>
      <c r="F36" s="8"/>
      <c r="G36" s="8"/>
      <c r="H36" s="4" t="str">
        <f t="shared" si="1"/>
        <v>tt:01</v>
      </c>
      <c r="I36" s="26">
        <v>0.68611111111111101</v>
      </c>
      <c r="J36" s="5">
        <v>44700</v>
      </c>
      <c r="K36" s="6" t="s">
        <v>6</v>
      </c>
      <c r="L36" s="6" t="s">
        <v>4</v>
      </c>
      <c r="M36" s="6"/>
      <c r="N36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36" s="31"/>
      <c r="P36" s="32"/>
      <c r="Q36" s="32"/>
      <c r="R36" s="32"/>
      <c r="S36" s="33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ht="14.65" thickBot="1" x14ac:dyDescent="0.5">
      <c r="A37" s="8"/>
      <c r="B37" s="8"/>
      <c r="C37" s="8"/>
      <c r="D37" s="11"/>
      <c r="E37" s="11"/>
      <c r="F37" s="11"/>
      <c r="G37" s="11"/>
      <c r="H37" s="23" t="s">
        <v>12</v>
      </c>
      <c r="I37" s="26">
        <v>0.77777777777777779</v>
      </c>
      <c r="J37" s="5">
        <v>44700</v>
      </c>
      <c r="K37" s="6" t="s">
        <v>7</v>
      </c>
      <c r="L37" s="6" t="s">
        <v>4</v>
      </c>
      <c r="M37" s="6"/>
      <c r="N37" s="38" t="str">
        <f>CHOOSE(MIN(5,COUNTIFS(Table3[[#Headers],[Name]]:Table3[[#This Row],[Name]],Table3[[#This Row],[Name]],Table3[[#Headers],[Date]]:Table3[[#This Row],[Date]],Table3[[#This Row],[Date]])),
Table3[[#This Row],[Name]] &amp; " : " &amp; TEXT( Table3[[#This Row],[Date]],"yyyy-mm-dd"),
"Total time In: " &amp; TEXT(SUMIFS(Table3[Time],Table3[Name],Table3[[#This Row],[Name]],Table3[Date],Table3[[#This Row],[Date]],Table3[Gate],"*Out")-SUMIFS(Table3[Time],Table3[Name],Table3[[#This Row],[Name]],Table3[Date],Table3[[#This Row],[Date]],Table3[Gate],"*In"),"h\h m\m"),
"Total time out: " &amp; TEXT(_xlfn.MAXIFS(Table3[Time],Table3[Name],Table3[[#This Row],[Name]],Table3[Date],Table3[[#This Row],[Date]],Table3[Gate],"*Out")-_xlfn.MINIFS(Table3[Time],Table3[Name],Table3[[#This Row],[Name]],Table3[Date],Table3[[#This Row],[Date]],Table3[Gate],"*In")-SUMIFS(Table3[Time],Table3[Name],Table3[[#This Row],[Name]],Table3[Date],Table3[[#This Row],[Date]],Table3[Gate],"*Out")+SUMIFS(Table3[Time],Table3[Name],Table3[[#This Row],[Name]],Table3[Date],Table3[[#This Row],[Date]],Table3[Gate],"*In"),"h\h m\m"),
"Total: " &amp; TEXT(_xlfn.MAXIFS(Table3[Time],Table3[Name],Table3[[#This Row],[Name]],Table3[Date],Table3[[#This Row],[Date]],Table3[Gate],"*Out")-_xlfn.MINIFS(Table3[Time],Table3[Name],Table3[[#This Row],[Name]],Table3[Date],Table3[[#This Row],[Date]],Table3[Gate],"*In"),"h\h m\m"),
"")</f>
        <v/>
      </c>
      <c r="O37" s="34"/>
      <c r="P37" s="35"/>
      <c r="Q37" s="35"/>
      <c r="R37" s="35"/>
      <c r="S37" s="36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45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45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8"/>
      <c r="M39" s="8"/>
      <c r="N39" s="8"/>
      <c r="O39" s="8"/>
      <c r="P39" s="8"/>
      <c r="Q39" s="8"/>
      <c r="R39" s="8"/>
      <c r="S39" s="8"/>
      <c r="T39" s="8"/>
      <c r="U39" s="12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45">
      <c r="A40" s="8"/>
      <c r="B40" s="8"/>
      <c r="C40" s="8"/>
      <c r="D40" s="8"/>
      <c r="E40" s="8"/>
      <c r="F40" s="8"/>
      <c r="G40" s="12"/>
      <c r="H40" s="9"/>
      <c r="I40" s="8"/>
      <c r="J40" s="10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45">
      <c r="A41" s="8"/>
      <c r="B41" s="8"/>
      <c r="C41" s="12"/>
      <c r="D41" s="8"/>
      <c r="E41" s="8"/>
      <c r="F41" s="8"/>
      <c r="G41" s="8"/>
      <c r="H41" s="9"/>
      <c r="I41" s="8"/>
      <c r="J41" s="10"/>
      <c r="K41" s="8"/>
      <c r="L41" s="8"/>
      <c r="M41" s="8"/>
      <c r="N41" s="8"/>
      <c r="O41" s="8"/>
      <c r="P41" s="24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</row>
    <row r="42" spans="1:34" x14ac:dyDescent="0.45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</row>
    <row r="43" spans="1:34" x14ac:dyDescent="0.45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</row>
    <row r="44" spans="1:34" x14ac:dyDescent="0.45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</row>
    <row r="45" spans="1:34" x14ac:dyDescent="0.45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</row>
    <row r="46" spans="1:34" x14ac:dyDescent="0.45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</row>
    <row r="47" spans="1:34" x14ac:dyDescent="0.45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</row>
    <row r="48" spans="1:34" x14ac:dyDescent="0.45">
      <c r="L48" s="8"/>
    </row>
  </sheetData>
  <mergeCells count="4">
    <mergeCell ref="O10:S21"/>
    <mergeCell ref="O22:S29"/>
    <mergeCell ref="O30:S37"/>
    <mergeCell ref="C6:D6"/>
  </mergeCells>
  <phoneticPr fontId="3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mathiasahman</dc:creator>
  <cp:lastModifiedBy>Matt T</cp:lastModifiedBy>
  <dcterms:created xsi:type="dcterms:W3CDTF">2022-08-01T05:49:45Z</dcterms:created>
  <dcterms:modified xsi:type="dcterms:W3CDTF">2022-08-02T16:28:33Z</dcterms:modified>
</cp:coreProperties>
</file>