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0410"/>
  <workbookPr defaultThemeVersion="166925"/>
  <mc:AlternateContent xmlns:mc="http://schemas.openxmlformats.org/markup-compatibility/2006">
    <mc:Choice Requires="x15">
      <x15ac:absPath xmlns:x15ac="http://schemas.microsoft.com/office/spreadsheetml/2010/11/ac" url="/Users/Drew/Documents/Real Estate/2018/Real Estate Leads/"/>
    </mc:Choice>
  </mc:AlternateContent>
  <xr:revisionPtr revIDLastSave="0" documentId="10_ncr:8140008_{7C2B5FB1-446A-8643-AEC9-DE234C6E36D0}" xr6:coauthVersionLast="32" xr6:coauthVersionMax="32" xr10:uidLastSave="{00000000-0000-0000-0000-000000000000}"/>
  <bookViews>
    <workbookView xWindow="780" yWindow="960" windowWidth="27640" windowHeight="15980" activeTab="1"/>
  </bookViews>
  <sheets>
    <sheet name="Leads" sheetId="1" r:id="rId1"/>
    <sheet name="Assumptions" sheetId="2" r:id="rId2"/>
  </sheets>
  <externalReferences>
    <externalReference r:id="rId3"/>
  </externalReferences>
  <calcPr calcId="162913" iterateDelta="9.9999946542084217E-5"/>
</workbook>
</file>

<file path=xl/calcChain.xml><?xml version="1.0" encoding="utf-8"?>
<calcChain xmlns="http://schemas.openxmlformats.org/spreadsheetml/2006/main">
  <c r="FN198" i="1" l="1"/>
  <c r="FN118" i="1"/>
  <c r="FN80" i="1"/>
  <c r="FN65" i="1"/>
  <c r="FN64" i="1"/>
  <c r="FN38" i="1"/>
  <c r="FN15" i="1"/>
  <c r="FM198" i="1"/>
  <c r="FM126" i="1"/>
  <c r="FM112" i="1"/>
  <c r="FM103" i="1"/>
  <c r="FM71" i="1"/>
  <c r="FM64" i="1"/>
  <c r="FM63" i="1"/>
  <c r="FM52" i="1"/>
  <c r="FM48" i="1"/>
  <c r="FM38" i="1"/>
  <c r="FM31" i="1"/>
  <c r="FM19" i="1"/>
  <c r="FL264" i="1"/>
  <c r="FL187" i="1"/>
  <c r="FL124" i="1"/>
  <c r="FL122" i="1"/>
  <c r="FL109" i="1"/>
  <c r="FL93" i="1"/>
  <c r="FL84" i="1"/>
  <c r="FL82" i="1"/>
  <c r="FL74" i="1"/>
  <c r="FL68" i="1"/>
  <c r="FL59" i="1"/>
  <c r="FL58" i="1"/>
  <c r="FL33" i="1"/>
  <c r="FL29" i="1"/>
  <c r="FL21" i="1"/>
  <c r="FL19" i="1"/>
  <c r="FL9" i="1"/>
  <c r="FL5" i="1"/>
  <c r="FI300" i="1"/>
  <c r="FI299" i="1"/>
  <c r="FI298" i="1"/>
  <c r="FI297" i="1"/>
  <c r="FI296" i="1"/>
  <c r="FI295" i="1"/>
  <c r="FI294" i="1"/>
  <c r="FI293" i="1"/>
  <c r="FI292" i="1"/>
  <c r="FI291" i="1"/>
  <c r="FI290" i="1"/>
  <c r="FI289" i="1"/>
  <c r="FI288" i="1"/>
  <c r="FI287" i="1"/>
  <c r="FI286" i="1"/>
  <c r="FI285" i="1"/>
  <c r="FI284" i="1"/>
  <c r="FI283" i="1"/>
  <c r="FI282" i="1"/>
  <c r="FI281" i="1"/>
  <c r="FI280" i="1"/>
  <c r="FI279" i="1"/>
  <c r="FI278" i="1"/>
  <c r="FI277" i="1"/>
  <c r="FI276" i="1"/>
  <c r="FI275" i="1"/>
  <c r="FI274" i="1"/>
  <c r="FI273" i="1"/>
  <c r="FI272" i="1"/>
  <c r="FI271" i="1"/>
  <c r="FI270" i="1"/>
  <c r="FI269" i="1"/>
  <c r="FI268" i="1"/>
  <c r="FI267" i="1"/>
  <c r="FI266" i="1"/>
  <c r="FI265" i="1"/>
  <c r="FI264" i="1"/>
  <c r="FI263" i="1"/>
  <c r="FI262" i="1"/>
  <c r="FI261" i="1"/>
  <c r="FI260" i="1"/>
  <c r="FI259" i="1"/>
  <c r="FI258" i="1"/>
  <c r="FI257" i="1"/>
  <c r="FI256" i="1"/>
  <c r="FI255" i="1"/>
  <c r="FI254" i="1"/>
  <c r="FI253" i="1"/>
  <c r="FI252" i="1"/>
  <c r="FI251" i="1"/>
  <c r="FI250" i="1"/>
  <c r="FI249" i="1"/>
  <c r="FI248" i="1"/>
  <c r="FI247" i="1"/>
  <c r="FI246" i="1"/>
  <c r="FI245" i="1"/>
  <c r="FI244" i="1"/>
  <c r="FI243" i="1"/>
  <c r="FI242" i="1"/>
  <c r="FI241" i="1"/>
  <c r="FI240" i="1"/>
  <c r="FI239" i="1"/>
  <c r="FI238" i="1"/>
  <c r="FI237" i="1"/>
  <c r="FI236" i="1"/>
  <c r="FI235" i="1"/>
  <c r="FI234" i="1"/>
  <c r="FI233" i="1"/>
  <c r="FI232" i="1"/>
  <c r="FI231" i="1"/>
  <c r="FI230" i="1"/>
  <c r="FI229" i="1"/>
  <c r="FI228" i="1"/>
  <c r="FI227" i="1"/>
  <c r="FI226" i="1"/>
  <c r="FI225" i="1"/>
  <c r="FI224" i="1"/>
  <c r="FI223" i="1"/>
  <c r="FI222" i="1"/>
  <c r="FI221" i="1"/>
  <c r="FI220" i="1"/>
  <c r="FI219" i="1"/>
  <c r="FI218" i="1"/>
  <c r="FI217" i="1"/>
  <c r="FI216" i="1"/>
  <c r="FI215" i="1"/>
  <c r="FI214" i="1"/>
  <c r="FI213" i="1"/>
  <c r="FI212" i="1"/>
  <c r="FI211" i="1"/>
  <c r="FI210" i="1"/>
  <c r="FI209" i="1"/>
  <c r="FI208" i="1"/>
  <c r="FI207" i="1"/>
  <c r="FI206" i="1"/>
  <c r="FI205" i="1"/>
  <c r="FI204" i="1"/>
  <c r="FI203" i="1"/>
  <c r="FI202" i="1"/>
  <c r="FI201" i="1"/>
  <c r="FI200" i="1"/>
  <c r="FI199" i="1"/>
  <c r="FI198" i="1"/>
  <c r="FI197" i="1"/>
  <c r="FI196" i="1"/>
  <c r="FI195" i="1"/>
  <c r="FI194" i="1"/>
  <c r="FI193" i="1"/>
  <c r="FI192" i="1"/>
  <c r="FI191" i="1"/>
  <c r="FI190" i="1"/>
  <c r="FI189" i="1"/>
  <c r="FI188" i="1"/>
  <c r="FI187" i="1"/>
  <c r="FI186" i="1"/>
  <c r="FI185" i="1"/>
  <c r="FI184" i="1"/>
  <c r="FI183" i="1"/>
  <c r="FI182" i="1"/>
  <c r="FI181" i="1"/>
  <c r="FI180" i="1"/>
  <c r="FI179" i="1"/>
  <c r="FI178" i="1"/>
  <c r="FI177" i="1"/>
  <c r="FI176" i="1"/>
  <c r="FI175" i="1"/>
  <c r="FI174" i="1"/>
  <c r="FI173" i="1"/>
  <c r="FI172" i="1"/>
  <c r="FI171" i="1"/>
  <c r="FI170" i="1"/>
  <c r="FI169" i="1"/>
  <c r="FI168" i="1"/>
  <c r="FI167" i="1"/>
  <c r="FI166" i="1"/>
  <c r="FI165" i="1"/>
  <c r="FI164" i="1"/>
  <c r="FI163" i="1"/>
  <c r="FI162" i="1"/>
  <c r="FI161" i="1"/>
  <c r="FI160" i="1"/>
  <c r="FI159" i="1"/>
  <c r="FI158" i="1"/>
  <c r="FI157" i="1"/>
  <c r="FI156" i="1"/>
  <c r="FI155" i="1"/>
  <c r="FI154" i="1"/>
  <c r="FI153" i="1"/>
  <c r="FI152" i="1"/>
  <c r="FI151" i="1"/>
  <c r="FI150" i="1"/>
  <c r="FI149" i="1"/>
  <c r="FI148" i="1"/>
  <c r="FI147" i="1"/>
  <c r="FI146" i="1"/>
  <c r="FI145" i="1"/>
  <c r="FI144" i="1"/>
  <c r="FI143" i="1"/>
  <c r="FI142" i="1"/>
  <c r="FI141" i="1"/>
  <c r="FI140" i="1"/>
  <c r="FI139" i="1"/>
  <c r="FI138" i="1"/>
  <c r="FI137" i="1"/>
  <c r="FI136" i="1"/>
  <c r="FI135" i="1"/>
  <c r="FI134" i="1"/>
  <c r="FI133" i="1"/>
  <c r="FI132" i="1"/>
  <c r="FI131" i="1"/>
  <c r="FI130" i="1"/>
  <c r="FI129" i="1"/>
  <c r="FI128" i="1"/>
  <c r="FI127" i="1"/>
  <c r="FI126" i="1"/>
  <c r="FI125" i="1"/>
  <c r="FI124" i="1"/>
  <c r="FI123" i="1"/>
  <c r="FI122" i="1"/>
  <c r="FI121" i="1"/>
  <c r="FI120" i="1"/>
  <c r="FI119" i="1"/>
  <c r="FI118" i="1"/>
  <c r="FI117" i="1"/>
  <c r="FI116" i="1"/>
  <c r="FI115" i="1"/>
  <c r="FI114" i="1"/>
  <c r="FI113" i="1"/>
  <c r="FI112" i="1"/>
  <c r="FI111" i="1"/>
  <c r="FI110" i="1"/>
  <c r="FI109" i="1"/>
  <c r="FI108" i="1"/>
  <c r="FI107" i="1"/>
  <c r="FI106" i="1"/>
  <c r="FI105" i="1"/>
  <c r="FI104" i="1"/>
  <c r="FI103" i="1"/>
  <c r="FI102" i="1"/>
  <c r="FI101" i="1"/>
  <c r="FI100" i="1"/>
  <c r="FI99" i="1"/>
  <c r="FI98" i="1"/>
  <c r="FI97" i="1"/>
  <c r="FI96" i="1"/>
  <c r="FI95" i="1"/>
  <c r="FI94" i="1"/>
  <c r="FI93" i="1"/>
  <c r="FI92" i="1"/>
  <c r="FI91" i="1"/>
  <c r="FI90" i="1"/>
  <c r="FI89" i="1"/>
  <c r="FI88" i="1"/>
  <c r="FI87" i="1"/>
  <c r="FI86" i="1"/>
  <c r="FI85" i="1"/>
  <c r="FI84" i="1"/>
  <c r="FI83" i="1"/>
  <c r="FI82" i="1"/>
  <c r="FI81" i="1"/>
  <c r="FI80" i="1"/>
  <c r="FI79" i="1"/>
  <c r="FI78" i="1"/>
  <c r="FI77" i="1"/>
  <c r="FI76" i="1"/>
  <c r="FI75" i="1"/>
  <c r="FI74" i="1"/>
  <c r="FI73" i="1"/>
  <c r="FI72" i="1"/>
  <c r="FI71" i="1"/>
  <c r="FI70" i="1"/>
  <c r="FI69" i="1"/>
  <c r="FI68" i="1"/>
  <c r="FI67" i="1"/>
  <c r="FI66" i="1"/>
  <c r="FI65" i="1"/>
  <c r="FI64" i="1"/>
  <c r="FI63" i="1"/>
  <c r="FI62" i="1"/>
  <c r="FI61" i="1"/>
  <c r="FI60" i="1"/>
  <c r="FI59" i="1"/>
  <c r="FI58" i="1"/>
  <c r="FI57" i="1"/>
  <c r="FI56" i="1"/>
  <c r="FI55" i="1"/>
  <c r="FI54" i="1"/>
  <c r="FI53" i="1"/>
  <c r="FI52" i="1"/>
  <c r="FI51" i="1"/>
  <c r="FI50" i="1"/>
  <c r="FI49" i="1"/>
  <c r="FI48" i="1"/>
  <c r="FI47" i="1"/>
  <c r="FI46" i="1"/>
  <c r="FI45" i="1"/>
  <c r="FI44" i="1"/>
  <c r="FI43" i="1"/>
  <c r="FI42" i="1"/>
  <c r="FI41" i="1"/>
  <c r="FI40" i="1"/>
  <c r="FI39" i="1"/>
  <c r="FI38" i="1"/>
  <c r="FI37" i="1"/>
  <c r="FI36" i="1"/>
  <c r="FI35" i="1"/>
  <c r="FI34" i="1"/>
  <c r="FI33" i="1"/>
  <c r="FI32" i="1"/>
  <c r="FI31" i="1"/>
  <c r="FI30" i="1"/>
  <c r="FI29" i="1"/>
  <c r="FI28" i="1"/>
  <c r="FI27" i="1"/>
  <c r="FI26" i="1"/>
  <c r="FI25" i="1"/>
  <c r="FI24" i="1"/>
  <c r="FI23" i="1"/>
  <c r="FI22" i="1"/>
  <c r="FI21" i="1"/>
  <c r="FI20" i="1"/>
  <c r="FI19" i="1"/>
  <c r="FI18" i="1"/>
  <c r="FI17" i="1"/>
  <c r="FI16" i="1"/>
  <c r="FI15" i="1"/>
  <c r="FI14" i="1"/>
  <c r="FI13" i="1"/>
  <c r="FI12" i="1"/>
  <c r="FI11" i="1"/>
  <c r="FI10" i="1"/>
  <c r="FI9" i="1"/>
  <c r="FI8" i="1"/>
  <c r="FI7" i="1"/>
  <c r="FI6" i="1"/>
  <c r="FI5" i="1"/>
  <c r="FI4" i="1"/>
  <c r="FI3" i="1"/>
  <c r="FI2" i="1"/>
  <c r="FH300" i="1"/>
  <c r="FH299" i="1"/>
  <c r="FH298" i="1"/>
  <c r="FH297" i="1"/>
  <c r="FH296" i="1"/>
  <c r="FH295" i="1"/>
  <c r="FH294" i="1"/>
  <c r="FH293" i="1"/>
  <c r="FH292" i="1"/>
  <c r="FH291" i="1"/>
  <c r="FH290" i="1"/>
  <c r="FH289" i="1"/>
  <c r="FH288" i="1"/>
  <c r="FH287" i="1"/>
  <c r="FH286" i="1"/>
  <c r="FH285" i="1"/>
  <c r="FH284" i="1"/>
  <c r="FH283" i="1"/>
  <c r="FH282" i="1"/>
  <c r="FH281" i="1"/>
  <c r="FH280" i="1"/>
  <c r="FH279" i="1"/>
  <c r="FH278" i="1"/>
  <c r="FH277" i="1"/>
  <c r="FH276" i="1"/>
  <c r="FH275" i="1"/>
  <c r="FH274" i="1"/>
  <c r="FH273" i="1"/>
  <c r="FH272" i="1"/>
  <c r="FH271" i="1"/>
  <c r="FH270" i="1"/>
  <c r="FH269" i="1"/>
  <c r="FH268" i="1"/>
  <c r="FH267" i="1"/>
  <c r="FH266" i="1"/>
  <c r="FH265" i="1"/>
  <c r="FH264" i="1"/>
  <c r="FH263" i="1"/>
  <c r="FH262" i="1"/>
  <c r="FH261" i="1"/>
  <c r="FH260" i="1"/>
  <c r="FH259" i="1"/>
  <c r="FH258" i="1"/>
  <c r="FH257" i="1"/>
  <c r="FH256" i="1"/>
  <c r="FH255" i="1"/>
  <c r="FH254" i="1"/>
  <c r="FH253" i="1"/>
  <c r="FH252" i="1"/>
  <c r="FH251" i="1"/>
  <c r="FH250" i="1"/>
  <c r="FH249" i="1"/>
  <c r="FH248" i="1"/>
  <c r="FH247" i="1"/>
  <c r="FH246" i="1"/>
  <c r="FH245" i="1"/>
  <c r="FH244" i="1"/>
  <c r="FH243" i="1"/>
  <c r="FH242" i="1"/>
  <c r="FH241" i="1"/>
  <c r="FH240" i="1"/>
  <c r="FH239" i="1"/>
  <c r="FH238" i="1"/>
  <c r="FH237" i="1"/>
  <c r="FH236" i="1"/>
  <c r="FH235" i="1"/>
  <c r="FH234" i="1"/>
  <c r="FH233" i="1"/>
  <c r="FH232" i="1"/>
  <c r="FH231" i="1"/>
  <c r="FH230" i="1"/>
  <c r="FH229" i="1"/>
  <c r="FH228" i="1"/>
  <c r="FH227" i="1"/>
  <c r="FH226" i="1"/>
  <c r="FH225" i="1"/>
  <c r="FH224" i="1"/>
  <c r="FH223" i="1"/>
  <c r="FH222" i="1"/>
  <c r="FH221" i="1"/>
  <c r="FH220" i="1"/>
  <c r="FH219" i="1"/>
  <c r="FH218" i="1"/>
  <c r="FH217" i="1"/>
  <c r="FH216" i="1"/>
  <c r="FH215" i="1"/>
  <c r="FH214" i="1"/>
  <c r="FH213" i="1"/>
  <c r="FH212" i="1"/>
  <c r="FH211" i="1"/>
  <c r="FH210" i="1"/>
  <c r="FH209" i="1"/>
  <c r="FH208" i="1"/>
  <c r="FH207" i="1"/>
  <c r="FH206" i="1"/>
  <c r="FH205" i="1"/>
  <c r="FH204" i="1"/>
  <c r="FH203" i="1"/>
  <c r="FH202" i="1"/>
  <c r="FH201" i="1"/>
  <c r="FH200" i="1"/>
  <c r="FH199" i="1"/>
  <c r="FH198" i="1"/>
  <c r="FH197" i="1"/>
  <c r="FH196" i="1"/>
  <c r="FH195" i="1"/>
  <c r="FH194" i="1"/>
  <c r="FH193" i="1"/>
  <c r="FH192" i="1"/>
  <c r="FH191" i="1"/>
  <c r="FH190" i="1"/>
  <c r="FH189" i="1"/>
  <c r="FH188" i="1"/>
  <c r="FH187" i="1"/>
  <c r="FH186" i="1"/>
  <c r="FH185" i="1"/>
  <c r="FH184" i="1"/>
  <c r="FH183" i="1"/>
  <c r="FH182" i="1"/>
  <c r="FH181" i="1"/>
  <c r="FH180" i="1"/>
  <c r="FH179" i="1"/>
  <c r="FH178" i="1"/>
  <c r="FH177" i="1"/>
  <c r="FH176" i="1"/>
  <c r="FH175" i="1"/>
  <c r="FH174" i="1"/>
  <c r="FH173" i="1"/>
  <c r="FH172" i="1"/>
  <c r="FH171" i="1"/>
  <c r="FH170" i="1"/>
  <c r="FH169" i="1"/>
  <c r="FH168" i="1"/>
  <c r="FH167" i="1"/>
  <c r="FH166" i="1"/>
  <c r="FH165" i="1"/>
  <c r="FH164" i="1"/>
  <c r="FH163" i="1"/>
  <c r="FH162" i="1"/>
  <c r="FH161" i="1"/>
  <c r="FH160" i="1"/>
  <c r="FH159" i="1"/>
  <c r="FH158" i="1"/>
  <c r="FH157" i="1"/>
  <c r="FH156" i="1"/>
  <c r="FH155" i="1"/>
  <c r="FH154" i="1"/>
  <c r="FH153" i="1"/>
  <c r="FH152" i="1"/>
  <c r="FH151" i="1"/>
  <c r="FH150" i="1"/>
  <c r="FH149" i="1"/>
  <c r="FH148" i="1"/>
  <c r="FH147" i="1"/>
  <c r="FH146" i="1"/>
  <c r="FH145" i="1"/>
  <c r="FH144" i="1"/>
  <c r="FH143" i="1"/>
  <c r="FH142" i="1"/>
  <c r="FH141" i="1"/>
  <c r="FH140" i="1"/>
  <c r="FH139" i="1"/>
  <c r="FH138" i="1"/>
  <c r="FH137" i="1"/>
  <c r="FH136" i="1"/>
  <c r="FH135" i="1"/>
  <c r="FH134" i="1"/>
  <c r="FH133" i="1"/>
  <c r="FH132" i="1"/>
  <c r="FH131" i="1"/>
  <c r="FH130" i="1"/>
  <c r="FH129" i="1"/>
  <c r="FH128" i="1"/>
  <c r="FH127" i="1"/>
  <c r="FH126" i="1"/>
  <c r="FH125" i="1"/>
  <c r="FH124" i="1"/>
  <c r="FH123" i="1"/>
  <c r="FH122" i="1"/>
  <c r="FH121" i="1"/>
  <c r="FH120" i="1"/>
  <c r="FH119" i="1"/>
  <c r="FH118" i="1"/>
  <c r="FH117" i="1"/>
  <c r="FH116" i="1"/>
  <c r="FH115" i="1"/>
  <c r="FH114" i="1"/>
  <c r="FH113" i="1"/>
  <c r="FH112" i="1"/>
  <c r="FH111" i="1"/>
  <c r="FH110" i="1"/>
  <c r="FH109" i="1"/>
  <c r="FH108" i="1"/>
  <c r="FH107" i="1"/>
  <c r="FH106" i="1"/>
  <c r="FH105" i="1"/>
  <c r="FH104" i="1"/>
  <c r="FH103" i="1"/>
  <c r="FH102" i="1"/>
  <c r="FH101" i="1"/>
  <c r="FH100" i="1"/>
  <c r="FH99" i="1"/>
  <c r="FH98" i="1"/>
  <c r="FH97" i="1"/>
  <c r="FH96" i="1"/>
  <c r="FH95" i="1"/>
  <c r="FH94" i="1"/>
  <c r="FH93" i="1"/>
  <c r="FH92" i="1"/>
  <c r="FH91" i="1"/>
  <c r="FH90" i="1"/>
  <c r="FH89" i="1"/>
  <c r="FH88" i="1"/>
  <c r="FH87" i="1"/>
  <c r="FH86" i="1"/>
  <c r="FH85" i="1"/>
  <c r="FH84" i="1"/>
  <c r="FH83" i="1"/>
  <c r="FH82" i="1"/>
  <c r="FH81" i="1"/>
  <c r="FH80" i="1"/>
  <c r="FH79" i="1"/>
  <c r="FH78" i="1"/>
  <c r="FH77" i="1"/>
  <c r="FH76" i="1"/>
  <c r="FH75" i="1"/>
  <c r="FH74" i="1"/>
  <c r="FH73" i="1"/>
  <c r="FH72" i="1"/>
  <c r="FH71" i="1"/>
  <c r="FH70" i="1"/>
  <c r="FH69" i="1"/>
  <c r="FH68" i="1"/>
  <c r="FH67" i="1"/>
  <c r="FH66" i="1"/>
  <c r="FH65" i="1"/>
  <c r="FH64" i="1"/>
  <c r="FH63" i="1"/>
  <c r="FH62" i="1"/>
  <c r="FH61" i="1"/>
  <c r="FH60" i="1"/>
  <c r="FH59" i="1"/>
  <c r="FH58" i="1"/>
  <c r="FH57" i="1"/>
  <c r="FH56" i="1"/>
  <c r="FH55" i="1"/>
  <c r="FH54" i="1"/>
  <c r="FH53" i="1"/>
  <c r="FH52" i="1"/>
  <c r="FH51" i="1"/>
  <c r="FH50" i="1"/>
  <c r="FH49" i="1"/>
  <c r="FH48" i="1"/>
  <c r="FH47" i="1"/>
  <c r="FH46" i="1"/>
  <c r="FH45" i="1"/>
  <c r="FH44" i="1"/>
  <c r="FH43" i="1"/>
  <c r="FH42" i="1"/>
  <c r="FH41" i="1"/>
  <c r="FH40" i="1"/>
  <c r="FH39" i="1"/>
  <c r="FH38" i="1"/>
  <c r="FH37" i="1"/>
  <c r="FH36" i="1"/>
  <c r="FH35" i="1"/>
  <c r="FH34" i="1"/>
  <c r="FH33" i="1"/>
  <c r="FH32" i="1"/>
  <c r="FH31" i="1"/>
  <c r="FH30" i="1"/>
  <c r="FH29" i="1"/>
  <c r="FH28" i="1"/>
  <c r="FH27" i="1"/>
  <c r="FH26" i="1"/>
  <c r="FH25" i="1"/>
  <c r="FH24" i="1"/>
  <c r="FH23" i="1"/>
  <c r="FH22" i="1"/>
  <c r="FH21" i="1"/>
  <c r="FH20" i="1"/>
  <c r="FH19" i="1"/>
  <c r="FH18" i="1"/>
  <c r="FH17" i="1"/>
  <c r="FH16" i="1"/>
  <c r="FH15" i="1"/>
  <c r="FH14" i="1"/>
  <c r="FH13" i="1"/>
  <c r="FH12" i="1"/>
  <c r="FH11" i="1"/>
  <c r="FH10" i="1"/>
  <c r="FH9" i="1"/>
  <c r="FH8" i="1"/>
  <c r="FH7" i="1"/>
  <c r="FH6" i="1"/>
  <c r="FH5" i="1"/>
  <c r="FH4" i="1"/>
  <c r="FH3" i="1"/>
  <c r="FH2" i="1"/>
  <c r="FB300" i="1"/>
  <c r="FB299" i="1"/>
  <c r="FB298" i="1"/>
  <c r="FB297" i="1"/>
  <c r="FB296" i="1"/>
  <c r="FB295" i="1"/>
  <c r="FB294" i="1"/>
  <c r="FB293" i="1"/>
  <c r="FB292" i="1"/>
  <c r="FB291" i="1"/>
  <c r="FB290" i="1"/>
  <c r="FB289" i="1"/>
  <c r="FB288" i="1"/>
  <c r="FB287" i="1"/>
  <c r="FB286" i="1"/>
  <c r="FB285" i="1"/>
  <c r="FB284" i="1"/>
  <c r="FB283" i="1"/>
  <c r="FB282" i="1"/>
  <c r="FB281" i="1"/>
  <c r="FB280" i="1"/>
  <c r="FB279" i="1"/>
  <c r="FB278" i="1"/>
  <c r="FB277" i="1"/>
  <c r="FB276" i="1"/>
  <c r="FB275" i="1"/>
  <c r="FB274" i="1"/>
  <c r="FB273" i="1"/>
  <c r="FB272" i="1"/>
  <c r="FB271" i="1"/>
  <c r="FB270" i="1"/>
  <c r="FB269" i="1"/>
  <c r="FB268" i="1"/>
  <c r="FB267" i="1"/>
  <c r="FB266" i="1"/>
  <c r="FB265" i="1"/>
  <c r="FB264" i="1"/>
  <c r="FB263" i="1"/>
  <c r="FB262" i="1"/>
  <c r="FB261" i="1"/>
  <c r="FB260" i="1"/>
  <c r="FB259" i="1"/>
  <c r="FB258" i="1"/>
  <c r="FB257" i="1"/>
  <c r="FB256" i="1"/>
  <c r="FB255" i="1"/>
  <c r="FB254" i="1"/>
  <c r="FB253" i="1"/>
  <c r="FB252" i="1"/>
  <c r="FB251" i="1"/>
  <c r="FB250" i="1"/>
  <c r="FB249" i="1"/>
  <c r="FB248" i="1"/>
  <c r="FB247" i="1"/>
  <c r="FB246" i="1"/>
  <c r="FB245" i="1"/>
  <c r="FB244" i="1"/>
  <c r="FB243" i="1"/>
  <c r="FB242" i="1"/>
  <c r="FB241" i="1"/>
  <c r="FB240" i="1"/>
  <c r="FB239" i="1"/>
  <c r="FB238" i="1"/>
  <c r="FB237" i="1"/>
  <c r="FB236" i="1"/>
  <c r="FB235" i="1"/>
  <c r="FB234" i="1"/>
  <c r="FB233" i="1"/>
  <c r="FB232" i="1"/>
  <c r="FB231" i="1"/>
  <c r="FB230" i="1"/>
  <c r="FB229" i="1"/>
  <c r="FB228" i="1"/>
  <c r="FB227" i="1"/>
  <c r="FB226" i="1"/>
  <c r="FB225" i="1"/>
  <c r="FB224" i="1"/>
  <c r="FB223" i="1"/>
  <c r="FB222" i="1"/>
  <c r="FB221" i="1"/>
  <c r="FB220" i="1"/>
  <c r="FB219" i="1"/>
  <c r="FB218" i="1"/>
  <c r="FB217" i="1"/>
  <c r="FB216" i="1"/>
  <c r="FB215" i="1"/>
  <c r="FB214" i="1"/>
  <c r="FB213" i="1"/>
  <c r="FB212" i="1"/>
  <c r="FB211" i="1"/>
  <c r="FB210" i="1"/>
  <c r="FB209" i="1"/>
  <c r="FB208" i="1"/>
  <c r="FB207" i="1"/>
  <c r="FB206" i="1"/>
  <c r="FB205" i="1"/>
  <c r="FB204" i="1"/>
  <c r="FB203" i="1"/>
  <c r="FB202" i="1"/>
  <c r="FB201" i="1"/>
  <c r="FB200" i="1"/>
  <c r="FB199" i="1"/>
  <c r="FB198" i="1"/>
  <c r="FB197" i="1"/>
  <c r="FB196" i="1"/>
  <c r="FB195" i="1"/>
  <c r="FB194" i="1"/>
  <c r="FB193" i="1"/>
  <c r="FB192" i="1"/>
  <c r="FB191" i="1"/>
  <c r="FB190" i="1"/>
  <c r="FB189" i="1"/>
  <c r="FB188" i="1"/>
  <c r="FB187" i="1"/>
  <c r="FB186" i="1"/>
  <c r="FB185" i="1"/>
  <c r="FB184" i="1"/>
  <c r="FB183" i="1"/>
  <c r="FB182" i="1"/>
  <c r="FB181" i="1"/>
  <c r="FB180" i="1"/>
  <c r="FB179" i="1"/>
  <c r="FB178" i="1"/>
  <c r="FB177" i="1"/>
  <c r="FB176" i="1"/>
  <c r="FB175" i="1"/>
  <c r="FB174" i="1"/>
  <c r="FB173" i="1"/>
  <c r="FB172" i="1"/>
  <c r="FB171" i="1"/>
  <c r="FB170" i="1"/>
  <c r="FB169" i="1"/>
  <c r="FB168" i="1"/>
  <c r="FB167" i="1"/>
  <c r="FB166" i="1"/>
  <c r="FB165" i="1"/>
  <c r="FB164" i="1"/>
  <c r="FB163" i="1"/>
  <c r="FB162" i="1"/>
  <c r="FB161" i="1"/>
  <c r="FB160" i="1"/>
  <c r="FB159" i="1"/>
  <c r="FB158" i="1"/>
  <c r="FB157" i="1"/>
  <c r="FB156" i="1"/>
  <c r="FB155" i="1"/>
  <c r="FB154" i="1"/>
  <c r="FB153" i="1"/>
  <c r="FB152" i="1"/>
  <c r="FB151" i="1"/>
  <c r="FB150" i="1"/>
  <c r="FB149" i="1"/>
  <c r="FB148" i="1"/>
  <c r="FB147" i="1"/>
  <c r="FB146" i="1"/>
  <c r="FB145" i="1"/>
  <c r="FB144" i="1"/>
  <c r="FB143" i="1"/>
  <c r="FB142" i="1"/>
  <c r="FB141" i="1"/>
  <c r="FB140" i="1"/>
  <c r="FB139" i="1"/>
  <c r="FB138" i="1"/>
  <c r="FB137" i="1"/>
  <c r="FB136" i="1"/>
  <c r="FB135" i="1"/>
  <c r="FB134" i="1"/>
  <c r="FB133" i="1"/>
  <c r="FB132" i="1"/>
  <c r="FB131" i="1"/>
  <c r="FB130" i="1"/>
  <c r="FB129" i="1"/>
  <c r="FB128" i="1"/>
  <c r="FB127" i="1"/>
  <c r="FB126" i="1"/>
  <c r="FB125" i="1"/>
  <c r="FB124" i="1"/>
  <c r="FB123" i="1"/>
  <c r="FB122" i="1"/>
  <c r="FB121" i="1"/>
  <c r="FB120" i="1"/>
  <c r="FB119" i="1"/>
  <c r="FB118" i="1"/>
  <c r="FB117" i="1"/>
  <c r="FB116" i="1"/>
  <c r="FB115" i="1"/>
  <c r="FB114" i="1"/>
  <c r="FB113" i="1"/>
  <c r="FB112" i="1"/>
  <c r="FB111" i="1"/>
  <c r="FB110" i="1"/>
  <c r="FB109" i="1"/>
  <c r="FB108" i="1"/>
  <c r="FB107" i="1"/>
  <c r="FB106" i="1"/>
  <c r="FB105" i="1"/>
  <c r="FB104" i="1"/>
  <c r="FB103" i="1"/>
  <c r="FB102" i="1"/>
  <c r="FB101" i="1"/>
  <c r="FB100" i="1"/>
  <c r="FB99" i="1"/>
  <c r="FB98" i="1"/>
  <c r="FB97" i="1"/>
  <c r="FB96" i="1"/>
  <c r="FB95" i="1"/>
  <c r="FB94" i="1"/>
  <c r="FB93" i="1"/>
  <c r="FB92" i="1"/>
  <c r="FB91" i="1"/>
  <c r="FB90" i="1"/>
  <c r="FB89" i="1"/>
  <c r="FB88" i="1"/>
  <c r="FB87" i="1"/>
  <c r="FB86" i="1"/>
  <c r="FB85" i="1"/>
  <c r="FB84" i="1"/>
  <c r="FB83" i="1"/>
  <c r="FB82" i="1"/>
  <c r="FB81" i="1"/>
  <c r="FB80" i="1"/>
  <c r="FB79" i="1"/>
  <c r="FB78" i="1"/>
  <c r="FB77" i="1"/>
  <c r="FB76" i="1"/>
  <c r="FB75" i="1"/>
  <c r="FB74" i="1"/>
  <c r="FB73" i="1"/>
  <c r="FB72" i="1"/>
  <c r="FB71" i="1"/>
  <c r="FB70" i="1"/>
  <c r="FB69" i="1"/>
  <c r="FB68" i="1"/>
  <c r="FB67" i="1"/>
  <c r="FB66" i="1"/>
  <c r="FB65" i="1"/>
  <c r="FB64" i="1"/>
  <c r="FB63" i="1"/>
  <c r="FB62" i="1"/>
  <c r="FB61" i="1"/>
  <c r="FB60" i="1"/>
  <c r="FB59" i="1"/>
  <c r="FB58" i="1"/>
  <c r="FB57" i="1"/>
  <c r="FB56" i="1"/>
  <c r="FB55" i="1"/>
  <c r="FB54" i="1"/>
  <c r="FB53" i="1"/>
  <c r="FB52" i="1"/>
  <c r="FB51" i="1"/>
  <c r="FB50" i="1"/>
  <c r="FB49" i="1"/>
  <c r="FB48" i="1"/>
  <c r="FB47" i="1"/>
  <c r="FB46" i="1"/>
  <c r="FB45" i="1"/>
  <c r="FB44" i="1"/>
  <c r="FB43" i="1"/>
  <c r="FB42" i="1"/>
  <c r="FB41" i="1"/>
  <c r="FB40" i="1"/>
  <c r="FB39" i="1"/>
  <c r="FB38" i="1"/>
  <c r="FB37" i="1"/>
  <c r="FB36" i="1"/>
  <c r="FB35" i="1"/>
  <c r="FB34" i="1"/>
  <c r="FB33" i="1"/>
  <c r="FB32" i="1"/>
  <c r="FB31" i="1"/>
  <c r="FB30" i="1"/>
  <c r="FB29" i="1"/>
  <c r="FB28" i="1"/>
  <c r="FB27" i="1"/>
  <c r="FB26" i="1"/>
  <c r="FB25" i="1"/>
  <c r="FB24" i="1"/>
  <c r="FB23" i="1"/>
  <c r="FB22" i="1"/>
  <c r="FB21" i="1"/>
  <c r="FB20" i="1"/>
  <c r="FB19" i="1"/>
  <c r="FB18" i="1"/>
  <c r="FB17" i="1"/>
  <c r="FB16" i="1"/>
  <c r="FB15" i="1"/>
  <c r="FB14" i="1"/>
  <c r="FB13" i="1"/>
  <c r="FB12" i="1"/>
  <c r="FB11" i="1"/>
  <c r="FB10" i="1"/>
  <c r="FB9" i="1"/>
  <c r="FB8" i="1"/>
  <c r="FB7" i="1"/>
  <c r="FB6" i="1"/>
  <c r="FB5" i="1"/>
  <c r="FB4" i="1"/>
  <c r="FB3" i="1"/>
  <c r="FB2" i="1"/>
  <c r="FA300" i="1"/>
  <c r="FA299" i="1"/>
  <c r="FA298" i="1"/>
  <c r="FA297" i="1"/>
  <c r="FA296" i="1"/>
  <c r="FA295" i="1"/>
  <c r="FA294" i="1"/>
  <c r="FA293" i="1"/>
  <c r="FA292" i="1"/>
  <c r="FA291" i="1"/>
  <c r="FA290" i="1"/>
  <c r="FA289" i="1"/>
  <c r="FA288" i="1"/>
  <c r="FA287" i="1"/>
  <c r="FA286" i="1"/>
  <c r="FA285" i="1"/>
  <c r="FA284" i="1"/>
  <c r="FA283" i="1"/>
  <c r="FA282" i="1"/>
  <c r="FA281" i="1"/>
  <c r="FA280" i="1"/>
  <c r="FA279" i="1"/>
  <c r="FA278" i="1"/>
  <c r="FA277" i="1"/>
  <c r="FA276" i="1"/>
  <c r="FA275" i="1"/>
  <c r="FA274" i="1"/>
  <c r="FA273" i="1"/>
  <c r="FA272" i="1"/>
  <c r="FA271" i="1"/>
  <c r="FA270" i="1"/>
  <c r="FA269" i="1"/>
  <c r="FA268" i="1"/>
  <c r="FA267" i="1"/>
  <c r="FA266" i="1"/>
  <c r="FA265" i="1"/>
  <c r="FA264" i="1"/>
  <c r="FA263" i="1"/>
  <c r="FA262" i="1"/>
  <c r="FA261" i="1"/>
  <c r="FA260" i="1"/>
  <c r="FA259" i="1"/>
  <c r="FA258" i="1"/>
  <c r="FA257" i="1"/>
  <c r="FA256" i="1"/>
  <c r="FA255" i="1"/>
  <c r="FA254" i="1"/>
  <c r="FA253" i="1"/>
  <c r="FA252" i="1"/>
  <c r="FA251" i="1"/>
  <c r="FA250" i="1"/>
  <c r="FA249" i="1"/>
  <c r="FA248" i="1"/>
  <c r="FA247" i="1"/>
  <c r="FA246" i="1"/>
  <c r="FA245" i="1"/>
  <c r="FA244" i="1"/>
  <c r="FA243" i="1"/>
  <c r="FA242" i="1"/>
  <c r="FA241" i="1"/>
  <c r="FA240" i="1"/>
  <c r="FA239" i="1"/>
  <c r="FA238" i="1"/>
  <c r="FA237" i="1"/>
  <c r="FA236" i="1"/>
  <c r="FA235" i="1"/>
  <c r="FA234" i="1"/>
  <c r="FA233" i="1"/>
  <c r="FA232" i="1"/>
  <c r="FA231" i="1"/>
  <c r="FA230" i="1"/>
  <c r="FA229" i="1"/>
  <c r="FA228" i="1"/>
  <c r="FA227" i="1"/>
  <c r="FA226" i="1"/>
  <c r="FA225" i="1"/>
  <c r="FA224" i="1"/>
  <c r="FA223" i="1"/>
  <c r="FA222" i="1"/>
  <c r="FA221" i="1"/>
  <c r="FA220" i="1"/>
  <c r="FA219" i="1"/>
  <c r="FA218" i="1"/>
  <c r="FA217" i="1"/>
  <c r="FA216" i="1"/>
  <c r="FA215" i="1"/>
  <c r="FA214" i="1"/>
  <c r="FA213" i="1"/>
  <c r="FA212" i="1"/>
  <c r="FA211" i="1"/>
  <c r="FA210" i="1"/>
  <c r="FA209" i="1"/>
  <c r="FA208" i="1"/>
  <c r="FA207" i="1"/>
  <c r="FA206" i="1"/>
  <c r="FA205" i="1"/>
  <c r="FA204" i="1"/>
  <c r="FA203" i="1"/>
  <c r="FA202" i="1"/>
  <c r="FA201" i="1"/>
  <c r="FA200" i="1"/>
  <c r="FA199" i="1"/>
  <c r="FA198" i="1"/>
  <c r="FA197" i="1"/>
  <c r="FA196" i="1"/>
  <c r="FA195" i="1"/>
  <c r="FA194" i="1"/>
  <c r="FA193" i="1"/>
  <c r="FA192" i="1"/>
  <c r="FA191" i="1"/>
  <c r="FA190" i="1"/>
  <c r="FA189" i="1"/>
  <c r="FA188" i="1"/>
  <c r="FA187" i="1"/>
  <c r="FA186" i="1"/>
  <c r="FA185" i="1"/>
  <c r="FA184" i="1"/>
  <c r="FA183" i="1"/>
  <c r="FA182" i="1"/>
  <c r="FA181" i="1"/>
  <c r="FA180" i="1"/>
  <c r="FA179" i="1"/>
  <c r="FA178" i="1"/>
  <c r="FA177" i="1"/>
  <c r="FA176" i="1"/>
  <c r="FA175" i="1"/>
  <c r="FA174" i="1"/>
  <c r="FA173" i="1"/>
  <c r="FA172" i="1"/>
  <c r="FA171" i="1"/>
  <c r="FA170" i="1"/>
  <c r="FA169" i="1"/>
  <c r="FA168" i="1"/>
  <c r="FA167" i="1"/>
  <c r="FA166" i="1"/>
  <c r="FA165" i="1"/>
  <c r="FA164" i="1"/>
  <c r="FA163" i="1"/>
  <c r="FA162" i="1"/>
  <c r="FA161" i="1"/>
  <c r="FA160" i="1"/>
  <c r="FA159" i="1"/>
  <c r="FA158" i="1"/>
  <c r="FA157" i="1"/>
  <c r="FA156" i="1"/>
  <c r="FA155" i="1"/>
  <c r="FA154" i="1"/>
  <c r="FA153" i="1"/>
  <c r="FA152" i="1"/>
  <c r="FA151" i="1"/>
  <c r="FA150" i="1"/>
  <c r="FA149" i="1"/>
  <c r="FA148" i="1"/>
  <c r="FA147" i="1"/>
  <c r="FA146" i="1"/>
  <c r="FA145" i="1"/>
  <c r="FA144" i="1"/>
  <c r="FA143" i="1"/>
  <c r="FA142" i="1"/>
  <c r="FA141" i="1"/>
  <c r="FA140" i="1"/>
  <c r="FA139" i="1"/>
  <c r="FA138" i="1"/>
  <c r="FA137" i="1"/>
  <c r="FA136" i="1"/>
  <c r="FA135" i="1"/>
  <c r="FA134" i="1"/>
  <c r="FA133" i="1"/>
  <c r="FA132" i="1"/>
  <c r="FA131" i="1"/>
  <c r="FA130" i="1"/>
  <c r="FA129" i="1"/>
  <c r="FA128" i="1"/>
  <c r="FA127" i="1"/>
  <c r="FA126" i="1"/>
  <c r="FA125" i="1"/>
  <c r="FA124" i="1"/>
  <c r="FA123" i="1"/>
  <c r="FA122" i="1"/>
  <c r="FA121" i="1"/>
  <c r="FA120" i="1"/>
  <c r="FA119" i="1"/>
  <c r="FA118" i="1"/>
  <c r="FA117" i="1"/>
  <c r="FA116" i="1"/>
  <c r="FA115" i="1"/>
  <c r="FA114" i="1"/>
  <c r="FA113" i="1"/>
  <c r="FA112" i="1"/>
  <c r="FA111" i="1"/>
  <c r="FA110" i="1"/>
  <c r="FA109" i="1"/>
  <c r="FA108" i="1"/>
  <c r="FA107" i="1"/>
  <c r="FA106" i="1"/>
  <c r="FA105" i="1"/>
  <c r="FA104" i="1"/>
  <c r="FA103" i="1"/>
  <c r="FA102" i="1"/>
  <c r="FA101" i="1"/>
  <c r="FA100" i="1"/>
  <c r="FA99" i="1"/>
  <c r="FA98" i="1"/>
  <c r="FA97" i="1"/>
  <c r="FA96" i="1"/>
  <c r="FA95" i="1"/>
  <c r="FA94" i="1"/>
  <c r="FA93" i="1"/>
  <c r="FA92" i="1"/>
  <c r="FA91" i="1"/>
  <c r="FA90" i="1"/>
  <c r="FA89" i="1"/>
  <c r="FA88" i="1"/>
  <c r="FA87" i="1"/>
  <c r="FA86" i="1"/>
  <c r="FA85" i="1"/>
  <c r="FA84" i="1"/>
  <c r="FA83" i="1"/>
  <c r="FA82" i="1"/>
  <c r="FA81" i="1"/>
  <c r="FA80" i="1"/>
  <c r="FA79" i="1"/>
  <c r="FA78" i="1"/>
  <c r="FA77" i="1"/>
  <c r="FA76" i="1"/>
  <c r="FA75" i="1"/>
  <c r="FA74" i="1"/>
  <c r="FA73" i="1"/>
  <c r="FA72" i="1"/>
  <c r="FA71" i="1"/>
  <c r="FA70" i="1"/>
  <c r="FA69" i="1"/>
  <c r="FA68" i="1"/>
  <c r="FA67" i="1"/>
  <c r="FA66" i="1"/>
  <c r="FA65" i="1"/>
  <c r="FA64" i="1"/>
  <c r="FA63" i="1"/>
  <c r="FA62" i="1"/>
  <c r="FA61" i="1"/>
  <c r="FA60" i="1"/>
  <c r="FA59" i="1"/>
  <c r="FA58" i="1"/>
  <c r="FA57" i="1"/>
  <c r="FA56" i="1"/>
  <c r="FA55" i="1"/>
  <c r="FA54" i="1"/>
  <c r="FA53" i="1"/>
  <c r="FA52" i="1"/>
  <c r="FA51" i="1"/>
  <c r="FA50" i="1"/>
  <c r="FA49" i="1"/>
  <c r="FA48" i="1"/>
  <c r="FA47" i="1"/>
  <c r="FA46" i="1"/>
  <c r="FA45" i="1"/>
  <c r="FA44" i="1"/>
  <c r="FA43" i="1"/>
  <c r="FA42" i="1"/>
  <c r="FA41" i="1"/>
  <c r="FA40" i="1"/>
  <c r="FA39" i="1"/>
  <c r="FA38" i="1"/>
  <c r="FA37" i="1"/>
  <c r="FA36" i="1"/>
  <c r="FA35" i="1"/>
  <c r="FA34" i="1"/>
  <c r="FA33" i="1"/>
  <c r="FA32" i="1"/>
  <c r="FA31" i="1"/>
  <c r="FA30" i="1"/>
  <c r="FA29" i="1"/>
  <c r="FA28" i="1"/>
  <c r="FA27" i="1"/>
  <c r="FA26" i="1"/>
  <c r="FA25" i="1"/>
  <c r="FA24" i="1"/>
  <c r="FA23" i="1"/>
  <c r="FA22" i="1"/>
  <c r="FA21" i="1"/>
  <c r="FA20" i="1"/>
  <c r="FA19" i="1"/>
  <c r="FA18" i="1"/>
  <c r="FA17" i="1"/>
  <c r="FA16" i="1"/>
  <c r="FA15" i="1"/>
  <c r="FA14" i="1"/>
  <c r="FA13" i="1"/>
  <c r="FA12" i="1"/>
  <c r="FA11" i="1"/>
  <c r="FA10" i="1"/>
  <c r="FA9" i="1"/>
  <c r="FA8" i="1"/>
  <c r="FA7" i="1"/>
  <c r="FA6" i="1"/>
  <c r="FA5" i="1"/>
  <c r="FA4" i="1"/>
  <c r="FA3" i="1"/>
  <c r="FA2" i="1"/>
  <c r="EZ300" i="1"/>
  <c r="EZ299" i="1"/>
  <c r="EZ298" i="1"/>
  <c r="EZ297" i="1"/>
  <c r="EZ296" i="1"/>
  <c r="EZ295" i="1"/>
  <c r="EZ294" i="1"/>
  <c r="EZ293" i="1"/>
  <c r="EZ292" i="1"/>
  <c r="EZ291" i="1"/>
  <c r="EZ290" i="1"/>
  <c r="EZ289" i="1"/>
  <c r="EZ288" i="1"/>
  <c r="EZ287" i="1"/>
  <c r="EZ286" i="1"/>
  <c r="EZ285" i="1"/>
  <c r="EZ284" i="1"/>
  <c r="EZ283" i="1"/>
  <c r="EZ282" i="1"/>
  <c r="EZ281" i="1"/>
  <c r="EZ280" i="1"/>
  <c r="EZ279" i="1"/>
  <c r="EZ278" i="1"/>
  <c r="EZ277" i="1"/>
  <c r="EZ276" i="1"/>
  <c r="EZ275" i="1"/>
  <c r="EZ274" i="1"/>
  <c r="EZ273" i="1"/>
  <c r="EZ272" i="1"/>
  <c r="EZ271" i="1"/>
  <c r="EZ270" i="1"/>
  <c r="EZ269" i="1"/>
  <c r="EZ268" i="1"/>
  <c r="EZ267" i="1"/>
  <c r="EZ266" i="1"/>
  <c r="EZ265" i="1"/>
  <c r="EZ264" i="1"/>
  <c r="EZ263" i="1"/>
  <c r="EZ262" i="1"/>
  <c r="EZ261" i="1"/>
  <c r="EZ260" i="1"/>
  <c r="EZ259" i="1"/>
  <c r="EZ258" i="1"/>
  <c r="EZ257" i="1"/>
  <c r="EZ256" i="1"/>
  <c r="EZ255" i="1"/>
  <c r="EZ254" i="1"/>
  <c r="EZ253" i="1"/>
  <c r="EZ252" i="1"/>
  <c r="EZ251" i="1"/>
  <c r="EZ250" i="1"/>
  <c r="EZ249" i="1"/>
  <c r="EZ248" i="1"/>
  <c r="EZ247" i="1"/>
  <c r="EZ246" i="1"/>
  <c r="EZ245" i="1"/>
  <c r="EZ244" i="1"/>
  <c r="EZ243" i="1"/>
  <c r="EZ242" i="1"/>
  <c r="EZ241" i="1"/>
  <c r="EZ240" i="1"/>
  <c r="EZ239" i="1"/>
  <c r="EZ238" i="1"/>
  <c r="EZ237" i="1"/>
  <c r="EZ236" i="1"/>
  <c r="EZ235" i="1"/>
  <c r="EZ234" i="1"/>
  <c r="EZ233" i="1"/>
  <c r="EZ232" i="1"/>
  <c r="EZ231" i="1"/>
  <c r="EZ230" i="1"/>
  <c r="EZ229" i="1"/>
  <c r="EZ228" i="1"/>
  <c r="EZ227" i="1"/>
  <c r="EZ226" i="1"/>
  <c r="EZ225" i="1"/>
  <c r="EZ224" i="1"/>
  <c r="EZ223" i="1"/>
  <c r="EZ222" i="1"/>
  <c r="EZ221" i="1"/>
  <c r="EZ220" i="1"/>
  <c r="EZ219" i="1"/>
  <c r="EZ218" i="1"/>
  <c r="EZ217" i="1"/>
  <c r="EZ216" i="1"/>
  <c r="EZ215" i="1"/>
  <c r="EZ214" i="1"/>
  <c r="EZ213" i="1"/>
  <c r="EZ212" i="1"/>
  <c r="EZ211" i="1"/>
  <c r="EZ210" i="1"/>
  <c r="EZ209" i="1"/>
  <c r="EZ208" i="1"/>
  <c r="EZ207" i="1"/>
  <c r="EZ206" i="1"/>
  <c r="EZ205" i="1"/>
  <c r="EZ204" i="1"/>
  <c r="EZ203" i="1"/>
  <c r="EZ202" i="1"/>
  <c r="EZ201" i="1"/>
  <c r="EZ200" i="1"/>
  <c r="EZ199" i="1"/>
  <c r="EZ198" i="1"/>
  <c r="EZ197" i="1"/>
  <c r="EZ196" i="1"/>
  <c r="EZ195" i="1"/>
  <c r="EZ194" i="1"/>
  <c r="EZ193" i="1"/>
  <c r="EZ192" i="1"/>
  <c r="EZ191" i="1"/>
  <c r="EZ190" i="1"/>
  <c r="EZ189" i="1"/>
  <c r="EZ188" i="1"/>
  <c r="EZ187" i="1"/>
  <c r="EZ186" i="1"/>
  <c r="EZ185" i="1"/>
  <c r="EZ184" i="1"/>
  <c r="EZ183" i="1"/>
  <c r="EZ182" i="1"/>
  <c r="EZ181" i="1"/>
  <c r="EZ180" i="1"/>
  <c r="EZ179" i="1"/>
  <c r="EZ178" i="1"/>
  <c r="EZ177" i="1"/>
  <c r="EZ176" i="1"/>
  <c r="EZ175" i="1"/>
  <c r="EZ174" i="1"/>
  <c r="EZ173" i="1"/>
  <c r="EZ172" i="1"/>
  <c r="EZ171" i="1"/>
  <c r="EZ170" i="1"/>
  <c r="EZ169" i="1"/>
  <c r="EZ168" i="1"/>
  <c r="EZ167" i="1"/>
  <c r="EZ166" i="1"/>
  <c r="EZ165" i="1"/>
  <c r="EZ164" i="1"/>
  <c r="EZ163" i="1"/>
  <c r="EZ162" i="1"/>
  <c r="EZ161" i="1"/>
  <c r="EZ160" i="1"/>
  <c r="EZ159" i="1"/>
  <c r="EZ158" i="1"/>
  <c r="EZ157" i="1"/>
  <c r="EZ156" i="1"/>
  <c r="EZ155" i="1"/>
  <c r="EZ154" i="1"/>
  <c r="EZ153" i="1"/>
  <c r="EZ152" i="1"/>
  <c r="EZ151" i="1"/>
  <c r="EZ150" i="1"/>
  <c r="EZ149" i="1"/>
  <c r="EZ148" i="1"/>
  <c r="EZ147" i="1"/>
  <c r="EZ146" i="1"/>
  <c r="EZ145" i="1"/>
  <c r="EZ144" i="1"/>
  <c r="EZ143" i="1"/>
  <c r="EZ142" i="1"/>
  <c r="EZ141" i="1"/>
  <c r="EZ140" i="1"/>
  <c r="EZ139" i="1"/>
  <c r="EZ138" i="1"/>
  <c r="EZ137" i="1"/>
  <c r="EZ136" i="1"/>
  <c r="EZ135" i="1"/>
  <c r="EZ134" i="1"/>
  <c r="EZ133" i="1"/>
  <c r="EZ132" i="1"/>
  <c r="EZ131" i="1"/>
  <c r="EZ130" i="1"/>
  <c r="EZ129" i="1"/>
  <c r="EZ128" i="1"/>
  <c r="EZ127" i="1"/>
  <c r="EZ126" i="1"/>
  <c r="EZ125" i="1"/>
  <c r="EZ124" i="1"/>
  <c r="EZ123" i="1"/>
  <c r="EZ122" i="1"/>
  <c r="EZ121" i="1"/>
  <c r="EZ120" i="1"/>
  <c r="EZ119" i="1"/>
  <c r="EZ118" i="1"/>
  <c r="EZ117" i="1"/>
  <c r="EZ116" i="1"/>
  <c r="EZ115" i="1"/>
  <c r="EZ114" i="1"/>
  <c r="EZ113" i="1"/>
  <c r="EZ112" i="1"/>
  <c r="EZ111" i="1"/>
  <c r="EZ110" i="1"/>
  <c r="EZ109" i="1"/>
  <c r="EZ108" i="1"/>
  <c r="EZ107" i="1"/>
  <c r="EZ106" i="1"/>
  <c r="EZ105" i="1"/>
  <c r="EZ104" i="1"/>
  <c r="EZ103" i="1"/>
  <c r="EZ102" i="1"/>
  <c r="EZ101" i="1"/>
  <c r="EZ100" i="1"/>
  <c r="EZ99" i="1"/>
  <c r="EZ98" i="1"/>
  <c r="EZ97" i="1"/>
  <c r="EZ96" i="1"/>
  <c r="EZ95" i="1"/>
  <c r="EZ94" i="1"/>
  <c r="EZ93" i="1"/>
  <c r="EZ92" i="1"/>
  <c r="EZ91" i="1"/>
  <c r="EZ90" i="1"/>
  <c r="EZ89" i="1"/>
  <c r="EZ88" i="1"/>
  <c r="EZ87" i="1"/>
  <c r="EZ86" i="1"/>
  <c r="EZ85" i="1"/>
  <c r="EZ84" i="1"/>
  <c r="EZ83" i="1"/>
  <c r="EZ82" i="1"/>
  <c r="EZ81" i="1"/>
  <c r="EZ80" i="1"/>
  <c r="EZ79" i="1"/>
  <c r="EZ78" i="1"/>
  <c r="EZ77" i="1"/>
  <c r="EZ76" i="1"/>
  <c r="EZ75" i="1"/>
  <c r="EZ74" i="1"/>
  <c r="EZ73" i="1"/>
  <c r="EZ72" i="1"/>
  <c r="EZ71" i="1"/>
  <c r="EZ70" i="1"/>
  <c r="EZ69" i="1"/>
  <c r="EZ68" i="1"/>
  <c r="EZ67" i="1"/>
  <c r="EZ66" i="1"/>
  <c r="EZ65" i="1"/>
  <c r="EZ64" i="1"/>
  <c r="EZ63" i="1"/>
  <c r="EZ62" i="1"/>
  <c r="EZ61" i="1"/>
  <c r="EZ60" i="1"/>
  <c r="EZ59" i="1"/>
  <c r="EZ58" i="1"/>
  <c r="EZ57" i="1"/>
  <c r="EZ56" i="1"/>
  <c r="EZ55" i="1"/>
  <c r="EZ54" i="1"/>
  <c r="EZ53" i="1"/>
  <c r="EZ52" i="1"/>
  <c r="EZ51" i="1"/>
  <c r="EZ50" i="1"/>
  <c r="EZ49" i="1"/>
  <c r="EZ48" i="1"/>
  <c r="EZ47" i="1"/>
  <c r="EZ46" i="1"/>
  <c r="EZ45" i="1"/>
  <c r="EZ44" i="1"/>
  <c r="EZ43" i="1"/>
  <c r="EZ42" i="1"/>
  <c r="EZ41" i="1"/>
  <c r="EZ40" i="1"/>
  <c r="EZ39" i="1"/>
  <c r="EZ38" i="1"/>
  <c r="EZ37" i="1"/>
  <c r="EZ36" i="1"/>
  <c r="EZ35" i="1"/>
  <c r="EZ34" i="1"/>
  <c r="EZ33" i="1"/>
  <c r="EZ32" i="1"/>
  <c r="EZ31" i="1"/>
  <c r="EZ30" i="1"/>
  <c r="EZ29" i="1"/>
  <c r="EZ28" i="1"/>
  <c r="EZ27" i="1"/>
  <c r="EZ26" i="1"/>
  <c r="EZ25" i="1"/>
  <c r="EZ24" i="1"/>
  <c r="EZ23" i="1"/>
  <c r="EZ22" i="1"/>
  <c r="EZ21" i="1"/>
  <c r="EZ20" i="1"/>
  <c r="EZ19" i="1"/>
  <c r="EZ18" i="1"/>
  <c r="EZ17" i="1"/>
  <c r="EZ16" i="1"/>
  <c r="EZ15" i="1"/>
  <c r="EZ14" i="1"/>
  <c r="EZ13" i="1"/>
  <c r="EZ12" i="1"/>
  <c r="EZ11" i="1"/>
  <c r="EZ10" i="1"/>
  <c r="EZ9" i="1"/>
  <c r="EZ8" i="1"/>
  <c r="EZ7" i="1"/>
  <c r="EZ6" i="1"/>
  <c r="EZ5" i="1"/>
  <c r="EZ4" i="1"/>
  <c r="EZ3" i="1"/>
  <c r="EZ2" i="1"/>
  <c r="FG300" i="1"/>
  <c r="FF300" i="1"/>
  <c r="FE300" i="1"/>
  <c r="FC300" i="1"/>
  <c r="FG299" i="1"/>
  <c r="FF299" i="1"/>
  <c r="FE299" i="1"/>
  <c r="FC299" i="1"/>
  <c r="FG298" i="1"/>
  <c r="FF298" i="1"/>
  <c r="FE298" i="1"/>
  <c r="FC298" i="1"/>
  <c r="FK297" i="1"/>
  <c r="FL297" i="1" s="1"/>
  <c r="FJ297" i="1"/>
  <c r="FG297" i="1"/>
  <c r="FF297" i="1"/>
  <c r="FE297" i="1"/>
  <c r="FC297" i="1"/>
  <c r="FG296" i="1"/>
  <c r="FF296" i="1"/>
  <c r="FE296" i="1"/>
  <c r="FC296" i="1"/>
  <c r="FG295" i="1"/>
  <c r="FF295" i="1"/>
  <c r="FE295" i="1"/>
  <c r="FC295" i="1"/>
  <c r="FK294" i="1"/>
  <c r="FJ294" i="1"/>
  <c r="FG294" i="1"/>
  <c r="FF294" i="1"/>
  <c r="FE294" i="1"/>
  <c r="FN294" i="1" s="1"/>
  <c r="FC294" i="1"/>
  <c r="FG293" i="1"/>
  <c r="FF293" i="1"/>
  <c r="FE293" i="1"/>
  <c r="FC293" i="1"/>
  <c r="FK292" i="1"/>
  <c r="FG292" i="1"/>
  <c r="FF292" i="1"/>
  <c r="FE292" i="1"/>
  <c r="FC292" i="1"/>
  <c r="FK291" i="1"/>
  <c r="FJ291" i="1"/>
  <c r="FG291" i="1"/>
  <c r="FF291" i="1"/>
  <c r="FE291" i="1"/>
  <c r="FC291" i="1"/>
  <c r="FG290" i="1"/>
  <c r="FF290" i="1"/>
  <c r="FE290" i="1"/>
  <c r="FC290" i="1"/>
  <c r="FJ289" i="1"/>
  <c r="FG289" i="1"/>
  <c r="FF289" i="1"/>
  <c r="FE289" i="1"/>
  <c r="FC289" i="1"/>
  <c r="FG288" i="1"/>
  <c r="FF288" i="1"/>
  <c r="FE288" i="1"/>
  <c r="FC288" i="1"/>
  <c r="FG287" i="1"/>
  <c r="FF287" i="1"/>
  <c r="FE287" i="1"/>
  <c r="FC287" i="1"/>
  <c r="FK286" i="1"/>
  <c r="FL286" i="1" s="1"/>
  <c r="FJ286" i="1"/>
  <c r="FG286" i="1"/>
  <c r="FF286" i="1"/>
  <c r="FE286" i="1"/>
  <c r="FC286" i="1"/>
  <c r="FG285" i="1"/>
  <c r="FF285" i="1"/>
  <c r="FE285" i="1"/>
  <c r="FC285" i="1"/>
  <c r="FG284" i="1"/>
  <c r="FF284" i="1"/>
  <c r="FE284" i="1"/>
  <c r="FC284" i="1"/>
  <c r="FK283" i="1"/>
  <c r="FM283" i="1" s="1"/>
  <c r="FJ283" i="1"/>
  <c r="FG283" i="1"/>
  <c r="FF283" i="1"/>
  <c r="FE283" i="1"/>
  <c r="FC283" i="1"/>
  <c r="FG282" i="1"/>
  <c r="FF282" i="1"/>
  <c r="FE282" i="1"/>
  <c r="FC282" i="1"/>
  <c r="FG281" i="1"/>
  <c r="FF281" i="1"/>
  <c r="FE281" i="1"/>
  <c r="FC281" i="1"/>
  <c r="FK280" i="1"/>
  <c r="FJ280" i="1"/>
  <c r="FG280" i="1"/>
  <c r="FF280" i="1"/>
  <c r="FE280" i="1"/>
  <c r="FC280" i="1"/>
  <c r="FG279" i="1"/>
  <c r="FF279" i="1"/>
  <c r="FE279" i="1"/>
  <c r="FC279" i="1"/>
  <c r="FJ278" i="1"/>
  <c r="FG278" i="1"/>
  <c r="FF278" i="1"/>
  <c r="FE278" i="1"/>
  <c r="FC278" i="1"/>
  <c r="FK277" i="1"/>
  <c r="FJ277" i="1"/>
  <c r="FG277" i="1"/>
  <c r="FF277" i="1"/>
  <c r="FE277" i="1"/>
  <c r="FC277" i="1"/>
  <c r="FG276" i="1"/>
  <c r="FF276" i="1"/>
  <c r="FE276" i="1"/>
  <c r="FC276" i="1"/>
  <c r="FK275" i="1"/>
  <c r="FM275" i="1" s="1"/>
  <c r="FG275" i="1"/>
  <c r="FF275" i="1"/>
  <c r="FE275" i="1"/>
  <c r="FC275" i="1"/>
  <c r="FG274" i="1"/>
  <c r="FF274" i="1"/>
  <c r="FE274" i="1"/>
  <c r="FC274" i="1"/>
  <c r="FJ273" i="1"/>
  <c r="FG273" i="1"/>
  <c r="FF273" i="1"/>
  <c r="FE273" i="1"/>
  <c r="FC273" i="1"/>
  <c r="FK272" i="1"/>
  <c r="FJ272" i="1"/>
  <c r="FG272" i="1"/>
  <c r="FF272" i="1"/>
  <c r="FE272" i="1"/>
  <c r="FC272" i="1"/>
  <c r="FG271" i="1"/>
  <c r="FF271" i="1"/>
  <c r="FE271" i="1"/>
  <c r="FC271" i="1"/>
  <c r="FG270" i="1"/>
  <c r="FF270" i="1"/>
  <c r="FE270" i="1"/>
  <c r="FC270" i="1"/>
  <c r="FK269" i="1"/>
  <c r="FO269" i="1" s="1"/>
  <c r="FJ269" i="1"/>
  <c r="FG269" i="1"/>
  <c r="FF269" i="1"/>
  <c r="FE269" i="1"/>
  <c r="FC269" i="1"/>
  <c r="FG268" i="1"/>
  <c r="FF268" i="1"/>
  <c r="FE268" i="1"/>
  <c r="FC268" i="1"/>
  <c r="FG267" i="1"/>
  <c r="FF267" i="1"/>
  <c r="FE267" i="1"/>
  <c r="FC267" i="1"/>
  <c r="FG266" i="1"/>
  <c r="FF266" i="1"/>
  <c r="FE266" i="1"/>
  <c r="FC266" i="1"/>
  <c r="FG265" i="1"/>
  <c r="FF265" i="1"/>
  <c r="FE265" i="1"/>
  <c r="FC265" i="1"/>
  <c r="FK264" i="1"/>
  <c r="FJ264" i="1"/>
  <c r="FG264" i="1"/>
  <c r="FF264" i="1"/>
  <c r="FE264" i="1"/>
  <c r="FC264" i="1"/>
  <c r="FG263" i="1"/>
  <c r="FF263" i="1"/>
  <c r="FE263" i="1"/>
  <c r="FC263" i="1"/>
  <c r="FG262" i="1"/>
  <c r="FF262" i="1"/>
  <c r="FE262" i="1"/>
  <c r="FC262" i="1"/>
  <c r="FK261" i="1"/>
  <c r="FJ261" i="1"/>
  <c r="FG261" i="1"/>
  <c r="FF261" i="1"/>
  <c r="FE261" i="1"/>
  <c r="FC261" i="1"/>
  <c r="FG260" i="1"/>
  <c r="FF260" i="1"/>
  <c r="FE260" i="1"/>
  <c r="FC260" i="1"/>
  <c r="FG259" i="1"/>
  <c r="FF259" i="1"/>
  <c r="FE259" i="1"/>
  <c r="FC259" i="1"/>
  <c r="FG258" i="1"/>
  <c r="FF258" i="1"/>
  <c r="FE258" i="1"/>
  <c r="FC258" i="1"/>
  <c r="FG257" i="1"/>
  <c r="FF257" i="1"/>
  <c r="FE257" i="1"/>
  <c r="FC257" i="1"/>
  <c r="FG256" i="1"/>
  <c r="FF256" i="1"/>
  <c r="FE256" i="1"/>
  <c r="FC256" i="1"/>
  <c r="FG255" i="1"/>
  <c r="FF255" i="1"/>
  <c r="FE255" i="1"/>
  <c r="FC255" i="1"/>
  <c r="FG254" i="1"/>
  <c r="FF254" i="1"/>
  <c r="FE254" i="1"/>
  <c r="FC254" i="1"/>
  <c r="FG253" i="1"/>
  <c r="FF253" i="1"/>
  <c r="FE253" i="1"/>
  <c r="FC253" i="1"/>
  <c r="FG252" i="1"/>
  <c r="FF252" i="1"/>
  <c r="FE252" i="1"/>
  <c r="FC252" i="1"/>
  <c r="FG251" i="1"/>
  <c r="FF251" i="1"/>
  <c r="FE251" i="1"/>
  <c r="FC251" i="1"/>
  <c r="FG250" i="1"/>
  <c r="FF250" i="1"/>
  <c r="FE250" i="1"/>
  <c r="FC250" i="1"/>
  <c r="FG249" i="1"/>
  <c r="FF249" i="1"/>
  <c r="FE249" i="1"/>
  <c r="FC249" i="1"/>
  <c r="FG248" i="1"/>
  <c r="FF248" i="1"/>
  <c r="FE248" i="1"/>
  <c r="FC248" i="1"/>
  <c r="FG247" i="1"/>
  <c r="FF247" i="1"/>
  <c r="FE247" i="1"/>
  <c r="FC247" i="1"/>
  <c r="FG246" i="1"/>
  <c r="FF246" i="1"/>
  <c r="FE246" i="1"/>
  <c r="FC246" i="1"/>
  <c r="FG245" i="1"/>
  <c r="FF245" i="1"/>
  <c r="FE245" i="1"/>
  <c r="FC245" i="1"/>
  <c r="FG244" i="1"/>
  <c r="FF244" i="1"/>
  <c r="FE244" i="1"/>
  <c r="FC244" i="1"/>
  <c r="FG243" i="1"/>
  <c r="FF243" i="1"/>
  <c r="FE243" i="1"/>
  <c r="FC243" i="1"/>
  <c r="FG242" i="1"/>
  <c r="FF242" i="1"/>
  <c r="FE242" i="1"/>
  <c r="FC242" i="1"/>
  <c r="FG241" i="1"/>
  <c r="FF241" i="1"/>
  <c r="FE241" i="1"/>
  <c r="FC241" i="1"/>
  <c r="FG240" i="1"/>
  <c r="FF240" i="1"/>
  <c r="FE240" i="1"/>
  <c r="FC240" i="1"/>
  <c r="FG239" i="1"/>
  <c r="FF239" i="1"/>
  <c r="FE239" i="1"/>
  <c r="FC239" i="1"/>
  <c r="FG238" i="1"/>
  <c r="FF238" i="1"/>
  <c r="FE238" i="1"/>
  <c r="FC238" i="1"/>
  <c r="FG237" i="1"/>
  <c r="FF237" i="1"/>
  <c r="FE237" i="1"/>
  <c r="FC237" i="1"/>
  <c r="FG236" i="1"/>
  <c r="FF236" i="1"/>
  <c r="FE236" i="1"/>
  <c r="FC236" i="1"/>
  <c r="FG235" i="1"/>
  <c r="FF235" i="1"/>
  <c r="FE235" i="1"/>
  <c r="FC235" i="1"/>
  <c r="FG234" i="1"/>
  <c r="FF234" i="1"/>
  <c r="FE234" i="1"/>
  <c r="FC234" i="1"/>
  <c r="FG233" i="1"/>
  <c r="FF233" i="1"/>
  <c r="FE233" i="1"/>
  <c r="FC233" i="1"/>
  <c r="FG232" i="1"/>
  <c r="FF232" i="1"/>
  <c r="FE232" i="1"/>
  <c r="FC232" i="1"/>
  <c r="FG231" i="1"/>
  <c r="FF231" i="1"/>
  <c r="FE231" i="1"/>
  <c r="FC231" i="1"/>
  <c r="FG230" i="1"/>
  <c r="FF230" i="1"/>
  <c r="FE230" i="1"/>
  <c r="FC230" i="1"/>
  <c r="FG229" i="1"/>
  <c r="FF229" i="1"/>
  <c r="FE229" i="1"/>
  <c r="FC229" i="1"/>
  <c r="FG228" i="1"/>
  <c r="FF228" i="1"/>
  <c r="FE228" i="1"/>
  <c r="FC228" i="1"/>
  <c r="FG227" i="1"/>
  <c r="FF227" i="1"/>
  <c r="FE227" i="1"/>
  <c r="FC227" i="1"/>
  <c r="FG226" i="1"/>
  <c r="FF226" i="1"/>
  <c r="FE226" i="1"/>
  <c r="FC226" i="1"/>
  <c r="FG225" i="1"/>
  <c r="FF225" i="1"/>
  <c r="FE225" i="1"/>
  <c r="FC225" i="1"/>
  <c r="FG224" i="1"/>
  <c r="FF224" i="1"/>
  <c r="FE224" i="1"/>
  <c r="FC224" i="1"/>
  <c r="FG223" i="1"/>
  <c r="FF223" i="1"/>
  <c r="FE223" i="1"/>
  <c r="FC223" i="1"/>
  <c r="FG222" i="1"/>
  <c r="FF222" i="1"/>
  <c r="FE222" i="1"/>
  <c r="FC222" i="1"/>
  <c r="FG221" i="1"/>
  <c r="FF221" i="1"/>
  <c r="FE221" i="1"/>
  <c r="FC221" i="1"/>
  <c r="FG220" i="1"/>
  <c r="FF220" i="1"/>
  <c r="FE220" i="1"/>
  <c r="FC220" i="1"/>
  <c r="FG219" i="1"/>
  <c r="FF219" i="1"/>
  <c r="FE219" i="1"/>
  <c r="FC219" i="1"/>
  <c r="FG218" i="1"/>
  <c r="FF218" i="1"/>
  <c r="FE218" i="1"/>
  <c r="FC218" i="1"/>
  <c r="FG217" i="1"/>
  <c r="FF217" i="1"/>
  <c r="FE217" i="1"/>
  <c r="FC217" i="1"/>
  <c r="FG216" i="1"/>
  <c r="FF216" i="1"/>
  <c r="FE216" i="1"/>
  <c r="FC216" i="1"/>
  <c r="FG215" i="1"/>
  <c r="FF215" i="1"/>
  <c r="FE215" i="1"/>
  <c r="FC215" i="1"/>
  <c r="FG214" i="1"/>
  <c r="FF214" i="1"/>
  <c r="FE214" i="1"/>
  <c r="FC214" i="1"/>
  <c r="FG213" i="1"/>
  <c r="FF213" i="1"/>
  <c r="FE213" i="1"/>
  <c r="FC213" i="1"/>
  <c r="FG212" i="1"/>
  <c r="FF212" i="1"/>
  <c r="FE212" i="1"/>
  <c r="FC212" i="1"/>
  <c r="FG211" i="1"/>
  <c r="FF211" i="1"/>
  <c r="FE211" i="1"/>
  <c r="FC211" i="1"/>
  <c r="FG210" i="1"/>
  <c r="FF210" i="1"/>
  <c r="FE210" i="1"/>
  <c r="FC210" i="1"/>
  <c r="FG209" i="1"/>
  <c r="FF209" i="1"/>
  <c r="FE209" i="1"/>
  <c r="FC209" i="1"/>
  <c r="FK208" i="1"/>
  <c r="FG208" i="1"/>
  <c r="FF208" i="1"/>
  <c r="FE208" i="1"/>
  <c r="FC208" i="1"/>
  <c r="FG207" i="1"/>
  <c r="FF207" i="1"/>
  <c r="FE207" i="1"/>
  <c r="FC207" i="1"/>
  <c r="FK206" i="1"/>
  <c r="FG206" i="1"/>
  <c r="FF206" i="1"/>
  <c r="FE206" i="1"/>
  <c r="FC206" i="1"/>
  <c r="FG205" i="1"/>
  <c r="FF205" i="1"/>
  <c r="FE205" i="1"/>
  <c r="FC205" i="1"/>
  <c r="FG204" i="1"/>
  <c r="FF204" i="1"/>
  <c r="FE204" i="1"/>
  <c r="FC204" i="1"/>
  <c r="FK203" i="1"/>
  <c r="FL203" i="1" s="1"/>
  <c r="FG203" i="1"/>
  <c r="FF203" i="1"/>
  <c r="FE203" i="1"/>
  <c r="FC203" i="1"/>
  <c r="FG202" i="1"/>
  <c r="FF202" i="1"/>
  <c r="FE202" i="1"/>
  <c r="FC202" i="1"/>
  <c r="FG201" i="1"/>
  <c r="FF201" i="1"/>
  <c r="FE201" i="1"/>
  <c r="FC201" i="1"/>
  <c r="FG200" i="1"/>
  <c r="FF200" i="1"/>
  <c r="FE200" i="1"/>
  <c r="FC200" i="1"/>
  <c r="FG199" i="1"/>
  <c r="FF199" i="1"/>
  <c r="FE199" i="1"/>
  <c r="FC199" i="1"/>
  <c r="FK198" i="1"/>
  <c r="FG198" i="1"/>
  <c r="FF198" i="1"/>
  <c r="FE198" i="1"/>
  <c r="FL198" i="1" s="1"/>
  <c r="FC198" i="1"/>
  <c r="FG197" i="1"/>
  <c r="FF197" i="1"/>
  <c r="FE197" i="1"/>
  <c r="FC197" i="1"/>
  <c r="FG196" i="1"/>
  <c r="FF196" i="1"/>
  <c r="FE196" i="1"/>
  <c r="FC196" i="1"/>
  <c r="FG195" i="1"/>
  <c r="FF195" i="1"/>
  <c r="FE195" i="1"/>
  <c r="FC195" i="1"/>
  <c r="FK194" i="1"/>
  <c r="FG194" i="1"/>
  <c r="FF194" i="1"/>
  <c r="FE194" i="1"/>
  <c r="FL194" i="1" s="1"/>
  <c r="FC194" i="1"/>
  <c r="FG193" i="1"/>
  <c r="FF193" i="1"/>
  <c r="FE193" i="1"/>
  <c r="FC193" i="1"/>
  <c r="FG192" i="1"/>
  <c r="FF192" i="1"/>
  <c r="FE192" i="1"/>
  <c r="FC192" i="1"/>
  <c r="FG191" i="1"/>
  <c r="FF191" i="1"/>
  <c r="FE191" i="1"/>
  <c r="FC191" i="1"/>
  <c r="FG190" i="1"/>
  <c r="FF190" i="1"/>
  <c r="FE190" i="1"/>
  <c r="FC190" i="1"/>
  <c r="FG189" i="1"/>
  <c r="FF189" i="1"/>
  <c r="FE189" i="1"/>
  <c r="FC189" i="1"/>
  <c r="FG188" i="1"/>
  <c r="FF188" i="1"/>
  <c r="FE188" i="1"/>
  <c r="FC188" i="1"/>
  <c r="FK187" i="1"/>
  <c r="FG187" i="1"/>
  <c r="FF187" i="1"/>
  <c r="FE187" i="1"/>
  <c r="FC187" i="1"/>
  <c r="FK186" i="1"/>
  <c r="FL186" i="1" s="1"/>
  <c r="FG186" i="1"/>
  <c r="FF186" i="1"/>
  <c r="FE186" i="1"/>
  <c r="FC186" i="1"/>
  <c r="FG185" i="1"/>
  <c r="FF185" i="1"/>
  <c r="FE185" i="1"/>
  <c r="FC185" i="1"/>
  <c r="FG184" i="1"/>
  <c r="FF184" i="1"/>
  <c r="FE184" i="1"/>
  <c r="FC184" i="1"/>
  <c r="FG183" i="1"/>
  <c r="FF183" i="1"/>
  <c r="FE183" i="1"/>
  <c r="FC183" i="1"/>
  <c r="FG182" i="1"/>
  <c r="FF182" i="1"/>
  <c r="FE182" i="1"/>
  <c r="FC182" i="1"/>
  <c r="FG181" i="1"/>
  <c r="FF181" i="1"/>
  <c r="FE181" i="1"/>
  <c r="FC181" i="1"/>
  <c r="FG180" i="1"/>
  <c r="FF180" i="1"/>
  <c r="FE180" i="1"/>
  <c r="FC180" i="1"/>
  <c r="FG179" i="1"/>
  <c r="FF179" i="1"/>
  <c r="FE179" i="1"/>
  <c r="FC179" i="1"/>
  <c r="FG178" i="1"/>
  <c r="FF178" i="1"/>
  <c r="FE178" i="1"/>
  <c r="FC178" i="1"/>
  <c r="FG177" i="1"/>
  <c r="FF177" i="1"/>
  <c r="FE177" i="1"/>
  <c r="FC177" i="1"/>
  <c r="FG176" i="1"/>
  <c r="FF176" i="1"/>
  <c r="FE176" i="1"/>
  <c r="FC176" i="1"/>
  <c r="FK175" i="1"/>
  <c r="FM175" i="1" s="1"/>
  <c r="FG175" i="1"/>
  <c r="FF175" i="1"/>
  <c r="FE175" i="1"/>
  <c r="FC175" i="1"/>
  <c r="FG174" i="1"/>
  <c r="FF174" i="1"/>
  <c r="FE174" i="1"/>
  <c r="FC174" i="1"/>
  <c r="FG173" i="1"/>
  <c r="FF173" i="1"/>
  <c r="FE173" i="1"/>
  <c r="FC173" i="1"/>
  <c r="FG172" i="1"/>
  <c r="FF172" i="1"/>
  <c r="FE172" i="1"/>
  <c r="FC172" i="1"/>
  <c r="FG171" i="1"/>
  <c r="FF171" i="1"/>
  <c r="FE171" i="1"/>
  <c r="FC171" i="1"/>
  <c r="FK170" i="1"/>
  <c r="FG170" i="1"/>
  <c r="FF170" i="1"/>
  <c r="FE170" i="1"/>
  <c r="FC170" i="1"/>
  <c r="FG169" i="1"/>
  <c r="FF169" i="1"/>
  <c r="FE169" i="1"/>
  <c r="FC169" i="1"/>
  <c r="FK168" i="1"/>
  <c r="FN168" i="1" s="1"/>
  <c r="FG168" i="1"/>
  <c r="FF168" i="1"/>
  <c r="FE168" i="1"/>
  <c r="FC168" i="1"/>
  <c r="FG167" i="1"/>
  <c r="FF167" i="1"/>
  <c r="FE167" i="1"/>
  <c r="FC167" i="1"/>
  <c r="FG166" i="1"/>
  <c r="FF166" i="1"/>
  <c r="FE166" i="1"/>
  <c r="FC166" i="1"/>
  <c r="FG165" i="1"/>
  <c r="FF165" i="1"/>
  <c r="FE165" i="1"/>
  <c r="FC165" i="1"/>
  <c r="FG164" i="1"/>
  <c r="FF164" i="1"/>
  <c r="FE164" i="1"/>
  <c r="FC164" i="1"/>
  <c r="FG163" i="1"/>
  <c r="FF163" i="1"/>
  <c r="FE163" i="1"/>
  <c r="FC163" i="1"/>
  <c r="FG162" i="1"/>
  <c r="FF162" i="1"/>
  <c r="FE162" i="1"/>
  <c r="FC162" i="1"/>
  <c r="FG161" i="1"/>
  <c r="FF161" i="1"/>
  <c r="FE161" i="1"/>
  <c r="FC161" i="1"/>
  <c r="FG160" i="1"/>
  <c r="FF160" i="1"/>
  <c r="FE160" i="1"/>
  <c r="FC160" i="1"/>
  <c r="FG159" i="1"/>
  <c r="FF159" i="1"/>
  <c r="FE159" i="1"/>
  <c r="FC159" i="1"/>
  <c r="FG158" i="1"/>
  <c r="FF158" i="1"/>
  <c r="FE158" i="1"/>
  <c r="FC158" i="1"/>
  <c r="FG157" i="1"/>
  <c r="FF157" i="1"/>
  <c r="FE157" i="1"/>
  <c r="FC157" i="1"/>
  <c r="FG156" i="1"/>
  <c r="FF156" i="1"/>
  <c r="FE156" i="1"/>
  <c r="FC156" i="1"/>
  <c r="FG155" i="1"/>
  <c r="FF155" i="1"/>
  <c r="FE155" i="1"/>
  <c r="FC155" i="1"/>
  <c r="FG154" i="1"/>
  <c r="FF154" i="1"/>
  <c r="FE154" i="1"/>
  <c r="FC154" i="1"/>
  <c r="FG153" i="1"/>
  <c r="FF153" i="1"/>
  <c r="FE153" i="1"/>
  <c r="FC153" i="1"/>
  <c r="FG152" i="1"/>
  <c r="FF152" i="1"/>
  <c r="FE152" i="1"/>
  <c r="FC152" i="1"/>
  <c r="FG151" i="1"/>
  <c r="FF151" i="1"/>
  <c r="FE151" i="1"/>
  <c r="FC151" i="1"/>
  <c r="FG150" i="1"/>
  <c r="FF150" i="1"/>
  <c r="FE150" i="1"/>
  <c r="FC150" i="1"/>
  <c r="FG149" i="1"/>
  <c r="FF149" i="1"/>
  <c r="FE149" i="1"/>
  <c r="FC149" i="1"/>
  <c r="FG148" i="1"/>
  <c r="FF148" i="1"/>
  <c r="FE148" i="1"/>
  <c r="FC148" i="1"/>
  <c r="FG147" i="1"/>
  <c r="FF147" i="1"/>
  <c r="FE147" i="1"/>
  <c r="FC147" i="1"/>
  <c r="FG146" i="1"/>
  <c r="FF146" i="1"/>
  <c r="FE146" i="1"/>
  <c r="FC146" i="1"/>
  <c r="FG145" i="1"/>
  <c r="FF145" i="1"/>
  <c r="FE145" i="1"/>
  <c r="FC145" i="1"/>
  <c r="FG144" i="1"/>
  <c r="FF144" i="1"/>
  <c r="FE144" i="1"/>
  <c r="FC144" i="1"/>
  <c r="FG143" i="1"/>
  <c r="FF143" i="1"/>
  <c r="FE143" i="1"/>
  <c r="FC143" i="1"/>
  <c r="FG142" i="1"/>
  <c r="FF142" i="1"/>
  <c r="FE142" i="1"/>
  <c r="FC142" i="1"/>
  <c r="FG141" i="1"/>
  <c r="FF141" i="1"/>
  <c r="FE141" i="1"/>
  <c r="FC141" i="1"/>
  <c r="FG140" i="1"/>
  <c r="FF140" i="1"/>
  <c r="FE140" i="1"/>
  <c r="FC140" i="1"/>
  <c r="FG139" i="1"/>
  <c r="FF139" i="1"/>
  <c r="FE139" i="1"/>
  <c r="FC139" i="1"/>
  <c r="FG138" i="1"/>
  <c r="FF138" i="1"/>
  <c r="FE138" i="1"/>
  <c r="FC138" i="1"/>
  <c r="FG137" i="1"/>
  <c r="FF137" i="1"/>
  <c r="FE137" i="1"/>
  <c r="FC137" i="1"/>
  <c r="FG136" i="1"/>
  <c r="FF136" i="1"/>
  <c r="FE136" i="1"/>
  <c r="FC136" i="1"/>
  <c r="FG135" i="1"/>
  <c r="FF135" i="1"/>
  <c r="FE135" i="1"/>
  <c r="FC135" i="1"/>
  <c r="FG134" i="1"/>
  <c r="FF134" i="1"/>
  <c r="FE134" i="1"/>
  <c r="FC134" i="1"/>
  <c r="FG133" i="1"/>
  <c r="FF133" i="1"/>
  <c r="FE133" i="1"/>
  <c r="FC133" i="1"/>
  <c r="FG132" i="1"/>
  <c r="FF132" i="1"/>
  <c r="FE132" i="1"/>
  <c r="FC132" i="1"/>
  <c r="FG131" i="1"/>
  <c r="FF131" i="1"/>
  <c r="FE131" i="1"/>
  <c r="FC131" i="1"/>
  <c r="FG130" i="1"/>
  <c r="FF130" i="1"/>
  <c r="FE130" i="1"/>
  <c r="FC130" i="1"/>
  <c r="FG129" i="1"/>
  <c r="FF129" i="1"/>
  <c r="FE129" i="1"/>
  <c r="FC129" i="1"/>
  <c r="FG128" i="1"/>
  <c r="FF128" i="1"/>
  <c r="FE128" i="1"/>
  <c r="FC128" i="1"/>
  <c r="FG127" i="1"/>
  <c r="FF127" i="1"/>
  <c r="FE127" i="1"/>
  <c r="FC127" i="1"/>
  <c r="FG126" i="1"/>
  <c r="FF126" i="1"/>
  <c r="FE126" i="1"/>
  <c r="FC126" i="1"/>
  <c r="FG125" i="1"/>
  <c r="FF125" i="1"/>
  <c r="FE125" i="1"/>
  <c r="FN125" i="1" s="1"/>
  <c r="FC125" i="1"/>
  <c r="FG124" i="1"/>
  <c r="FF124" i="1"/>
  <c r="FE124" i="1"/>
  <c r="FN124" i="1" s="1"/>
  <c r="FC124" i="1"/>
  <c r="FG123" i="1"/>
  <c r="FF123" i="1"/>
  <c r="FE123" i="1"/>
  <c r="FC123" i="1"/>
  <c r="FG122" i="1"/>
  <c r="FF122" i="1"/>
  <c r="FE122" i="1"/>
  <c r="FC122" i="1"/>
  <c r="FG121" i="1"/>
  <c r="FF121" i="1"/>
  <c r="FE121" i="1"/>
  <c r="FC121" i="1"/>
  <c r="FG120" i="1"/>
  <c r="FF120" i="1"/>
  <c r="FE120" i="1"/>
  <c r="FC120" i="1"/>
  <c r="FK119" i="1"/>
  <c r="FG119" i="1"/>
  <c r="FF119" i="1"/>
  <c r="FE119" i="1"/>
  <c r="FC119" i="1"/>
  <c r="FK118" i="1"/>
  <c r="FJ118" i="1"/>
  <c r="FG118" i="1"/>
  <c r="FF118" i="1"/>
  <c r="FE118" i="1"/>
  <c r="FC118" i="1"/>
  <c r="FG117" i="1"/>
  <c r="FF117" i="1"/>
  <c r="FE117" i="1"/>
  <c r="FC117" i="1"/>
  <c r="FG116" i="1"/>
  <c r="FF116" i="1"/>
  <c r="FE116" i="1"/>
  <c r="FM116" i="1" s="1"/>
  <c r="FC116" i="1"/>
  <c r="FG115" i="1"/>
  <c r="FF115" i="1"/>
  <c r="FE115" i="1"/>
  <c r="FL115" i="1" s="1"/>
  <c r="FC115" i="1"/>
  <c r="FG114" i="1"/>
  <c r="FF114" i="1"/>
  <c r="FE114" i="1"/>
  <c r="FN114" i="1" s="1"/>
  <c r="FC114" i="1"/>
  <c r="FG113" i="1"/>
  <c r="FF113" i="1"/>
  <c r="FE113" i="1"/>
  <c r="FJ113" i="1" s="1"/>
  <c r="FC113" i="1"/>
  <c r="FG112" i="1"/>
  <c r="FF112" i="1"/>
  <c r="FE112" i="1"/>
  <c r="FC112" i="1"/>
  <c r="FG111" i="1"/>
  <c r="FF111" i="1"/>
  <c r="FE111" i="1"/>
  <c r="FC111" i="1"/>
  <c r="FG110" i="1"/>
  <c r="FF110" i="1"/>
  <c r="FE110" i="1"/>
  <c r="FM110" i="1" s="1"/>
  <c r="FC110" i="1"/>
  <c r="FK109" i="1"/>
  <c r="FG109" i="1"/>
  <c r="FF109" i="1"/>
  <c r="FE109" i="1"/>
  <c r="FC109" i="1"/>
  <c r="FG108" i="1"/>
  <c r="FF108" i="1"/>
  <c r="FE108" i="1"/>
  <c r="FK108" i="1" s="1"/>
  <c r="FC108" i="1"/>
  <c r="FG107" i="1"/>
  <c r="FF107" i="1"/>
  <c r="FE107" i="1"/>
  <c r="FC107" i="1"/>
  <c r="FK106" i="1"/>
  <c r="FJ106" i="1"/>
  <c r="FG106" i="1"/>
  <c r="FF106" i="1"/>
  <c r="FE106" i="1"/>
  <c r="FC106" i="1"/>
  <c r="FG105" i="1"/>
  <c r="FF105" i="1"/>
  <c r="FE105" i="1"/>
  <c r="FC105" i="1"/>
  <c r="FG104" i="1"/>
  <c r="FF104" i="1"/>
  <c r="FE104" i="1"/>
  <c r="FC104" i="1"/>
  <c r="FK103" i="1"/>
  <c r="FJ103" i="1"/>
  <c r="FG103" i="1"/>
  <c r="FF103" i="1"/>
  <c r="FE103" i="1"/>
  <c r="FC103" i="1"/>
  <c r="FG102" i="1"/>
  <c r="FF102" i="1"/>
  <c r="FE102" i="1"/>
  <c r="FJ102" i="1" s="1"/>
  <c r="FC102" i="1"/>
  <c r="FG101" i="1"/>
  <c r="FF101" i="1"/>
  <c r="FE101" i="1"/>
  <c r="FC101" i="1"/>
  <c r="FK100" i="1"/>
  <c r="FJ100" i="1"/>
  <c r="FG100" i="1"/>
  <c r="FF100" i="1"/>
  <c r="FE100" i="1"/>
  <c r="FL100" i="1" s="1"/>
  <c r="FC100" i="1"/>
  <c r="FG99" i="1"/>
  <c r="FF99" i="1"/>
  <c r="FE99" i="1"/>
  <c r="FC99" i="1"/>
  <c r="FG98" i="1"/>
  <c r="FF98" i="1"/>
  <c r="FE98" i="1"/>
  <c r="FJ98" i="1" s="1"/>
  <c r="FC98" i="1"/>
  <c r="FK97" i="1"/>
  <c r="FL97" i="1" s="1"/>
  <c r="FJ97" i="1"/>
  <c r="FG97" i="1"/>
  <c r="FF97" i="1"/>
  <c r="FE97" i="1"/>
  <c r="FC97" i="1"/>
  <c r="FK96" i="1"/>
  <c r="FJ96" i="1"/>
  <c r="FG96" i="1"/>
  <c r="FF96" i="1"/>
  <c r="FE96" i="1"/>
  <c r="FM96" i="1" s="1"/>
  <c r="FC96" i="1"/>
  <c r="FG95" i="1"/>
  <c r="FF95" i="1"/>
  <c r="FE95" i="1"/>
  <c r="FC95" i="1"/>
  <c r="FK94" i="1"/>
  <c r="FJ94" i="1"/>
  <c r="FG94" i="1"/>
  <c r="FF94" i="1"/>
  <c r="FE94" i="1"/>
  <c r="FC94" i="1"/>
  <c r="FK93" i="1"/>
  <c r="FO93" i="1" s="1"/>
  <c r="FJ93" i="1"/>
  <c r="FG93" i="1"/>
  <c r="FF93" i="1"/>
  <c r="FE93" i="1"/>
  <c r="FC93" i="1"/>
  <c r="FG92" i="1"/>
  <c r="FF92" i="1"/>
  <c r="FE92" i="1"/>
  <c r="FC92" i="1"/>
  <c r="FG91" i="1"/>
  <c r="FF91" i="1"/>
  <c r="FE91" i="1"/>
  <c r="FC91" i="1"/>
  <c r="FK90" i="1"/>
  <c r="FJ90" i="1"/>
  <c r="FG90" i="1"/>
  <c r="FF90" i="1"/>
  <c r="FE90" i="1"/>
  <c r="FN90" i="1" s="1"/>
  <c r="FC90" i="1"/>
  <c r="FG89" i="1"/>
  <c r="FF89" i="1"/>
  <c r="FE89" i="1"/>
  <c r="FC89" i="1"/>
  <c r="FG88" i="1"/>
  <c r="FF88" i="1"/>
  <c r="FE88" i="1"/>
  <c r="FC88" i="1"/>
  <c r="FG87" i="1"/>
  <c r="FF87" i="1"/>
  <c r="FE87" i="1"/>
  <c r="FC87" i="1"/>
  <c r="FG86" i="1"/>
  <c r="FF86" i="1"/>
  <c r="FE86" i="1"/>
  <c r="FM86" i="1" s="1"/>
  <c r="FC86" i="1"/>
  <c r="FG85" i="1"/>
  <c r="FF85" i="1"/>
  <c r="FE85" i="1"/>
  <c r="FJ85" i="1" s="1"/>
  <c r="FC85" i="1"/>
  <c r="FK84" i="1"/>
  <c r="FJ84" i="1"/>
  <c r="FG84" i="1"/>
  <c r="FF84" i="1"/>
  <c r="FE84" i="1"/>
  <c r="FC84" i="1"/>
  <c r="FG83" i="1"/>
  <c r="FF83" i="1"/>
  <c r="FE83" i="1"/>
  <c r="FC83" i="1"/>
  <c r="FG82" i="1"/>
  <c r="FF82" i="1"/>
  <c r="FE82" i="1"/>
  <c r="FC82" i="1"/>
  <c r="FK81" i="1"/>
  <c r="FJ81" i="1"/>
  <c r="FG81" i="1"/>
  <c r="FF81" i="1"/>
  <c r="FE81" i="1"/>
  <c r="FC81" i="1"/>
  <c r="FK80" i="1"/>
  <c r="FJ80" i="1"/>
  <c r="FG80" i="1"/>
  <c r="FF80" i="1"/>
  <c r="FE80" i="1"/>
  <c r="FC80" i="1"/>
  <c r="FG79" i="1"/>
  <c r="FF79" i="1"/>
  <c r="FE79" i="1"/>
  <c r="FC79" i="1"/>
  <c r="FK78" i="1"/>
  <c r="FJ78" i="1"/>
  <c r="FG78" i="1"/>
  <c r="FF78" i="1"/>
  <c r="FE78" i="1"/>
  <c r="FM78" i="1" s="1"/>
  <c r="FC78" i="1"/>
  <c r="FK77" i="1"/>
  <c r="FJ77" i="1"/>
  <c r="FG77" i="1"/>
  <c r="FF77" i="1"/>
  <c r="FE77" i="1"/>
  <c r="FL77" i="1" s="1"/>
  <c r="FC77" i="1"/>
  <c r="FG76" i="1"/>
  <c r="FF76" i="1"/>
  <c r="FE76" i="1"/>
  <c r="FC76" i="1"/>
  <c r="FG75" i="1"/>
  <c r="FF75" i="1"/>
  <c r="FE75" i="1"/>
  <c r="FL75" i="1" s="1"/>
  <c r="FC75" i="1"/>
  <c r="FK74" i="1"/>
  <c r="FJ74" i="1"/>
  <c r="FG74" i="1"/>
  <c r="FF74" i="1"/>
  <c r="FE74" i="1"/>
  <c r="FC74" i="1"/>
  <c r="FG73" i="1"/>
  <c r="FF73" i="1"/>
  <c r="FE73" i="1"/>
  <c r="FJ73" i="1" s="1"/>
  <c r="FC73" i="1"/>
  <c r="FG72" i="1"/>
  <c r="FF72" i="1"/>
  <c r="FE72" i="1"/>
  <c r="FJ72" i="1" s="1"/>
  <c r="FC72" i="1"/>
  <c r="FG71" i="1"/>
  <c r="FF71" i="1"/>
  <c r="FE71" i="1"/>
  <c r="FC71" i="1"/>
  <c r="FG70" i="1"/>
  <c r="FF70" i="1"/>
  <c r="FE70" i="1"/>
  <c r="FC70" i="1"/>
  <c r="FG69" i="1"/>
  <c r="FF69" i="1"/>
  <c r="FE69" i="1"/>
  <c r="FL69" i="1" s="1"/>
  <c r="FC69" i="1"/>
  <c r="FK68" i="1"/>
  <c r="FJ68" i="1"/>
  <c r="FG68" i="1"/>
  <c r="FF68" i="1"/>
  <c r="FE68" i="1"/>
  <c r="FC68" i="1"/>
  <c r="FG67" i="1"/>
  <c r="FF67" i="1"/>
  <c r="FE67" i="1"/>
  <c r="FC67" i="1"/>
  <c r="FG66" i="1"/>
  <c r="FF66" i="1"/>
  <c r="FE66" i="1"/>
  <c r="FC66" i="1"/>
  <c r="FK65" i="1"/>
  <c r="FJ65" i="1"/>
  <c r="FG65" i="1"/>
  <c r="FF65" i="1"/>
  <c r="FE65" i="1"/>
  <c r="FC65" i="1"/>
  <c r="FK64" i="1"/>
  <c r="FJ64" i="1"/>
  <c r="FG64" i="1"/>
  <c r="FF64" i="1"/>
  <c r="FE64" i="1"/>
  <c r="FC64" i="1"/>
  <c r="FG63" i="1"/>
  <c r="FF63" i="1"/>
  <c r="FE63" i="1"/>
  <c r="FC63" i="1"/>
  <c r="FK62" i="1"/>
  <c r="FJ62" i="1"/>
  <c r="FG62" i="1"/>
  <c r="FF62" i="1"/>
  <c r="FE62" i="1"/>
  <c r="FC62" i="1"/>
  <c r="FK61" i="1"/>
  <c r="FJ61" i="1"/>
  <c r="FG61" i="1"/>
  <c r="FF61" i="1"/>
  <c r="FE61" i="1"/>
  <c r="FN61" i="1" s="1"/>
  <c r="FC61" i="1"/>
  <c r="FG60" i="1"/>
  <c r="FF60" i="1"/>
  <c r="FE60" i="1"/>
  <c r="FC60" i="1"/>
  <c r="FG59" i="1"/>
  <c r="FF59" i="1"/>
  <c r="FE59" i="1"/>
  <c r="FC59" i="1"/>
  <c r="FK58" i="1"/>
  <c r="FJ58" i="1"/>
  <c r="FG58" i="1"/>
  <c r="FF58" i="1"/>
  <c r="FE58" i="1"/>
  <c r="FC58" i="1"/>
  <c r="FG57" i="1"/>
  <c r="FF57" i="1"/>
  <c r="FE57" i="1"/>
  <c r="FL57" i="1" s="1"/>
  <c r="FC57" i="1"/>
  <c r="FG56" i="1"/>
  <c r="FF56" i="1"/>
  <c r="FE56" i="1"/>
  <c r="FC56" i="1"/>
  <c r="FG55" i="1"/>
  <c r="FF55" i="1"/>
  <c r="FE55" i="1"/>
  <c r="FC55" i="1"/>
  <c r="FG54" i="1"/>
  <c r="FF54" i="1"/>
  <c r="FE54" i="1"/>
  <c r="FM54" i="1" s="1"/>
  <c r="FC54" i="1"/>
  <c r="FG53" i="1"/>
  <c r="FF53" i="1"/>
  <c r="FE53" i="1"/>
  <c r="FM53" i="1" s="1"/>
  <c r="FC53" i="1"/>
  <c r="FK52" i="1"/>
  <c r="FJ52" i="1"/>
  <c r="FG52" i="1"/>
  <c r="FF52" i="1"/>
  <c r="FE52" i="1"/>
  <c r="FC52" i="1"/>
  <c r="FG51" i="1"/>
  <c r="FF51" i="1"/>
  <c r="FE51" i="1"/>
  <c r="FC51" i="1"/>
  <c r="FG50" i="1"/>
  <c r="FF50" i="1"/>
  <c r="FE50" i="1"/>
  <c r="FC50" i="1"/>
  <c r="FG49" i="1"/>
  <c r="FF49" i="1"/>
  <c r="FE49" i="1"/>
  <c r="FC49" i="1"/>
  <c r="FG48" i="1"/>
  <c r="FF48" i="1"/>
  <c r="FE48" i="1"/>
  <c r="FC48" i="1"/>
  <c r="FG47" i="1"/>
  <c r="FF47" i="1"/>
  <c r="FE47" i="1"/>
  <c r="FC47" i="1"/>
  <c r="FG46" i="1"/>
  <c r="FF46" i="1"/>
  <c r="FE46" i="1"/>
  <c r="FC46" i="1"/>
  <c r="FG45" i="1"/>
  <c r="FF45" i="1"/>
  <c r="FE45" i="1"/>
  <c r="FC45" i="1"/>
  <c r="FG44" i="1"/>
  <c r="FF44" i="1"/>
  <c r="FE44" i="1"/>
  <c r="FL44" i="1" s="1"/>
  <c r="FC44" i="1"/>
  <c r="FG43" i="1"/>
  <c r="FF43" i="1"/>
  <c r="FE43" i="1"/>
  <c r="FC43" i="1"/>
  <c r="FG42" i="1"/>
  <c r="FF42" i="1"/>
  <c r="FE42" i="1"/>
  <c r="FC42" i="1"/>
  <c r="FG41" i="1"/>
  <c r="FF41" i="1"/>
  <c r="FE41" i="1"/>
  <c r="FC41" i="1"/>
  <c r="FK40" i="1"/>
  <c r="FG40" i="1"/>
  <c r="FF40" i="1"/>
  <c r="FE40" i="1"/>
  <c r="FN40" i="1" s="1"/>
  <c r="FC40" i="1"/>
  <c r="FG39" i="1"/>
  <c r="FF39" i="1"/>
  <c r="FE39" i="1"/>
  <c r="FN39" i="1" s="1"/>
  <c r="FC39" i="1"/>
  <c r="FG38" i="1"/>
  <c r="FF38" i="1"/>
  <c r="FE38" i="1"/>
  <c r="FC38" i="1"/>
  <c r="FG37" i="1"/>
  <c r="FF37" i="1"/>
  <c r="FE37" i="1"/>
  <c r="FC37" i="1"/>
  <c r="FG36" i="1"/>
  <c r="FF36" i="1"/>
  <c r="FE36" i="1"/>
  <c r="FL36" i="1" s="1"/>
  <c r="FC36" i="1"/>
  <c r="FG35" i="1"/>
  <c r="FF35" i="1"/>
  <c r="FE35" i="1"/>
  <c r="FC35" i="1"/>
  <c r="FG34" i="1"/>
  <c r="FF34" i="1"/>
  <c r="FE34" i="1"/>
  <c r="FL34" i="1" s="1"/>
  <c r="FC34" i="1"/>
  <c r="FG33" i="1"/>
  <c r="FF33" i="1"/>
  <c r="FE33" i="1"/>
  <c r="FC33" i="1"/>
  <c r="FG32" i="1"/>
  <c r="FF32" i="1"/>
  <c r="FE32" i="1"/>
  <c r="FM32" i="1" s="1"/>
  <c r="FC32" i="1"/>
  <c r="FK31" i="1"/>
  <c r="FG31" i="1"/>
  <c r="FF31" i="1"/>
  <c r="FE31" i="1"/>
  <c r="FC31" i="1"/>
  <c r="FG30" i="1"/>
  <c r="FF30" i="1"/>
  <c r="FE30" i="1"/>
  <c r="FN30" i="1" s="1"/>
  <c r="FC30" i="1"/>
  <c r="FG29" i="1"/>
  <c r="FF29" i="1"/>
  <c r="FE29" i="1"/>
  <c r="FN29" i="1" s="1"/>
  <c r="FC29" i="1"/>
  <c r="FG28" i="1"/>
  <c r="FF28" i="1"/>
  <c r="FE28" i="1"/>
  <c r="FN28" i="1" s="1"/>
  <c r="FC28" i="1"/>
  <c r="FG27" i="1"/>
  <c r="FF27" i="1"/>
  <c r="FE27" i="1"/>
  <c r="FL27" i="1" s="1"/>
  <c r="FC27" i="1"/>
  <c r="FG26" i="1"/>
  <c r="FF26" i="1"/>
  <c r="FE26" i="1"/>
  <c r="FL26" i="1" s="1"/>
  <c r="FC26" i="1"/>
  <c r="FG25" i="1"/>
  <c r="FF25" i="1"/>
  <c r="FE25" i="1"/>
  <c r="FL25" i="1" s="1"/>
  <c r="FC25" i="1"/>
  <c r="FG24" i="1"/>
  <c r="FF24" i="1"/>
  <c r="FE24" i="1"/>
  <c r="FC24" i="1"/>
  <c r="FG23" i="1"/>
  <c r="FF23" i="1"/>
  <c r="FE23" i="1"/>
  <c r="FC23" i="1"/>
  <c r="FG22" i="1"/>
  <c r="FF22" i="1"/>
  <c r="FE22" i="1"/>
  <c r="FC22" i="1"/>
  <c r="FG21" i="1"/>
  <c r="FF21" i="1"/>
  <c r="FE21" i="1"/>
  <c r="FM21" i="1" s="1"/>
  <c r="FC21" i="1"/>
  <c r="FG20" i="1"/>
  <c r="FF20" i="1"/>
  <c r="FE20" i="1"/>
  <c r="FM20" i="1" s="1"/>
  <c r="FC20" i="1"/>
  <c r="FG19" i="1"/>
  <c r="FF19" i="1"/>
  <c r="FE19" i="1"/>
  <c r="FC19" i="1"/>
  <c r="FG18" i="1"/>
  <c r="FF18" i="1"/>
  <c r="FE18" i="1"/>
  <c r="FL18" i="1" s="1"/>
  <c r="FC18" i="1"/>
  <c r="FG17" i="1"/>
  <c r="FF17" i="1"/>
  <c r="FE17" i="1"/>
  <c r="FC17" i="1"/>
  <c r="FG16" i="1"/>
  <c r="FF16" i="1"/>
  <c r="FE16" i="1"/>
  <c r="FM16" i="1" s="1"/>
  <c r="FC16" i="1"/>
  <c r="FG15" i="1"/>
  <c r="FF15" i="1"/>
  <c r="FE15" i="1"/>
  <c r="FC15" i="1"/>
  <c r="FG14" i="1"/>
  <c r="FF14" i="1"/>
  <c r="FE14" i="1"/>
  <c r="FC14" i="1"/>
  <c r="FG13" i="1"/>
  <c r="FF13" i="1"/>
  <c r="FE13" i="1"/>
  <c r="FC13" i="1"/>
  <c r="FG12" i="1"/>
  <c r="FF12" i="1"/>
  <c r="FE12" i="1"/>
  <c r="FM12" i="1" s="1"/>
  <c r="FC12" i="1"/>
  <c r="FG11" i="1"/>
  <c r="FF11" i="1"/>
  <c r="FE11" i="1"/>
  <c r="FC11" i="1"/>
  <c r="FG10" i="1"/>
  <c r="FF10" i="1"/>
  <c r="FE10" i="1"/>
  <c r="FL10" i="1" s="1"/>
  <c r="FC10" i="1"/>
  <c r="FG9" i="1"/>
  <c r="FF9" i="1"/>
  <c r="FE9" i="1"/>
  <c r="FC9" i="1"/>
  <c r="FG8" i="1"/>
  <c r="FF8" i="1"/>
  <c r="FE8" i="1"/>
  <c r="FC8" i="1"/>
  <c r="FG7" i="1"/>
  <c r="FF7" i="1"/>
  <c r="FE7" i="1"/>
  <c r="FC7" i="1"/>
  <c r="FG6" i="1"/>
  <c r="FF6" i="1"/>
  <c r="FE6" i="1"/>
  <c r="FC6" i="1"/>
  <c r="FG5" i="1"/>
  <c r="FF5" i="1"/>
  <c r="FE5" i="1"/>
  <c r="FC5" i="1"/>
  <c r="FG4" i="1"/>
  <c r="FF4" i="1"/>
  <c r="FE4" i="1"/>
  <c r="FL4" i="1" s="1"/>
  <c r="FC4" i="1"/>
  <c r="FG3" i="1"/>
  <c r="FF3" i="1"/>
  <c r="FE3" i="1"/>
  <c r="FC3" i="1"/>
  <c r="FG2" i="1"/>
  <c r="FF2" i="1"/>
  <c r="FE2" i="1"/>
  <c r="FM2" i="1" s="1"/>
  <c r="FC2" i="1"/>
  <c r="FL185" i="1" l="1"/>
  <c r="FM105" i="1"/>
  <c r="FN117" i="1"/>
  <c r="FN121" i="1"/>
  <c r="FM121" i="1"/>
  <c r="FK260" i="1"/>
  <c r="FN260" i="1" s="1"/>
  <c r="FO288" i="1"/>
  <c r="FN288" i="1"/>
  <c r="FJ299" i="1"/>
  <c r="FL121" i="1"/>
  <c r="FM30" i="1"/>
  <c r="FN4" i="1"/>
  <c r="FM4" i="1"/>
  <c r="FN12" i="1"/>
  <c r="FL24" i="1"/>
  <c r="FM24" i="1"/>
  <c r="FN24" i="1"/>
  <c r="FN70" i="1"/>
  <c r="FM70" i="1"/>
  <c r="FL70" i="1"/>
  <c r="FN76" i="1"/>
  <c r="FN86" i="1"/>
  <c r="FL86" i="1"/>
  <c r="FN92" i="1"/>
  <c r="FN111" i="1"/>
  <c r="FL111" i="1"/>
  <c r="FM114" i="1"/>
  <c r="FN123" i="1"/>
  <c r="FM123" i="1"/>
  <c r="FO267" i="1"/>
  <c r="FN267" i="1"/>
  <c r="FM267" i="1"/>
  <c r="FJ267" i="1"/>
  <c r="FO296" i="1"/>
  <c r="FM296" i="1"/>
  <c r="FJ296" i="1"/>
  <c r="FL108" i="1"/>
  <c r="FM260" i="1"/>
  <c r="FO111" i="1"/>
  <c r="FM18" i="1"/>
  <c r="FN18" i="1"/>
  <c r="FJ176" i="1"/>
  <c r="FK207" i="1"/>
  <c r="FN207" i="1" s="1"/>
  <c r="FN293" i="1"/>
  <c r="FJ293" i="1"/>
  <c r="FL20" i="1"/>
  <c r="FL73" i="1"/>
  <c r="FL98" i="1"/>
  <c r="FL123" i="1"/>
  <c r="FL283" i="1"/>
  <c r="FM111" i="1"/>
  <c r="FN185" i="1"/>
  <c r="FO207" i="1"/>
  <c r="FN35" i="1"/>
  <c r="FM35" i="1"/>
  <c r="FM49" i="1"/>
  <c r="FN49" i="1"/>
  <c r="FN44" i="1"/>
  <c r="FO44" i="1"/>
  <c r="FN57" i="1"/>
  <c r="FM57" i="1"/>
  <c r="FK35" i="1"/>
  <c r="FO35" i="1" s="1"/>
  <c r="FN56" i="1"/>
  <c r="FL56" i="1"/>
  <c r="FM56" i="1"/>
  <c r="FM66" i="1"/>
  <c r="FN66" i="1"/>
  <c r="FM82" i="1"/>
  <c r="FN82" i="1"/>
  <c r="FN110" i="1"/>
  <c r="FL110" i="1"/>
  <c r="FJ117" i="1"/>
  <c r="FJ259" i="1"/>
  <c r="FN284" i="1"/>
  <c r="FL284" i="1"/>
  <c r="FL35" i="1"/>
  <c r="FL49" i="1"/>
  <c r="FL60" i="1"/>
  <c r="FL85" i="1"/>
  <c r="FL113" i="1"/>
  <c r="FL299" i="1"/>
  <c r="FN102" i="1"/>
  <c r="FL102" i="1"/>
  <c r="FN6" i="1"/>
  <c r="FL6" i="1"/>
  <c r="FO16" i="1"/>
  <c r="FL16" i="1"/>
  <c r="FN16" i="1"/>
  <c r="FN37" i="1"/>
  <c r="FO37" i="1"/>
  <c r="FM37" i="1"/>
  <c r="FN67" i="1"/>
  <c r="FM67" i="1"/>
  <c r="FN120" i="1"/>
  <c r="FM120" i="1"/>
  <c r="FL120" i="1"/>
  <c r="FL63" i="1"/>
  <c r="FN101" i="1"/>
  <c r="FO235" i="1"/>
  <c r="FK37" i="1"/>
  <c r="FM41" i="1"/>
  <c r="FN41" i="1"/>
  <c r="FK44" i="1"/>
  <c r="FO50" i="1"/>
  <c r="FM50" i="1"/>
  <c r="FN50" i="1"/>
  <c r="FJ54" i="1"/>
  <c r="FJ57" i="1"/>
  <c r="FJ60" i="1"/>
  <c r="FJ70" i="1"/>
  <c r="FJ76" i="1"/>
  <c r="FJ86" i="1"/>
  <c r="FJ89" i="1"/>
  <c r="FJ92" i="1"/>
  <c r="FK102" i="1"/>
  <c r="FO102" i="1" s="1"/>
  <c r="FK105" i="1"/>
  <c r="FO105" i="1" s="1"/>
  <c r="FO107" i="1"/>
  <c r="FJ111" i="1"/>
  <c r="FJ114" i="1"/>
  <c r="FK117" i="1"/>
  <c r="FO117" i="1" s="1"/>
  <c r="FO119" i="1"/>
  <c r="FM119" i="1"/>
  <c r="FL119" i="1"/>
  <c r="FN119" i="1"/>
  <c r="FJ123" i="1"/>
  <c r="FN180" i="1"/>
  <c r="FO180" i="1"/>
  <c r="FJ184" i="1"/>
  <c r="FO195" i="1"/>
  <c r="FK267" i="1"/>
  <c r="FL271" i="1"/>
  <c r="FN276" i="1"/>
  <c r="FK276" i="1"/>
  <c r="FL276" i="1" s="1"/>
  <c r="FK285" i="1"/>
  <c r="FN285" i="1" s="1"/>
  <c r="FK288" i="1"/>
  <c r="FK296" i="1"/>
  <c r="FN296" i="1" s="1"/>
  <c r="FL50" i="1"/>
  <c r="FL61" i="1"/>
  <c r="FL89" i="1"/>
  <c r="FL114" i="1"/>
  <c r="FL125" i="1"/>
  <c r="FL267" i="1"/>
  <c r="FM6" i="1"/>
  <c r="FM39" i="1"/>
  <c r="FM76" i="1"/>
  <c r="FM235" i="1"/>
  <c r="FM284" i="1"/>
  <c r="FN89" i="1"/>
  <c r="FN108" i="1"/>
  <c r="FM108" i="1"/>
  <c r="FO108" i="1"/>
  <c r="FM10" i="1"/>
  <c r="FO22" i="1"/>
  <c r="FL30" i="1"/>
  <c r="FO32" i="1"/>
  <c r="FN32" i="1"/>
  <c r="FL32" i="1"/>
  <c r="FL39" i="1"/>
  <c r="FN46" i="1"/>
  <c r="FO46" i="1"/>
  <c r="FM46" i="1"/>
  <c r="FL46" i="1"/>
  <c r="FN34" i="1"/>
  <c r="FM34" i="1"/>
  <c r="FN48" i="1"/>
  <c r="FL48" i="1"/>
  <c r="FN53" i="1"/>
  <c r="FN69" i="1"/>
  <c r="FM69" i="1"/>
  <c r="FN95" i="1"/>
  <c r="FM95" i="1"/>
  <c r="FL95" i="1"/>
  <c r="FJ105" i="1"/>
  <c r="FJ108" i="1"/>
  <c r="FJ121" i="1"/>
  <c r="FJ178" i="1"/>
  <c r="FN178" i="1"/>
  <c r="FM178" i="1"/>
  <c r="FN211" i="1"/>
  <c r="FJ265" i="1"/>
  <c r="FO274" i="1"/>
  <c r="FN274" i="1"/>
  <c r="FM274" i="1"/>
  <c r="FJ285" i="1"/>
  <c r="FJ288" i="1"/>
  <c r="FK299" i="1"/>
  <c r="FO299" i="1" s="1"/>
  <c r="FM72" i="1"/>
  <c r="FJ7" i="1"/>
  <c r="FN7" i="1"/>
  <c r="FL7" i="1"/>
  <c r="FJ15" i="1"/>
  <c r="FM15" i="1"/>
  <c r="FL15" i="1"/>
  <c r="FJ23" i="1"/>
  <c r="FO23" i="1"/>
  <c r="FN23" i="1"/>
  <c r="FL23" i="1"/>
  <c r="FM23" i="1"/>
  <c r="FK32" i="1"/>
  <c r="FN52" i="1"/>
  <c r="FO52" i="1"/>
  <c r="FK60" i="1"/>
  <c r="FO60" i="1" s="1"/>
  <c r="FO65" i="1"/>
  <c r="FM65" i="1"/>
  <c r="FK70" i="1"/>
  <c r="FO70" i="1" s="1"/>
  <c r="FK76" i="1"/>
  <c r="FO76" i="1" s="1"/>
  <c r="FO81" i="1"/>
  <c r="FM81" i="1"/>
  <c r="FN81" i="1"/>
  <c r="FN84" i="1"/>
  <c r="FO84" i="1"/>
  <c r="FM84" i="1"/>
  <c r="FK86" i="1"/>
  <c r="FO86" i="1" s="1"/>
  <c r="FK89" i="1"/>
  <c r="FO89" i="1" s="1"/>
  <c r="FO91" i="1"/>
  <c r="FN91" i="1"/>
  <c r="FM91" i="1"/>
  <c r="FK92" i="1"/>
  <c r="FM94" i="1"/>
  <c r="FL94" i="1"/>
  <c r="FN94" i="1"/>
  <c r="FO94" i="1"/>
  <c r="FO97" i="1"/>
  <c r="FN97" i="1"/>
  <c r="FM97" i="1"/>
  <c r="FN100" i="1"/>
  <c r="FO100" i="1"/>
  <c r="FK111" i="1"/>
  <c r="FK114" i="1"/>
  <c r="FO114" i="1" s="1"/>
  <c r="FJ120" i="1"/>
  <c r="FN122" i="1"/>
  <c r="FM122" i="1"/>
  <c r="FN175" i="1"/>
  <c r="FL175" i="1"/>
  <c r="FK176" i="1"/>
  <c r="FO176" i="1" s="1"/>
  <c r="FJ186" i="1"/>
  <c r="FO186" i="1"/>
  <c r="FN186" i="1"/>
  <c r="FM186" i="1"/>
  <c r="FK200" i="1"/>
  <c r="FO200" i="1" s="1"/>
  <c r="FK204" i="1"/>
  <c r="FN206" i="1"/>
  <c r="FJ281" i="1"/>
  <c r="FK293" i="1"/>
  <c r="FM293" i="1" s="1"/>
  <c r="FL12" i="1"/>
  <c r="FL37" i="1"/>
  <c r="FL65" i="1"/>
  <c r="FL76" i="1"/>
  <c r="FL90" i="1"/>
  <c r="FL101" i="1"/>
  <c r="FL179" i="1"/>
  <c r="FL288" i="1"/>
  <c r="FM7" i="1"/>
  <c r="FM22" i="1"/>
  <c r="FM40" i="1"/>
  <c r="FM60" i="1"/>
  <c r="FM77" i="1"/>
  <c r="FM100" i="1"/>
  <c r="FM117" i="1"/>
  <c r="FM288" i="1"/>
  <c r="FN200" i="1"/>
  <c r="FO61" i="1"/>
  <c r="FO8" i="1"/>
  <c r="FN8" i="1"/>
  <c r="FL8" i="1"/>
  <c r="FM26" i="1"/>
  <c r="FN26" i="1"/>
  <c r="FO54" i="1"/>
  <c r="FN54" i="1"/>
  <c r="FL54" i="1"/>
  <c r="FN73" i="1"/>
  <c r="FM73" i="1"/>
  <c r="FK42" i="1"/>
  <c r="FN79" i="1"/>
  <c r="FL79" i="1"/>
  <c r="FM79" i="1"/>
  <c r="FN116" i="1"/>
  <c r="FO251" i="1"/>
  <c r="FN251" i="1"/>
  <c r="FM251" i="1"/>
  <c r="FM92" i="1"/>
  <c r="FN13" i="1"/>
  <c r="FO13" i="1"/>
  <c r="FM13" i="1"/>
  <c r="FK39" i="1"/>
  <c r="FO39" i="1" s="1"/>
  <c r="FK46" i="1"/>
  <c r="FK54" i="1"/>
  <c r="FK57" i="1"/>
  <c r="FO57" i="1" s="1"/>
  <c r="FN75" i="1"/>
  <c r="FM75" i="1"/>
  <c r="FK34" i="1"/>
  <c r="FO34" i="1" s="1"/>
  <c r="FO38" i="1"/>
  <c r="FL38" i="1"/>
  <c r="FK48" i="1"/>
  <c r="FO48" i="1" s="1"/>
  <c r="FJ53" i="1"/>
  <c r="FJ56" i="1"/>
  <c r="FJ66" i="1"/>
  <c r="FJ69" i="1"/>
  <c r="FJ82" i="1"/>
  <c r="FJ88" i="1"/>
  <c r="FK101" i="1"/>
  <c r="FO101" i="1" s="1"/>
  <c r="FO103" i="1"/>
  <c r="FN103" i="1"/>
  <c r="FL103" i="1"/>
  <c r="FO106" i="1"/>
  <c r="FM106" i="1"/>
  <c r="FN106" i="1"/>
  <c r="FN109" i="1"/>
  <c r="FM109" i="1"/>
  <c r="FO109" i="1"/>
  <c r="FJ110" i="1"/>
  <c r="FK116" i="1"/>
  <c r="FO116" i="1" s="1"/>
  <c r="FO118" i="1"/>
  <c r="FM118" i="1"/>
  <c r="FL118" i="1"/>
  <c r="FK120" i="1"/>
  <c r="FO120" i="1" s="1"/>
  <c r="FN126" i="1"/>
  <c r="FL126" i="1"/>
  <c r="FL128" i="1"/>
  <c r="FM132" i="1"/>
  <c r="FO150" i="1"/>
  <c r="FN150" i="1"/>
  <c r="FL150" i="1"/>
  <c r="FO162" i="1"/>
  <c r="FN162" i="1"/>
  <c r="FM162" i="1"/>
  <c r="FJ168" i="1"/>
  <c r="FO168" i="1"/>
  <c r="FM168" i="1"/>
  <c r="FL168" i="1"/>
  <c r="FK178" i="1"/>
  <c r="FL178" i="1" s="1"/>
  <c r="FO199" i="1"/>
  <c r="FK199" i="1"/>
  <c r="FM199" i="1" s="1"/>
  <c r="FL199" i="1"/>
  <c r="FK202" i="1"/>
  <c r="FO202" i="1" s="1"/>
  <c r="FK259" i="1"/>
  <c r="FM264" i="1"/>
  <c r="FN264" i="1"/>
  <c r="FK268" i="1"/>
  <c r="FO273" i="1"/>
  <c r="FN273" i="1"/>
  <c r="FK284" i="1"/>
  <c r="FO284" i="1" s="1"/>
  <c r="FM286" i="1"/>
  <c r="FN286" i="1"/>
  <c r="FO286" i="1"/>
  <c r="FO297" i="1"/>
  <c r="FM297" i="1"/>
  <c r="FN297" i="1"/>
  <c r="FL13" i="1"/>
  <c r="FL41" i="1"/>
  <c r="FL52" i="1"/>
  <c r="FL66" i="1"/>
  <c r="FL91" i="1"/>
  <c r="FL105" i="1"/>
  <c r="FL116" i="1"/>
  <c r="FL141" i="1"/>
  <c r="FL155" i="1"/>
  <c r="FL180" i="1"/>
  <c r="FM8" i="1"/>
  <c r="FM28" i="1"/>
  <c r="FM43" i="1"/>
  <c r="FM61" i="1"/>
  <c r="FM101" i="1"/>
  <c r="FM124" i="1"/>
  <c r="FM183" i="1"/>
  <c r="FM300" i="1"/>
  <c r="FN105" i="1"/>
  <c r="FN20" i="1"/>
  <c r="FO20" i="1"/>
  <c r="FO72" i="1"/>
  <c r="FN72" i="1"/>
  <c r="FL72" i="1"/>
  <c r="FN85" i="1"/>
  <c r="FN98" i="1"/>
  <c r="FM98" i="1"/>
  <c r="FO113" i="1"/>
  <c r="FM113" i="1"/>
  <c r="FM135" i="1"/>
  <c r="FN5" i="1"/>
  <c r="FM5" i="1"/>
  <c r="FN9" i="1"/>
  <c r="FM9" i="1"/>
  <c r="FO11" i="1"/>
  <c r="FN11" i="1"/>
  <c r="FM17" i="1"/>
  <c r="FN17" i="1"/>
  <c r="FN19" i="1"/>
  <c r="FN21" i="1"/>
  <c r="FO25" i="1"/>
  <c r="FM25" i="1"/>
  <c r="FN25" i="1"/>
  <c r="FO27" i="1"/>
  <c r="FN27" i="1"/>
  <c r="FM27" i="1"/>
  <c r="FN31" i="1"/>
  <c r="FL31" i="1"/>
  <c r="FO31" i="1"/>
  <c r="FN36" i="1"/>
  <c r="FM36" i="1"/>
  <c r="FN59" i="1"/>
  <c r="FM59" i="1"/>
  <c r="FN62" i="1"/>
  <c r="FL62" i="1"/>
  <c r="FO62" i="1"/>
  <c r="FN68" i="1"/>
  <c r="FO68" i="1"/>
  <c r="FM68" i="1"/>
  <c r="FK73" i="1"/>
  <c r="FO73" i="1" s="1"/>
  <c r="FO78" i="1"/>
  <c r="FN78" i="1"/>
  <c r="FL78" i="1"/>
  <c r="FN33" i="1"/>
  <c r="FM33" i="1"/>
  <c r="FO40" i="1"/>
  <c r="FL40" i="1"/>
  <c r="FN47" i="1"/>
  <c r="FM47" i="1"/>
  <c r="FL47" i="1"/>
  <c r="FK50" i="1"/>
  <c r="FK53" i="1"/>
  <c r="FO53" i="1" s="1"/>
  <c r="FM55" i="1"/>
  <c r="FK56" i="1"/>
  <c r="FO56" i="1" s="1"/>
  <c r="FO58" i="1"/>
  <c r="FN58" i="1"/>
  <c r="FM58" i="1"/>
  <c r="FO64" i="1"/>
  <c r="FL64" i="1"/>
  <c r="FK66" i="1"/>
  <c r="FO66" i="1" s="1"/>
  <c r="FK69" i="1"/>
  <c r="FO69" i="1" s="1"/>
  <c r="FN71" i="1"/>
  <c r="FL71" i="1"/>
  <c r="FK72" i="1"/>
  <c r="FO74" i="1"/>
  <c r="FM74" i="1"/>
  <c r="FN74" i="1"/>
  <c r="FN77" i="1"/>
  <c r="FO77" i="1"/>
  <c r="FO80" i="1"/>
  <c r="FL80" i="1"/>
  <c r="FM80" i="1"/>
  <c r="FK82" i="1"/>
  <c r="FO82" i="1" s="1"/>
  <c r="FK85" i="1"/>
  <c r="FO85" i="1" s="1"/>
  <c r="FK88" i="1"/>
  <c r="FO90" i="1"/>
  <c r="FM90" i="1"/>
  <c r="FN93" i="1"/>
  <c r="FM93" i="1"/>
  <c r="FO96" i="1"/>
  <c r="FN96" i="1"/>
  <c r="FL96" i="1"/>
  <c r="FK98" i="1"/>
  <c r="FO98" i="1" s="1"/>
  <c r="FK110" i="1"/>
  <c r="FO110" i="1" s="1"/>
  <c r="FN112" i="1"/>
  <c r="FL112" i="1"/>
  <c r="FK113" i="1"/>
  <c r="FN115" i="1"/>
  <c r="FM115" i="1"/>
  <c r="FJ119" i="1"/>
  <c r="FO170" i="1"/>
  <c r="FN170" i="1"/>
  <c r="FM170" i="1"/>
  <c r="FK171" i="1"/>
  <c r="FL171" i="1" s="1"/>
  <c r="FO177" i="1"/>
  <c r="FK184" i="1"/>
  <c r="FL190" i="1"/>
  <c r="FO190" i="1"/>
  <c r="FJ192" i="1"/>
  <c r="FO192" i="1"/>
  <c r="FK192" i="1"/>
  <c r="FN192" i="1" s="1"/>
  <c r="FJ194" i="1"/>
  <c r="FO194" i="1"/>
  <c r="FN194" i="1"/>
  <c r="FM194" i="1"/>
  <c r="FK195" i="1"/>
  <c r="FN195" i="1" s="1"/>
  <c r="FM210" i="1"/>
  <c r="FL216" i="1"/>
  <c r="FL220" i="1"/>
  <c r="FM220" i="1"/>
  <c r="FM222" i="1"/>
  <c r="FO222" i="1"/>
  <c r="FO226" i="1"/>
  <c r="FN226" i="1"/>
  <c r="FM226" i="1"/>
  <c r="FN228" i="1"/>
  <c r="FM228" i="1"/>
  <c r="FL228" i="1"/>
  <c r="FO228" i="1"/>
  <c r="FN236" i="1"/>
  <c r="FL236" i="1"/>
  <c r="FO236" i="1"/>
  <c r="FO242" i="1"/>
  <c r="FO244" i="1"/>
  <c r="FM244" i="1"/>
  <c r="FM246" i="1"/>
  <c r="FN250" i="1"/>
  <c r="FL250" i="1"/>
  <c r="FO252" i="1"/>
  <c r="FM254" i="1"/>
  <c r="FN254" i="1"/>
  <c r="FO275" i="1"/>
  <c r="FN275" i="1"/>
  <c r="FJ275" i="1"/>
  <c r="FO280" i="1"/>
  <c r="FM280" i="1"/>
  <c r="FN280" i="1"/>
  <c r="FL280" i="1"/>
  <c r="FL291" i="1"/>
  <c r="FM294" i="1"/>
  <c r="FO294" i="1"/>
  <c r="FL294" i="1"/>
  <c r="FL3" i="1"/>
  <c r="FL17" i="1"/>
  <c r="FL28" i="1"/>
  <c r="FL53" i="1"/>
  <c r="FL67" i="1"/>
  <c r="FL81" i="1"/>
  <c r="FL92" i="1"/>
  <c r="FL106" i="1"/>
  <c r="FL117" i="1"/>
  <c r="FL170" i="1"/>
  <c r="FL195" i="1"/>
  <c r="FL209" i="1"/>
  <c r="FL275" i="1"/>
  <c r="FL295" i="1"/>
  <c r="FM11" i="1"/>
  <c r="FM29" i="1"/>
  <c r="FM44" i="1"/>
  <c r="FM62" i="1"/>
  <c r="FM85" i="1"/>
  <c r="FM102" i="1"/>
  <c r="FM125" i="1"/>
  <c r="FM142" i="1"/>
  <c r="FM165" i="1"/>
  <c r="FM191" i="1"/>
  <c r="FN10" i="1"/>
  <c r="FN63" i="1"/>
  <c r="FN113" i="1"/>
  <c r="FN230" i="1"/>
  <c r="FN295" i="1"/>
  <c r="FO92" i="1"/>
  <c r="FO175" i="1"/>
  <c r="FO264" i="1"/>
  <c r="FO272" i="1"/>
  <c r="FN272" i="1"/>
  <c r="FK278" i="1"/>
  <c r="FL278" i="1" s="1"/>
  <c r="FO278" i="1"/>
  <c r="FO283" i="1"/>
  <c r="FN283" i="1"/>
  <c r="FN292" i="1"/>
  <c r="FM292" i="1"/>
  <c r="FL292" i="1"/>
  <c r="FO292" i="1"/>
  <c r="FL206" i="1"/>
  <c r="FM272" i="1"/>
  <c r="FN278" i="1"/>
  <c r="FO187" i="1"/>
  <c r="FN187" i="1"/>
  <c r="FM187" i="1"/>
  <c r="FO198" i="1"/>
  <c r="FO203" i="1"/>
  <c r="FN203" i="1"/>
  <c r="FM203" i="1"/>
  <c r="FO208" i="1"/>
  <c r="FN208" i="1"/>
  <c r="FM208" i="1"/>
  <c r="FN261" i="1"/>
  <c r="FM261" i="1"/>
  <c r="FL261" i="1"/>
  <c r="FO261" i="1"/>
  <c r="FN269" i="1"/>
  <c r="FM269" i="1"/>
  <c r="FL269" i="1"/>
  <c r="FN277" i="1"/>
  <c r="FM277" i="1"/>
  <c r="FL277" i="1"/>
  <c r="FO277" i="1"/>
  <c r="FO291" i="1"/>
  <c r="FN291" i="1"/>
  <c r="FM291" i="1"/>
  <c r="FL208" i="1"/>
  <c r="FL272" i="1"/>
  <c r="FM206" i="1"/>
  <c r="FO206" i="1"/>
  <c r="FN2" i="1"/>
  <c r="FL2" i="1"/>
  <c r="FJ16" i="1"/>
  <c r="FK16" i="1"/>
  <c r="FJ8" i="1"/>
  <c r="FK8" i="1"/>
  <c r="FJ9" i="1"/>
  <c r="FK9" i="1"/>
  <c r="FO9" i="1" s="1"/>
  <c r="FJ10" i="1"/>
  <c r="FK10" i="1"/>
  <c r="FO10" i="1" s="1"/>
  <c r="FJ17" i="1"/>
  <c r="FK17" i="1"/>
  <c r="FO17" i="1" s="1"/>
  <c r="FJ25" i="1"/>
  <c r="FK25" i="1"/>
  <c r="FK4" i="1"/>
  <c r="FO4" i="1" s="1"/>
  <c r="FJ4" i="1"/>
  <c r="FJ18" i="1"/>
  <c r="FK18" i="1"/>
  <c r="FO18" i="1" s="1"/>
  <c r="FJ11" i="1"/>
  <c r="FK11" i="1"/>
  <c r="FL11" i="1" s="1"/>
  <c r="FK5" i="1"/>
  <c r="FO5" i="1" s="1"/>
  <c r="FJ5" i="1"/>
  <c r="FJ12" i="1"/>
  <c r="FK12" i="1"/>
  <c r="FO12" i="1" s="1"/>
  <c r="FJ19" i="1"/>
  <c r="FK19" i="1"/>
  <c r="FO19" i="1" s="1"/>
  <c r="FJ27" i="1"/>
  <c r="FK27" i="1"/>
  <c r="FJ26" i="1"/>
  <c r="FK26" i="1"/>
  <c r="FO26" i="1" s="1"/>
  <c r="FJ30" i="1"/>
  <c r="FK30" i="1"/>
  <c r="FO30" i="1" s="1"/>
  <c r="FK2" i="1"/>
  <c r="FO2" i="1" s="1"/>
  <c r="FJ2" i="1"/>
  <c r="FK3" i="1"/>
  <c r="FJ3" i="1"/>
  <c r="FJ24" i="1"/>
  <c r="FK24" i="1"/>
  <c r="FO24" i="1" s="1"/>
  <c r="FJ6" i="1"/>
  <c r="FK6" i="1"/>
  <c r="FO6" i="1" s="1"/>
  <c r="FJ13" i="1"/>
  <c r="FK13" i="1"/>
  <c r="FJ20" i="1"/>
  <c r="FK20" i="1"/>
  <c r="FJ14" i="1"/>
  <c r="FK14" i="1"/>
  <c r="FO14" i="1" s="1"/>
  <c r="FJ21" i="1"/>
  <c r="FK21" i="1"/>
  <c r="FO21" i="1" s="1"/>
  <c r="FJ28" i="1"/>
  <c r="FK28" i="1"/>
  <c r="FO28" i="1" s="1"/>
  <c r="FJ22" i="1"/>
  <c r="FK22" i="1"/>
  <c r="FN22" i="1" s="1"/>
  <c r="FJ29" i="1"/>
  <c r="FK29" i="1"/>
  <c r="FO29" i="1" s="1"/>
  <c r="FJ36" i="1"/>
  <c r="FK59" i="1"/>
  <c r="FO59" i="1" s="1"/>
  <c r="FJ59" i="1"/>
  <c r="FK71" i="1"/>
  <c r="FO71" i="1" s="1"/>
  <c r="FJ71" i="1"/>
  <c r="FJ33" i="1"/>
  <c r="FJ41" i="1"/>
  <c r="FK55" i="1"/>
  <c r="FN55" i="1" s="1"/>
  <c r="FJ55" i="1"/>
  <c r="FJ38" i="1"/>
  <c r="FJ43" i="1"/>
  <c r="FJ45" i="1"/>
  <c r="FJ47" i="1"/>
  <c r="FJ49" i="1"/>
  <c r="FK51" i="1"/>
  <c r="FL51" i="1" s="1"/>
  <c r="FJ51" i="1"/>
  <c r="FJ35" i="1"/>
  <c r="FJ32" i="1"/>
  <c r="FJ40" i="1"/>
  <c r="FK67" i="1"/>
  <c r="FO67" i="1" s="1"/>
  <c r="FJ67" i="1"/>
  <c r="FK7" i="1"/>
  <c r="FO7" i="1" s="1"/>
  <c r="FK23" i="1"/>
  <c r="FK36" i="1"/>
  <c r="FO36" i="1" s="1"/>
  <c r="FJ37" i="1"/>
  <c r="FK15" i="1"/>
  <c r="FO15" i="1" s="1"/>
  <c r="FK33" i="1"/>
  <c r="FO33" i="1" s="1"/>
  <c r="FJ34" i="1"/>
  <c r="FK41" i="1"/>
  <c r="FO41" i="1" s="1"/>
  <c r="FJ42" i="1"/>
  <c r="FJ44" i="1"/>
  <c r="FJ46" i="1"/>
  <c r="FJ48" i="1"/>
  <c r="FJ50" i="1"/>
  <c r="FK63" i="1"/>
  <c r="FO63" i="1" s="1"/>
  <c r="FJ63" i="1"/>
  <c r="FJ31" i="1"/>
  <c r="FK38" i="1"/>
  <c r="FJ39" i="1"/>
  <c r="FK43" i="1"/>
  <c r="FL43" i="1" s="1"/>
  <c r="FK45" i="1"/>
  <c r="FK47" i="1"/>
  <c r="FO47" i="1" s="1"/>
  <c r="FK49" i="1"/>
  <c r="FO49" i="1" s="1"/>
  <c r="FJ115" i="1"/>
  <c r="FK128" i="1"/>
  <c r="FO128" i="1" s="1"/>
  <c r="FJ128" i="1"/>
  <c r="FK144" i="1"/>
  <c r="FN144" i="1" s="1"/>
  <c r="FJ144" i="1"/>
  <c r="FK160" i="1"/>
  <c r="FJ160" i="1"/>
  <c r="FJ188" i="1"/>
  <c r="FK188" i="1"/>
  <c r="FK133" i="1"/>
  <c r="FJ133" i="1"/>
  <c r="FK149" i="1"/>
  <c r="FJ149" i="1"/>
  <c r="FK165" i="1"/>
  <c r="FL165" i="1" s="1"/>
  <c r="FJ165" i="1"/>
  <c r="FJ182" i="1"/>
  <c r="FK182" i="1"/>
  <c r="FJ185" i="1"/>
  <c r="FK185" i="1"/>
  <c r="FO185" i="1" s="1"/>
  <c r="FK122" i="1"/>
  <c r="FO122" i="1" s="1"/>
  <c r="FJ122" i="1"/>
  <c r="FK138" i="1"/>
  <c r="FJ138" i="1"/>
  <c r="FK154" i="1"/>
  <c r="FJ154" i="1"/>
  <c r="FJ172" i="1"/>
  <c r="FK172" i="1"/>
  <c r="FN172" i="1" s="1"/>
  <c r="FJ189" i="1"/>
  <c r="FK189" i="1"/>
  <c r="FJ196" i="1"/>
  <c r="FK196" i="1"/>
  <c r="FK131" i="1"/>
  <c r="FJ131" i="1"/>
  <c r="FK147" i="1"/>
  <c r="FJ147" i="1"/>
  <c r="FK163" i="1"/>
  <c r="FJ163" i="1"/>
  <c r="FJ169" i="1"/>
  <c r="FK169" i="1"/>
  <c r="FJ179" i="1"/>
  <c r="FK179" i="1"/>
  <c r="FJ197" i="1"/>
  <c r="FK197" i="1"/>
  <c r="FN197" i="1" s="1"/>
  <c r="FJ116" i="1"/>
  <c r="FK121" i="1"/>
  <c r="FO121" i="1" s="1"/>
  <c r="FK136" i="1"/>
  <c r="FJ136" i="1"/>
  <c r="FK152" i="1"/>
  <c r="FJ152" i="1"/>
  <c r="FJ180" i="1"/>
  <c r="FK180" i="1"/>
  <c r="FM180" i="1" s="1"/>
  <c r="FJ193" i="1"/>
  <c r="FK193" i="1"/>
  <c r="FJ99" i="1"/>
  <c r="FJ107" i="1"/>
  <c r="FK115" i="1"/>
  <c r="FO115" i="1" s="1"/>
  <c r="FK125" i="1"/>
  <c r="FO125" i="1" s="1"/>
  <c r="FJ125" i="1"/>
  <c r="FK141" i="1"/>
  <c r="FN141" i="1" s="1"/>
  <c r="FJ141" i="1"/>
  <c r="FK157" i="1"/>
  <c r="FJ157" i="1"/>
  <c r="FJ173" i="1"/>
  <c r="FK173" i="1"/>
  <c r="FJ190" i="1"/>
  <c r="FK190" i="1"/>
  <c r="FJ75" i="1"/>
  <c r="FJ79" i="1"/>
  <c r="FJ83" i="1"/>
  <c r="FJ87" i="1"/>
  <c r="FJ91" i="1"/>
  <c r="FJ95" i="1"/>
  <c r="FK99" i="1"/>
  <c r="FJ104" i="1"/>
  <c r="FK107" i="1"/>
  <c r="FL107" i="1" s="1"/>
  <c r="FJ112" i="1"/>
  <c r="FK130" i="1"/>
  <c r="FJ130" i="1"/>
  <c r="FK146" i="1"/>
  <c r="FO146" i="1" s="1"/>
  <c r="FJ146" i="1"/>
  <c r="FK162" i="1"/>
  <c r="FL162" i="1" s="1"/>
  <c r="FJ162" i="1"/>
  <c r="FJ167" i="1"/>
  <c r="FK167" i="1"/>
  <c r="FK212" i="1"/>
  <c r="FJ212" i="1"/>
  <c r="FK75" i="1"/>
  <c r="FO75" i="1" s="1"/>
  <c r="FK79" i="1"/>
  <c r="FO79" i="1" s="1"/>
  <c r="FK83" i="1"/>
  <c r="FK87" i="1"/>
  <c r="FK91" i="1"/>
  <c r="FK95" i="1"/>
  <c r="FO95" i="1" s="1"/>
  <c r="FJ101" i="1"/>
  <c r="FK104" i="1"/>
  <c r="FJ109" i="1"/>
  <c r="FK112" i="1"/>
  <c r="FO112" i="1" s="1"/>
  <c r="FK139" i="1"/>
  <c r="FJ139" i="1"/>
  <c r="FK155" i="1"/>
  <c r="FO155" i="1" s="1"/>
  <c r="FJ155" i="1"/>
  <c r="FJ174" i="1"/>
  <c r="FK174" i="1"/>
  <c r="FJ181" i="1"/>
  <c r="FK181" i="1"/>
  <c r="FK127" i="1"/>
  <c r="FJ127" i="1"/>
  <c r="FK135" i="1"/>
  <c r="FO135" i="1" s="1"/>
  <c r="FJ135" i="1"/>
  <c r="FK143" i="1"/>
  <c r="FN143" i="1" s="1"/>
  <c r="FJ143" i="1"/>
  <c r="FK151" i="1"/>
  <c r="FJ151" i="1"/>
  <c r="FK159" i="1"/>
  <c r="FJ159" i="1"/>
  <c r="FJ170" i="1"/>
  <c r="FJ177" i="1"/>
  <c r="FK177" i="1"/>
  <c r="FL177" i="1" s="1"/>
  <c r="FK220" i="1"/>
  <c r="FO220" i="1" s="1"/>
  <c r="FJ220" i="1"/>
  <c r="FK124" i="1"/>
  <c r="FO124" i="1" s="1"/>
  <c r="FJ124" i="1"/>
  <c r="FK132" i="1"/>
  <c r="FJ132" i="1"/>
  <c r="FK140" i="1"/>
  <c r="FJ140" i="1"/>
  <c r="FK148" i="1"/>
  <c r="FJ148" i="1"/>
  <c r="FK156" i="1"/>
  <c r="FN156" i="1" s="1"/>
  <c r="FJ156" i="1"/>
  <c r="FK164" i="1"/>
  <c r="FJ164" i="1"/>
  <c r="FJ191" i="1"/>
  <c r="FK191" i="1"/>
  <c r="FK129" i="1"/>
  <c r="FO129" i="1" s="1"/>
  <c r="FJ129" i="1"/>
  <c r="FK137" i="1"/>
  <c r="FJ137" i="1"/>
  <c r="FK145" i="1"/>
  <c r="FJ145" i="1"/>
  <c r="FK153" i="1"/>
  <c r="FJ153" i="1"/>
  <c r="FK161" i="1"/>
  <c r="FJ161" i="1"/>
  <c r="FJ175" i="1"/>
  <c r="FJ183" i="1"/>
  <c r="FK183" i="1"/>
  <c r="FJ195" i="1"/>
  <c r="FK123" i="1"/>
  <c r="FO123" i="1" s="1"/>
  <c r="FK126" i="1"/>
  <c r="FO126" i="1" s="1"/>
  <c r="FJ126" i="1"/>
  <c r="FK134" i="1"/>
  <c r="FO134" i="1" s="1"/>
  <c r="FJ134" i="1"/>
  <c r="FK142" i="1"/>
  <c r="FJ142" i="1"/>
  <c r="FK150" i="1"/>
  <c r="FM150" i="1" s="1"/>
  <c r="FJ150" i="1"/>
  <c r="FK158" i="1"/>
  <c r="FJ158" i="1"/>
  <c r="FJ166" i="1"/>
  <c r="FK166" i="1"/>
  <c r="FJ171" i="1"/>
  <c r="FJ187" i="1"/>
  <c r="FK228" i="1"/>
  <c r="FJ228" i="1"/>
  <c r="FK282" i="1"/>
  <c r="FJ282" i="1"/>
  <c r="FJ201" i="1"/>
  <c r="FJ205" i="1"/>
  <c r="FK209" i="1"/>
  <c r="FJ209" i="1"/>
  <c r="FK217" i="1"/>
  <c r="FO217" i="1" s="1"/>
  <c r="FJ217" i="1"/>
  <c r="FK225" i="1"/>
  <c r="FJ225" i="1"/>
  <c r="FK266" i="1"/>
  <c r="FJ266" i="1"/>
  <c r="FK214" i="1"/>
  <c r="FJ214" i="1"/>
  <c r="FK222" i="1"/>
  <c r="FL222" i="1" s="1"/>
  <c r="FJ222" i="1"/>
  <c r="FK230" i="1"/>
  <c r="FM230" i="1" s="1"/>
  <c r="FJ230" i="1"/>
  <c r="FJ200" i="1"/>
  <c r="FJ204" i="1"/>
  <c r="FJ208" i="1"/>
  <c r="FK211" i="1"/>
  <c r="FJ211" i="1"/>
  <c r="FK219" i="1"/>
  <c r="FJ219" i="1"/>
  <c r="FK227" i="1"/>
  <c r="FN227" i="1" s="1"/>
  <c r="FJ227" i="1"/>
  <c r="FK232" i="1"/>
  <c r="FJ232" i="1"/>
  <c r="FK234" i="1"/>
  <c r="FJ234" i="1"/>
  <c r="FK236" i="1"/>
  <c r="FM236" i="1" s="1"/>
  <c r="FJ236" i="1"/>
  <c r="FK238" i="1"/>
  <c r="FJ238" i="1"/>
  <c r="FK240" i="1"/>
  <c r="FO240" i="1" s="1"/>
  <c r="FJ240" i="1"/>
  <c r="FK242" i="1"/>
  <c r="FJ242" i="1"/>
  <c r="FK244" i="1"/>
  <c r="FJ244" i="1"/>
  <c r="FK246" i="1"/>
  <c r="FJ246" i="1"/>
  <c r="FK248" i="1"/>
  <c r="FJ248" i="1"/>
  <c r="FK250" i="1"/>
  <c r="FM250" i="1" s="1"/>
  <c r="FJ250" i="1"/>
  <c r="FK252" i="1"/>
  <c r="FJ252" i="1"/>
  <c r="FK254" i="1"/>
  <c r="FJ254" i="1"/>
  <c r="FK256" i="1"/>
  <c r="FN256" i="1" s="1"/>
  <c r="FJ256" i="1"/>
  <c r="FK258" i="1"/>
  <c r="FL258" i="1" s="1"/>
  <c r="FJ258" i="1"/>
  <c r="FK216" i="1"/>
  <c r="FO216" i="1" s="1"/>
  <c r="FJ216" i="1"/>
  <c r="FK224" i="1"/>
  <c r="FM224" i="1" s="1"/>
  <c r="FJ224" i="1"/>
  <c r="FK270" i="1"/>
  <c r="FO270" i="1" s="1"/>
  <c r="FJ270" i="1"/>
  <c r="FJ199" i="1"/>
  <c r="FJ203" i="1"/>
  <c r="FJ207" i="1"/>
  <c r="FK213" i="1"/>
  <c r="FM213" i="1" s="1"/>
  <c r="FJ213" i="1"/>
  <c r="FK221" i="1"/>
  <c r="FJ221" i="1"/>
  <c r="FK229" i="1"/>
  <c r="FJ229" i="1"/>
  <c r="FK274" i="1"/>
  <c r="FL274" i="1" s="1"/>
  <c r="FJ274" i="1"/>
  <c r="FK201" i="1"/>
  <c r="FK205" i="1"/>
  <c r="FL205" i="1" s="1"/>
  <c r="FK210" i="1"/>
  <c r="FL210" i="1" s="1"/>
  <c r="FJ210" i="1"/>
  <c r="FK218" i="1"/>
  <c r="FJ218" i="1"/>
  <c r="FK226" i="1"/>
  <c r="FL226" i="1" s="1"/>
  <c r="FJ226" i="1"/>
  <c r="FK262" i="1"/>
  <c r="FJ262" i="1"/>
  <c r="FK265" i="1"/>
  <c r="FJ198" i="1"/>
  <c r="FJ202" i="1"/>
  <c r="FJ206" i="1"/>
  <c r="FK215" i="1"/>
  <c r="FM215" i="1" s="1"/>
  <c r="FJ215" i="1"/>
  <c r="FK223" i="1"/>
  <c r="FJ223" i="1"/>
  <c r="FK231" i="1"/>
  <c r="FJ231" i="1"/>
  <c r="FK233" i="1"/>
  <c r="FJ233" i="1"/>
  <c r="FK235" i="1"/>
  <c r="FN235" i="1" s="1"/>
  <c r="FJ235" i="1"/>
  <c r="FK237" i="1"/>
  <c r="FJ237" i="1"/>
  <c r="FK239" i="1"/>
  <c r="FJ239" i="1"/>
  <c r="FK241" i="1"/>
  <c r="FJ241" i="1"/>
  <c r="FK243" i="1"/>
  <c r="FL243" i="1" s="1"/>
  <c r="FJ243" i="1"/>
  <c r="FK245" i="1"/>
  <c r="FN245" i="1" s="1"/>
  <c r="FJ245" i="1"/>
  <c r="FK247" i="1"/>
  <c r="FJ247" i="1"/>
  <c r="FK249" i="1"/>
  <c r="FJ249" i="1"/>
  <c r="FK251" i="1"/>
  <c r="FL251" i="1" s="1"/>
  <c r="FJ251" i="1"/>
  <c r="FK253" i="1"/>
  <c r="FJ253" i="1"/>
  <c r="FK255" i="1"/>
  <c r="FJ255" i="1"/>
  <c r="FK257" i="1"/>
  <c r="FJ257" i="1"/>
  <c r="FK273" i="1"/>
  <c r="FL273" i="1" s="1"/>
  <c r="FK281" i="1"/>
  <c r="FM281" i="1" s="1"/>
  <c r="FK289" i="1"/>
  <c r="FL289" i="1" s="1"/>
  <c r="FJ290" i="1"/>
  <c r="FJ298" i="1"/>
  <c r="FJ263" i="1"/>
  <c r="FJ271" i="1"/>
  <c r="FJ279" i="1"/>
  <c r="FJ287" i="1"/>
  <c r="FK290" i="1"/>
  <c r="FJ295" i="1"/>
  <c r="FK298" i="1"/>
  <c r="FJ300" i="1"/>
  <c r="FJ260" i="1"/>
  <c r="FK263" i="1"/>
  <c r="FM263" i="1" s="1"/>
  <c r="FJ268" i="1"/>
  <c r="FK271" i="1"/>
  <c r="FM271" i="1" s="1"/>
  <c r="FJ276" i="1"/>
  <c r="FK279" i="1"/>
  <c r="FJ284" i="1"/>
  <c r="FK287" i="1"/>
  <c r="FJ292" i="1"/>
  <c r="FK295" i="1"/>
  <c r="FK300" i="1"/>
  <c r="FM131" i="1" l="1"/>
  <c r="FL131" i="1"/>
  <c r="FO131" i="1"/>
  <c r="FN131" i="1"/>
  <c r="FL156" i="1"/>
  <c r="FN134" i="1"/>
  <c r="FM204" i="1"/>
  <c r="FL204" i="1"/>
  <c r="FN204" i="1"/>
  <c r="FL247" i="1"/>
  <c r="FM247" i="1"/>
  <c r="FO247" i="1"/>
  <c r="FN247" i="1"/>
  <c r="FM196" i="1"/>
  <c r="FL196" i="1"/>
  <c r="FN196" i="1"/>
  <c r="FO196" i="1"/>
  <c r="FN210" i="1"/>
  <c r="FM289" i="1"/>
  <c r="FL246" i="1"/>
  <c r="FN246" i="1"/>
  <c r="FL148" i="1"/>
  <c r="FN148" i="1"/>
  <c r="FO148" i="1"/>
  <c r="FM148" i="1"/>
  <c r="FN220" i="1"/>
  <c r="FO210" i="1"/>
  <c r="FN289" i="1"/>
  <c r="FO268" i="1"/>
  <c r="FN268" i="1"/>
  <c r="FM268" i="1"/>
  <c r="FL268" i="1"/>
  <c r="FN231" i="1"/>
  <c r="FL231" i="1"/>
  <c r="FM231" i="1"/>
  <c r="FO231" i="1"/>
  <c r="FL266" i="1"/>
  <c r="FO266" i="1"/>
  <c r="FN266" i="1"/>
  <c r="FM266" i="1"/>
  <c r="FL298" i="1"/>
  <c r="FO298" i="1"/>
  <c r="FN298" i="1"/>
  <c r="FM298" i="1"/>
  <c r="FL254" i="1"/>
  <c r="FO254" i="1"/>
  <c r="FN138" i="1"/>
  <c r="FL138" i="1"/>
  <c r="FM279" i="1"/>
  <c r="FO279" i="1"/>
  <c r="FL279" i="1"/>
  <c r="FN279" i="1"/>
  <c r="FL253" i="1"/>
  <c r="FO253" i="1"/>
  <c r="FN253" i="1"/>
  <c r="FN262" i="1"/>
  <c r="FL262" i="1"/>
  <c r="FM262" i="1"/>
  <c r="FO213" i="1"/>
  <c r="FN213" i="1"/>
  <c r="FL213" i="1"/>
  <c r="FL225" i="1"/>
  <c r="FM225" i="1"/>
  <c r="FO225" i="1"/>
  <c r="FN225" i="1"/>
  <c r="FL158" i="1"/>
  <c r="FN158" i="1"/>
  <c r="FO158" i="1"/>
  <c r="FN191" i="1"/>
  <c r="FL191" i="1"/>
  <c r="FO191" i="1"/>
  <c r="FO143" i="1"/>
  <c r="FL143" i="1"/>
  <c r="FM143" i="1"/>
  <c r="FN130" i="1"/>
  <c r="FO130" i="1"/>
  <c r="FM130" i="1"/>
  <c r="FL130" i="1"/>
  <c r="FL193" i="1"/>
  <c r="FO193" i="1"/>
  <c r="FN193" i="1"/>
  <c r="FM193" i="1"/>
  <c r="FL230" i="1"/>
  <c r="FO245" i="1"/>
  <c r="FO289" i="1"/>
  <c r="FL42" i="1"/>
  <c r="FO42" i="1"/>
  <c r="FM42" i="1"/>
  <c r="FL232" i="1"/>
  <c r="FN232" i="1"/>
  <c r="FO232" i="1"/>
  <c r="FM232" i="1"/>
  <c r="FM287" i="1"/>
  <c r="FN287" i="1"/>
  <c r="FL287" i="1"/>
  <c r="FN265" i="1"/>
  <c r="FL265" i="1"/>
  <c r="FO265" i="1"/>
  <c r="FM265" i="1"/>
  <c r="FL146" i="1"/>
  <c r="FM146" i="1"/>
  <c r="FN146" i="1"/>
  <c r="FO169" i="1"/>
  <c r="FM169" i="1"/>
  <c r="FN169" i="1"/>
  <c r="FM227" i="1"/>
  <c r="FL227" i="1"/>
  <c r="FO227" i="1"/>
  <c r="FM160" i="1"/>
  <c r="FO160" i="1"/>
  <c r="FN160" i="1"/>
  <c r="FL160" i="1"/>
  <c r="FN237" i="1"/>
  <c r="FM237" i="1"/>
  <c r="FL237" i="1"/>
  <c r="FO219" i="1"/>
  <c r="FN219" i="1"/>
  <c r="FM219" i="1"/>
  <c r="FL219" i="1"/>
  <c r="FO144" i="1"/>
  <c r="FL144" i="1"/>
  <c r="FM270" i="1"/>
  <c r="FL240" i="1"/>
  <c r="FO230" i="1"/>
  <c r="FN216" i="1"/>
  <c r="FL245" i="1"/>
  <c r="FL169" i="1"/>
  <c r="FM158" i="1"/>
  <c r="FM144" i="1"/>
  <c r="FL137" i="1"/>
  <c r="FO137" i="1"/>
  <c r="FN137" i="1"/>
  <c r="FM137" i="1"/>
  <c r="FM181" i="1"/>
  <c r="FN181" i="1"/>
  <c r="FO181" i="1"/>
  <c r="FL173" i="1"/>
  <c r="FN173" i="1"/>
  <c r="FO173" i="1"/>
  <c r="FM173" i="1"/>
  <c r="FL154" i="1"/>
  <c r="FO154" i="1"/>
  <c r="FM154" i="1"/>
  <c r="FN255" i="1"/>
  <c r="FO255" i="1"/>
  <c r="FL255" i="1"/>
  <c r="FM255" i="1"/>
  <c r="FN205" i="1"/>
  <c r="FO205" i="1"/>
  <c r="FM205" i="1"/>
  <c r="FN238" i="1"/>
  <c r="FO238" i="1"/>
  <c r="FL238" i="1"/>
  <c r="FM129" i="1"/>
  <c r="FN129" i="1"/>
  <c r="FL129" i="1"/>
  <c r="FO104" i="1"/>
  <c r="FN104" i="1"/>
  <c r="FL104" i="1"/>
  <c r="FM104" i="1"/>
  <c r="FN165" i="1"/>
  <c r="FO165" i="1"/>
  <c r="FL45" i="1"/>
  <c r="FN45" i="1"/>
  <c r="FO45" i="1"/>
  <c r="FM45" i="1"/>
  <c r="FO290" i="1"/>
  <c r="FN290" i="1"/>
  <c r="FM290" i="1"/>
  <c r="FL290" i="1"/>
  <c r="FN252" i="1"/>
  <c r="FM252" i="1"/>
  <c r="FL252" i="1"/>
  <c r="FL140" i="1"/>
  <c r="FO140" i="1"/>
  <c r="FM140" i="1"/>
  <c r="FM167" i="1"/>
  <c r="FO167" i="1"/>
  <c r="FN167" i="1"/>
  <c r="FL167" i="1"/>
  <c r="FO250" i="1"/>
  <c r="FM240" i="1"/>
  <c r="FM216" i="1"/>
  <c r="FO184" i="1"/>
  <c r="FM184" i="1"/>
  <c r="FN184" i="1"/>
  <c r="FL184" i="1"/>
  <c r="FM88" i="1"/>
  <c r="FN88" i="1"/>
  <c r="FO88" i="1"/>
  <c r="FM245" i="1"/>
  <c r="FO263" i="1"/>
  <c r="FN140" i="1"/>
  <c r="FO248" i="1"/>
  <c r="FN248" i="1"/>
  <c r="FM248" i="1"/>
  <c r="FM166" i="1"/>
  <c r="FO166" i="1"/>
  <c r="FL166" i="1"/>
  <c r="FM156" i="1"/>
  <c r="FO156" i="1"/>
  <c r="FL224" i="1"/>
  <c r="FO224" i="1"/>
  <c r="FN224" i="1"/>
  <c r="FL161" i="1"/>
  <c r="FO161" i="1"/>
  <c r="FN161" i="1"/>
  <c r="FM161" i="1"/>
  <c r="FM136" i="1"/>
  <c r="FO136" i="1"/>
  <c r="FN136" i="1"/>
  <c r="FL136" i="1"/>
  <c r="FN189" i="1"/>
  <c r="FM189" i="1"/>
  <c r="FL189" i="1"/>
  <c r="FO189" i="1"/>
  <c r="FN270" i="1"/>
  <c r="FL281" i="1"/>
  <c r="FN281" i="1"/>
  <c r="FO281" i="1"/>
  <c r="FO153" i="1"/>
  <c r="FM153" i="1"/>
  <c r="FN153" i="1"/>
  <c r="FL153" i="1"/>
  <c r="FO300" i="1"/>
  <c r="FN300" i="1"/>
  <c r="FL300" i="1"/>
  <c r="FM258" i="1"/>
  <c r="FO258" i="1"/>
  <c r="FN258" i="1"/>
  <c r="FN242" i="1"/>
  <c r="FM242" i="1"/>
  <c r="FL242" i="1"/>
  <c r="FL234" i="1"/>
  <c r="FM234" i="1"/>
  <c r="FO234" i="1"/>
  <c r="FN234" i="1"/>
  <c r="FM211" i="1"/>
  <c r="FL211" i="1"/>
  <c r="FO211" i="1"/>
  <c r="FN183" i="1"/>
  <c r="FL183" i="1"/>
  <c r="FO183" i="1"/>
  <c r="FN145" i="1"/>
  <c r="FL145" i="1"/>
  <c r="FO145" i="1"/>
  <c r="FM145" i="1"/>
  <c r="FL164" i="1"/>
  <c r="FN164" i="1"/>
  <c r="FO164" i="1"/>
  <c r="FM164" i="1"/>
  <c r="FL132" i="1"/>
  <c r="FN132" i="1"/>
  <c r="FO132" i="1"/>
  <c r="FM87" i="1"/>
  <c r="FO87" i="1"/>
  <c r="FN190" i="1"/>
  <c r="FM190" i="1"/>
  <c r="FO147" i="1"/>
  <c r="FN147" i="1"/>
  <c r="FM147" i="1"/>
  <c r="FL147" i="1"/>
  <c r="FN133" i="1"/>
  <c r="FO133" i="1"/>
  <c r="FM133" i="1"/>
  <c r="FL133" i="1"/>
  <c r="FM128" i="1"/>
  <c r="FN128" i="1"/>
  <c r="FO3" i="1"/>
  <c r="FN3" i="1"/>
  <c r="FM3" i="1"/>
  <c r="FO262" i="1"/>
  <c r="FL181" i="1"/>
  <c r="FL248" i="1"/>
  <c r="FN240" i="1"/>
  <c r="FM177" i="1"/>
  <c r="FL87" i="1"/>
  <c r="FN154" i="1"/>
  <c r="FM138" i="1"/>
  <c r="FN42" i="1"/>
  <c r="FM253" i="1"/>
  <c r="FL88" i="1"/>
  <c r="FM256" i="1"/>
  <c r="FL256" i="1"/>
  <c r="FM152" i="1"/>
  <c r="FO152" i="1"/>
  <c r="FL152" i="1"/>
  <c r="FN152" i="1"/>
  <c r="FL239" i="1"/>
  <c r="FM239" i="1"/>
  <c r="FN239" i="1"/>
  <c r="FO239" i="1"/>
  <c r="FO221" i="1"/>
  <c r="FN221" i="1"/>
  <c r="FL221" i="1"/>
  <c r="FM221" i="1"/>
  <c r="FM134" i="1"/>
  <c r="FL134" i="1"/>
  <c r="FL151" i="1"/>
  <c r="FM151" i="1"/>
  <c r="FO151" i="1"/>
  <c r="FN151" i="1"/>
  <c r="FN174" i="1"/>
  <c r="FO174" i="1"/>
  <c r="FM174" i="1"/>
  <c r="FL174" i="1"/>
  <c r="FL223" i="1"/>
  <c r="FM223" i="1"/>
  <c r="FN223" i="1"/>
  <c r="FO223" i="1"/>
  <c r="FL201" i="1"/>
  <c r="FO201" i="1"/>
  <c r="FM201" i="1"/>
  <c r="FN201" i="1"/>
  <c r="FO282" i="1"/>
  <c r="FN282" i="1"/>
  <c r="FM282" i="1"/>
  <c r="FL282" i="1"/>
  <c r="FM212" i="1"/>
  <c r="FL212" i="1"/>
  <c r="FO212" i="1"/>
  <c r="FL157" i="1"/>
  <c r="FM157" i="1"/>
  <c r="FO157" i="1"/>
  <c r="FN157" i="1"/>
  <c r="FN166" i="1"/>
  <c r="FN244" i="1"/>
  <c r="FL244" i="1"/>
  <c r="FO163" i="1"/>
  <c r="FN163" i="1"/>
  <c r="FM163" i="1"/>
  <c r="FL163" i="1"/>
  <c r="FL149" i="1"/>
  <c r="FN149" i="1"/>
  <c r="FO149" i="1"/>
  <c r="FM149" i="1"/>
  <c r="FM295" i="1"/>
  <c r="FO295" i="1"/>
  <c r="FN263" i="1"/>
  <c r="FL263" i="1"/>
  <c r="FO257" i="1"/>
  <c r="FN257" i="1"/>
  <c r="FL257" i="1"/>
  <c r="FM257" i="1"/>
  <c r="FO249" i="1"/>
  <c r="FM249" i="1"/>
  <c r="FN249" i="1"/>
  <c r="FL249" i="1"/>
  <c r="FO241" i="1"/>
  <c r="FN241" i="1"/>
  <c r="FL241" i="1"/>
  <c r="FM241" i="1"/>
  <c r="FM233" i="1"/>
  <c r="FO233" i="1"/>
  <c r="FN233" i="1"/>
  <c r="FL233" i="1"/>
  <c r="FO218" i="1"/>
  <c r="FN218" i="1"/>
  <c r="FM218" i="1"/>
  <c r="FL218" i="1"/>
  <c r="FM229" i="1"/>
  <c r="FL229" i="1"/>
  <c r="FO229" i="1"/>
  <c r="FN229" i="1"/>
  <c r="FL214" i="1"/>
  <c r="FO214" i="1"/>
  <c r="FN214" i="1"/>
  <c r="FO209" i="1"/>
  <c r="FN209" i="1"/>
  <c r="FM209" i="1"/>
  <c r="FO142" i="1"/>
  <c r="FL142" i="1"/>
  <c r="FN142" i="1"/>
  <c r="FN159" i="1"/>
  <c r="FM159" i="1"/>
  <c r="FL159" i="1"/>
  <c r="FO159" i="1"/>
  <c r="FL127" i="1"/>
  <c r="FN127" i="1"/>
  <c r="FO127" i="1"/>
  <c r="FM127" i="1"/>
  <c r="FN139" i="1"/>
  <c r="FM139" i="1"/>
  <c r="FL139" i="1"/>
  <c r="FO139" i="1"/>
  <c r="FM83" i="1"/>
  <c r="FL83" i="1"/>
  <c r="FO83" i="1"/>
  <c r="FN83" i="1"/>
  <c r="FN99" i="1"/>
  <c r="FM99" i="1"/>
  <c r="FL99" i="1"/>
  <c r="FO99" i="1"/>
  <c r="FO179" i="1"/>
  <c r="FN179" i="1"/>
  <c r="FM179" i="1"/>
  <c r="FN182" i="1"/>
  <c r="FL182" i="1"/>
  <c r="FM182" i="1"/>
  <c r="FL188" i="1"/>
  <c r="FO188" i="1"/>
  <c r="FN188" i="1"/>
  <c r="FM188" i="1"/>
  <c r="FL270" i="1"/>
  <c r="FM214" i="1"/>
  <c r="FO256" i="1"/>
  <c r="FO246" i="1"/>
  <c r="FM238" i="1"/>
  <c r="FN212" i="1"/>
  <c r="FN177" i="1"/>
  <c r="FN87" i="1"/>
  <c r="FM259" i="1"/>
  <c r="FO259" i="1"/>
  <c r="FN259" i="1"/>
  <c r="FL259" i="1"/>
  <c r="FO138" i="1"/>
  <c r="FO204" i="1"/>
  <c r="FO237" i="1"/>
  <c r="FO287" i="1"/>
  <c r="FO182" i="1"/>
  <c r="FN14" i="1"/>
  <c r="FL215" i="1"/>
  <c r="FM155" i="1"/>
  <c r="FN43" i="1"/>
  <c r="FN51" i="1"/>
  <c r="FO271" i="1"/>
  <c r="FL202" i="1"/>
  <c r="FM202" i="1"/>
  <c r="FL207" i="1"/>
  <c r="FN155" i="1"/>
  <c r="FM89" i="1"/>
  <c r="FO285" i="1"/>
  <c r="FM51" i="1"/>
  <c r="FO43" i="1"/>
  <c r="FL200" i="1"/>
  <c r="FO51" i="1"/>
  <c r="FM207" i="1"/>
  <c r="FN271" i="1"/>
  <c r="FM171" i="1"/>
  <c r="FN202" i="1"/>
  <c r="FL285" i="1"/>
  <c r="FO260" i="1"/>
  <c r="FL55" i="1"/>
  <c r="FL14" i="1"/>
  <c r="FO197" i="1"/>
  <c r="FM200" i="1"/>
  <c r="FN171" i="1"/>
  <c r="FM243" i="1"/>
  <c r="FL217" i="1"/>
  <c r="FL176" i="1"/>
  <c r="FO141" i="1"/>
  <c r="FL135" i="1"/>
  <c r="FL172" i="1"/>
  <c r="FM172" i="1"/>
  <c r="FM285" i="1"/>
  <c r="FL260" i="1"/>
  <c r="FL296" i="1"/>
  <c r="FM278" i="1"/>
  <c r="FL192" i="1"/>
  <c r="FO55" i="1"/>
  <c r="FM141" i="1"/>
  <c r="FM14" i="1"/>
  <c r="FL235" i="1"/>
  <c r="FN215" i="1"/>
  <c r="FM276" i="1"/>
  <c r="FO171" i="1"/>
  <c r="FN243" i="1"/>
  <c r="FM217" i="1"/>
  <c r="FO293" i="1"/>
  <c r="FM176" i="1"/>
  <c r="FN135" i="1"/>
  <c r="FN60" i="1"/>
  <c r="FO172" i="1"/>
  <c r="FM299" i="1"/>
  <c r="FM192" i="1"/>
  <c r="FN217" i="1"/>
  <c r="FO215" i="1"/>
  <c r="FL22" i="1"/>
  <c r="FO276" i="1"/>
  <c r="FM195" i="1"/>
  <c r="FM107" i="1"/>
  <c r="FO243" i="1"/>
  <c r="FL293" i="1"/>
  <c r="FN176" i="1"/>
  <c r="FM185" i="1"/>
  <c r="FN299" i="1"/>
  <c r="FN199" i="1"/>
  <c r="FM197" i="1"/>
  <c r="FL197" i="1"/>
  <c r="FN222" i="1"/>
  <c r="FM273" i="1"/>
  <c r="FO178" i="1"/>
  <c r="FN107" i="1"/>
</calcChain>
</file>

<file path=xl/sharedStrings.xml><?xml version="1.0" encoding="utf-8"?>
<sst xmlns="http://schemas.openxmlformats.org/spreadsheetml/2006/main" count="7158" uniqueCount="2180">
  <si>
    <t>MLS Number</t>
  </si>
  <si>
    <t>Status</t>
  </si>
  <si>
    <t>Property Type</t>
  </si>
  <si>
    <t>MLS Area</t>
  </si>
  <si>
    <t>Street Dir Prefix</t>
  </si>
  <si>
    <t>Unit Number</t>
  </si>
  <si>
    <t>Street Number</t>
  </si>
  <si>
    <t>Street Name</t>
  </si>
  <si>
    <t>Street Dir Suffix</t>
  </si>
  <si>
    <t>Street Suffix</t>
  </si>
  <si>
    <t>City</t>
  </si>
  <si>
    <t>County</t>
  </si>
  <si>
    <t>Zip5</t>
  </si>
  <si>
    <t>Zip4</t>
  </si>
  <si>
    <t>List Price</t>
  </si>
  <si>
    <t>Beds Total</t>
  </si>
  <si>
    <t>Baths.Lavs</t>
  </si>
  <si>
    <t>Est Fin Abv Grd SqFt</t>
  </si>
  <si>
    <t>Acreage</t>
  </si>
  <si>
    <t>Access</t>
  </si>
  <si>
    <t>Appliances</t>
  </si>
  <si>
    <t>Architecture Level</t>
  </si>
  <si>
    <t>Architecture Style</t>
  </si>
  <si>
    <t>Other/Special Assessment</t>
  </si>
  <si>
    <t>Association Fee</t>
  </si>
  <si>
    <t>Association Fee Frequency</t>
  </si>
  <si>
    <t>Association Fee Includes</t>
  </si>
  <si>
    <t>Basement Type</t>
  </si>
  <si>
    <t>Close Date</t>
  </si>
  <si>
    <t>Sale Price</t>
  </si>
  <si>
    <t>Co List Agent Direct Work Phone</t>
  </si>
  <si>
    <t>Co List Agent Email</t>
  </si>
  <si>
    <t>Co List Agent Full Name</t>
  </si>
  <si>
    <t>Co List Agent MLSID</t>
  </si>
  <si>
    <t>Co List Office MLSID</t>
  </si>
  <si>
    <t>Co List Office Name</t>
  </si>
  <si>
    <t>Co List Office Phone</t>
  </si>
  <si>
    <t>Co Selling Agent Direct Work Phone</t>
  </si>
  <si>
    <t>Co Selling Agent Email</t>
  </si>
  <si>
    <t>Co Selling Agent Full Name</t>
  </si>
  <si>
    <t>Co Selling Agent MLSID</t>
  </si>
  <si>
    <t>Co Selling Office MLSID</t>
  </si>
  <si>
    <t>Co Selling Office Name</t>
  </si>
  <si>
    <t>Co Selling Office Phone</t>
  </si>
  <si>
    <t>Construction Features</t>
  </si>
  <si>
    <t>Exterior</t>
  </si>
  <si>
    <t>Contact Name</t>
  </si>
  <si>
    <t>Contact Phone</t>
  </si>
  <si>
    <t>Cooling</t>
  </si>
  <si>
    <t>Land Contract Deposit Amount</t>
  </si>
  <si>
    <t>Directions</t>
  </si>
  <si>
    <t>Directions From East West</t>
  </si>
  <si>
    <t>Directions From East West Detail</t>
  </si>
  <si>
    <t>Directions From North South</t>
  </si>
  <si>
    <t>Directions From North South Detail</t>
  </si>
  <si>
    <t>Exterior Features</t>
  </si>
  <si>
    <t>Fireplace Fuel</t>
  </si>
  <si>
    <t>Fireplace Locations</t>
  </si>
  <si>
    <t>Foundation</t>
  </si>
  <si>
    <t>Road Frontage Feet</t>
  </si>
  <si>
    <t>Garage Dimensions</t>
  </si>
  <si>
    <t>Garage Features</t>
  </si>
  <si>
    <t>Garage Size</t>
  </si>
  <si>
    <t>Heating</t>
  </si>
  <si>
    <t>Heating Fuel</t>
  </si>
  <si>
    <t>Homestead YN</t>
  </si>
  <si>
    <t>IDX Opt In YN</t>
  </si>
  <si>
    <t>Interior Features</t>
  </si>
  <si>
    <t>Land Contract YN</t>
  </si>
  <si>
    <t>Land Contract Interest Rate</t>
  </si>
  <si>
    <t>Land Contract Monthly Payment</t>
  </si>
  <si>
    <t>Land Contract Term</t>
  </si>
  <si>
    <t>Last Change Timestamp</t>
  </si>
  <si>
    <t>Last Change Type</t>
  </si>
  <si>
    <t>Last List Price</t>
  </si>
  <si>
    <t>Last Status</t>
  </si>
  <si>
    <t>Legal Description</t>
  </si>
  <si>
    <t>Level of Service</t>
  </si>
  <si>
    <t>List Agent Phone</t>
  </si>
  <si>
    <t>List Agent Email</t>
  </si>
  <si>
    <t>List Agent Full Name</t>
  </si>
  <si>
    <t>List Agent MLSID</t>
  </si>
  <si>
    <t>List Date Rcvd</t>
  </si>
  <si>
    <t>List Office MLSID</t>
  </si>
  <si>
    <t>List Office Name</t>
  </si>
  <si>
    <t>List Office Phone</t>
  </si>
  <si>
    <t>List Date</t>
  </si>
  <si>
    <t>Listing Service Offered</t>
  </si>
  <si>
    <t>Listing Type</t>
  </si>
  <si>
    <t>Site Description</t>
  </si>
  <si>
    <t>Lot Dimensions</t>
  </si>
  <si>
    <t>Map Letter</t>
  </si>
  <si>
    <t>Map Number</t>
  </si>
  <si>
    <t>Off Market Date</t>
  </si>
  <si>
    <t>Original List Price</t>
  </si>
  <si>
    <t>Other Features</t>
  </si>
  <si>
    <t>Ownership</t>
  </si>
  <si>
    <t>Parcel Number</t>
  </si>
  <si>
    <t>Pending Date</t>
  </si>
  <si>
    <t>Percent Tiled</t>
  </si>
  <si>
    <t>Percent Tillable</t>
  </si>
  <si>
    <t>Percent Wooded</t>
  </si>
  <si>
    <t>Permit Address on Internet</t>
  </si>
  <si>
    <t>Permit AVM Display on Internet</t>
  </si>
  <si>
    <t>Permit Internet YN</t>
  </si>
  <si>
    <t>Permit Custom Comment YN</t>
  </si>
  <si>
    <t>Photo Count</t>
  </si>
  <si>
    <t>Pool YN</t>
  </si>
  <si>
    <t>Possession</t>
  </si>
  <si>
    <t>Private Remarks</t>
  </si>
  <si>
    <t>Public Remarks</t>
  </si>
  <si>
    <t>Restrictions YN</t>
  </si>
  <si>
    <t>Road Frontage Type</t>
  </si>
  <si>
    <t>School District</t>
  </si>
  <si>
    <t>Selling Agent Direct Work Phone</t>
  </si>
  <si>
    <t>Selling Agent Email</t>
  </si>
  <si>
    <t>Selling Agent Full Name</t>
  </si>
  <si>
    <t>Selling Agent MLSID</t>
  </si>
  <si>
    <t>Selling Office MLSID</t>
  </si>
  <si>
    <t>Selling Office Name</t>
  </si>
  <si>
    <t>Selling Office Phone</t>
  </si>
  <si>
    <t>Cit-Town-Village</t>
  </si>
  <si>
    <t>Sewer</t>
  </si>
  <si>
    <t>Short Sale</t>
  </si>
  <si>
    <t>Side Of Street</t>
  </si>
  <si>
    <t>Soil Type</t>
  </si>
  <si>
    <t xml:space="preserve">SqFt-Est Tot Fin </t>
  </si>
  <si>
    <t xml:space="preserve">SqFt-Est Fin Lower Floor </t>
  </si>
  <si>
    <t>SqFt-Source</t>
  </si>
  <si>
    <t xml:space="preserve">SqFt-Est Fin Abv Grd </t>
  </si>
  <si>
    <t xml:space="preserve">SqFt-Est Tot Bsmt </t>
  </si>
  <si>
    <t>Subdivision Name</t>
  </si>
  <si>
    <t>Tax Amount Summer</t>
  </si>
  <si>
    <t>Tax Amount Winter</t>
  </si>
  <si>
    <t>Terms Offered</t>
  </si>
  <si>
    <t>Third Party Approval YN</t>
  </si>
  <si>
    <t>Tour URL Update Date</t>
  </si>
  <si>
    <t>Transaction Type</t>
  </si>
  <si>
    <t>Virtual Tour URL Unbranded</t>
  </si>
  <si>
    <t>Water Heater Fuel</t>
  </si>
  <si>
    <t>Water Source</t>
  </si>
  <si>
    <t>Water Facilities</t>
  </si>
  <si>
    <t>Water Features</t>
  </si>
  <si>
    <t>Waterfront Name</t>
  </si>
  <si>
    <t>Year Built</t>
  </si>
  <si>
    <t>Year Remodeled</t>
  </si>
  <si>
    <t>State</t>
  </si>
  <si>
    <t>MLS Area Major Number</t>
  </si>
  <si>
    <t>Porch Type</t>
  </si>
  <si>
    <t>Roof Material</t>
  </si>
  <si>
    <t>Finance Code</t>
  </si>
  <si>
    <t>Room Count</t>
  </si>
  <si>
    <t xml:space="preserve">Water Frontage Feet </t>
  </si>
  <si>
    <t>Active</t>
  </si>
  <si>
    <t>Residential</t>
  </si>
  <si>
    <t>05056 - Hamtramck</t>
  </si>
  <si>
    <t>TROWBRIDGE</t>
  </si>
  <si>
    <t>Street</t>
  </si>
  <si>
    <t>Hamtramck</t>
  </si>
  <si>
    <t>Wayne</t>
  </si>
  <si>
    <t>Appointment</t>
  </si>
  <si>
    <t>1 1/2 Story</t>
  </si>
  <si>
    <t>Bungalow</t>
  </si>
  <si>
    <t>Unfinished</t>
  </si>
  <si>
    <t>Stucco/EIFS</t>
  </si>
  <si>
    <t>Kabir Ahmed</t>
  </si>
  <si>
    <t>313-510-2272</t>
  </si>
  <si>
    <t>Ceiling Fan</t>
  </si>
  <si>
    <t>South of Caniff off of Buffalo to Trowbridge</t>
  </si>
  <si>
    <t>E</t>
  </si>
  <si>
    <t>Conant</t>
  </si>
  <si>
    <t>S</t>
  </si>
  <si>
    <t>Caniff</t>
  </si>
  <si>
    <t>Basement</t>
  </si>
  <si>
    <t>No Garage</t>
  </si>
  <si>
    <t>Radiant</t>
  </si>
  <si>
    <t>Natural Gas</t>
  </si>
  <si>
    <t>Price Decrease</t>
  </si>
  <si>
    <t>W 30 FT OF LOT 128 EXC N 8 FT SHIPMAN'S SUB FRAC SEC 17-20 TIS R12E L.25 P.43WCR</t>
  </si>
  <si>
    <t>Full Service</t>
  </si>
  <si>
    <t>(313) 826-7029</t>
  </si>
  <si>
    <t>kabir75@comcast.net</t>
  </si>
  <si>
    <t>Home Pride Realty</t>
  </si>
  <si>
    <t>Arrange Appointments, Accept/Present Offers, Advise on Offers, Assist with Counteroffers, Negotiate for Seller</t>
  </si>
  <si>
    <t>Exclusive Right to Sell</t>
  </si>
  <si>
    <t>30 x 100</t>
  </si>
  <si>
    <t>Private - Owned</t>
  </si>
  <si>
    <t>Great location for this 2 Bedroom Bungalow. Large size living room and dinning room and finished attic. Very neat and clean home. Send all offers to email: kabir75@comcast.net or fax: 313-826-7030  BATVAI</t>
  </si>
  <si>
    <t>Great location for this 2 Bedroom Bungalow. Large size living room and dinning room and finished attic. Very neat and clean home.</t>
  </si>
  <si>
    <t>Paved</t>
  </si>
  <si>
    <t>Sewer-Sanitary</t>
  </si>
  <si>
    <t>No</t>
  </si>
  <si>
    <t>EST</t>
  </si>
  <si>
    <t>SHIPMAN</t>
  </si>
  <si>
    <t>Cash, Conventional, FHA, VA</t>
  </si>
  <si>
    <t>Sale</t>
  </si>
  <si>
    <t>Municipal Water</t>
  </si>
  <si>
    <t>Michigan</t>
  </si>
  <si>
    <t>Porch - Covered</t>
  </si>
  <si>
    <t>Asphalt</t>
  </si>
  <si>
    <t>Condominium</t>
  </si>
  <si>
    <t>05053 - Det Woodward-Mcclellan/So Mack</t>
  </si>
  <si>
    <t>11D</t>
  </si>
  <si>
    <t>Spinnaker</t>
  </si>
  <si>
    <t>Detroit</t>
  </si>
  <si>
    <t>Dishwasher, Disposal, Dryer, Microwave, Refrigerator, Stove, Washing Machine</t>
  </si>
  <si>
    <t>1 Story Up</t>
  </si>
  <si>
    <t>High Rise</t>
  </si>
  <si>
    <t>Monthly</t>
  </si>
  <si>
    <t>Partially Finished, Unfinished</t>
  </si>
  <si>
    <t>(313) 736-4444</t>
  </si>
  <si>
    <t>cbassociates@yahoo.com</t>
  </si>
  <si>
    <t>Carole Baker</t>
  </si>
  <si>
    <t>Lambrecht Realty LLC</t>
  </si>
  <si>
    <t>Block/Concrete/Masonry, Brick</t>
  </si>
  <si>
    <t>(313)506-2230</t>
  </si>
  <si>
    <t>Central Air, Chiller Cooling System</t>
  </si>
  <si>
    <t>S of Jefferson between Mr. Elliot and Joseph Campau</t>
  </si>
  <si>
    <t>W</t>
  </si>
  <si>
    <t>Mt. Elliot</t>
  </si>
  <si>
    <t>Jefferson</t>
  </si>
  <si>
    <t>BBQ Grill, Grounds Maintenance, Outside Lighting, Pool - Inground, Security Patrol, Sprinkler(s), Tennis Court</t>
  </si>
  <si>
    <t>2+ Assigned Space(s), Detached</t>
  </si>
  <si>
    <t>2 Car</t>
  </si>
  <si>
    <t>ENERGY STAR¬Æ Qualified Furnace Equipment, Hot Water, Steam</t>
  </si>
  <si>
    <t>Air Cleaner, Carbon Monoxide Alarm(s), Elevator/Lift, Pets Allowed, Programmable Thermostat, Security Alarm (owned)</t>
  </si>
  <si>
    <t>Price Increase</t>
  </si>
  <si>
    <t>N E JEFFERSON UNIT 57 WAYNE COUNTY PLAN NO 774 SPINNAKER TOWER CONDOMINIUM RECORDED L40502 P37-126 FIRST AMENDMENT RECORDED L P 13/350 0.99% 3320 SPINNAKER LANE APT 11D</t>
  </si>
  <si>
    <t>jwlambrecht@gmail.com</t>
  </si>
  <si>
    <t>John W Lambrecht</t>
  </si>
  <si>
    <t>Lake View</t>
  </si>
  <si>
    <t>W23I002005S333</t>
  </si>
  <si>
    <t>Immediate</t>
  </si>
  <si>
    <t>Showings by appointment only</t>
  </si>
  <si>
    <t>Elegant condo living with spectacular views.  Manicured grounds, gated community with pool, tennis courts, workout facility, and private marina.  Enjoy granite counter tops and marble baths.  A beautiful corner unit with balcony with views of Detroit River, Belle Isle,and the Ambassador Bridge.  Direct Riverwalk access and private marina</t>
  </si>
  <si>
    <t>Sewer at Street</t>
  </si>
  <si>
    <t>MLS</t>
  </si>
  <si>
    <t>Cash, Conventional</t>
  </si>
  <si>
    <t>Common, Natural Gas</t>
  </si>
  <si>
    <t>River Front</t>
  </si>
  <si>
    <t>Detroit River</t>
  </si>
  <si>
    <t>Balcony</t>
  </si>
  <si>
    <t>05043 - Det: Livernois-I75 6-Gd River</t>
  </si>
  <si>
    <t>CHICAGO</t>
  </si>
  <si>
    <t>Boulevard</t>
  </si>
  <si>
    <t>Appointment/LockBox</t>
  </si>
  <si>
    <t>Dishwasher, Disposal, Stove</t>
  </si>
  <si>
    <t>3 Story</t>
  </si>
  <si>
    <t>Colonial</t>
  </si>
  <si>
    <t>Brick, Wood</t>
  </si>
  <si>
    <t>Lisa Virkus</t>
  </si>
  <si>
    <t>248-672-8837</t>
  </si>
  <si>
    <t>West on Chicago between Rosa Parks and 14th South side of the road</t>
  </si>
  <si>
    <t>Chicago Blvd</t>
  </si>
  <si>
    <t>N</t>
  </si>
  <si>
    <t>Rosa Parks</t>
  </si>
  <si>
    <t>Natural</t>
  </si>
  <si>
    <t>Living Room</t>
  </si>
  <si>
    <t>Detached</t>
  </si>
  <si>
    <t>New</t>
  </si>
  <si>
    <t>S CHICAGO BLVD 897 JOY FARM SUB L32 P39-40 PLATS, W C R 8/128 50 X 133.5</t>
  </si>
  <si>
    <t>lvirkus@me.com</t>
  </si>
  <si>
    <t>Edge Realty, LLC</t>
  </si>
  <si>
    <t>(586) 381-1300</t>
  </si>
  <si>
    <t>50x5x133.50x10</t>
  </si>
  <si>
    <t>W08I003011S</t>
  </si>
  <si>
    <t>At Close</t>
  </si>
  <si>
    <t>Buyers agent must be present at all showings. Pre approved buyers Agents must call or text Lisa at 248-672-8837 before showings so the alarm can be disarmed. Please call or text after showing as well.</t>
  </si>
  <si>
    <t>This magnificent Century Old colonial in the historic Boston Edison district has been completely restored while preserving the vintage charm. 6 bedrooms and 3 and a half bathrooms. Large completely remodeled kitchen with stainless steel appliances and granite countertops. Beautiful formal living room with centerpiece fireplace and formal dining room with the original built in china cabinets. The third floor could be used as a master suite. This house is a must see!</t>
  </si>
  <si>
    <t>Paved, Pub. Sidewalk</t>
  </si>
  <si>
    <t>Measured</t>
  </si>
  <si>
    <t>JOY FARM SUB (PLATS)</t>
  </si>
  <si>
    <t>https://tours.stylishdetroit.com/968484?_a=1&amp;_b=1&amp;_1=1</t>
  </si>
  <si>
    <t>Balcony, Porch</t>
  </si>
  <si>
    <t>05054 - Det 8 To Gratiot/Houston To 7</t>
  </si>
  <si>
    <t>KENMOOR</t>
  </si>
  <si>
    <t>Brick</t>
  </si>
  <si>
    <t>Shenitha Raines</t>
  </si>
  <si>
    <t>(773) 543-3030</t>
  </si>
  <si>
    <t>SOUTH OF CONNER, EAST OF GRATIOT</t>
  </si>
  <si>
    <t>GRATIOT</t>
  </si>
  <si>
    <t>CONNER</t>
  </si>
  <si>
    <t>Fenced</t>
  </si>
  <si>
    <t>Family Room</t>
  </si>
  <si>
    <t>1 Car</t>
  </si>
  <si>
    <t>Forced Air</t>
  </si>
  <si>
    <t>N KENMOOR 1029 DRENNAN &amp; SELDONS LASALLE COLLEGE PK SUB NO 1 L48 P98 PLATS, W C R 21/742 38 X 129.07A</t>
  </si>
  <si>
    <t>(313) 466-7253</t>
  </si>
  <si>
    <t>shenitha_raines@yahoo.com</t>
  </si>
  <si>
    <t>Downtown Realty</t>
  </si>
  <si>
    <t>38.00X129.07</t>
  </si>
  <si>
    <t>W21I014080S</t>
  </si>
  <si>
    <t>TBD</t>
  </si>
  <si>
    <t>**INVESTOR OPPORTUNITY** Adorable LaSalle College Park Bungalow located near I-94 expressway and, Coleman A. Young International Airport! This solid brick home features 3 bedrooms, 1 bathroom, a living room with fireplace, large kitchen , a spacious basement and garage! This property would be ideal for an investor looking to add another great Detroit property to their investment portfolio! Property is tenant occupied please do not disturb the tenant, Tenant's lease expires in August and not looking to move. Purchaser to pay $495 processing fee to listing broker at closing. Buyer will receive a clean title, warranty deed, and title insurance. Schedule showings via showingtime 24 hour notice required. Send all offers to shenitha_raines@yahoo.com. BATVAI</t>
  </si>
  <si>
    <t>**INVESTOR OPPORTUNITY** Adorable LaSalle College Park Bungalow located near I-94 expressway and, Coleman A. Young International Airport! This solid brick home features 3 bedrooms, 1 bathroom, a living room with fireplace, large kitchen , a spacious basement and, garage! This property would be ideal for an investor looking to add another great Detroit property to their investment portfolio! Property is tenant occupied please do not disturb the tenant. Purchaser to pay $495 processing fee to listing broker at closing. Buyer will receive a clean title, warranty deed, and title insurance.</t>
  </si>
  <si>
    <t>PRD</t>
  </si>
  <si>
    <t>DRENNAN &amp; SELDONS LASALLE COLLEGE PARK NO 1(PLATS)</t>
  </si>
  <si>
    <t>Cash, Conventional, Warranty Deed</t>
  </si>
  <si>
    <t>05055 - Det Con-Mors/Grat. Hstn/7 Mack</t>
  </si>
  <si>
    <t>BUCKINGHAM</t>
  </si>
  <si>
    <t>Avenue</t>
  </si>
  <si>
    <t>Lock Box</t>
  </si>
  <si>
    <t>2 Story</t>
  </si>
  <si>
    <t>Partially Finished</t>
  </si>
  <si>
    <t>(313) 456-9898</t>
  </si>
  <si>
    <t>djn8894@gmail.com</t>
  </si>
  <si>
    <t>Daniel Nanney</t>
  </si>
  <si>
    <t>Imagine Home Realty</t>
  </si>
  <si>
    <t>South of Harper Ave West of Whittier Drive</t>
  </si>
  <si>
    <t>Whittier Drive</t>
  </si>
  <si>
    <t>Harper</t>
  </si>
  <si>
    <t>E BUCKINGHAM 983 EAST DETROIT DEVELOPMENT COS SUB NO 2 L36 P20 PLATS, WCR 21/426 40 X 114</t>
  </si>
  <si>
    <t>gwhite@imaginehomerealty.com</t>
  </si>
  <si>
    <t>Gregory White</t>
  </si>
  <si>
    <t>40.00X114.00</t>
  </si>
  <si>
    <t>W21I069760S</t>
  </si>
  <si>
    <t>Immediately</t>
  </si>
  <si>
    <t>BATVAI.  Room sizes estimated. Please email all offers to co-list agent Daniel Nanney at djn59@imaginehomerealty.com. Beautiful updated large brick bungalow on the edge of east English village.The home has updated Kitchen, Breakfast nook, large living room with fireplace,and large dining room. this home offer 4 bedrooms plus a bonus room upstairs for possible office area. Basement is partially finished and has been completely cleaned and painted with nice laundry room set up.</t>
  </si>
  <si>
    <t>Beautiful updated large brick bungalow on the edge of east English village.The home has updated Kitchen, Breakfast nook, large living room with fireplace,and large dining room. this home offer 4 bedrooms plus a bonus room upstairs for possible office area. Basement is partially finished and has been completely cleaned and painted with nice laundry room set up.</t>
  </si>
  <si>
    <t>Pub. Sidewalk</t>
  </si>
  <si>
    <t>EAST DETROIT DEVELOPMENT COS SUB NO 2 (PLATS)</t>
  </si>
  <si>
    <t>OUTER</t>
  </si>
  <si>
    <t>Drive</t>
  </si>
  <si>
    <t>Tudor</t>
  </si>
  <si>
    <t>Sonny Mandouh</t>
  </si>
  <si>
    <t>N of outer dr west of I-94</t>
  </si>
  <si>
    <t>I-94</t>
  </si>
  <si>
    <t>Outer Dr</t>
  </si>
  <si>
    <t>Cable Available</t>
  </si>
  <si>
    <t>S OUTER DR E 885 DAVID TROMBLY EST SUB NO 4 L48 P44 PLATS, W C R 21/718 52 X 120</t>
  </si>
  <si>
    <t>(313) 985-0700</t>
  </si>
  <si>
    <t>sonnyledetroit@gmail.com</t>
  </si>
  <si>
    <t>RE/MAX Leading Edge</t>
  </si>
  <si>
    <t>(313) 277-7777</t>
  </si>
  <si>
    <t>52.00X120.00</t>
  </si>
  <si>
    <t>W21I080933S</t>
  </si>
  <si>
    <t>IMMED</t>
  </si>
  <si>
    <t>Beautifully remodeled property, new paint, hardwood floors, updated bathrooms. This house is a must see. BATVAI. Kitchen and HWT will be installed once an offer gets accepted and ready to close</t>
  </si>
  <si>
    <t>Beautifully remodeled property, new paint, hardwood floors, updated bathrooms. This house is a must see. BATVAI</t>
  </si>
  <si>
    <t>TROMBLEY DAVID ESTATE NO 4</t>
  </si>
  <si>
    <t>Deck, Porch</t>
  </si>
  <si>
    <t>FRANKLIN</t>
  </si>
  <si>
    <t>Dishwasher, Disposal, Dryer, Freezer, Microwave, Refrigerator, Stove, Washing Machine, Other</t>
  </si>
  <si>
    <t>1 Story</t>
  </si>
  <si>
    <t>Loft</t>
  </si>
  <si>
    <t>Aluminum, Brick</t>
  </si>
  <si>
    <t>J. Lambrecht</t>
  </si>
  <si>
    <t>ENERGY STAR¬Æ Qualified A/C Equipment</t>
  </si>
  <si>
    <t>From I-375, Take Jefferson East, Right on McDougall, two blocks down on the corner of Franklin and McDougall</t>
  </si>
  <si>
    <t>Chene</t>
  </si>
  <si>
    <t>Fenced, Grounds Maintenance, Outside Lighting</t>
  </si>
  <si>
    <t>Basement, Slab</t>
  </si>
  <si>
    <t>Cable Available, Security Alarm (owned), Sound System</t>
  </si>
  <si>
    <t>N FRANKLIN E 125 FT OF S 100.24 FT LYG W OF &amp; ADJ MC DOUGALL AVE EXC ALLEY AS DEEDED MC DOUGALL FARM P CS 9 &amp; 454 BETW FRANKLIN &amp; WOODBRIDGE STS 11/14 125 IRREG</t>
  </si>
  <si>
    <t>Level</t>
  </si>
  <si>
    <t>W11I000075S</t>
  </si>
  <si>
    <t>Neg</t>
  </si>
  <si>
    <t>Showings are by appointment only. Taxes are estimated Kitchen will be installed within 2 weeks All information should be verified.</t>
  </si>
  <si>
    <t>Luxury loft comes complete with downtown views, professional kitchen, 2400 sq ft private patio, top of the line technology, wood burning fire place, reclaimed doors, &amp; more! This beautiful loft has Sevant home Stereo System which includes 24" ceiling subwoofers, Apple TV, Electronically controlled lights &amp; heating, electronics cabinet, security cameras, &amp; finger print readers for access.  Reclaimed hard wood floors flow throughout this spacious space with travertine marble &amp; tumbled French porcelain used for bathroom floors.  Master Bath includes oversized soaking tub with jets and heated back rest, &amp; shower includes oversized rainfall shower and steam room. All closets in space are done by California Closets, the master &amp; second bedroom both have full size washer &amp; dryers included in walk in closets.  Kitchen is great for entertaining which includes Miele kitchen appliances, Berloni cabinets, Teppan-Yaki grill, in counter mounted call plate, &amp; marble. MUST SEE...TOO MUCH TO LIST!</t>
  </si>
  <si>
    <t>Architect</t>
  </si>
  <si>
    <t>METES &amp; BOUNDS DESCRIPTIO N-SUB N/A</t>
  </si>
  <si>
    <t>Patio</t>
  </si>
  <si>
    <t>Rubber</t>
  </si>
  <si>
    <t>VICKSBURG</t>
  </si>
  <si>
    <t>Wood</t>
  </si>
  <si>
    <t>ROBBIE</t>
  </si>
  <si>
    <t>313-753-5414</t>
  </si>
  <si>
    <t>TAKE GRAND BLVD TO VICKSBURG</t>
  </si>
  <si>
    <t>DEXTER</t>
  </si>
  <si>
    <t>W GRAND BLVD</t>
  </si>
  <si>
    <t>N VICKSBURG 380 WILDERMERE PARK SUB L19 P98 PLATS, W C R 12/99 30 X 106.65</t>
  </si>
  <si>
    <t>(313) 835-0934</t>
  </si>
  <si>
    <t>itbrealestate2004@yahoo.com</t>
  </si>
  <si>
    <t>Al D Lucy</t>
  </si>
  <si>
    <t>Develop Detroit Realty &amp; Construction Group</t>
  </si>
  <si>
    <t>30.00X106.65</t>
  </si>
  <si>
    <t>W12I001752S</t>
  </si>
  <si>
    <t>COLONIAL HOME IN A STABLE AREA.  NEED TLC.  GREAT OPPORTUNITY FOR AN INVESTOR OR FIRST TIME HOME BUYER.  LAND CONTRACT TERMS OFFERED.  WILL CONSIDER ALL OFFERS.</t>
  </si>
  <si>
    <t>WILDERMERE PARK (PLATS)</t>
  </si>
  <si>
    <t>Cash, Land Contract</t>
  </si>
  <si>
    <t>Meghan Schubring</t>
  </si>
  <si>
    <t>(586) 489-7286</t>
  </si>
  <si>
    <t>Go NW on Dexter from Grand River Ave W side of Street</t>
  </si>
  <si>
    <t>Linwood</t>
  </si>
  <si>
    <t>Grand River Ave</t>
  </si>
  <si>
    <t>Fenced, Outside Lighting</t>
  </si>
  <si>
    <t>Cable Available, Pets Allowed</t>
  </si>
  <si>
    <t>W DEXTER BLVD 277 HOLDEN &amp; MURRAYS 2ND SUB L27 P77 PLATS, W C R 14/161 39 X 120</t>
  </si>
  <si>
    <t>meg@rmv.me</t>
  </si>
  <si>
    <t>Pearl Real Estate</t>
  </si>
  <si>
    <t>39.00X120.00</t>
  </si>
  <si>
    <t>W14I006368S</t>
  </si>
  <si>
    <t>Willing to sell this home with other home down the street for $85K! Email offers to meg@rmv.me. Easy to show but needs an hour notice to place lockbox on house. Spectacular three story brick colonial located on Dexter street in Detroit. Home features a new porch, new roof, some interior updates. Home has a fenced yard! Living room features a fireplace and many original features have been preserved in this home. Hardwood floors throughout. Finish the upstairs 3rd floor for in-law suite large enough to add a bath or a studio apartment that can be rented out. Willing to sell with other Home down the street for a discount. Message me for more info. Selling as is. All info to be verified by buyer and buyers agent.</t>
  </si>
  <si>
    <t>Spectacular three story brick colonial located on Dexter street in Detroit. Home features a new roof, new porch, some interior updates. Home has a fenced yard! Living room features a fireplace and many original features have been preserved in this home. Hardwood floors throughout. Finish the upstairs 3rd floor for in-law suite large enough to add a bath or a studio apartment that can be rented out. Willing to sell with other Home down the street for a discount. Selling as is! All info to be verified by buyer and buyers agent.</t>
  </si>
  <si>
    <t>HOLDEN &amp; MURRAYS 2ND SUB (PLATS)</t>
  </si>
  <si>
    <t>Cash, Conventional, FHA 203K</t>
  </si>
  <si>
    <t>Joliet PL</t>
  </si>
  <si>
    <t>Bar Fridge, Dishwasher, Dryer, Refrigerator, Stove, Washing Machine</t>
  </si>
  <si>
    <t>Townhouse</t>
  </si>
  <si>
    <t>Private, Unfinished</t>
  </si>
  <si>
    <t>Block/Concrete/Masonry</t>
  </si>
  <si>
    <t>SAVERIO MONTALTO</t>
  </si>
  <si>
    <t>248-615-5211</t>
  </si>
  <si>
    <t>Central Air</t>
  </si>
  <si>
    <t>TAKE LAFAYETTE EAST- RIVARD NORTH- EAST ON JOLIET</t>
  </si>
  <si>
    <t>RIVARD</t>
  </si>
  <si>
    <t>LAFAYETTE</t>
  </si>
  <si>
    <t>Grounds Maintenance, Outside Lighting, Pool - Common, Private Entry, Security Patrol, Sprinkler(s)</t>
  </si>
  <si>
    <t>Cable Available, Dual-Flush Toilet(s), Pets Allowed, Programmable Thermostat</t>
  </si>
  <si>
    <t>JOLIET COOPERATIVE</t>
  </si>
  <si>
    <t>(248) 644-6700</t>
  </si>
  <si>
    <t>saverio.montalto@gmail.com</t>
  </si>
  <si>
    <t>Saverio A Montalto</t>
  </si>
  <si>
    <t>Max Broock, REALTORS¬Æ-Birmingham</t>
  </si>
  <si>
    <t>30 DAC</t>
  </si>
  <si>
    <t>Buyer to pay $150 co-op application fee and also a %1 transfer fee. Pool is a membership fee that is paid yearly.</t>
  </si>
  <si>
    <t>Now available this one of a kind Lafayette Park Mies Van Der Rohe townhouse is one of the most coveted neighborhoods in the city. Blocks from the city center, Greektown, Eastern Market, and the Riverfront. Part of Joliet Co-Op, the HOA fees all ground maintenance, water, mechanical maintenance, &amp; repairs. Features floor-to-ceiling windows, with bonus of power blinds to enjoy the city skyline views. This rare unit features a custom kitchen, with high-end appliances,fixtures, Kohler touch faucet, LED lighting, True Refrigerator, solid custom built wood cabinets and one-of-a-kind concrete shelf and counter top. Full bathroom has spa-like features including a Kohler sink, Hansgrohe shower fixtures, heat lamp and one-of-a-kind ceramic tile completing this showpiece bathroom. Basement holds a laundry area, storage space,or a blank canvas for a finished basement. All levels have been finished off with polished concrete floors that make this unit shine. Call today for a private tour.</t>
  </si>
  <si>
    <t>AGENT</t>
  </si>
  <si>
    <t>Porch</t>
  </si>
  <si>
    <t>Other</t>
  </si>
  <si>
    <t>DEVONSHIRE</t>
  </si>
  <si>
    <t>Road</t>
  </si>
  <si>
    <t>Cape Cod</t>
  </si>
  <si>
    <t>Brick Siding</t>
  </si>
  <si>
    <t>Danielle Casazza</t>
  </si>
  <si>
    <t>From Warren head north on Devonshire</t>
  </si>
  <si>
    <t>E Outer Dr</t>
  </si>
  <si>
    <t>E Warren Ave</t>
  </si>
  <si>
    <t>Gravity</t>
  </si>
  <si>
    <t>W DEVONSHIRE 1180 EAST DETROIT DEVELOPMENT COS SUB NO 2 L36 P20 PLATS, WCR 21/426 40 X 144</t>
  </si>
  <si>
    <t>(313) 521-6666</t>
  </si>
  <si>
    <t>danielle@rondoinvestment.com</t>
  </si>
  <si>
    <t>Danielle L Casazza</t>
  </si>
  <si>
    <t>Rondo Investment LLC</t>
  </si>
  <si>
    <t>40x144</t>
  </si>
  <si>
    <t>W21I070591S</t>
  </si>
  <si>
    <t>Email all questions and offers to danielle@rondoinvestment.com All room sizes are estimated, property sold as-is, buyer to obtain certificate of compliance.</t>
  </si>
  <si>
    <t>Large three bedroom brick home on Detroit's east side. All room sizes are estimated, property sold as-is, buyer to obtain certificate of compliance.</t>
  </si>
  <si>
    <t>Cash</t>
  </si>
  <si>
    <t>HORTON</t>
  </si>
  <si>
    <t>Victorian</t>
  </si>
  <si>
    <t>Interior Access Only, Unfinished</t>
  </si>
  <si>
    <t>Sarah Cox</t>
  </si>
  <si>
    <t>second house on the south side of block coming from Horton at Brush</t>
  </si>
  <si>
    <t>Beaubien</t>
  </si>
  <si>
    <t>E Grand</t>
  </si>
  <si>
    <t>Electric</t>
  </si>
  <si>
    <t>S HORTON 40 BAGGS L 8, P 57 PLATS, W C R 1/101 30 X 100</t>
  </si>
  <si>
    <t>(313) 963-9891</t>
  </si>
  <si>
    <t>cox@oconnordetroit.com</t>
  </si>
  <si>
    <t>O'Connor Realty</t>
  </si>
  <si>
    <t>30.00X100.00</t>
  </si>
  <si>
    <t>W01I001972S</t>
  </si>
  <si>
    <t>At Closing</t>
  </si>
  <si>
    <t>If needed keys can be picked up and returned to the O'Connor office. Property is dilapidated, please walk through carefully.</t>
  </si>
  <si>
    <t>Property will need full rehab. Has two staircases and enough space to be three separate residences.</t>
  </si>
  <si>
    <t>BAGGS SUB PT OF OL 1</t>
  </si>
  <si>
    <t>HARVARD</t>
  </si>
  <si>
    <t>Finished</t>
  </si>
  <si>
    <t>B HARRIS</t>
  </si>
  <si>
    <t>313 477-5800</t>
  </si>
  <si>
    <t>WARREN TO HARVARD TO ADDRESS</t>
  </si>
  <si>
    <t>CADIEUX</t>
  </si>
  <si>
    <t>WARREN</t>
  </si>
  <si>
    <t>E HARVARD 291 AND W 9 FT OF VAC ALLEY ADJ A J SCULLYS VOGT FARM SUB L50 P94 PLATS, W C R 21/760 40 X 129</t>
  </si>
  <si>
    <t>harrisbryant@yahoo.com</t>
  </si>
  <si>
    <t xml:space="preserve">Bryant Harris                     </t>
  </si>
  <si>
    <t>20th Century Real Estate</t>
  </si>
  <si>
    <t>(313) 884-4500</t>
  </si>
  <si>
    <t>40 X 129</t>
  </si>
  <si>
    <t>W21I074363S</t>
  </si>
  <si>
    <t>Welcome to this Charming East English Village Home.  Features include: Large Living Room with Natural Fireplace, Formal Dining Room, Modern Kitchen and 1/2 Bath, Carpet and Hardwood floors, Florida Room, Rec Room in Basement and more.  Don't miss the chance to own this lovely home. Buyer and Agent to verify all data for accuracy.  As-Is</t>
  </si>
  <si>
    <t>Welcome to this Charming East English Village Home.  Features include: Large Living Room with Natural Fireplace, Formal Dining Room, Modern Kitchen and 1/2 Bath, Carpet and Hardwood floors, Florida Room, Rec Room in Basement and more.  Don't miss the chance to own this lovely home.</t>
  </si>
  <si>
    <t>ESTIMATE</t>
  </si>
  <si>
    <t>ARTHUR J SCULLYS VOGT FARM SUB (PLATS)</t>
  </si>
  <si>
    <t>05065 - Grosse Pointe Park</t>
  </si>
  <si>
    <t>NOTTINGHAM</t>
  </si>
  <si>
    <t>Grosse Pointe Park</t>
  </si>
  <si>
    <t>Dishwasher, Refrigerator, Stove</t>
  </si>
  <si>
    <t>Vinyl</t>
  </si>
  <si>
    <t>Appointment Center</t>
  </si>
  <si>
    <t>800-746-9464</t>
  </si>
  <si>
    <t>East off Jefferson</t>
  </si>
  <si>
    <t>Bedford</t>
  </si>
  <si>
    <t>PKXX105 LOT 105 DENNEE AND MC ALLISTERS JEFF AVE RIVERVIEW PARK SUB PC 126,127 L18 P10 WCR</t>
  </si>
  <si>
    <t>(313) 884-3883</t>
  </si>
  <si>
    <t>mjlizza@gmail.com</t>
  </si>
  <si>
    <t>Michael Lizza</t>
  </si>
  <si>
    <t>Sine &amp; Monaghan Realtors Real Living LLC GPF</t>
  </si>
  <si>
    <t>(313) 884-7000</t>
  </si>
  <si>
    <t>30.00X108.00</t>
  </si>
  <si>
    <t>Seller is a licensed agent.  For showings call 800-746-9464 or schedule online.  A LICENSED AGENT MUST PHYSICALLY ACCOMPANY BUYERS FOR ALL SHOWINGS AND INSPECTIONS.  NO EXCEPTIONS.  NO PHOTOS CAN BE TAKEN WITHOUT THE CONSENT OF THE LISTING AGENT.</t>
  </si>
  <si>
    <t>Beautiful, updated home in Grosse Pointe Park.  This home has a beautiful remodeled kitchen with granite counter tops, subway tile backsplash,  stainless steel appliances and gas range.  Open concept living room and dining room.  Master suite has a brand new bathroom and tons of closet space.  Refinished floors and freshly painted throughout.  New Roof and all new windows. Walking distance to Trombly Elementary School and Fairfax Market.</t>
  </si>
  <si>
    <t>Grosse Pointe</t>
  </si>
  <si>
    <t>DENNE &amp; MCALLISTER JEFF AVE RVRVW PK SUB</t>
  </si>
  <si>
    <t>05052 - Det: 6-Mack I75-Conner</t>
  </si>
  <si>
    <t>SENECA</t>
  </si>
  <si>
    <t>Aluminum</t>
  </si>
  <si>
    <t>Bill Swanson</t>
  </si>
  <si>
    <t>Villages Neighborhood</t>
  </si>
  <si>
    <t>e</t>
  </si>
  <si>
    <t>Van Dyke</t>
  </si>
  <si>
    <t>Mack</t>
  </si>
  <si>
    <t>E SENECA 17 S 5 FT 18 BURNS HENRY SUB L28 P14 PLATS, W C R 17/204 35 X 110</t>
  </si>
  <si>
    <t>bill@oconnordetroit.com</t>
  </si>
  <si>
    <t>35.00X110.00</t>
  </si>
  <si>
    <t>W17I006700S</t>
  </si>
  <si>
    <t>at close</t>
  </si>
  <si>
    <t>BATVAI, The Furnace has never been turned on, we do not know if it works.  Utilities are not on.  Property Sold AS IS</t>
  </si>
  <si>
    <t>This Pingree Park property is worth checking out.  Priced to sell.  Perfect for a Detroit Home Mortgage Rehab.  Not far from the shops of West Village, Belle Isle and downtown. across the street from the future home of the highly acclaimed Detroit Prep School</t>
  </si>
  <si>
    <t>BURNS HENRY SUB</t>
  </si>
  <si>
    <t>05066 - Det: Mcclellan East/Mack To Shore</t>
  </si>
  <si>
    <t>SAND BAR</t>
  </si>
  <si>
    <t>Lane</t>
  </si>
  <si>
    <t>Bar Fridge, Dishwasher, Disposal, Microwave, Refrigerator, Stove, Trash Compactor</t>
  </si>
  <si>
    <t>New Construction, Site Condo</t>
  </si>
  <si>
    <t>Kimberly Hill</t>
  </si>
  <si>
    <t>313-466-3924</t>
  </si>
  <si>
    <t>Attic Fan, Ceiling Fans 2+, Central Air</t>
  </si>
  <si>
    <t>75 South to E. Jefferson, make right on St. Jean</t>
  </si>
  <si>
    <t>St. Jean</t>
  </si>
  <si>
    <t>Gate House, Security Patrol</t>
  </si>
  <si>
    <t>Gas</t>
  </si>
  <si>
    <t>Slab</t>
  </si>
  <si>
    <t>50x50</t>
  </si>
  <si>
    <t>Attached, Door Opener</t>
  </si>
  <si>
    <t>4 Car</t>
  </si>
  <si>
    <t>Elevator/Lift, Intercom, Jetted Tub, Pets Allowed, Sound System, Wet Bar</t>
  </si>
  <si>
    <t>UNIT 32 WAYNE COUNTY CODOMINIUM PLAN NO 920 " MORGAN WATERFRONT HOMES " REC L44997 P88-149 DEEDS, WCR  21/1055  2.3256%</t>
  </si>
  <si>
    <t>(248) 865-0066</t>
  </si>
  <si>
    <t>mkassab@mshapirorealestate.com</t>
  </si>
  <si>
    <t xml:space="preserve">James M. Galbraith                </t>
  </si>
  <si>
    <t>James M Galbraith</t>
  </si>
  <si>
    <t>Gated Community</t>
  </si>
  <si>
    <t>130 x 126</t>
  </si>
  <si>
    <t>W21I000060S032</t>
  </si>
  <si>
    <t>On-site sales office open from 9am - 5pm Monday -Friday and Saturday 12:00 PM - 3:00 PM. Other times available by appointment. Buyer Agent is required to be physically present for all showings unless prior express written consent is given by the Listing Agent and/or Seller.</t>
  </si>
  <si>
    <t>Detroit waterfront! 6 bed 5 full 3 half bath custom built home in prestigious Morgan Waterfront Estates. Over 14,000 sq. ft. of the best waterfront living the area has to offer! 130‚Äô of frontage on a wide/deep canal right on the Detroit River. More than enough room to dock your yacht, boat or water toys right behind your home. Grand mahogany double staircase greets you at the entrance. Multi-story great room with floor to ceiling windows. Terraces adjoin each bedroom overlooking the Detroit River with unbelievable views of downtown. Private elevator gives easy access to the third level. You‚Äôll love entertaining in over 3,500 sq. ft. with a gourmet kitchen, two full bars and two walk out terraces overlooking Belle Isle and the downtown skyline. Chef‚Äôs kitchen with stainless steel appliances, granite island and walk-in pantry. Four car garage. Only minutes to both downtown Detroit and Grosse Pointe. Gated community. A water lover‚Äôs dream! Please call to schedule your private tour today.</t>
  </si>
  <si>
    <t>Paved, Private</t>
  </si>
  <si>
    <t>WAYNE COUNTY CONDO PLAN NO 920 (MORGAN WATERFRONT HOMES)</t>
  </si>
  <si>
    <t>Canal Front</t>
  </si>
  <si>
    <t>All Sports Lake, Dock Facilities, Sea Wall</t>
  </si>
  <si>
    <t>Balcony, Deck, Patio, Porch - Covered</t>
  </si>
  <si>
    <t>Asphalt, Vinyl</t>
  </si>
  <si>
    <t>Cecelia Dillard</t>
  </si>
  <si>
    <t>313-516-3856</t>
  </si>
  <si>
    <t>South of Gratiot and East of Cadillac</t>
  </si>
  <si>
    <t>Cadillac</t>
  </si>
  <si>
    <t>Gratiot</t>
  </si>
  <si>
    <t>E SENECA 6 STEPHENSON &amp; TREBEIN CO SUB L27 P48 PLATS, W C R 17/205 29 X 110</t>
  </si>
  <si>
    <t>(586) 541-4000</t>
  </si>
  <si>
    <t>cdillard@kw.com</t>
  </si>
  <si>
    <t>Cecelia C Dillard</t>
  </si>
  <si>
    <t>Keller Williams Realty-Great Lakes</t>
  </si>
  <si>
    <t>29.00X110.00</t>
  </si>
  <si>
    <t>W17I006743S</t>
  </si>
  <si>
    <t>Very Nice 3 bedroom Colonial, 2 Garage, Fireplace in Living Room, Hardwood Floors Throughout. Close to major freeway. Minutes from Downtown. Tenant Occupied. Please do not disturb tenant. All buyers are to accompanied by a licensed real estate agent. Requires 48-hour notice for all showings. Tenant is in the process of moving.</t>
  </si>
  <si>
    <t>Very Nice 3 bedroom Colonial, 2 Garage, Fireplace in Living Room, Hardwood Floors Throughout. Close to major freeway. Minutes from Downtown. Tenant Occupied.   Please do not disturb tenant. All buyers are to accompanied by a licensed real estate agent.</t>
  </si>
  <si>
    <t>STEPHENSON &amp; TREBEIN COS</t>
  </si>
  <si>
    <t>http://www.circlepix.com/home2/33B8EX/5480-SENECA-Street-Detroit-MI-218012656</t>
  </si>
  <si>
    <t>TAYLOR</t>
  </si>
  <si>
    <t>Dishwasher</t>
  </si>
  <si>
    <t>Daylight</t>
  </si>
  <si>
    <t>(248) 360-1425</t>
  </si>
  <si>
    <t>mbrown@cbwm.com</t>
  </si>
  <si>
    <t>Milton K Brown</t>
  </si>
  <si>
    <t>Coldwell Banker Weir Manuel-Commerce</t>
  </si>
  <si>
    <t>Tyra Brown</t>
  </si>
  <si>
    <t>734-658-4521</t>
  </si>
  <si>
    <t>Woodward and Chicago</t>
  </si>
  <si>
    <t>Woodward</t>
  </si>
  <si>
    <t>Chicago</t>
  </si>
  <si>
    <t>N TAYLOR 2 DE WITT H TAYLORS SUB L15 P21 PLATS, W C R 2/32 50 X 131.67A</t>
  </si>
  <si>
    <t>tbrown@cbwm.com</t>
  </si>
  <si>
    <t>50.00X131.67</t>
  </si>
  <si>
    <t>W02I001410S</t>
  </si>
  <si>
    <t>Great opportunity to own this beautiful home located close to the Boston Edison District!  Don't miss this chance!  A must see to appreciate!  This is a beautiful, completely remodeled home.  This home features a large living room with fireplace and dining area, beautiful new kitchen, hardwood flooring throughout, new paint, and new lighting fixtures throughout.</t>
  </si>
  <si>
    <t>Gravel, Pub. Sidewalk</t>
  </si>
  <si>
    <t>Common Septic</t>
  </si>
  <si>
    <t>TAYLORS DEWITTH</t>
  </si>
  <si>
    <t>Cash, Conventional, FHA, FHA 203K, VA, Warranty Deed</t>
  </si>
  <si>
    <t>Breezeway, Porch - Covered</t>
  </si>
  <si>
    <t>KILBOURNE</t>
  </si>
  <si>
    <t>MARK NASSER</t>
  </si>
  <si>
    <t>313-730-6535</t>
  </si>
  <si>
    <t>EAST OFF GRATIOT AVE / NORTH OF OUTER DRIVE</t>
  </si>
  <si>
    <t>OUTER DR</t>
  </si>
  <si>
    <t>Back On Market</t>
  </si>
  <si>
    <t>Pending</t>
  </si>
  <si>
    <t>S KILBOURNE 61 TROMBLYS GRATIOT VIEW SUB L44 P64 PLATS, W C R 21/662 40 X 149.01A</t>
  </si>
  <si>
    <t>marknasser81@gmail.com</t>
  </si>
  <si>
    <t>Mark Nasser</t>
  </si>
  <si>
    <t>40.00X149.01</t>
  </si>
  <si>
    <t>W21I010030S</t>
  </si>
  <si>
    <t>IMMD</t>
  </si>
  <si>
    <t>GREAT INVESTMENT OPPORTUNITY CURRENTLY RENTED  FOR $790 WITH LONG TERM TENANT , BATVAI</t>
  </si>
  <si>
    <t>TROMBLYS GRATIOT VIEW SUB (PLATS)</t>
  </si>
  <si>
    <t>05042 - Det 6-Tire - Grnfld - Livernois</t>
  </si>
  <si>
    <t>MONICA</t>
  </si>
  <si>
    <t>Benjamin Pan</t>
  </si>
  <si>
    <t>734-678-1496</t>
  </si>
  <si>
    <t>S of Davison, E of Oakman Blvd</t>
  </si>
  <si>
    <t>Oakman</t>
  </si>
  <si>
    <t>Davison</t>
  </si>
  <si>
    <t>W MONICA 503 R OAKMANS FORD HWY &amp; GLENDALE SUB L35 P82 PLATS, W C R 16/256 35 X 108</t>
  </si>
  <si>
    <t>(248) 816-8500</t>
  </si>
  <si>
    <t>panjona@gmail.com</t>
  </si>
  <si>
    <t>Jonathan Pan</t>
  </si>
  <si>
    <t>RE/MAX Crown Properties</t>
  </si>
  <si>
    <t>35.00X108.00</t>
  </si>
  <si>
    <t>W16I021942S</t>
  </si>
  <si>
    <t>BATVAI</t>
  </si>
  <si>
    <t>DISTRESS SALE. HIGH RENT POTENTIAL. FANTASTIC INVESTMENT OPPORTUNITY. CASH AND CONVENTIONAL ONLY. Two tenants living here and paying rent to Golden Key Real Estate. Management company is not paying rent to owner, owner is in China.</t>
  </si>
  <si>
    <t>Sewer at Street, Sewer-Sanitary</t>
  </si>
  <si>
    <t>ROBERT OAKMANS FORD HWY &amp; GLENDALE (PLATS)</t>
  </si>
  <si>
    <t>Municipal Water, Water at Street</t>
  </si>
  <si>
    <t>Willis</t>
  </si>
  <si>
    <t>Appointment/Key</t>
  </si>
  <si>
    <t>Dishwasher, Disposal, Dryer, Microwave, Refrigerator, Stove</t>
  </si>
  <si>
    <t>Bi-Level</t>
  </si>
  <si>
    <t>The Loft Warehouse</t>
  </si>
  <si>
    <t>313-658-6400</t>
  </si>
  <si>
    <t>Ceiling Fan, Central Air</t>
  </si>
  <si>
    <t>adjacent to Avolon Baker, off Cass</t>
  </si>
  <si>
    <t>Cass</t>
  </si>
  <si>
    <t>1 Assigned Space</t>
  </si>
  <si>
    <t>Pets Allowed</t>
  </si>
  <si>
    <t>N W WILLIS UNIT 89 WAYNE COUNTY CONDOMINIUM PLAN NO 951 "WILLYS OVERLAND LOFTS" MASTER DEED RECORDED L46461 P1365-1471 DEEDS, FIRST AMENDMENT REC L48267 P19-47 DEEDS, WCR 2/204 NEZ CERT #N2006-0436 RELATED PARCEL #23002006.0436</t>
  </si>
  <si>
    <t>(313) 658-6400</t>
  </si>
  <si>
    <t>sabra@theloftwarehouse.com</t>
  </si>
  <si>
    <t>Sabra Sanzotta</t>
  </si>
  <si>
    <t>Berkshire Hathaway Home Services The Loft Warehous</t>
  </si>
  <si>
    <t>30 days</t>
  </si>
  <si>
    <t>Occupied. May require portfolio loan for the moment. Call for details Requires 24 hour notice to show</t>
  </si>
  <si>
    <t>Discover this refined, contemporary, Willys Overland Loft. Abundant sunlight via the large, west- facing, warehouse windows  This spacious 2bdrm 2bath condo is currently set up as a 1 bdrm + office. Perfect for your art collection, and creative lifestyle. It features an elevated wood floor at the bedroom and entry. Drywall ceilings, custom lighting ( dimmable) includes track lighting + sleek pendant fixtures. Wood floors ( Kitchen, common areas, bedroom, office) and stone tile ( in both bathrooms). Master has glass shower enclosure, and top - mount vanity basins. The countertops are all custom built concrete, throughout. Every inch of the interior has been optimized. Large storage room with shelves and cabinets organized to the ceiling. 1 secure gated, assigned parking space is included in the enclosed adjacent lot. The NEZ is in effect through 2028, resulting in extremely low property taxes for the next decade.</t>
  </si>
  <si>
    <t>public rec</t>
  </si>
  <si>
    <t>LAWRENCE</t>
  </si>
  <si>
    <t>(734) 462-3600</t>
  </si>
  <si>
    <t>msryanbrown@outlook.com</t>
  </si>
  <si>
    <t>Ryan T Brown</t>
  </si>
  <si>
    <t>RE/MAX Dream Properties</t>
  </si>
  <si>
    <t>Glen L. Brown</t>
  </si>
  <si>
    <t>313-878-1642</t>
  </si>
  <si>
    <t>TAKE CHICAGO EAST TO LAWTON GO NORTH TO STREET</t>
  </si>
  <si>
    <t>LAWTON</t>
  </si>
  <si>
    <t>N LAWRENCE 16 J W LATHRUPS LAWRENCE &amp; COLLINGWOOD AVE SUB L33 P9 PLATS, W C R 10/120 35 X 127.25</t>
  </si>
  <si>
    <t>glovellbrown@sbcglobal.net</t>
  </si>
  <si>
    <t>Glen L Brown</t>
  </si>
  <si>
    <t>35.00X127.25</t>
  </si>
  <si>
    <t>W10I003153S</t>
  </si>
  <si>
    <t>Closing</t>
  </si>
  <si>
    <t>REHAB PROJECT!!!!! ADD $1100 TO THE PRICE FOR A WARRANTY DEED OTHERWISE QUICK CLAIM DEED WILL BE PROVIDED AT CLOSING. OLD TAXES AND OLD UTILITIES PAID BY THE SELLER. LC PAYMENTS OF $249 PER MO FOR 2 YEARS AND THEREAFTER PAYMENTS OF $449 FOR  REMAINING BALANCE, NUMBER OF YEARS OF BALANCE PAYMENTS TO BE NEGOTIATE. OWNER MAY DO SOME WORK! THE COMMISSION ON LC SALE IS $900 TO SELLER'S AGENT AND $600 TO BUYER'S AGENT.</t>
  </si>
  <si>
    <t>REHAB PROJECT!!!!! ADD $1100 TO THE PRICE FOR A WARRANTY DEED OTHERWISE QUICK CLAIM DEED WILL BE PROVIDED AT CLOSING. OLD TAXES AND OLD UTILITIES PAID BY THE SELLER. LC PAYMENTS OF $249 PER MO FOR 2 YEARS AND THEREAFTER PAYMENTS OF $449 FOR  REMAINING BALANCE, NUMBER OF YEARS OF BALANCE PAYMENTS TO BE NEGOTIATE. OWNER MAY DO SOME WORK!</t>
  </si>
  <si>
    <t>J W LATHRUPS LAWRENCE &amp; COLLINGWOOD AVES (PLATS)</t>
  </si>
  <si>
    <t>VIRGINIA PARK</t>
  </si>
  <si>
    <t>Dishwasher, Disposal, Dryer, Refrigerator, Stove, Washing Machine</t>
  </si>
  <si>
    <t>Daylight, Finished</t>
  </si>
  <si>
    <t>Brick, Stone</t>
  </si>
  <si>
    <t>Jeffrey Cowin</t>
  </si>
  <si>
    <t>(313) 354-1868</t>
  </si>
  <si>
    <t>Second Avenue and Virginia Park Street, first block west of Woodward, New Center Historic District</t>
  </si>
  <si>
    <t>W Grand Blvd</t>
  </si>
  <si>
    <t>Gas, Natural</t>
  </si>
  <si>
    <t>Detached, Side Entrance</t>
  </si>
  <si>
    <t>Steam</t>
  </si>
  <si>
    <t>Security Alarm (rented)</t>
  </si>
  <si>
    <t>S VIRGINIA PARK 80 THE PEERLESS ADD L18 P38 PLATS, W C R 2/127 50 X 163</t>
  </si>
  <si>
    <t>Limited Service</t>
  </si>
  <si>
    <t>(810) 987-1100</t>
  </si>
  <si>
    <t>justintibble@reozom.com</t>
  </si>
  <si>
    <t>Justin Tibble</t>
  </si>
  <si>
    <t>Reozom Real Estate Services</t>
  </si>
  <si>
    <t>Arrange Appointments</t>
  </si>
  <si>
    <t>Exclusive Agency</t>
  </si>
  <si>
    <t>50x163</t>
  </si>
  <si>
    <t>W02I001217S</t>
  </si>
  <si>
    <t>This is a limited service listing.  Schedule showings online at www.reozom.com Register, Verify Email, Log IN, Request Showing. OR contact Jeffrey at (313) 354-1868 to schedule or with any questions pertaining to the property. All property information, including square footage is provided by the seller. Buyer is responsible for verifying the accuracy of all information provided.</t>
  </si>
  <si>
    <t>Freshly renovated historic home in Detroit's Virginia Park. This home is located on one of the Detroit's most beautiful streets and this home's next owner will join a great community of neighbors who have played a key role in financing the improvement of this property. The professional rehab team paid attention to every last detail while preserving the fine historic details of the home.  4 bedrooms, 6 bathrooms including main floor half bathroom. Here is a list of some of the improvements and details you will find when you tour this home - ?Kitchen:  LG stainless steel appliance suite 28 Cu. Ft. French door refrigerator with water/Ice dispenser  6.3 Cu. Ft. Studio edition gas range  Large capacity smart technology dishwasher  InSinkEater Pro wast disposal with 3/4 HP Zline stainless steel 760 CFM motor  Premium Delta faucet in oil rubbed bronze  50/50 porcelain sink  Premium cabinet hardware by Emtek  ADEX Nature series cracked glazed tile</t>
  </si>
  <si>
    <t>Owner</t>
  </si>
  <si>
    <t>PEERLESS ADDITION (PLATS)</t>
  </si>
  <si>
    <t>Deck, Patio</t>
  </si>
  <si>
    <t>Dishwasher, Disposal, Freezer, Microwave, Refrigerator, Stove</t>
  </si>
  <si>
    <t>Tax are included in $952 monthly association fee</t>
  </si>
  <si>
    <t>Common, Walkout Access</t>
  </si>
  <si>
    <t>Jake Herbert</t>
  </si>
  <si>
    <t>North on Lafayette and East on St. Aubin st</t>
  </si>
  <si>
    <t>St. Aubin St</t>
  </si>
  <si>
    <t>E Lafayette St</t>
  </si>
  <si>
    <t>BBQ Grill, Club House, Fenced, Grounds Maintenance, Outside Lighting, Pool - Common, Pool - Inground, Private Entry, Security Patrol, Sprinkler(s)</t>
  </si>
  <si>
    <t>6 or More</t>
  </si>
  <si>
    <t>Cable Available, High Spd Internet Avail, Pets Allowed</t>
  </si>
  <si>
    <t>S-E LAFAYETTE 5 EXC E 280 FT OF W 377.46 FT ON N LINE BG E 280 FT OF W 383.56 FT ON S LINE OF S 98 FT SOUTH LAFAYETTE PARK SUB L88 P61-4 PLATS, W C R 5/149 152,104 SQ FT</t>
  </si>
  <si>
    <t>(724) 816-5369</t>
  </si>
  <si>
    <t>jake.herbert1@gmail.com</t>
  </si>
  <si>
    <t>Jacob Herbert</t>
  </si>
  <si>
    <t>Keller Williams Rochester</t>
  </si>
  <si>
    <t>(248) 609-8000</t>
  </si>
  <si>
    <t>W05I000100C99</t>
  </si>
  <si>
    <t>at closing</t>
  </si>
  <si>
    <t>Newly renovated and open living space has everything needed to enjoy downtown living.  The Kitchen has been open up and completely updated as well as the bathroom and bedroom.  Enjoy your view of Ford Field as 1300 Layfette is located in the heart of the new Detroit. Walking distance from downtown attractions. events at Ford Field, Greek Town, and Eastern Market. Sunset view overlooking beautiful downtown. Monthly association fee includes everything except electric!! Including all real estate taxes, balance of 1300 COOP'S Master Mortgage, AC, Water, Gas, basic cable, 24 hour security, with on-duty door person, front desk service w/ package receiving, state of the art fitness center, along with Yoga room, 2 pools, building/unit repairs, property management, &amp; additional storage space. Pets are allowed per boards approval. Price reflects updates. Separate fee for parking - $38.00 per month (outside) and $83.00 (inside). Financing through Chemical Bank or Hantz Bank. BATVAI</t>
  </si>
  <si>
    <t>prd</t>
  </si>
  <si>
    <t>SOUTH LAFAYETTE PARK SUB (ALSO PG 64)</t>
  </si>
  <si>
    <t>BALDWIN</t>
  </si>
  <si>
    <t>David Dawood</t>
  </si>
  <si>
    <t>248-722-7555</t>
  </si>
  <si>
    <t>Between Warren and Gratiot</t>
  </si>
  <si>
    <t>Warren</t>
  </si>
  <si>
    <t>W BALDWIN 18 BLK 9 E C VAN HUSANS SUB L11 P65 PLATS, W C R 17/67 30 X 121.78A</t>
  </si>
  <si>
    <t>davidsdawood@gmail.com</t>
  </si>
  <si>
    <t>Creative R E Agency Inc</t>
  </si>
  <si>
    <t>(248) 254-4535</t>
  </si>
  <si>
    <t>30x121</t>
  </si>
  <si>
    <t>W17I011504S</t>
  </si>
  <si>
    <t>Historic Colonial that is walking distance from downtown, with original hardwood! This one wont last, call or email to schedule a tour! Call or text to schedule a tour at 248-722-7555. Email offers to Davidsdawood@gmail.com after inspections and showings have completed.</t>
  </si>
  <si>
    <t>Historic Colonial that is walking distance from downtown, with original hardwood! This one wont last, call or email to schedule a tour!</t>
  </si>
  <si>
    <t>E C VAN HUSANS (PLATS)</t>
  </si>
  <si>
    <t>Cash, Quit Claims Deed, Warranty Deed</t>
  </si>
  <si>
    <t>STOEPEL</t>
  </si>
  <si>
    <t>Interior Access Only</t>
  </si>
  <si>
    <t>Richard Yang</t>
  </si>
  <si>
    <t>North of Davidson / East of Livernois</t>
  </si>
  <si>
    <t>Livernoi</t>
  </si>
  <si>
    <t>Davidson</t>
  </si>
  <si>
    <t>Conditionally Withdrawn</t>
  </si>
  <si>
    <t>E STOEPEL 132ROBT OAKMANS FORD HWY &amp; GLENDALE SUB L35 P82 PLATS, W C R 16/256 36X108</t>
  </si>
  <si>
    <t>36.00X108.00</t>
  </si>
  <si>
    <t>W16I018797S</t>
  </si>
  <si>
    <t>Please contact Jonathan for offers panjona@gmail.com</t>
  </si>
  <si>
    <t>Fantastic investment opportunity! cash and conventional only. Selling with 3 tenants, each paying $350/mo.</t>
  </si>
  <si>
    <t>NAGEL</t>
  </si>
  <si>
    <t>Dryer, Freezer, Microwave, Refrigerator, Stove, Washing Machine</t>
  </si>
  <si>
    <t>Daylight, Unfinished, Walk-Up Access</t>
  </si>
  <si>
    <t>Asphalt, Brick, Vinyl</t>
  </si>
  <si>
    <t>Sheena R. Franklin</t>
  </si>
  <si>
    <t>(248)463-0266</t>
  </si>
  <si>
    <t>Ceiling Fans 2+, Window Unit</t>
  </si>
  <si>
    <t>S of Davison, W of Conant St.</t>
  </si>
  <si>
    <t>Conant St</t>
  </si>
  <si>
    <t>E. Davison</t>
  </si>
  <si>
    <t>Master Bedroom</t>
  </si>
  <si>
    <t>Cable Available, Pets Allowed, Programmable Thermostat, Security Alarm (rented)</t>
  </si>
  <si>
    <t>LOT 239 HUDSON AND HANNAN SUB 1/4 SEC 22 10,000 A.T. L.27 P.85 WCR</t>
  </si>
  <si>
    <t>(248) 680-1500</t>
  </si>
  <si>
    <t>sheenafranklin59@gmail.com</t>
  </si>
  <si>
    <t>Sheena R Franklin</t>
  </si>
  <si>
    <t>Market Max America</t>
  </si>
  <si>
    <t>35X135X35X135</t>
  </si>
  <si>
    <t>IMMEDIATELY</t>
  </si>
  <si>
    <t>Property is being sold as-is. BTVAI. All showing must be accompanied by a licensed &amp; active Realtor, no exceptions. Buyer to pay $495 short sale processing fee at close.</t>
  </si>
  <si>
    <t>Timeless elegance &amp; superb location are only the beginning! Sophisticated bungalow located minutes from museums, parks and freeways. Exquisite floor plan with large bedrooms. Step into the wonderful ambience &amp; feel welcome to a large kitchen including an island with built-in cabinetry. Master en-suite boasts a walk-in-closet (or third bedroom) and private master bathroom waiting for your finishing touches. The lower level is an alluring bright open concept space with walk-up access to the backyard. This home provides the ideal opportunity to add your very own touches. Property is being sold as-is. BTVAI. Buyer to pay $495 short sale processing fee at close.</t>
  </si>
  <si>
    <t>Yes</t>
  </si>
  <si>
    <t>HUDSON &amp; HANNAH</t>
  </si>
  <si>
    <t>3F</t>
  </si>
  <si>
    <t>CASS</t>
  </si>
  <si>
    <t>Disposal, Dryer, ENERGY STAR¬Æ qualified dishwasher, ENERGY STAR¬Æ qualified refrigerator, Microwave, Refrigerator, Stove, Washing Machine</t>
  </si>
  <si>
    <t>pmeldrum@maxbroock.com</t>
  </si>
  <si>
    <t>Paul Meldrum</t>
  </si>
  <si>
    <t>Lisa Nederlander</t>
  </si>
  <si>
    <t>313-263-0888</t>
  </si>
  <si>
    <t>Cass Avenue and York Street</t>
  </si>
  <si>
    <t>CASS AVE</t>
  </si>
  <si>
    <t>YORK ST.</t>
  </si>
  <si>
    <t>Club House, Grounds Maintenance, Outside Lighting, Pool - Common</t>
  </si>
  <si>
    <t>1 Assigned Space, Attached, Direct Access</t>
  </si>
  <si>
    <t>Cable Available, Carbon Monoxide Alarm(s), ENERGY STAR¬Æ Qualified Exhaust Fan(s), ENERGY STAR¬Æ Qualified Light Fixture(s), ENERGY STAR¬Æ Qualified Window(s), High Spd Internet Avail, Pets Allowed, Programmable Thermostat</t>
  </si>
  <si>
    <t>lisa.nederlander@maxbroock.com</t>
  </si>
  <si>
    <t>Corner Lot, Easement</t>
  </si>
  <si>
    <t>AT CLOSING</t>
  </si>
  <si>
    <t>Other listings available. Sales Office located in the Fisher Bldg lobby at 3011 W. Grand Blvd &amp; open M, T, Th, Fr 12pm-6pm, Sat &amp; Sun 1-5PM, closed Wednesdays. Projected occupancy late 2019. Features/amenities/Association Fee's subject to change. Agents must accompany all showings BATVAI. Visit www.cassandyork.com for more info.</t>
  </si>
  <si>
    <t>Welcome to CASS &amp; YORK, a collection of unparalleled 1, 2 &amp; 3 bedroom condominiums in New Centers' Amsterdam Historic District. This elegant Brand-new development exhibits a Modern, European-inspired aesthetic. Each unit features 10' Ceilings in most spaces, Engineered Oak Hardwood Floors &amp; Pre-Wiring for Home Automation. Sleek kitchens include Scavolini Cabinetry, Caesarstone Quartz Countertops, Grohe fixtures &amp; Bosch Appliances. The Spa-like master bath includes Walk-In showers &amp; tranquil soaking tubs. Each unit comes with an Assigned Garage Parking Space &amp; Storage Locker. Amenities include Outdoor Rooftop Pool &amp; Terrace, Club Room, State of the Art Fitness Center, Library/Business Center, Bicycle Storage &amp; Lush Communal Garden. Two Blocks from Q-Line &amp; nearby Henry Ford Hospital, Wayne State University &amp; future Detroit Pistons Training Facility. For further availability &amp; pricing, please contact our Sales Gallery in the Fisher Building lobby M, T, Th, Fr 12-6pm, Sa &amp; Su 1-5PM.</t>
  </si>
  <si>
    <t>Built-Up</t>
  </si>
  <si>
    <t>4MA</t>
  </si>
  <si>
    <t>Disposal, Dryer, ENERGY STAR¬Æ qualified dishwasher, ENERGY STAR¬Æ qualified refrigerator, Microwave, Stove, Washing Machine</t>
  </si>
  <si>
    <t>Ben@TheMeldrumBrothers.com</t>
  </si>
  <si>
    <t>Benjamin Meldrum</t>
  </si>
  <si>
    <t>New Construction</t>
  </si>
  <si>
    <t>w</t>
  </si>
  <si>
    <t>CASS AVE.</t>
  </si>
  <si>
    <t>W02I002160S</t>
  </si>
  <si>
    <t>Archit</t>
  </si>
  <si>
    <t>PH2E</t>
  </si>
  <si>
    <t>Cass Avenue at York Street</t>
  </si>
  <si>
    <t>YORK</t>
  </si>
  <si>
    <t>Balcony, Terrace</t>
  </si>
  <si>
    <t>River Place</t>
  </si>
  <si>
    <t>Austin</t>
  </si>
  <si>
    <t>(313) 550-2307</t>
  </si>
  <si>
    <t>Jefferson to Joseph Campau to River Place Drive</t>
  </si>
  <si>
    <t>Joseph Campau</t>
  </si>
  <si>
    <t>Attached</t>
  </si>
  <si>
    <t>Intercom, Pets Allowed</t>
  </si>
  <si>
    <t>S GUOIN UNIT 3 WAYNE COUNTY CONDOMINIUM SUB PLAN NO. 573 A.K.A. 200 RIVER PLACE LOFTS L32689 P16-84 DEEDS, W C R 13/348 2.19%</t>
  </si>
  <si>
    <t>(313) 242-7800</t>
  </si>
  <si>
    <t>austin@citylivingdetroit.com</t>
  </si>
  <si>
    <t>Austin Black</t>
  </si>
  <si>
    <t>City Living Detroit</t>
  </si>
  <si>
    <t>W23I002002S283</t>
  </si>
  <si>
    <t>negotiable</t>
  </si>
  <si>
    <t>Appointments can be scheduled through Realcomp or our office (313.242.7800). Agents must provide 24 hours notice to show. All agents must physically present at showings and inspections unless noted otherwise. Email offers to austin@citylivingdetroit.com. Completed offer cover sheet, signed disclosures and signed wire addendum must be included with all offers.</t>
  </si>
  <si>
    <t>Enjoy true loft living on the east riverfront at 200 River Place. This spacious loft features exposed brick, exposed timber ceilings, hardwood floors throughout, large windows, two bedrooms with ensuite bathrooms and expansive walk-in closets. Live within a block of the Detroit RiverWalk and a short distance to the action in downtown Detroit. Association fee includes one indoor parking space, gas, water, common area maintenance, building insurance and professional property management.</t>
  </si>
  <si>
    <t>condo docs</t>
  </si>
  <si>
    <t>WAYNE COUNTY CONDO PLAN NO 573</t>
  </si>
  <si>
    <t>HAZELWOOD</t>
  </si>
  <si>
    <t>Aaron</t>
  </si>
  <si>
    <t>S Clairmount W Rosa Parks (12th St)</t>
  </si>
  <si>
    <t>ROSA PARKS (12TH ST)</t>
  </si>
  <si>
    <t>Clairmount</t>
  </si>
  <si>
    <t>S HAZELWOOD W 21 FT 17 E 10 FT 16 STEPHENS SUB L30 P44 PLATS, WCR 8/118 31 X 134.22</t>
  </si>
  <si>
    <t>(313) 405-7337</t>
  </si>
  <si>
    <t>aaronb@vierealtygroup.com</t>
  </si>
  <si>
    <t>Aaron B Lewis</t>
  </si>
  <si>
    <t>VIE Realty Group, LLC</t>
  </si>
  <si>
    <t>31.00X134.22</t>
  </si>
  <si>
    <t>W08I002486S</t>
  </si>
  <si>
    <t>BATVAI Owner has never been in property SOLD AS-Is WHERE IS Buyer responsible for any water/utility re-connection fees if any Aaron B. Lewis 313-405-7337 aaronb@vierealtygroup.com</t>
  </si>
  <si>
    <t>BATVAI Owner has never been in property SOLD AS-Is WHERE IS Buyer responsible for any water/utility re-connection fees if any</t>
  </si>
  <si>
    <t>STEPHENS SUB (PLATS)</t>
  </si>
  <si>
    <t>Cash, FHA, FHA 203K, Land Contract, Quit Claims Deed, Warranty Deed</t>
  </si>
  <si>
    <t>LESLIE</t>
  </si>
  <si>
    <t>313-405-7337</t>
  </si>
  <si>
    <t>S Davison W Dexter</t>
  </si>
  <si>
    <t>Dexter</t>
  </si>
  <si>
    <t>N LESLIE 376 SULLIVANS DEXTER BLVD SUB NO 1 L55 P53 PLATS, W C R 14/211 40 X 131</t>
  </si>
  <si>
    <t>40.00X131.00</t>
  </si>
  <si>
    <t>W14I004997S</t>
  </si>
  <si>
    <t>BATVAI VERY POPULAR RUSSELL WOODS SUB OFFERS YOU A IMMACULATE 3 BED 1.5 BATH COLONIAL W/ INVITING LIVING ROOM WITH FIREPLACE,FORMAL DINING ROOM,LARGE EAT-IN KITCHEN. Offers and inquires to: Aaron B. Lewis 313-405-7337 Aaronb@vierealtygroup.com</t>
  </si>
  <si>
    <t>BATVAI VERY POPULAR RUSSELL WOODS SUB OFFERS YOU A IMMACULATE 3 BED 1.5 BATH COLONIAL W/ INVITING LIVING ROOM WITH FIREPLACE,FORMAL DINING ROOM,LARGE EAT-IN KITCHEN.</t>
  </si>
  <si>
    <t>SULLIVANS DEXTER BLVD NO 1 (PLATS)</t>
  </si>
  <si>
    <t>Cash, Conventional, FHA, FHA 203K, Land Contract, VA, Warranty Deed</t>
  </si>
  <si>
    <t>3rd</t>
  </si>
  <si>
    <t>End Unit, Loft, Townhouse</t>
  </si>
  <si>
    <t>michael@theloftwarehouse.com</t>
  </si>
  <si>
    <t>Michael Coffindaffer</t>
  </si>
  <si>
    <t>313-670-0031</t>
  </si>
  <si>
    <t>at north east corner of W. Canfield and 3rd Street</t>
  </si>
  <si>
    <t>2nd</t>
  </si>
  <si>
    <t>Forest</t>
  </si>
  <si>
    <t>Attached, Electricity, Side Entrance, Workshop</t>
  </si>
  <si>
    <t>High Spd Internet Avail</t>
  </si>
  <si>
    <t>see agent - condo docs were just filed. Summer taxes are actual per attached assessment which is uploaded in "documents".  Tax ID# 04000923.003</t>
  </si>
  <si>
    <t>immediate</t>
  </si>
  <si>
    <t>Schedule via showingtime</t>
  </si>
  <si>
    <t>As - Is - PRE RENOVATED OPPORTUNITY - This classic 3 story brick model townhome of the new condo conversion - named 9 on 3rd- is located on a charming historic cobblestone street corner at historic West Canfield and 3rd Street. The neighborhood is characterized by stately Victorian mansions approaching million dollar values, and large oak trees forming a canopy above the brick - paved lane. Within two blocks of the midtown shopping and restaurant district, featuring Avalon Shinola, Jolly Pumpkin etc., the 9 on 3rd development is a unique brownstone style residence that captures the essence of both townhome and loft. Private garage is on the ground level. The main level, with kitchen, dining, living room, and 1/2 bath, has 10'-0" ceilings exposed beams and windows on three sides. This level is elegant, open concept, and lofty. The 2nd level is more private and cozy, featuring 1 bedroom and a 'Bonus' room (great for office/ nursery/ guest) and a shared bath with laundry.</t>
  </si>
  <si>
    <t>bldr</t>
  </si>
  <si>
    <t>B</t>
  </si>
  <si>
    <t>ELIOT #B</t>
  </si>
  <si>
    <t>Dishwasher, Disposal, Microwave, Refrigerator, Stove</t>
  </si>
  <si>
    <t>Contemporary, Townhouse</t>
  </si>
  <si>
    <t>Elizabeth Tintinalli</t>
  </si>
  <si>
    <t>313-617-2699</t>
  </si>
  <si>
    <t>Off Eliot on S side of street btwn John R and Brush</t>
  </si>
  <si>
    <t>John R</t>
  </si>
  <si>
    <t>Fenced, Grounds Maintenance, Outside Lighting, Private Entry, Sprinkler(s)</t>
  </si>
  <si>
    <t>Detached, Door Opener</t>
  </si>
  <si>
    <t>Air Cleaner, Cable Available, High Spd Internet Avail, Humidifier, Programmable Thermostat</t>
  </si>
  <si>
    <t>S ELIOT 21-20 BLK 11 BRUSH SUB L8 P12 PLATS, W C R 1/49 100 X 139.71 Taxes Estimated with NEZ Homestead designation</t>
  </si>
  <si>
    <t>(313) 617-2699</t>
  </si>
  <si>
    <t>lt@lizindetroit.com</t>
  </si>
  <si>
    <t>Elizabeth D Tintinalli</t>
  </si>
  <si>
    <t>Real Estate One-Detroit</t>
  </si>
  <si>
    <t>Irregular</t>
  </si>
  <si>
    <t>W01I000833S</t>
  </si>
  <si>
    <t>TOURS CAN NOW BE SCHEDULED!Available by December 2018-The Kelemen,niche development in Brush Park,near Q-Line, Stadium District, Midtown, Medical District,&amp; Wayne State. 2 Rowhouse Style Condos left available. Built w/ ICF(Insulated Concrete Form) provide 8" concrete btwn each unit. Each will have 2 car garages, individual storage room,&amp; 230SF deck. Interior Features: 9ft ceiling hts, Kitchen packages(gas/electric),custom European front &amp; rear french doors, hardwood floors in main living &amp; bed areas, choice of granite or quartz countertops for kitchen &amp; baths, European tilt&amp;turn windows w/ 2 chamber glaze, High efficiency Heating &amp; Cooling systems, tankless H2O heater, LED lighting, low flow faucets....plus a whole lot more. The community will have an underground rainwater harvest system for irrigation &amp;, if permits are granted, a solar system. NEZ Tax Abatement if purchased as Homestead. Site plan &amp; Floorpans available upon request. 2 UNITS LEFT! Competitive Financing AVA</t>
  </si>
  <si>
    <t>Seller</t>
  </si>
  <si>
    <t>BRUSH SUB OF PT OF PK LOTS 17 THRU 21 (PLATS)</t>
  </si>
  <si>
    <t>Natural Gas, Tankless</t>
  </si>
  <si>
    <t>Deck</t>
  </si>
  <si>
    <t>Metal</t>
  </si>
  <si>
    <t>C</t>
  </si>
  <si>
    <t>ELIOT #C</t>
  </si>
  <si>
    <t>Off Eliot btwn John R &amp; Brush on S side of Street-- site currently under construction</t>
  </si>
  <si>
    <t>Detached, Door Opener, Electricity</t>
  </si>
  <si>
    <t>S ELIOT 21-20 BLK 11 BRUSH SUB L8 P12 PLATS, W C R 1/49 100 X 139.71 Taxes Based on NEZ Tax Abatement with Homestead Exemption</t>
  </si>
  <si>
    <t>PARKER</t>
  </si>
  <si>
    <t>Dishwasher, Dryer, Microwave, Refrigerator, Stove, Washing Machine</t>
  </si>
  <si>
    <t>Gordon Hawkins</t>
  </si>
  <si>
    <t>take kercheval west to parker</t>
  </si>
  <si>
    <t>east</t>
  </si>
  <si>
    <t>s</t>
  </si>
  <si>
    <t>south of kercheval</t>
  </si>
  <si>
    <t>Security Alarm (owned)</t>
  </si>
  <si>
    <t>W PARKER E 107.42 FT OF 28 COE, DENHAM &amp; SHIPHERDS SUB L4 P61 PLATS, W C R 17/217 30 X 107.42</t>
  </si>
  <si>
    <t>(313) 263-1668</t>
  </si>
  <si>
    <t>ghawkinsgroup@gmail.com</t>
  </si>
  <si>
    <t>Gordon A Hawkins</t>
  </si>
  <si>
    <t>Hawkins Realty Group, Inc</t>
  </si>
  <si>
    <t>30.00X107.42</t>
  </si>
  <si>
    <t>W17I009122S</t>
  </si>
  <si>
    <t>immed</t>
  </si>
  <si>
    <t>Cozy Charming home located in Detroit‚Äôs Historic West Village neighborhood  offers modern comfort with old world charm. The three bedroom(possible 4th bedroom) Colonial is aesthetically pleasing and have been completely restored. The updates include new kitchen,new bath(with original claw foot tub and sink) plumbing, updated electrical, new roof, and much! much! more. Perfectly located on a tree-lined street  across from West Village private tennis courts, walking distance from several restaurants and less than three miles from Downtown Detroit, Belle Isle, and Eastern Market.</t>
  </si>
  <si>
    <t>COE DENHAM &amp; SHIPHERDS SUB</t>
  </si>
  <si>
    <t>Cash, Conventional, FHA</t>
  </si>
  <si>
    <t>JEFFERSON Unit 627</t>
  </si>
  <si>
    <t>Dishwasher, Disposal, Refrigerator, Stove</t>
  </si>
  <si>
    <t>Wall Units 2+</t>
  </si>
  <si>
    <t>Jefferson to Riverhouse Cooperative,check in with guard booth to park, main entry off circle drive in front of bldg</t>
  </si>
  <si>
    <t>fisher</t>
  </si>
  <si>
    <t>BBQ Grill, Club House, Gate House, Grounds Maintenance, Outside Lighting, Pool - Common, Security Patrol</t>
  </si>
  <si>
    <t>1 Assigned Space, Attached, Detached, Heated</t>
  </si>
  <si>
    <t>Baseboard, Hot Water</t>
  </si>
  <si>
    <t>Electric, Natural Gas</t>
  </si>
  <si>
    <t>Cable Available, Elevator/Lift</t>
  </si>
  <si>
    <t>S E JEFFERSON THAT PT OF LOTS 7 THRU 4 DESC AS BEG AT A PTE DIST N 43D 27M 26S E 41.10 FT TH S 28D 08M 19S E 685.96 FT FROM NW COR SD LOT 4 TH N 61D 51M 41S E 309.80 FT TH S 28D 15M 20S E 615.25 FT TH S 61D 50M 50S W 93.37 FT TH S 28D 08M 19S E 100 FT TH S 61D 50M 50S W 217.69 FT TH N 28D 08M 19S W 715.33 FT TO P O B ALBERT CRANES PLAT L2 P28 PLATS, W C R 19/5 212,769 SQ FT</t>
  </si>
  <si>
    <t>W19I000016S002L</t>
  </si>
  <si>
    <t>dimmed</t>
  </si>
  <si>
    <t>BATVAI- Buyer Agent to be present for showing, no access without Listing Agent being present, Must show card at front desk and sign in prior to being allowed up to residential levels.  Cooperative so application and board approval do apply. See docs provided for more information on process</t>
  </si>
  <si>
    <t>Great efficient 1bd / 1bth  cooperative residence w/in River House Cooperative. New paint and flooring in main bdrm, and living room.  Views out to the SE towards Lake Saint Clair.  The association has completed many community improvements and enhancements over the last few years to benefit all residents such as new community poolside seating area &amp; new landscaping.  Monthly HOA covers all utilities, building common areas, on-site management, bldg maintenance, water, trash, community laundry facilities, community pool, property taxes. The building has 24 hour security,  front desk, exercise room, guest apartments. Pets are allowed, but not to exceed 24lbs. Parking fee is separate charge and the cost is based on availability &amp; location w/in community.  Minutes from downtown, but closer to grocery and other conveniences.  Cash sale only.  Call lister for info on cooperative purchase process.</t>
  </si>
  <si>
    <t>ALBERT CRANES PLAT (PLATS)</t>
  </si>
  <si>
    <t>Cash, Co-Operative</t>
  </si>
  <si>
    <t>All Sports Lake</t>
  </si>
  <si>
    <t>Terrace</t>
  </si>
  <si>
    <t>EDGEMONT</t>
  </si>
  <si>
    <t>Park</t>
  </si>
  <si>
    <t>Colonial, Tudor</t>
  </si>
  <si>
    <t>South of Jefferson / West of Cadieux</t>
  </si>
  <si>
    <t>Cadieux</t>
  </si>
  <si>
    <t>JEFFERSON</t>
  </si>
  <si>
    <t>Family Room, Living Room, Master Bedroom</t>
  </si>
  <si>
    <t>25X20</t>
  </si>
  <si>
    <t>Attached, Door Opener, Electricity</t>
  </si>
  <si>
    <t>PKN13 LOT 13 EDGEMONT PARK SUB PC 11,695 L32 P41 WCR</t>
  </si>
  <si>
    <t>(313) 550-5335</t>
  </si>
  <si>
    <t>deansine@gmail.com</t>
  </si>
  <si>
    <t>Dean Sine</t>
  </si>
  <si>
    <t>100 x 143</t>
  </si>
  <si>
    <t>For showings call 800-746-9464 or schedule online.  A LICENSED AGENT MUST PHYSICALLY ACCOMPANY BUYERS FOR ALL SHOWINGS AND INSPECTIONS.  NO EXCEPTIONS.  NO PHOTOS CAN BE TAKEN WITHOUT THE CONSENT OF THE LISTING AGENT.</t>
  </si>
  <si>
    <t>LOCATED ON A SECLUDED CUL-DA-SAC WITH ACCESS TO PRIVTE LAKEFRONT PARK AT THE FOOT OF THE STREET.  THE VERSITALE LAYOUT IS ADAPTABLE TO ENTERTAIN INTAMATE TO LARGE GROUPS.  THIS PRISTINE HOME HAS BEEN LOVINGLY RESTORED AND UPDATED BY THE CURRENT OWNER.  THIS HOME BOAST AN UPDATED KITCHEN, WITH HIGHEND STAINLESS STEEL APPLIANCES, GRANITE COUNTERTOPS, HARDWOOD FLOORS, ISLAND WITH SEATING, EATING SPACE, AND ADJOINING BUTLERS PANTRY WITH ABUNDANT STORAGE.  INVITING FOYER WITH ACCESS TO MOST EVERY ROOM IN THE HOME, AND DOOR LEADING TO PRIVATE PATIO OVERLOOKING THE BACKYARD.  STATELY LIBRARY/FAMILY ROOM WITH BEAUTIFUL OAK PANELING AND NATURAL FIREPLACE.  SCERENE FORMAL LIVING ROOM WITH NATURAL FIREPLACE AND FRENCH DOORS TO PATIO, GRACIOUS DINING ROOM, MASTER BEDROOM WITH UPDATED PRIVATE BATH, NATURAL FIREPLACE, AND SITTING AREA, SECOND FLOOR LAUNDRY, SPOTLESS BASEMENT WITH GREAT STORAGE, AND NEWER BOILERS.  OLD WORLD CHARM AND CHARACTER WITH ALL OF TODAY'S MODERN CONVENIENCES.</t>
  </si>
  <si>
    <t>EDGEMONT PARK SUB</t>
  </si>
  <si>
    <t>Lake/River Priv</t>
  </si>
  <si>
    <t>LAKE ST CLAIR</t>
  </si>
  <si>
    <t>Composition</t>
  </si>
  <si>
    <t>Lawrence Else</t>
  </si>
  <si>
    <t>313-466-7253</t>
  </si>
  <si>
    <t>NORTH OF VAN DYKE E OF MACK</t>
  </si>
  <si>
    <t>OF MACK</t>
  </si>
  <si>
    <t>NORTH OF VAN DYKE</t>
  </si>
  <si>
    <t>E SENECA N 40 FT OF S 75 FT A BLK 2 SUB OF PT OF COOK FARM L19 P75 PLATS, W C R 17/72 40 X 110</t>
  </si>
  <si>
    <t>team@downtownrealty.us</t>
  </si>
  <si>
    <t>40.00X110.00</t>
  </si>
  <si>
    <t>W17I006675S</t>
  </si>
  <si>
    <t>**REHAB OPPORTUNITY** Huge colonial with great curb appeal located near the Historic Indian Village, Islandview, East Village, and minutes from the up and coming West Village, these neighborhoods host a ton of local stores, Boutiques, and restaurants! This solid home features 4 bedrooms, 2 full bathroom, 1 half bath with a full basement for storage. The property has a carport attached to the house for parking. This property would be ideal for an owner occupant with some handyman skills or an investor looking to add another great home to their Detroit investment portfolio! All rooms/room sizes are estimated and should be verified by buyer/buyer's agent. Purchaser to pay $495 processing fee to the listing broker at closing. Please email team@dtrdetroit.com for inquiries and offers.</t>
  </si>
  <si>
    <t>**REHAB OPPORTUNITY** Huge colonial with great curb appeal located near the Historic Indian Village, Islandview, East Village, and minutes from the up and coming West Village, these neighborhoods host a ton of local stores, Boutiques, and restaurants! This solid home features 4 bedrooms, 2 full bathroom, 1 half bath with a full basement for storage. The property has a carport attached to the house for parking. This property would be ideal for an owner occupant with some handyman skills or an investor looking to add another great home to their Detroit investment portfolio! All rooms/room sizes are estimated and should be verified by buyer/buyer's agent. Purchaser to pay $495 processing fee to the listing broker at closing.</t>
  </si>
  <si>
    <t>COOK FARM P CS 27 153 155 &amp;180 BETW MACK &amp; FOREST</t>
  </si>
  <si>
    <t>MANISTIQUE</t>
  </si>
  <si>
    <t>BEVERLY JORDAN</t>
  </si>
  <si>
    <t>248-667-1456</t>
  </si>
  <si>
    <t>NORTH OF OUTER DR</t>
  </si>
  <si>
    <t>OF 94</t>
  </si>
  <si>
    <t>E MANISTIQUE 464 PARK MANOR DEVELOPMENT COS PARK DR SUB L45 P42 PLATS, W C R 21/670 36 X 116</t>
  </si>
  <si>
    <t>deborahjor@yahoo.com</t>
  </si>
  <si>
    <t>Beverly Jordan</t>
  </si>
  <si>
    <t>Carter &amp; Associates Realty</t>
  </si>
  <si>
    <t>(248) 357-1755</t>
  </si>
  <si>
    <t>36X116</t>
  </si>
  <si>
    <t>W21I061315S</t>
  </si>
  <si>
    <t>NA</t>
  </si>
  <si>
    <t>INVESTOR'S DREAM! A TOTAL 20 TENANT OCCUPIED, 2, 3 4 &amp; 5 BEDROOMS HOMES, BRICK &amp; FRAME PROPERTIES FOR SALE. ALL TENANTS ARE A CURRENT IN RENT, WATER BILL AND TAXES ARE CURRENT. MOST ARE LONG STANDING TENANTS. ALL SECURUTY DEPOSITS WILL BE TRANSFERRED TO NEW OWNER. MUST BE PURCHASED IN BULKS OF 10. SELLER MAY CONSIDER A PURCHASE OF A MINIMUM OF 5. BUNDLE PURCHASE WILL CONSIST OF BOTH BRICK AND FRAME. CURRENT RENTS ARE, $600-$750. CALL AGENT FOR A LIST OF PROPERTIES AVAILABLE. BUYER TO PAY LISTING BROKER $195 TRANSACTION FEE, PER PROPERTY. CASH ONLY!! PROOF OF FUNDS REQUIRED PRIOR TO ANY SHOWINGS. BUYER/BUYER'S AGENT RESPONSBILE FOR VERIFYING ALL INFO.  PKG 2  ALL PROPERTIES WILL BE SOLD VIA WARRANTY DEED.</t>
  </si>
  <si>
    <t>PUBLIC REC</t>
  </si>
  <si>
    <t>PARK MANOR DEVELOPMENT COS PARK DRIVE SUB (PLATS)</t>
  </si>
  <si>
    <t>NORTH OF I-94</t>
  </si>
  <si>
    <t>200x200</t>
  </si>
  <si>
    <t>E MANISTIQUE 456 PARK MANOR DEVELOPMENT COS PARK DR SUB L45 P42 PLATS, W C R 21/670 36 X 116</t>
  </si>
  <si>
    <t>W21I061323S</t>
  </si>
  <si>
    <t>INVESTOR'S DREAM! A TOTAL 20 TENANT OCCUPIED, 2, 3 4 &amp; 5 BEDROOMS HOMES, BRICK &amp; FRAME PROPERTIES FOR SALE. ALL TENANTS ARE A CURRENT IN RENT, WATER BILL AND TAXES ARE CURRENT. MOST ARE LONG STANDING TENANTS. ALL SECURUTY DEPOSITS WILL BE TRANSFERRED TO NEW OWNER. DEED WILL BE PROVIDED AT CLOSING. MUST BE PURCHASED IN BULKS OF 10. SELLER MAY CONSIDER A PURCHASE OF A MINIMUM OF 5. BUNDLE PURCHASE WILL CONSIST OF BOTH BRICK AND FRAME. CURRENT RENTS ARE, $600-$750. CALL AGENT FOR A LIST OF PROPERTIES AVAILABLE. BUYER TO PAY LISTING BROKER $195 TRANSACTION FEE, PER PROPERTY. CASH ONLY!! PROOF OF FUNDS REQUIRED PRIOR TO ANY SHOWINGS. BUYER/BUYER'S AGENT RESPONSBILE FOR VERIFYING ALL INFO. PKG 2</t>
  </si>
  <si>
    <t>South of Cadieux / East of Jefferson</t>
  </si>
  <si>
    <t>Chimney Cap(s)</t>
  </si>
  <si>
    <t>Dining Room, Living Room, Master Bedroom</t>
  </si>
  <si>
    <t>30X23</t>
  </si>
  <si>
    <t>3 Car</t>
  </si>
  <si>
    <t>Hot Water</t>
  </si>
  <si>
    <t>Elevator/Lift</t>
  </si>
  <si>
    <t>PKK15 LOT 15 ASSESSOR'S GROSSE POINTE PARK PLAT NO. 1 PC 11,564,585 L66 P84 WCR</t>
  </si>
  <si>
    <t>(313) 884-2240</t>
  </si>
  <si>
    <t>shanasinecameron@gmail.com</t>
  </si>
  <si>
    <t>Shana Sine Cameron</t>
  </si>
  <si>
    <t>90.00X465.00</t>
  </si>
  <si>
    <t>Outstanding French Normandy residence designed by Wallace Frost located on a private lane adjacent to Lake St Clair.  This home offers grandeur and charm of yesterday with quality of construction throughout. Updated kitchen with custom cabinets, granite countertops &amp; tile backsplash, updated master bath &amp; newer central air conditioning throughout.  Turning staircase greets you as you walk in,  beautiful wet plaster &amp; timber detail throughout.  Living room with large natural stone fireplace, formal dining room with inlaid hardwood floors, wood paneling &amp; built-in safe for your silver!  A timeless sunroom with beautiful patio overlooking the expansive 3/4 acre lot.  Three car attached garage and plenty of parking in the courtyard. All bedrooms with private bathrooms.  Apartment/mother in law suite off of service stair and separate garage entry.  Additional Third-floor space with kitchen, two bedrooms and living room could be another teen space or mother in law suite.</t>
  </si>
  <si>
    <t>Appraisal</t>
  </si>
  <si>
    <t>ASSR'S GROSSE POINTE PARK PLAT NO 1</t>
  </si>
  <si>
    <t>http://www.planomatic.com/mls171272</t>
  </si>
  <si>
    <t>Patio, Porch</t>
  </si>
  <si>
    <t>Slate</t>
  </si>
  <si>
    <t>Cherboneau Place</t>
  </si>
  <si>
    <t>Disposal, Refrigerator, Stove</t>
  </si>
  <si>
    <t>Common Entry Building</t>
  </si>
  <si>
    <t>Kevin</t>
  </si>
  <si>
    <t>313-550-4798</t>
  </si>
  <si>
    <t>Lafayette to Orleans North to Cherboneau Place West</t>
  </si>
  <si>
    <t>Orleans</t>
  </si>
  <si>
    <t>Lafayette</t>
  </si>
  <si>
    <t>Crawl</t>
  </si>
  <si>
    <t>W ORLEANS 12 N 30 FT OF 13 LAFAYETTE PARK SUB L80 P87-91 PLATS,WCR 7/100 131 735 SQ FT</t>
  </si>
  <si>
    <t>(248) 594-4888</t>
  </si>
  <si>
    <t>kw@theplmgroup.org</t>
  </si>
  <si>
    <t>Kevin J Wobbe</t>
  </si>
  <si>
    <t>The PLM Group LLC</t>
  </si>
  <si>
    <t>W07I001961S</t>
  </si>
  <si>
    <t>Now is your chance to own a 1 bedroom/1 Bath Co-op in the heart of Downtown, within walking distance to many attractions including Greektown, Campus Martius, Riverfront, Stadiums, Theaters, and hundreds of bars/restaurants &amp; shops.  Close proximity to Wayne State University, Detroit Medical Center, and Henry Ford Hospital.  Very attractive location at an even more attractive price.  This is a Co-Op - sale is subject to board approval.  Call Kevin for Access...313-550-4798</t>
  </si>
  <si>
    <t>Now is your chance to own a 1 bedroom/1 Bath Co-op in the heart of Downtown, within walking distance to many attractions including Greektown, Campus Martius, Riverfront, Stadiums, Theaters, and hundreds of bars/restaurants &amp; shops.  Close proximity to Wayne State University, Detroit Medical Center, and Henry Ford Hospital.  Very attractive location at an even more attractive price.</t>
  </si>
  <si>
    <t>Co-Op</t>
  </si>
  <si>
    <t>LAFAYETTE PK (ALSO PG 91 )</t>
  </si>
  <si>
    <t>3RD</t>
  </si>
  <si>
    <t>Jim Renberg</t>
  </si>
  <si>
    <t>313-744-4020</t>
  </si>
  <si>
    <t>Woodward then west on Philadelphia</t>
  </si>
  <si>
    <t>of Woodward</t>
  </si>
  <si>
    <t>of West Grand Blvd</t>
  </si>
  <si>
    <t>S PHILADELPHIA 30 MACKS SUB L14 P15 PLATS, W C R 4/82 50 X 122</t>
  </si>
  <si>
    <t>jimr@citylivingdetroit.com</t>
  </si>
  <si>
    <t>James Renberg</t>
  </si>
  <si>
    <t>Corner Lot</t>
  </si>
  <si>
    <t>50.00X122.00</t>
  </si>
  <si>
    <t>W04I002013S</t>
  </si>
  <si>
    <t>Development opportunity. Close to Boston Edison, New Center and the Q-Line. Former service station. All gas tanks were removed in 1965 according to the Detroit Fire Department. The property is zoned R5 (Medium Density Residential) and has current legal land use permitted as "carry out restaurant" since 1984. The structure requires full rehab. Bedrooms, baths and kitchen sizes are estimates only and do not exist. Incredible location for single family or multi family development option's. Architectural rendering's under photo's showcase one option as a single family home, easily adding a second floor would then become a 2 family unit. Seller is a licensed real estate agent. Listing agent will be present at all showings.</t>
  </si>
  <si>
    <t>Development opportunity. Close to Boston Edison, New Center and the Q-Line. Former service station. All gas tanks were removed in 1965 according to the Detroit Fire Department. The property is zoned R5 (Medium Density Residential) and has current legal land use permitted as "carry out restaurant" since 1984. The structure requires full rehab. Bedrooms, baths and kitchen sizes are estimates only and do not exist. Incredible location for single family or multi family development option's. Architectural rendering's under photo's showcase one option as a single family home, easily adding a second floor would then become a 2 family unit. Seller is a licensed real estate agent.</t>
  </si>
  <si>
    <t>MACKS SUB OF S 1/2 OF LOT 2 OF 1/4 SEC 45</t>
  </si>
  <si>
    <t>JOHN R.</t>
  </si>
  <si>
    <t>Dishwasher, Disposal, Microwave, Stove, Other</t>
  </si>
  <si>
    <t>Brick, Cedar</t>
  </si>
  <si>
    <t>CAROL GITLIN</t>
  </si>
  <si>
    <t>EAST ONTO EDMUND OFF WOODWARD. BETWEEN JOHN R. AND BRUSH STREETS ON EDMUND.</t>
  </si>
  <si>
    <t>WOODWARD</t>
  </si>
  <si>
    <t>I-75</t>
  </si>
  <si>
    <t>Grounds Maintenance, Outside Lighting, Sprinkler(s)</t>
  </si>
  <si>
    <t>1 Assigned Space, Attached, Direct Access, Door Opener</t>
  </si>
  <si>
    <t>Cable Available, High Spd Internet Avail, Humidifier, Pets Allowed, Security Alarm (owned)</t>
  </si>
  <si>
    <t>(248) 739-9699</t>
  </si>
  <si>
    <t>visitcarol@yahoo.com</t>
  </si>
  <si>
    <t xml:space="preserve">Carol Lynn Gitlin                 </t>
  </si>
  <si>
    <t>Kensington Real Estate</t>
  </si>
  <si>
    <t>NEZ tax zone Presentation Center located at 318 Edmund - Call for an appointment 313-300-2099 The Office is open Daily 12-5:00 (Closed on Wed.) This is floorplan "A-1". Some options are shown in "renderings". Plans and more information can be found at www.citymoderndetroit.com Projected occupancy FALL 2018. Still time to personalize with decorative interior finishes.</t>
  </si>
  <si>
    <t>NEW CONSTRUCTION -  PHASE 2 - PROJ-OCC FALL 2018. STILL TIME TO MAKE DECORATIVE SELECTIONS! 3-Bed &amp; 3 Full Bath Carriage Home w/Private Balcony off 2nd flr. &amp; Private ROOFTOP TERRACE on 3rd Floor! Great for entertaining! Brush Park Premier City Modern Community. 2-Blocks East of the Q-line &amp; New Little Caesar's arena. Enjoy a view of Comerica Park, Ford Field &amp; the Detroit Skyline from your Rooftop Terrace. 1-Car attached Garage w/direct access/opener. No one lives above or below you! Contemporary Kitchen w/full overlay 42" Cabinets, Hood-fan, Gas SS Range, SS DW &amp; SS Micro in Island w/snack-bar overhang! Soft Close Doors/Drawers/hardware &amp; all Quartz Countertops. Hardwood in Kitchen/Dining/Living/Mud Room. Hardwood Staircase treads &amp; painted risers. All bedrooms have private Full Baths w/12x24 tile/Quartz countes. Laundry-2nd level. 9' Ceilings, Huge Windows, Studio/Volume Ceiling detail on 2nd flr.  NEZ tax zone! Beautiful Park "mews" in center of site.</t>
  </si>
  <si>
    <t>BLUEPRINT</t>
  </si>
  <si>
    <t>Balcony, Deck, Porch - Covered</t>
  </si>
  <si>
    <t>NEW CONSTRUCTION - PHASE 2 - PROJ-OCC FALL 2018. STILL TIME TO MAKE DECORATIVE SELECTIONS! 3-Bed &amp; 3 Full Bath Carriage Home w/Private Balcony off 2nd flr. &amp; Private ROOFTOP TERRACE on 3rd Floor! Great for entertaining! Brush Park Premier City Modern Community. 2-Blocks East of the Q-line &amp; New Little Caesar's arena. Enjoy a view of Comerica Park, Ford Field &amp; the Detroit Skyline from your Rooftop Terrace. 1-Car attached Garage w/direct access/opener. No one lives above or below you! Contemporary Kitchen w/full overlay 42" Cabinets, Hood-fan, Gas SS Range, SS DW &amp; SS Micro in Island w/snack-bar overhang! Soft Close Doors/Drawers/hardware &amp; all Quartz Countertops. Hardwood in Kitchen/Dining/Living/Mud Room. Hardwood Staircase treads &amp; painted risers. All bedrooms have private Full Baths w/12x24 tile/Quartz countes. Laundry-2nd level. 9' Ceilings, Huge Windows, Studio/Volume Ceiling detail on 2nd flr.  NEZ tax zone! Beautiful Park "mews" in center of site.</t>
  </si>
  <si>
    <t>NEZ tax zone Presentation Center located at 318 Edmund - Call for an appointment 313-300-2099 The Office is open Daily 12-5:00 (Closed on Wed.) This is floorplan "C-1". Some options are shown in "renderings". Plans and more information can be found at www.citymoderndetroit.com Projected occupancy FALL - 2018. Still time to personalize with decorative interior finishes. PHASE 2</t>
  </si>
  <si>
    <t>FALL 2018 Projected Occupancy! NEW CONSTRUCTION! STILL TIME MAKE DECORATIVE SELECTIONS! 3-Bed + Large Den/Loft &amp; 3 &amp; 1/2 Bath Carriage Home. Private 1st Floor Garden Patio. 2nd flr. Balcony off Owners Suite &amp; a Private ROOFTOP TERRACE! Living/Kitchen/Dining on 1st Floor. All Bedrooms &amp; Loft on 2nd/3rd Floors. Located in Brush Park's premier City Modern. 2-Blocks East of: Q-line &amp; Little Caesar's arena. Views of Comerica Park, Ford Field &amp; Detroit Skyline from your Rooftop Terrace. 1-Car attached Garage. No one lives above or below you! Kitchen w/full overlay 42" Cabinets, Hood-fan, Gas SS Range, SS DW &amp; SS Micro in Island w/snack-bar overhang! Soft Close Doors/Drawers/hardware &amp; all Quartz Countertops. Hardwood in Kitchen/Dining/Living/Loft. Hardwood Staircase treads/painted risers. All bedrooms w/private Full Baths w/12x24 tile &amp; Quartz countertops. Laundry on 2nd level. 9' Ceilings, Huge Windows, Studio Ceiling detail on 2nd flr. Mews/Park in Center of Neighborhood. NEZ tax zone!</t>
  </si>
  <si>
    <t>Balcony, Deck, Porch - Covered, Terrace</t>
  </si>
  <si>
    <t>Microwave, Refrigerator, Stove</t>
  </si>
  <si>
    <t>Common</t>
  </si>
  <si>
    <t>JABARI LONG</t>
  </si>
  <si>
    <t>Ceiling Fans 2+</t>
  </si>
  <si>
    <t>South of Jefferson and East of Van Dyke</t>
  </si>
  <si>
    <t>VAN DYKE</t>
  </si>
  <si>
    <t>Gate House, Grounds Maintenance, Outside Lighting, Pool - Common</t>
  </si>
  <si>
    <t>Attached, Basement Access, Carport</t>
  </si>
  <si>
    <t>Baseboard, Forced Air</t>
  </si>
  <si>
    <t>N JEFFERSON S 83 FT 1 BURDENO &amp; COULSONS SUB L27 P38 PLATS, W C R 20/40 45 X 83</t>
  </si>
  <si>
    <t>(248) 905-1215</t>
  </si>
  <si>
    <t>jabarilong@kw.com</t>
  </si>
  <si>
    <t>Jabari Long</t>
  </si>
  <si>
    <t>Keller Williams Home</t>
  </si>
  <si>
    <t>(248) 626-2100</t>
  </si>
  <si>
    <t>W20I000150S002L</t>
  </si>
  <si>
    <t>At closing.</t>
  </si>
  <si>
    <t>Dining table, couch, and cube end tables are excluded from the sale.  As-Is Sale.  Interview w/ Co-Op Board, Application, Background &amp; Credit Check required prior to close.  $1,500 EMD to be held with Listing Broker.  The unit CANNOT be used for rental purposes.</t>
  </si>
  <si>
    <t>Tired of the commute? Here is a great opportunity to experience life on the Riverfront! This well-maintained unit is in move-in condition.  It includes 1 covered parking space as well secure basement storage.  The association fees cover property taxes, water, insurance, as well as exterior maintenance.  Enjoy the fireworks from the 40‚Äô balcony that extends the length of the unit.  Watch the boat races from shared space on the riverfront.  Close to downtown, great freeway access, boating, biking, jogging, you name it!! Minutes away from Belle Isle, Wayne State University, DMC Hospitals, Little Caesars Arena, Ford Field, Comerica Park, Cobo Convention Center, Hart Plaza, along with dozens of hip new restaurants and bars. Enjoy the happenings of the nation‚Äôs Comeback City while realizing double digit appreciation.</t>
  </si>
  <si>
    <t>BURDENO AND COUSSONS SUB</t>
  </si>
  <si>
    <t>DETROIT RIVER</t>
  </si>
  <si>
    <t>SAINT LOUIS</t>
  </si>
  <si>
    <t>Ranch</t>
  </si>
  <si>
    <t>BROKER</t>
  </si>
  <si>
    <t>734-838-9197</t>
  </si>
  <si>
    <t>SOUTH OF MCNICHOLS, EAST OF MOUND</t>
  </si>
  <si>
    <t>MOUND</t>
  </si>
  <si>
    <t>MCNICHOLS</t>
  </si>
  <si>
    <t>E ST LOUIS 208 S 3 FT 207 ARTHUR T WATERFALLS MT ELLIOTT L57 P17 PLATS, WCR 13/321 43 X 120</t>
  </si>
  <si>
    <t>rmiller@detpro.com</t>
  </si>
  <si>
    <t>Mark Hutter</t>
  </si>
  <si>
    <t>Detroit Investment Company</t>
  </si>
  <si>
    <t>(734) 838-9197</t>
  </si>
  <si>
    <t>43x 120</t>
  </si>
  <si>
    <t>W13I011193S</t>
  </si>
  <si>
    <t>TURN KEY INVESTOR PROPERTY! LONG STANDING TENANT OCCUPIED PROPERTY. TENANT IS CURRENTLY MONTH TO MONTH. MONTHLY RENT AMOUNT IS $690. ALL SHOWINGS REQUIRE A 72 HOUR LEAD TIME, PLEASE DO NOT BOTHER THE TENANT. PROPERTY IS SOLD AS-IS. ALL DIMENSIONS ARE ESTIMATED AND SHOULD BE VERIFIED WITH THE BUYER'S AGENT. BUYER TO PAY DETROIT INVESTMENT COMPANY A $250 PROCESSING FEE AT CLOSING. EMD TO BE HELD BY DETROIT INVESTMENT COMPANY OR SELLER'S TITLE COMPANY.</t>
  </si>
  <si>
    <t>TURN KEY INVESTOR PROPERTY! LONG STANDING TENANT OCCUPIED PROPERTY. TENANT IS CURRENTLY MONTH TO MONTH. MONTHLY RENT AMOUNT IS $690. ALL SHOWINGS REQUIRE A 72 HOUR LEAD TIME, PLEASE DO NOT BOTHER THE TENANT. PROPERTY IS SOLD AS-IS. ALL DIMENSIONS ARE ESTIMATED AND SHOULD BE VERIFIED WITH THE BUYER'S AGENT. BUYER TO PAY DETROIT INVESTMENT COMPANY A $250 PROCESSING FEE AT CLOSING.</t>
  </si>
  <si>
    <t>WATERFALLS ARTHUR T MT ELLIOTT</t>
  </si>
  <si>
    <t>ELDRIDGE</t>
  </si>
  <si>
    <t>Stove</t>
  </si>
  <si>
    <t>Kabir</t>
  </si>
  <si>
    <t>S of Carpenter E off of Conant</t>
  </si>
  <si>
    <t>Carpenter</t>
  </si>
  <si>
    <t>S ELDRIDGE W 30 FT OF E 60 FT 288 SHIPMANS L25 P43 PLATS, W C R 13/212 30 X 109</t>
  </si>
  <si>
    <t>30.00X109.00</t>
  </si>
  <si>
    <t>W13I006106S</t>
  </si>
  <si>
    <t>closing</t>
  </si>
  <si>
    <t>Nicely renovated 3 bedroom home located in a desirable neighborhood. New flooring, painting and completely renovated bathroom. Home has replacement energy efficient windows. Property was purchased from Wayne County Tax sale and Seller transfer ownership with a Quit Claim Deed.</t>
  </si>
  <si>
    <t>Nicely renovated 3 bedroom home located in a desirable neighborhood. New flooring, painting and completely renovated bathroom. Home has replacement energy efficient windows.</t>
  </si>
  <si>
    <t>SHIPMANS (PLATS)</t>
  </si>
  <si>
    <t>HURLBUT</t>
  </si>
  <si>
    <t>Vinyl, Other</t>
  </si>
  <si>
    <t>Milton G. Owens-Crawford</t>
  </si>
  <si>
    <t>313-363-3991</t>
  </si>
  <si>
    <t>Traveling Eastbound on Jefferson from E. Grand Blvd, make a left on Hurlbut home will be on the left side of the street.</t>
  </si>
  <si>
    <t>CADILLAC</t>
  </si>
  <si>
    <t>Forced Air, Radiant</t>
  </si>
  <si>
    <t>W HURLBUT 185 WATERWORKS SUB L9 P91 PLATS, W C R 19/33 50 X 115</t>
  </si>
  <si>
    <t>(313) 363-3991</t>
  </si>
  <si>
    <t>milton@reachrealtygroup.com</t>
  </si>
  <si>
    <t>Milton G Owens-Crawford</t>
  </si>
  <si>
    <t>Reach Realty Group, LLC</t>
  </si>
  <si>
    <t>(248) 395-6885</t>
  </si>
  <si>
    <t>50.00X115.00</t>
  </si>
  <si>
    <t>W19I004884S</t>
  </si>
  <si>
    <t>ASAP</t>
  </si>
  <si>
    <t>LETS GET THIS DEAL DONE!!! CONTACT MILTON DIRECTLY AT 313-363-3991 FOR SHOWING APPOINTMENTS.  Refer to docs section of the MLS for additional information on the homes in the package. Home being sold "As is/where is". All measurement estimated, buyer agent to verify all info including final water read. $395 office transaction fee payable at closing. 24 hour notice for house sitter notice. ~BATVAI, $395 OFFICE TRANSACTION FEE PAYABLE AT CLOSING.</t>
  </si>
  <si>
    <t>INVESTOR SPECIAL! HOME IS APART OF A 15 PROPERTY PACKAGE. This home can be purchased separately or with any other homes in the package for a reduced rate. Take a look at this 4 bedroom, colonial style home located in the Waterworks subdivision across from the Marina District and the Gold Coast area that sits directly off of Jefferson Blvd and less than 5 mile from DOWNTOWN DETROIT. Home features subtle antic features awaiting to be restored back to its original luster as well as wood flooring throughout. Loft style attic with potential to be converted into a 5th Bedroom! Less than 5 miles from Downtown Detroit. Quit Claim Deed sale/tax auction title. Home being sold "As is/where is". All measurements estimated, buyer agent to verify all information and order final water read. $395 office transaction fee payable at closing. 24 hour notice for house sitter notice. Being sold with 1519 HURLBUT for 60k. ~BATVAI, $395 OFFICE TRANSACTION FEE PAYABLE AT CLOSING.</t>
  </si>
  <si>
    <t>WATERWORKS (PLATS)</t>
  </si>
  <si>
    <t>https://www.dropbox.com/sh/16ecxtamaxczu2n/AABy25BiyrejDiKf_ThpLIega?dl=0</t>
  </si>
  <si>
    <t>Porch - Covered, Porch - Enclosed</t>
  </si>
  <si>
    <t>BETHUNE</t>
  </si>
  <si>
    <t>Daylight, Walk-Up Access</t>
  </si>
  <si>
    <t>Darin McLeskey</t>
  </si>
  <si>
    <t>313-334-3337</t>
  </si>
  <si>
    <t>Woodward to Bethune East</t>
  </si>
  <si>
    <t>St. Antoine</t>
  </si>
  <si>
    <t>Bethune</t>
  </si>
  <si>
    <t>S BETHUNE N 58 FT 247 AND VAC CUSTER AVE ADJ WM Y HAMLIN &amp; S J BROWNS L8 P72 PLATS, W C R 3/91 30 X 58</t>
  </si>
  <si>
    <t>(844) 533-6686</t>
  </si>
  <si>
    <t>darinm@denovorealestate.com</t>
  </si>
  <si>
    <t>Denovo Real Estate</t>
  </si>
  <si>
    <t>30.00X58.00</t>
  </si>
  <si>
    <t>W03I001891S</t>
  </si>
  <si>
    <t>Immed</t>
  </si>
  <si>
    <t>Easy to show, sold on Warranty deed. Home needs work, proof of funds greater than $30k required for land contract showings.</t>
  </si>
  <si>
    <t>Check out this quaint gambrel bungalow in a budding part of the North End. With nearby projects and dozens of home under renovation, this can be yours, in the center of it all. Just a few blocks to the Q-Line and with easy freeway access, this home is ready to be updated and personalized. 24 hour notice to show, cash or land contract offers will be considered.</t>
  </si>
  <si>
    <t>WM. Y. HAMLIN &amp; S. J. BROWNS SUB (PLATS)</t>
  </si>
  <si>
    <t>ARETHA</t>
  </si>
  <si>
    <t>Showing Time</t>
  </si>
  <si>
    <t>Take Lodge service drive, then to Contours, then go west to Aretha to your new home!</t>
  </si>
  <si>
    <t>East of Trumbull</t>
  </si>
  <si>
    <t>South of Warren</t>
  </si>
  <si>
    <t>S W CANFIELD UNIT 95 WOODBRIDGE ESTATES WAYNE COUNTY CONDO SUB PLAN NO. 690 MASTER DEED RECORDED L37414 P298, FIRST AMEN</t>
  </si>
  <si>
    <t>(248) 688-4330</t>
  </si>
  <si>
    <t>davidfisherrealtor@gmail.com</t>
  </si>
  <si>
    <t>David A Fisher</t>
  </si>
  <si>
    <t>Keller Williams Advantage</t>
  </si>
  <si>
    <t>(248) 380-8800</t>
  </si>
  <si>
    <t>65x106x65x106</t>
  </si>
  <si>
    <t>W06I001120S005</t>
  </si>
  <si>
    <t>Welcome Home! Built in 2015 and priced well under $200 a square foot this one is a must see. A cape cod complete with spacious first floor master, and a closet that will make anybody jump for joy. Is Storage an issue? It won't be an issue here, with a full basement and a large attached garage you won't be disappointing with this one. Aretha features beautiful hardwood floors, Granite, and don't forget about the in ground sprinkler system. Transferable tax abatement is set to stay in effect for the next 12 years! A few minutes major hospitals, and even closer to Cass Tech High School, not to mention less than a $7 dollar Uber from Little Caesars Arena and Downtown Detroit, you will kick your self if you miss out on this one. BAVAI, Easy Showings. Appliances not included in sale of property</t>
  </si>
  <si>
    <t>Welcome Home! Built in 2015 and priced well under $200 a square foot this Woodbridge estates is surely a must see. A cape cod complete with spacious first floor master, and closet  space that will make anyone jump for joy. Is Storage an issue? It won't be an issue here, with a full basement and a large attached garage you won't be disappointing with this one. Worried about buying a home with issues? Pillar to Post has already been out and completed a pre-listing home inspection for you! Aretha features beautiful hardwood floors, Granite, and don't forget about the in ground sprinkler system. Transferable tax abatement is set to stay in effect for the next 12 years, taxes are only $2700 a year! A few minutes major hospitals, and even closer to Cass Tech High School, not to mention less than a $7 dollar Uber from Little Caesars Arena and Downtown Detroit, you will kick your self if you miss out on this one.</t>
  </si>
  <si>
    <t>WAYNE COUNTY CONDO SUB PLAN NO. 690</t>
  </si>
  <si>
    <t>https://www.propertypanorama.com/instaview/nocbor/218028695</t>
  </si>
  <si>
    <t>BALFOUR</t>
  </si>
  <si>
    <t>Platted Sub.</t>
  </si>
  <si>
    <t>Daniel</t>
  </si>
  <si>
    <t>313-550-2267</t>
  </si>
  <si>
    <t>SW corner of Balfour &amp; Vernor</t>
  </si>
  <si>
    <t>3 Mile</t>
  </si>
  <si>
    <t>Kercheval</t>
  </si>
  <si>
    <t>Fenced, Outside Lighting, Sprinkler(s)</t>
  </si>
  <si>
    <t>Dining Room, Family Room, Living Room</t>
  </si>
  <si>
    <t>20x20</t>
  </si>
  <si>
    <t>Forced Air, Hot Water</t>
  </si>
  <si>
    <t>Air Cleaner, Cable Available, High Spd Internet Avail, Humidifier, Jetted Tub, Programmable Thermostat, Security Alarm (owned)</t>
  </si>
  <si>
    <t>PKX176 LOT 176 GROSSE PTE MANOR SUB PC 126,127 L32 P96 WCR</t>
  </si>
  <si>
    <t>daniel@danielsalden.com</t>
  </si>
  <si>
    <t>Daniel E Salden</t>
  </si>
  <si>
    <t>ProBroker Realty, LC</t>
  </si>
  <si>
    <t>(313) 550-2267</t>
  </si>
  <si>
    <t>72x170</t>
  </si>
  <si>
    <t>THE home for your buyers seeking updates and classic character. The combination of features, finishes &amp; size is truly a rarity. EZ showings thru Showingtime. Seller does not authorize visits unaccompanied by licensed agent. Listing agent related to seller. Offers/questions to salden@comcast.net promptly &amp; professionally responded to. GPP C of O complete</t>
  </si>
  <si>
    <t>Country tudor brick home with six bed, three full bath &amp; two half bath with all the updates. Open foyer with dramatic staircase opens to large living room with grand fireplace &amp; lots of windows. Gourmet eat in kitchen with high end appliances, custom cabinetry, farmers sink w/ wall mount faucet and marble countertops. Butlers pantry for gracious service in dining room with tiled fireplace. High ceilings in family room addition with french doors to patio, gas fireplace, second half bath and foyer/mudroom. Basement under family room fully finished for additional entertaining space. Zoned home heating by boiler (2012) and two separate force air heat/cooling units. Thermopane windows with internal dividers. Covered bluestone front porch.New brick front walk, circular drive of exposed aggregate &amp; all sidewalks to match. Dual staircases to second floor &amp; basement. Patterson &amp; Windmill parks just down the road. Walk to Kercheval shopping in GPP Incomparable home to coddle it's new owners.</t>
  </si>
  <si>
    <t>Measured+</t>
  </si>
  <si>
    <t>GROSSE POINTE MANOR SUB</t>
  </si>
  <si>
    <t>Lake St. Clair</t>
  </si>
  <si>
    <t>Patio, Porch - Covered</t>
  </si>
  <si>
    <t>05101 - Det South Of Grand River</t>
  </si>
  <si>
    <t>MILITARY</t>
  </si>
  <si>
    <t>Regina Sanchez</t>
  </si>
  <si>
    <t>313-333-7971</t>
  </si>
  <si>
    <t>Attic Fan, Ceiling Fan</t>
  </si>
  <si>
    <t>major cross streest are w vernor hwy and livernois.</t>
  </si>
  <si>
    <t>livernois</t>
  </si>
  <si>
    <t>w. vernor hwy</t>
  </si>
  <si>
    <t>Basement, Michigan Basement</t>
  </si>
  <si>
    <t>W MILITARY N 24.75 FT OF S 34.75 FT 571 DANIEL SCOTTENS RESUB L3 P32 PLATS, W C R 16/26 24.75 X 150</t>
  </si>
  <si>
    <t>(313) 333-7971</t>
  </si>
  <si>
    <t>reginasanchez2000@gmail.com</t>
  </si>
  <si>
    <t>Regina M Sanchez</t>
  </si>
  <si>
    <t>RE/MAX Innovation</t>
  </si>
  <si>
    <t>(734) 246-2200</t>
  </si>
  <si>
    <t>24.75X150.00</t>
  </si>
  <si>
    <t>W16I016407S</t>
  </si>
  <si>
    <t>LOTS OF POTENTIAL WITH THIS MONEY MAKER RIGHT IN THE HEART OF SOUTHWEST DETROIT.  HOME FEATURES 3 BEDS ON FIRST FLOOR AND A ONE BED ROOM MOTHER IN LAW SUIET ON THE SECOND FLOOR COMPLETE WITH A FULL KITCHEN,  BATH,  HUGE LIVINGROOM ON THE SECOND FLOOR.  BASEMENT ALSO HAS A FULL BATHROOM AND A THIRD KITCHEN. HOME IS NEAR MANY AMENITIES. HOME IS BEING SOLD IN AS IS CONDITIONS.   Seller requires a 24 notice for showings.</t>
  </si>
  <si>
    <t>LOTS OF POTENTIAL WITH THIS MONEY MAKER RIGHT IN THE HEART OF SOUTHWEST DETROIT.  HOME FEATURES 3 BED ROOMS ON FIRST FLOOR AND A ONE BED ROOM MOTHER IN LAW SUIET ON THE SECOND FLOOR, COMPLETE WITH A FULL KITCHEN,  BATH,  HUGE LIVINGROOM ON THE SECOND FLOOR.  BASEMENT ALSO HAS A FULL BATHROOM AND A THIRD KITCHEN. HOME IS NEAR MANY AMENITIES. HOME IS BEING SOLD IN AS IS CONDITIONS.</t>
  </si>
  <si>
    <t>DANIEL SCOTTENS RESUB (PLATS)</t>
  </si>
  <si>
    <t>Wykes</t>
  </si>
  <si>
    <t>Disposal, Dryer, Microwave, Refrigerator, Stove, Washing Machine</t>
  </si>
  <si>
    <t>Nancy Kattouah</t>
  </si>
  <si>
    <t>248-557-4646</t>
  </si>
  <si>
    <t>West of Livernois on Warren to North on Wykes</t>
  </si>
  <si>
    <t>Livernois</t>
  </si>
  <si>
    <t>Warrent</t>
  </si>
  <si>
    <t>W WYKES 392 DOVERCOURT PARK SUB L34 P78 PLATS, W C R 18/371 33 X 110</t>
  </si>
  <si>
    <t>(248) 557-4646</t>
  </si>
  <si>
    <t>kattouah6@aol.com</t>
  </si>
  <si>
    <t>Nashwa E Kattouah</t>
  </si>
  <si>
    <t>New American Mark-I R E</t>
  </si>
  <si>
    <t>33 x 110</t>
  </si>
  <si>
    <t>W18I013435S</t>
  </si>
  <si>
    <t>24 HOUR NOTICE TO SHOW</t>
  </si>
  <si>
    <t>24 HOUR NOTICE TO SHOW.</t>
  </si>
  <si>
    <t>Conventional</t>
  </si>
  <si>
    <t>Deck, Porch - Enclosed</t>
  </si>
  <si>
    <t>Trombley</t>
  </si>
  <si>
    <t>Dishwasher, Disposal, Dryer, Freezer, Microwave, Refrigerator, Stove, Washing Machine</t>
  </si>
  <si>
    <t>Coldwell Banker Weir Manuel</t>
  </si>
  <si>
    <t>(313) 886-4200</t>
  </si>
  <si>
    <t>Attic Fan, Ceiling Fan, Central Air</t>
  </si>
  <si>
    <t>SW corner of Jefferson and Trombley</t>
  </si>
  <si>
    <t>Fenced, Gutter Guard System, Outside Lighting, Satellite Dish</t>
  </si>
  <si>
    <t>30x35</t>
  </si>
  <si>
    <t>Detached, Door Opener, Electricity, Heated, Lift, Workshop</t>
  </si>
  <si>
    <t>5 Car</t>
  </si>
  <si>
    <t>Air Cleaner, Cable Available, Carbon Monoxide Alarm(s), Humidifier, Intercom</t>
  </si>
  <si>
    <t>PKYY942 LOT 942 WINDMILL PTE SUB PC 126,127,379,570,696 L37 P5, 6 WCR</t>
  </si>
  <si>
    <t>(313) 670-3602</t>
  </si>
  <si>
    <t>rcollingwood@cbwm.com</t>
  </si>
  <si>
    <t>Rey G Collingwood</t>
  </si>
  <si>
    <t>Coldwell Banker Weir Manuel-GPF</t>
  </si>
  <si>
    <t>47x187x90x181</t>
  </si>
  <si>
    <t>Negotiable</t>
  </si>
  <si>
    <t>5 car space could be converted to in-law suite with own garage. Car hoist negotiable. Some Occupancy may be required.</t>
  </si>
  <si>
    <t>Location &amp; lifestyle! This is home for the long haul! Be the proud fourth owner, S of Jefferson with proximity to exclusive Patterson and Windmill Pointe Parks on international waterways of Lake St. Clair, 15 minutes to Detroit. All checkpoints found here in this unique, meticulously maintained colonial. Comfort, character, and charm! Coved ceilings, wood trim, hardwood floors throughout. Formal dining, spacious eat-in kitchen. Sunroom will spark your imagination for year-round use. A surprise for the "gearhead" - a 5-car project garage, in addition to 2 car attached garage. Mature trees and partially fenced corner lot. Home's updates include newer tear off roof, Pella windows, newer heat and A/C, electrical. Finished basement, fruit cellar, tons of shelving, storage. Amenities minutes away include tennis, golf, all water sports, ice skating, scenic walks, community education, nationally renown Grosse Pointe Yacht Club, Country Club of Detroit, schools, hospitals, shopping, and more!</t>
  </si>
  <si>
    <t>WINDMILL POINTE SUB</t>
  </si>
  <si>
    <t>Cash, Conventional, VA, Warranty Deed</t>
  </si>
  <si>
    <t>BURNS</t>
  </si>
  <si>
    <t>Colonial, Historic</t>
  </si>
  <si>
    <t>LISA HALL</t>
  </si>
  <si>
    <t>248-374-7700</t>
  </si>
  <si>
    <t>Ceiling Fan, Central Air, ENERGY STAR¬Æ Qualified A/C Equipment, ENERGY STAR¬Æ Qualified Ceiling Fan(s)</t>
  </si>
  <si>
    <t>Off Jeffersons on Burns</t>
  </si>
  <si>
    <t>EAST OF VAN DYKE</t>
  </si>
  <si>
    <t>VERNOR</t>
  </si>
  <si>
    <t>ENERGY STAR¬Æ Qualified Skylights, ENERGY STAR¬Æ Qualified Solar Light Tubes, Fenced, Outside Lighting, Spa/Hot-tub</t>
  </si>
  <si>
    <t>Basement, Living Room</t>
  </si>
  <si>
    <t>40x26</t>
  </si>
  <si>
    <t>Detached, Door Opener, Electricity, Heated</t>
  </si>
  <si>
    <t>ENERGY STAR¬Æ Qualified Furnace Equipment, ENERGY STAR¬Æ/ACCA RSI¬Æ Qualified Installation, Forced Air, Zoned</t>
  </si>
  <si>
    <t>Cable Available, ENERGY STAR¬Æ Qualified Door(s), ENERGY STAR¬Æ Qualified Exhaust Fan(s), ENERGY STAR¬Æ Qualified Light Fixture(s), ENERGY STAR¬Æ Qualified Window(s), High Spd Internet Avail, Jetted Tub, Programmable Thermostat, Wet Bar</t>
  </si>
  <si>
    <t>W BURNS 37 ASSESSORS PLAT OF PT OF PCS 27 AND 180 L66 P55 PLATS, W C R 17/548 75 X 181.395A</t>
  </si>
  <si>
    <t>remaxdreamproperties@gmail.com</t>
  </si>
  <si>
    <t>Lisa Hall</t>
  </si>
  <si>
    <t>(248) 374-7700</t>
  </si>
  <si>
    <t>75 X 181 X 75 X 181</t>
  </si>
  <si>
    <t>W17I006632S</t>
  </si>
  <si>
    <t>Detroit's famous Historic Indian Village! Amazing historic home with all the amenities of a new home. Completely updated with luxury finishes, all new kitchen with new appliances, all new bathrooms, huge owner suite with Jacuzzi spa tub, 3 floors with spacious family room areas as well as large cedar closets this estate has it all history, heritage, luxury, and is truly fit for a king or queen. Finished basement with fireplace, large 3 season sun room has all new windows and will delight, large deck, office, 2 stair cases, Grand entrance with large sitting area on 2nd floor landing, custom iron spinals are artful modern day craftsmanship! Large garage currently is an apartment in on of the 3 car garages w/full kitchen  &amp; bath, could be remolded, and used as a housekeepers quarters or returned back to 3 car garage your choice seller to do either.  2K allowance for lighting fixtures or buy them &amp; owner will install.  Look no further this home has it all, two new high efficiency furnace</t>
  </si>
  <si>
    <t>https://player.vimeo.com/external/248807451.hd.mp4?s=f05caf084ea320dae0c8151a82f62764c89d7ef1&amp;profile_id=174</t>
  </si>
  <si>
    <t>ENERGY STAR¬Æ Qualified Water Heater, Natural Gas</t>
  </si>
  <si>
    <t>Balcony, Deck, Patio, Porch, Porch - Covered, Porch - Enclosed</t>
  </si>
  <si>
    <t>ALGER</t>
  </si>
  <si>
    <t>Luis Machado</t>
  </si>
  <si>
    <t>(313)263-5234</t>
  </si>
  <si>
    <t>South of Davison Fwy &amp; E of John C Lodge Fwy; E of Woodward</t>
  </si>
  <si>
    <t>John C Lodge Fwy</t>
  </si>
  <si>
    <t>Davison Fwy</t>
  </si>
  <si>
    <t>N ALGER 19 JACOB BREITMEYERS SECOND SUB L27 P36 PLATS, W C R 3/104 30 X 113</t>
  </si>
  <si>
    <t>(313) 831-4000</t>
  </si>
  <si>
    <t>luism.dpx@gmail.com</t>
  </si>
  <si>
    <t>Dream Realty Company</t>
  </si>
  <si>
    <t>(313) 261-0053</t>
  </si>
  <si>
    <t>30.00X113.00</t>
  </si>
  <si>
    <t>W03I002343S</t>
  </si>
  <si>
    <t>BATVAI. Motivated seller. Being sold with back taxes and back water bills. Call and schedule an appointment at 313.263.5234 or email luism.dpx@gmail.com. Submit all offers to luism.dpx@gmail.com. Application fee $35 for one applicant and $45 for two applicants. ***LEASE WITH THE OPTION TO PURCHASE OPTIONS AVAILABLE FOR THIS HOME***. Call and schedule your appointment today! Seller will not entertain any land contract offers. Property to be conveyed via quit claim deed for cash sales, unless otherwise requested. Please review a general lease with the option contract with your buyer prior to submitting any seller financed offers.</t>
  </si>
  <si>
    <t>Rehab opportunity on Detroit's North End. This home needs an extensive rehab, but the bones are there. Conveniently located in the second block off Woodward Avenue, just blocks north of the last stop of the M-1 RAIL, and with a little bit of TLC you can make this your dream home. 3 spacious bedrooms and one full bathroom in this 2-story home. This is an ideal home is to make your own, and a great investment opportunity. ***LEASE WITH THE OPTION TO PURCHASE OPTIONS AVAILABLE FOR THIS HOME***.</t>
  </si>
  <si>
    <t>BREITMEYERS JACOB SECOND SUB</t>
  </si>
  <si>
    <t>MELVILLE</t>
  </si>
  <si>
    <t>Microwave, Refrigerator</t>
  </si>
  <si>
    <t>Christian Draheim</t>
  </si>
  <si>
    <t>313-410-8445</t>
  </si>
  <si>
    <t>SOUTH ON WEST END TO EAST ON MELVILLE</t>
  </si>
  <si>
    <t>E of West End</t>
  </si>
  <si>
    <t>S of Fort Street</t>
  </si>
  <si>
    <t>N MELVILLE 69 W 5 FT 70 RATHBONES SUB L12 P34 PLATS, W C R 18/20 30 X 100</t>
  </si>
  <si>
    <t>(313) 410-8445</t>
  </si>
  <si>
    <t>christian@draheimproperties.com</t>
  </si>
  <si>
    <t>National Realty Centers Birmingham</t>
  </si>
  <si>
    <t>(248) 724-1234</t>
  </si>
  <si>
    <t>W18I000286S</t>
  </si>
  <si>
    <t>30 Days</t>
  </si>
  <si>
    <t>Great Opportunity with a lot of possibilities! SW Detroit. Live in this this 4-5 Bedroom Single Family Home OR convert it back to a 2 Family Home and live in one unit and rent out there other. Breakers boxes and meters are already installed. The basement is spacious and could be a great space for a work shop, artist studio, rehearsal space, etc. and there is plenty of storage space too. Conveniently located close to schools, shopping and restaurants. Easy freeway access to I-75, Downtown or Downriver in minutes. Refrigerator &amp; Microwave included in sale. As Is Sale. Cash, Conventional, FHA, VA or Renovation Loan/Mortgage Financing. Conventional Fannie Mae Homestyle Renovation Loan or FHA 203K Renovation Loan - Full or Streamline. Currently Tenant Occupied - 24 Hours Notice to Show. Tenant to vacate property 30 days after closing. Pre Qualified Buyers. No Virtual Showings. Buyer's Agent to Accompany Buyer(s) at All Times. BATVAI.</t>
  </si>
  <si>
    <t>Great Opportunity with a lot of possibilities! SW Detroit. Live in this this 4-5 Bedroom Single Family Home OR convert it back to a 2 Family Home and live in one unit and rent out there other. Breakers boxes and meters are already installed. The basement is spacious and could be a great space for a work shop, artist studio, rehearsal space, etc. and there is plenty of storage space too. Conveniently located close to schools, shopping and restaurants. Easy freeway access to I-75, Downtown or Downriver in minutes. Refrigerator &amp; Microwave included in sale. As Is Sale. Buyer's Agent to Accompany Buyer(s) at All Times.</t>
  </si>
  <si>
    <t>RATHBONES SUB (PLATS)</t>
  </si>
  <si>
    <t>https://www.thispropertytour.com/uvt/gcOxO/REALCOMP/217093081/7850-MELVILLE-Street-Detroit-MI-48209</t>
  </si>
  <si>
    <t>Balcony, Porch - Covered</t>
  </si>
  <si>
    <t>SHELBY</t>
  </si>
  <si>
    <t>Common, Unfinished</t>
  </si>
  <si>
    <t>Office</t>
  </si>
  <si>
    <t>Central Air, Heat Pump</t>
  </si>
  <si>
    <t>At the corner of Washington and Michigan</t>
  </si>
  <si>
    <t>Washington</t>
  </si>
  <si>
    <t>Awning/Overhang(s), Club House, Disabled Access, Grounds Maintenance, Outside Lighting, Pool - Inground, Private Entry, Security Patrol, Sprinkler(s)</t>
  </si>
  <si>
    <t>2+ Assigned Space(s), Attached</t>
  </si>
  <si>
    <t>Forced Air, Heat Pump</t>
  </si>
  <si>
    <t>Heat Pump</t>
  </si>
  <si>
    <t>Cable Available, High Spd Internet Avail, Indoor Pool, Intercom, Jetted Tub, Pets Allowed</t>
  </si>
  <si>
    <t>N MICHIGAN UNIT 41 WAYNE COUNTY CONDOMINIUM PLAN NO. 918; "BOOK CADILLAC CONDOMINIUM" L44899 P51-151 DEEDS, WCR FIRST AMENDMENT RECORDED L45591 P213-273 DEEDS, WCR SECOND AMENDMENT RECORDED L47488 P784-809 DEEDS, WCR  2/201 0.2370% NEZ REHAB CERT#N2006-0781, RELATED PARCEL #23002006.0781</t>
  </si>
  <si>
    <t>jerome@theloftwarehouse.com</t>
  </si>
  <si>
    <t>Jerome Huez</t>
  </si>
  <si>
    <t>W02I000259S041</t>
  </si>
  <si>
    <t>Tenant occupied until 5/31/18. 48 hour notice required by tenant. Plan your showing request accordingly so that our team has enough time to obtain tenant authorization. Monthly parking is no longer an option for residents, so make sure your client knows about the 2 parking spaces coming with this unit.</t>
  </si>
  <si>
    <t>The Residences at The Westin Book Cadillac bring unequaled design, quality and service back to Detroit in an exclusive and distinct cultural landmark. At The Residences at The Westin Book Cadillac, the quality of your lifestyle depends upon you. You will feel transformed as you step off the private elevator into the elegance of your own luxury home. Take pleasure in your expansive living spaces with unparalleled views and design details. Have your dry cleaning picked up and dropped off, engage the services of the catering department, take the elevator a short distance to the WestinWORKOUT¬Æ fitness area featuring an indoor heated pool, or use one of the two award winning on-site restaurants as your own kitchen. This 27th floor unit is spacious and comes with 2 precious parking spaces. NEZ taxes are virtually free at $167/year. Abatement is valid until 2023.</t>
  </si>
  <si>
    <t>Developer</t>
  </si>
  <si>
    <t>WAYNE COUNTY CONDO PLAN NO 918 (BOOK CADILLAC CONDO)</t>
  </si>
  <si>
    <t>http://www.bookcadillacresidences.com</t>
  </si>
  <si>
    <t>10K</t>
  </si>
  <si>
    <t>Howard</t>
  </si>
  <si>
    <t>High Rise, Loft</t>
  </si>
  <si>
    <t>Christian Grothe</t>
  </si>
  <si>
    <t>248-979-1900</t>
  </si>
  <si>
    <t>W Lafayette, R on 3rd Ave, R on Howard St.</t>
  </si>
  <si>
    <t>3rd Ave</t>
  </si>
  <si>
    <t>Michigan Ave</t>
  </si>
  <si>
    <t>Grounds Maintenance, Outside Lighting, Pool - Common, Private Entry, Security Patrol, Spa/Hot-tub</t>
  </si>
  <si>
    <t>1 Assigned Space, Attached, Direct Access, Electricity, Heated</t>
  </si>
  <si>
    <t>Cable Available, Elevator/Lift, High Spd Internet Avail, Indoor Pool, Intercom, Programmable Thermostat</t>
  </si>
  <si>
    <t>cgrothe@gmail.com</t>
  </si>
  <si>
    <t>Christian J Grothe</t>
  </si>
  <si>
    <t>W04I000180S002L</t>
  </si>
  <si>
    <t>Sophisticated luxury condo at Detroit's premier New Construction High Rise - The Ashton. Floor-to-ceiling windows that capture incredible views of the City &amp; Detroit River. Beautiful, gourmet kitchen with custom cabinetry, top-end appliances &amp; a large granite island. Modern, open layout with a spacious living room &amp; sizable inset balcony capturing stunning vistas of the surrounding area. Luxurious master suite with large walk-through closet &amp; spacious master bath featuring a dual sink vanity, designer finishes &amp; fixtures.The Ashton is a full service, doorman/concierge 12 story high-rise in short walking distance to many of Detroit's best entertainment venues. The building features a 4th floor rooftop garden with a boardwalk for sunbathing &amp; relaxing, a indoor swimming pool, yoga room, exercise room, billiards room &amp; an incredible outdoor entertaining area with barbecue grills. Secure parking garage &amp; first floor destination restaurant.</t>
  </si>
  <si>
    <t>Builder</t>
  </si>
  <si>
    <t>HOWARD UNIT 7S1</t>
  </si>
  <si>
    <t>3rd St</t>
  </si>
  <si>
    <t>1 Assigned Space, Attached, Electricity, Heated</t>
  </si>
  <si>
    <t>S HOWARD PT OF 20 DESC AS FOLS: BEG AT THE INTSEC OF THE E'LY LINE OF THIRD AVE (60FT WD) &amp; THE S'LY LINE OF HOWARD ST (60 FT WD); TH N 59D 50M 38S E225 FT ALG SD S'LY LINE OF HOWARDST TO A PTE; TH S 30D 11M 37S E 140.09 FT TO C L OF VAC PUBLIC ALLEY (20 FT WD); TH ALG THE C L OF SD VAC ALLEY 225 FT; TH N 30D 11M 37S W ALG SD E'LY LINE OF THIRD AVE 140.09 FT TO P O B DETROIT URBAN RENEWAL PLAT #1 L90 P85-6 PLATS, W C R 4/125 225 X 140.09</t>
  </si>
  <si>
    <t>This open-concept studio unit offers floor-to-ceiling glass exterior walls, that boast views of the 4th floor rooftop, outdoor entertaining space. Beautiful, gourmet kitchen with custom cabinetry, top-end appliances and a large granite island. The kitchen opens to the large living area, which is perfect for entertaining guests. Gorgeous hardwood flooring, indirect / soft lighting and designer finishes add to the ambiance of this unit. The generously proportioned master bedroom includes a spacious walk-in- closet. Full bath with elegant Grohe fixtures. The Ashton is a full service, concierge 12 story high rise in short walking distance to Detroit's best entertainment venues. Building feat a 4th floor rooftop garden w/ a boardwalk for relaxing, an indoor pool, yoga room, exercise room, billiards room &amp; an incredible outdoor entertaining area. Secure parking garage &amp; 1st floor restaurant.</t>
  </si>
  <si>
    <t>BUILDER</t>
  </si>
  <si>
    <t>DETROIT URBAN RENEWAL PLAT NO 1 (ALSO P86 PLATS)</t>
  </si>
  <si>
    <t>ROHNS</t>
  </si>
  <si>
    <t>(313) 886-8888</t>
  </si>
  <si>
    <t>smohsin586@gmail.com</t>
  </si>
  <si>
    <t>Syed Mohsin</t>
  </si>
  <si>
    <t>City Management Group</t>
  </si>
  <si>
    <t>586 690-2891</t>
  </si>
  <si>
    <t>N of I-94 W of Gratiot</t>
  </si>
  <si>
    <t>Gatiot</t>
  </si>
  <si>
    <t>W ROHNS 186 STROHS SUB L15 P80 PLATS, W C R 19/128 30 X 106.8</t>
  </si>
  <si>
    <t>albert@alwayssold.com</t>
  </si>
  <si>
    <t>Albert Hakim</t>
  </si>
  <si>
    <t>30.00X106.80</t>
  </si>
  <si>
    <t>W19I009315S</t>
  </si>
  <si>
    <t>****Buyer to pay $399 transaction fee to selling broker.***Send all offers to smohsin586@gmail.com*** PACKAGE DEAL WITH 5974 COPLIN, 5984 LAKEVIEW, 5534 LAKEVIEW, 15039 FREELAND, 16616 GREENVIEW, 17566 STOEPEL, 17183 STOEPEL, 10901 WORDEN, 18200 APPOLINE, 1740 W GRAND BLVD, 15019 STEEL, 1018 DREXEL.</t>
  </si>
  <si>
    <t>Beautiful move-in ready 4 bedroom bungalow ready for an owner occupant or an investor. Make this beautiful abode your first home or a source of income. Fully renovated and very well maintained over the years. Newer windows, updated kitchen and bath, new furnace and hot water tank. Big bedrooms, spacious basement and large yard makes it perfect for a growing family. Rental comps in the area are $700-800. Take a look at this beauty before it's gone! Seller motivated.</t>
  </si>
  <si>
    <t>STROHS SUB (PLATS)</t>
  </si>
  <si>
    <t>Cash, Conventional, FHA, Warranty Deed</t>
  </si>
  <si>
    <t>WILLIAMS</t>
  </si>
  <si>
    <t>Raised Ranch</t>
  </si>
  <si>
    <t>George Adams Jr</t>
  </si>
  <si>
    <t>313-319-9843</t>
  </si>
  <si>
    <t>North of 96 Expressway and West of Michigan Ave</t>
  </si>
  <si>
    <t>96 Expressway</t>
  </si>
  <si>
    <t>E WILLIAMS 48 J W JOHNSTONS SUB L1 P225 PLATS, W C R 12/43 30 X 100</t>
  </si>
  <si>
    <t>(248) 414-5211</t>
  </si>
  <si>
    <t>gadams@thehomestoresite.com</t>
  </si>
  <si>
    <t>The Home Store LLC</t>
  </si>
  <si>
    <t>W12I006848S</t>
  </si>
  <si>
    <t>Calling all investors! Property is being sold as is. This property is located just outside of the vibrant Cork Town Neighborhood. Close to freeways and minutes from downtown. All measurements are estimated, buyer/buyer's agent to verify all info. Listing Broker to hold EMD, no exceptions. Warranty deed will be provided.</t>
  </si>
  <si>
    <t>Calling all investors! Property is being sold as is.  This property is located just outside of the vibrant Cork Town Neighborhood. Close to freeways and minutes from downtown. All measurements are estimated, buyer/buyer's agent to verify all info. Listing Broker to hold EMD, no exceptions. Warranty deed will be provided.</t>
  </si>
  <si>
    <t>J W JOHNSTONS SUB (PLATS)</t>
  </si>
  <si>
    <t>DRAGOON</t>
  </si>
  <si>
    <t>Brick, Vinyl</t>
  </si>
  <si>
    <t>Beverly Schanley</t>
  </si>
  <si>
    <t>734 560-0558</t>
  </si>
  <si>
    <t>FORT ST TO DRAGOON LT SIDE ON THE CORNOR</t>
  </si>
  <si>
    <t>FORT</t>
  </si>
  <si>
    <t>neg</t>
  </si>
  <si>
    <t>W DRAGOON E 79 FT 831 DANIEL SCOTTENS RESUB L3 P32 PLATS, W C R 16/26 30 X 79</t>
  </si>
  <si>
    <t>(586) 634-6228</t>
  </si>
  <si>
    <t>beverlyschanley@comcast.net</t>
  </si>
  <si>
    <t>Beverly L Schanley</t>
  </si>
  <si>
    <t>Emmanuel Realty LLC</t>
  </si>
  <si>
    <t>(888) 412-9243</t>
  </si>
  <si>
    <t>30.00X79.00</t>
  </si>
  <si>
    <t>W16I016833S</t>
  </si>
  <si>
    <t>YARD ON THE S W SIDE OF THE HOUSE FACING THE PRIVATE FENCE  ( 3. FT FROM THE HOUSE BELONGS TO THE PROPERTY )  ... AGENTS  I  HAVE  ATTACHED   INFORMATION  SHEET  FOR  THE  PROGRAMS  THAT  ARE  COMING  IN  2018  AND  ONE  PROGRAM  IS  ALREADY  HERE  FOR   THIS  PROPERTY  .   YOU  WILL  FIND  THE  NAME  AND  TELEPHONE   NUMBER   OF  THE  COMMUNITY  LIAISON  .</t>
  </si>
  <si>
    <t>YARD ON THE S W SIDE  OF THE HOUSE FACING  THE PRIVATE FENCE (  3  FEET FROM THE HOUSE BELONGS TO THE PROPERTY ) NICE  HOUSE   WITH  SOME  NEW  UPDATES   THROUGHOUT  .  A  GREAT  LOCATION  CLOSE  TO  EXPRESSWAYS ,  SHOPPING  AND  RESTAURANTS  .  GREAT  THINGS  HAS  COME  TO  THIS  AREA  IN  SOUTHWEST  DETROIT  AND  MORE  THINGS  ARE  IN  PROGRESS   .  ASK  YOUR  REAL  ESTATE   AGENT  OF  SOME  OF  THE  PROGRAMS   THAT   ARE  COMING  IN  2018  IN  THIS  AREA  THAT  APPLY  TO  THIS  PROPERTY   .</t>
  </si>
  <si>
    <t>Cash, Conventional, FHA, Land Contract, Warranty Deed</t>
  </si>
  <si>
    <t>Grand</t>
  </si>
  <si>
    <t>Historic, Victorian</t>
  </si>
  <si>
    <t>YES</t>
  </si>
  <si>
    <t>ryan@oconnordetroit.com</t>
  </si>
  <si>
    <t>Ryan P. Cooley</t>
  </si>
  <si>
    <t>Lauren Bruyninga</t>
  </si>
  <si>
    <t>S of Vernor to West Grand</t>
  </si>
  <si>
    <t>Clark</t>
  </si>
  <si>
    <t>Vernor</t>
  </si>
  <si>
    <t>E W GRAND BLVD 23 BLK 6 B HUBBARDS SUB L5 P49 PLATS, W C R 12/288 40 X 135</t>
  </si>
  <si>
    <t>lauren@oconnordetroit.com</t>
  </si>
  <si>
    <t>Lauren D Bruyninga</t>
  </si>
  <si>
    <t>40X135</t>
  </si>
  <si>
    <t>W12I009730S</t>
  </si>
  <si>
    <t>AT CLOSE</t>
  </si>
  <si>
    <t>Hubbard Farms! Fantastic Victorian Home! This large 4-bedroom 1.5 bath home has wood flooring through out, wonderful original fireplace and ornate period details through out including plate warmer in dining room! Newer boiler and water heater. Newer remodeled kitchen with Bosch appliances and great vintage walk-in pantry. Within waking distance to parks, cultural events, restaurants and bars.</t>
  </si>
  <si>
    <t>Prd</t>
  </si>
  <si>
    <t>Plat Of B Hubbards Sub Pt Of Pc 78 (Plats)</t>
  </si>
  <si>
    <t>Berkshire</t>
  </si>
  <si>
    <t>Disposal, Dryer, Refrigerator, Stove, Washing Machine</t>
  </si>
  <si>
    <t>Jamal</t>
  </si>
  <si>
    <t>313-980-9323</t>
  </si>
  <si>
    <t>Mack to Berkshire St.</t>
  </si>
  <si>
    <t>Outer Dr.</t>
  </si>
  <si>
    <t>20X20</t>
  </si>
  <si>
    <t>E BERKSHIRE N 30 FT 275 S 20 FT 276 ARTHUR J SCULLYS RIFLE RANGE SUB L45 P34 PLATS,  W C R 21/680 50 X 112.50</t>
  </si>
  <si>
    <t>(313) 980-9323</t>
  </si>
  <si>
    <t>jdeiz@aol.com</t>
  </si>
  <si>
    <t>Robert J Deiz</t>
  </si>
  <si>
    <t>50X112.5</t>
  </si>
  <si>
    <t>W21I069122S</t>
  </si>
  <si>
    <t>Close</t>
  </si>
  <si>
    <t>Please submit send offers to jdeiz@aol.com</t>
  </si>
  <si>
    <t>Charming Spacious Bungalow located in a very nice area. This home has over 2400 sqft of living space. Large living room has a natural fireplace and nice formal dining room. Huge master bedroom with 1/2 bathroom. Beautiful updated full bathroom, finished basement, covered front and back porch, updated windows, 2 car garage and more....</t>
  </si>
  <si>
    <t>Arthur J Scullys Rifle Range</t>
  </si>
  <si>
    <t>Cash, Conventional, FHA, FHA 203K, VA</t>
  </si>
  <si>
    <t>830/31</t>
  </si>
  <si>
    <t>HORACE PARKER</t>
  </si>
  <si>
    <t>(248) 895-9312</t>
  </si>
  <si>
    <t>Ceiling Fans 2+, Wall Units 2+</t>
  </si>
  <si>
    <t>SOUTH ON CHRYSLER (75) FREEWAY TO EAST JEFFERSON TO MARINA DRIVE, SOUTH ON MARINA DRIVE TO ENTRANCE OF RIVER HOUSE</t>
  </si>
  <si>
    <t>VAN-DYKE</t>
  </si>
  <si>
    <t>BBQ Grill, Fenced, Gate House, Gazebo, Grounds Maintenance, Outside Lighting, Pool - Inground, Private Entry, Security Patrol</t>
  </si>
  <si>
    <t>1 Assigned Space, 2+ Assigned Space(s), Attached, Heated, Second Garage</t>
  </si>
  <si>
    <t>1 Car, 2 Car</t>
  </si>
  <si>
    <t>Baseboard</t>
  </si>
  <si>
    <t>Cable Available, Elevator/Lift, High Spd Internet Avail, Pets Allowed</t>
  </si>
  <si>
    <t>(313) 220-4550</t>
  </si>
  <si>
    <t>parker-h@comcast.net</t>
  </si>
  <si>
    <t>Horace S Parker</t>
  </si>
  <si>
    <t>Immense Realty Group, LLC</t>
  </si>
  <si>
    <t>IMME</t>
  </si>
  <si>
    <t>REALTORS MUST SIGN IN &amp; OUT AT THE FRONT DESK, ALSO PLEASE LIST ALL UNITS (THAT ARE BEING VIEWED) ON THE BACK OF YOUR BUSINESS CARD &amp; SUBMIT TO FRONT DESK CLERK. ALSO PLEASE LEAVE A BUSINESS A BUSINESS CARD IN UNIT 830/31. PLEASE EMAIL ALL OFFERS TO THE LISTING AGENT (HORACE PARKER) parker-h@comcast.net  HORACE CAN BE REACHED AT (248) 895-9312, FAX # (248) 381-4550.  ALL EMD MUST BE HELD BY, IMMENSE REALTY GROUP, LLC. RIVER HOUSE CO-OPERATIVE, INC. IS A GATED COMMUNITY.</t>
  </si>
  <si>
    <t>BEAUTIFUL TWO (2) BEDROOM &amp; 2 FULL BATHROOM UNIT. WONDERFUL MARINA &amp; CITY VIEW. THIS MOVE-IN-READY COMBINATION 830/31 IS EQUIPPED WITH THE FOLLOWING: REFRIGERATOR, STOVE, GARBAGE DISPOSAL, DISHWASHER, MICROWAVE (WITH FAN), WINDOW TREATMENTS, TWO (2) CEILING FANS &amp; ALL LIGHT FIXTURES WILL REMAIN.  THE FOLLOWING AMENITIES ARE AS FOLLOWS: 24 HOUR SECURITY, 24 HOUR FRONT DESK CLERK, HEATED SWIMMING POOL &amp; GRILL AREA, FITMESS CENTER, PLUS ALL UTILITIES, TAXES &amp; MAINTENANCE COST IS INCLUDED IN THE MONTHLY CARRYING FEE OF $1,167.16. RIVER HOUSE CO-OPERATIVE, INC. IS A GATED COMMUNITY.</t>
  </si>
  <si>
    <t>ATKINSON</t>
  </si>
  <si>
    <t>Dishwasher, Dryer, Stove, Washing Machine</t>
  </si>
  <si>
    <t>LEFT OFF CHICAGO BLVD ONTO 14TH STREET TO ATKINSON</t>
  </si>
  <si>
    <t>14ST</t>
  </si>
  <si>
    <t>CHICAGO BLVD</t>
  </si>
  <si>
    <t>S ATKINSON 583 JOY FARM SUB L32 P40 PLATS, WCR 8/128 52.52 IRREG</t>
  </si>
  <si>
    <t>42X83</t>
  </si>
  <si>
    <t>W08I002789S</t>
  </si>
  <si>
    <t>15-30</t>
  </si>
  <si>
    <t>PRIME REAL ESTATE LOCATED IN THE COMEBACK CITY OF DETROIT, JUST ONE BLOCK WEST OF HISTORIC ROSA PARK BLVD, IN THE HEART OF IT ALL! MINUTES AWAY FROM MIDTOWN, NEW CENTER AND DOWNTOWN DETROIT,WAYNE STATE UNIVERSITY, THE ENTERTAINMENT HUB.THE LIVING ROOM OFFERS A LARGE FLOOR PLAN FOR LOUNGING OR ENTERTAINING, PARLOR WITH A WATER FOUNTAIN, FORMAL DINING ROOM, ENCLOSED SUN PORCH AND EAT IN KITCHEN. THE HOME FEATURES 3 FLOORS OF LIVING SPACE, PERFECT FOR A LARGER FAMILY. YOUR CHOICE, BOTH THE SECOND AND 3RD FLOOR HAVE MASTER SUITES. THE THIRD FLOOR OFFERS A LUXARIOUS UPDATED WALK IN SHOWER AND JETTED TUB, THE SECOND FLOOR HAS TWO FULL BATHS, ONE WITH DUAL ENTRY, 4 BEDROOMS, OR 3 BEDROOMS, USE THE 4TH AS A DRESSING OR PRAYER ROOM,THE HOME CAN ALSO BE USED AS A RENTAL PROPERTY FOR HOUSING STUDENTS AT WSU. THE SELLER IS IN THE PROCESS OF REMOVING CARPERTING IN THE LIVING ROOM, DINING ROOM &amp; PARLOR, TO EXPOSE NATURAL HARDWD FLOORS, BRING YOUR DECORATING IDEALS. THE POSSIBILITIES, ARE ENDLESS!!!!</t>
  </si>
  <si>
    <t>BERKSHIRE</t>
  </si>
  <si>
    <t>(313) 914-7545</t>
  </si>
  <si>
    <t>ligia.munozrealty@gmail.com</t>
  </si>
  <si>
    <t>Ligia M Godoy</t>
  </si>
  <si>
    <t>Munoz Realty Inc</t>
  </si>
  <si>
    <t>GASTON</t>
  </si>
  <si>
    <t>SOUTH OF OUTER DRIVE AND WEST OF CADIEUX</t>
  </si>
  <si>
    <t>OUTER DRIVE</t>
  </si>
  <si>
    <t>E BERKSHIRE 400 ARTHUR J SCULLYS RIFLE RANGE SUB NO 1 L49 P57 PLATS, WCR 21/740 38 X 112.50</t>
  </si>
  <si>
    <t>gaston248@yahoo.com</t>
  </si>
  <si>
    <t>Gaston Munoz</t>
  </si>
  <si>
    <t>38.00X112.50</t>
  </si>
  <si>
    <t>W21I069213S</t>
  </si>
  <si>
    <t>3 BEDS 1 BATH !! FULL BASEMENT ***NEEDS REPAIRS ***SELLING AGENT TO VERIFY ALL INFORMATION , LISTING BROKER TO HOLD EMD $1,000 CERTIFIED FUNDS ONLY NO EXCEPTIONS , **********EMAIL OFFERS TO GASTON248@YAHOO.COM***** PLEASE SEND OFFER SUBMISSION FORM **** !PROPERTY WILL BE TRANSFER WITH A WARRANTY DEED !!! NO BACK TAXES OR WATER .</t>
  </si>
  <si>
    <t>3 BEDS 1 BATH !! FULL BASEMENT ***NEEDS REPAIRS ***</t>
  </si>
  <si>
    <t>ARTHUR J SCULLYS RIFLE RANGE SUB NO 1 (PLATS)</t>
  </si>
  <si>
    <t>Matt O'Laughlin</t>
  </si>
  <si>
    <t>(313) 590-4256</t>
  </si>
  <si>
    <t>Woodward to Shelby</t>
  </si>
  <si>
    <t>Grounds Maintenance</t>
  </si>
  <si>
    <t>Indoor Pool, Spa/Hot-tub</t>
  </si>
  <si>
    <t>N MICHIGAN UNIT 11 WAYNE COUNTY CONDOMINIUM PLAN NO. 918; "BOOK CADILLAC CONDOMINIUM" L44899 P51-151 DEEDS, WCR FIRST AMENDMENT RECORDED L45591 P213-273 DEEDS, WCR SECOND AMENDMENT RECORDED L47488 P784-809 DEEDS, WCR  2/201 0.2191%NEZ REHAB CERT #N2006-0751, RELATED PARCEL #23002006.0751</t>
  </si>
  <si>
    <t>(248) 850-8632</t>
  </si>
  <si>
    <t>matt@aredetroit.com</t>
  </si>
  <si>
    <t>W02I000259S011</t>
  </si>
  <si>
    <t>The Residences at The Westin Book Cadillac bring unequaled design, quality and service back to Detroit in an exclusive and distinct cultural landmark. At The Residences at The Westin Book Cadillac, the quality of your lifestyle depends upon you. You will feel transformed as you step off the private elevator into the elegance of your own luxury home. Take pleasure in your expansive living spaces with unparalleled views and design details. Have your dry cleaning picked up and dropped off, engage the services of the catering department, take the elevator a short distance to the WestinWORKOUT¬Æ fitness area, or the well equipped business center.</t>
  </si>
  <si>
    <t>MasterDeed</t>
  </si>
  <si>
    <t>ADELAIDE</t>
  </si>
  <si>
    <t>Quad-Level</t>
  </si>
  <si>
    <t>Townhouse, Other</t>
  </si>
  <si>
    <t>Brick, Vinyl, Wood</t>
  </si>
  <si>
    <t>J. Scott (Jeff) Burlingame</t>
  </si>
  <si>
    <t>Ceiling Fans 2+, Central Air</t>
  </si>
  <si>
    <t>From Northbound Woodward Ave turn East onto Adelaide. From Southbound John R turn West onto Adelaide.</t>
  </si>
  <si>
    <t>Woodward Avenue</t>
  </si>
  <si>
    <t>Grounds Maintenance, Outside Lighting, Private Entry, Sprinkler(s)</t>
  </si>
  <si>
    <t>37x10</t>
  </si>
  <si>
    <t>Attached, Direct Access, Door Opener, Electricity, Tandem</t>
  </si>
  <si>
    <t>Forced Air, Wall/Floor Furnace</t>
  </si>
  <si>
    <t>Cable Available, High Spd Internet Avail, Humidifier, Jetted Tub, Programmable Thermostat, Security Alarm (owned)</t>
  </si>
  <si>
    <t>UNIT 42 WOODWARD PLACE AT BRUSH PARK I CONDO #549 ACT 147 PA 1992 NEZ LAND IN 01004161.020 ADDED 11/20/03 LK</t>
  </si>
  <si>
    <t>(734) 459-4700</t>
  </si>
  <si>
    <t>jscott1@kw.com</t>
  </si>
  <si>
    <t>Jeffrey Burlingame</t>
  </si>
  <si>
    <t>Keller Williams  Professionals</t>
  </si>
  <si>
    <t>W23I002000S030</t>
  </si>
  <si>
    <t>At closing</t>
  </si>
  <si>
    <t>BRIGHT Great Room with south-facing bay, views of LCA and READY to move in and realize your dream of city living today with this unique, open floor plan, terrace condo! Remodeled in 2017 using UPSCALE, modern, coordinated finishes, and sleek new appliances. Located in VIBRANT Brush Park on historic Adelaide Street (starting point of 1963 Detroit Walk to Freedom). GREAT for entertaining with granite kitchen counter-tops and maple cabinetry with CUSTOM lighting. BEAUTIFUL French doors open to the den. Plus HARDWOOD floors, skylight, jetted tub, and a natural gas fireplace in the SPACIOUS master suite all make this terrace condo a truly exclusive value!  Just steps away from Adelaide Street Station, as well as stadiums, arenas, Orchestra Hall, the Detroit Medical Center, a wide array of NEW RESTAURANTS, shopping, and more!  Find out why Lonely Planet, National Geographic, the New York Times, and Vogue all recognize Detroit's resurgence as a true renaissance city!</t>
  </si>
  <si>
    <t>WAYNE COUNTY CONDO PLAN NO 549</t>
  </si>
  <si>
    <t>https://www.propertypanorama.com/instaview/nocbor/218011564</t>
  </si>
  <si>
    <t>Edison</t>
  </si>
  <si>
    <t>Kelley Aldridge</t>
  </si>
  <si>
    <t>248 410 4045</t>
  </si>
  <si>
    <t>South of Chicago West of the Lodge</t>
  </si>
  <si>
    <t>Lasalle</t>
  </si>
  <si>
    <t>Security Patrol, Sprinkler(s)</t>
  </si>
  <si>
    <t>22x24</t>
  </si>
  <si>
    <t>Baseboard, Steam</t>
  </si>
  <si>
    <t>Programmable Thermostat, Security Alarm (owned)</t>
  </si>
  <si>
    <t>Lot 761, The Joy Farms Subdivision as recorded in Liber 32, Page 39 and 40 of Plats, Wayne County Records. Parcel ID 10002604. Property address 2290 Edison St, Detroit, MI 48206-2043</t>
  </si>
  <si>
    <t>(248) 342-6516</t>
  </si>
  <si>
    <t>mjkrausman@gmail.com</t>
  </si>
  <si>
    <t>Michael J Krausman</t>
  </si>
  <si>
    <t>Homefield Real Estate</t>
  </si>
  <si>
    <t>55x200</t>
  </si>
  <si>
    <t>W10I002604S</t>
  </si>
  <si>
    <t>Code required, call Kelley for access 248 410 4045. Email offers to KelleyMarieAldridge@gmail.com</t>
  </si>
  <si>
    <t>JUST ADDED MASTER BATHROOM AND WALK IN CLOSET, ALONG WITH TWO OTHER BATHROOMS TILED. ELECTRICAL UPDATED, NEW RANGE and EXTERIOR PAINTED. Beautiful 4 bedroom 3.5 bath home in Historic Boston Edison Neighborhood. The grand staircase welcomes you into the home. Traditional floor plan includes formal dining room with french doors, large kitchen with stainless steel appliances, granite countertop and an area for dining. Large living room with a gas fireplace. Sunroom is open to the living room. The second floor includes a master suite with a walkout balcony. A bedroom with french doors to a sitting room.  Third floor includes a bedroom with full bath and large entertainment room. Hardwood floors throughout. Large fenced backyard with a two car garage.</t>
  </si>
  <si>
    <t>GARLAND</t>
  </si>
  <si>
    <t>Matheno Ali Bey</t>
  </si>
  <si>
    <t>South of Harper East of Gratiot</t>
  </si>
  <si>
    <t>Property exempt from Ad Valorem taxes and assessed on the Special Act Roll pursuant to PA 261 of 2003 expiring 12/30/2021.  W GARLAND 36 EXC TRIANG PT BG S 24.68 FT ON W LINE &amp; W 49.41 FT ON S LINE BLK 2 CHRISTYS SUB L23 P47 PLATS, W C R 21/570 TRIANG PT OF 126 BG N 37 FT ON E LINE &amp; E 75.63 FT ON N LINE GRATIOT AVE LAND COS SUB L31 P81 PLATS, W C R 21/567 67 IRREG</t>
  </si>
  <si>
    <t>aliceasar@gmail.com</t>
  </si>
  <si>
    <t>42 X 80</t>
  </si>
  <si>
    <t>W21I038030C43</t>
  </si>
  <si>
    <t>VERY NICE, WELL MAINTAINED, 5 BEDROOM HOME Sitting on Corner Lot, recently Updated.. Central Air, New Vinyl Windows, Glass Block windows, Partially finished basement..Quiet Block BATVAI..$1000 MIN EMD...</t>
  </si>
  <si>
    <t>Est</t>
  </si>
  <si>
    <t>MORE THAN ONE SUBDIVISION INVOLVED</t>
  </si>
  <si>
    <t>NICOLET PLACE</t>
  </si>
  <si>
    <t>Walkout Access</t>
  </si>
  <si>
    <t>313-963-9891</t>
  </si>
  <si>
    <t>North of Lafayette, East of Rivard</t>
  </si>
  <si>
    <t>Of Rivard</t>
  </si>
  <si>
    <t>of Lafayette</t>
  </si>
  <si>
    <t>Outside Lighting, Private Entry, Security Patrol</t>
  </si>
  <si>
    <t>Geo-Thermal</t>
  </si>
  <si>
    <t>Cable Available, High Spd Internet Avail</t>
  </si>
  <si>
    <t>E RIVARD 20 LAFAYETTE PARK SUB L80 P87-91 PLATS, W C R 5/148 155,810 SQ FT</t>
  </si>
  <si>
    <t>W05I003482S</t>
  </si>
  <si>
    <t>Best location in Lafayette Park! Mid century modern courtyard end unit with wonderful meticulously landscaped, truly private yard designed by architect Mies Van Der Rohe! This bright and airy, classic  3 BR/ 2 BA unit offers a clean, modern kitchen with maple cabinetry and stainless backsplash and original tiled baths.  Off street parking in private driveway. Association fee includes principal on master mortgage, insurance, grounds and building maintenance, taxes and private security. Please note, there is a 2% (of the purchase price) membership transfer fee due at closing. And a 3% increase in association fees starting January 2018. 24 hour notice to show, please.</t>
  </si>
  <si>
    <t>Best location in Lafayette Park! Mid century modern courtyard end unit with wonderful meticulously landscaped, truly private yard designed by architect Mies Van Der Rohe! This bright and airy, classic  3 BR/ 2 BA unit offers a clean, modern kitchen with maple cabinetry and stainless backsplash and original tiled baths.  Off street parking in private driveway. Association fee includes principal on master mortgage, insurance, grounds and building maintenance, taxes and private security. Please note, there is a 2% (of the purchase price) membership transfer fee due at closing. 24 hour notice to show, please.</t>
  </si>
  <si>
    <t>https://my.matterport.com/show/?m=Gw2smeaQ7R7</t>
  </si>
  <si>
    <t>Garland</t>
  </si>
  <si>
    <t>Jerome Maben</t>
  </si>
  <si>
    <t>248-526-2169</t>
  </si>
  <si>
    <t>North off Mack on Garland</t>
  </si>
  <si>
    <t>Cadillac Blvd.</t>
  </si>
  <si>
    <t>20x30</t>
  </si>
  <si>
    <t>Detached, Direct Access</t>
  </si>
  <si>
    <t>E GARLAND N 15 FT 18 S 23 FT 19 GOESCHELS SUB L27 P44 PLATS, W C R 21/532 38 X 135.05A</t>
  </si>
  <si>
    <t>(248) 524-1600</t>
  </si>
  <si>
    <t>jmaben@tcagents.com</t>
  </si>
  <si>
    <t>Century 21 Town &amp; Country-Troy</t>
  </si>
  <si>
    <t>Easement, Level</t>
  </si>
  <si>
    <t>38.00X135.05</t>
  </si>
  <si>
    <t>W21I037810S</t>
  </si>
  <si>
    <t>Tenant occupied. Landlord/ Tenant's Rights. Do not approach. Showings allowed upon accepted offer only. Preapproval or proof of funds required with all offers.  Brick colonial, 2 Family home with separate utilities, electric, gas, 2 car garage, fenced yard, newer roof house, garage, within minutes of Detroit riverfront, shopping, Belle Isle Park, Chandler Park Golf Course, Marina District, Sports and Entertainment District, College/ Cultural Area. Tenant Occupied. Landlord/ Tenant's Rights. Incl 3774 Garland. ***A licensed agent must be physically present at all showings, No modifications to this policy are acceptable.</t>
  </si>
  <si>
    <t>Brick colonial, 2 Family home with separate utilities, electric, gas, 2 car garage, fenced yard, newer roof house, garage, within minutes of Detroit riverfront, shopping, Belle Isle Park, Chandler Park Golf Course, Marina District, Sports and Entertainment District, College/ Cultural Area. Tenant Occupied. Landlord/ Tenant's Rights. Incl 3774 Garland</t>
  </si>
  <si>
    <t>GOESCHELS</t>
  </si>
  <si>
    <t>COPLIN</t>
  </si>
  <si>
    <t>Erick Monzo</t>
  </si>
  <si>
    <t>586-808-6436</t>
  </si>
  <si>
    <t>N Chandler, W Dickerson</t>
  </si>
  <si>
    <t>Dickerson</t>
  </si>
  <si>
    <t>Chandler Park Dr</t>
  </si>
  <si>
    <t>E COPLIN 43 PLAT OF ALFRED F STEINERS PARK SUB L40 P61 PLATS, W C R 21/630 40 X 102.79A</t>
  </si>
  <si>
    <t>erick@acstg.com</t>
  </si>
  <si>
    <t>40.00X102.79</t>
  </si>
  <si>
    <t>W21I051478S</t>
  </si>
  <si>
    <t>Also includes 2 vacant lots: 5800 Coplin (W21I051479S) and 5784 Coplin (W21I051477S). Please email all offers to ERICK@ACSTG.COM and cc: MONZOGROUPDOCS@GMAIL.COM. BATVAI. IDRBNG. Measurements are approximate. All showings must be accompanied by a licensed real estate agent- no exceptions! HIGHLY MOTIVATED SELLER, WILLING TO CONSIDER ALL OFFERS!!</t>
  </si>
  <si>
    <t>Right inside the Chandler Park neighborhood and just down the street from the golf course! This home features hardwood floors, a full basement, and 3 nicely sized bedrooms upstairs! Also includes 2 vacant lots (5800 and 5784 Coplin). Close to the freeway, Colleges, dining and more! Make this your new home today!</t>
  </si>
  <si>
    <t>PLAT OF ALFRED F STEINERS PARK SUB (PLATS)</t>
  </si>
  <si>
    <t>http://www.circlepix.com/home2/HU2H83/5792-COPLIN-Street-Detroit-MI-217099192</t>
  </si>
  <si>
    <t>Cheryl V Davis</t>
  </si>
  <si>
    <t>313-477-4564</t>
  </si>
  <si>
    <t>turn on westend  and head east on to Melville</t>
  </si>
  <si>
    <t>westend</t>
  </si>
  <si>
    <t>fort</t>
  </si>
  <si>
    <t>S MELVILLE 94 E 15 FT 95 RATHBONE SUB L12 P34 PLATS, W C R 18/20 45 X 100</t>
  </si>
  <si>
    <t>(248) 593-9494</t>
  </si>
  <si>
    <t>davis1125@sbcglobal.net</t>
  </si>
  <si>
    <t>Cheryl V. Davis</t>
  </si>
  <si>
    <t>Robinson Realty &amp; Management Group Inc</t>
  </si>
  <si>
    <t>45.00X100.00</t>
  </si>
  <si>
    <t>W18I000281S</t>
  </si>
  <si>
    <t>Submit offers to davis1125@sbcglobal.net</t>
  </si>
  <si>
    <t>Property situated on Double lot in southwest Detroit..Room sizes are estimates..1st floor Bath has a laundry area..no appliances A diamond in the raw Showings Tuesday,Saturday and Sunday 11 am- 3 pm  24 hour notice required</t>
  </si>
  <si>
    <t>Water at Street</t>
  </si>
  <si>
    <t>MIKE</t>
  </si>
  <si>
    <t>313-595-5151</t>
  </si>
  <si>
    <t>I-94 EAST TO OUTER DRIVE TURN RIGHT</t>
  </si>
  <si>
    <t>W NOTTINGHAM 238 EXC ST AS DEEDED NOTTINGHAM SUB L38 P26 PLATS, W C R 21/465 40 X 120</t>
  </si>
  <si>
    <t>(586) 779-1000</t>
  </si>
  <si>
    <t>amadegboyega66@gmail.com</t>
  </si>
  <si>
    <t>Adebisi M Adegboyega</t>
  </si>
  <si>
    <t>Royal Real Estate LLC</t>
  </si>
  <si>
    <t>40.00X120.00</t>
  </si>
  <si>
    <t>W21I066886S</t>
  </si>
  <si>
    <t>NICE SOLID BRICK HOME. THIS PROPERTY IS CURRENTLY OCCUPIED BY THE SAME TENANT FOR MORE THAN 2 YEARS. GREAT FOR INVESTORS. ALL INFO ARE ESTIMATES, BUYERS AGENT TO VERIFY. LISTING OFFICE  TO HOLD EMD. ALL OFFERS MUST BE ACCOMPANIED WITH A COPY OF EMD AND THE PROOF OF FUNDS.</t>
  </si>
  <si>
    <t>NOTTINGHAM SUB (PLATS)</t>
  </si>
  <si>
    <t>Townsend</t>
  </si>
  <si>
    <t>Historic, Loft</t>
  </si>
  <si>
    <t>Adam</t>
  </si>
  <si>
    <t>North Lafayette East Townsend</t>
  </si>
  <si>
    <t>E TOWNSEND N 3.78 FT OF 223 224 THRU 227MOSES W FIELDS SUB L8 P37 PLATS, W C R 17/40 123.78 X 100 UNIT#TBD</t>
  </si>
  <si>
    <t>adam@theloftwarehouse.com</t>
  </si>
  <si>
    <t>Adam W Soroka</t>
  </si>
  <si>
    <t>Pick from one of the 25 unique floor plans, including 5 special Penthouse Units with outdoor decks. Please contact the listing agent directly with more questions and availability (586) 563 -7792 | adam@theloftwarehouse.com. Financing is preferred through Chemical Bank as they are familiar with the product. These will be non warrantable @ 10% down for owner occupant. The taxes are just a estimation until developer receives tax bills from the city.</t>
  </si>
  <si>
    <t>Big city and bright lights, or family time and quiet nights, the Saint Charles Residences are the gateway between the city heat and urban retreat. Benefit from the exclusive neighborhood perks of local shops, cafes, eateries, parks and community gardens. The 25 Saint Charles Residences set in an historic 1912 school building, offer comfortable luxury for stylish living. Every detail has been carefully designed and the best materials chosen. The result is a selection of finishes that surpasses anything on the market and will exceed your expectations: Caesarstone white quartz counters, Bosch kitchen appliances, Roben bathroom vanities, Grohe fixtures, Kohler bathroom accessories. Each unit has high ceilings and come with 1 secured covered parking space and access to the fitness center. Reservations are now available! Project completion is expected Spring of 2018. Residents will enjoy 15 years of NEZ tax abatement.</t>
  </si>
  <si>
    <t>ROSEMARY</t>
  </si>
  <si>
    <t>OFFICE</t>
  </si>
  <si>
    <t>313 886-8888</t>
  </si>
  <si>
    <t>NORTH OF EAST OUTER DR AND WEST OF CHALMERS</t>
  </si>
  <si>
    <t>OF CHALMERS</t>
  </si>
  <si>
    <t>OF EAST OUTER DR</t>
  </si>
  <si>
    <t>S ROSEMARY 984 &amp; N 9 FT OF VAC ALLEY ADJ DAVID TROMBLY EST SUB NO 4 L48 P44 PLATS, W C R 21/718 41 X 138.27A</t>
  </si>
  <si>
    <t>41.00X138.27</t>
  </si>
  <si>
    <t>W21I009499S</t>
  </si>
  <si>
    <t>***TUDOR HOME, WITH 3 BEDROOMS, 1 FULL BATH, KITCHEN, LIVING ROOM, DINING ROOM, BASEMENT, AND 2 CAR GARAGE. PROPERTY IS TENANT OCCUPIED AT $     A MONTH. **PLEASE DO NOT DISTURB TENANT, CALL OFFICE TO SCHEDULE A SHOWING.   $399 PROCESSING FEE.  BUYER TO ASSUME ANY AND ALL CITY OF DETROIT REQUIREMENTS.  ‚ÄúOccupied. Exterior Showings only. Do NOT disturb tenant.‚Äù</t>
  </si>
  <si>
    <t>TUDOR HOME, WITH 3 BEDROOMS, 1 FULL BATH, KITCHEN, LIVING ROOM, DINING ROOM, BASEMENT, AND 2 CAR GARAGE.</t>
  </si>
  <si>
    <t>SOUTH OF W DAVISON AND EAST OF LIVERNOIS</t>
  </si>
  <si>
    <t>OF LIVERNOIS</t>
  </si>
  <si>
    <t>OF W DAVISON</t>
  </si>
  <si>
    <t>N LESLIE 238 RUSSELL WOODS SUB L34 P3 PLATS, W C R 14/195 40 X 130</t>
  </si>
  <si>
    <t>40.00X130.00</t>
  </si>
  <si>
    <t>W14I004974S</t>
  </si>
  <si>
    <t>***COLONIAL HOME, WITH 4 BEDROOMS, 1.5 BATHS, KITCHEN, LIVING ROOM, DINING ROOM, BREAKFAST NOOK, BASEMENT.  PROPERTY IS TENANT OCCUPIED AT $     A MONTH. **PLEASE DO NOT DISTURB TENANT.   PROPERTY IS TENANT OCCUPIED AT $     A MONTH. **PLEASE DO NOT DISTURB TENANT.   BUYER TO ASSUME ANY AND ALL CITY OF DETROIT REQUIREMENTS. $399 PROCESSING FEE.   ‚ÄúOccupied. Exterior Showings only. Do NOT disturb tenant.‚Äù</t>
  </si>
  <si>
    <t>COLONIAL HOME, WITH 4 BEDROOMS, 1.5 BATHS, KITCHEN, LIVING ROOM, DINING ROOM, BREAKFAST NOOK, BASEMENT.</t>
  </si>
  <si>
    <t>RUSSELL WOODS (PLATS)</t>
  </si>
  <si>
    <t>05064 - Grosse Pointe</t>
  </si>
  <si>
    <t>LAKELAND</t>
  </si>
  <si>
    <t>Bar Fridge, Dishwasher, Disposal, Dryer, Microwave, Refrigerator, Stove, Washing Machine, Other</t>
  </si>
  <si>
    <t>Daylight, Partially Finished, Walkout Access</t>
  </si>
  <si>
    <t>Block/Concrete/Masonry, Brick, Stucco/EIFS</t>
  </si>
  <si>
    <t>Tom</t>
  </si>
  <si>
    <t>(586) 899-5565</t>
  </si>
  <si>
    <t>South of Fisher East of Kercheval</t>
  </si>
  <si>
    <t>Fisher</t>
  </si>
  <si>
    <t>Awning/Overhang(s), BBQ Grill, Fenced, Outside Lighting, Sprinkler(s)</t>
  </si>
  <si>
    <t>Basement, Family Room, Living Room, Other</t>
  </si>
  <si>
    <t>2+ Assigned Space(s), Detached, Door Opener, Electricity</t>
  </si>
  <si>
    <t>Forced Air, Radiant, Zoned</t>
  </si>
  <si>
    <t>Cable Available, Carbon Monoxide Alarm(s), High Spd Internet Avail, Humidifier, Pets Allowed, Programmable Thermostat, Security Alarm (owned), Wet Bar, Other</t>
  </si>
  <si>
    <t>CYF85 LOT 85 LAKELAND COURT SUB PC586 L41 P57 WCR K 119.75</t>
  </si>
  <si>
    <t>(248) 729-0011</t>
  </si>
  <si>
    <t>t.fincham@yahoo.com</t>
  </si>
  <si>
    <t>Thomas G Fincham</t>
  </si>
  <si>
    <t>Community Choice Realty Inc</t>
  </si>
  <si>
    <t>100.00X175.33</t>
  </si>
  <si>
    <t>NEG</t>
  </si>
  <si>
    <t>Seller willing to review all offers. Please schedule showings online through showingtime and allow 24 hour notice. Preapproved buyers or proof of funds to show. List agent to be present for all showings unless confirmed otherwise. No photos can be taken without consent of the list agent. Finished 3rd floor included in est sq footage. Contact Tom with any questions or offers. 5868995565 t.fincham@yahoo.com</t>
  </si>
  <si>
    <t>This distinctive, award-winning home has been fully renovated while maintaining the architectural integrity of the era. Fine craftsmanship and detail throughout. Located in the center of Grosse Pointe, warmth and beauty resonate; an easy, graceful floor plan lends itself to entertaining and family lifestyle. Special features include: gourmet kitchen, custom cherry paneled library, coffered ceiling family room, step-down living room, elegant dining room with bay window, spacious master suite with dressing room, convenient second floor laundry, dual staircases to second floor, manicured grounds, and three separate patios. This wonderful home also features a partially finished walk out basement and 3rd floor fitness room with additional storage. Centrally located within walking distance of the Village, Hill, award winning schools, and private residents only Lakefront Park. Truly a magnificent home in an outstanding community. If you are looking in this price range, this is a must see!</t>
  </si>
  <si>
    <t>LAKELAND COURT SUB</t>
  </si>
  <si>
    <t>http://www.propertypanorama.com/instaview/nocbor/217095883</t>
  </si>
  <si>
    <t>Balcony, Patio, Porch, Porch - Covered, Terrace</t>
  </si>
  <si>
    <t>KING</t>
  </si>
  <si>
    <t>SHAD NASR</t>
  </si>
  <si>
    <t>586-804-2010</t>
  </si>
  <si>
    <t>NORTH OF GRAND BLVD OFF WOODWARD TO KING ST.</t>
  </si>
  <si>
    <t>E OF BEAUBIEN</t>
  </si>
  <si>
    <t>N OF GRAND BLVD</t>
  </si>
  <si>
    <t>N KING 72 JOS R MCLAUGHLINS L16 P77 PLATS, W C 9 1/115 W 30.88 FT 18 BEAMER &amp; FRAERS L14 P8 PLATS, W C R 1/116 68.88 X 1</t>
  </si>
  <si>
    <t>(586) 804-2010</t>
  </si>
  <si>
    <t>shadnasr@gmail.com</t>
  </si>
  <si>
    <t>Shady Nasr</t>
  </si>
  <si>
    <t>Woodgate Realty</t>
  </si>
  <si>
    <t>(248) 502-0915</t>
  </si>
  <si>
    <t>68.88 X 144</t>
  </si>
  <si>
    <t>W01I002802C3</t>
  </si>
  <si>
    <t>Buyers Agents must accompany clients on showing. NO virtual tours allowed. Buyers agent to verify all measurements. Please email all offers to shadnasr@gmail.com. Agent is related to seller.</t>
  </si>
  <si>
    <t>Sale includes vacant lot next door!!!  What a great Investment! This bungalow with a finished 3rd floor not included in sqare feet. (Roughly 1950 sq ft with 3rd floor) Just a few blocks away from the Qline (M1) rail in the up and coming North End area. Prices are going up so act fast. Fully brick home with strong structure. With a little money and love this can be an amazing home or a great investment for a rental or flip. Sits on a large lot 68x114. Sale includes the lot next door 411 King (lot size 38x114) Make an appt today!! Agent is related to seller.</t>
  </si>
  <si>
    <t>Gravel</t>
  </si>
  <si>
    <t>Porch, Porch - Enclosed</t>
  </si>
  <si>
    <t>adjacent to Avalon Bakery, at Cass and W. Willis</t>
  </si>
  <si>
    <t>Canfield</t>
  </si>
  <si>
    <t>1 Assigned Space, Attached, Door Opener, Electricity, Heated, Side Entrance</t>
  </si>
  <si>
    <t>Intercom, Pets Allowed, Programmable Thermostat</t>
  </si>
  <si>
    <t>Willys Overland Lofts Condominiums, legal unit # 64</t>
  </si>
  <si>
    <t>Nov</t>
  </si>
  <si>
    <t>Please schedule showing via Showing Time.</t>
  </si>
  <si>
    <t>Willys Penthouses are now complete, move in ready, and WOW! The last two brand new units for sale feature gleaming floors, a 2 story living room, and an industrial ‚Äì chic exposed welded steel staircase up to the private master suite level. The 200 SF private terrace overlooks the west side of the city, Motor City Casino, and the Ambassador Bridge. Built with the goal in mind, of refined elegance,  and a vibrant, big city lifestyle ‚Äì the penthouses 504 and 505 are a quiet refuge just steps from all the conveniences and cultural attractions that midtown has to offer. See the Matterport VR  tour in the virtual tour link. Also, indoor parking space and 15 years of NEZ comes with this lovely property.</t>
  </si>
  <si>
    <t>Bldr</t>
  </si>
  <si>
    <t>https://my.matterport.com/show/?m=zuU9t6aSX5K&amp;brand=0</t>
  </si>
  <si>
    <t>Willys Overland Lofts Condominiums, legal unit # 65</t>
  </si>
  <si>
    <t>Schedule showings via Showing Time.</t>
  </si>
  <si>
    <t>VAN DYKE TO MACK NORTH ON MACK TO BURNS LEFT ON BURNS</t>
  </si>
  <si>
    <t>OF VAN DYKE</t>
  </si>
  <si>
    <t>W BURNS 31 MERIDITHS SUB L27 P51 PLATS, W C R 17/73 30 X 110</t>
  </si>
  <si>
    <t>30.00X110.00</t>
  </si>
  <si>
    <t>W17I006582S</t>
  </si>
  <si>
    <t>**OPPORTUNITY** Adorable Colonial located just minutes from Downtown Detroit also minutes away from the Detroit Waldorf School, Martin Luther King Jr. Sr. High School, the revitalized Pingree Park and easy access to public transportation. This 2- story Vinyl home has 3 bedrooms, 1 full bathroom, 1 half bath with a full basement for storage. This property would be ideal for an investor looking to add another great Detroit property to their investment portfolio! The property is tenant occupied paying $750 per month. Please do not disturb the tenant. Purchaser to pay $495 processing fee to the listing broker at closing. Buyer/buyer's agent to verify all information. **Please email team@dtrdetroit.com for inquiries and offers.</t>
  </si>
  <si>
    <t>**OPPORTUNITY** Adorable Colonial located just minutes from Downtown Detroit also minutes away from the Detroit Waldorf School, Martin Luther King Jr. Sr. High School, the revitalized Pingree Park and easy access to public transportation. This 2- story Vinyl home has 3 bedrooms, 1 full bathroom, 1 half bath with a full basement for storage. This property would be ideal for an investor looking to add another great Detroit property to their investment portfolio! The property is tenant occupied paying $750 per month. Please do not disturb the tenant. Purchaser to pay $495 processing fee to the listing broker at closing. Buyer/buyer's agent to verify all information.</t>
  </si>
  <si>
    <t>MERIDITHS</t>
  </si>
  <si>
    <t>Outer</t>
  </si>
  <si>
    <t>Phyllis Chubbs</t>
  </si>
  <si>
    <t>313 653 1754</t>
  </si>
  <si>
    <t>AROUND THE CORNER FROM CITY AIRPORT</t>
  </si>
  <si>
    <t>Connors</t>
  </si>
  <si>
    <t>S OUTER DR E 371 DAVID TROMBLY EST SUB NO 2 L40 P47 PLATS, W C R 21/593 50 X 120</t>
  </si>
  <si>
    <t>(313) 653-1754</t>
  </si>
  <si>
    <t>assessvalue@yahoo.com</t>
  </si>
  <si>
    <t>Real Estate Management Specialists Inc</t>
  </si>
  <si>
    <t>(313) 533-6300</t>
  </si>
  <si>
    <t>50.00 X 120.00</t>
  </si>
  <si>
    <t>W21I080858S</t>
  </si>
  <si>
    <t>7 Days</t>
  </si>
  <si>
    <t>License Agent MUST be present For ALL Showings. "Sold As Is" Needs Rehab.  No Power/Water on in House. Price Includes Back Taxes/Water. Submit ALL offers with Proof of Funds Dated Within 30 Days...EMD of $2,000. Payable to Listing Broker. Buyer to pay $495. Transaction Fee to Listing Broker. All Showings schedule through ShowingTime Only.</t>
  </si>
  <si>
    <t>REHAB. or HANDYMAN SPECIAL. Must see the Potential....It's Outer Dr. Detroit Finest.  Strong Solid Structure, Stone Natural Fireplace, Cedar Closet, Could be Library/Study/Office with Built-In Bookselves.  Large Fenced In Yard. Detroit Neighborhood Enterprise Zone (NEZ-Homestead Tax Relief Program). "Sold As Is"  PROPERTY IS OCCUPIED...DO NOT WALK AROUND HOUSE...MUST SCHEDULE AN APPOINTMENT WITH AN AGENT.</t>
  </si>
  <si>
    <t>DAVID TROMBLY ESTATES NO 2 (PLATS)</t>
  </si>
  <si>
    <t>Windmill Pointe Drive</t>
  </si>
  <si>
    <t>South of Jefferson, W on Windmill Pointe Drive</t>
  </si>
  <si>
    <t>Windmill Pointe Dr</t>
  </si>
  <si>
    <t>Sprinkler(s)</t>
  </si>
  <si>
    <t>Great Room, Living Room</t>
  </si>
  <si>
    <t>Air Cleaner, Humidifier, Sound System, Spa/Hot-tub</t>
  </si>
  <si>
    <t>PKYY70 LOT 70 WINDMILL PTE SUB PC 126,127,379,570,696 L37 P5, 6 WCR</t>
  </si>
  <si>
    <t>ddaskas@cbwm.com</t>
  </si>
  <si>
    <t>Dori Daskas</t>
  </si>
  <si>
    <t>85x243</t>
  </si>
  <si>
    <t>With a  partial Lake view, this stately home on Windmill Pointe Drive is fabulous to enjoy and entertain your friends and family. The stunning foyer is designed with custom stone and inlay which invites you to a grand living room with fireplace. The first floor was remodeled with a great room addition featuring a stone fireplace, skylight, and plenty of windows overlooking a spectacular 243ft lot. The first floor also features a library with built in cabinets, a full bath with handicap accessible shower.  Hardwoood floors throughout, kitchen has center island, granite counters, and double ovens. Large formal dining room and a Florida room with custom ceramic tile. Large finished basement , hot tub, and laundry room with plenty of storage and bathroom. Deck off of great room and balcony adjacent to bedroom. Alarm/sprinklers/generator. Steps to Grosse Pointe Park including all the amenities. BTVAI. Appointment only. Call listing agent (313) 909-8259.</t>
  </si>
  <si>
    <t>With a partial Lake view, this stately home on Windmill Pointe Drive is fabulous to enjoy and entertain your friends and family. The stunning foyer is designed with custom stone and inlay which invites you to a grand living room with fireplace. The first floor was remodeled with a great room addition featuring a stone fireplace, skylight, and plenty of windows overlooking a spectacular 243 ft lot. The first floor also features a library with built in cabinets, a full bath with handicap accessible shower. Hardwood Floors throughout, kitchen has a center island, granite counters, and double ovens. Large formal dining room and a Florida room with custom ceramic tile. Large finished basement , hot tub,  laundry room with plenty of storage and a bathroom. Features a deck off of the great room and a second floor balcony adjacent to a bedroom. Alarm/sprinklers/generator. Steps to Windmill Pointe Park including all the amenities. BTVAI.</t>
  </si>
  <si>
    <t>Balcony, Deck, Porch</t>
  </si>
  <si>
    <t>Disposal, Refrigerator</t>
  </si>
  <si>
    <t>1 Story Ground</t>
  </si>
  <si>
    <t>High Rise, Ranch</t>
  </si>
  <si>
    <t>Common, Finished</t>
  </si>
  <si>
    <t>Pamela Vitatoe</t>
  </si>
  <si>
    <t>734-536-7587</t>
  </si>
  <si>
    <t>Wall Unit</t>
  </si>
  <si>
    <t>South side of Jefferson Esat of Van Dyke</t>
  </si>
  <si>
    <t>Awning/Overhang(s), Disabled Access, Fenced, Grounds Maintenance, Outside Lighting, Pool - Common, Pool - Inground</t>
  </si>
  <si>
    <t>Cable Available, Disabled Fac, Elevator/Lift, Intercom, Pets Allowed</t>
  </si>
  <si>
    <t>N JEFFERSON S 83 FT 1 BURDENO &amp; COULSONS SUB L27 P38 PLATS, W C R 20/40 45 X 83 CASA BALCONA TERRACE COOPERATIVE UNIT # 104</t>
  </si>
  <si>
    <t>pamela.vitatoe@gmail.com</t>
  </si>
  <si>
    <t>Pamela D Vitatoe</t>
  </si>
  <si>
    <t>Proof of funds or Pre Approved buyers only. Buyer must go through Interview w/ Co-Op Board and Background Check prior to close.  Schedule all showings through Showing Time. By-laws in documents for your review.  All Buyer(s) to be accompanied by a Michigan Licensed Agent. Buyer to verify the accuracy of all information provided. Do not give out lock box code. Remove shoes, Turn off all light, Ensure all doors are locked, Return all keys/key fob to lock box.. Please Email all offers to pamela.vitatoe@gmail.com.</t>
  </si>
  <si>
    <t>This charming 1 bedroom Co-Op unit is located at the Front of the building and at Ground level. Up-dates: New Kitchen Cabinetry (2017), Freshly Painted throughout (2017), All New Carpet (2017). Bedroom has a large walk in closet. Enjoy the large gated front patio that runs from the dinning room to the bedroom with two walk out sliding door-walls. Assoc Fees Incld: Property Taxes, Heat, Water, Building &amp; Grounds Maintenance. In-Ground Swimming Pool, Laundry Room &amp; Enclosed Storage Locker. Some Pets allowed (review by-laws) Enjoy the Boat Races and Fireworks or just a relaxing day with your access to the River Front. Minutes from Downtown and Shopping. Close to expressways. Buyer to verify the accuracy of all information provided.</t>
  </si>
  <si>
    <t>Burdeno And Coussons Sub</t>
  </si>
  <si>
    <t>Cash, Co-Operative, Conventional</t>
  </si>
  <si>
    <t>No Virtual Tours</t>
  </si>
  <si>
    <t>Dertoit River</t>
  </si>
  <si>
    <t>HAVERHILL</t>
  </si>
  <si>
    <t>Refrigerator, Stove</t>
  </si>
  <si>
    <t>N of Outer Drive / W of Whittier</t>
  </si>
  <si>
    <t>Whittier</t>
  </si>
  <si>
    <t>Outer Drive</t>
  </si>
  <si>
    <t>W HAVERHILL 1082 EAST DETROIT DEVELOPMENT COS SUB NO 2 L36 P20 PLATS, W C R 21/426 40 X 114.</t>
  </si>
  <si>
    <t>W21I070195S</t>
  </si>
  <si>
    <t>***Buyer to pay $399 transaction fee to selling broker.***Send all offers to smohsin586@gmail.com***</t>
  </si>
  <si>
    <t>Lovely Brick Home For Growing Family 3 Bedroom Plus Nursery Or Office, Natural Firepalce, Deck W/Flood Lights, All Blinds And Appliances Included. New Kitchen Tile Floor. 5 Ceiling Fans, Breakfast Nook, Finished Basement. w/ Wet Bar And 1/2 Bath, Block Windows Basement., 2 Car Garage. Preapproved Buyers Only. This home is remarkable! It shows pride of ownership. New roof on home &amp; garage. Nice yard with privacy fence. It is move in condition. Please bring all offers.This one won't last long!!!</t>
  </si>
  <si>
    <t>HELEN</t>
  </si>
  <si>
    <t>N of Harper, E of Mt Eliott</t>
  </si>
  <si>
    <t>Mt. eliott</t>
  </si>
  <si>
    <t>W HELEN 58 GIRARDIN EST SUB L29 P65 PLATS, W C R 15/157 36 X 92</t>
  </si>
  <si>
    <t>36.00X92.00</t>
  </si>
  <si>
    <t>W15I009524S</t>
  </si>
  <si>
    <t>NO SHOWINGS UNTIL ACCEPTED OFFER. *Tenant Occupied at $900/m* Please email all offers to ERICK@ACSTG.COM and cc: MONZOGROUPDOCS@GMAIL.COM. BATVAI. IDRBNG. Measurements are approximate. All showings must be accompanied by a licensed real estate agent- no exceptions!</t>
  </si>
  <si>
    <t>*Tenant Occupied at $900/m* 3 bedroom bungalow with over 1300 sq ft, hardwood floors, a full basement, and updates. Great back yard and no neighbors on one side! The following has been updated: refinished hardwood floors, replaced blower/motor for furnace, replaced thermocouple for hot water tank, sealed and repaired exhaust chimney for hot water tank, replaced kitchen and bath faucets, re-wired downstairs &amp; ground electrical outlets, repaired water pipe in basement, repaired back porch steps, removed old fence, replaced soffit in the back, &amp; painted exterior of house.</t>
  </si>
  <si>
    <t>owner</t>
  </si>
  <si>
    <t>GIRARDIN ESTATE</t>
  </si>
  <si>
    <t>http://www.circlepix.com/home2/Y5TGKV/7851-HELEN-Street-Detroit-MI-218006109</t>
  </si>
  <si>
    <t>Harbortown</t>
  </si>
  <si>
    <t>James Douglas</t>
  </si>
  <si>
    <t>Access off  Jefferson to Harbortown Gated Community</t>
  </si>
  <si>
    <t>Mt. Elliott</t>
  </si>
  <si>
    <t>Pool - Inground, Tennis Court</t>
  </si>
  <si>
    <t>S JEFFERSON E UNIT 122 WAYNE COUNTY CONDOMINIUM SUB PLAN NO 807 RECORDED MASTER DEED L414091 P373-470 WCR 13/131 1,214 SF</t>
  </si>
  <si>
    <t>(248) 320-0822</t>
  </si>
  <si>
    <t>jaydoug81@sbcglobal.net</t>
  </si>
  <si>
    <t xml:space="preserve">James A. Douglas                  </t>
  </si>
  <si>
    <t>Genesis Home Real Estate LLC</t>
  </si>
  <si>
    <t>W13I000116S125</t>
  </si>
  <si>
    <t>This property has pizzazz and excitement., flexible to do high time entertainment or just relax for an evening of solitude. Remodeled completely, this 11th floor 2 bedroom 2 full bath topnotch condo has beauty and style.The wood floors are well done, the ceilings have special stucco popcorn treatment, designer track lighting adorn several rooms along with special lighting in hall and bath areas. I marvel at the decorative walls with border treatment and floors in the baths(designer sinks &amp; jacuzzi)- reminds me of the Roman or Egyptian baths in the movies. Kitchen is a knockout with all steel appliances( incl washer/dryer), granite counters, rich wood cabinets and complementary steel look backsplash. Plenty of closet space, ample storage and oh the great view of the Detroit River from bedrms and living rm areas. Outdoor pool, secure parking, 24 hr workout room, community room, tennis courts, and access to stroll the Detroit River. Water included in monthly assoc. fee.</t>
  </si>
  <si>
    <t>3rd Party Unknown</t>
  </si>
  <si>
    <t>Pub</t>
  </si>
  <si>
    <t>Evanston</t>
  </si>
  <si>
    <t>SHOWING TIME</t>
  </si>
  <si>
    <t>877-351-7469</t>
  </si>
  <si>
    <t>North of Harper East of Outer Drive</t>
  </si>
  <si>
    <t>S EVANSTON 68 EXC S W TRAIN POR BG 68.43 FT ON E LINE 24.21 FT  ON S LINE &amp; 72.56 FT ON W LINE DAVID TROMBLYS HARPER AVE SUB L51 P23 PLATS, W C R 21/759 33 N E TRAIN POR BG 33.48 FT ON E LINE 11.17 FT ON N LINE &amp; 31.57 FT ON W LINE BOULEVARD PARK SUB L48 P1 PLATS, W C R 21/714 41.38 IRREG</t>
  </si>
  <si>
    <t>(248) 513-8001</t>
  </si>
  <si>
    <t>shawn.foote.11@gmail.com</t>
  </si>
  <si>
    <t>Deshawn Foote</t>
  </si>
  <si>
    <t>Skyline Realty Group, LLC</t>
  </si>
  <si>
    <t>41X35X100.00</t>
  </si>
  <si>
    <t>W21I004940S</t>
  </si>
  <si>
    <t>All measurements are approximate.  Buyer's Agent to verify all information.  Buyer's Agent to obtain final water read.  Purchaser to assume all city requirements  and cost associated with same.  Tenant occupied - Please do not disturb tenant.  Earnest money deposit in the amount of $1000 to be held by Listing Brokerage's preferred Title Company and must be submitted within 48 hours of Offer acceptance.  Proof of Funds are required prior to any showings. Allow 48 hour notice for showings. There is $495.00 processing/transaction fee payable by Buyer to Listing Brokerage and due at closing; include this fee on the PA.  Seller has additional properties for sale.  Please be sure to inquire with the Listing Agent for complete details.  All homes are being sold as-is, without repair.  Forward all inquiry, proof of funds and offers to:  shawn.foote.11@gmail.com</t>
  </si>
  <si>
    <t>INVESTOR'S SPECIAL!  What a BARGAIN!  Price Reduced - What a way to build your investment portfolio.  You want to know what's super fantastic about this deal:  This home is  tenant-occupied.  That's right!  You don't have to search for a tenant because they're already living in the home.  And what's even more outstanding, is that this opportunity provides you with an INSTANT CASH FLOW.  What a deal!  Seller is MOTIVATED and will entertain ALL reasonable offers.  Seller also has additional properties to consider.  Please do not disturb tenants. Email Listing Agent for complete details.</t>
  </si>
  <si>
    <t>More than one subdivision involved</t>
  </si>
  <si>
    <t>14TH</t>
  </si>
  <si>
    <t>Farmhouse, Historic</t>
  </si>
  <si>
    <t>S OF W GRAND BLVD / W OF ROSA PARKS BLVD</t>
  </si>
  <si>
    <t>ROSA PARKS BLVD</t>
  </si>
  <si>
    <t>W GRAND BLVCD</t>
  </si>
  <si>
    <t>Awning/Overhang(s), Fenced, Outside Lighting</t>
  </si>
  <si>
    <t>E FOURTEENTH N 20 FT 661 S 10 FT 660 PLAT OF GODFROY FARM L7 P55 PLATS, W C R 10/50 30 X 145</t>
  </si>
  <si>
    <t>30.00X145.00</t>
  </si>
  <si>
    <t>W10I005064S</t>
  </si>
  <si>
    <t>IMM</t>
  </si>
  <si>
    <t>**Greater Downtown Detroit** Located on the fringe of Greater Downtown Detroit near 4 major freeways and less than 1 mile from the Motown Museum and Detroit Collegiate Preparatory High School! This 112 year old Queen Anne style house features 4 bedrooms, 2 full bathrooms, living room with a gas fireplace, attic space for additional storage, and a full basement. Fabulous woodworking and hardwood floors throughout! Rooms and dimensions are estimated and should be verified by buyer/buyer's agent. Purchaser to pay $495 processing fee to the listing broker at closing. Buyer will receive a clean title, warranty deed, and title insurance! ** Please email team@dtrdetroit.com for inquiries and offers.</t>
  </si>
  <si>
    <t>**Greater Downtown Detroit** Located on the fringe of Greater Downtown Detroit near 4 major freeways and less than 1 mile from the Motown Museum and Detroit Collegiate Preparatory High School! This 112 year old Queen Anne style house features 4 bedrooms, 2 full bathrooms, living room with a gas fireplace, attic space for additional storage, and a full basement. Fabulous woodworking and hardwood floors throughout! Rooms and dimensions are estimated and should be verified by buyer/buyer's agent. Purchaser to pay $495 processing fee to the listing broker at closing. Buyer will receive a clean title, warranty deed, and title insurance!</t>
  </si>
  <si>
    <t>PLAT OF GODFROY FARM (PLATS)</t>
  </si>
  <si>
    <t>Howard ST UNIT 8M</t>
  </si>
  <si>
    <t>This stunning unit features soaring floor-to-ceiling windows that highlight the incredible view of the Detroit River and surrounding city. The gourmet kitchen features premium cabinetry, top-end stainless steel appliances, granite counters &amp; a sizable center island. The kitchen opens to the massive living area, which is perfect for entertaining guests. Beautiful hardwood flooring, indirect / soft lighting and designer finishes throughout. The luxurious master includes a large walk-in closet and elegant master bath with Grohe fixtures and a dual sink vanity. The Ashton is a full service, concierge 12 story high rise in short walking distance to Detroit's best entertainment venues. Building feat a 4th floor rooftop garden w/ a boardwalk for relaxing, an indoor pool, yoga room, exercise room, billiards room &amp; an incredible outdoor entertaining area. Secure parking garage &amp; 1st floor restaurant.</t>
  </si>
  <si>
    <t>The Ashton</t>
  </si>
  <si>
    <t>CHANDLER PARK</t>
  </si>
  <si>
    <t>Dryer, Microwave, Refrigerator, Stove, Washing Machine</t>
  </si>
  <si>
    <t>Todd Douglas</t>
  </si>
  <si>
    <t>313-499-3515</t>
  </si>
  <si>
    <t>North side of Chandler Park and East of Dickerson</t>
  </si>
  <si>
    <t>Chandler Park</t>
  </si>
  <si>
    <t>N CHANDLER PARK DRIVE 182PARKSIDE MANOR SUB L45 P53 PLATS, W C R 21/675 40 X 117</t>
  </si>
  <si>
    <t>(313) 444-8326</t>
  </si>
  <si>
    <t>todd@hometeamholdings.com</t>
  </si>
  <si>
    <t>Home Team Realty Services LLC</t>
  </si>
  <si>
    <t>40.00X117.00</t>
  </si>
  <si>
    <t>W21I009315S</t>
  </si>
  <si>
    <t>immediately</t>
  </si>
  <si>
    <t>Completely Renovated in 2017. The most outstanding home in this area with  BRAND NEW EVERYTHING! New roof, new electrical, new Plumbing, new hot water tank, new furnace, new floors. Hardwood floors throughout the house! New bathroom. All brand new appliances with brand new cabinets. This home has great curb appeal. Buyer to pay a compliance fee to Home Team Realty of $295 BATVAI</t>
  </si>
  <si>
    <t>PARKSIDE MANOR</t>
  </si>
  <si>
    <t>Cash, Conventional, Covenant Deed, Land Contract</t>
  </si>
  <si>
    <t>LILLIBRIDGE</t>
  </si>
  <si>
    <t>Appointments</t>
  </si>
  <si>
    <t>855-957-1297</t>
  </si>
  <si>
    <t>One Block N. of E. Warren + Two Blocks W. of Conner</t>
  </si>
  <si>
    <t>Conner</t>
  </si>
  <si>
    <t>East Warren</t>
  </si>
  <si>
    <t>Humidifier</t>
  </si>
  <si>
    <t>W LILLIBRIDGE AVE 11 FREDRICK KULLMAN SUB L37 P25 PLATS, W C R 21/565 30 X 100.50</t>
  </si>
  <si>
    <t>TYRONESHEPARD@AOL.COM</t>
  </si>
  <si>
    <t xml:space="preserve">Tyrone Shepard                    </t>
  </si>
  <si>
    <t>30.00X100.50</t>
  </si>
  <si>
    <t>W21I042826S</t>
  </si>
  <si>
    <t>Three Bedroom vinyl bungalow with rear porch partially finished basement with half bath. Extra lot.</t>
  </si>
  <si>
    <t>conditioned</t>
  </si>
  <si>
    <t>KULLMAN FREDERICK</t>
  </si>
  <si>
    <t>Cash, FHA</t>
  </si>
  <si>
    <t>https://www.propertypanorama.com/instaview/nocbor/218016615</t>
  </si>
  <si>
    <t>N/A</t>
  </si>
  <si>
    <t>LAKEVIEW</t>
  </si>
  <si>
    <t>Six blocks S. of Chandler Park Dr + Seven blocks E. of Conner</t>
  </si>
  <si>
    <t>Chandler Park Drive</t>
  </si>
  <si>
    <t>E LAKEVIEW 185 PLAT OF ALFRED F STEINERS PARK SUB L40 P61 PLATS, W C R 21/630 40 X 101.5</t>
  </si>
  <si>
    <t>40.00X101.50</t>
  </si>
  <si>
    <t>W21I052399S</t>
  </si>
  <si>
    <t>Well maintained brick bungalow with side drive and two car detached garage. Finished basement with half bath.</t>
  </si>
  <si>
    <t>https://www.propertypanorama.com/instaview/nocbor/218016619</t>
  </si>
  <si>
    <t>Leslie</t>
  </si>
  <si>
    <t>Jasmine Williams</t>
  </si>
  <si>
    <t>313-575-9872</t>
  </si>
  <si>
    <t>S of W Davision St, W of Dexter ave, N of Elmhurst St, E of Broadstreet Avenue</t>
  </si>
  <si>
    <t>W of Dexter Ave</t>
  </si>
  <si>
    <t>S of W Davision St</t>
  </si>
  <si>
    <t>N LESLIE 231 RUSSELL WOODS SUB L34 P3 PLATS, W C R 14/195 40 X 130</t>
  </si>
  <si>
    <t>(248) 608-1111</t>
  </si>
  <si>
    <t>jasminewilliams986@gmail.com</t>
  </si>
  <si>
    <t>Springview Realty</t>
  </si>
  <si>
    <t>W14I004967S</t>
  </si>
  <si>
    <t>Leave feedback and please set the alarm when getting ready to leave thank you!</t>
  </si>
  <si>
    <t>GREAT OPPORTUNITY FOR FIRST TIME HOME BUYERS AND INVESTORS! This spacious beautiful brick home which includes 4 bedrooms, updated kitchen and a large master bedroom! This property is located in Russell Woods just minutes away from Downtown Detroit. Make an appointment to view this property now! SOLD AS-IS.</t>
  </si>
  <si>
    <t>JUNCTION</t>
  </si>
  <si>
    <t>GUSS MUSTAPHA</t>
  </si>
  <si>
    <t>JUNCTION PASS VERNOR BEFORE 94 FWY</t>
  </si>
  <si>
    <t>Oil</t>
  </si>
  <si>
    <t>E JUNCTION W 136.53 FT OF N 6 FT 17 W 136.53 FT OF S 20 FT 18 SUB OF LOT 24 OF PC NO 30 L2 P20 PLATS, W C R 16/121 26X136.53</t>
  </si>
  <si>
    <t>G.KMOUSTAFA@YAHOO.COM</t>
  </si>
  <si>
    <t>Ghazy K Mustapha</t>
  </si>
  <si>
    <t>26X136.53X26X136.53</t>
  </si>
  <si>
    <t>W16I012818S</t>
  </si>
  <si>
    <t>PRIME LOCATION FEATURING 4 BERDROOM .VERY CONVENIENT FOR A FAMILY .CLOSE TO EVERY THING SHOPPING SCHHOL ,AND DOCTORS. ALL DATA AND MEAS ARE APPROXIMATELY NOT GUARANTEED . BUYER AGENT TO VERIFY THE INFORMATIONS NEED. PLEASE SHOWING  EVERY DAY AFTER 5PM. THE OWNER INSTALL A NEW FENCE . HOME SOLD AS IS CONDITION. THE WHOLE WAS UPDATING  THRU OUT. NEW FENCE.PLEASE ONLY SUNDAY SHOWING .</t>
  </si>
  <si>
    <t>Cash, Conventional, FHA, Land Contract</t>
  </si>
  <si>
    <t>18FG</t>
  </si>
  <si>
    <t>Block/Concrete/Masonry, Brick, Stone</t>
  </si>
  <si>
    <t>Jeffrey C Gisstennar</t>
  </si>
  <si>
    <t>(313) 407-6265</t>
  </si>
  <si>
    <t>West of Joe Louis Arena and South of Fort street</t>
  </si>
  <si>
    <t>West of Joe Louis</t>
  </si>
  <si>
    <t>South of Jefferson</t>
  </si>
  <si>
    <t>BBQ Grill, Fenced, Gate House, Grounds Maintenance, Outside Lighting, Pool - Inground, Security Patrol, Tennis Court</t>
  </si>
  <si>
    <t>High Spd Internet Avail, Indoor Pool, Pets Allowed</t>
  </si>
  <si>
    <t>S JEFFERSON W   UNIT 313 WAYNE COUNTY CONDOMINIUM SUB PLAN NO 813 "RIVERFRONT TOWERS CONDOMINIUM" MASTER DEED RECORDED L41783 P152-262 DEEDS WCR 06/207; FIRST AMENDMENT RECORDED L42595 P81-110 DEEDS WCR 06/207; SECOND AMENDMENT RECORDED L43421 P1-30 DEEDS WCR 06/207  THIRD AMENDMENT RECORDED L43914 P221-244 DEEDS WCR 06/207 FOURTH AMENDMENT RECORDED L44757 P105-131 DEEDS WCR 06/207  0.4810% NEZ REHAB CERT #N2004-0417,  RELATED PARCEL #06000003.113</t>
  </si>
  <si>
    <t>jcgiss@aol.com</t>
  </si>
  <si>
    <t>Life Inside Realty LLC</t>
  </si>
  <si>
    <t>Gated Community, Lake View</t>
  </si>
  <si>
    <t>W23I002004S0417</t>
  </si>
  <si>
    <t>A/C</t>
  </si>
  <si>
    <t>Furniture is negotiable</t>
  </si>
  <si>
    <t>Custom Combined Unit 18FG!This BEAUTIFUL combined condo with two master suites,two parking spaces and 2 1/2 bathrooms. 18FG has custom hardwood floors, custom window treatment,granite,marble and much more! The warm painted walls compliments the meticulously maintained condo. Entering this unit gives you the feel of a 5 star hotel. The main master has a large walk in closet with washer and dryer. The views are of the Detroit River, Canada and downtown Detroit. This unit has 2 inside parking spaces. The new owner/s will have access to a state of the art 3 story fitness center,indoor swimming pool (with jacuzzi),tennis court, jogging track (on rooftop of parking garage),full service restaurant,convenience store and outdoor seating on the river. Riverfront is secure and gated with immaculate grounds. It's close to restaurants,shopping,night life and the people mover. There are many places to walk,jog,or ride your bike. Close to major freeways,museums and casinos. 24 HOUR NOTICE PLEASE</t>
  </si>
  <si>
    <t>WAYNE COUNTY CONDO PLAN NO 813 (RIVERFRONT TOWERS CONDO)</t>
  </si>
  <si>
    <t>Boat Facilities, Dock Facilities</t>
  </si>
  <si>
    <t>Rubber, Other</t>
  </si>
  <si>
    <t>SEYBURN</t>
  </si>
  <si>
    <t>Aluminum, Brick, Wood</t>
  </si>
  <si>
    <t>Taz Powell</t>
  </si>
  <si>
    <t>586 291-9399</t>
  </si>
  <si>
    <t>Take Mack to Seyburn</t>
  </si>
  <si>
    <t>W SEYBURN 121 STEPHEN Y SEYBURNS SUB L26 P87 PLATS, W C R 17/64 30 X 152.18A</t>
  </si>
  <si>
    <t>(586) 291-9399</t>
  </si>
  <si>
    <t>taznmacomb@gmail.com</t>
  </si>
  <si>
    <t>Taz C Powell</t>
  </si>
  <si>
    <t>30.00X152.18</t>
  </si>
  <si>
    <t>W17I010870S</t>
  </si>
  <si>
    <t>Large bungalow in red hot area. Home features a natural fireplace and original wood flooring throughout. New windows. Sunroom at front of house off living room. Formal dining room. Expansive kitchen. Two large bedrooms downstairs and two large bedrooms upstairs plus a bonus room upstairs. Full basement. Nice back yard. Side lot included!! Low low taxes. Home is totally rewired. Home is prepped for rehab. No mechanicals on premises. Minutes from Historic West Village, Indian Village, and Belle Isle. Property is sold in "AS IS" condition. BATVAI. Buyer responsible for any inspections. Cash only Submit proof of funds. EMD $1,000 minimum to be held by listing broker. No commissions to buyers that are license agents. No virtual showings. Licensed agent must be physically present at all times.</t>
  </si>
  <si>
    <t>SEYBURNS STEPHEN Y SUB</t>
  </si>
  <si>
    <t>NEBRASKA</t>
  </si>
  <si>
    <t>Duncan</t>
  </si>
  <si>
    <t>248-688-5470</t>
  </si>
  <si>
    <t>Grand Blvd east Right on Linwood Right onto Nebraska</t>
  </si>
  <si>
    <t>Grand Blvd</t>
  </si>
  <si>
    <t>N NEBRASKA 11 JULIUS PORATH SUB L26 P74 PLATS, W C R 10/63 30 IRREG</t>
  </si>
  <si>
    <t>(248) 518-0704</t>
  </si>
  <si>
    <t>sylvester.realtor@gmail.com</t>
  </si>
  <si>
    <t>Sylvester Brown</t>
  </si>
  <si>
    <t>Trust Realty LC</t>
  </si>
  <si>
    <t>(313) 728-1774</t>
  </si>
  <si>
    <t>29x101</t>
  </si>
  <si>
    <t>W10I000919S</t>
  </si>
  <si>
    <t>At Funding</t>
  </si>
  <si>
    <t>Please call or Text Duncan with appointment request and questions Please view this property as well its next door seller will consider a combo sell. MLS# 217075397</t>
  </si>
  <si>
    <t>This property is located near the new Henry Ford Hospital Development</t>
  </si>
  <si>
    <t>JULIUS PORATH (PLATS)</t>
  </si>
  <si>
    <t>Adam Soroka</t>
  </si>
  <si>
    <t>(586) 563-7792</t>
  </si>
  <si>
    <t>North of Jefferson East of Townsend</t>
  </si>
  <si>
    <t>Towsend</t>
  </si>
  <si>
    <t>n</t>
  </si>
  <si>
    <t>Spring 2018</t>
  </si>
  <si>
    <t>Pick from one of the 25 unique floor plans, including 5 special Penthouse Units with outdoor decks. Please contact the listing agent directly with more questions and availability (586) 563 -7792 | adam@theloftwarehouse.com. Financing is preferred through Chemical Bank as they are familiar with the product. These will be non warrantable @ 10% down for owner occupant. The taxes are just a estimation until developer receives tax bills from the city. For more pricing and availability check out the website http://www.saintcharlesdetroit.com</t>
  </si>
  <si>
    <t>http://www.saintcharlesdetroit.com/3d-tour/</t>
  </si>
  <si>
    <t>at corner of Michigan ave and Washington blvd.</t>
  </si>
  <si>
    <t>michigan ave</t>
  </si>
  <si>
    <t>washington blvd</t>
  </si>
  <si>
    <t>N MICHIGAN UNIT 64 WAYNE COUNTY CONDOMINIUM PLAN NO. 918; "BOOK CADILLAC CONDOMINIUM" L44899 P51-151 DEEDS, WCR FIRST AMENDMENT RECORDED L45591 P213-273 DEEDS, WCR SECOND AMENDMENT RECORDED L47488 P784-809 DEEDS, WCR  2/201 0.8894% NEZ REHAB CERT #N2006-0804, RELATED PARCEL #23002006.0804</t>
  </si>
  <si>
    <t>Showings require a 24hr notice, must be scheduled online through ShowingTime  or by calling The Loft Warehouse 313-658-6400.</t>
  </si>
  <si>
    <t>The Residences at The Westin Book Cadillac bring unequaled design, quality and service back to Detroit in an exclusive and distinct cultural landmark. At The Residences at The Westin Book Cadillac, the quality of your lifestyle depends upon you.  You will feel transformed as you step off the private elevator into the elegance of your own luxury home. Take pleasure in your expansive living spaces with unparalleled views and design details. Have your dry cleaning picked up and dropped off, engage the services of the catering department, take the elevator a short distance to the WestinWORKOUT¬Æ fitness area, or the well equipped business center.</t>
  </si>
  <si>
    <t>Private, Pub. Sidewalk</t>
  </si>
  <si>
    <t>14C</t>
  </si>
  <si>
    <t>High Rise, Historic</t>
  </si>
  <si>
    <t>Common, Interior Access Only</t>
  </si>
  <si>
    <t>At the corner of West Lafayette and 1st Street</t>
  </si>
  <si>
    <t>1st</t>
  </si>
  <si>
    <t>1 Assigned Space, Side Entrance</t>
  </si>
  <si>
    <t>Electric, Heat Pump</t>
  </si>
  <si>
    <t>Cable Available, Disabled Fac, High Spd Internet Avail, Intercom, Pets Allowed, Programmable Thermostat</t>
  </si>
  <si>
    <t>S LAFAYETTE W UNIT 20; WAYNE COUNTY CONDO PLAN NO. 945 "FORT SHELBY HOTEL CONDOMINIUM" RECORDED IN L46262 P1428-1542 DEEDS, WCR 4/132</t>
  </si>
  <si>
    <t>W04I000118S005</t>
  </si>
  <si>
    <t>6 weeks</t>
  </si>
  <si>
    <t>The Fort Shelby is a complex building with many amenities that will delight your clients. I am available to help you learn more about the building, either over the phone or by previewing the property together. Please call me with any questions at 313 693-3741. In the meantime, see www.fortshelby.com for details or download the property brochure from the listing documents. 60% of the units are already reserved.</t>
  </si>
  <si>
    <t>Fifty-six residences in a historic tower designed by famed architect Albert Kahn offer breathtaking views of the Detroit River and skyline. Every home exemplifies Downtown living at its finest. Refined finishes meld with the vintage charm of the Fort Shelby Residences. Quartz, wood and steel, new elements in this century-old architecture enhance the beauty of each home, while modern appliances &amp; systems elevate their comfort to a luxurious level. This floorplan (Coltrane) is a very spacious 1-bedroom suite with great views of the Detroit River. Master suite offers a desk nook and walk-in closet. Amenities include 24/7 Valet, on site restaurants, bar, 24/7 fitness center, private residential lobby &amp; concierge. Ask your agent for property brochure or visit the Fort Shelby website (Fort Shelby dot com)</t>
  </si>
  <si>
    <t>WAYNE COUNTY CONDO PLAN NO 945 (FORT SHELBY HOTEL CONDO)</t>
  </si>
  <si>
    <t>18A</t>
  </si>
  <si>
    <t>313 658-6400</t>
  </si>
  <si>
    <t>S LAFAYETTE W UNIT 39; WAYNE COUNTY CONDO PLAN NO. 945 "FORT SHELBY HOTEL CONDOMINIUM" RECORDED IN L46262 P1428-1542 DEEDS, WCR 4/132</t>
  </si>
  <si>
    <t>60% of the units are already reserved. Get your clients to discover this unique property offered at this affordable introductory price. Ideal for empty-nesters thanks to its very generous size. See www.fortshelby.com for details or download the property brochure from the listing documents.</t>
  </si>
  <si>
    <t>Fifty-six residences in a historic tower designed by famed architect Albert Kahn offer breathtaking views of the Detroit River and skyline. Every home exemplifies Downtown living at its finest. Refined finishes meld with the vintage charm of the Fort Shelby Residences. Quartz, wood and steel, new elements in this century-old architecture enhance the beauty of each home, while modern appliances &amp; systems elevate their comfort to a luxurious level. This floorplan (Armstrong) is a great corner unit with view of the Downtown skyline. In this very spacious residence of 1,405sf, the kitchen/Living/Dining open space is close to 700sf. Amenities include 24/7 Valet, on site restaurants, bar, 24/7 fitness center, private residential lobby &amp; concierge. Ask your agent for property brochure or visit the Fort Shelby website Fort Shelby dot com)</t>
  </si>
  <si>
    <t>LEANDER</t>
  </si>
  <si>
    <t>Calvin Brown / seller</t>
  </si>
  <si>
    <t>404-968-9093</t>
  </si>
  <si>
    <t>E of Van Dyke, N of Lynch</t>
  </si>
  <si>
    <t>Lynch</t>
  </si>
  <si>
    <t>S LEANDER 8 BOLTON SUB L37 P36 PLATS, W C R 17/450 30 X 105</t>
  </si>
  <si>
    <t>MLS Entry Only</t>
  </si>
  <si>
    <t>(888) 909-5478</t>
  </si>
  <si>
    <t>jkermath@comcast.net</t>
  </si>
  <si>
    <t>Jeff Kermath</t>
  </si>
  <si>
    <t>Kermath Realty LLC</t>
  </si>
  <si>
    <t>30.00X105.00</t>
  </si>
  <si>
    <t>W17I002714S</t>
  </si>
  <si>
    <t>Limited service, showings, call / text / email seller, Calvin Brown, 404-968-9093 or buyer@johnwhitemanhomes.com. Offers to seller and c.c. agent too please, jkermath@comcast.net.</t>
  </si>
  <si>
    <t>Great opportunity to own this bungalow home located in Detroit. Featuring 1300+ SF floor plan with four bedrooms, 1.5 baths, full basement and porch. B of A prequal required on financed offers.</t>
  </si>
  <si>
    <t>BOLTON SUB (PLATS)</t>
  </si>
  <si>
    <t>LaCretia Baldwin</t>
  </si>
  <si>
    <t>313-397-7353</t>
  </si>
  <si>
    <t>Take I-94 to Outer dr</t>
  </si>
  <si>
    <t>Outer drive</t>
  </si>
  <si>
    <t>E OUTER DRIVE E 54 W 9 FT OF VAC ALLEY ADJ FRANK B WALLACE ALTER RD GARDENS L41 P10 PLATS, W C R 21/602 40 X 125.07A</t>
  </si>
  <si>
    <t>(313) 378-7745</t>
  </si>
  <si>
    <t>lacretiabaldwin@yahoo.com</t>
  </si>
  <si>
    <t>The BK Agency</t>
  </si>
  <si>
    <t>(313) 397-7353</t>
  </si>
  <si>
    <t>40.00X125.07</t>
  </si>
  <si>
    <t>W21I080581S</t>
  </si>
  <si>
    <t>Tenanted</t>
  </si>
  <si>
    <t>3Br and 1 bath brick home. Home has hardwood floors throught, recently remolded. Great home with nice central location. Close to expressways and shopping centers. Tenant Occupied paying $750.00/mo. **No interior showings without emailing POF* 48 hour notice to show. Please email all offers to lacretiabaldwin@yahoo.com</t>
  </si>
  <si>
    <t>3Br and 1 bath brick home. Home has hardwood floors throught, recently remolded. Great home with nice central location. Close to expressways and shopping centers. Tenant Occupied on month to month lease paying $750.00/mo. **No interior showings without emailing POF*</t>
  </si>
  <si>
    <t>WALLACE FRANK B ALTER RD GARDENS</t>
  </si>
  <si>
    <t>KENNEBEC</t>
  </si>
  <si>
    <t>S of McNichols Rd., E of Conner St.</t>
  </si>
  <si>
    <t>Conner St.</t>
  </si>
  <si>
    <t>McNichols Rd.</t>
  </si>
  <si>
    <t>N KENNEBEC 953 DRENNAN &amp; SELDONS LASALLE COLLEGE PK SUB NO 1 L48 P98 PLATS, W C R 21/742 38 X 124.57A</t>
  </si>
  <si>
    <t>38.00X124.57</t>
  </si>
  <si>
    <t>W21I014235S</t>
  </si>
  <si>
    <t>**PACKAGE DEAL** Great opportunity to own this solid brick bungalow! This home has many recent updates, featuring 3 bedrooms, 1 and 1/2 bathrooms, living room with a fireplace, sizable dining room, kitchen, mud/laundry room by the back door, full basement, 2 and 1/2 car garage, and a fenced lot. The home is now tenant occupied for $650 per month! Making this home ideal for any investor looking to build their rental portfolio!! Purchaser to pay $495 processing fee to the listing broker at closing. Buyer will receive a clean title, warranty deed, and title insurance! Home available as part of a package deal. Other two properties are: 6747 Minock - Tenant Occupied paying $500 per month and 3016 Montgomery- Tenant Occupied paying $600 per month. Email team@dtrdetroit.com for inquiries and offers.</t>
  </si>
  <si>
    <t>**PACKAGE DEAL** Great opportunity to own this solid brick bungalow! This home has many recent updates, featuring 3 bedrooms, 1 and 1/2 bathrooms, living room with a fireplace, sizable dining room, kitchen, mud/laundry room by the back door, full basement, 2 and 1/2 car garage, and a fenced lot. The home is now tenant occupied for $650 per month! Making this home ideal for any investor looking to build their rental portfolio!! Purchaser to pay $495 processing fee to the listing broker at closing. Buyer will receive a clean title, warranty deed, and title insurance! Home available as part of a package deal. Other two properties are: 6747 Minock - Tenant Occupied paying $500 per month and 3016 Montgomery- Tenant Occupied paying $600 per month.</t>
  </si>
  <si>
    <t>Cash, FHA 203K, Warranty Deed</t>
  </si>
  <si>
    <t>Bar Fridge, Dishwasher, Disposal, Microwave, Refrigerator, Stove</t>
  </si>
  <si>
    <t>Brick, Brick Siding, Other</t>
  </si>
  <si>
    <t>John Uznis</t>
  </si>
  <si>
    <t>313-671-0529</t>
  </si>
  <si>
    <t>First Block off Jefferson, just west of Cadieux</t>
  </si>
  <si>
    <t>Basement, Master Bedroom</t>
  </si>
  <si>
    <t>Cable Available, Carbon Monoxide Alarm(s), High Spd Internet Avail, Humidifier, Jetted Tub, Programmable Thermostat, Security Alarm (owned), Sump Pump, Wet Bar</t>
  </si>
  <si>
    <t>PKG14 LOT 14 C. H. HABERKORN'S GROSSE PTE PARK SUB PCS 564, 585 L28 P71 WCR</t>
  </si>
  <si>
    <t>(313) 565-9850</t>
  </si>
  <si>
    <t>jcu@uznis.com</t>
  </si>
  <si>
    <t>John C Uznis</t>
  </si>
  <si>
    <t>Uznis Homes LLC</t>
  </si>
  <si>
    <t>100X135X100X135</t>
  </si>
  <si>
    <t>Custom built NEW home by Uznis Homes.  The home features 10' ceilings on the first floor with 8'doors, open kitchen/nook/family room, wet bar, 1st floor laundry/mud room, 2 story foyer, hardwood flooring on entire first floor, 3 car attached garage, large master suite with his and hers walk in closets, Pella Windows and Doorwall, Kohler plumbing fixtures, Baldwin hardware, 9' tall basement ceiling, separate storm sewer system, zoned heating/cooling system, tankless hot water system, generous moldings, solid interior doors, and many more.  The home sits on a 100'X135' lot. 2 home sites available next door if interested in building from the ground up.  Call listing broker John Uznis @ 313-671-0529.</t>
  </si>
  <si>
    <t>Custom built NEW home by Uznis Homes.  The home features 10' ceilings on the first floor with 8'doors, open kitchen/nook/family room, wet bar, 1st floor laundry/mud room, 2 story foyer, hardwood flooring on entire first floor, 3 car attached garage, large master suite with his and hers walk in closets, Pella Windows and Doorwall, Kohler plumbing fixtures, Baldwin hardware, 9' tall basement ceiling, separate storm sewer system, zoned heating/cooling system, tankless hot water system, generous moldings, solid interior doors, and many more.  The home sits on a 100'X135' lot. 2 home sites available next door if interested in building from the ground up.</t>
  </si>
  <si>
    <t>Agent</t>
  </si>
  <si>
    <t>C H HABERKORN GROSSE POINTE PARK SUB</t>
  </si>
  <si>
    <t>Patio, Porch, Porch - Covered</t>
  </si>
  <si>
    <t>LINCOLN</t>
  </si>
  <si>
    <t>248-552-1040</t>
  </si>
  <si>
    <t>JUST EAST OFF TRUMBULL AND NORTH OF GRAND RIVER</t>
  </si>
  <si>
    <t>TRUMBULL</t>
  </si>
  <si>
    <t>GRAND RIVER</t>
  </si>
  <si>
    <t>W LINCOLN S 25 FT 50 HODGES BROS SUB L1 P308 PLATS, W C R 6/53 25 X 124</t>
  </si>
  <si>
    <t>(248) 552-1040</t>
  </si>
  <si>
    <t>ROSE17360@AOL.COM</t>
  </si>
  <si>
    <t>Balaver Rose</t>
  </si>
  <si>
    <t>Blue Sky Home Services</t>
  </si>
  <si>
    <t>25.00X124.00</t>
  </si>
  <si>
    <t>W06I005784S002L</t>
  </si>
  <si>
    <t>RARE HISTORIC STYLE 2 STORY HOME. HOME WAS BUILT IN 1900.  GREAT LOCATION. MOTIVATED SELLER.  HOME SOLD AS IS. BUYER/AGENT TO VERIFY ALL INFO. BUYER TO PAY ADM FEE OF $595 TO LIST BROKER. SCHEDULE APPOINTMENTS ONLINE. SUBMIT ALL OFFERS TO: ROSE17360@AOL.COM</t>
  </si>
  <si>
    <t>RARE HISTORIC STYLE 2 STORY HOME. HOME WAS BUILT IN 1900.  GREAT LOCATION NEAR WAYNE STATE AREA AND MOTOR CITY CASINO. GREAT OPPORTUNITY OF OWN A OLDER HISTORIC HOME IN DETROIT'S HISTORY. BUYER TO PAY $595 ADM FEE TO LIST BROKER AT CLOSE.</t>
  </si>
  <si>
    <t>HODGES BROS SUB OF OLS 98 -99-102&amp;103 (PLATS)</t>
  </si>
  <si>
    <t>C4</t>
  </si>
  <si>
    <t>248-284-5463</t>
  </si>
  <si>
    <t>Carriecohen@kw.com</t>
  </si>
  <si>
    <t>Carrie Cohen</t>
  </si>
  <si>
    <t>See Map</t>
  </si>
  <si>
    <t>Jos Campau</t>
  </si>
  <si>
    <t>Cable Available, Elevator/Lift, High Spd Internet Avail</t>
  </si>
  <si>
    <t>S JEFFERSON E   UNIT 30; WAYNE COUNTY CONDO PLAN NO 853; GARDEN COURT RECORDED L42945 P474-583 DEEDS, WCR 11/116   2.58%</t>
  </si>
  <si>
    <t>jason@abramsluxury.com</t>
  </si>
  <si>
    <t>Jason Abrams</t>
  </si>
  <si>
    <t>W11I000088S030</t>
  </si>
  <si>
    <t>Please note that showings are to take place between 9am &amp; 8pm. Use Showing Time for appointments. For after hours appointments please call Showing Time 855-957-1297. Please use the purchase agreement under "docs" to write an offer. Enter building off of Jos Campau using the South entrance located closest to the water. Building entrance code is *9891.</t>
  </si>
  <si>
    <t>2 Bedroom, 2.5 bath condo in the fully remodeled Albert Kahn building, Garden Court, located in the East Riverfront District of Downtown Detroit. Incredible views of the river and the city. East, South and West views. Building features fitness center &amp; roof top terrace. Secure parking.</t>
  </si>
  <si>
    <t>GARDEN COURT CONDO WCCP NO 853</t>
  </si>
  <si>
    <t>https://www.propertypanorama.com/instaview/nocbor/218002118</t>
  </si>
  <si>
    <t>MILWAUKEE</t>
  </si>
  <si>
    <t>Historic, Townhouse</t>
  </si>
  <si>
    <t>(734) 667-1481</t>
  </si>
  <si>
    <t>Joshua@hubrealtysolutions.com</t>
  </si>
  <si>
    <t>Joshua Lay</t>
  </si>
  <si>
    <t>Hub LLC</t>
  </si>
  <si>
    <t>Brick, Other, Wood</t>
  </si>
  <si>
    <t>(313) 757-5638</t>
  </si>
  <si>
    <t>From E. Grand, SE. on Beaubien, SW on E. Milwuakee.</t>
  </si>
  <si>
    <t>Brush</t>
  </si>
  <si>
    <t>Grounds Maintenance, Outside Lighting, Private Entry</t>
  </si>
  <si>
    <t>High Spd Internet Avail, Pets Allowed</t>
  </si>
  <si>
    <t>Milwaukee Lofts Condominium, Wayne County Condominium Subdivision Plan Number 773 - To Be defined in Titlework</t>
  </si>
  <si>
    <t>shelby@hubrealtysolutions.com</t>
  </si>
  <si>
    <t>Shelby Fulkerson</t>
  </si>
  <si>
    <t>W01I001920S001</t>
  </si>
  <si>
    <t>Nego</t>
  </si>
  <si>
    <t>Showings by appointment only. All information is estimated, subject to change, and to be verified. Taxes shown are not updated and are reflective of the current property.  Taxes are currently non-homestead and will be assessed and modified based on the property, tax year, and municipality. Legal description and association dues, and reserves/working capital are estimated and will be finalized to reflect condominium master deed, bylaws, and budget. Buyer's agent commission of 3% is on the base price of the unit only.  All agents are required to register clients before first appointment.</t>
  </si>
  <si>
    <t>Located in the heart of Milwaukee Junction at the intersection of Beaubien and Milwaukee, the Milwaukee Lofts offer unique loft residences in the heart of Detroit‚Äôs ongoing renaissance. A perfect combination of urban living, modern amenities, and historic renovation, the "Milwaukee" floor plan boasts over 2,000 sq ft,  2 bedrooms/2.5 baths, 9-13 ft' ceilings, hardwood floors and exposed brick.  Just steps away Woodward Ave and the M1 Rail/Q Line this exclusive residence and offers immediate proximity to the cultural, recreational, and employment offerings of Midtown and Downtown and the opportunity to realize significant value in an emerging and existing neighborhood.  Showings by appointment only.  Renovation in progress and anticipated to complete in 2018, customization and color selection can still be made. Legal description and association dues are estimated and to be finalized with condominium master deed, bylaws, and budget.</t>
  </si>
  <si>
    <t>WAYNE COUNTY CONDO PLAN NO 773 - TBD</t>
  </si>
  <si>
    <t>https://youtu.be/1Kxq2yPrWO0</t>
  </si>
  <si>
    <t>Brick, Wood, Other</t>
  </si>
  <si>
    <t>From E. Grand, SE on Beaubien, SW onjavascript:__doPostBack('m_lbSubmit','') E. Milwaukee</t>
  </si>
  <si>
    <t>E. Grand</t>
  </si>
  <si>
    <t>Fenced, Grounds Maintenance, Outside Lighting, Private Entry</t>
  </si>
  <si>
    <t>W01I001920S002</t>
  </si>
  <si>
    <t>Located in the heart of Milwaukee Junction at the intersection of Beaubien and Milwaukee, the Milwaukee Lofts offer unique loft residences in the heart of Detroit‚Äôs ongoing renaissance. A perfect combination of urban living, modern amenities, and historic renovation the "Grand" floor plan boasts over 2,000 sq ft, 2 bedrooms and 2.5 baths, 9-13 ft' ceilings, hardwood floors and exposed brick. Just steps away Woodward Ave and the M1 Rail/Q Line this exclusive residence and offers immediate proximity to the cultural, recreational, and employment offerings of Midtown and Downtown and the opportunity to realize significant value in an emerging and existing neighborhood. Showings by appointment only. Renovation in progress and anticipated to complete in 2018, customization and color selection can still be made. Legal description and association dues are estimated and to be finalized with condominium master deed, bylaws, and budget.</t>
  </si>
  <si>
    <t>SEMINOLE</t>
  </si>
  <si>
    <t>Historic</t>
  </si>
  <si>
    <t>Take kercheval to seminole</t>
  </si>
  <si>
    <t>East</t>
  </si>
  <si>
    <t>North on seminole</t>
  </si>
  <si>
    <t>Fenced, Sprinkler(s)</t>
  </si>
  <si>
    <t>E SEMINOLE 108 ASSESSORS PLAT OF PT OF PCS 27 AND 180 L66 P55 PLATS, W C R 17/548 66.27 X 171.62 NEZ HOMESTEAD CERT #NH2008-0582 RELATED PARCEL #17007599.</t>
  </si>
  <si>
    <t>66.27X171.62</t>
  </si>
  <si>
    <t>W27I080582S</t>
  </si>
  <si>
    <t>English Queen Ann influenced arts &amp; Craft designed home located in Historic Indian Village. This elegant home offers cherry wood interior throughout, six bedrooms, five baths, updated kitchen, first floor laundry, a finished basement, inground sprinkler system, and yes central air. The design denotes the appearance of a city townhouse at the main entrance which is remarkable, while showcasing its timber post and peg construction on the side exterior. The enclosed private courtyard and garden is maintained meticulously and is perfect for outdoor entertaining. The property is in walking distance from neighborhood shops, restaurants, and close to Belle Isle, and Downtown Detroit. PLEASE SEND PRE-APPROVALS AND OFFERS TO GHAWKINSGROUP@GMAIL.COM</t>
  </si>
  <si>
    <t>English Queen Ann influenced arts &amp; Craft designed home located in Historic Indian Village. This elegant home offers cherry wood interior throughout, six bedrooms, five baths, updated kitchen, first floor laundry, a finished basement, inground sprinkler system, and yes central air. The design denotes the appearance of a city townhouse at the main entrance which is remarkable, while showcasing its timber post and peg construction on the side exterior. The enclosed private courtyard and garden is maintained meticulously and is perfect for outdoor entertaining. The property is in walking distance from neighborhood shops, restaurants, and close to Belle Isle, and Downtown Detroit.</t>
  </si>
  <si>
    <t>pdr</t>
  </si>
  <si>
    <t>Conventional, FHA</t>
  </si>
  <si>
    <t>912-11</t>
  </si>
  <si>
    <t>Ramona Harris</t>
  </si>
  <si>
    <t>248-470-9711</t>
  </si>
  <si>
    <t>1 MILE EAST OF BELLE ISLE BRIDGE, NEXT TO ERMA HENDERSON MARINA.</t>
  </si>
  <si>
    <t>BBQ Grill, Fenced, Grounds Maintenance, Outside Lighting, Pool - Common, Security Patrol</t>
  </si>
  <si>
    <t>Attached, Electricity, Heated, Second Garage</t>
  </si>
  <si>
    <t>Cable Available, Disabled Fac, Elevator/Lift, Pets Allowed</t>
  </si>
  <si>
    <t>(313) 274-7200</t>
  </si>
  <si>
    <t>harriscentury21@gmail.com</t>
  </si>
  <si>
    <t>Century 21 Curran &amp; Christie</t>
  </si>
  <si>
    <t>Beautiful view of the Detroit River &amp; Marina.  All Realtors are required to sign-in and out at the front desk; you must have your Business Card, please ensure that you list the units on the back and given to the front desk clerk. Send all offer‚Äôs via Email: harriscentury21@email.com,  Fax: 248-281-5566.  EMD $2000.00 must be in the name of the Listing Broker CENTURY 21 CURRAN &amp; CHRISTIE. After Hours call Listing Agent 248-470-9711. We are using STANDARD ADDENDUM/AMENDMENT. SECURE AND GATED COMMUNITY WITH 24 HOUR SECURITY AND FRONT DESK. ALL UTILITIES, TAXES AND MAINTENANCE COSTS ARE INCLUDED IN MONTHLY FEES. ** NOT RECOMMENDED FOR INVESTOR ***PETS: Maximum adult weight is less than 25lbs &amp; 1 DOG.</t>
  </si>
  <si>
    <t>Beautiful view of the Detroit River, City and Marina. This was built in 1966 the high-rise houses 448 apartments in its 15 stories. The building has 24 hour security, 24 hour front desk, exercise room, guest apartments, heated pool/parking, &amp; common laundry. Enjoy the stunning views of the waterfront, the neighboring marina, &amp; the Detroit skyline. There‚Äôs a lot to do in Detroit. In addition to the amenities &amp; the views of the city and waterfront, we have a thriving entertainment district, world-class sports venues, historical landmarks, shopping, &amp; restaurants. Our members enjoy having all of these entertainment options right outside their door. All Utilities, Taxes and Maintenance Cost are Included in the monthly fee $1325.25 (Parking Optional.) Enjoy the hydro boat racing right at home!!!</t>
  </si>
  <si>
    <t>Septic-Existing, Sewer at Street</t>
  </si>
  <si>
    <t>TARNOW</t>
  </si>
  <si>
    <t>SHERRI SAAD</t>
  </si>
  <si>
    <t>313-598-5322</t>
  </si>
  <si>
    <t>NORTH OF LONYO AND EAST OF MCGRAW</t>
  </si>
  <si>
    <t>MCGRAW</t>
  </si>
  <si>
    <t>LONYO</t>
  </si>
  <si>
    <t>E TARNOW 363 BURTONS MICH AVE SUB L29 P2 PLATS, W C R 18/347 30 X 100</t>
  </si>
  <si>
    <t>sherri.saad@comcast.net</t>
  </si>
  <si>
    <t>Sherri S Saad</t>
  </si>
  <si>
    <t>W18I012403S</t>
  </si>
  <si>
    <t>GREAT PROPERTY IN SOUTHWEST DETROIT!!! 3-Bedroom Home, Full Bath, Living Room, Formal Dining Room &amp; Kitchen. Open floor plan in kitchen/ Dining Combo! Beautiful brick porch, Very well maintained as well as fenced front yard. GREAT HOUSE, GREAT LOCATION!! COME CHECK IT OUT BEFORE IT'S GONE!! Property sold in as is condition. Buyer and buyers agent to verify all info. LAND CONTRACT TERMS AVAILABLE: $49,900.00 , 15,000.00 DOWN . Please send all offers to: sherri.saad@comcast.net</t>
  </si>
  <si>
    <t>GREAT PROPERTY IN SOUTHWEST DETROIT!!! 3-Bedroom Home, Full Bath, Living Room, Formal Dining Room &amp; Kitchen. Open floor plan in kitchen/ Dining Combo! Beautiful brick porch, Very well maintained as well as fenced front yard. GREAT HOUSE, GREAT LOCATION!! COME CHECK IT OUT BEFORE IT'S GONE!! Property sold in as is condition. Buyer and buyers agent to verify all info.</t>
  </si>
  <si>
    <t>BURTONS MICH AVE (PLATS)</t>
  </si>
  <si>
    <t>Cash, Conventional, Land Contract</t>
  </si>
  <si>
    <t>C1</t>
  </si>
  <si>
    <t>JEFFERSON Unit C1</t>
  </si>
  <si>
    <t>S JEFFERSON E   UNIT 8; WAYNE COUNTY CONDO PLAN NO 853; GARDEN COURT RECORDED L42945 P474-583 DEEDS, WCR 11/116   2.59%</t>
  </si>
  <si>
    <t>W11I000088S008</t>
  </si>
  <si>
    <t>3 Bedroom, 2.5 bath condo in the fully remodeled Albert Kahn building, Garden Court, located in the East Riverfront District of Downtown Detroit. Incredible views of the river and the city. East, South and West views. Building features fitness center &amp; roof top terrace. Secure parking.</t>
  </si>
  <si>
    <t>https://www.propertypanorama.com/instaview/nocbor/218002137</t>
  </si>
  <si>
    <t>PINGREE STREET</t>
  </si>
  <si>
    <t>Aluminum, Vinyl, Wood, Other</t>
  </si>
  <si>
    <t>FROM 8MILE TRAVEL SOUTH ON WOODWARD-MAKE A RIGHT ON CHIGAGO BLVD-MAKE LEFT ON LODGE SERVICE DRIVE-TAKE IT TO PINGREE MAKE RIGHT</t>
  </si>
  <si>
    <t>CL FRANKLIN BLVD</t>
  </si>
  <si>
    <t>Jetted Tub, Security Alarm (owned), Other</t>
  </si>
  <si>
    <t>N PINGREE 17 F B HOOPERS SUB L17 P70 PLATS, W C R 6/112 37 X 97.23</t>
  </si>
  <si>
    <t>37.00X97.23</t>
  </si>
  <si>
    <t>W06I002075S</t>
  </si>
  <si>
    <t>7 days (negotiable)</t>
  </si>
  <si>
    <t>LETS GET THIS DEAL DONE. CONTACT MILTON DIRECTLY AT 313-363-3991 FOR FURTHER INFORMATION. Occupied by long term owner who has been living in the home for over 50 years. Home shows appreciation of ownership. This area is slated for redevelopment...please see links below: freepcom/story/money/real-estate/2018/04/14/virginia-park-historic-district-detroit-neighborhood/393230002/ detroitnewscom/story/news/local/detroit-city/2017/04/03/herman-kiefer-detroit-development/99967362/ https://detroit.curbedcom/2017/4/3/15161564/herman-kiefer-complex-redevelopment-plans</t>
  </si>
  <si>
    <t>3 bedroom colonial home, one block south of Herman Keifer, in THE VIRGINIA PARK SUBDIVISION less than 5 miles from Downtown Detroit. Home features kitchen with breakfast nook area, walkout balcony attached to bathroom, cedar closet within one bedroom, bonus loft area on 3 floor which could be used as a recreational room, study/library or converted into a 4th bedroom. Walking distance from the Amtrak stations, Henry Ford Hospital and the new M1 rail system on Woodward. Dont let this one get past you contact your agent today for more details. ~BATVAI~BUYER RESPONSIBLE FOR ORDERING FINAL WATER READ AND VERIFYING ALL DATA. ~$395 BUYER TRANSACTION FEE PAYABLE~ This area is slated for redevelopment: freepcom/story/money/real-estate/2018/04/14/virginia-park-historic-district-detroit-neighborhood/393230002/ detroitnewscom/story/news/local/detroit-city/2017/04/03/herman-kiefer-detroit-development/99967362/ detroit.curbedcom/2017/4/3/15161564/herman-kiefer-complex-redevelopment-plans</t>
  </si>
  <si>
    <t>HOOPERS F B</t>
  </si>
  <si>
    <t>Cash, Conventional, FHA 203K, Trade/Exchange, Warranty Deed</t>
  </si>
  <si>
    <t>https://www.dropbox.com/s/zvnvvvjdf0zivpb/HDV_0137.MP4?dl=0</t>
  </si>
  <si>
    <t>Balcony, Porch, Porch - Covered</t>
  </si>
  <si>
    <t>BEACONSFIELD</t>
  </si>
  <si>
    <t>CHRIS DASARO</t>
  </si>
  <si>
    <t>313-886-4200</t>
  </si>
  <si>
    <t>South of Warren; East of Alter</t>
  </si>
  <si>
    <t>Alter</t>
  </si>
  <si>
    <t>E BEACONSFIELD 289 MOORE &amp; MOESTAS SUB L38 P29 PLATS, W C R 21/469 40 X 112</t>
  </si>
  <si>
    <t>(313) 640-2005</t>
  </si>
  <si>
    <t>dasarocj@aol.com</t>
  </si>
  <si>
    <t>Chris J Dasaro</t>
  </si>
  <si>
    <t>40.00X112.00</t>
  </si>
  <si>
    <t>W21I065668S</t>
  </si>
  <si>
    <t>Turn key investment, tenant in place paying 700 per month, low property taxes, new roof new sewer line fresh paint, full basement with fireplace over 1300 square feet, 3 beds solid brick construction. Great investment. PLEASE do not disturb tenant. ****TENANT OCCUPIED WITH LEASE UNTIL 2018***</t>
  </si>
  <si>
    <t>Turn key investment, tenant in place paying 700 per month, low property taxes, new roof new sewer line fresh paint, full basement with fireplace over 1300 square feet, 3 beds solid brick construction. Great investment.</t>
  </si>
  <si>
    <t>MOORE &amp; MOESTAS (PLATS)</t>
  </si>
  <si>
    <t>05063 - Grosse Pointe Farms</t>
  </si>
  <si>
    <t>LAKECREST</t>
  </si>
  <si>
    <t>Grosse Pointe Farms</t>
  </si>
  <si>
    <t>Dishwasher, Microwave, Refrigerator, Stove</t>
  </si>
  <si>
    <t>TOM STEVENSON</t>
  </si>
  <si>
    <t>313-885-8808</t>
  </si>
  <si>
    <t>N LAKESHORE E GROSSE OINTE BLVD</t>
  </si>
  <si>
    <t>GROSSE POINTE BLVD</t>
  </si>
  <si>
    <t>LAKE SHORE</t>
  </si>
  <si>
    <t>Attached, Electricity</t>
  </si>
  <si>
    <t>Sound System</t>
  </si>
  <si>
    <t>FMZYU9 LOT 9 LAKECREST LANE SUB PC 261,262 L74 P61 WCR</t>
  </si>
  <si>
    <t>(313) 885-8808</t>
  </si>
  <si>
    <t>tjstevensonapprs@aol.com</t>
  </si>
  <si>
    <t>Thomas J Stevenson</t>
  </si>
  <si>
    <t>Thomas Joseph Stevenson</t>
  </si>
  <si>
    <t>120X120</t>
  </si>
  <si>
    <t>30 DAYS</t>
  </si>
  <si>
    <t>HOME IS BROKER OWNED. 24 HOUR NOTICE FOR SHOWINGS. CALL TOM FOR SHOWING 313-885-8808. THE FIRST FLOOR IS CURRENTLY BEING USED AS A LIBRARY. A 5TH BEDROOM OR GUEST SUITE IN THE BASEMENT; 15 X 22 FEET WITH HUGE DAYLIGHT WINDOWS THAT ARE WELL LANDSCAPED. THIS GUEST SUITE INCLUDES BUILT IN BOOK SHELVES, A FULL BATH AND A WALK IN CLOSET. TWIN STAIR CASES FROM THE 2ND FLOOR  TO BASEMENT. A LARGE RECREATION ROOM, WITH SURROUND SOUND THEATER AND A 1/2 BATHROOM. A FEW MINUTE WALK TO THE HILL, THE WAR MEMORIAL OR THE LAKE. LOCATION IS QUIET AND CLOSE TO ALL THE FUN RESTAURANTS.</t>
  </si>
  <si>
    <t>BEAUTIFUL RENOVATED DOWNTOWN PARIS FRANCE MANSARD WITH TRUE ARCHITECTURAL DETAILS. TUCKED AWAY ON A HIDDEN STREET RIGHT IN THE CENTER OF TOWN AND JUST A FEW STEPS FROM THE LAKE. THIS HOME HAS ALL THE AMENITIES, CENTRAL STEREO HOME AUDIO SYSTEM WITH 5 ZONES, FOUNTAIN, EXTERIOR LIGHTING, NOT TO MENTION A NEWER GRANITE KITCHEN AND THREE NEWER BATHS WITH A HEATED MASTER BATH FLOOR. PROFESSIONALLY DECORATE WITH SOPHISTICATED FEATURES BUT OUTRAGEOUSLY FUN FOR FAMILY AND FRIENDS. KIDS CAN WALK TO SCHOOLS. FOR THE FIRST TIME IN 50 YEARS THE CITY OF DETROIT IS ON A MAJOR REBIRTH. THE GROSSE POINTE COMMUNITIES WILL BENEFIT THE MOST FROM THIS REVIVAL. THE GREAT LAKES ARE ALSO THE CLEANEST THEY HAVE BEEN IN THREE GENERATIONS. BEST FRESH WATER FISHING, SPORTS AND RECREATION LAKES IN THE WORLD.</t>
  </si>
  <si>
    <t>APPRAISAL</t>
  </si>
  <si>
    <t>LAKECREST LANE SUB</t>
  </si>
  <si>
    <t>Rental Assumptions</t>
  </si>
  <si>
    <t>Duplex</t>
  </si>
  <si>
    <t>Zipcode</t>
  </si>
  <si>
    <t>**For duplex, assume that each side has the same # of rooms. So 1 BR is 1 building, 2 units with 1 BR each. The rent entered in the cell should be total rent for the building</t>
  </si>
  <si>
    <t>$/square feet</t>
  </si>
  <si>
    <t>$/sq ft at 95% ask</t>
  </si>
  <si>
    <t>$/sqft at 90% ask</t>
  </si>
  <si>
    <t>sold comps ($/sqft)</t>
  </si>
  <si>
    <t>rental comps</t>
  </si>
  <si>
    <t>rental income/yr</t>
  </si>
  <si>
    <t>Non homestead taxes</t>
  </si>
  <si>
    <t>Insurance (est.)</t>
  </si>
  <si>
    <t>80% mort at 5% int</t>
  </si>
  <si>
    <t>80% mort at 5% @ 90% ask</t>
  </si>
  <si>
    <t>rental/ask price ratio</t>
  </si>
  <si>
    <t>Expenses @ 20%</t>
  </si>
  <si>
    <t>ROI CASH</t>
  </si>
  <si>
    <t>ROI @ 20% conv.</t>
  </si>
  <si>
    <t>ROI Cash at 90% ASK</t>
  </si>
  <si>
    <t>ROI @ 20% conv at 90% ASK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</si>
</sst>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8" formatCode="&quot;$&quot;#,##0.00_);[Red]\(&quot;$&quot;#,##0.00\)"/>
    <numFmt numFmtId="44" formatCode="_(&quot;$&quot;* #,##0.00_);_(&quot;$&quot;* \(#,##0.00\);_(&quot;$&quot;* &quot;-&quot;??_);_(@_)"/>
    <numFmt numFmtId="164" formatCode="_(&quot;$&quot;* #,##0_);_(&quot;$&quot;* \(#,##0\);_(&quot;$&quot;* &quot;-&quot;??_);_(@_)"/>
    <numFmt numFmtId="165" formatCode="_(&quot;$&quot;* #,##0.0_);_(&quot;$&quot;* \(#,##0.0\);_(&quot;$&quot;* &quot;-&quot;?_);_(@_)"/>
  </numFmts>
  <fonts count="20" x14ac:knownFonts="1">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b/>
      <sz val="18"/>
      <color theme="1"/>
      <name val="Calibri"/>
      <family val="2"/>
      <scheme val="minor"/>
    </font>
    <font>
      <b/>
      <sz val="1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30">
    <xf numFmtId="0" fontId="0" fillId="0" borderId="0" xfId="0"/>
    <xf numFmtId="22" fontId="0" fillId="0" borderId="0" xfId="0" applyNumberFormat="1"/>
    <xf numFmtId="14" fontId="0" fillId="0" borderId="0" xfId="0" applyNumberFormat="1"/>
    <xf numFmtId="3" fontId="0" fillId="0" borderId="0" xfId="0" applyNumberFormat="1"/>
    <xf numFmtId="17" fontId="0" fillId="0" borderId="0" xfId="0" applyNumberFormat="1"/>
    <xf numFmtId="0" fontId="18" fillId="0" borderId="0" xfId="0" applyFont="1"/>
    <xf numFmtId="0" fontId="0" fillId="0" borderId="0" xfId="0" applyBorder="1"/>
    <xf numFmtId="0" fontId="0" fillId="33" borderId="10" xfId="0" applyFill="1" applyBorder="1"/>
    <xf numFmtId="0" fontId="9" fillId="5" borderId="10" xfId="11" applyBorder="1"/>
    <xf numFmtId="44" fontId="9" fillId="5" borderId="10" xfId="11" applyNumberFormat="1" applyBorder="1"/>
    <xf numFmtId="0" fontId="0" fillId="0" borderId="0" xfId="0" applyAlignment="1">
      <alignment horizontal="left" wrapText="1"/>
    </xf>
    <xf numFmtId="0" fontId="19" fillId="0" borderId="0" xfId="0" applyFont="1" applyAlignment="1"/>
    <xf numFmtId="0" fontId="19" fillId="0" borderId="0" xfId="0" applyFont="1" applyAlignment="1">
      <alignment wrapText="1"/>
    </xf>
    <xf numFmtId="164" fontId="0" fillId="0" borderId="0" xfId="1" applyNumberFormat="1" applyFont="1"/>
    <xf numFmtId="9" fontId="0" fillId="0" borderId="0" xfId="2" applyFont="1"/>
    <xf numFmtId="165" fontId="0" fillId="0" borderId="0" xfId="0" applyNumberFormat="1"/>
    <xf numFmtId="10" fontId="0" fillId="0" borderId="0" xfId="2" applyNumberFormat="1" applyFont="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6" fontId="0" fillId="0" borderId="0" xfId="0" applyNumberFormat="1" applyBorder="1"/>
    <xf numFmtId="8" fontId="0" fillId="0" borderId="0" xfId="0" applyNumberFormat="1" applyBorder="1"/>
    <xf numFmtId="0" fontId="0" fillId="0" borderId="16" xfId="0" applyBorder="1"/>
    <xf numFmtId="0" fontId="0" fillId="0" borderId="17" xfId="0" applyBorder="1"/>
    <xf numFmtId="6" fontId="0" fillId="0" borderId="17" xfId="0" applyNumberFormat="1" applyBorder="1"/>
    <xf numFmtId="0" fontId="0" fillId="0" borderId="18" xfId="0" applyBorder="1"/>
    <xf numFmtId="164" fontId="9" fillId="5" borderId="4" xfId="11" applyNumberFormat="1"/>
    <xf numFmtId="164" fontId="9" fillId="5" borderId="10" xfId="1" applyNumberFormat="1" applyFont="1" applyFill="1" applyBorder="1"/>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5">
    <dxf>
      <font>
        <color rgb="FF9C0006"/>
      </font>
      <fill>
        <patternFill>
          <bgColor rgb="FFFFC7CE"/>
        </patternFill>
      </fill>
    </dxf>
    <dxf>
      <font>
        <color theme="1"/>
      </font>
      <fill>
        <patternFill>
          <bgColor theme="4" tint="0.39994506668294322"/>
        </patternFill>
      </fill>
    </dxf>
    <dxf>
      <font>
        <color theme="1"/>
      </font>
      <fill>
        <patternFill>
          <bgColor theme="4" tint="0.59996337778862885"/>
        </patternFill>
      </fill>
    </dxf>
    <dxf>
      <font>
        <color theme="1"/>
      </font>
      <fill>
        <patternFill>
          <bgColor rgb="FFFFFF00"/>
        </patternFill>
      </fill>
    </dxf>
    <dxf>
      <font>
        <color theme="1"/>
      </font>
      <fill>
        <patternFill>
          <fgColor theme="0"/>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lank%20Lead%20Sheet%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S"/>
      <sheetName val="FLYER"/>
      <sheetName val="LEADS 3.16"/>
      <sheetName val="Ferndale"/>
      <sheetName val="Clawson"/>
      <sheetName val="Royal Oak"/>
      <sheetName val="Berkely"/>
      <sheetName val="Troy"/>
      <sheetName val="Auburn Hills"/>
      <sheetName val="Rochester"/>
      <sheetName val="Oak Park"/>
      <sheetName val="Hazel Park"/>
      <sheetName val="Assumptions"/>
      <sheetName val="Multi Fam"/>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H2">
            <v>7.3999999999999996E-2</v>
          </cell>
        </row>
        <row r="14">
          <cell r="B14">
            <v>100</v>
          </cell>
        </row>
        <row r="15">
          <cell r="B15">
            <v>125</v>
          </cell>
        </row>
        <row r="16">
          <cell r="B16">
            <v>130</v>
          </cell>
        </row>
      </sheetData>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O300"/>
  <sheetViews>
    <sheetView workbookViewId="0">
      <selection activeCell="FD2" sqref="FD2"/>
    </sheetView>
  </sheetViews>
  <sheetFormatPr baseColWidth="10" defaultRowHeight="16" x14ac:dyDescent="0.2"/>
  <cols>
    <col min="4" max="6" width="0" hidden="1" customWidth="1"/>
    <col min="9" max="9" width="0" hidden="1" customWidth="1"/>
    <col min="12" max="12" width="0" hidden="1" customWidth="1"/>
    <col min="14" max="14" width="0" hidden="1" customWidth="1"/>
    <col min="19" max="24" width="0" hidden="1" customWidth="1"/>
    <col min="27" max="49" width="0" hidden="1" customWidth="1"/>
    <col min="51" max="68" width="0" hidden="1" customWidth="1"/>
    <col min="69" max="69" width="15.1640625" hidden="1" customWidth="1"/>
    <col min="70" max="70" width="23.83203125" bestFit="1" customWidth="1"/>
    <col min="73" max="155" width="0" hidden="1" customWidth="1"/>
    <col min="171" max="171" width="14" customWidth="1"/>
  </cols>
  <sheetData>
    <row r="1" spans="1:171" ht="40" x14ac:dyDescent="0.2">
      <c r="A1" s="17" t="s">
        <v>0</v>
      </c>
      <c r="B1" s="18" t="s">
        <v>1</v>
      </c>
      <c r="C1" s="18" t="s">
        <v>2</v>
      </c>
      <c r="D1" s="18" t="s">
        <v>3</v>
      </c>
      <c r="E1" s="18" t="s">
        <v>4</v>
      </c>
      <c r="F1" s="18" t="s">
        <v>5</v>
      </c>
      <c r="G1" s="18" t="s">
        <v>6</v>
      </c>
      <c r="H1" s="18" t="s">
        <v>7</v>
      </c>
      <c r="I1" s="18" t="s">
        <v>8</v>
      </c>
      <c r="J1" s="18" t="s">
        <v>9</v>
      </c>
      <c r="K1" s="18" t="s">
        <v>10</v>
      </c>
      <c r="L1" s="18" t="s">
        <v>11</v>
      </c>
      <c r="M1" s="18" t="s">
        <v>12</v>
      </c>
      <c r="N1" s="18" t="s">
        <v>13</v>
      </c>
      <c r="O1" s="18" t="s">
        <v>14</v>
      </c>
      <c r="P1" s="18" t="s">
        <v>15</v>
      </c>
      <c r="Q1" s="18" t="s">
        <v>16</v>
      </c>
      <c r="R1" s="18" t="s">
        <v>17</v>
      </c>
      <c r="S1" s="18" t="s">
        <v>18</v>
      </c>
      <c r="T1" s="18" t="s">
        <v>19</v>
      </c>
      <c r="U1" s="18" t="s">
        <v>20</v>
      </c>
      <c r="V1" s="18" t="s">
        <v>21</v>
      </c>
      <c r="W1" s="18" t="s">
        <v>22</v>
      </c>
      <c r="X1" s="18" t="s">
        <v>23</v>
      </c>
      <c r="Y1" s="18" t="s">
        <v>24</v>
      </c>
      <c r="Z1" s="18" t="s">
        <v>25</v>
      </c>
      <c r="AA1" s="18" t="s">
        <v>26</v>
      </c>
      <c r="AB1" s="18" t="s">
        <v>27</v>
      </c>
      <c r="AC1" s="18" t="s">
        <v>28</v>
      </c>
      <c r="AD1" s="18" t="s">
        <v>29</v>
      </c>
      <c r="AE1" s="18" t="s">
        <v>30</v>
      </c>
      <c r="AF1" s="18" t="s">
        <v>31</v>
      </c>
      <c r="AG1" s="18" t="s">
        <v>32</v>
      </c>
      <c r="AH1" s="18" t="s">
        <v>33</v>
      </c>
      <c r="AI1" s="18" t="s">
        <v>34</v>
      </c>
      <c r="AJ1" s="18" t="s">
        <v>35</v>
      </c>
      <c r="AK1" s="18" t="s">
        <v>36</v>
      </c>
      <c r="AL1" s="18" t="s">
        <v>37</v>
      </c>
      <c r="AM1" s="18" t="s">
        <v>38</v>
      </c>
      <c r="AN1" s="18" t="s">
        <v>39</v>
      </c>
      <c r="AO1" s="18" t="s">
        <v>40</v>
      </c>
      <c r="AP1" s="18" t="s">
        <v>41</v>
      </c>
      <c r="AQ1" s="18" t="s">
        <v>42</v>
      </c>
      <c r="AR1" s="18" t="s">
        <v>43</v>
      </c>
      <c r="AS1" s="18" t="s">
        <v>44</v>
      </c>
      <c r="AT1" s="18" t="s">
        <v>45</v>
      </c>
      <c r="AU1" s="18" t="s">
        <v>46</v>
      </c>
      <c r="AV1" s="18" t="s">
        <v>47</v>
      </c>
      <c r="AW1" s="18" t="s">
        <v>48</v>
      </c>
      <c r="AX1" s="18" t="s">
        <v>49</v>
      </c>
      <c r="AY1" s="18" t="s">
        <v>50</v>
      </c>
      <c r="AZ1" s="18" t="s">
        <v>51</v>
      </c>
      <c r="BA1" s="18" t="s">
        <v>52</v>
      </c>
      <c r="BB1" s="18" t="s">
        <v>53</v>
      </c>
      <c r="BC1" s="18" t="s">
        <v>54</v>
      </c>
      <c r="BD1" s="18" t="s">
        <v>55</v>
      </c>
      <c r="BE1" s="18" t="s">
        <v>56</v>
      </c>
      <c r="BF1" s="18" t="s">
        <v>57</v>
      </c>
      <c r="BG1" s="18" t="s">
        <v>58</v>
      </c>
      <c r="BH1" s="18" t="s">
        <v>59</v>
      </c>
      <c r="BI1" s="18" t="s">
        <v>60</v>
      </c>
      <c r="BJ1" s="18" t="s">
        <v>61</v>
      </c>
      <c r="BK1" s="18" t="s">
        <v>62</v>
      </c>
      <c r="BL1" s="18" t="s">
        <v>63</v>
      </c>
      <c r="BM1" s="18" t="s">
        <v>64</v>
      </c>
      <c r="BN1" s="18" t="s">
        <v>65</v>
      </c>
      <c r="BO1" s="18" t="s">
        <v>66</v>
      </c>
      <c r="BP1" s="18" t="s">
        <v>67</v>
      </c>
      <c r="BQ1" s="18" t="s">
        <v>68</v>
      </c>
      <c r="BR1" s="18" t="s">
        <v>69</v>
      </c>
      <c r="BS1" s="18" t="s">
        <v>70</v>
      </c>
      <c r="BT1" s="19" t="s">
        <v>71</v>
      </c>
      <c r="BU1" t="s">
        <v>72</v>
      </c>
      <c r="BV1" t="s">
        <v>73</v>
      </c>
      <c r="BW1" t="s">
        <v>74</v>
      </c>
      <c r="BX1" t="s">
        <v>75</v>
      </c>
      <c r="BY1" t="s">
        <v>76</v>
      </c>
      <c r="BZ1" t="s">
        <v>77</v>
      </c>
      <c r="CA1" t="s">
        <v>78</v>
      </c>
      <c r="CB1" t="s">
        <v>79</v>
      </c>
      <c r="CC1" t="s">
        <v>80</v>
      </c>
      <c r="CD1" t="s">
        <v>81</v>
      </c>
      <c r="CE1" t="s">
        <v>82</v>
      </c>
      <c r="CF1" t="s">
        <v>83</v>
      </c>
      <c r="CG1" t="s">
        <v>84</v>
      </c>
      <c r="CH1" t="s">
        <v>85</v>
      </c>
      <c r="CI1" t="s">
        <v>14</v>
      </c>
      <c r="CJ1" t="s">
        <v>86</v>
      </c>
      <c r="CK1" t="s">
        <v>87</v>
      </c>
      <c r="CL1" t="s">
        <v>88</v>
      </c>
      <c r="CM1" t="s">
        <v>89</v>
      </c>
      <c r="CN1" t="s">
        <v>90</v>
      </c>
      <c r="CO1" t="s">
        <v>91</v>
      </c>
      <c r="CP1" t="s">
        <v>92</v>
      </c>
      <c r="CQ1" t="s">
        <v>93</v>
      </c>
      <c r="CR1" t="s">
        <v>94</v>
      </c>
      <c r="CS1" t="s">
        <v>95</v>
      </c>
      <c r="CT1" t="s">
        <v>96</v>
      </c>
      <c r="CU1" t="s">
        <v>97</v>
      </c>
      <c r="CV1" t="s">
        <v>98</v>
      </c>
      <c r="CW1" t="s">
        <v>99</v>
      </c>
      <c r="CX1" t="s">
        <v>100</v>
      </c>
      <c r="CY1" t="s">
        <v>101</v>
      </c>
      <c r="CZ1" t="s">
        <v>102</v>
      </c>
      <c r="DA1" t="s">
        <v>103</v>
      </c>
      <c r="DB1" t="s">
        <v>104</v>
      </c>
      <c r="DC1" t="s">
        <v>105</v>
      </c>
      <c r="DD1" t="s">
        <v>106</v>
      </c>
      <c r="DE1" t="s">
        <v>107</v>
      </c>
      <c r="DF1" t="s">
        <v>108</v>
      </c>
      <c r="DG1" t="s">
        <v>109</v>
      </c>
      <c r="DH1" t="s">
        <v>110</v>
      </c>
      <c r="DI1" t="s">
        <v>111</v>
      </c>
      <c r="DJ1" t="s">
        <v>112</v>
      </c>
      <c r="DK1" t="s">
        <v>113</v>
      </c>
      <c r="DL1" t="s">
        <v>114</v>
      </c>
      <c r="DM1" t="s">
        <v>115</v>
      </c>
      <c r="DN1" t="s">
        <v>116</v>
      </c>
      <c r="DO1" t="s">
        <v>117</v>
      </c>
      <c r="DP1" t="s">
        <v>118</v>
      </c>
      <c r="DQ1" t="s">
        <v>119</v>
      </c>
      <c r="DR1" t="s">
        <v>120</v>
      </c>
      <c r="DS1" t="s">
        <v>121</v>
      </c>
      <c r="DT1" t="s">
        <v>122</v>
      </c>
      <c r="DU1" t="s">
        <v>123</v>
      </c>
      <c r="DV1" t="s">
        <v>124</v>
      </c>
      <c r="DW1" t="s">
        <v>125</v>
      </c>
      <c r="DX1" t="s">
        <v>126</v>
      </c>
      <c r="DY1" t="s">
        <v>127</v>
      </c>
      <c r="DZ1" t="s">
        <v>128</v>
      </c>
      <c r="EA1" t="s">
        <v>129</v>
      </c>
      <c r="EB1" t="s">
        <v>130</v>
      </c>
      <c r="EC1" t="s">
        <v>131</v>
      </c>
      <c r="ED1" t="s">
        <v>132</v>
      </c>
      <c r="EE1" t="s">
        <v>133</v>
      </c>
      <c r="EF1" t="s">
        <v>134</v>
      </c>
      <c r="EG1" t="s">
        <v>135</v>
      </c>
      <c r="EH1" t="s">
        <v>136</v>
      </c>
      <c r="EI1" t="s">
        <v>137</v>
      </c>
      <c r="EJ1" t="s">
        <v>5</v>
      </c>
      <c r="EK1" t="s">
        <v>138</v>
      </c>
      <c r="EL1" t="s">
        <v>139</v>
      </c>
      <c r="EM1" t="s">
        <v>140</v>
      </c>
      <c r="EN1" t="s">
        <v>141</v>
      </c>
      <c r="EO1" t="s">
        <v>142</v>
      </c>
      <c r="EP1" t="s">
        <v>143</v>
      </c>
      <c r="EQ1" t="s">
        <v>144</v>
      </c>
      <c r="ER1" t="s">
        <v>145</v>
      </c>
      <c r="ES1" t="s">
        <v>146</v>
      </c>
      <c r="ET1" t="s">
        <v>147</v>
      </c>
      <c r="EU1" t="s">
        <v>148</v>
      </c>
      <c r="EV1" t="s">
        <v>149</v>
      </c>
      <c r="EW1" t="s">
        <v>150</v>
      </c>
      <c r="EX1" t="s">
        <v>151</v>
      </c>
      <c r="EY1" t="s">
        <v>152</v>
      </c>
      <c r="EZ1" s="11" t="s">
        <v>2164</v>
      </c>
      <c r="FA1" s="12" t="s">
        <v>2165</v>
      </c>
      <c r="FB1" s="12" t="s">
        <v>2166</v>
      </c>
      <c r="FC1" s="12" t="s">
        <v>2167</v>
      </c>
      <c r="FD1" s="12" t="s">
        <v>2168</v>
      </c>
      <c r="FE1" s="12" t="s">
        <v>2169</v>
      </c>
      <c r="FF1" s="12" t="s">
        <v>2170</v>
      </c>
      <c r="FG1" s="12" t="s">
        <v>2171</v>
      </c>
      <c r="FH1" s="12" t="s">
        <v>2172</v>
      </c>
      <c r="FI1" s="12" t="s">
        <v>2173</v>
      </c>
      <c r="FJ1" s="12" t="s">
        <v>2174</v>
      </c>
      <c r="FK1" s="12" t="s">
        <v>2175</v>
      </c>
      <c r="FL1" s="12" t="s">
        <v>2176</v>
      </c>
      <c r="FM1" s="12" t="s">
        <v>2177</v>
      </c>
      <c r="FN1" s="12" t="s">
        <v>2178</v>
      </c>
      <c r="FO1" s="12" t="s">
        <v>2179</v>
      </c>
    </row>
    <row r="2" spans="1:171" x14ac:dyDescent="0.2">
      <c r="A2" s="20">
        <v>218017658</v>
      </c>
      <c r="B2" s="6" t="s">
        <v>153</v>
      </c>
      <c r="C2" s="6" t="s">
        <v>154</v>
      </c>
      <c r="D2" s="6" t="s">
        <v>155</v>
      </c>
      <c r="E2" s="6"/>
      <c r="F2" s="6"/>
      <c r="G2" s="6">
        <v>3945</v>
      </c>
      <c r="H2" s="6" t="s">
        <v>156</v>
      </c>
      <c r="I2" s="6"/>
      <c r="J2" s="6" t="s">
        <v>157</v>
      </c>
      <c r="K2" s="6" t="s">
        <v>158</v>
      </c>
      <c r="L2" s="6" t="s">
        <v>159</v>
      </c>
      <c r="M2" s="6">
        <v>48212</v>
      </c>
      <c r="N2" s="6">
        <v>4104</v>
      </c>
      <c r="O2" s="6">
        <v>69900</v>
      </c>
      <c r="P2" s="6">
        <v>2</v>
      </c>
      <c r="Q2" s="6">
        <v>1</v>
      </c>
      <c r="R2" s="6">
        <v>1000</v>
      </c>
      <c r="S2" s="6">
        <v>0</v>
      </c>
      <c r="T2" s="6" t="s">
        <v>160</v>
      </c>
      <c r="U2" s="6"/>
      <c r="V2" s="6" t="s">
        <v>161</v>
      </c>
      <c r="W2" s="6" t="s">
        <v>162</v>
      </c>
      <c r="X2" s="6">
        <v>0</v>
      </c>
      <c r="Y2" s="6"/>
      <c r="Z2" s="6"/>
      <c r="AA2" s="6"/>
      <c r="AB2" s="6" t="s">
        <v>163</v>
      </c>
      <c r="AC2" s="6"/>
      <c r="AD2" s="6"/>
      <c r="AE2" s="6"/>
      <c r="AF2" s="6"/>
      <c r="AG2" s="6"/>
      <c r="AH2" s="6"/>
      <c r="AI2" s="6"/>
      <c r="AJ2" s="6"/>
      <c r="AK2" s="6"/>
      <c r="AL2" s="6"/>
      <c r="AM2" s="6"/>
      <c r="AN2" s="6"/>
      <c r="AO2" s="6"/>
      <c r="AP2" s="6"/>
      <c r="AQ2" s="6"/>
      <c r="AR2" s="6"/>
      <c r="AS2" s="6"/>
      <c r="AT2" s="6" t="s">
        <v>164</v>
      </c>
      <c r="AU2" s="6" t="s">
        <v>165</v>
      </c>
      <c r="AV2" s="6" t="s">
        <v>166</v>
      </c>
      <c r="AW2" s="6" t="s">
        <v>167</v>
      </c>
      <c r="AX2" s="6"/>
      <c r="AY2" s="6" t="s">
        <v>168</v>
      </c>
      <c r="AZ2" s="6" t="s">
        <v>169</v>
      </c>
      <c r="BA2" s="6" t="s">
        <v>170</v>
      </c>
      <c r="BB2" s="6" t="s">
        <v>171</v>
      </c>
      <c r="BC2" s="6" t="s">
        <v>172</v>
      </c>
      <c r="BD2" s="6"/>
      <c r="BE2" s="6"/>
      <c r="BF2" s="6"/>
      <c r="BG2" s="6" t="s">
        <v>173</v>
      </c>
      <c r="BH2" s="6">
        <v>30</v>
      </c>
      <c r="BI2" s="6"/>
      <c r="BJ2" s="6"/>
      <c r="BK2" s="6" t="s">
        <v>174</v>
      </c>
      <c r="BL2" s="6" t="s">
        <v>175</v>
      </c>
      <c r="BM2" s="6" t="s">
        <v>176</v>
      </c>
      <c r="BN2" s="6" t="b">
        <v>0</v>
      </c>
      <c r="BO2" s="6" t="b">
        <v>1</v>
      </c>
      <c r="BP2" s="6"/>
      <c r="BQ2" s="6" t="b">
        <v>0</v>
      </c>
      <c r="BR2" s="6"/>
      <c r="BS2" s="6"/>
      <c r="BT2" s="21"/>
      <c r="BU2" s="1">
        <v>43182.659328703703</v>
      </c>
      <c r="BV2" t="s">
        <v>177</v>
      </c>
      <c r="BW2">
        <v>75000</v>
      </c>
      <c r="BY2" t="s">
        <v>178</v>
      </c>
      <c r="BZ2" t="s">
        <v>179</v>
      </c>
      <c r="CA2" t="s">
        <v>180</v>
      </c>
      <c r="CB2" t="s">
        <v>181</v>
      </c>
      <c r="CC2" t="s">
        <v>165</v>
      </c>
      <c r="CD2">
        <v>304842</v>
      </c>
      <c r="CE2" s="2">
        <v>43166</v>
      </c>
      <c r="CF2">
        <v>304842</v>
      </c>
      <c r="CG2" t="s">
        <v>182</v>
      </c>
      <c r="CH2" t="s">
        <v>180</v>
      </c>
      <c r="CI2">
        <v>69900</v>
      </c>
      <c r="CJ2" s="2">
        <v>43164</v>
      </c>
      <c r="CK2" t="s">
        <v>183</v>
      </c>
      <c r="CL2" t="s">
        <v>184</v>
      </c>
      <c r="CN2" t="s">
        <v>185</v>
      </c>
      <c r="CR2">
        <v>75000</v>
      </c>
      <c r="CT2" t="s">
        <v>186</v>
      </c>
      <c r="CU2">
        <v>41008020128301</v>
      </c>
      <c r="CZ2" t="b">
        <v>1</v>
      </c>
      <c r="DA2" t="b">
        <v>1</v>
      </c>
      <c r="DB2" t="b">
        <v>1</v>
      </c>
      <c r="DC2" t="b">
        <v>1</v>
      </c>
      <c r="DD2">
        <v>1</v>
      </c>
      <c r="DE2" t="b">
        <v>0</v>
      </c>
      <c r="DF2">
        <v>30</v>
      </c>
      <c r="DG2" t="s">
        <v>187</v>
      </c>
      <c r="DH2" t="s">
        <v>188</v>
      </c>
      <c r="DJ2" t="s">
        <v>189</v>
      </c>
      <c r="DK2" t="s">
        <v>158</v>
      </c>
      <c r="DS2" t="s">
        <v>10</v>
      </c>
      <c r="DT2" t="s">
        <v>190</v>
      </c>
      <c r="DU2" t="s">
        <v>191</v>
      </c>
      <c r="DX2" s="3">
        <v>1000</v>
      </c>
      <c r="DZ2" t="s">
        <v>192</v>
      </c>
      <c r="EA2" s="3">
        <v>1000</v>
      </c>
      <c r="EB2">
        <v>200</v>
      </c>
      <c r="EC2" t="s">
        <v>193</v>
      </c>
      <c r="ED2">
        <v>934</v>
      </c>
      <c r="EE2">
        <v>182</v>
      </c>
      <c r="EF2" t="s">
        <v>194</v>
      </c>
      <c r="EG2" t="b">
        <v>0</v>
      </c>
      <c r="EH2" s="1">
        <v>43164.637731481482</v>
      </c>
      <c r="EI2" t="s">
        <v>195</v>
      </c>
      <c r="EL2" t="s">
        <v>176</v>
      </c>
      <c r="EM2" t="s">
        <v>196</v>
      </c>
      <c r="EQ2">
        <v>9999</v>
      </c>
      <c r="ES2" t="s">
        <v>197</v>
      </c>
      <c r="ET2">
        <v>5056</v>
      </c>
      <c r="EU2" t="s">
        <v>198</v>
      </c>
      <c r="EV2" t="s">
        <v>199</v>
      </c>
      <c r="EX2">
        <v>7</v>
      </c>
      <c r="EZ2" s="13">
        <f>IF(O2&gt;0,O2/R2,0)</f>
        <v>69.900000000000006</v>
      </c>
      <c r="FA2" s="13">
        <f>IF(O2&gt;0,(O2*0.95)/R2,0)</f>
        <v>66.405000000000001</v>
      </c>
      <c r="FB2" s="13">
        <f>IF(O2&gt;0,(O2*0.9)/R2,0)</f>
        <v>62.91</v>
      </c>
      <c r="FC2" s="13">
        <f>IF(K2=2,[1]Assumptions!$B$14,IF([1]Ferndale!K2=3,[1]Assumptions!$B$15,IF([1]Ferndale!K2=4,[1]Assumptions!$B$16,0)))</f>
        <v>0</v>
      </c>
      <c r="FD2" s="28"/>
      <c r="FE2" s="13">
        <f>FD2*12</f>
        <v>0</v>
      </c>
      <c r="FF2" s="13" t="e">
        <f>(J2/2)*[1]Assumptions!$H$2</f>
        <v>#VALUE!</v>
      </c>
      <c r="FG2" s="13">
        <f>IF(J2&gt;0,1200,0)</f>
        <v>1200</v>
      </c>
      <c r="FH2" s="13">
        <f>-PMT(0.05/12,360,O2*0.8)</f>
        <v>300.19065158838816</v>
      </c>
      <c r="FI2" s="13">
        <f>-PMT(0.05/12,360,((O2*0.9)*0.8))</f>
        <v>270.17158642954934</v>
      </c>
      <c r="FJ2" s="14" t="e">
        <f t="shared" ref="FJ2:FJ65" si="0">FE2/J2</f>
        <v>#VALUE!</v>
      </c>
      <c r="FK2" s="15">
        <f t="shared" ref="FK2:FK65" si="1">FE2*0.2</f>
        <v>0</v>
      </c>
      <c r="FL2" s="16" t="e">
        <f>(FE2-SUM(FF2:FG2,FK2))/O2</f>
        <v>#VALUE!</v>
      </c>
      <c r="FM2" s="16" t="e">
        <f>(FE2-SUM(FF2:FG2,FK2)-(FH2*12))/(O2*0.2)</f>
        <v>#VALUE!</v>
      </c>
      <c r="FN2" s="16" t="e">
        <f>(FE2-SUM(FF2:FG2,FK2))/(O2*0.9)</f>
        <v>#VALUE!</v>
      </c>
      <c r="FO2" s="16" t="e">
        <f>(FE2-SUM(FF2:FG2)-FK2-(FI2*12))/((O2*0.9)*0.2)</f>
        <v>#VALUE!</v>
      </c>
    </row>
    <row r="3" spans="1:171" x14ac:dyDescent="0.2">
      <c r="A3" s="20">
        <v>218015951</v>
      </c>
      <c r="B3" s="6" t="s">
        <v>153</v>
      </c>
      <c r="C3" s="6" t="s">
        <v>200</v>
      </c>
      <c r="D3" s="6" t="s">
        <v>201</v>
      </c>
      <c r="E3" s="6"/>
      <c r="F3" s="6" t="s">
        <v>202</v>
      </c>
      <c r="G3" s="6">
        <v>3320</v>
      </c>
      <c r="H3" s="6" t="s">
        <v>203</v>
      </c>
      <c r="I3" s="6"/>
      <c r="J3" s="6"/>
      <c r="K3" s="6" t="s">
        <v>204</v>
      </c>
      <c r="L3" s="6" t="s">
        <v>159</v>
      </c>
      <c r="M3" s="6">
        <v>48207</v>
      </c>
      <c r="N3" s="6">
        <v>5005</v>
      </c>
      <c r="O3" s="6">
        <v>229000</v>
      </c>
      <c r="P3" s="6">
        <v>2</v>
      </c>
      <c r="Q3" s="6">
        <v>2</v>
      </c>
      <c r="R3" s="6">
        <v>1090</v>
      </c>
      <c r="S3" s="6">
        <v>0</v>
      </c>
      <c r="T3" s="6" t="s">
        <v>160</v>
      </c>
      <c r="U3" s="6" t="s">
        <v>205</v>
      </c>
      <c r="V3" s="6" t="s">
        <v>206</v>
      </c>
      <c r="W3" s="6" t="s">
        <v>207</v>
      </c>
      <c r="X3" s="6"/>
      <c r="Y3" s="6">
        <v>625</v>
      </c>
      <c r="Z3" s="6" t="s">
        <v>208</v>
      </c>
      <c r="AA3" s="6"/>
      <c r="AB3" s="6" t="s">
        <v>209</v>
      </c>
      <c r="AC3" s="6"/>
      <c r="AD3" s="6"/>
      <c r="AE3" s="6" t="s">
        <v>210</v>
      </c>
      <c r="AF3" s="6" t="s">
        <v>211</v>
      </c>
      <c r="AG3" s="6" t="s">
        <v>212</v>
      </c>
      <c r="AH3" s="6">
        <v>394878</v>
      </c>
      <c r="AI3" s="6">
        <v>375481</v>
      </c>
      <c r="AJ3" s="6" t="s">
        <v>213</v>
      </c>
      <c r="AK3" s="6" t="s">
        <v>210</v>
      </c>
      <c r="AL3" s="6"/>
      <c r="AM3" s="6"/>
      <c r="AN3" s="6"/>
      <c r="AO3" s="6"/>
      <c r="AP3" s="6"/>
      <c r="AQ3" s="6"/>
      <c r="AR3" s="6"/>
      <c r="AS3" s="6"/>
      <c r="AT3" s="6" t="s">
        <v>214</v>
      </c>
      <c r="AU3" s="6" t="s">
        <v>212</v>
      </c>
      <c r="AV3" s="6" t="s">
        <v>215</v>
      </c>
      <c r="AW3" s="6" t="s">
        <v>216</v>
      </c>
      <c r="AX3" s="6"/>
      <c r="AY3" s="6" t="s">
        <v>217</v>
      </c>
      <c r="AZ3" s="6" t="s">
        <v>218</v>
      </c>
      <c r="BA3" s="6" t="s">
        <v>219</v>
      </c>
      <c r="BB3" s="6" t="s">
        <v>171</v>
      </c>
      <c r="BC3" s="6" t="s">
        <v>220</v>
      </c>
      <c r="BD3" s="6" t="s">
        <v>221</v>
      </c>
      <c r="BE3" s="6"/>
      <c r="BF3" s="6"/>
      <c r="BG3" s="6" t="s">
        <v>173</v>
      </c>
      <c r="BH3" s="6"/>
      <c r="BI3" s="6"/>
      <c r="BJ3" s="6" t="s">
        <v>222</v>
      </c>
      <c r="BK3" s="6" t="s">
        <v>223</v>
      </c>
      <c r="BL3" s="6" t="s">
        <v>224</v>
      </c>
      <c r="BM3" s="6" t="s">
        <v>176</v>
      </c>
      <c r="BN3" s="6" t="b">
        <v>1</v>
      </c>
      <c r="BO3" s="6" t="b">
        <v>1</v>
      </c>
      <c r="BP3" s="6" t="s">
        <v>225</v>
      </c>
      <c r="BQ3" s="6" t="b">
        <v>0</v>
      </c>
      <c r="BR3" s="6"/>
      <c r="BS3" s="6"/>
      <c r="BT3" s="21"/>
      <c r="BU3" s="1">
        <v>43168.467222222222</v>
      </c>
      <c r="BV3" t="s">
        <v>226</v>
      </c>
      <c r="BW3">
        <v>224000</v>
      </c>
      <c r="BY3" t="s">
        <v>227</v>
      </c>
      <c r="BZ3" t="s">
        <v>179</v>
      </c>
      <c r="CA3" t="s">
        <v>210</v>
      </c>
      <c r="CB3" t="s">
        <v>228</v>
      </c>
      <c r="CC3" t="s">
        <v>229</v>
      </c>
      <c r="CD3">
        <v>375482</v>
      </c>
      <c r="CE3" s="2">
        <v>43163</v>
      </c>
      <c r="CF3">
        <v>375481</v>
      </c>
      <c r="CG3" t="s">
        <v>213</v>
      </c>
      <c r="CH3" t="s">
        <v>210</v>
      </c>
      <c r="CI3">
        <v>229000</v>
      </c>
      <c r="CJ3" s="2">
        <v>43163</v>
      </c>
      <c r="CK3" t="s">
        <v>183</v>
      </c>
      <c r="CL3" t="s">
        <v>184</v>
      </c>
      <c r="CM3" t="s">
        <v>230</v>
      </c>
      <c r="CR3">
        <v>224000</v>
      </c>
      <c r="CT3" t="s">
        <v>186</v>
      </c>
      <c r="CU3" t="s">
        <v>231</v>
      </c>
      <c r="CZ3" t="b">
        <v>1</v>
      </c>
      <c r="DA3" t="b">
        <v>1</v>
      </c>
      <c r="DB3" t="b">
        <v>1</v>
      </c>
      <c r="DC3" t="b">
        <v>1</v>
      </c>
      <c r="DD3">
        <v>24</v>
      </c>
      <c r="DE3" t="b">
        <v>1</v>
      </c>
      <c r="DF3" t="s">
        <v>232</v>
      </c>
      <c r="DG3" t="s">
        <v>233</v>
      </c>
      <c r="DH3" t="s">
        <v>234</v>
      </c>
      <c r="DJ3" t="s">
        <v>189</v>
      </c>
      <c r="DK3" t="s">
        <v>204</v>
      </c>
      <c r="DS3" t="s">
        <v>10</v>
      </c>
      <c r="DT3" t="s">
        <v>235</v>
      </c>
      <c r="DU3" t="s">
        <v>191</v>
      </c>
      <c r="DX3" s="3">
        <v>2190</v>
      </c>
      <c r="DY3" s="3">
        <v>1100</v>
      </c>
      <c r="DZ3" t="s">
        <v>236</v>
      </c>
      <c r="EA3" s="3">
        <v>1090</v>
      </c>
      <c r="EB3" s="3">
        <v>2000</v>
      </c>
      <c r="ED3">
        <v>657</v>
      </c>
      <c r="EE3">
        <v>127</v>
      </c>
      <c r="EF3" t="s">
        <v>237</v>
      </c>
      <c r="EG3" t="b">
        <v>0</v>
      </c>
      <c r="EH3" s="1">
        <v>43159.465324074074</v>
      </c>
      <c r="EI3" t="s">
        <v>195</v>
      </c>
      <c r="EJ3" t="s">
        <v>202</v>
      </c>
      <c r="EL3" t="s">
        <v>238</v>
      </c>
      <c r="EM3" t="s">
        <v>196</v>
      </c>
      <c r="EN3" t="s">
        <v>239</v>
      </c>
      <c r="EP3" t="s">
        <v>240</v>
      </c>
      <c r="EQ3">
        <v>1987</v>
      </c>
      <c r="ES3" t="s">
        <v>197</v>
      </c>
      <c r="ET3">
        <v>5053</v>
      </c>
      <c r="EU3" t="s">
        <v>241</v>
      </c>
      <c r="EX3">
        <v>7</v>
      </c>
      <c r="EY3">
        <v>125</v>
      </c>
      <c r="EZ3" s="13">
        <f t="shared" ref="EZ3:EZ66" si="2">IF(O3&gt;0,O3/R3,0)</f>
        <v>210.09174311926606</v>
      </c>
      <c r="FA3" s="13">
        <f t="shared" ref="FA3:FA66" si="3">IF(O3&gt;0,(O3*0.95)/R3,0)</f>
        <v>199.58715596330276</v>
      </c>
      <c r="FB3" s="13">
        <f t="shared" ref="FB3:FB66" si="4">IF(O3&gt;0,(O3*0.9)/R3,0)</f>
        <v>189.08256880733944</v>
      </c>
      <c r="FC3" s="13">
        <f>IF(K3=2,[1]Assumptions!$B$14,IF([1]Ferndale!K3=3,[1]Assumptions!$B$15,IF([1]Ferndale!K3=4,[1]Assumptions!$B$16,0)))</f>
        <v>0</v>
      </c>
      <c r="FD3" s="28"/>
      <c r="FE3" s="13">
        <f t="shared" ref="FE3:FE66" si="5">FD3*12</f>
        <v>0</v>
      </c>
      <c r="FF3" s="13">
        <f>(J3/2)*[1]Assumptions!$H$2</f>
        <v>0</v>
      </c>
      <c r="FG3" s="13">
        <f t="shared" ref="FG3:FG66" si="6">IF(J3&gt;0,1200,0)</f>
        <v>0</v>
      </c>
      <c r="FH3" s="13">
        <f t="shared" ref="FH3:FH66" si="7">-PMT(0.05/12,360,O3*0.8)</f>
        <v>983.45721335823873</v>
      </c>
      <c r="FI3" s="13">
        <f t="shared" ref="FI3:FI66" si="8">-PMT(0.05/12,360,((O3*0.9)*0.8))</f>
        <v>885.11149202241495</v>
      </c>
      <c r="FJ3" s="14" t="e">
        <f t="shared" si="0"/>
        <v>#DIV/0!</v>
      </c>
      <c r="FK3" s="15">
        <f t="shared" si="1"/>
        <v>0</v>
      </c>
      <c r="FL3" s="16">
        <f t="shared" ref="FL3:FL66" si="9">(FE3-SUM(FF3:FG3,FK3))/O3</f>
        <v>0</v>
      </c>
      <c r="FM3" s="16">
        <f t="shared" ref="FM3:FM66" si="10">(FE3-SUM(FF3:FG3,FK3)-(FH3*12))/(O3*0.2)</f>
        <v>-0.25767437904582674</v>
      </c>
      <c r="FN3" s="16">
        <f t="shared" ref="FN3:FN66" si="11">(FE3-SUM(FF3:FG3,FK3))/(O3*0.9)</f>
        <v>0</v>
      </c>
      <c r="FO3" s="16">
        <f t="shared" ref="FO3:FO66" si="12">(FE3-SUM(FF3:FG3)-FK3-(FI3*12))/((O3*0.9)*0.2)</f>
        <v>-0.2576743790458268</v>
      </c>
    </row>
    <row r="4" spans="1:171" x14ac:dyDescent="0.2">
      <c r="A4" s="20">
        <v>218017056</v>
      </c>
      <c r="B4" s="6" t="s">
        <v>153</v>
      </c>
      <c r="C4" s="6" t="s">
        <v>154</v>
      </c>
      <c r="D4" s="6" t="s">
        <v>242</v>
      </c>
      <c r="E4" s="6"/>
      <c r="F4" s="6"/>
      <c r="G4" s="6">
        <v>1991</v>
      </c>
      <c r="H4" s="6" t="s">
        <v>243</v>
      </c>
      <c r="I4" s="6"/>
      <c r="J4" s="6" t="s">
        <v>244</v>
      </c>
      <c r="K4" s="6" t="s">
        <v>204</v>
      </c>
      <c r="L4" s="6" t="s">
        <v>159</v>
      </c>
      <c r="M4" s="6">
        <v>48206</v>
      </c>
      <c r="N4" s="6">
        <v>1736</v>
      </c>
      <c r="O4" s="6">
        <v>445000</v>
      </c>
      <c r="P4" s="6">
        <v>6</v>
      </c>
      <c r="Q4" s="6">
        <v>3.1</v>
      </c>
      <c r="R4" s="6">
        <v>3500</v>
      </c>
      <c r="S4" s="6">
        <v>0.15</v>
      </c>
      <c r="T4" s="6" t="s">
        <v>245</v>
      </c>
      <c r="U4" s="6" t="s">
        <v>246</v>
      </c>
      <c r="V4" s="6" t="s">
        <v>247</v>
      </c>
      <c r="W4" s="6" t="s">
        <v>248</v>
      </c>
      <c r="X4" s="6"/>
      <c r="Y4" s="6"/>
      <c r="Z4" s="6"/>
      <c r="AA4" s="6"/>
      <c r="AB4" s="6" t="s">
        <v>163</v>
      </c>
      <c r="AC4" s="6"/>
      <c r="AD4" s="6"/>
      <c r="AE4" s="6"/>
      <c r="AF4" s="6"/>
      <c r="AG4" s="6"/>
      <c r="AH4" s="6"/>
      <c r="AI4" s="6"/>
      <c r="AJ4" s="6"/>
      <c r="AK4" s="6"/>
      <c r="AL4" s="6"/>
      <c r="AM4" s="6"/>
      <c r="AN4" s="6"/>
      <c r="AO4" s="6"/>
      <c r="AP4" s="6"/>
      <c r="AQ4" s="6"/>
      <c r="AR4" s="6"/>
      <c r="AS4" s="6"/>
      <c r="AT4" s="6" t="s">
        <v>249</v>
      </c>
      <c r="AU4" s="6" t="s">
        <v>250</v>
      </c>
      <c r="AV4" s="6" t="s">
        <v>251</v>
      </c>
      <c r="AW4" s="6"/>
      <c r="AX4" s="6"/>
      <c r="AY4" s="6" t="s">
        <v>252</v>
      </c>
      <c r="AZ4" s="6" t="s">
        <v>218</v>
      </c>
      <c r="BA4" s="6" t="s">
        <v>253</v>
      </c>
      <c r="BB4" s="6" t="s">
        <v>254</v>
      </c>
      <c r="BC4" s="6" t="s">
        <v>255</v>
      </c>
      <c r="BD4" s="6"/>
      <c r="BE4" s="6" t="s">
        <v>256</v>
      </c>
      <c r="BF4" s="6" t="s">
        <v>257</v>
      </c>
      <c r="BG4" s="6" t="s">
        <v>173</v>
      </c>
      <c r="BH4" s="6">
        <v>50</v>
      </c>
      <c r="BI4" s="6"/>
      <c r="BJ4" s="6" t="s">
        <v>258</v>
      </c>
      <c r="BK4" s="6" t="s">
        <v>223</v>
      </c>
      <c r="BL4" s="6" t="s">
        <v>175</v>
      </c>
      <c r="BM4" s="6" t="s">
        <v>176</v>
      </c>
      <c r="BN4" s="6" t="b">
        <v>1</v>
      </c>
      <c r="BO4" s="6" t="b">
        <v>1</v>
      </c>
      <c r="BP4" s="6"/>
      <c r="BQ4" s="6" t="b">
        <v>0</v>
      </c>
      <c r="BR4" s="6"/>
      <c r="BS4" s="6"/>
      <c r="BT4" s="21"/>
      <c r="BU4" s="1">
        <v>43161.693391203706</v>
      </c>
      <c r="BV4" t="s">
        <v>259</v>
      </c>
      <c r="BY4" t="s">
        <v>260</v>
      </c>
      <c r="BZ4" t="s">
        <v>179</v>
      </c>
      <c r="CA4" t="s">
        <v>251</v>
      </c>
      <c r="CB4" t="s">
        <v>261</v>
      </c>
      <c r="CC4" t="s">
        <v>250</v>
      </c>
      <c r="CD4">
        <v>361196</v>
      </c>
      <c r="CE4" s="2">
        <v>43161</v>
      </c>
      <c r="CF4">
        <v>377758</v>
      </c>
      <c r="CG4" t="s">
        <v>262</v>
      </c>
      <c r="CH4" t="s">
        <v>263</v>
      </c>
      <c r="CI4">
        <v>445000</v>
      </c>
      <c r="CJ4" s="2">
        <v>43161</v>
      </c>
      <c r="CK4" t="s">
        <v>183</v>
      </c>
      <c r="CL4" t="s">
        <v>184</v>
      </c>
      <c r="CN4" t="s">
        <v>264</v>
      </c>
      <c r="CR4">
        <v>445000</v>
      </c>
      <c r="CT4" t="s">
        <v>186</v>
      </c>
      <c r="CU4" t="s">
        <v>265</v>
      </c>
      <c r="CZ4" t="b">
        <v>1</v>
      </c>
      <c r="DA4" t="b">
        <v>1</v>
      </c>
      <c r="DB4" t="b">
        <v>1</v>
      </c>
      <c r="DC4" t="b">
        <v>1</v>
      </c>
      <c r="DD4">
        <v>31</v>
      </c>
      <c r="DE4" t="b">
        <v>0</v>
      </c>
      <c r="DF4" t="s">
        <v>266</v>
      </c>
      <c r="DG4" t="s">
        <v>267</v>
      </c>
      <c r="DH4" t="s">
        <v>268</v>
      </c>
      <c r="DJ4" t="s">
        <v>269</v>
      </c>
      <c r="DK4" t="s">
        <v>204</v>
      </c>
      <c r="DS4" t="s">
        <v>10</v>
      </c>
      <c r="DT4" t="s">
        <v>190</v>
      </c>
      <c r="DU4" t="s">
        <v>191</v>
      </c>
      <c r="DX4" s="3">
        <v>3500</v>
      </c>
      <c r="DZ4" t="s">
        <v>270</v>
      </c>
      <c r="EA4" s="3">
        <v>3500</v>
      </c>
      <c r="EB4" s="3">
        <v>1000</v>
      </c>
      <c r="EC4" t="s">
        <v>271</v>
      </c>
      <c r="ED4">
        <v>2785.79</v>
      </c>
      <c r="EE4">
        <v>494.1</v>
      </c>
      <c r="EF4" t="s">
        <v>237</v>
      </c>
      <c r="EG4" t="b">
        <v>0</v>
      </c>
      <c r="EH4" s="1">
        <v>43161.754062499997</v>
      </c>
      <c r="EI4" t="s">
        <v>195</v>
      </c>
      <c r="EK4" t="s">
        <v>272</v>
      </c>
      <c r="EL4" t="s">
        <v>176</v>
      </c>
      <c r="EM4" t="s">
        <v>196</v>
      </c>
      <c r="EQ4">
        <v>1919</v>
      </c>
      <c r="ER4">
        <v>2018</v>
      </c>
      <c r="ES4" t="s">
        <v>197</v>
      </c>
      <c r="ET4">
        <v>5043</v>
      </c>
      <c r="EU4" t="s">
        <v>273</v>
      </c>
      <c r="EV4" t="s">
        <v>199</v>
      </c>
      <c r="EX4">
        <v>15</v>
      </c>
      <c r="EZ4" s="13">
        <f t="shared" si="2"/>
        <v>127.14285714285714</v>
      </c>
      <c r="FA4" s="13">
        <f t="shared" si="3"/>
        <v>120.78571428571429</v>
      </c>
      <c r="FB4" s="13">
        <f t="shared" si="4"/>
        <v>114.42857142857143</v>
      </c>
      <c r="FC4" s="13">
        <f>IF(K4=2,[1]Assumptions!$B$14,IF([1]Ferndale!K4=3,[1]Assumptions!$B$15,IF([1]Ferndale!K4=4,[1]Assumptions!$B$16,0)))</f>
        <v>0</v>
      </c>
      <c r="FD4" s="28"/>
      <c r="FE4" s="13">
        <f t="shared" si="5"/>
        <v>0</v>
      </c>
      <c r="FF4" s="13" t="e">
        <f>(J4/2)*[1]Assumptions!$H$2</f>
        <v>#VALUE!</v>
      </c>
      <c r="FG4" s="13">
        <f t="shared" si="6"/>
        <v>1200</v>
      </c>
      <c r="FH4" s="13">
        <f t="shared" si="7"/>
        <v>1911.0849779232151</v>
      </c>
      <c r="FI4" s="13">
        <f t="shared" si="8"/>
        <v>1719.9764801308936</v>
      </c>
      <c r="FJ4" s="14" t="e">
        <f t="shared" si="0"/>
        <v>#VALUE!</v>
      </c>
      <c r="FK4" s="15">
        <f t="shared" si="1"/>
        <v>0</v>
      </c>
      <c r="FL4" s="16" t="e">
        <f t="shared" si="9"/>
        <v>#VALUE!</v>
      </c>
      <c r="FM4" s="16" t="e">
        <f t="shared" si="10"/>
        <v>#VALUE!</v>
      </c>
      <c r="FN4" s="16" t="e">
        <f t="shared" si="11"/>
        <v>#VALUE!</v>
      </c>
      <c r="FO4" s="16" t="e">
        <f t="shared" si="12"/>
        <v>#VALUE!</v>
      </c>
    </row>
    <row r="5" spans="1:171" x14ac:dyDescent="0.2">
      <c r="A5" s="20">
        <v>218016303</v>
      </c>
      <c r="B5" s="6" t="s">
        <v>153</v>
      </c>
      <c r="C5" s="6" t="s">
        <v>154</v>
      </c>
      <c r="D5" s="6" t="s">
        <v>274</v>
      </c>
      <c r="E5" s="6"/>
      <c r="F5" s="6"/>
      <c r="G5" s="6">
        <v>11271</v>
      </c>
      <c r="H5" s="6" t="s">
        <v>275</v>
      </c>
      <c r="I5" s="6"/>
      <c r="J5" s="6" t="s">
        <v>157</v>
      </c>
      <c r="K5" s="6" t="s">
        <v>204</v>
      </c>
      <c r="L5" s="6" t="s">
        <v>159</v>
      </c>
      <c r="M5" s="6">
        <v>48205</v>
      </c>
      <c r="N5" s="6">
        <v>3219</v>
      </c>
      <c r="O5" s="6">
        <v>32000</v>
      </c>
      <c r="P5" s="6">
        <v>3</v>
      </c>
      <c r="Q5" s="6">
        <v>1</v>
      </c>
      <c r="R5" s="6">
        <v>780</v>
      </c>
      <c r="S5" s="6">
        <v>0.11</v>
      </c>
      <c r="T5" s="6" t="s">
        <v>160</v>
      </c>
      <c r="U5" s="6"/>
      <c r="V5" s="6" t="s">
        <v>161</v>
      </c>
      <c r="W5" s="6" t="s">
        <v>162</v>
      </c>
      <c r="X5" s="6">
        <v>0</v>
      </c>
      <c r="Y5" s="6"/>
      <c r="Z5" s="6"/>
      <c r="AA5" s="6"/>
      <c r="AB5" s="6" t="s">
        <v>163</v>
      </c>
      <c r="AC5" s="6"/>
      <c r="AD5" s="6"/>
      <c r="AE5" s="6"/>
      <c r="AF5" s="6"/>
      <c r="AG5" s="6"/>
      <c r="AH5" s="6"/>
      <c r="AI5" s="6"/>
      <c r="AJ5" s="6"/>
      <c r="AK5" s="6"/>
      <c r="AL5" s="6"/>
      <c r="AM5" s="6"/>
      <c r="AN5" s="6"/>
      <c r="AO5" s="6"/>
      <c r="AP5" s="6"/>
      <c r="AQ5" s="6"/>
      <c r="AR5" s="6"/>
      <c r="AS5" s="6"/>
      <c r="AT5" s="6" t="s">
        <v>276</v>
      </c>
      <c r="AU5" s="6" t="s">
        <v>277</v>
      </c>
      <c r="AV5" s="6" t="s">
        <v>278</v>
      </c>
      <c r="AW5" s="6"/>
      <c r="AX5" s="6"/>
      <c r="AY5" s="6" t="s">
        <v>279</v>
      </c>
      <c r="AZ5" s="6" t="s">
        <v>169</v>
      </c>
      <c r="BA5" s="6" t="s">
        <v>280</v>
      </c>
      <c r="BB5" s="6" t="s">
        <v>171</v>
      </c>
      <c r="BC5" s="6" t="s">
        <v>281</v>
      </c>
      <c r="BD5" s="6" t="s">
        <v>282</v>
      </c>
      <c r="BE5" s="6"/>
      <c r="BF5" s="6" t="s">
        <v>283</v>
      </c>
      <c r="BG5" s="6" t="s">
        <v>173</v>
      </c>
      <c r="BH5" s="6">
        <v>38</v>
      </c>
      <c r="BI5" s="6"/>
      <c r="BJ5" s="6"/>
      <c r="BK5" s="6" t="s">
        <v>284</v>
      </c>
      <c r="BL5" s="6" t="s">
        <v>285</v>
      </c>
      <c r="BM5" s="6" t="s">
        <v>176</v>
      </c>
      <c r="BN5" s="6" t="b">
        <v>0</v>
      </c>
      <c r="BO5" s="6" t="b">
        <v>1</v>
      </c>
      <c r="BP5" s="6"/>
      <c r="BQ5" s="6" t="b">
        <v>0</v>
      </c>
      <c r="BR5" s="6"/>
      <c r="BS5" s="6"/>
      <c r="BT5" s="21"/>
      <c r="BU5" s="1">
        <v>43175.032893518517</v>
      </c>
      <c r="BV5" t="s">
        <v>177</v>
      </c>
      <c r="BW5">
        <v>39900</v>
      </c>
      <c r="BY5" t="s">
        <v>286</v>
      </c>
      <c r="BZ5" t="s">
        <v>179</v>
      </c>
      <c r="CA5" t="s">
        <v>287</v>
      </c>
      <c r="CB5" t="s">
        <v>288</v>
      </c>
      <c r="CC5" t="s">
        <v>277</v>
      </c>
      <c r="CD5">
        <v>390824</v>
      </c>
      <c r="CE5" s="2">
        <v>43159</v>
      </c>
      <c r="CF5">
        <v>386963</v>
      </c>
      <c r="CG5" t="s">
        <v>289</v>
      </c>
      <c r="CH5" t="s">
        <v>287</v>
      </c>
      <c r="CI5">
        <v>32000</v>
      </c>
      <c r="CJ5" s="2">
        <v>43159</v>
      </c>
      <c r="CK5" t="s">
        <v>183</v>
      </c>
      <c r="CL5" t="s">
        <v>184</v>
      </c>
      <c r="CN5" t="s">
        <v>290</v>
      </c>
      <c r="CR5">
        <v>39900</v>
      </c>
      <c r="CT5" t="s">
        <v>186</v>
      </c>
      <c r="CU5" t="s">
        <v>291</v>
      </c>
      <c r="CZ5" t="b">
        <v>1</v>
      </c>
      <c r="DA5" t="b">
        <v>1</v>
      </c>
      <c r="DB5" t="b">
        <v>1</v>
      </c>
      <c r="DC5" t="b">
        <v>1</v>
      </c>
      <c r="DD5">
        <v>10</v>
      </c>
      <c r="DE5" t="b">
        <v>0</v>
      </c>
      <c r="DF5" t="s">
        <v>292</v>
      </c>
      <c r="DG5" t="s">
        <v>293</v>
      </c>
      <c r="DH5" t="s">
        <v>294</v>
      </c>
      <c r="DJ5" t="s">
        <v>189</v>
      </c>
      <c r="DK5" t="s">
        <v>204</v>
      </c>
      <c r="DS5" t="s">
        <v>10</v>
      </c>
      <c r="DT5" t="s">
        <v>235</v>
      </c>
      <c r="DU5" t="s">
        <v>191</v>
      </c>
      <c r="DX5">
        <v>780</v>
      </c>
      <c r="DZ5" t="s">
        <v>295</v>
      </c>
      <c r="EA5">
        <v>780</v>
      </c>
      <c r="EB5">
        <v>600</v>
      </c>
      <c r="EC5" t="s">
        <v>296</v>
      </c>
      <c r="ED5">
        <v>1077</v>
      </c>
      <c r="EE5">
        <v>124</v>
      </c>
      <c r="EF5" t="s">
        <v>297</v>
      </c>
      <c r="EG5" t="b">
        <v>0</v>
      </c>
      <c r="EH5" s="1">
        <v>43159.979884259257</v>
      </c>
      <c r="EI5" t="s">
        <v>195</v>
      </c>
      <c r="EM5" t="s">
        <v>196</v>
      </c>
      <c r="EQ5">
        <v>1939</v>
      </c>
      <c r="ES5" t="s">
        <v>197</v>
      </c>
      <c r="ET5">
        <v>5054</v>
      </c>
      <c r="EX5">
        <v>6</v>
      </c>
      <c r="EZ5" s="13">
        <f t="shared" si="2"/>
        <v>41.025641025641029</v>
      </c>
      <c r="FA5" s="13">
        <f t="shared" si="3"/>
        <v>38.974358974358971</v>
      </c>
      <c r="FB5" s="13">
        <f t="shared" si="4"/>
        <v>36.92307692307692</v>
      </c>
      <c r="FC5" s="13">
        <f>IF(K5=2,[1]Assumptions!$B$14,IF([1]Ferndale!K5=3,[1]Assumptions!$B$15,IF([1]Ferndale!K5=4,[1]Assumptions!$B$16,0)))</f>
        <v>0</v>
      </c>
      <c r="FD5" s="28"/>
      <c r="FE5" s="13">
        <f t="shared" si="5"/>
        <v>0</v>
      </c>
      <c r="FF5" s="13" t="e">
        <f>(J5/2)*[1]Assumptions!$H$2</f>
        <v>#VALUE!</v>
      </c>
      <c r="FG5" s="13">
        <f t="shared" si="6"/>
        <v>1200</v>
      </c>
      <c r="FH5" s="13">
        <f t="shared" si="7"/>
        <v>137.42633549110761</v>
      </c>
      <c r="FI5" s="13">
        <f t="shared" si="8"/>
        <v>123.68370194199684</v>
      </c>
      <c r="FJ5" s="14" t="e">
        <f t="shared" si="0"/>
        <v>#VALUE!</v>
      </c>
      <c r="FK5" s="15">
        <f t="shared" si="1"/>
        <v>0</v>
      </c>
      <c r="FL5" s="16" t="e">
        <f t="shared" si="9"/>
        <v>#VALUE!</v>
      </c>
      <c r="FM5" s="16" t="e">
        <f t="shared" si="10"/>
        <v>#VALUE!</v>
      </c>
      <c r="FN5" s="16" t="e">
        <f t="shared" si="11"/>
        <v>#VALUE!</v>
      </c>
      <c r="FO5" s="16" t="e">
        <f t="shared" si="12"/>
        <v>#VALUE!</v>
      </c>
    </row>
    <row r="6" spans="1:171" x14ac:dyDescent="0.2">
      <c r="A6" s="20">
        <v>218015716</v>
      </c>
      <c r="B6" s="6" t="s">
        <v>153</v>
      </c>
      <c r="C6" s="6" t="s">
        <v>154</v>
      </c>
      <c r="D6" s="6" t="s">
        <v>298</v>
      </c>
      <c r="E6" s="6"/>
      <c r="F6" s="6"/>
      <c r="G6" s="6">
        <v>5742</v>
      </c>
      <c r="H6" s="6" t="s">
        <v>299</v>
      </c>
      <c r="I6" s="6"/>
      <c r="J6" s="6" t="s">
        <v>300</v>
      </c>
      <c r="K6" s="6" t="s">
        <v>204</v>
      </c>
      <c r="L6" s="6" t="s">
        <v>159</v>
      </c>
      <c r="M6" s="6">
        <v>48224</v>
      </c>
      <c r="N6" s="6">
        <v>3257</v>
      </c>
      <c r="O6" s="6">
        <v>84900</v>
      </c>
      <c r="P6" s="6">
        <v>4</v>
      </c>
      <c r="Q6" s="6">
        <v>1.1000000000000001</v>
      </c>
      <c r="R6" s="6">
        <v>1090</v>
      </c>
      <c r="S6" s="6">
        <v>0.11</v>
      </c>
      <c r="T6" s="6" t="s">
        <v>301</v>
      </c>
      <c r="U6" s="6"/>
      <c r="V6" s="6" t="s">
        <v>302</v>
      </c>
      <c r="W6" s="6" t="s">
        <v>162</v>
      </c>
      <c r="X6" s="6">
        <v>0</v>
      </c>
      <c r="Y6" s="6"/>
      <c r="Z6" s="6"/>
      <c r="AA6" s="6"/>
      <c r="AB6" s="6" t="s">
        <v>303</v>
      </c>
      <c r="AC6" s="6"/>
      <c r="AD6" s="6"/>
      <c r="AE6" s="6" t="s">
        <v>304</v>
      </c>
      <c r="AF6" s="6" t="s">
        <v>305</v>
      </c>
      <c r="AG6" s="6" t="s">
        <v>306</v>
      </c>
      <c r="AH6" s="6">
        <v>387475</v>
      </c>
      <c r="AI6" s="6">
        <v>374364</v>
      </c>
      <c r="AJ6" s="6" t="s">
        <v>307</v>
      </c>
      <c r="AK6" s="6" t="s">
        <v>304</v>
      </c>
      <c r="AL6" s="6"/>
      <c r="AM6" s="6"/>
      <c r="AN6" s="6"/>
      <c r="AO6" s="6"/>
      <c r="AP6" s="6"/>
      <c r="AQ6" s="6"/>
      <c r="AR6" s="6"/>
      <c r="AS6" s="6"/>
      <c r="AT6" s="6" t="s">
        <v>276</v>
      </c>
      <c r="AU6" s="6" t="s">
        <v>307</v>
      </c>
      <c r="AV6" s="6">
        <v>3134569898</v>
      </c>
      <c r="AW6" s="6"/>
      <c r="AX6" s="6"/>
      <c r="AY6" s="6" t="s">
        <v>308</v>
      </c>
      <c r="AZ6" s="6" t="s">
        <v>218</v>
      </c>
      <c r="BA6" s="6" t="s">
        <v>309</v>
      </c>
      <c r="BB6" s="6" t="s">
        <v>171</v>
      </c>
      <c r="BC6" s="6" t="s">
        <v>310</v>
      </c>
      <c r="BD6" s="6"/>
      <c r="BE6" s="6"/>
      <c r="BF6" s="6"/>
      <c r="BG6" s="6" t="s">
        <v>173</v>
      </c>
      <c r="BH6" s="6">
        <v>40</v>
      </c>
      <c r="BI6" s="6"/>
      <c r="BJ6" s="6" t="s">
        <v>258</v>
      </c>
      <c r="BK6" s="6" t="s">
        <v>223</v>
      </c>
      <c r="BL6" s="6" t="s">
        <v>285</v>
      </c>
      <c r="BM6" s="6" t="s">
        <v>176</v>
      </c>
      <c r="BN6" s="6" t="b">
        <v>0</v>
      </c>
      <c r="BO6" s="6" t="b">
        <v>1</v>
      </c>
      <c r="BP6" s="6"/>
      <c r="BQ6" s="6" t="b">
        <v>0</v>
      </c>
      <c r="BR6" s="6"/>
      <c r="BS6" s="6"/>
      <c r="BT6" s="21"/>
      <c r="BU6" s="1">
        <v>43159.490127314813</v>
      </c>
      <c r="BV6" t="s">
        <v>259</v>
      </c>
      <c r="BY6" t="s">
        <v>311</v>
      </c>
      <c r="BZ6" t="s">
        <v>179</v>
      </c>
      <c r="CA6" t="s">
        <v>304</v>
      </c>
      <c r="CB6" t="s">
        <v>312</v>
      </c>
      <c r="CC6" t="s">
        <v>313</v>
      </c>
      <c r="CD6">
        <v>358183</v>
      </c>
      <c r="CE6" s="2">
        <v>43159</v>
      </c>
      <c r="CF6">
        <v>374364</v>
      </c>
      <c r="CG6" t="s">
        <v>307</v>
      </c>
      <c r="CH6" t="s">
        <v>304</v>
      </c>
      <c r="CI6">
        <v>84900</v>
      </c>
      <c r="CJ6" s="2">
        <v>43158</v>
      </c>
      <c r="CK6" t="s">
        <v>183</v>
      </c>
      <c r="CL6" t="s">
        <v>184</v>
      </c>
      <c r="CN6" t="s">
        <v>314</v>
      </c>
      <c r="CR6">
        <v>84900</v>
      </c>
      <c r="CT6" t="s">
        <v>186</v>
      </c>
      <c r="CU6" t="s">
        <v>315</v>
      </c>
      <c r="CZ6" t="b">
        <v>1</v>
      </c>
      <c r="DA6" t="b">
        <v>1</v>
      </c>
      <c r="DB6" t="b">
        <v>1</v>
      </c>
      <c r="DC6" t="b">
        <v>1</v>
      </c>
      <c r="DD6">
        <v>23</v>
      </c>
      <c r="DE6" t="b">
        <v>0</v>
      </c>
      <c r="DF6" t="s">
        <v>316</v>
      </c>
      <c r="DG6" t="s">
        <v>317</v>
      </c>
      <c r="DH6" t="s">
        <v>318</v>
      </c>
      <c r="DJ6" t="s">
        <v>319</v>
      </c>
      <c r="DK6" t="s">
        <v>204</v>
      </c>
      <c r="DS6" t="s">
        <v>10</v>
      </c>
      <c r="DT6" t="s">
        <v>235</v>
      </c>
      <c r="DU6" t="s">
        <v>191</v>
      </c>
      <c r="DX6" s="3">
        <v>1590</v>
      </c>
      <c r="DY6">
        <v>500</v>
      </c>
      <c r="DZ6" t="s">
        <v>295</v>
      </c>
      <c r="EA6" s="3">
        <v>1090</v>
      </c>
      <c r="EB6" s="3">
        <v>1025</v>
      </c>
      <c r="EC6" t="s">
        <v>320</v>
      </c>
      <c r="ED6">
        <v>767</v>
      </c>
      <c r="EE6">
        <v>78</v>
      </c>
      <c r="EF6" t="s">
        <v>237</v>
      </c>
      <c r="EG6" t="b">
        <v>0</v>
      </c>
      <c r="EH6" s="1">
        <v>43158.620798611111</v>
      </c>
      <c r="EI6" t="s">
        <v>195</v>
      </c>
      <c r="EL6" t="s">
        <v>176</v>
      </c>
      <c r="EM6" t="s">
        <v>196</v>
      </c>
      <c r="EQ6">
        <v>1938</v>
      </c>
      <c r="ES6" t="s">
        <v>197</v>
      </c>
      <c r="ET6">
        <v>5055</v>
      </c>
      <c r="EX6">
        <v>7</v>
      </c>
      <c r="EZ6" s="13">
        <f t="shared" si="2"/>
        <v>77.88990825688073</v>
      </c>
      <c r="FA6" s="13">
        <f t="shared" si="3"/>
        <v>73.995412844036693</v>
      </c>
      <c r="FB6" s="13">
        <f t="shared" si="4"/>
        <v>70.100917431192656</v>
      </c>
      <c r="FC6" s="13">
        <f>IF(K6=2,[1]Assumptions!$B$14,IF([1]Ferndale!K6=3,[1]Assumptions!$B$15,IF([1]Ferndale!K6=4,[1]Assumptions!$B$16,0)))</f>
        <v>0</v>
      </c>
      <c r="FD6" s="28"/>
      <c r="FE6" s="13">
        <f t="shared" si="5"/>
        <v>0</v>
      </c>
      <c r="FF6" s="13" t="e">
        <f>(J6/2)*[1]Assumptions!$H$2</f>
        <v>#VALUE!</v>
      </c>
      <c r="FG6" s="13">
        <f t="shared" si="6"/>
        <v>1200</v>
      </c>
      <c r="FH6" s="13">
        <f t="shared" si="7"/>
        <v>364.60924634984485</v>
      </c>
      <c r="FI6" s="13">
        <f t="shared" si="8"/>
        <v>328.1483217148604</v>
      </c>
      <c r="FJ6" s="14" t="e">
        <f t="shared" si="0"/>
        <v>#VALUE!</v>
      </c>
      <c r="FK6" s="15">
        <f t="shared" si="1"/>
        <v>0</v>
      </c>
      <c r="FL6" s="16" t="e">
        <f t="shared" si="9"/>
        <v>#VALUE!</v>
      </c>
      <c r="FM6" s="16" t="e">
        <f t="shared" si="10"/>
        <v>#VALUE!</v>
      </c>
      <c r="FN6" s="16" t="e">
        <f t="shared" si="11"/>
        <v>#VALUE!</v>
      </c>
      <c r="FO6" s="16" t="e">
        <f t="shared" si="12"/>
        <v>#VALUE!</v>
      </c>
    </row>
    <row r="7" spans="1:171" x14ac:dyDescent="0.2">
      <c r="A7" s="20">
        <v>218015153</v>
      </c>
      <c r="B7" s="6" t="s">
        <v>153</v>
      </c>
      <c r="C7" s="6" t="s">
        <v>154</v>
      </c>
      <c r="D7" s="6" t="s">
        <v>298</v>
      </c>
      <c r="E7" s="6" t="s">
        <v>169</v>
      </c>
      <c r="F7" s="6"/>
      <c r="G7" s="6">
        <v>9056</v>
      </c>
      <c r="H7" s="6" t="s">
        <v>321</v>
      </c>
      <c r="I7" s="6"/>
      <c r="J7" s="6" t="s">
        <v>322</v>
      </c>
      <c r="K7" s="6" t="s">
        <v>204</v>
      </c>
      <c r="L7" s="6" t="s">
        <v>159</v>
      </c>
      <c r="M7" s="6">
        <v>48213</v>
      </c>
      <c r="N7" s="6">
        <v>1426</v>
      </c>
      <c r="O7" s="6">
        <v>48900</v>
      </c>
      <c r="P7" s="6">
        <v>3</v>
      </c>
      <c r="Q7" s="6">
        <v>1.1000000000000001</v>
      </c>
      <c r="R7" s="6">
        <v>1521</v>
      </c>
      <c r="S7" s="6">
        <v>0.14000000000000001</v>
      </c>
      <c r="T7" s="6" t="s">
        <v>301</v>
      </c>
      <c r="U7" s="6"/>
      <c r="V7" s="6" t="s">
        <v>302</v>
      </c>
      <c r="W7" s="6" t="s">
        <v>323</v>
      </c>
      <c r="X7" s="6">
        <v>0</v>
      </c>
      <c r="Y7" s="6"/>
      <c r="Z7" s="6"/>
      <c r="AA7" s="6"/>
      <c r="AB7" s="6" t="s">
        <v>163</v>
      </c>
      <c r="AC7" s="6"/>
      <c r="AD7" s="6"/>
      <c r="AE7" s="6"/>
      <c r="AF7" s="6"/>
      <c r="AG7" s="6"/>
      <c r="AH7" s="6"/>
      <c r="AI7" s="6"/>
      <c r="AJ7" s="6"/>
      <c r="AK7" s="6"/>
      <c r="AL7" s="6"/>
      <c r="AM7" s="6"/>
      <c r="AN7" s="6"/>
      <c r="AO7" s="6"/>
      <c r="AP7" s="6"/>
      <c r="AQ7" s="6"/>
      <c r="AR7" s="6"/>
      <c r="AS7" s="6"/>
      <c r="AT7" s="6" t="s">
        <v>276</v>
      </c>
      <c r="AU7" s="6" t="s">
        <v>324</v>
      </c>
      <c r="AV7" s="6">
        <v>3132777777</v>
      </c>
      <c r="AW7" s="6"/>
      <c r="AX7" s="6"/>
      <c r="AY7" s="6" t="s">
        <v>325</v>
      </c>
      <c r="AZ7" s="6" t="s">
        <v>218</v>
      </c>
      <c r="BA7" s="6" t="s">
        <v>326</v>
      </c>
      <c r="BB7" s="6" t="s">
        <v>254</v>
      </c>
      <c r="BC7" s="6" t="s">
        <v>327</v>
      </c>
      <c r="BD7" s="6"/>
      <c r="BE7" s="6" t="s">
        <v>256</v>
      </c>
      <c r="BF7" s="6" t="s">
        <v>283</v>
      </c>
      <c r="BG7" s="6" t="s">
        <v>173</v>
      </c>
      <c r="BH7" s="6">
        <v>52</v>
      </c>
      <c r="BI7" s="6"/>
      <c r="BJ7" s="6" t="s">
        <v>258</v>
      </c>
      <c r="BK7" s="6" t="s">
        <v>284</v>
      </c>
      <c r="BL7" s="6" t="s">
        <v>285</v>
      </c>
      <c r="BM7" s="6" t="s">
        <v>176</v>
      </c>
      <c r="BN7" s="6" t="b">
        <v>0</v>
      </c>
      <c r="BO7" s="6" t="b">
        <v>1</v>
      </c>
      <c r="BP7" s="6" t="s">
        <v>328</v>
      </c>
      <c r="BQ7" s="6" t="b">
        <v>0</v>
      </c>
      <c r="BR7" s="6"/>
      <c r="BS7" s="6"/>
      <c r="BT7" s="21"/>
      <c r="BU7" s="1">
        <v>43201.567442129628</v>
      </c>
      <c r="BV7" t="s">
        <v>177</v>
      </c>
      <c r="BW7">
        <v>49900</v>
      </c>
      <c r="BY7" t="s">
        <v>329</v>
      </c>
      <c r="BZ7" t="s">
        <v>179</v>
      </c>
      <c r="CA7" t="s">
        <v>330</v>
      </c>
      <c r="CB7" t="s">
        <v>331</v>
      </c>
      <c r="CC7" t="s">
        <v>324</v>
      </c>
      <c r="CD7">
        <v>370337</v>
      </c>
      <c r="CE7" s="2">
        <v>43157</v>
      </c>
      <c r="CF7">
        <v>392273</v>
      </c>
      <c r="CG7" t="s">
        <v>332</v>
      </c>
      <c r="CH7" t="s">
        <v>333</v>
      </c>
      <c r="CI7">
        <v>48900</v>
      </c>
      <c r="CJ7" s="2">
        <v>43157</v>
      </c>
      <c r="CK7" t="s">
        <v>183</v>
      </c>
      <c r="CL7" t="s">
        <v>184</v>
      </c>
      <c r="CN7" t="s">
        <v>334</v>
      </c>
      <c r="CR7">
        <v>49900</v>
      </c>
      <c r="CT7" t="s">
        <v>186</v>
      </c>
      <c r="CU7" t="s">
        <v>335</v>
      </c>
      <c r="CZ7" t="b">
        <v>1</v>
      </c>
      <c r="DA7" t="b">
        <v>1</v>
      </c>
      <c r="DB7" t="b">
        <v>1</v>
      </c>
      <c r="DC7" t="b">
        <v>1</v>
      </c>
      <c r="DD7">
        <v>4</v>
      </c>
      <c r="DE7" t="b">
        <v>0</v>
      </c>
      <c r="DF7" t="s">
        <v>336</v>
      </c>
      <c r="DG7" t="s">
        <v>337</v>
      </c>
      <c r="DH7" t="s">
        <v>338</v>
      </c>
      <c r="DJ7" t="s">
        <v>189</v>
      </c>
      <c r="DK7" t="s">
        <v>204</v>
      </c>
      <c r="DS7" t="s">
        <v>10</v>
      </c>
      <c r="DT7" t="s">
        <v>235</v>
      </c>
      <c r="DU7" t="s">
        <v>191</v>
      </c>
      <c r="DX7" s="3">
        <v>1521</v>
      </c>
      <c r="DZ7" t="s">
        <v>295</v>
      </c>
      <c r="EA7" s="3">
        <v>1521</v>
      </c>
      <c r="EB7">
        <v>690</v>
      </c>
      <c r="EC7" t="s">
        <v>339</v>
      </c>
      <c r="ED7">
        <v>1061</v>
      </c>
      <c r="EE7">
        <v>122</v>
      </c>
      <c r="EF7" t="s">
        <v>237</v>
      </c>
      <c r="EG7" t="b">
        <v>0</v>
      </c>
      <c r="EH7" s="1">
        <v>43157.461458333331</v>
      </c>
      <c r="EI7" t="s">
        <v>195</v>
      </c>
      <c r="EM7" t="s">
        <v>196</v>
      </c>
      <c r="EQ7">
        <v>1930</v>
      </c>
      <c r="ES7" t="s">
        <v>197</v>
      </c>
      <c r="ET7">
        <v>5055</v>
      </c>
      <c r="EU7" t="s">
        <v>340</v>
      </c>
      <c r="EX7">
        <v>8</v>
      </c>
      <c r="EZ7" s="13">
        <f t="shared" si="2"/>
        <v>32.149901380670613</v>
      </c>
      <c r="FA7" s="13">
        <f t="shared" si="3"/>
        <v>30.54240631163708</v>
      </c>
      <c r="FB7" s="13">
        <f t="shared" si="4"/>
        <v>28.934911242603551</v>
      </c>
      <c r="FC7" s="13">
        <f>IF(K7=2,[1]Assumptions!$B$14,IF([1]Ferndale!K7=3,[1]Assumptions!$B$15,IF([1]Ferndale!K7=4,[1]Assumptions!$B$16,0)))</f>
        <v>0</v>
      </c>
      <c r="FD7" s="28"/>
      <c r="FE7" s="13">
        <f t="shared" si="5"/>
        <v>0</v>
      </c>
      <c r="FF7" s="13" t="e">
        <f>(J7/2)*[1]Assumptions!$H$2</f>
        <v>#VALUE!</v>
      </c>
      <c r="FG7" s="13">
        <f t="shared" si="6"/>
        <v>1200</v>
      </c>
      <c r="FH7" s="13">
        <f t="shared" si="7"/>
        <v>210.00461892234878</v>
      </c>
      <c r="FI7" s="13">
        <f t="shared" si="8"/>
        <v>189.0041570301139</v>
      </c>
      <c r="FJ7" s="14" t="e">
        <f t="shared" si="0"/>
        <v>#VALUE!</v>
      </c>
      <c r="FK7" s="15">
        <f t="shared" si="1"/>
        <v>0</v>
      </c>
      <c r="FL7" s="16" t="e">
        <f t="shared" si="9"/>
        <v>#VALUE!</v>
      </c>
      <c r="FM7" s="16" t="e">
        <f t="shared" si="10"/>
        <v>#VALUE!</v>
      </c>
      <c r="FN7" s="16" t="e">
        <f t="shared" si="11"/>
        <v>#VALUE!</v>
      </c>
      <c r="FO7" s="16" t="e">
        <f t="shared" si="12"/>
        <v>#VALUE!</v>
      </c>
    </row>
    <row r="8" spans="1:171" x14ac:dyDescent="0.2">
      <c r="A8" s="20">
        <v>218015262</v>
      </c>
      <c r="B8" s="6" t="s">
        <v>153</v>
      </c>
      <c r="C8" s="6" t="s">
        <v>200</v>
      </c>
      <c r="D8" s="6" t="s">
        <v>201</v>
      </c>
      <c r="E8" s="6"/>
      <c r="F8" s="6" t="s">
        <v>218</v>
      </c>
      <c r="G8" s="6">
        <v>2987</v>
      </c>
      <c r="H8" s="6" t="s">
        <v>341</v>
      </c>
      <c r="I8" s="6"/>
      <c r="J8" s="6" t="s">
        <v>157</v>
      </c>
      <c r="K8" s="6" t="s">
        <v>204</v>
      </c>
      <c r="L8" s="6" t="s">
        <v>159</v>
      </c>
      <c r="M8" s="6">
        <v>48207</v>
      </c>
      <c r="N8" s="6">
        <v>4262</v>
      </c>
      <c r="O8" s="6">
        <v>1250000</v>
      </c>
      <c r="P8" s="6">
        <v>3</v>
      </c>
      <c r="Q8" s="6">
        <v>3.1</v>
      </c>
      <c r="R8" s="6">
        <v>4000</v>
      </c>
      <c r="S8" s="6">
        <v>0</v>
      </c>
      <c r="T8" s="6" t="s">
        <v>160</v>
      </c>
      <c r="U8" s="6" t="s">
        <v>342</v>
      </c>
      <c r="V8" s="6" t="s">
        <v>343</v>
      </c>
      <c r="W8" s="6" t="s">
        <v>344</v>
      </c>
      <c r="X8" s="6"/>
      <c r="Y8" s="6">
        <v>500</v>
      </c>
      <c r="Z8" s="6" t="s">
        <v>208</v>
      </c>
      <c r="AA8" s="6"/>
      <c r="AB8" s="6" t="s">
        <v>163</v>
      </c>
      <c r="AC8" s="6"/>
      <c r="AD8" s="6"/>
      <c r="AE8" s="6"/>
      <c r="AF8" s="6"/>
      <c r="AG8" s="6"/>
      <c r="AH8" s="6"/>
      <c r="AI8" s="6"/>
      <c r="AJ8" s="6"/>
      <c r="AK8" s="6"/>
      <c r="AL8" s="6"/>
      <c r="AM8" s="6"/>
      <c r="AN8" s="6"/>
      <c r="AO8" s="6"/>
      <c r="AP8" s="6"/>
      <c r="AQ8" s="6"/>
      <c r="AR8" s="6"/>
      <c r="AS8" s="6"/>
      <c r="AT8" s="6" t="s">
        <v>345</v>
      </c>
      <c r="AU8" s="6" t="s">
        <v>346</v>
      </c>
      <c r="AV8" s="6">
        <v>3136102710</v>
      </c>
      <c r="AW8" s="6" t="s">
        <v>347</v>
      </c>
      <c r="AX8" s="6"/>
      <c r="AY8" s="6" t="s">
        <v>348</v>
      </c>
      <c r="AZ8" s="6" t="s">
        <v>169</v>
      </c>
      <c r="BA8" s="6" t="s">
        <v>349</v>
      </c>
      <c r="BB8" s="6" t="s">
        <v>171</v>
      </c>
      <c r="BC8" s="6" t="s">
        <v>220</v>
      </c>
      <c r="BD8" s="6" t="s">
        <v>350</v>
      </c>
      <c r="BE8" s="6" t="s">
        <v>256</v>
      </c>
      <c r="BF8" s="6" t="s">
        <v>257</v>
      </c>
      <c r="BG8" s="6" t="s">
        <v>351</v>
      </c>
      <c r="BH8" s="6"/>
      <c r="BI8" s="6"/>
      <c r="BJ8" s="6"/>
      <c r="BK8" s="6" t="s">
        <v>174</v>
      </c>
      <c r="BL8" s="6" t="s">
        <v>285</v>
      </c>
      <c r="BM8" s="6" t="s">
        <v>176</v>
      </c>
      <c r="BN8" s="6" t="b">
        <v>0</v>
      </c>
      <c r="BO8" s="6" t="b">
        <v>1</v>
      </c>
      <c r="BP8" s="6" t="s">
        <v>352</v>
      </c>
      <c r="BQ8" s="6" t="b">
        <v>0</v>
      </c>
      <c r="BR8" s="6"/>
      <c r="BS8" s="6"/>
      <c r="BT8" s="21"/>
      <c r="BU8" s="1">
        <v>43157.56527777778</v>
      </c>
      <c r="BV8" t="s">
        <v>259</v>
      </c>
      <c r="BY8" t="s">
        <v>353</v>
      </c>
      <c r="BZ8" t="s">
        <v>179</v>
      </c>
      <c r="CA8" t="s">
        <v>210</v>
      </c>
      <c r="CB8" t="s">
        <v>228</v>
      </c>
      <c r="CC8" t="s">
        <v>229</v>
      </c>
      <c r="CD8">
        <v>375482</v>
      </c>
      <c r="CE8" s="2">
        <v>43157</v>
      </c>
      <c r="CF8">
        <v>375481</v>
      </c>
      <c r="CG8" t="s">
        <v>213</v>
      </c>
      <c r="CH8" t="s">
        <v>210</v>
      </c>
      <c r="CI8">
        <v>1250000</v>
      </c>
      <c r="CJ8" s="2">
        <v>43157</v>
      </c>
      <c r="CK8" t="s">
        <v>183</v>
      </c>
      <c r="CL8" t="s">
        <v>184</v>
      </c>
      <c r="CM8" t="s">
        <v>354</v>
      </c>
      <c r="CR8">
        <v>1250000</v>
      </c>
      <c r="CT8" t="s">
        <v>186</v>
      </c>
      <c r="CU8" t="s">
        <v>355</v>
      </c>
      <c r="CZ8" t="b">
        <v>1</v>
      </c>
      <c r="DA8" t="b">
        <v>1</v>
      </c>
      <c r="DB8" t="b">
        <v>1</v>
      </c>
      <c r="DC8" t="b">
        <v>1</v>
      </c>
      <c r="DD8">
        <v>36</v>
      </c>
      <c r="DE8" t="b">
        <v>0</v>
      </c>
      <c r="DF8" t="s">
        <v>356</v>
      </c>
      <c r="DG8" t="s">
        <v>357</v>
      </c>
      <c r="DH8" t="s">
        <v>358</v>
      </c>
      <c r="DJ8" t="s">
        <v>189</v>
      </c>
      <c r="DK8" t="s">
        <v>204</v>
      </c>
      <c r="DS8" t="s">
        <v>10</v>
      </c>
      <c r="DT8" t="s">
        <v>235</v>
      </c>
      <c r="DU8" t="s">
        <v>191</v>
      </c>
      <c r="DX8" s="3">
        <v>4000</v>
      </c>
      <c r="DZ8" t="s">
        <v>359</v>
      </c>
      <c r="EA8" s="3">
        <v>4000</v>
      </c>
      <c r="EB8" s="3">
        <v>1500</v>
      </c>
      <c r="EC8" t="s">
        <v>360</v>
      </c>
      <c r="ED8">
        <v>9000</v>
      </c>
      <c r="EE8">
        <v>2000</v>
      </c>
      <c r="EF8" t="s">
        <v>237</v>
      </c>
      <c r="EG8" t="b">
        <v>0</v>
      </c>
      <c r="EH8" s="1">
        <v>43157.56527777778</v>
      </c>
      <c r="EI8" t="s">
        <v>195</v>
      </c>
      <c r="EJ8" t="s">
        <v>218</v>
      </c>
      <c r="EL8" t="s">
        <v>176</v>
      </c>
      <c r="EM8" t="s">
        <v>196</v>
      </c>
      <c r="EQ8">
        <v>1910</v>
      </c>
      <c r="ER8">
        <v>2017</v>
      </c>
      <c r="ES8" t="s">
        <v>197</v>
      </c>
      <c r="ET8">
        <v>5053</v>
      </c>
      <c r="EU8" t="s">
        <v>361</v>
      </c>
      <c r="EV8" t="s">
        <v>362</v>
      </c>
      <c r="EX8">
        <v>9</v>
      </c>
      <c r="EZ8" s="13">
        <f t="shared" si="2"/>
        <v>312.5</v>
      </c>
      <c r="FA8" s="13">
        <f t="shared" si="3"/>
        <v>296.875</v>
      </c>
      <c r="FB8" s="13">
        <f t="shared" si="4"/>
        <v>281.25</v>
      </c>
      <c r="FC8" s="13">
        <f>IF(K8=2,[1]Assumptions!$B$14,IF([1]Ferndale!K8=3,[1]Assumptions!$B$15,IF([1]Ferndale!K8=4,[1]Assumptions!$B$16,0)))</f>
        <v>0</v>
      </c>
      <c r="FD8" s="28"/>
      <c r="FE8" s="13">
        <f t="shared" si="5"/>
        <v>0</v>
      </c>
      <c r="FF8" s="13" t="e">
        <f>(J8/2)*[1]Assumptions!$H$2</f>
        <v>#VALUE!</v>
      </c>
      <c r="FG8" s="13">
        <f t="shared" si="6"/>
        <v>1200</v>
      </c>
      <c r="FH8" s="13">
        <f t="shared" si="7"/>
        <v>5368.2162301213903</v>
      </c>
      <c r="FI8" s="13">
        <f t="shared" si="8"/>
        <v>4831.3946071092514</v>
      </c>
      <c r="FJ8" s="14" t="e">
        <f t="shared" si="0"/>
        <v>#VALUE!</v>
      </c>
      <c r="FK8" s="15">
        <f t="shared" si="1"/>
        <v>0</v>
      </c>
      <c r="FL8" s="16" t="e">
        <f t="shared" si="9"/>
        <v>#VALUE!</v>
      </c>
      <c r="FM8" s="16" t="e">
        <f t="shared" si="10"/>
        <v>#VALUE!</v>
      </c>
      <c r="FN8" s="16" t="e">
        <f t="shared" si="11"/>
        <v>#VALUE!</v>
      </c>
      <c r="FO8" s="16" t="e">
        <f t="shared" si="12"/>
        <v>#VALUE!</v>
      </c>
    </row>
    <row r="9" spans="1:171" x14ac:dyDescent="0.2">
      <c r="A9" s="20">
        <v>218014798</v>
      </c>
      <c r="B9" s="6" t="s">
        <v>153</v>
      </c>
      <c r="C9" s="6" t="s">
        <v>154</v>
      </c>
      <c r="D9" s="6" t="s">
        <v>242</v>
      </c>
      <c r="E9" s="6"/>
      <c r="F9" s="6"/>
      <c r="G9" s="6">
        <v>3220</v>
      </c>
      <c r="H9" s="6" t="s">
        <v>363</v>
      </c>
      <c r="I9" s="6"/>
      <c r="J9" s="6" t="s">
        <v>157</v>
      </c>
      <c r="K9" s="6" t="s">
        <v>204</v>
      </c>
      <c r="L9" s="6" t="s">
        <v>159</v>
      </c>
      <c r="M9" s="6">
        <v>48206</v>
      </c>
      <c r="N9" s="6">
        <v>2357</v>
      </c>
      <c r="O9" s="6">
        <v>41900</v>
      </c>
      <c r="P9" s="6">
        <v>3</v>
      </c>
      <c r="Q9" s="6">
        <v>1.1000000000000001</v>
      </c>
      <c r="R9" s="6">
        <v>864</v>
      </c>
      <c r="S9" s="6">
        <v>7.0000000000000007E-2</v>
      </c>
      <c r="T9" s="6" t="s">
        <v>160</v>
      </c>
      <c r="U9" s="6"/>
      <c r="V9" s="6" t="s">
        <v>302</v>
      </c>
      <c r="W9" s="6" t="s">
        <v>248</v>
      </c>
      <c r="X9" s="6">
        <v>0</v>
      </c>
      <c r="Y9" s="6"/>
      <c r="Z9" s="6"/>
      <c r="AA9" s="6"/>
      <c r="AB9" s="6" t="s">
        <v>163</v>
      </c>
      <c r="AC9" s="6"/>
      <c r="AD9" s="6"/>
      <c r="AE9" s="6"/>
      <c r="AF9" s="6"/>
      <c r="AG9" s="6"/>
      <c r="AH9" s="6"/>
      <c r="AI9" s="6"/>
      <c r="AJ9" s="6"/>
      <c r="AK9" s="6"/>
      <c r="AL9" s="6"/>
      <c r="AM9" s="6"/>
      <c r="AN9" s="6"/>
      <c r="AO9" s="6"/>
      <c r="AP9" s="6"/>
      <c r="AQ9" s="6"/>
      <c r="AR9" s="6"/>
      <c r="AS9" s="6"/>
      <c r="AT9" s="6" t="s">
        <v>364</v>
      </c>
      <c r="AU9" s="6" t="s">
        <v>365</v>
      </c>
      <c r="AV9" s="6" t="s">
        <v>366</v>
      </c>
      <c r="AW9" s="6"/>
      <c r="AX9" s="22">
        <v>4000</v>
      </c>
      <c r="AY9" s="6" t="s">
        <v>367</v>
      </c>
      <c r="AZ9" s="6" t="s">
        <v>169</v>
      </c>
      <c r="BA9" s="6" t="s">
        <v>368</v>
      </c>
      <c r="BB9" s="6" t="s">
        <v>254</v>
      </c>
      <c r="BC9" s="6" t="s">
        <v>369</v>
      </c>
      <c r="BD9" s="6"/>
      <c r="BE9" s="6"/>
      <c r="BF9" s="6"/>
      <c r="BG9" s="6" t="s">
        <v>173</v>
      </c>
      <c r="BH9" s="6">
        <v>30</v>
      </c>
      <c r="BI9" s="6"/>
      <c r="BJ9" s="6"/>
      <c r="BK9" s="6" t="s">
        <v>174</v>
      </c>
      <c r="BL9" s="6" t="s">
        <v>285</v>
      </c>
      <c r="BM9" s="6" t="s">
        <v>176</v>
      </c>
      <c r="BN9" s="6" t="b">
        <v>0</v>
      </c>
      <c r="BO9" s="6" t="b">
        <v>1</v>
      </c>
      <c r="BP9" s="6"/>
      <c r="BQ9" s="6" t="b">
        <v>1</v>
      </c>
      <c r="BR9" s="6">
        <v>10</v>
      </c>
      <c r="BS9" s="6">
        <v>400120</v>
      </c>
      <c r="BT9" s="21">
        <v>120</v>
      </c>
      <c r="BU9" s="1">
        <v>43154.742627314816</v>
      </c>
      <c r="BV9" t="s">
        <v>259</v>
      </c>
      <c r="BY9" t="s">
        <v>370</v>
      </c>
      <c r="BZ9" t="s">
        <v>179</v>
      </c>
      <c r="CA9" t="s">
        <v>371</v>
      </c>
      <c r="CB9" t="s">
        <v>372</v>
      </c>
      <c r="CC9" t="s">
        <v>373</v>
      </c>
      <c r="CD9">
        <v>700221</v>
      </c>
      <c r="CE9" s="2">
        <v>43154</v>
      </c>
      <c r="CF9">
        <v>364830</v>
      </c>
      <c r="CG9" t="s">
        <v>374</v>
      </c>
      <c r="CH9" t="s">
        <v>371</v>
      </c>
      <c r="CI9">
        <v>41900</v>
      </c>
      <c r="CJ9" s="2">
        <v>43154</v>
      </c>
      <c r="CK9" t="s">
        <v>183</v>
      </c>
      <c r="CL9" t="s">
        <v>184</v>
      </c>
      <c r="CN9" t="s">
        <v>375</v>
      </c>
      <c r="CR9">
        <v>41900</v>
      </c>
      <c r="CT9" t="s">
        <v>186</v>
      </c>
      <c r="CU9" t="s">
        <v>376</v>
      </c>
      <c r="CZ9" t="b">
        <v>1</v>
      </c>
      <c r="DA9" t="b">
        <v>1</v>
      </c>
      <c r="DB9" t="b">
        <v>1</v>
      </c>
      <c r="DC9" t="b">
        <v>1</v>
      </c>
      <c r="DD9">
        <v>1</v>
      </c>
      <c r="DE9" t="b">
        <v>0</v>
      </c>
      <c r="DF9" t="s">
        <v>336</v>
      </c>
      <c r="DG9" t="s">
        <v>377</v>
      </c>
      <c r="DH9" t="s">
        <v>377</v>
      </c>
      <c r="DJ9" t="s">
        <v>189</v>
      </c>
      <c r="DK9" t="s">
        <v>204</v>
      </c>
      <c r="DS9" t="s">
        <v>10</v>
      </c>
      <c r="DT9" t="s">
        <v>235</v>
      </c>
      <c r="DU9" t="s">
        <v>191</v>
      </c>
      <c r="DX9">
        <v>864</v>
      </c>
      <c r="DZ9" t="s">
        <v>295</v>
      </c>
      <c r="EA9">
        <v>864</v>
      </c>
      <c r="EB9">
        <v>500</v>
      </c>
      <c r="EC9" t="s">
        <v>378</v>
      </c>
      <c r="ED9">
        <v>829</v>
      </c>
      <c r="EE9">
        <v>87</v>
      </c>
      <c r="EF9" t="s">
        <v>379</v>
      </c>
      <c r="EG9" t="b">
        <v>0</v>
      </c>
      <c r="EH9" s="1">
        <v>43154.742627314816</v>
      </c>
      <c r="EI9" t="s">
        <v>195</v>
      </c>
      <c r="EM9" t="s">
        <v>196</v>
      </c>
      <c r="EQ9">
        <v>1915</v>
      </c>
      <c r="ES9" t="s">
        <v>197</v>
      </c>
      <c r="ET9">
        <v>5043</v>
      </c>
      <c r="EX9">
        <v>10</v>
      </c>
      <c r="EZ9" s="13">
        <f t="shared" si="2"/>
        <v>48.495370370370374</v>
      </c>
      <c r="FA9" s="13">
        <f t="shared" si="3"/>
        <v>46.070601851851855</v>
      </c>
      <c r="FB9" s="13">
        <f t="shared" si="4"/>
        <v>43.645833333333336</v>
      </c>
      <c r="FC9" s="13">
        <f>IF(K9=2,[1]Assumptions!$B$14,IF([1]Ferndale!K9=3,[1]Assumptions!$B$15,IF([1]Ferndale!K9=4,[1]Assumptions!$B$16,0)))</f>
        <v>0</v>
      </c>
      <c r="FD9" s="28"/>
      <c r="FE9" s="13">
        <f t="shared" si="5"/>
        <v>0</v>
      </c>
      <c r="FF9" s="13" t="e">
        <f>(J9/2)*[1]Assumptions!$H$2</f>
        <v>#VALUE!</v>
      </c>
      <c r="FG9" s="13">
        <f t="shared" si="6"/>
        <v>1200</v>
      </c>
      <c r="FH9" s="13">
        <f t="shared" si="7"/>
        <v>179.94260803366902</v>
      </c>
      <c r="FI9" s="13">
        <f t="shared" si="8"/>
        <v>161.94834723030212</v>
      </c>
      <c r="FJ9" s="14" t="e">
        <f t="shared" si="0"/>
        <v>#VALUE!</v>
      </c>
      <c r="FK9" s="15">
        <f t="shared" si="1"/>
        <v>0</v>
      </c>
      <c r="FL9" s="16" t="e">
        <f t="shared" si="9"/>
        <v>#VALUE!</v>
      </c>
      <c r="FM9" s="16" t="e">
        <f t="shared" si="10"/>
        <v>#VALUE!</v>
      </c>
      <c r="FN9" s="16" t="e">
        <f t="shared" si="11"/>
        <v>#VALUE!</v>
      </c>
      <c r="FO9" s="16" t="e">
        <f t="shared" si="12"/>
        <v>#VALUE!</v>
      </c>
    </row>
    <row r="10" spans="1:171" x14ac:dyDescent="0.2">
      <c r="A10" s="20">
        <v>218014821</v>
      </c>
      <c r="B10" s="6" t="s">
        <v>153</v>
      </c>
      <c r="C10" s="6" t="s">
        <v>154</v>
      </c>
      <c r="D10" s="6" t="s">
        <v>242</v>
      </c>
      <c r="E10" s="6"/>
      <c r="F10" s="6"/>
      <c r="G10" s="6">
        <v>8121</v>
      </c>
      <c r="H10" s="6" t="s">
        <v>368</v>
      </c>
      <c r="I10" s="6"/>
      <c r="J10" s="6" t="s">
        <v>300</v>
      </c>
      <c r="K10" s="6" t="s">
        <v>204</v>
      </c>
      <c r="L10" s="6" t="s">
        <v>159</v>
      </c>
      <c r="M10" s="6">
        <v>48206</v>
      </c>
      <c r="N10" s="6">
        <v>2309</v>
      </c>
      <c r="O10" s="6">
        <v>59900</v>
      </c>
      <c r="P10" s="6">
        <v>4</v>
      </c>
      <c r="Q10" s="6">
        <v>1</v>
      </c>
      <c r="R10" s="6">
        <v>1774</v>
      </c>
      <c r="S10" s="6">
        <v>0.11</v>
      </c>
      <c r="T10" s="6" t="s">
        <v>245</v>
      </c>
      <c r="U10" s="6"/>
      <c r="V10" s="6" t="s">
        <v>247</v>
      </c>
      <c r="W10" s="6" t="s">
        <v>248</v>
      </c>
      <c r="X10" s="6">
        <v>0</v>
      </c>
      <c r="Y10" s="6"/>
      <c r="Z10" s="6"/>
      <c r="AA10" s="6"/>
      <c r="AB10" s="6" t="s">
        <v>163</v>
      </c>
      <c r="AC10" s="6"/>
      <c r="AD10" s="6"/>
      <c r="AE10" s="6"/>
      <c r="AF10" s="6"/>
      <c r="AG10" s="6"/>
      <c r="AH10" s="6"/>
      <c r="AI10" s="6"/>
      <c r="AJ10" s="6"/>
      <c r="AK10" s="6"/>
      <c r="AL10" s="6"/>
      <c r="AM10" s="6"/>
      <c r="AN10" s="6"/>
      <c r="AO10" s="6"/>
      <c r="AP10" s="6"/>
      <c r="AQ10" s="6"/>
      <c r="AR10" s="6"/>
      <c r="AS10" s="6"/>
      <c r="AT10" s="6" t="s">
        <v>276</v>
      </c>
      <c r="AU10" s="6" t="s">
        <v>380</v>
      </c>
      <c r="AV10" s="6" t="s">
        <v>381</v>
      </c>
      <c r="AW10" s="6"/>
      <c r="AX10" s="6"/>
      <c r="AY10" s="6" t="s">
        <v>382</v>
      </c>
      <c r="AZ10" s="6" t="s">
        <v>218</v>
      </c>
      <c r="BA10" s="6" t="s">
        <v>383</v>
      </c>
      <c r="BB10" s="6" t="s">
        <v>254</v>
      </c>
      <c r="BC10" s="6" t="s">
        <v>384</v>
      </c>
      <c r="BD10" s="6" t="s">
        <v>385</v>
      </c>
      <c r="BE10" s="6"/>
      <c r="BF10" s="6" t="s">
        <v>257</v>
      </c>
      <c r="BG10" s="6" t="s">
        <v>173</v>
      </c>
      <c r="BH10" s="6">
        <v>39</v>
      </c>
      <c r="BI10" s="6"/>
      <c r="BJ10" s="6"/>
      <c r="BK10" s="6" t="s">
        <v>174</v>
      </c>
      <c r="BL10" s="6" t="s">
        <v>285</v>
      </c>
      <c r="BM10" s="6" t="s">
        <v>176</v>
      </c>
      <c r="BN10" s="6" t="b">
        <v>0</v>
      </c>
      <c r="BO10" s="6" t="b">
        <v>1</v>
      </c>
      <c r="BP10" s="6" t="s">
        <v>386</v>
      </c>
      <c r="BQ10" s="6" t="b">
        <v>0</v>
      </c>
      <c r="BR10" s="6"/>
      <c r="BS10" s="6"/>
      <c r="BT10" s="21"/>
      <c r="BU10" s="1">
        <v>43228.603425925925</v>
      </c>
      <c r="BV10" t="s">
        <v>177</v>
      </c>
      <c r="BW10">
        <v>64900</v>
      </c>
      <c r="BY10" t="s">
        <v>387</v>
      </c>
      <c r="BZ10" t="s">
        <v>179</v>
      </c>
      <c r="CA10" t="s">
        <v>381</v>
      </c>
      <c r="CB10" t="s">
        <v>388</v>
      </c>
      <c r="CC10" t="s">
        <v>380</v>
      </c>
      <c r="CD10">
        <v>353404</v>
      </c>
      <c r="CE10" s="2">
        <v>43154</v>
      </c>
      <c r="CF10">
        <v>410531</v>
      </c>
      <c r="CG10" t="s">
        <v>389</v>
      </c>
      <c r="CH10" t="s">
        <v>381</v>
      </c>
      <c r="CI10">
        <v>59900</v>
      </c>
      <c r="CJ10" s="2">
        <v>43154</v>
      </c>
      <c r="CK10" t="s">
        <v>183</v>
      </c>
      <c r="CL10" t="s">
        <v>184</v>
      </c>
      <c r="CN10" t="s">
        <v>390</v>
      </c>
      <c r="CR10">
        <v>69900</v>
      </c>
      <c r="CT10" t="s">
        <v>186</v>
      </c>
      <c r="CU10" t="s">
        <v>391</v>
      </c>
      <c r="CZ10" t="b">
        <v>1</v>
      </c>
      <c r="DA10" t="b">
        <v>1</v>
      </c>
      <c r="DB10" t="b">
        <v>1</v>
      </c>
      <c r="DC10" t="b">
        <v>1</v>
      </c>
      <c r="DD10">
        <v>4</v>
      </c>
      <c r="DE10" t="b">
        <v>0</v>
      </c>
      <c r="DF10" t="s">
        <v>316</v>
      </c>
      <c r="DG10" t="s">
        <v>392</v>
      </c>
      <c r="DH10" t="s">
        <v>393</v>
      </c>
      <c r="DJ10" t="s">
        <v>189</v>
      </c>
      <c r="DK10" t="s">
        <v>204</v>
      </c>
      <c r="DS10" t="s">
        <v>10</v>
      </c>
      <c r="DT10" t="s">
        <v>190</v>
      </c>
      <c r="DU10" t="s">
        <v>191</v>
      </c>
      <c r="DX10" s="3">
        <v>1774</v>
      </c>
      <c r="DZ10" t="s">
        <v>295</v>
      </c>
      <c r="EA10" s="3">
        <v>1774</v>
      </c>
      <c r="EB10">
        <v>887</v>
      </c>
      <c r="EC10" t="s">
        <v>394</v>
      </c>
      <c r="ED10">
        <v>1024</v>
      </c>
      <c r="EE10">
        <v>116</v>
      </c>
      <c r="EF10" t="s">
        <v>395</v>
      </c>
      <c r="EG10" t="b">
        <v>0</v>
      </c>
      <c r="EH10" s="1">
        <v>43154.796342592592</v>
      </c>
      <c r="EI10" t="s">
        <v>195</v>
      </c>
      <c r="EM10" t="s">
        <v>196</v>
      </c>
      <c r="EQ10">
        <v>1913</v>
      </c>
      <c r="ES10" t="s">
        <v>197</v>
      </c>
      <c r="ET10">
        <v>5043</v>
      </c>
      <c r="EU10" t="s">
        <v>198</v>
      </c>
      <c r="EX10">
        <v>9</v>
      </c>
      <c r="EZ10" s="13">
        <f t="shared" si="2"/>
        <v>33.765501691093576</v>
      </c>
      <c r="FA10" s="13">
        <f t="shared" si="3"/>
        <v>32.077226606538893</v>
      </c>
      <c r="FB10" s="13">
        <f t="shared" si="4"/>
        <v>30.388951521984218</v>
      </c>
      <c r="FC10" s="13">
        <f>IF(K10=2,[1]Assumptions!$B$14,IF([1]Ferndale!K10=3,[1]Assumptions!$B$15,IF([1]Ferndale!K10=4,[1]Assumptions!$B$16,0)))</f>
        <v>0</v>
      </c>
      <c r="FD10" s="28"/>
      <c r="FE10" s="13">
        <f t="shared" si="5"/>
        <v>0</v>
      </c>
      <c r="FF10" s="13" t="e">
        <f>(J10/2)*[1]Assumptions!$H$2</f>
        <v>#VALUE!</v>
      </c>
      <c r="FG10" s="13">
        <f t="shared" si="6"/>
        <v>1200</v>
      </c>
      <c r="FH10" s="13">
        <f t="shared" si="7"/>
        <v>257.24492174741704</v>
      </c>
      <c r="FI10" s="13">
        <f t="shared" si="8"/>
        <v>231.52042957267534</v>
      </c>
      <c r="FJ10" s="14" t="e">
        <f t="shared" si="0"/>
        <v>#VALUE!</v>
      </c>
      <c r="FK10" s="15">
        <f t="shared" si="1"/>
        <v>0</v>
      </c>
      <c r="FL10" s="16" t="e">
        <f t="shared" si="9"/>
        <v>#VALUE!</v>
      </c>
      <c r="FM10" s="16" t="e">
        <f t="shared" si="10"/>
        <v>#VALUE!</v>
      </c>
      <c r="FN10" s="16" t="e">
        <f t="shared" si="11"/>
        <v>#VALUE!</v>
      </c>
      <c r="FO10" s="16" t="e">
        <f t="shared" si="12"/>
        <v>#VALUE!</v>
      </c>
    </row>
    <row r="11" spans="1:171" x14ac:dyDescent="0.2">
      <c r="A11" s="20">
        <v>218034672</v>
      </c>
      <c r="B11" s="6" t="s">
        <v>153</v>
      </c>
      <c r="C11" s="6" t="s">
        <v>200</v>
      </c>
      <c r="D11" s="6" t="s">
        <v>201</v>
      </c>
      <c r="E11" s="6"/>
      <c r="F11" s="6"/>
      <c r="G11" s="6">
        <v>1315</v>
      </c>
      <c r="H11" s="6" t="s">
        <v>396</v>
      </c>
      <c r="I11" s="6"/>
      <c r="J11" s="6"/>
      <c r="K11" s="6" t="s">
        <v>204</v>
      </c>
      <c r="L11" s="6" t="s">
        <v>159</v>
      </c>
      <c r="M11" s="6">
        <v>48207</v>
      </c>
      <c r="N11" s="6"/>
      <c r="O11" s="6">
        <v>389900</v>
      </c>
      <c r="P11" s="6">
        <v>3</v>
      </c>
      <c r="Q11" s="6">
        <v>1.1000000000000001</v>
      </c>
      <c r="R11" s="6">
        <v>1400</v>
      </c>
      <c r="S11" s="6">
        <v>0</v>
      </c>
      <c r="T11" s="6" t="s">
        <v>245</v>
      </c>
      <c r="U11" s="6" t="s">
        <v>397</v>
      </c>
      <c r="V11" s="6" t="s">
        <v>302</v>
      </c>
      <c r="W11" s="6" t="s">
        <v>398</v>
      </c>
      <c r="X11" s="6"/>
      <c r="Y11" s="6">
        <v>743</v>
      </c>
      <c r="Z11" s="6" t="s">
        <v>208</v>
      </c>
      <c r="AA11" s="6"/>
      <c r="AB11" s="6" t="s">
        <v>399</v>
      </c>
      <c r="AC11" s="6"/>
      <c r="AD11" s="6"/>
      <c r="AE11" s="6"/>
      <c r="AF11" s="6"/>
      <c r="AG11" s="6"/>
      <c r="AH11" s="6"/>
      <c r="AI11" s="6"/>
      <c r="AJ11" s="6"/>
      <c r="AK11" s="6"/>
      <c r="AL11" s="6"/>
      <c r="AM11" s="6"/>
      <c r="AN11" s="6"/>
      <c r="AO11" s="6"/>
      <c r="AP11" s="6"/>
      <c r="AQ11" s="6"/>
      <c r="AR11" s="6"/>
      <c r="AS11" s="6"/>
      <c r="AT11" s="6" t="s">
        <v>400</v>
      </c>
      <c r="AU11" s="6" t="s">
        <v>401</v>
      </c>
      <c r="AV11" s="6" t="s">
        <v>402</v>
      </c>
      <c r="AW11" s="6" t="s">
        <v>403</v>
      </c>
      <c r="AX11" s="6"/>
      <c r="AY11" s="6" t="s">
        <v>404</v>
      </c>
      <c r="AZ11" s="6" t="s">
        <v>169</v>
      </c>
      <c r="BA11" s="6" t="s">
        <v>405</v>
      </c>
      <c r="BB11" s="6" t="s">
        <v>254</v>
      </c>
      <c r="BC11" s="6" t="s">
        <v>406</v>
      </c>
      <c r="BD11" s="6" t="s">
        <v>407</v>
      </c>
      <c r="BE11" s="6"/>
      <c r="BF11" s="6"/>
      <c r="BG11" s="6" t="s">
        <v>173</v>
      </c>
      <c r="BH11" s="6"/>
      <c r="BI11" s="6"/>
      <c r="BJ11" s="6"/>
      <c r="BK11" s="6" t="s">
        <v>174</v>
      </c>
      <c r="BL11" s="6" t="s">
        <v>285</v>
      </c>
      <c r="BM11" s="6" t="s">
        <v>176</v>
      </c>
      <c r="BN11" s="6" t="b">
        <v>1</v>
      </c>
      <c r="BO11" s="6" t="b">
        <v>1</v>
      </c>
      <c r="BP11" s="6" t="s">
        <v>408</v>
      </c>
      <c r="BQ11" s="6" t="b">
        <v>0</v>
      </c>
      <c r="BR11" s="6"/>
      <c r="BS11" s="6"/>
      <c r="BT11" s="21"/>
      <c r="BU11" s="1">
        <v>43215.615543981483</v>
      </c>
      <c r="BV11" t="s">
        <v>259</v>
      </c>
      <c r="BY11" t="s">
        <v>409</v>
      </c>
      <c r="BZ11" t="s">
        <v>179</v>
      </c>
      <c r="CA11" t="s">
        <v>410</v>
      </c>
      <c r="CB11" t="s">
        <v>411</v>
      </c>
      <c r="CC11" t="s">
        <v>412</v>
      </c>
      <c r="CD11">
        <v>380912</v>
      </c>
      <c r="CE11" s="2">
        <v>43215</v>
      </c>
      <c r="CF11">
        <v>5477</v>
      </c>
      <c r="CG11" t="s">
        <v>413</v>
      </c>
      <c r="CH11" t="s">
        <v>410</v>
      </c>
      <c r="CI11">
        <v>389900</v>
      </c>
      <c r="CJ11" s="2">
        <v>43215</v>
      </c>
      <c r="CK11" t="s">
        <v>183</v>
      </c>
      <c r="CL11" t="s">
        <v>184</v>
      </c>
      <c r="CR11">
        <v>389900</v>
      </c>
      <c r="CT11" t="s">
        <v>186</v>
      </c>
      <c r="CZ11" t="b">
        <v>1</v>
      </c>
      <c r="DA11" t="b">
        <v>1</v>
      </c>
      <c r="DB11" t="b">
        <v>1</v>
      </c>
      <c r="DC11" t="b">
        <v>1</v>
      </c>
      <c r="DD11">
        <v>17</v>
      </c>
      <c r="DE11" t="b">
        <v>1</v>
      </c>
      <c r="DF11" t="s">
        <v>414</v>
      </c>
      <c r="DG11" t="s">
        <v>415</v>
      </c>
      <c r="DH11" t="s">
        <v>416</v>
      </c>
      <c r="DJ11" t="s">
        <v>189</v>
      </c>
      <c r="DK11" t="s">
        <v>204</v>
      </c>
      <c r="DS11" t="s">
        <v>10</v>
      </c>
      <c r="DT11" t="s">
        <v>190</v>
      </c>
      <c r="DU11" t="s">
        <v>191</v>
      </c>
      <c r="DX11" s="3">
        <v>1400</v>
      </c>
      <c r="DZ11" t="s">
        <v>417</v>
      </c>
      <c r="EA11" s="3">
        <v>1400</v>
      </c>
      <c r="EB11">
        <v>700</v>
      </c>
      <c r="ED11">
        <v>0</v>
      </c>
      <c r="EE11">
        <v>0</v>
      </c>
      <c r="EF11" t="s">
        <v>237</v>
      </c>
      <c r="EG11" t="b">
        <v>0</v>
      </c>
      <c r="EH11" s="1">
        <v>43215.615543981483</v>
      </c>
      <c r="EI11" t="s">
        <v>195</v>
      </c>
      <c r="EL11" t="s">
        <v>176</v>
      </c>
      <c r="EM11" t="s">
        <v>196</v>
      </c>
      <c r="EQ11">
        <v>1956</v>
      </c>
      <c r="ER11">
        <v>2016</v>
      </c>
      <c r="ES11" t="s">
        <v>197</v>
      </c>
      <c r="ET11">
        <v>5053</v>
      </c>
      <c r="EU11" t="s">
        <v>418</v>
      </c>
      <c r="EV11" t="s">
        <v>419</v>
      </c>
      <c r="EX11">
        <v>8</v>
      </c>
      <c r="EZ11" s="13">
        <f t="shared" si="2"/>
        <v>278.5</v>
      </c>
      <c r="FA11" s="13">
        <f t="shared" si="3"/>
        <v>264.57499999999999</v>
      </c>
      <c r="FB11" s="13">
        <f t="shared" si="4"/>
        <v>250.65</v>
      </c>
      <c r="FC11" s="13">
        <f>IF(K11=2,[1]Assumptions!$B$14,IF([1]Ferndale!K11=3,[1]Assumptions!$B$15,IF([1]Ferndale!K11=4,[1]Assumptions!$B$16,0)))</f>
        <v>0</v>
      </c>
      <c r="FD11" s="28"/>
      <c r="FE11" s="13">
        <f t="shared" si="5"/>
        <v>0</v>
      </c>
      <c r="FF11" s="13">
        <f>(J11/2)*[1]Assumptions!$H$2</f>
        <v>0</v>
      </c>
      <c r="FG11" s="13">
        <f t="shared" si="6"/>
        <v>0</v>
      </c>
      <c r="FH11" s="13">
        <f t="shared" si="7"/>
        <v>1674.4540064994642</v>
      </c>
      <c r="FI11" s="13">
        <f t="shared" si="8"/>
        <v>1507.0086058495178</v>
      </c>
      <c r="FJ11" s="14" t="e">
        <f t="shared" si="0"/>
        <v>#DIV/0!</v>
      </c>
      <c r="FK11" s="15">
        <f t="shared" si="1"/>
        <v>0</v>
      </c>
      <c r="FL11" s="16">
        <f t="shared" si="9"/>
        <v>0</v>
      </c>
      <c r="FM11" s="16">
        <f t="shared" si="10"/>
        <v>-0.25767437904582674</v>
      </c>
      <c r="FN11" s="16">
        <f t="shared" si="11"/>
        <v>0</v>
      </c>
      <c r="FO11" s="16">
        <f t="shared" si="12"/>
        <v>-0.25767437904582674</v>
      </c>
    </row>
    <row r="12" spans="1:171" x14ac:dyDescent="0.2">
      <c r="A12" s="20">
        <v>218013973</v>
      </c>
      <c r="B12" s="6" t="s">
        <v>153</v>
      </c>
      <c r="C12" s="6" t="s">
        <v>154</v>
      </c>
      <c r="D12" s="6" t="s">
        <v>298</v>
      </c>
      <c r="E12" s="6"/>
      <c r="F12" s="6"/>
      <c r="G12" s="6">
        <v>5109</v>
      </c>
      <c r="H12" s="6" t="s">
        <v>420</v>
      </c>
      <c r="I12" s="6"/>
      <c r="J12" s="6" t="s">
        <v>421</v>
      </c>
      <c r="K12" s="6" t="s">
        <v>204</v>
      </c>
      <c r="L12" s="6" t="s">
        <v>159</v>
      </c>
      <c r="M12" s="6">
        <v>48224</v>
      </c>
      <c r="N12" s="6">
        <v>3230</v>
      </c>
      <c r="O12" s="6">
        <v>34000</v>
      </c>
      <c r="P12" s="6">
        <v>3</v>
      </c>
      <c r="Q12" s="6">
        <v>1</v>
      </c>
      <c r="R12" s="6">
        <v>1348</v>
      </c>
      <c r="S12" s="6">
        <v>0.13</v>
      </c>
      <c r="T12" s="6" t="s">
        <v>160</v>
      </c>
      <c r="U12" s="6"/>
      <c r="V12" s="6" t="s">
        <v>302</v>
      </c>
      <c r="W12" s="6" t="s">
        <v>422</v>
      </c>
      <c r="X12" s="6">
        <v>0</v>
      </c>
      <c r="Y12" s="6"/>
      <c r="Z12" s="6"/>
      <c r="AA12" s="6"/>
      <c r="AB12" s="6" t="s">
        <v>163</v>
      </c>
      <c r="AC12" s="6"/>
      <c r="AD12" s="6"/>
      <c r="AE12" s="6"/>
      <c r="AF12" s="6"/>
      <c r="AG12" s="6"/>
      <c r="AH12" s="6"/>
      <c r="AI12" s="6"/>
      <c r="AJ12" s="6"/>
      <c r="AK12" s="6"/>
      <c r="AL12" s="6"/>
      <c r="AM12" s="6"/>
      <c r="AN12" s="6"/>
      <c r="AO12" s="6"/>
      <c r="AP12" s="6"/>
      <c r="AQ12" s="6"/>
      <c r="AR12" s="6"/>
      <c r="AS12" s="6"/>
      <c r="AT12" s="6" t="s">
        <v>423</v>
      </c>
      <c r="AU12" s="6" t="s">
        <v>424</v>
      </c>
      <c r="AV12" s="6">
        <v>3135216666</v>
      </c>
      <c r="AW12" s="6"/>
      <c r="AX12" s="6"/>
      <c r="AY12" s="6" t="s">
        <v>425</v>
      </c>
      <c r="AZ12" s="6" t="s">
        <v>169</v>
      </c>
      <c r="BA12" s="6" t="s">
        <v>426</v>
      </c>
      <c r="BB12" s="6" t="s">
        <v>254</v>
      </c>
      <c r="BC12" s="6" t="s">
        <v>427</v>
      </c>
      <c r="BD12" s="6"/>
      <c r="BE12" s="6"/>
      <c r="BF12" s="6"/>
      <c r="BG12" s="6" t="s">
        <v>173</v>
      </c>
      <c r="BH12" s="6">
        <v>40</v>
      </c>
      <c r="BI12" s="6"/>
      <c r="BJ12" s="6"/>
      <c r="BK12" s="6" t="s">
        <v>174</v>
      </c>
      <c r="BL12" s="6" t="s">
        <v>428</v>
      </c>
      <c r="BM12" s="6" t="s">
        <v>176</v>
      </c>
      <c r="BN12" s="6" t="b">
        <v>0</v>
      </c>
      <c r="BO12" s="6" t="b">
        <v>1</v>
      </c>
      <c r="BP12" s="6"/>
      <c r="BQ12" s="6" t="b">
        <v>0</v>
      </c>
      <c r="BR12" s="6"/>
      <c r="BS12" s="6"/>
      <c r="BT12" s="21"/>
      <c r="BU12" s="1">
        <v>43189.574004629627</v>
      </c>
      <c r="BV12" t="s">
        <v>177</v>
      </c>
      <c r="BW12">
        <v>35000</v>
      </c>
      <c r="BY12" t="s">
        <v>429</v>
      </c>
      <c r="BZ12" t="s">
        <v>179</v>
      </c>
      <c r="CA12" t="s">
        <v>430</v>
      </c>
      <c r="CB12" t="s">
        <v>431</v>
      </c>
      <c r="CC12" t="s">
        <v>432</v>
      </c>
      <c r="CD12">
        <v>393538</v>
      </c>
      <c r="CE12" s="2">
        <v>43152</v>
      </c>
      <c r="CF12">
        <v>374744</v>
      </c>
      <c r="CG12" t="s">
        <v>433</v>
      </c>
      <c r="CH12" t="s">
        <v>430</v>
      </c>
      <c r="CI12">
        <v>34000</v>
      </c>
      <c r="CJ12" s="2">
        <v>43152</v>
      </c>
      <c r="CK12" t="s">
        <v>183</v>
      </c>
      <c r="CL12" t="s">
        <v>184</v>
      </c>
      <c r="CN12" t="s">
        <v>434</v>
      </c>
      <c r="CR12">
        <v>35000</v>
      </c>
      <c r="CT12" t="s">
        <v>186</v>
      </c>
      <c r="CU12" t="s">
        <v>435</v>
      </c>
      <c r="CZ12" t="b">
        <v>1</v>
      </c>
      <c r="DA12" t="b">
        <v>1</v>
      </c>
      <c r="DB12" t="b">
        <v>1</v>
      </c>
      <c r="DC12" t="b">
        <v>1</v>
      </c>
      <c r="DD12">
        <v>2</v>
      </c>
      <c r="DE12" t="b">
        <v>0</v>
      </c>
      <c r="DF12" t="s">
        <v>266</v>
      </c>
      <c r="DG12" t="s">
        <v>436</v>
      </c>
      <c r="DH12" t="s">
        <v>437</v>
      </c>
      <c r="DJ12" t="s">
        <v>189</v>
      </c>
      <c r="DK12" t="s">
        <v>204</v>
      </c>
      <c r="DS12" t="s">
        <v>10</v>
      </c>
      <c r="DT12" t="s">
        <v>235</v>
      </c>
      <c r="DU12" t="s">
        <v>191</v>
      </c>
      <c r="DX12" s="3">
        <v>1348</v>
      </c>
      <c r="DZ12" t="s">
        <v>295</v>
      </c>
      <c r="EA12" s="3">
        <v>1348</v>
      </c>
      <c r="EB12">
        <v>674</v>
      </c>
      <c r="EC12" t="s">
        <v>320</v>
      </c>
      <c r="ED12">
        <v>1270</v>
      </c>
      <c r="EE12">
        <v>153</v>
      </c>
      <c r="EF12" t="s">
        <v>438</v>
      </c>
      <c r="EG12" t="b">
        <v>0</v>
      </c>
      <c r="EH12" s="1">
        <v>43152.661597222221</v>
      </c>
      <c r="EI12" t="s">
        <v>195</v>
      </c>
      <c r="EM12" t="s">
        <v>196</v>
      </c>
      <c r="EQ12">
        <v>1925</v>
      </c>
      <c r="ES12" t="s">
        <v>197</v>
      </c>
      <c r="ET12">
        <v>5055</v>
      </c>
      <c r="EX12">
        <v>5</v>
      </c>
      <c r="EZ12" s="13">
        <f t="shared" si="2"/>
        <v>25.222551928783382</v>
      </c>
      <c r="FA12" s="13">
        <f t="shared" si="3"/>
        <v>23.961424332344215</v>
      </c>
      <c r="FB12" s="13">
        <f t="shared" si="4"/>
        <v>22.700296735905045</v>
      </c>
      <c r="FC12" s="13">
        <f>IF(K12=2,[1]Assumptions!$B$14,IF([1]Ferndale!K12=3,[1]Assumptions!$B$15,IF([1]Ferndale!K12=4,[1]Assumptions!$B$16,0)))</f>
        <v>0</v>
      </c>
      <c r="FD12" s="28"/>
      <c r="FE12" s="13">
        <f t="shared" si="5"/>
        <v>0</v>
      </c>
      <c r="FF12" s="13" t="e">
        <f>(J12/2)*[1]Assumptions!$H$2</f>
        <v>#VALUE!</v>
      </c>
      <c r="FG12" s="13">
        <f t="shared" si="6"/>
        <v>1200</v>
      </c>
      <c r="FH12" s="13">
        <f t="shared" si="7"/>
        <v>146.01548145930184</v>
      </c>
      <c r="FI12" s="13">
        <f t="shared" si="8"/>
        <v>131.41393331337164</v>
      </c>
      <c r="FJ12" s="14" t="e">
        <f t="shared" si="0"/>
        <v>#VALUE!</v>
      </c>
      <c r="FK12" s="15">
        <f t="shared" si="1"/>
        <v>0</v>
      </c>
      <c r="FL12" s="16" t="e">
        <f t="shared" si="9"/>
        <v>#VALUE!</v>
      </c>
      <c r="FM12" s="16" t="e">
        <f t="shared" si="10"/>
        <v>#VALUE!</v>
      </c>
      <c r="FN12" s="16" t="e">
        <f t="shared" si="11"/>
        <v>#VALUE!</v>
      </c>
      <c r="FO12" s="16" t="e">
        <f t="shared" si="12"/>
        <v>#VALUE!</v>
      </c>
    </row>
    <row r="13" spans="1:171" x14ac:dyDescent="0.2">
      <c r="A13" s="20">
        <v>218013858</v>
      </c>
      <c r="B13" s="6" t="s">
        <v>153</v>
      </c>
      <c r="C13" s="6" t="s">
        <v>154</v>
      </c>
      <c r="D13" s="6" t="s">
        <v>242</v>
      </c>
      <c r="E13" s="6"/>
      <c r="F13" s="6"/>
      <c r="G13" s="6">
        <v>408</v>
      </c>
      <c r="H13" s="6" t="s">
        <v>439</v>
      </c>
      <c r="I13" s="6"/>
      <c r="J13" s="6" t="s">
        <v>157</v>
      </c>
      <c r="K13" s="6" t="s">
        <v>204</v>
      </c>
      <c r="L13" s="6" t="s">
        <v>159</v>
      </c>
      <c r="M13" s="6">
        <v>48202</v>
      </c>
      <c r="N13" s="6">
        <v>3116</v>
      </c>
      <c r="O13" s="6">
        <v>125000</v>
      </c>
      <c r="P13" s="6">
        <v>6</v>
      </c>
      <c r="Q13" s="6">
        <v>3</v>
      </c>
      <c r="R13" s="6">
        <v>2614</v>
      </c>
      <c r="S13" s="6">
        <v>7.0000000000000007E-2</v>
      </c>
      <c r="T13" s="6" t="s">
        <v>160</v>
      </c>
      <c r="U13" s="6"/>
      <c r="V13" s="6" t="s">
        <v>247</v>
      </c>
      <c r="W13" s="6" t="s">
        <v>440</v>
      </c>
      <c r="X13" s="6">
        <v>0</v>
      </c>
      <c r="Y13" s="6"/>
      <c r="Z13" s="6"/>
      <c r="AA13" s="6"/>
      <c r="AB13" s="6" t="s">
        <v>441</v>
      </c>
      <c r="AC13" s="6"/>
      <c r="AD13" s="6"/>
      <c r="AE13" s="6"/>
      <c r="AF13" s="6"/>
      <c r="AG13" s="6"/>
      <c r="AH13" s="6"/>
      <c r="AI13" s="6"/>
      <c r="AJ13" s="6"/>
      <c r="AK13" s="6"/>
      <c r="AL13" s="6"/>
      <c r="AM13" s="6"/>
      <c r="AN13" s="6"/>
      <c r="AO13" s="6"/>
      <c r="AP13" s="6"/>
      <c r="AQ13" s="6"/>
      <c r="AR13" s="6"/>
      <c r="AS13" s="6"/>
      <c r="AT13" s="6" t="s">
        <v>419</v>
      </c>
      <c r="AU13" s="6" t="s">
        <v>442</v>
      </c>
      <c r="AV13" s="6">
        <v>6467044558</v>
      </c>
      <c r="AW13" s="6"/>
      <c r="AX13" s="6"/>
      <c r="AY13" s="6" t="s">
        <v>443</v>
      </c>
      <c r="AZ13" s="6" t="s">
        <v>169</v>
      </c>
      <c r="BA13" s="6" t="s">
        <v>444</v>
      </c>
      <c r="BB13" s="6" t="s">
        <v>254</v>
      </c>
      <c r="BC13" s="6" t="s">
        <v>445</v>
      </c>
      <c r="BD13" s="6"/>
      <c r="BE13" s="6"/>
      <c r="BF13" s="6"/>
      <c r="BG13" s="6" t="s">
        <v>173</v>
      </c>
      <c r="BH13" s="6">
        <v>1</v>
      </c>
      <c r="BI13" s="6"/>
      <c r="BJ13" s="6"/>
      <c r="BK13" s="6" t="s">
        <v>174</v>
      </c>
      <c r="BL13" s="6" t="s">
        <v>419</v>
      </c>
      <c r="BM13" s="6" t="s">
        <v>446</v>
      </c>
      <c r="BN13" s="6" t="b">
        <v>0</v>
      </c>
      <c r="BO13" s="6" t="b">
        <v>1</v>
      </c>
      <c r="BP13" s="6"/>
      <c r="BQ13" s="6" t="b">
        <v>0</v>
      </c>
      <c r="BR13" s="6"/>
      <c r="BS13" s="6"/>
      <c r="BT13" s="21"/>
      <c r="BU13" s="1">
        <v>43210.577800925923</v>
      </c>
      <c r="BV13" t="s">
        <v>177</v>
      </c>
      <c r="BW13">
        <v>150000</v>
      </c>
      <c r="BY13" t="s">
        <v>447</v>
      </c>
      <c r="BZ13" t="s">
        <v>179</v>
      </c>
      <c r="CA13" t="s">
        <v>448</v>
      </c>
      <c r="CB13" t="s">
        <v>449</v>
      </c>
      <c r="CC13" t="s">
        <v>442</v>
      </c>
      <c r="CD13">
        <v>387685</v>
      </c>
      <c r="CE13" s="2">
        <v>43152</v>
      </c>
      <c r="CF13">
        <v>330835</v>
      </c>
      <c r="CG13" t="s">
        <v>450</v>
      </c>
      <c r="CH13" t="s">
        <v>448</v>
      </c>
      <c r="CI13">
        <v>125000</v>
      </c>
      <c r="CJ13" s="2">
        <v>43152</v>
      </c>
      <c r="CK13" t="s">
        <v>183</v>
      </c>
      <c r="CL13" t="s">
        <v>184</v>
      </c>
      <c r="CN13" t="s">
        <v>451</v>
      </c>
      <c r="CR13">
        <v>175000</v>
      </c>
      <c r="CT13" t="s">
        <v>186</v>
      </c>
      <c r="CU13" t="s">
        <v>452</v>
      </c>
      <c r="CZ13" t="b">
        <v>1</v>
      </c>
      <c r="DA13" t="b">
        <v>1</v>
      </c>
      <c r="DB13" t="b">
        <v>1</v>
      </c>
      <c r="DC13" t="b">
        <v>1</v>
      </c>
      <c r="DD13">
        <v>4</v>
      </c>
      <c r="DE13" t="b">
        <v>0</v>
      </c>
      <c r="DF13" t="s">
        <v>453</v>
      </c>
      <c r="DG13" t="s">
        <v>454</v>
      </c>
      <c r="DH13" t="s">
        <v>455</v>
      </c>
      <c r="DJ13" t="s">
        <v>189</v>
      </c>
      <c r="DK13" t="s">
        <v>204</v>
      </c>
      <c r="DS13" t="s">
        <v>10</v>
      </c>
      <c r="DT13" t="s">
        <v>190</v>
      </c>
      <c r="DU13" t="s">
        <v>191</v>
      </c>
      <c r="DX13" s="3">
        <v>2614</v>
      </c>
      <c r="DZ13" t="s">
        <v>295</v>
      </c>
      <c r="EA13" s="3">
        <v>2614</v>
      </c>
      <c r="EB13" s="3">
        <v>1000</v>
      </c>
      <c r="EC13" t="s">
        <v>456</v>
      </c>
      <c r="ED13">
        <v>518</v>
      </c>
      <c r="EE13">
        <v>26</v>
      </c>
      <c r="EF13" t="s">
        <v>237</v>
      </c>
      <c r="EG13" t="b">
        <v>0</v>
      </c>
      <c r="EH13" s="1">
        <v>43152.52789351852</v>
      </c>
      <c r="EI13" t="s">
        <v>195</v>
      </c>
      <c r="EM13" t="s">
        <v>196</v>
      </c>
      <c r="EQ13">
        <v>1915</v>
      </c>
      <c r="ES13" t="s">
        <v>197</v>
      </c>
      <c r="ET13">
        <v>5043</v>
      </c>
      <c r="EU13" t="s">
        <v>198</v>
      </c>
      <c r="EX13">
        <v>10</v>
      </c>
      <c r="EZ13" s="13">
        <f t="shared" si="2"/>
        <v>47.819433817903594</v>
      </c>
      <c r="FA13" s="13">
        <f t="shared" si="3"/>
        <v>45.428462127008416</v>
      </c>
      <c r="FB13" s="13">
        <f t="shared" si="4"/>
        <v>43.037490436113238</v>
      </c>
      <c r="FC13" s="13">
        <f>IF(K13=2,[1]Assumptions!$B$14,IF([1]Ferndale!K13=3,[1]Assumptions!$B$15,IF([1]Ferndale!K13=4,[1]Assumptions!$B$16,0)))</f>
        <v>0</v>
      </c>
      <c r="FD13" s="28"/>
      <c r="FE13" s="13">
        <f t="shared" si="5"/>
        <v>0</v>
      </c>
      <c r="FF13" s="13" t="e">
        <f>(J13/2)*[1]Assumptions!$H$2</f>
        <v>#VALUE!</v>
      </c>
      <c r="FG13" s="13">
        <f t="shared" si="6"/>
        <v>1200</v>
      </c>
      <c r="FH13" s="13">
        <f t="shared" si="7"/>
        <v>536.82162301213907</v>
      </c>
      <c r="FI13" s="13">
        <f t="shared" si="8"/>
        <v>483.13946071092516</v>
      </c>
      <c r="FJ13" s="14" t="e">
        <f t="shared" si="0"/>
        <v>#VALUE!</v>
      </c>
      <c r="FK13" s="15">
        <f t="shared" si="1"/>
        <v>0</v>
      </c>
      <c r="FL13" s="16" t="e">
        <f t="shared" si="9"/>
        <v>#VALUE!</v>
      </c>
      <c r="FM13" s="16" t="e">
        <f t="shared" si="10"/>
        <v>#VALUE!</v>
      </c>
      <c r="FN13" s="16" t="e">
        <f t="shared" si="11"/>
        <v>#VALUE!</v>
      </c>
      <c r="FO13" s="16" t="e">
        <f t="shared" si="12"/>
        <v>#VALUE!</v>
      </c>
    </row>
    <row r="14" spans="1:171" x14ac:dyDescent="0.2">
      <c r="A14" s="20">
        <v>218013631</v>
      </c>
      <c r="B14" s="6" t="s">
        <v>153</v>
      </c>
      <c r="C14" s="6" t="s">
        <v>154</v>
      </c>
      <c r="D14" s="6" t="s">
        <v>298</v>
      </c>
      <c r="E14" s="6"/>
      <c r="F14" s="6"/>
      <c r="G14" s="6">
        <v>3906</v>
      </c>
      <c r="H14" s="6" t="s">
        <v>457</v>
      </c>
      <c r="I14" s="6"/>
      <c r="J14" s="6"/>
      <c r="K14" s="6" t="s">
        <v>204</v>
      </c>
      <c r="L14" s="6" t="s">
        <v>159</v>
      </c>
      <c r="M14" s="6">
        <v>48224</v>
      </c>
      <c r="N14" s="6"/>
      <c r="O14" s="6">
        <v>134900</v>
      </c>
      <c r="P14" s="6">
        <v>3</v>
      </c>
      <c r="Q14" s="6">
        <v>1.1000000000000001</v>
      </c>
      <c r="R14" s="6">
        <v>1400</v>
      </c>
      <c r="S14" s="6">
        <v>0.12</v>
      </c>
      <c r="T14" s="6" t="s">
        <v>245</v>
      </c>
      <c r="U14" s="6"/>
      <c r="V14" s="6" t="s">
        <v>302</v>
      </c>
      <c r="W14" s="6" t="s">
        <v>248</v>
      </c>
      <c r="X14" s="6"/>
      <c r="Y14" s="6"/>
      <c r="Z14" s="6"/>
      <c r="AA14" s="6"/>
      <c r="AB14" s="6" t="s">
        <v>458</v>
      </c>
      <c r="AC14" s="6"/>
      <c r="AD14" s="6"/>
      <c r="AE14" s="6"/>
      <c r="AF14" s="6"/>
      <c r="AG14" s="6"/>
      <c r="AH14" s="6"/>
      <c r="AI14" s="6"/>
      <c r="AJ14" s="6"/>
      <c r="AK14" s="6"/>
      <c r="AL14" s="6"/>
      <c r="AM14" s="6"/>
      <c r="AN14" s="6"/>
      <c r="AO14" s="6"/>
      <c r="AP14" s="6"/>
      <c r="AQ14" s="6"/>
      <c r="AR14" s="6"/>
      <c r="AS14" s="6"/>
      <c r="AT14" s="6" t="s">
        <v>276</v>
      </c>
      <c r="AU14" s="6" t="s">
        <v>459</v>
      </c>
      <c r="AV14" s="6" t="s">
        <v>460</v>
      </c>
      <c r="AW14" s="6" t="s">
        <v>403</v>
      </c>
      <c r="AX14" s="6"/>
      <c r="AY14" s="6" t="s">
        <v>461</v>
      </c>
      <c r="AZ14" s="6" t="s">
        <v>218</v>
      </c>
      <c r="BA14" s="6" t="s">
        <v>462</v>
      </c>
      <c r="BB14" s="6" t="s">
        <v>171</v>
      </c>
      <c r="BC14" s="6" t="s">
        <v>463</v>
      </c>
      <c r="BD14" s="6"/>
      <c r="BE14" s="6"/>
      <c r="BF14" s="6" t="s">
        <v>257</v>
      </c>
      <c r="BG14" s="6" t="s">
        <v>173</v>
      </c>
      <c r="BH14" s="6">
        <v>40</v>
      </c>
      <c r="BI14" s="6"/>
      <c r="BJ14" s="6" t="s">
        <v>258</v>
      </c>
      <c r="BK14" s="6" t="s">
        <v>284</v>
      </c>
      <c r="BL14" s="6" t="s">
        <v>285</v>
      </c>
      <c r="BM14" s="6" t="s">
        <v>176</v>
      </c>
      <c r="BN14" s="6" t="b">
        <v>0</v>
      </c>
      <c r="BO14" s="6" t="b">
        <v>1</v>
      </c>
      <c r="BP14" s="6"/>
      <c r="BQ14" s="6" t="b">
        <v>0</v>
      </c>
      <c r="BR14" s="6"/>
      <c r="BS14" s="6"/>
      <c r="BT14" s="21"/>
      <c r="BU14" s="1">
        <v>43151.617777777778</v>
      </c>
      <c r="BV14" t="s">
        <v>259</v>
      </c>
      <c r="BY14" t="s">
        <v>464</v>
      </c>
      <c r="BZ14" t="s">
        <v>179</v>
      </c>
      <c r="CA14">
        <v>3138844500</v>
      </c>
      <c r="CB14" t="s">
        <v>465</v>
      </c>
      <c r="CC14" t="s">
        <v>466</v>
      </c>
      <c r="CD14">
        <v>130321</v>
      </c>
      <c r="CE14" s="2">
        <v>43151</v>
      </c>
      <c r="CF14">
        <v>130321</v>
      </c>
      <c r="CG14" t="s">
        <v>467</v>
      </c>
      <c r="CH14" t="s">
        <v>468</v>
      </c>
      <c r="CI14">
        <v>134900</v>
      </c>
      <c r="CJ14" s="2">
        <v>43151</v>
      </c>
      <c r="CK14" t="s">
        <v>183</v>
      </c>
      <c r="CL14" t="s">
        <v>184</v>
      </c>
      <c r="CN14" t="s">
        <v>469</v>
      </c>
      <c r="CR14">
        <v>134900</v>
      </c>
      <c r="CT14" t="s">
        <v>186</v>
      </c>
      <c r="CU14" t="s">
        <v>470</v>
      </c>
      <c r="CZ14" t="b">
        <v>1</v>
      </c>
      <c r="DA14" t="b">
        <v>1</v>
      </c>
      <c r="DB14" t="b">
        <v>1</v>
      </c>
      <c r="DC14" t="b">
        <v>1</v>
      </c>
      <c r="DD14">
        <v>1</v>
      </c>
      <c r="DE14" t="b">
        <v>0</v>
      </c>
      <c r="DF14" t="s">
        <v>336</v>
      </c>
      <c r="DG14" t="s">
        <v>471</v>
      </c>
      <c r="DH14" t="s">
        <v>472</v>
      </c>
      <c r="DI14" t="b">
        <v>0</v>
      </c>
      <c r="DJ14" t="s">
        <v>189</v>
      </c>
      <c r="DK14" t="s">
        <v>204</v>
      </c>
      <c r="DS14" t="s">
        <v>10</v>
      </c>
      <c r="DT14" t="s">
        <v>235</v>
      </c>
      <c r="DU14" t="s">
        <v>191</v>
      </c>
      <c r="DX14" s="3">
        <v>2044</v>
      </c>
      <c r="DY14">
        <v>644</v>
      </c>
      <c r="DZ14" t="s">
        <v>473</v>
      </c>
      <c r="EA14" s="3">
        <v>1400</v>
      </c>
      <c r="EB14">
        <v>644</v>
      </c>
      <c r="EC14" t="s">
        <v>474</v>
      </c>
      <c r="ED14">
        <v>2107</v>
      </c>
      <c r="EE14">
        <v>278</v>
      </c>
      <c r="EF14" t="s">
        <v>237</v>
      </c>
      <c r="EG14" t="b">
        <v>0</v>
      </c>
      <c r="EH14" s="1">
        <v>43151.617777777778</v>
      </c>
      <c r="EI14" t="s">
        <v>195</v>
      </c>
      <c r="EL14" t="s">
        <v>176</v>
      </c>
      <c r="EM14" t="s">
        <v>196</v>
      </c>
      <c r="EQ14">
        <v>1942</v>
      </c>
      <c r="ES14" t="s">
        <v>197</v>
      </c>
      <c r="ET14">
        <v>5055</v>
      </c>
      <c r="EU14" t="s">
        <v>273</v>
      </c>
      <c r="EV14" t="s">
        <v>199</v>
      </c>
      <c r="EX14">
        <v>9</v>
      </c>
      <c r="EZ14" s="13">
        <f t="shared" si="2"/>
        <v>96.357142857142861</v>
      </c>
      <c r="FA14" s="13">
        <f t="shared" si="3"/>
        <v>91.539285714285711</v>
      </c>
      <c r="FB14" s="13">
        <f t="shared" si="4"/>
        <v>86.721428571428575</v>
      </c>
      <c r="FC14" s="13">
        <f>IF(K14=2,[1]Assumptions!$B$14,IF([1]Ferndale!K14=3,[1]Assumptions!$B$15,IF([1]Ferndale!K14=4,[1]Assumptions!$B$16,0)))</f>
        <v>0</v>
      </c>
      <c r="FD14" s="28"/>
      <c r="FE14" s="13">
        <f t="shared" si="5"/>
        <v>0</v>
      </c>
      <c r="FF14" s="13">
        <f>(J14/2)*[1]Assumptions!$H$2</f>
        <v>0</v>
      </c>
      <c r="FG14" s="13">
        <f t="shared" si="6"/>
        <v>0</v>
      </c>
      <c r="FH14" s="13">
        <f t="shared" si="7"/>
        <v>579.33789555470048</v>
      </c>
      <c r="FI14" s="13">
        <f t="shared" si="8"/>
        <v>521.40410599923041</v>
      </c>
      <c r="FJ14" s="14" t="e">
        <f t="shared" si="0"/>
        <v>#DIV/0!</v>
      </c>
      <c r="FK14" s="15">
        <f t="shared" si="1"/>
        <v>0</v>
      </c>
      <c r="FL14" s="16">
        <f t="shared" si="9"/>
        <v>0</v>
      </c>
      <c r="FM14" s="16">
        <f t="shared" si="10"/>
        <v>-0.25767437904582674</v>
      </c>
      <c r="FN14" s="16">
        <f t="shared" si="11"/>
        <v>0</v>
      </c>
      <c r="FO14" s="16">
        <f t="shared" si="12"/>
        <v>-0.25767437904582674</v>
      </c>
    </row>
    <row r="15" spans="1:171" x14ac:dyDescent="0.2">
      <c r="A15" s="20">
        <v>218013370</v>
      </c>
      <c r="B15" s="6" t="s">
        <v>153</v>
      </c>
      <c r="C15" s="6" t="s">
        <v>154</v>
      </c>
      <c r="D15" s="6" t="s">
        <v>475</v>
      </c>
      <c r="E15" s="6"/>
      <c r="F15" s="6"/>
      <c r="G15" s="6">
        <v>881</v>
      </c>
      <c r="H15" s="6" t="s">
        <v>476</v>
      </c>
      <c r="I15" s="6"/>
      <c r="J15" s="6" t="s">
        <v>421</v>
      </c>
      <c r="K15" s="6" t="s">
        <v>477</v>
      </c>
      <c r="L15" s="6" t="s">
        <v>159</v>
      </c>
      <c r="M15" s="6">
        <v>48230</v>
      </c>
      <c r="N15" s="6">
        <v>1747</v>
      </c>
      <c r="O15" s="6">
        <v>229500</v>
      </c>
      <c r="P15" s="6">
        <v>3</v>
      </c>
      <c r="Q15" s="6">
        <v>2</v>
      </c>
      <c r="R15" s="6">
        <v>1668</v>
      </c>
      <c r="S15" s="6">
        <v>7.0000000000000007E-2</v>
      </c>
      <c r="T15" s="6" t="s">
        <v>160</v>
      </c>
      <c r="U15" s="6" t="s">
        <v>478</v>
      </c>
      <c r="V15" s="6" t="s">
        <v>161</v>
      </c>
      <c r="W15" s="6" t="s">
        <v>162</v>
      </c>
      <c r="X15" s="6">
        <v>267.5</v>
      </c>
      <c r="Y15" s="6"/>
      <c r="Z15" s="6"/>
      <c r="AA15" s="6"/>
      <c r="AB15" s="6" t="s">
        <v>163</v>
      </c>
      <c r="AC15" s="6"/>
      <c r="AD15" s="6"/>
      <c r="AE15" s="6"/>
      <c r="AF15" s="6"/>
      <c r="AG15" s="6"/>
      <c r="AH15" s="6"/>
      <c r="AI15" s="6"/>
      <c r="AJ15" s="6"/>
      <c r="AK15" s="6"/>
      <c r="AL15" s="6"/>
      <c r="AM15" s="6"/>
      <c r="AN15" s="6"/>
      <c r="AO15" s="6"/>
      <c r="AP15" s="6"/>
      <c r="AQ15" s="6"/>
      <c r="AR15" s="6"/>
      <c r="AS15" s="6"/>
      <c r="AT15" s="6" t="s">
        <v>479</v>
      </c>
      <c r="AU15" s="6" t="s">
        <v>480</v>
      </c>
      <c r="AV15" s="6" t="s">
        <v>481</v>
      </c>
      <c r="AW15" s="6" t="s">
        <v>167</v>
      </c>
      <c r="AX15" s="6"/>
      <c r="AY15" s="6" t="s">
        <v>482</v>
      </c>
      <c r="AZ15" s="6" t="s">
        <v>169</v>
      </c>
      <c r="BA15" s="6" t="s">
        <v>220</v>
      </c>
      <c r="BB15" s="6" t="s">
        <v>171</v>
      </c>
      <c r="BC15" s="6" t="s">
        <v>483</v>
      </c>
      <c r="BD15" s="6"/>
      <c r="BE15" s="6"/>
      <c r="BF15" s="6"/>
      <c r="BG15" s="6" t="s">
        <v>173</v>
      </c>
      <c r="BH15" s="6">
        <v>30</v>
      </c>
      <c r="BI15" s="6"/>
      <c r="BJ15" s="6"/>
      <c r="BK15" s="6" t="s">
        <v>174</v>
      </c>
      <c r="BL15" s="6" t="s">
        <v>285</v>
      </c>
      <c r="BM15" s="6" t="s">
        <v>176</v>
      </c>
      <c r="BN15" s="6" t="b">
        <v>1</v>
      </c>
      <c r="BO15" s="6" t="b">
        <v>1</v>
      </c>
      <c r="BP15" s="6"/>
      <c r="BQ15" s="6" t="b">
        <v>0</v>
      </c>
      <c r="BR15" s="6"/>
      <c r="BS15" s="6"/>
      <c r="BT15" s="21"/>
      <c r="BU15" s="1">
        <v>43229.461331018516</v>
      </c>
      <c r="BV15" t="s">
        <v>177</v>
      </c>
      <c r="BW15">
        <v>234500</v>
      </c>
      <c r="BY15" t="s">
        <v>484</v>
      </c>
      <c r="BZ15" t="s">
        <v>179</v>
      </c>
      <c r="CA15" t="s">
        <v>485</v>
      </c>
      <c r="CB15" t="s">
        <v>486</v>
      </c>
      <c r="CC15" t="s">
        <v>487</v>
      </c>
      <c r="CD15">
        <v>235850</v>
      </c>
      <c r="CE15" s="2">
        <v>43151</v>
      </c>
      <c r="CF15">
        <v>365458</v>
      </c>
      <c r="CG15" t="s">
        <v>488</v>
      </c>
      <c r="CH15" t="s">
        <v>489</v>
      </c>
      <c r="CI15">
        <v>229500</v>
      </c>
      <c r="CJ15" s="2">
        <v>43151</v>
      </c>
      <c r="CK15" t="s">
        <v>183</v>
      </c>
      <c r="CL15" t="s">
        <v>184</v>
      </c>
      <c r="CN15" t="s">
        <v>490</v>
      </c>
      <c r="CR15">
        <v>239500</v>
      </c>
      <c r="CT15" t="s">
        <v>186</v>
      </c>
      <c r="CU15">
        <v>39009010105000</v>
      </c>
      <c r="CZ15" t="b">
        <v>1</v>
      </c>
      <c r="DA15" t="b">
        <v>1</v>
      </c>
      <c r="DB15" t="b">
        <v>1</v>
      </c>
      <c r="DC15" t="b">
        <v>1</v>
      </c>
      <c r="DD15">
        <v>24</v>
      </c>
      <c r="DE15" t="b">
        <v>0</v>
      </c>
      <c r="DF15">
        <v>0</v>
      </c>
      <c r="DG15" t="s">
        <v>491</v>
      </c>
      <c r="DH15" t="s">
        <v>492</v>
      </c>
      <c r="DJ15" t="s">
        <v>189</v>
      </c>
      <c r="DK15" t="s">
        <v>493</v>
      </c>
      <c r="DS15" t="s">
        <v>10</v>
      </c>
      <c r="DT15" t="s">
        <v>235</v>
      </c>
      <c r="DU15" t="s">
        <v>191</v>
      </c>
      <c r="DX15" s="3">
        <v>1668</v>
      </c>
      <c r="DZ15" t="s">
        <v>295</v>
      </c>
      <c r="EA15" s="3">
        <v>1668</v>
      </c>
      <c r="EB15" s="3">
        <v>1056</v>
      </c>
      <c r="EC15" t="s">
        <v>494</v>
      </c>
      <c r="ED15">
        <v>1283</v>
      </c>
      <c r="EE15">
        <v>1619</v>
      </c>
      <c r="EF15" t="s">
        <v>237</v>
      </c>
      <c r="EG15" t="b">
        <v>0</v>
      </c>
      <c r="EH15" s="1">
        <v>43150.693657407406</v>
      </c>
      <c r="EI15" t="s">
        <v>195</v>
      </c>
      <c r="EM15" t="s">
        <v>196</v>
      </c>
      <c r="EQ15">
        <v>1916</v>
      </c>
      <c r="ES15" t="s">
        <v>197</v>
      </c>
      <c r="ET15">
        <v>5065</v>
      </c>
      <c r="EU15" t="s">
        <v>418</v>
      </c>
      <c r="EX15">
        <v>8</v>
      </c>
      <c r="EZ15" s="13">
        <f t="shared" si="2"/>
        <v>137.58992805755395</v>
      </c>
      <c r="FA15" s="13">
        <f t="shared" si="3"/>
        <v>130.71043165467626</v>
      </c>
      <c r="FB15" s="13">
        <f t="shared" si="4"/>
        <v>123.83093525179856</v>
      </c>
      <c r="FC15" s="13">
        <f>IF(K15=2,[1]Assumptions!$B$14,IF([1]Ferndale!K15=3,[1]Assumptions!$B$15,IF([1]Ferndale!K15=4,[1]Assumptions!$B$16,0)))</f>
        <v>0</v>
      </c>
      <c r="FD15" s="28"/>
      <c r="FE15" s="13">
        <f t="shared" si="5"/>
        <v>0</v>
      </c>
      <c r="FF15" s="13" t="e">
        <f>(J15/2)*[1]Assumptions!$H$2</f>
        <v>#VALUE!</v>
      </c>
      <c r="FG15" s="13">
        <f t="shared" si="6"/>
        <v>1200</v>
      </c>
      <c r="FH15" s="13">
        <f t="shared" si="7"/>
        <v>985.60449985028731</v>
      </c>
      <c r="FI15" s="13">
        <f t="shared" si="8"/>
        <v>887.04404986525867</v>
      </c>
      <c r="FJ15" s="14" t="e">
        <f t="shared" si="0"/>
        <v>#VALUE!</v>
      </c>
      <c r="FK15" s="15">
        <f t="shared" si="1"/>
        <v>0</v>
      </c>
      <c r="FL15" s="16" t="e">
        <f t="shared" si="9"/>
        <v>#VALUE!</v>
      </c>
      <c r="FM15" s="16" t="e">
        <f t="shared" si="10"/>
        <v>#VALUE!</v>
      </c>
      <c r="FN15" s="16" t="e">
        <f t="shared" si="11"/>
        <v>#VALUE!</v>
      </c>
      <c r="FO15" s="16" t="e">
        <f t="shared" si="12"/>
        <v>#VALUE!</v>
      </c>
    </row>
    <row r="16" spans="1:171" x14ac:dyDescent="0.2">
      <c r="A16" s="20">
        <v>218013279</v>
      </c>
      <c r="B16" s="6" t="s">
        <v>153</v>
      </c>
      <c r="C16" s="6" t="s">
        <v>154</v>
      </c>
      <c r="D16" s="6" t="s">
        <v>495</v>
      </c>
      <c r="E16" s="6"/>
      <c r="F16" s="6"/>
      <c r="G16" s="6">
        <v>4212</v>
      </c>
      <c r="H16" s="6" t="s">
        <v>496</v>
      </c>
      <c r="I16" s="6"/>
      <c r="J16" s="6" t="s">
        <v>157</v>
      </c>
      <c r="K16" s="6" t="s">
        <v>204</v>
      </c>
      <c r="L16" s="6" t="s">
        <v>159</v>
      </c>
      <c r="M16" s="6">
        <v>48214</v>
      </c>
      <c r="N16" s="6">
        <v>4514</v>
      </c>
      <c r="O16" s="6">
        <v>40000</v>
      </c>
      <c r="P16" s="6">
        <v>3</v>
      </c>
      <c r="Q16" s="6">
        <v>1</v>
      </c>
      <c r="R16" s="6">
        <v>1334</v>
      </c>
      <c r="S16" s="6">
        <v>0.09</v>
      </c>
      <c r="T16" s="6" t="s">
        <v>301</v>
      </c>
      <c r="U16" s="6"/>
      <c r="V16" s="6" t="s">
        <v>302</v>
      </c>
      <c r="W16" s="6" t="s">
        <v>248</v>
      </c>
      <c r="X16" s="6">
        <v>0</v>
      </c>
      <c r="Y16" s="6"/>
      <c r="Z16" s="6"/>
      <c r="AA16" s="6"/>
      <c r="AB16" s="6" t="s">
        <v>163</v>
      </c>
      <c r="AC16" s="6"/>
      <c r="AD16" s="6"/>
      <c r="AE16" s="6"/>
      <c r="AF16" s="6"/>
      <c r="AG16" s="6"/>
      <c r="AH16" s="6"/>
      <c r="AI16" s="6"/>
      <c r="AJ16" s="6"/>
      <c r="AK16" s="6"/>
      <c r="AL16" s="6"/>
      <c r="AM16" s="6"/>
      <c r="AN16" s="6"/>
      <c r="AO16" s="6"/>
      <c r="AP16" s="6"/>
      <c r="AQ16" s="6"/>
      <c r="AR16" s="6"/>
      <c r="AS16" s="6"/>
      <c r="AT16" s="6" t="s">
        <v>497</v>
      </c>
      <c r="AU16" s="6" t="s">
        <v>498</v>
      </c>
      <c r="AV16" s="6">
        <v>3135065471</v>
      </c>
      <c r="AW16" s="6"/>
      <c r="AX16" s="6"/>
      <c r="AY16" s="6" t="s">
        <v>499</v>
      </c>
      <c r="AZ16" s="6" t="s">
        <v>500</v>
      </c>
      <c r="BA16" s="6" t="s">
        <v>501</v>
      </c>
      <c r="BB16" s="6" t="s">
        <v>254</v>
      </c>
      <c r="BC16" s="6" t="s">
        <v>502</v>
      </c>
      <c r="BD16" s="6"/>
      <c r="BE16" s="6"/>
      <c r="BF16" s="6"/>
      <c r="BG16" s="6" t="s">
        <v>173</v>
      </c>
      <c r="BH16" s="6">
        <v>35</v>
      </c>
      <c r="BI16" s="6"/>
      <c r="BJ16" s="6"/>
      <c r="BK16" s="6" t="s">
        <v>174</v>
      </c>
      <c r="BL16" s="6" t="s">
        <v>285</v>
      </c>
      <c r="BM16" s="6" t="s">
        <v>176</v>
      </c>
      <c r="BN16" s="6" t="b">
        <v>0</v>
      </c>
      <c r="BO16" s="6" t="b">
        <v>1</v>
      </c>
      <c r="BP16" s="6"/>
      <c r="BQ16" s="6" t="b">
        <v>0</v>
      </c>
      <c r="BR16" s="6"/>
      <c r="BS16" s="6"/>
      <c r="BT16" s="21"/>
      <c r="BU16" s="1">
        <v>43150.649664351855</v>
      </c>
      <c r="BV16" t="s">
        <v>259</v>
      </c>
      <c r="BY16" t="s">
        <v>503</v>
      </c>
      <c r="BZ16" t="s">
        <v>179</v>
      </c>
      <c r="CA16" t="s">
        <v>448</v>
      </c>
      <c r="CB16" t="s">
        <v>504</v>
      </c>
      <c r="CC16" t="s">
        <v>498</v>
      </c>
      <c r="CD16">
        <v>381221</v>
      </c>
      <c r="CE16" s="2">
        <v>43150</v>
      </c>
      <c r="CF16">
        <v>330835</v>
      </c>
      <c r="CG16" t="s">
        <v>450</v>
      </c>
      <c r="CH16" t="s">
        <v>448</v>
      </c>
      <c r="CI16">
        <v>40000</v>
      </c>
      <c r="CJ16" s="2">
        <v>43150</v>
      </c>
      <c r="CK16" t="s">
        <v>183</v>
      </c>
      <c r="CL16" t="s">
        <v>184</v>
      </c>
      <c r="CN16" t="s">
        <v>505</v>
      </c>
      <c r="CR16">
        <v>40000</v>
      </c>
      <c r="CT16" t="s">
        <v>186</v>
      </c>
      <c r="CU16" t="s">
        <v>506</v>
      </c>
      <c r="CZ16" t="b">
        <v>1</v>
      </c>
      <c r="DA16" t="b">
        <v>1</v>
      </c>
      <c r="DB16" t="b">
        <v>1</v>
      </c>
      <c r="DC16" t="b">
        <v>1</v>
      </c>
      <c r="DD16">
        <v>21</v>
      </c>
      <c r="DE16" t="b">
        <v>0</v>
      </c>
      <c r="DF16" t="s">
        <v>507</v>
      </c>
      <c r="DG16" t="s">
        <v>508</v>
      </c>
      <c r="DH16" t="s">
        <v>509</v>
      </c>
      <c r="DJ16" t="s">
        <v>189</v>
      </c>
      <c r="DK16" t="s">
        <v>204</v>
      </c>
      <c r="DS16" t="s">
        <v>10</v>
      </c>
      <c r="DT16" t="s">
        <v>190</v>
      </c>
      <c r="DU16" t="s">
        <v>191</v>
      </c>
      <c r="DX16" s="3">
        <v>1334</v>
      </c>
      <c r="DZ16" t="s">
        <v>295</v>
      </c>
      <c r="EA16" s="3">
        <v>1334</v>
      </c>
      <c r="EB16">
        <v>667</v>
      </c>
      <c r="EC16" t="s">
        <v>510</v>
      </c>
      <c r="ED16">
        <v>604</v>
      </c>
      <c r="EE16">
        <v>54</v>
      </c>
      <c r="EF16" t="s">
        <v>237</v>
      </c>
      <c r="EG16" t="b">
        <v>0</v>
      </c>
      <c r="EH16" s="1">
        <v>43150.610289351855</v>
      </c>
      <c r="EI16" t="s">
        <v>195</v>
      </c>
      <c r="EL16" t="s">
        <v>176</v>
      </c>
      <c r="EM16" t="s">
        <v>196</v>
      </c>
      <c r="EQ16">
        <v>1910</v>
      </c>
      <c r="ES16" t="s">
        <v>197</v>
      </c>
      <c r="ET16">
        <v>5052</v>
      </c>
      <c r="EU16" t="s">
        <v>198</v>
      </c>
      <c r="EV16" t="s">
        <v>199</v>
      </c>
      <c r="EX16">
        <v>7</v>
      </c>
      <c r="EZ16" s="13">
        <f t="shared" si="2"/>
        <v>29.985007496251875</v>
      </c>
      <c r="FA16" s="13">
        <f t="shared" si="3"/>
        <v>28.485757121439281</v>
      </c>
      <c r="FB16" s="13">
        <f t="shared" si="4"/>
        <v>26.986506746626688</v>
      </c>
      <c r="FC16" s="13">
        <f>IF(K16=2,[1]Assumptions!$B$14,IF([1]Ferndale!K16=3,[1]Assumptions!$B$15,IF([1]Ferndale!K16=4,[1]Assumptions!$B$16,0)))</f>
        <v>0</v>
      </c>
      <c r="FD16" s="28"/>
      <c r="FE16" s="13">
        <f t="shared" si="5"/>
        <v>0</v>
      </c>
      <c r="FF16" s="13" t="e">
        <f>(J16/2)*[1]Assumptions!$H$2</f>
        <v>#VALUE!</v>
      </c>
      <c r="FG16" s="13">
        <f t="shared" si="6"/>
        <v>1200</v>
      </c>
      <c r="FH16" s="13">
        <f t="shared" si="7"/>
        <v>171.7829193638845</v>
      </c>
      <c r="FI16" s="13">
        <f t="shared" si="8"/>
        <v>154.60462742749604</v>
      </c>
      <c r="FJ16" s="14" t="e">
        <f t="shared" si="0"/>
        <v>#VALUE!</v>
      </c>
      <c r="FK16" s="15">
        <f t="shared" si="1"/>
        <v>0</v>
      </c>
      <c r="FL16" s="16" t="e">
        <f t="shared" si="9"/>
        <v>#VALUE!</v>
      </c>
      <c r="FM16" s="16" t="e">
        <f t="shared" si="10"/>
        <v>#VALUE!</v>
      </c>
      <c r="FN16" s="16" t="e">
        <f t="shared" si="11"/>
        <v>#VALUE!</v>
      </c>
      <c r="FO16" s="16" t="e">
        <f t="shared" si="12"/>
        <v>#VALUE!</v>
      </c>
    </row>
    <row r="17" spans="1:171" x14ac:dyDescent="0.2">
      <c r="A17" s="20">
        <v>218013328</v>
      </c>
      <c r="B17" s="6" t="s">
        <v>153</v>
      </c>
      <c r="C17" s="6" t="s">
        <v>154</v>
      </c>
      <c r="D17" s="6" t="s">
        <v>511</v>
      </c>
      <c r="E17" s="6"/>
      <c r="F17" s="6"/>
      <c r="G17" s="6">
        <v>18</v>
      </c>
      <c r="H17" s="6" t="s">
        <v>512</v>
      </c>
      <c r="I17" s="6"/>
      <c r="J17" s="6" t="s">
        <v>513</v>
      </c>
      <c r="K17" s="6" t="s">
        <v>204</v>
      </c>
      <c r="L17" s="6" t="s">
        <v>159</v>
      </c>
      <c r="M17" s="6">
        <v>48214</v>
      </c>
      <c r="N17" s="6">
        <v>8034</v>
      </c>
      <c r="O17" s="6">
        <v>2499900</v>
      </c>
      <c r="P17" s="6">
        <v>6</v>
      </c>
      <c r="Q17" s="6">
        <v>5.3</v>
      </c>
      <c r="R17" s="6">
        <v>14471</v>
      </c>
      <c r="S17" s="6">
        <v>0</v>
      </c>
      <c r="T17" s="6" t="s">
        <v>245</v>
      </c>
      <c r="U17" s="6" t="s">
        <v>514</v>
      </c>
      <c r="V17" s="6" t="s">
        <v>247</v>
      </c>
      <c r="W17" s="6" t="s">
        <v>248</v>
      </c>
      <c r="X17" s="6">
        <v>0</v>
      </c>
      <c r="Y17" s="6">
        <v>200</v>
      </c>
      <c r="Z17" s="6" t="s">
        <v>208</v>
      </c>
      <c r="AA17" s="6"/>
      <c r="AB17" s="6"/>
      <c r="AC17" s="6"/>
      <c r="AD17" s="6"/>
      <c r="AE17" s="6"/>
      <c r="AF17" s="6"/>
      <c r="AG17" s="6"/>
      <c r="AH17" s="6"/>
      <c r="AI17" s="6"/>
      <c r="AJ17" s="6"/>
      <c r="AK17" s="6"/>
      <c r="AL17" s="6"/>
      <c r="AM17" s="6"/>
      <c r="AN17" s="6"/>
      <c r="AO17" s="6"/>
      <c r="AP17" s="6"/>
      <c r="AQ17" s="6"/>
      <c r="AR17" s="6"/>
      <c r="AS17" s="6" t="s">
        <v>515</v>
      </c>
      <c r="AT17" s="6" t="s">
        <v>276</v>
      </c>
      <c r="AU17" s="6" t="s">
        <v>516</v>
      </c>
      <c r="AV17" s="6" t="s">
        <v>517</v>
      </c>
      <c r="AW17" s="6" t="s">
        <v>518</v>
      </c>
      <c r="AX17" s="6"/>
      <c r="AY17" s="6" t="s">
        <v>519</v>
      </c>
      <c r="AZ17" s="6" t="s">
        <v>169</v>
      </c>
      <c r="BA17" s="6" t="s">
        <v>520</v>
      </c>
      <c r="BB17" s="6" t="s">
        <v>254</v>
      </c>
      <c r="BC17" s="6" t="s">
        <v>220</v>
      </c>
      <c r="BD17" s="6" t="s">
        <v>521</v>
      </c>
      <c r="BE17" s="6" t="s">
        <v>522</v>
      </c>
      <c r="BF17" s="6" t="s">
        <v>419</v>
      </c>
      <c r="BG17" s="6" t="s">
        <v>523</v>
      </c>
      <c r="BH17" s="6">
        <v>130</v>
      </c>
      <c r="BI17" s="6" t="s">
        <v>524</v>
      </c>
      <c r="BJ17" s="6" t="s">
        <v>525</v>
      </c>
      <c r="BK17" s="6" t="s">
        <v>526</v>
      </c>
      <c r="BL17" s="6" t="s">
        <v>285</v>
      </c>
      <c r="BM17" s="6" t="s">
        <v>176</v>
      </c>
      <c r="BN17" s="6" t="b">
        <v>0</v>
      </c>
      <c r="BO17" s="6" t="b">
        <v>1</v>
      </c>
      <c r="BP17" s="6" t="s">
        <v>527</v>
      </c>
      <c r="BQ17" s="6" t="b">
        <v>0</v>
      </c>
      <c r="BR17" s="6"/>
      <c r="BS17" s="6"/>
      <c r="BT17" s="21"/>
      <c r="BU17" s="1">
        <v>43150.650879629633</v>
      </c>
      <c r="BV17" t="s">
        <v>259</v>
      </c>
      <c r="BY17" t="s">
        <v>528</v>
      </c>
      <c r="BZ17" t="s">
        <v>179</v>
      </c>
      <c r="CA17" t="s">
        <v>529</v>
      </c>
      <c r="CB17" t="s">
        <v>530</v>
      </c>
      <c r="CC17" t="s">
        <v>531</v>
      </c>
      <c r="CD17">
        <v>127238</v>
      </c>
      <c r="CE17" s="2">
        <v>43150</v>
      </c>
      <c r="CF17">
        <v>127238</v>
      </c>
      <c r="CG17" t="s">
        <v>532</v>
      </c>
      <c r="CH17" t="s">
        <v>529</v>
      </c>
      <c r="CI17">
        <v>2499900</v>
      </c>
      <c r="CJ17" s="2">
        <v>43150</v>
      </c>
      <c r="CK17" t="s">
        <v>183</v>
      </c>
      <c r="CL17" t="s">
        <v>184</v>
      </c>
      <c r="CM17" t="s">
        <v>533</v>
      </c>
      <c r="CN17" t="s">
        <v>534</v>
      </c>
      <c r="CR17">
        <v>2499900</v>
      </c>
      <c r="CT17" t="s">
        <v>186</v>
      </c>
      <c r="CU17" t="s">
        <v>535</v>
      </c>
      <c r="CZ17" t="b">
        <v>1</v>
      </c>
      <c r="DA17" t="b">
        <v>1</v>
      </c>
      <c r="DB17" t="b">
        <v>1</v>
      </c>
      <c r="DC17" t="b">
        <v>1</v>
      </c>
      <c r="DD17">
        <v>22</v>
      </c>
      <c r="DE17" t="b">
        <v>0</v>
      </c>
      <c r="DF17" t="s">
        <v>266</v>
      </c>
      <c r="DG17" t="s">
        <v>536</v>
      </c>
      <c r="DH17" t="s">
        <v>537</v>
      </c>
      <c r="DJ17" t="s">
        <v>538</v>
      </c>
      <c r="DK17" t="s">
        <v>204</v>
      </c>
      <c r="DS17" t="s">
        <v>10</v>
      </c>
      <c r="DT17" t="s">
        <v>190</v>
      </c>
      <c r="DU17" t="s">
        <v>191</v>
      </c>
      <c r="DX17" s="3">
        <v>14471</v>
      </c>
      <c r="DZ17" t="s">
        <v>295</v>
      </c>
      <c r="EA17" s="3">
        <v>14471</v>
      </c>
      <c r="EC17" t="s">
        <v>539</v>
      </c>
      <c r="ED17">
        <v>4976</v>
      </c>
      <c r="EE17">
        <v>704</v>
      </c>
      <c r="EF17" t="s">
        <v>237</v>
      </c>
      <c r="EG17" t="b">
        <v>0</v>
      </c>
      <c r="EH17" s="1">
        <v>43150.650879629633</v>
      </c>
      <c r="EI17" t="s">
        <v>195</v>
      </c>
      <c r="EL17" t="s">
        <v>176</v>
      </c>
      <c r="EM17" t="s">
        <v>196</v>
      </c>
      <c r="EN17" t="s">
        <v>540</v>
      </c>
      <c r="EO17" t="s">
        <v>541</v>
      </c>
      <c r="EP17" t="s">
        <v>240</v>
      </c>
      <c r="EQ17">
        <v>2017</v>
      </c>
      <c r="ES17" t="s">
        <v>197</v>
      </c>
      <c r="ET17">
        <v>5066</v>
      </c>
      <c r="EU17" t="s">
        <v>542</v>
      </c>
      <c r="EV17" t="s">
        <v>199</v>
      </c>
      <c r="EX17">
        <v>21</v>
      </c>
      <c r="EY17">
        <v>130</v>
      </c>
      <c r="EZ17" s="13">
        <f t="shared" si="2"/>
        <v>172.752401354433</v>
      </c>
      <c r="FA17" s="13">
        <f t="shared" si="3"/>
        <v>164.11478128671135</v>
      </c>
      <c r="FB17" s="13">
        <f t="shared" si="4"/>
        <v>155.47716121898969</v>
      </c>
      <c r="FC17" s="13">
        <f>IF(K17=2,[1]Assumptions!$B$14,IF([1]Ferndale!K17=3,[1]Assumptions!$B$15,IF([1]Ferndale!K17=4,[1]Assumptions!$B$16,0)))</f>
        <v>0</v>
      </c>
      <c r="FD17" s="28"/>
      <c r="FE17" s="13">
        <f t="shared" si="5"/>
        <v>0</v>
      </c>
      <c r="FF17" s="13" t="e">
        <f>(J17/2)*[1]Assumptions!$H$2</f>
        <v>#VALUE!</v>
      </c>
      <c r="FG17" s="13">
        <f t="shared" si="6"/>
        <v>1200</v>
      </c>
      <c r="FH17" s="13">
        <f t="shared" si="7"/>
        <v>10736.003002944371</v>
      </c>
      <c r="FI17" s="13">
        <f t="shared" si="8"/>
        <v>9662.4027026499352</v>
      </c>
      <c r="FJ17" s="14" t="e">
        <f t="shared" si="0"/>
        <v>#VALUE!</v>
      </c>
      <c r="FK17" s="15">
        <f t="shared" si="1"/>
        <v>0</v>
      </c>
      <c r="FL17" s="16" t="e">
        <f t="shared" si="9"/>
        <v>#VALUE!</v>
      </c>
      <c r="FM17" s="16" t="e">
        <f t="shared" si="10"/>
        <v>#VALUE!</v>
      </c>
      <c r="FN17" s="16" t="e">
        <f t="shared" si="11"/>
        <v>#VALUE!</v>
      </c>
      <c r="FO17" s="16" t="e">
        <f t="shared" si="12"/>
        <v>#VALUE!</v>
      </c>
    </row>
    <row r="18" spans="1:171" x14ac:dyDescent="0.2">
      <c r="A18" s="20">
        <v>218012656</v>
      </c>
      <c r="B18" s="6" t="s">
        <v>153</v>
      </c>
      <c r="C18" s="6" t="s">
        <v>154</v>
      </c>
      <c r="D18" s="6" t="s">
        <v>495</v>
      </c>
      <c r="E18" s="6"/>
      <c r="F18" s="6"/>
      <c r="G18" s="6">
        <v>5480</v>
      </c>
      <c r="H18" s="6" t="s">
        <v>496</v>
      </c>
      <c r="I18" s="6"/>
      <c r="J18" s="6" t="s">
        <v>157</v>
      </c>
      <c r="K18" s="6" t="s">
        <v>204</v>
      </c>
      <c r="L18" s="6" t="s">
        <v>159</v>
      </c>
      <c r="M18" s="6">
        <v>48213</v>
      </c>
      <c r="N18" s="6">
        <v>2952</v>
      </c>
      <c r="O18" s="6">
        <v>35000</v>
      </c>
      <c r="P18" s="6">
        <v>3</v>
      </c>
      <c r="Q18" s="6">
        <v>1</v>
      </c>
      <c r="R18" s="6">
        <v>958</v>
      </c>
      <c r="S18" s="6">
        <v>7.0000000000000007E-2</v>
      </c>
      <c r="T18" s="6" t="s">
        <v>160</v>
      </c>
      <c r="U18" s="6"/>
      <c r="V18" s="6" t="s">
        <v>302</v>
      </c>
      <c r="W18" s="6" t="s">
        <v>248</v>
      </c>
      <c r="X18" s="6">
        <v>0</v>
      </c>
      <c r="Y18" s="6"/>
      <c r="Z18" s="6"/>
      <c r="AA18" s="6"/>
      <c r="AB18" s="6" t="s">
        <v>303</v>
      </c>
      <c r="AC18" s="6"/>
      <c r="AD18" s="6"/>
      <c r="AE18" s="6"/>
      <c r="AF18" s="6"/>
      <c r="AG18" s="6"/>
      <c r="AH18" s="6"/>
      <c r="AI18" s="6"/>
      <c r="AJ18" s="6"/>
      <c r="AK18" s="6"/>
      <c r="AL18" s="6"/>
      <c r="AM18" s="6"/>
      <c r="AN18" s="6"/>
      <c r="AO18" s="6"/>
      <c r="AP18" s="6"/>
      <c r="AQ18" s="6"/>
      <c r="AR18" s="6"/>
      <c r="AS18" s="6"/>
      <c r="AT18" s="6" t="s">
        <v>543</v>
      </c>
      <c r="AU18" s="6" t="s">
        <v>544</v>
      </c>
      <c r="AV18" s="6" t="s">
        <v>545</v>
      </c>
      <c r="AW18" s="6"/>
      <c r="AX18" s="6"/>
      <c r="AY18" s="6" t="s">
        <v>546</v>
      </c>
      <c r="AZ18" s="6" t="s">
        <v>169</v>
      </c>
      <c r="BA18" s="6" t="s">
        <v>547</v>
      </c>
      <c r="BB18" s="6" t="s">
        <v>171</v>
      </c>
      <c r="BC18" s="6" t="s">
        <v>548</v>
      </c>
      <c r="BD18" s="6"/>
      <c r="BE18" s="6"/>
      <c r="BF18" s="6" t="s">
        <v>257</v>
      </c>
      <c r="BG18" s="6" t="s">
        <v>173</v>
      </c>
      <c r="BH18" s="6">
        <v>29</v>
      </c>
      <c r="BI18" s="6"/>
      <c r="BJ18" s="6"/>
      <c r="BK18" s="6" t="s">
        <v>223</v>
      </c>
      <c r="BL18" s="6" t="s">
        <v>285</v>
      </c>
      <c r="BM18" s="6" t="s">
        <v>176</v>
      </c>
      <c r="BN18" s="6" t="b">
        <v>0</v>
      </c>
      <c r="BO18" s="6" t="b">
        <v>1</v>
      </c>
      <c r="BP18" s="6"/>
      <c r="BQ18" s="6" t="b">
        <v>0</v>
      </c>
      <c r="BR18" s="6"/>
      <c r="BS18" s="6"/>
      <c r="BT18" s="21"/>
      <c r="BU18" s="1">
        <v>43147.535891203705</v>
      </c>
      <c r="BV18" t="s">
        <v>259</v>
      </c>
      <c r="BY18" t="s">
        <v>549</v>
      </c>
      <c r="BZ18" t="s">
        <v>179</v>
      </c>
      <c r="CA18" t="s">
        <v>550</v>
      </c>
      <c r="CB18" t="s">
        <v>551</v>
      </c>
      <c r="CC18" t="s">
        <v>552</v>
      </c>
      <c r="CD18">
        <v>380095</v>
      </c>
      <c r="CE18" s="2">
        <v>43147</v>
      </c>
      <c r="CF18">
        <v>397435</v>
      </c>
      <c r="CG18" t="s">
        <v>553</v>
      </c>
      <c r="CH18" t="s">
        <v>550</v>
      </c>
      <c r="CI18">
        <v>35000</v>
      </c>
      <c r="CJ18" s="2">
        <v>43147</v>
      </c>
      <c r="CK18" t="s">
        <v>183</v>
      </c>
      <c r="CL18" t="s">
        <v>184</v>
      </c>
      <c r="CN18" t="s">
        <v>554</v>
      </c>
      <c r="CR18">
        <v>35000</v>
      </c>
      <c r="CT18" t="s">
        <v>186</v>
      </c>
      <c r="CU18" t="s">
        <v>555</v>
      </c>
      <c r="CZ18" t="b">
        <v>1</v>
      </c>
      <c r="DA18" t="b">
        <v>1</v>
      </c>
      <c r="DB18" t="b">
        <v>1</v>
      </c>
      <c r="DC18" t="b">
        <v>1</v>
      </c>
      <c r="DD18">
        <v>10</v>
      </c>
      <c r="DE18" t="b">
        <v>0</v>
      </c>
      <c r="DF18" t="s">
        <v>453</v>
      </c>
      <c r="DG18" t="s">
        <v>556</v>
      </c>
      <c r="DH18" t="s">
        <v>557</v>
      </c>
      <c r="DJ18" t="s">
        <v>189</v>
      </c>
      <c r="DK18" t="s">
        <v>204</v>
      </c>
      <c r="DS18" t="s">
        <v>10</v>
      </c>
      <c r="DT18" t="s">
        <v>235</v>
      </c>
      <c r="DU18" t="s">
        <v>191</v>
      </c>
      <c r="DX18" s="3">
        <v>1597</v>
      </c>
      <c r="DY18">
        <v>639</v>
      </c>
      <c r="DZ18" t="s">
        <v>295</v>
      </c>
      <c r="EA18">
        <v>958</v>
      </c>
      <c r="EB18">
        <v>639</v>
      </c>
      <c r="EC18" t="s">
        <v>558</v>
      </c>
      <c r="ED18">
        <v>697</v>
      </c>
      <c r="EE18">
        <v>68</v>
      </c>
      <c r="EF18" t="s">
        <v>237</v>
      </c>
      <c r="EG18" t="b">
        <v>0</v>
      </c>
      <c r="EH18" s="1">
        <v>43158.648009259261</v>
      </c>
      <c r="EI18" t="s">
        <v>195</v>
      </c>
      <c r="EK18" t="s">
        <v>559</v>
      </c>
      <c r="EL18" t="s">
        <v>176</v>
      </c>
      <c r="EM18" t="s">
        <v>196</v>
      </c>
      <c r="EQ18">
        <v>1911</v>
      </c>
      <c r="ES18" t="s">
        <v>197</v>
      </c>
      <c r="ET18">
        <v>5052</v>
      </c>
      <c r="EU18" t="s">
        <v>418</v>
      </c>
      <c r="EV18" t="s">
        <v>199</v>
      </c>
      <c r="EX18">
        <v>7</v>
      </c>
      <c r="EZ18" s="13">
        <f t="shared" si="2"/>
        <v>36.534446764091861</v>
      </c>
      <c r="FA18" s="13">
        <f t="shared" si="3"/>
        <v>34.707724425887264</v>
      </c>
      <c r="FB18" s="13">
        <f t="shared" si="4"/>
        <v>32.881002087682674</v>
      </c>
      <c r="FC18" s="13">
        <f>IF(K18=2,[1]Assumptions!$B$14,IF([1]Ferndale!K18=3,[1]Assumptions!$B$15,IF([1]Ferndale!K18=4,[1]Assumptions!$B$16,0)))</f>
        <v>0</v>
      </c>
      <c r="FD18" s="28"/>
      <c r="FE18" s="13">
        <f t="shared" si="5"/>
        <v>0</v>
      </c>
      <c r="FF18" s="13" t="e">
        <f>(J18/2)*[1]Assumptions!$H$2</f>
        <v>#VALUE!</v>
      </c>
      <c r="FG18" s="13">
        <f t="shared" si="6"/>
        <v>1200</v>
      </c>
      <c r="FH18" s="13">
        <f t="shared" si="7"/>
        <v>150.31005444339894</v>
      </c>
      <c r="FI18" s="13">
        <f t="shared" si="8"/>
        <v>135.27904899905906</v>
      </c>
      <c r="FJ18" s="14" t="e">
        <f t="shared" si="0"/>
        <v>#VALUE!</v>
      </c>
      <c r="FK18" s="15">
        <f t="shared" si="1"/>
        <v>0</v>
      </c>
      <c r="FL18" s="16" t="e">
        <f t="shared" si="9"/>
        <v>#VALUE!</v>
      </c>
      <c r="FM18" s="16" t="e">
        <f t="shared" si="10"/>
        <v>#VALUE!</v>
      </c>
      <c r="FN18" s="16" t="e">
        <f t="shared" si="11"/>
        <v>#VALUE!</v>
      </c>
      <c r="FO18" s="16" t="e">
        <f t="shared" si="12"/>
        <v>#VALUE!</v>
      </c>
    </row>
    <row r="19" spans="1:171" x14ac:dyDescent="0.2">
      <c r="A19" s="20">
        <v>218012553</v>
      </c>
      <c r="B19" s="6" t="s">
        <v>153</v>
      </c>
      <c r="C19" s="6" t="s">
        <v>154</v>
      </c>
      <c r="D19" s="6" t="s">
        <v>242</v>
      </c>
      <c r="E19" s="6"/>
      <c r="F19" s="6"/>
      <c r="G19" s="6">
        <v>50</v>
      </c>
      <c r="H19" s="6" t="s">
        <v>560</v>
      </c>
      <c r="I19" s="6"/>
      <c r="J19" s="6" t="s">
        <v>157</v>
      </c>
      <c r="K19" s="6" t="s">
        <v>204</v>
      </c>
      <c r="L19" s="6" t="s">
        <v>159</v>
      </c>
      <c r="M19" s="6">
        <v>48202</v>
      </c>
      <c r="N19" s="6">
        <v>1720</v>
      </c>
      <c r="O19" s="6">
        <v>289000</v>
      </c>
      <c r="P19" s="6">
        <v>5</v>
      </c>
      <c r="Q19" s="6">
        <v>2.2000000000000002</v>
      </c>
      <c r="R19" s="6">
        <v>3250</v>
      </c>
      <c r="S19" s="6">
        <v>0.15</v>
      </c>
      <c r="T19" s="6" t="s">
        <v>301</v>
      </c>
      <c r="U19" s="6" t="s">
        <v>561</v>
      </c>
      <c r="V19" s="6" t="s">
        <v>247</v>
      </c>
      <c r="W19" s="6" t="s">
        <v>248</v>
      </c>
      <c r="X19" s="6">
        <v>0</v>
      </c>
      <c r="Y19" s="6"/>
      <c r="Z19" s="6"/>
      <c r="AA19" s="6"/>
      <c r="AB19" s="6" t="s">
        <v>562</v>
      </c>
      <c r="AC19" s="6"/>
      <c r="AD19" s="6"/>
      <c r="AE19" s="6" t="s">
        <v>563</v>
      </c>
      <c r="AF19" s="6" t="s">
        <v>564</v>
      </c>
      <c r="AG19" s="6" t="s">
        <v>565</v>
      </c>
      <c r="AH19" s="6">
        <v>382474</v>
      </c>
      <c r="AI19" s="6">
        <v>359846</v>
      </c>
      <c r="AJ19" s="6" t="s">
        <v>566</v>
      </c>
      <c r="AK19" s="6" t="s">
        <v>563</v>
      </c>
      <c r="AL19" s="6"/>
      <c r="AM19" s="6"/>
      <c r="AN19" s="6"/>
      <c r="AO19" s="6"/>
      <c r="AP19" s="6"/>
      <c r="AQ19" s="6"/>
      <c r="AR19" s="6"/>
      <c r="AS19" s="6"/>
      <c r="AT19" s="6" t="s">
        <v>276</v>
      </c>
      <c r="AU19" s="6" t="s">
        <v>567</v>
      </c>
      <c r="AV19" s="6" t="s">
        <v>568</v>
      </c>
      <c r="AW19" s="6" t="s">
        <v>403</v>
      </c>
      <c r="AX19" s="6"/>
      <c r="AY19" s="6" t="s">
        <v>569</v>
      </c>
      <c r="AZ19" s="6" t="s">
        <v>218</v>
      </c>
      <c r="BA19" s="6" t="s">
        <v>570</v>
      </c>
      <c r="BB19" s="6" t="s">
        <v>171</v>
      </c>
      <c r="BC19" s="6" t="s">
        <v>571</v>
      </c>
      <c r="BD19" s="6"/>
      <c r="BE19" s="6" t="s">
        <v>256</v>
      </c>
      <c r="BF19" s="6" t="s">
        <v>257</v>
      </c>
      <c r="BG19" s="6" t="s">
        <v>173</v>
      </c>
      <c r="BH19" s="6">
        <v>50</v>
      </c>
      <c r="BI19" s="6"/>
      <c r="BJ19" s="6" t="s">
        <v>525</v>
      </c>
      <c r="BK19" s="6" t="s">
        <v>526</v>
      </c>
      <c r="BL19" s="6" t="s">
        <v>285</v>
      </c>
      <c r="BM19" s="6" t="s">
        <v>176</v>
      </c>
      <c r="BN19" s="6" t="b">
        <v>0</v>
      </c>
      <c r="BO19" s="6" t="b">
        <v>1</v>
      </c>
      <c r="BP19" s="6"/>
      <c r="BQ19" s="6" t="b">
        <v>0</v>
      </c>
      <c r="BR19" s="6"/>
      <c r="BS19" s="6"/>
      <c r="BT19" s="21"/>
      <c r="BU19" s="1">
        <v>43147.512986111113</v>
      </c>
      <c r="BV19" t="s">
        <v>259</v>
      </c>
      <c r="BY19" t="s">
        <v>572</v>
      </c>
      <c r="BZ19" t="s">
        <v>179</v>
      </c>
      <c r="CA19" t="s">
        <v>563</v>
      </c>
      <c r="CB19" t="s">
        <v>573</v>
      </c>
      <c r="CC19" t="s">
        <v>567</v>
      </c>
      <c r="CD19">
        <v>384727</v>
      </c>
      <c r="CE19" s="2">
        <v>43147</v>
      </c>
      <c r="CF19">
        <v>359846</v>
      </c>
      <c r="CG19" t="s">
        <v>566</v>
      </c>
      <c r="CH19" t="s">
        <v>563</v>
      </c>
      <c r="CI19">
        <v>289000</v>
      </c>
      <c r="CJ19" s="2">
        <v>43147</v>
      </c>
      <c r="CK19" t="s">
        <v>183</v>
      </c>
      <c r="CL19" t="s">
        <v>184</v>
      </c>
      <c r="CN19" t="s">
        <v>574</v>
      </c>
      <c r="CR19">
        <v>289000</v>
      </c>
      <c r="CT19" t="s">
        <v>186</v>
      </c>
      <c r="CU19" t="s">
        <v>575</v>
      </c>
      <c r="CZ19" t="b">
        <v>1</v>
      </c>
      <c r="DA19" t="b">
        <v>1</v>
      </c>
      <c r="DB19" t="b">
        <v>1</v>
      </c>
      <c r="DC19" t="b">
        <v>1</v>
      </c>
      <c r="DD19">
        <v>3</v>
      </c>
      <c r="DE19" t="b">
        <v>0</v>
      </c>
      <c r="DF19" t="s">
        <v>232</v>
      </c>
      <c r="DH19" t="s">
        <v>576</v>
      </c>
      <c r="DJ19" t="s">
        <v>577</v>
      </c>
      <c r="DK19" t="s">
        <v>204</v>
      </c>
      <c r="DS19" t="s">
        <v>10</v>
      </c>
      <c r="DT19" t="s">
        <v>578</v>
      </c>
      <c r="DU19" t="s">
        <v>191</v>
      </c>
      <c r="DX19" s="3">
        <v>4262</v>
      </c>
      <c r="DY19" s="3">
        <v>1012</v>
      </c>
      <c r="DZ19">
        <v>3250</v>
      </c>
      <c r="EA19" s="3">
        <v>3250</v>
      </c>
      <c r="EB19" s="3">
        <v>1012</v>
      </c>
      <c r="EC19" t="s">
        <v>579</v>
      </c>
      <c r="ED19">
        <v>1040</v>
      </c>
      <c r="EE19">
        <v>155</v>
      </c>
      <c r="EF19" t="s">
        <v>580</v>
      </c>
      <c r="EG19" t="b">
        <v>0</v>
      </c>
      <c r="EH19" s="1">
        <v>43147.413819444446</v>
      </c>
      <c r="EI19" t="s">
        <v>195</v>
      </c>
      <c r="EL19" t="s">
        <v>176</v>
      </c>
      <c r="EM19" t="s">
        <v>196</v>
      </c>
      <c r="EQ19">
        <v>1910</v>
      </c>
      <c r="ER19">
        <v>2017</v>
      </c>
      <c r="ES19" t="s">
        <v>197</v>
      </c>
      <c r="ET19">
        <v>5043</v>
      </c>
      <c r="EU19" t="s">
        <v>581</v>
      </c>
      <c r="EV19" t="s">
        <v>199</v>
      </c>
      <c r="EX19">
        <v>13</v>
      </c>
      <c r="EZ19" s="13">
        <f t="shared" si="2"/>
        <v>88.92307692307692</v>
      </c>
      <c r="FA19" s="13">
        <f t="shared" si="3"/>
        <v>84.476923076923072</v>
      </c>
      <c r="FB19" s="13">
        <f t="shared" si="4"/>
        <v>80.030769230769238</v>
      </c>
      <c r="FC19" s="13">
        <f>IF(K19=2,[1]Assumptions!$B$14,IF([1]Ferndale!K19=3,[1]Assumptions!$B$15,IF([1]Ferndale!K19=4,[1]Assumptions!$B$16,0)))</f>
        <v>0</v>
      </c>
      <c r="FD19" s="28"/>
      <c r="FE19" s="13">
        <f t="shared" si="5"/>
        <v>0</v>
      </c>
      <c r="FF19" s="13" t="e">
        <f>(J19/2)*[1]Assumptions!$H$2</f>
        <v>#VALUE!</v>
      </c>
      <c r="FG19" s="13">
        <f t="shared" si="6"/>
        <v>1200</v>
      </c>
      <c r="FH19" s="13">
        <f t="shared" si="7"/>
        <v>1241.1315924040655</v>
      </c>
      <c r="FI19" s="13">
        <f t="shared" si="8"/>
        <v>1117.018433163659</v>
      </c>
      <c r="FJ19" s="14" t="e">
        <f t="shared" si="0"/>
        <v>#VALUE!</v>
      </c>
      <c r="FK19" s="15">
        <f t="shared" si="1"/>
        <v>0</v>
      </c>
      <c r="FL19" s="16" t="e">
        <f t="shared" si="9"/>
        <v>#VALUE!</v>
      </c>
      <c r="FM19" s="16" t="e">
        <f t="shared" si="10"/>
        <v>#VALUE!</v>
      </c>
      <c r="FN19" s="16" t="e">
        <f t="shared" si="11"/>
        <v>#VALUE!</v>
      </c>
      <c r="FO19" s="16" t="e">
        <f t="shared" si="12"/>
        <v>#VALUE!</v>
      </c>
    </row>
    <row r="20" spans="1:171" x14ac:dyDescent="0.2">
      <c r="A20" s="20">
        <v>218006022</v>
      </c>
      <c r="B20" s="6" t="s">
        <v>153</v>
      </c>
      <c r="C20" s="6" t="s">
        <v>154</v>
      </c>
      <c r="D20" s="6" t="s">
        <v>298</v>
      </c>
      <c r="E20" s="6"/>
      <c r="F20" s="6"/>
      <c r="G20" s="6">
        <v>11760</v>
      </c>
      <c r="H20" s="6" t="s">
        <v>582</v>
      </c>
      <c r="I20" s="6"/>
      <c r="J20" s="6" t="s">
        <v>157</v>
      </c>
      <c r="K20" s="6" t="s">
        <v>204</v>
      </c>
      <c r="L20" s="6" t="s">
        <v>159</v>
      </c>
      <c r="M20" s="6">
        <v>48213</v>
      </c>
      <c r="N20" s="6">
        <v>1312</v>
      </c>
      <c r="O20" s="6">
        <v>44500</v>
      </c>
      <c r="P20" s="6">
        <v>5</v>
      </c>
      <c r="Q20" s="6">
        <v>1</v>
      </c>
      <c r="R20" s="6">
        <v>2112</v>
      </c>
      <c r="S20" s="6">
        <v>0.14000000000000001</v>
      </c>
      <c r="T20" s="6" t="s">
        <v>160</v>
      </c>
      <c r="U20" s="6"/>
      <c r="V20" s="6" t="s">
        <v>302</v>
      </c>
      <c r="W20" s="6" t="s">
        <v>248</v>
      </c>
      <c r="X20" s="6">
        <v>0</v>
      </c>
      <c r="Y20" s="6"/>
      <c r="Z20" s="6"/>
      <c r="AA20" s="6"/>
      <c r="AB20" s="6" t="s">
        <v>163</v>
      </c>
      <c r="AC20" s="6"/>
      <c r="AD20" s="6"/>
      <c r="AE20" s="6"/>
      <c r="AF20" s="6"/>
      <c r="AG20" s="6"/>
      <c r="AH20" s="6"/>
      <c r="AI20" s="6"/>
      <c r="AJ20" s="6"/>
      <c r="AK20" s="6"/>
      <c r="AL20" s="6"/>
      <c r="AM20" s="6"/>
      <c r="AN20" s="6"/>
      <c r="AO20" s="6"/>
      <c r="AP20" s="6"/>
      <c r="AQ20" s="6"/>
      <c r="AR20" s="6"/>
      <c r="AS20" s="6"/>
      <c r="AT20" s="6" t="s">
        <v>276</v>
      </c>
      <c r="AU20" s="6" t="s">
        <v>583</v>
      </c>
      <c r="AV20" s="6" t="s">
        <v>584</v>
      </c>
      <c r="AW20" s="6"/>
      <c r="AX20" s="6"/>
      <c r="AY20" s="6" t="s">
        <v>585</v>
      </c>
      <c r="AZ20" s="6" t="s">
        <v>169</v>
      </c>
      <c r="BA20" s="6" t="s">
        <v>280</v>
      </c>
      <c r="BB20" s="6" t="s">
        <v>254</v>
      </c>
      <c r="BC20" s="6" t="s">
        <v>586</v>
      </c>
      <c r="BD20" s="6"/>
      <c r="BE20" s="6"/>
      <c r="BF20" s="6"/>
      <c r="BG20" s="6" t="s">
        <v>173</v>
      </c>
      <c r="BH20" s="6">
        <v>30</v>
      </c>
      <c r="BI20" s="6"/>
      <c r="BJ20" s="6" t="s">
        <v>258</v>
      </c>
      <c r="BK20" s="6" t="s">
        <v>223</v>
      </c>
      <c r="BL20" s="6" t="s">
        <v>285</v>
      </c>
      <c r="BM20" s="6" t="s">
        <v>176</v>
      </c>
      <c r="BN20" s="6" t="b">
        <v>0</v>
      </c>
      <c r="BO20" s="6" t="b">
        <v>1</v>
      </c>
      <c r="BP20" s="6"/>
      <c r="BQ20" s="6" t="b">
        <v>0</v>
      </c>
      <c r="BR20" s="6"/>
      <c r="BS20" s="6"/>
      <c r="BT20" s="21"/>
      <c r="BU20" s="1">
        <v>43221.367210648146</v>
      </c>
      <c r="BV20" t="s">
        <v>587</v>
      </c>
      <c r="BW20">
        <v>49900</v>
      </c>
      <c r="BX20" t="s">
        <v>588</v>
      </c>
      <c r="BY20" t="s">
        <v>589</v>
      </c>
      <c r="BZ20" t="s">
        <v>179</v>
      </c>
      <c r="CA20" t="s">
        <v>333</v>
      </c>
      <c r="CB20" t="s">
        <v>590</v>
      </c>
      <c r="CC20" t="s">
        <v>591</v>
      </c>
      <c r="CD20">
        <v>365629</v>
      </c>
      <c r="CE20" s="2">
        <v>43124</v>
      </c>
      <c r="CF20">
        <v>392273</v>
      </c>
      <c r="CG20" t="s">
        <v>332</v>
      </c>
      <c r="CH20" t="s">
        <v>333</v>
      </c>
      <c r="CI20">
        <v>44500</v>
      </c>
      <c r="CJ20" s="2">
        <v>43124</v>
      </c>
      <c r="CK20" t="s">
        <v>183</v>
      </c>
      <c r="CL20" t="s">
        <v>184</v>
      </c>
      <c r="CN20" t="s">
        <v>592</v>
      </c>
      <c r="CR20">
        <v>49900</v>
      </c>
      <c r="CT20" t="s">
        <v>186</v>
      </c>
      <c r="CU20" t="s">
        <v>593</v>
      </c>
      <c r="CZ20" t="b">
        <v>1</v>
      </c>
      <c r="DA20" t="b">
        <v>1</v>
      </c>
      <c r="DB20" t="b">
        <v>1</v>
      </c>
      <c r="DC20" t="b">
        <v>1</v>
      </c>
      <c r="DD20">
        <v>1</v>
      </c>
      <c r="DE20" t="b">
        <v>0</v>
      </c>
      <c r="DF20" t="s">
        <v>594</v>
      </c>
      <c r="DG20" t="s">
        <v>595</v>
      </c>
      <c r="DH20" t="s">
        <v>595</v>
      </c>
      <c r="DJ20" t="s">
        <v>189</v>
      </c>
      <c r="DK20" t="s">
        <v>204</v>
      </c>
      <c r="DS20" t="s">
        <v>10</v>
      </c>
      <c r="DT20" t="s">
        <v>190</v>
      </c>
      <c r="DU20" t="s">
        <v>191</v>
      </c>
      <c r="DX20" s="3">
        <v>2112</v>
      </c>
      <c r="DZ20" t="s">
        <v>295</v>
      </c>
      <c r="EA20" s="3">
        <v>2112</v>
      </c>
      <c r="EB20" s="3">
        <v>1500</v>
      </c>
      <c r="EC20" t="s">
        <v>596</v>
      </c>
      <c r="ED20">
        <v>1038</v>
      </c>
      <c r="EE20">
        <v>118</v>
      </c>
      <c r="EF20" t="s">
        <v>438</v>
      </c>
      <c r="EG20" t="b">
        <v>0</v>
      </c>
      <c r="EH20" s="1">
        <v>43124.554490740738</v>
      </c>
      <c r="EI20" t="s">
        <v>195</v>
      </c>
      <c r="EM20" t="s">
        <v>196</v>
      </c>
      <c r="EQ20">
        <v>1915</v>
      </c>
      <c r="ES20" t="s">
        <v>197</v>
      </c>
      <c r="ET20">
        <v>5055</v>
      </c>
      <c r="EX20">
        <v>8</v>
      </c>
      <c r="EZ20" s="13">
        <f t="shared" si="2"/>
        <v>21.070075757575758</v>
      </c>
      <c r="FA20" s="13">
        <f t="shared" si="3"/>
        <v>20.016571969696969</v>
      </c>
      <c r="FB20" s="13">
        <f t="shared" si="4"/>
        <v>18.963068181818183</v>
      </c>
      <c r="FC20" s="13">
        <f>IF(K20=2,[1]Assumptions!$B$14,IF([1]Ferndale!K20=3,[1]Assumptions!$B$15,IF([1]Ferndale!K20=4,[1]Assumptions!$B$16,0)))</f>
        <v>0</v>
      </c>
      <c r="FD20" s="28"/>
      <c r="FE20" s="13">
        <f t="shared" si="5"/>
        <v>0</v>
      </c>
      <c r="FF20" s="13" t="e">
        <f>(J20/2)*[1]Assumptions!$H$2</f>
        <v>#VALUE!</v>
      </c>
      <c r="FG20" s="13">
        <f t="shared" si="6"/>
        <v>1200</v>
      </c>
      <c r="FH20" s="13">
        <f t="shared" si="7"/>
        <v>191.10849779232151</v>
      </c>
      <c r="FI20" s="13">
        <f t="shared" si="8"/>
        <v>171.99764801308936</v>
      </c>
      <c r="FJ20" s="14" t="e">
        <f t="shared" si="0"/>
        <v>#VALUE!</v>
      </c>
      <c r="FK20" s="15">
        <f t="shared" si="1"/>
        <v>0</v>
      </c>
      <c r="FL20" s="16" t="e">
        <f t="shared" si="9"/>
        <v>#VALUE!</v>
      </c>
      <c r="FM20" s="16" t="e">
        <f t="shared" si="10"/>
        <v>#VALUE!</v>
      </c>
      <c r="FN20" s="16" t="e">
        <f t="shared" si="11"/>
        <v>#VALUE!</v>
      </c>
      <c r="FO20" s="16" t="e">
        <f t="shared" si="12"/>
        <v>#VALUE!</v>
      </c>
    </row>
    <row r="21" spans="1:171" x14ac:dyDescent="0.2">
      <c r="A21" s="20">
        <v>218009735</v>
      </c>
      <c r="B21" s="6" t="s">
        <v>153</v>
      </c>
      <c r="C21" s="6" t="s">
        <v>154</v>
      </c>
      <c r="D21" s="6" t="s">
        <v>597</v>
      </c>
      <c r="E21" s="6"/>
      <c r="F21" s="6"/>
      <c r="G21" s="6">
        <v>12667</v>
      </c>
      <c r="H21" s="6" t="s">
        <v>598</v>
      </c>
      <c r="I21" s="6"/>
      <c r="J21" s="6" t="s">
        <v>157</v>
      </c>
      <c r="K21" s="6" t="s">
        <v>204</v>
      </c>
      <c r="L21" s="6" t="s">
        <v>159</v>
      </c>
      <c r="M21" s="6">
        <v>48238</v>
      </c>
      <c r="N21" s="6">
        <v>3171</v>
      </c>
      <c r="O21" s="6">
        <v>40000</v>
      </c>
      <c r="P21" s="6">
        <v>3</v>
      </c>
      <c r="Q21" s="6">
        <v>2</v>
      </c>
      <c r="R21" s="6">
        <v>2050</v>
      </c>
      <c r="S21" s="6">
        <v>0.09</v>
      </c>
      <c r="T21" s="6" t="s">
        <v>245</v>
      </c>
      <c r="U21" s="6"/>
      <c r="V21" s="6" t="s">
        <v>302</v>
      </c>
      <c r="W21" s="6" t="s">
        <v>248</v>
      </c>
      <c r="X21" s="6">
        <v>0</v>
      </c>
      <c r="Y21" s="6"/>
      <c r="Z21" s="6"/>
      <c r="AA21" s="6"/>
      <c r="AB21" s="6" t="s">
        <v>163</v>
      </c>
      <c r="AC21" s="6"/>
      <c r="AD21" s="6"/>
      <c r="AE21" s="6"/>
      <c r="AF21" s="6"/>
      <c r="AG21" s="6"/>
      <c r="AH21" s="6"/>
      <c r="AI21" s="6"/>
      <c r="AJ21" s="6"/>
      <c r="AK21" s="6"/>
      <c r="AL21" s="6"/>
      <c r="AM21" s="6"/>
      <c r="AN21" s="6"/>
      <c r="AO21" s="6"/>
      <c r="AP21" s="6"/>
      <c r="AQ21" s="6"/>
      <c r="AR21" s="6"/>
      <c r="AS21" s="6"/>
      <c r="AT21" s="6" t="s">
        <v>276</v>
      </c>
      <c r="AU21" s="6" t="s">
        <v>599</v>
      </c>
      <c r="AV21" s="6" t="s">
        <v>600</v>
      </c>
      <c r="AW21" s="6"/>
      <c r="AX21" s="6"/>
      <c r="AY21" s="6" t="s">
        <v>601</v>
      </c>
      <c r="AZ21" s="6" t="s">
        <v>169</v>
      </c>
      <c r="BA21" s="6" t="s">
        <v>602</v>
      </c>
      <c r="BB21" s="6" t="s">
        <v>171</v>
      </c>
      <c r="BC21" s="6" t="s">
        <v>603</v>
      </c>
      <c r="BD21" s="6"/>
      <c r="BE21" s="6"/>
      <c r="BF21" s="6"/>
      <c r="BG21" s="6" t="s">
        <v>173</v>
      </c>
      <c r="BH21" s="6">
        <v>35</v>
      </c>
      <c r="BI21" s="6"/>
      <c r="BJ21" s="6" t="s">
        <v>258</v>
      </c>
      <c r="BK21" s="6" t="s">
        <v>284</v>
      </c>
      <c r="BL21" s="6" t="s">
        <v>285</v>
      </c>
      <c r="BM21" s="6" t="s">
        <v>176</v>
      </c>
      <c r="BN21" s="6" t="b">
        <v>0</v>
      </c>
      <c r="BO21" s="6" t="b">
        <v>1</v>
      </c>
      <c r="BP21" s="6"/>
      <c r="BQ21" s="6" t="b">
        <v>0</v>
      </c>
      <c r="BR21" s="6"/>
      <c r="BS21" s="6"/>
      <c r="BT21" s="21"/>
      <c r="BU21" s="1">
        <v>43164.703587962962</v>
      </c>
      <c r="BV21" t="s">
        <v>587</v>
      </c>
      <c r="BX21" t="s">
        <v>588</v>
      </c>
      <c r="BY21" t="s">
        <v>604</v>
      </c>
      <c r="BZ21" t="s">
        <v>179</v>
      </c>
      <c r="CA21" t="s">
        <v>605</v>
      </c>
      <c r="CB21" t="s">
        <v>606</v>
      </c>
      <c r="CC21" t="s">
        <v>607</v>
      </c>
      <c r="CD21">
        <v>390613</v>
      </c>
      <c r="CE21" s="2">
        <v>43137</v>
      </c>
      <c r="CF21">
        <v>316993</v>
      </c>
      <c r="CG21" t="s">
        <v>608</v>
      </c>
      <c r="CH21" t="s">
        <v>605</v>
      </c>
      <c r="CI21">
        <v>40000</v>
      </c>
      <c r="CJ21" s="2">
        <v>43137</v>
      </c>
      <c r="CK21" t="s">
        <v>183</v>
      </c>
      <c r="CL21" t="s">
        <v>184</v>
      </c>
      <c r="CN21" t="s">
        <v>609</v>
      </c>
      <c r="CR21">
        <v>40000</v>
      </c>
      <c r="CT21" t="s">
        <v>186</v>
      </c>
      <c r="CU21" t="s">
        <v>610</v>
      </c>
      <c r="CZ21" t="b">
        <v>1</v>
      </c>
      <c r="DA21" t="b">
        <v>1</v>
      </c>
      <c r="DB21" t="b">
        <v>1</v>
      </c>
      <c r="DC21" t="b">
        <v>1</v>
      </c>
      <c r="DD21">
        <v>1</v>
      </c>
      <c r="DE21" t="b">
        <v>0</v>
      </c>
      <c r="DF21" t="s">
        <v>232</v>
      </c>
      <c r="DG21" t="s">
        <v>611</v>
      </c>
      <c r="DH21" t="s">
        <v>612</v>
      </c>
      <c r="DJ21" t="s">
        <v>269</v>
      </c>
      <c r="DK21" t="s">
        <v>204</v>
      </c>
      <c r="DS21" t="s">
        <v>10</v>
      </c>
      <c r="DT21" t="s">
        <v>613</v>
      </c>
      <c r="DU21" t="s">
        <v>191</v>
      </c>
      <c r="DX21" s="3">
        <v>2050</v>
      </c>
      <c r="DZ21" t="s">
        <v>295</v>
      </c>
      <c r="EA21" s="3">
        <v>2050</v>
      </c>
      <c r="EB21">
        <v>600</v>
      </c>
      <c r="EC21" t="s">
        <v>614</v>
      </c>
      <c r="ED21">
        <v>1184</v>
      </c>
      <c r="EE21">
        <v>125</v>
      </c>
      <c r="EF21" t="s">
        <v>237</v>
      </c>
      <c r="EG21" t="b">
        <v>0</v>
      </c>
      <c r="EH21" s="1">
        <v>43137.633009259262</v>
      </c>
      <c r="EI21" t="s">
        <v>195</v>
      </c>
      <c r="EM21" t="s">
        <v>615</v>
      </c>
      <c r="EQ21">
        <v>1925</v>
      </c>
      <c r="ES21" t="s">
        <v>197</v>
      </c>
      <c r="ET21">
        <v>5042</v>
      </c>
      <c r="EU21" t="s">
        <v>418</v>
      </c>
      <c r="EV21" t="s">
        <v>199</v>
      </c>
      <c r="EX21">
        <v>7</v>
      </c>
      <c r="EZ21" s="13">
        <f t="shared" si="2"/>
        <v>19.512195121951219</v>
      </c>
      <c r="FA21" s="13">
        <f t="shared" si="3"/>
        <v>18.536585365853657</v>
      </c>
      <c r="FB21" s="13">
        <f t="shared" si="4"/>
        <v>17.560975609756099</v>
      </c>
      <c r="FC21" s="13">
        <f>IF(K21=2,[1]Assumptions!$B$14,IF([1]Ferndale!K21=3,[1]Assumptions!$B$15,IF([1]Ferndale!K21=4,[1]Assumptions!$B$16,0)))</f>
        <v>0</v>
      </c>
      <c r="FD21" s="28"/>
      <c r="FE21" s="13">
        <f t="shared" si="5"/>
        <v>0</v>
      </c>
      <c r="FF21" s="13" t="e">
        <f>(J21/2)*[1]Assumptions!$H$2</f>
        <v>#VALUE!</v>
      </c>
      <c r="FG21" s="13">
        <f t="shared" si="6"/>
        <v>1200</v>
      </c>
      <c r="FH21" s="13">
        <f t="shared" si="7"/>
        <v>171.7829193638845</v>
      </c>
      <c r="FI21" s="13">
        <f t="shared" si="8"/>
        <v>154.60462742749604</v>
      </c>
      <c r="FJ21" s="14" t="e">
        <f t="shared" si="0"/>
        <v>#VALUE!</v>
      </c>
      <c r="FK21" s="15">
        <f t="shared" si="1"/>
        <v>0</v>
      </c>
      <c r="FL21" s="16" t="e">
        <f t="shared" si="9"/>
        <v>#VALUE!</v>
      </c>
      <c r="FM21" s="16" t="e">
        <f t="shared" si="10"/>
        <v>#VALUE!</v>
      </c>
      <c r="FN21" s="16" t="e">
        <f t="shared" si="11"/>
        <v>#VALUE!</v>
      </c>
      <c r="FO21" s="16" t="e">
        <f t="shared" si="12"/>
        <v>#VALUE!</v>
      </c>
    </row>
    <row r="22" spans="1:171" x14ac:dyDescent="0.2">
      <c r="A22" s="20">
        <v>218041783</v>
      </c>
      <c r="B22" s="6" t="s">
        <v>153</v>
      </c>
      <c r="C22" s="6" t="s">
        <v>200</v>
      </c>
      <c r="D22" s="6" t="s">
        <v>495</v>
      </c>
      <c r="E22" s="6" t="s">
        <v>218</v>
      </c>
      <c r="F22" s="6">
        <v>205</v>
      </c>
      <c r="G22" s="6">
        <v>444</v>
      </c>
      <c r="H22" s="6" t="s">
        <v>616</v>
      </c>
      <c r="I22" s="6"/>
      <c r="J22" s="6"/>
      <c r="K22" s="6" t="s">
        <v>204</v>
      </c>
      <c r="L22" s="6" t="s">
        <v>159</v>
      </c>
      <c r="M22" s="6">
        <v>48201</v>
      </c>
      <c r="N22" s="6"/>
      <c r="O22" s="6">
        <v>455000</v>
      </c>
      <c r="P22" s="6">
        <v>2</v>
      </c>
      <c r="Q22" s="6">
        <v>2</v>
      </c>
      <c r="R22" s="6">
        <v>1439</v>
      </c>
      <c r="S22" s="6">
        <v>0</v>
      </c>
      <c r="T22" s="6" t="s">
        <v>617</v>
      </c>
      <c r="U22" s="6" t="s">
        <v>618</v>
      </c>
      <c r="V22" s="6" t="s">
        <v>619</v>
      </c>
      <c r="W22" s="6" t="s">
        <v>344</v>
      </c>
      <c r="X22" s="6"/>
      <c r="Y22" s="6">
        <v>440</v>
      </c>
      <c r="Z22" s="6" t="s">
        <v>208</v>
      </c>
      <c r="AA22" s="6"/>
      <c r="AB22" s="6"/>
      <c r="AC22" s="6"/>
      <c r="AD22" s="6"/>
      <c r="AE22" s="6"/>
      <c r="AF22" s="6"/>
      <c r="AG22" s="6"/>
      <c r="AH22" s="6"/>
      <c r="AI22" s="6"/>
      <c r="AJ22" s="6"/>
      <c r="AK22" s="6"/>
      <c r="AL22" s="6"/>
      <c r="AM22" s="6"/>
      <c r="AN22" s="6"/>
      <c r="AO22" s="6"/>
      <c r="AP22" s="6"/>
      <c r="AQ22" s="6"/>
      <c r="AR22" s="6"/>
      <c r="AS22" s="6"/>
      <c r="AT22" s="6" t="s">
        <v>276</v>
      </c>
      <c r="AU22" s="6" t="s">
        <v>620</v>
      </c>
      <c r="AV22" s="6" t="s">
        <v>621</v>
      </c>
      <c r="AW22" s="6" t="s">
        <v>622</v>
      </c>
      <c r="AX22" s="6"/>
      <c r="AY22" s="6" t="s">
        <v>623</v>
      </c>
      <c r="AZ22" s="6" t="s">
        <v>218</v>
      </c>
      <c r="BA22" s="6" t="s">
        <v>624</v>
      </c>
      <c r="BB22" s="6" t="s">
        <v>254</v>
      </c>
      <c r="BC22" s="6" t="s">
        <v>502</v>
      </c>
      <c r="BD22" s="6"/>
      <c r="BE22" s="6"/>
      <c r="BF22" s="6"/>
      <c r="BG22" s="6" t="s">
        <v>523</v>
      </c>
      <c r="BH22" s="6"/>
      <c r="BI22" s="6"/>
      <c r="BJ22" s="6" t="s">
        <v>625</v>
      </c>
      <c r="BK22" s="6" t="s">
        <v>174</v>
      </c>
      <c r="BL22" s="6" t="s">
        <v>285</v>
      </c>
      <c r="BM22" s="6" t="s">
        <v>176</v>
      </c>
      <c r="BN22" s="6" t="b">
        <v>1</v>
      </c>
      <c r="BO22" s="6" t="b">
        <v>1</v>
      </c>
      <c r="BP22" s="6" t="s">
        <v>626</v>
      </c>
      <c r="BQ22" s="6" t="b">
        <v>0</v>
      </c>
      <c r="BR22" s="6"/>
      <c r="BS22" s="6"/>
      <c r="BT22" s="21"/>
      <c r="BU22" s="1">
        <v>43234.670300925929</v>
      </c>
      <c r="BV22" t="s">
        <v>259</v>
      </c>
      <c r="BY22" t="s">
        <v>627</v>
      </c>
      <c r="BZ22" t="s">
        <v>179</v>
      </c>
      <c r="CA22" t="s">
        <v>628</v>
      </c>
      <c r="CB22" t="s">
        <v>629</v>
      </c>
      <c r="CC22" t="s">
        <v>630</v>
      </c>
      <c r="CD22">
        <v>316837</v>
      </c>
      <c r="CE22" s="2">
        <v>43234</v>
      </c>
      <c r="CF22">
        <v>343565</v>
      </c>
      <c r="CG22" t="s">
        <v>631</v>
      </c>
      <c r="CH22" t="s">
        <v>628</v>
      </c>
      <c r="CI22">
        <v>455000</v>
      </c>
      <c r="CJ22" s="2">
        <v>43234</v>
      </c>
      <c r="CK22" t="s">
        <v>183</v>
      </c>
      <c r="CL22" t="s">
        <v>184</v>
      </c>
      <c r="CR22">
        <v>455000</v>
      </c>
      <c r="CT22" t="s">
        <v>186</v>
      </c>
      <c r="CU22">
        <v>2000889.0390000001</v>
      </c>
      <c r="CZ22" t="b">
        <v>1</v>
      </c>
      <c r="DA22" t="b">
        <v>1</v>
      </c>
      <c r="DB22" t="b">
        <v>1</v>
      </c>
      <c r="DC22" t="b">
        <v>1</v>
      </c>
      <c r="DD22">
        <v>37</v>
      </c>
      <c r="DE22" t="b">
        <v>0</v>
      </c>
      <c r="DF22" t="s">
        <v>632</v>
      </c>
      <c r="DG22" t="s">
        <v>633</v>
      </c>
      <c r="DH22" t="s">
        <v>634</v>
      </c>
      <c r="DJ22" t="s">
        <v>269</v>
      </c>
      <c r="DK22" t="s">
        <v>204</v>
      </c>
      <c r="DS22" t="s">
        <v>10</v>
      </c>
      <c r="DT22" t="s">
        <v>190</v>
      </c>
      <c r="DU22" t="s">
        <v>191</v>
      </c>
      <c r="DX22" s="3">
        <v>1439</v>
      </c>
      <c r="DZ22" t="s">
        <v>635</v>
      </c>
      <c r="EA22" s="3">
        <v>1439</v>
      </c>
      <c r="ED22">
        <v>1025</v>
      </c>
      <c r="EE22">
        <v>220</v>
      </c>
      <c r="EF22" t="s">
        <v>237</v>
      </c>
      <c r="EG22" t="b">
        <v>0</v>
      </c>
      <c r="EH22" s="1">
        <v>43234.656111111108</v>
      </c>
      <c r="EI22" t="s">
        <v>195</v>
      </c>
      <c r="EJ22">
        <v>205</v>
      </c>
      <c r="EL22" t="s">
        <v>176</v>
      </c>
      <c r="EM22" t="s">
        <v>196</v>
      </c>
      <c r="EQ22">
        <v>1920</v>
      </c>
      <c r="ER22">
        <v>2010</v>
      </c>
      <c r="ES22" t="s">
        <v>197</v>
      </c>
      <c r="ET22">
        <v>5052</v>
      </c>
      <c r="EX22">
        <v>6</v>
      </c>
      <c r="EZ22" s="13">
        <f t="shared" si="2"/>
        <v>316.1917998610146</v>
      </c>
      <c r="FA22" s="13">
        <f t="shared" si="3"/>
        <v>300.38220986796387</v>
      </c>
      <c r="FB22" s="13">
        <f t="shared" si="4"/>
        <v>284.57261987491313</v>
      </c>
      <c r="FC22" s="13">
        <f>IF(K22=2,[1]Assumptions!$B$14,IF([1]Ferndale!K22=3,[1]Assumptions!$B$15,IF([1]Ferndale!K22=4,[1]Assumptions!$B$16,0)))</f>
        <v>0</v>
      </c>
      <c r="FD22" s="28"/>
      <c r="FE22" s="13">
        <f t="shared" si="5"/>
        <v>0</v>
      </c>
      <c r="FF22" s="13">
        <f>(J22/2)*[1]Assumptions!$H$2</f>
        <v>0</v>
      </c>
      <c r="FG22" s="13">
        <f t="shared" si="6"/>
        <v>0</v>
      </c>
      <c r="FH22" s="13">
        <f t="shared" si="7"/>
        <v>1954.0307077641862</v>
      </c>
      <c r="FI22" s="13">
        <f t="shared" si="8"/>
        <v>1758.6276369877676</v>
      </c>
      <c r="FJ22" s="14" t="e">
        <f t="shared" si="0"/>
        <v>#DIV/0!</v>
      </c>
      <c r="FK22" s="15">
        <f t="shared" si="1"/>
        <v>0</v>
      </c>
      <c r="FL22" s="16">
        <f t="shared" si="9"/>
        <v>0</v>
      </c>
      <c r="FM22" s="16">
        <f t="shared" si="10"/>
        <v>-0.25767437904582674</v>
      </c>
      <c r="FN22" s="16">
        <f t="shared" si="11"/>
        <v>0</v>
      </c>
      <c r="FO22" s="16">
        <f t="shared" si="12"/>
        <v>-0.25767437904582674</v>
      </c>
    </row>
    <row r="23" spans="1:171" x14ac:dyDescent="0.2">
      <c r="A23" s="20">
        <v>218010292</v>
      </c>
      <c r="B23" s="6" t="s">
        <v>153</v>
      </c>
      <c r="C23" s="6" t="s">
        <v>154</v>
      </c>
      <c r="D23" s="6" t="s">
        <v>242</v>
      </c>
      <c r="E23" s="6"/>
      <c r="F23" s="6"/>
      <c r="G23" s="6">
        <v>2696</v>
      </c>
      <c r="H23" s="6" t="s">
        <v>636</v>
      </c>
      <c r="I23" s="6"/>
      <c r="J23" s="6" t="s">
        <v>157</v>
      </c>
      <c r="K23" s="6" t="s">
        <v>204</v>
      </c>
      <c r="L23" s="6" t="s">
        <v>159</v>
      </c>
      <c r="M23" s="6">
        <v>48206</v>
      </c>
      <c r="N23" s="6">
        <v>1442</v>
      </c>
      <c r="O23" s="6">
        <v>39900</v>
      </c>
      <c r="P23" s="6">
        <v>4</v>
      </c>
      <c r="Q23" s="6">
        <v>1</v>
      </c>
      <c r="R23" s="6">
        <v>1294</v>
      </c>
      <c r="S23" s="6">
        <v>0.1</v>
      </c>
      <c r="T23" s="6" t="s">
        <v>160</v>
      </c>
      <c r="U23" s="6"/>
      <c r="V23" s="6" t="s">
        <v>302</v>
      </c>
      <c r="W23" s="6" t="s">
        <v>422</v>
      </c>
      <c r="X23" s="6">
        <v>0</v>
      </c>
      <c r="Y23" s="6"/>
      <c r="Z23" s="6"/>
      <c r="AA23" s="6"/>
      <c r="AB23" s="6" t="s">
        <v>163</v>
      </c>
      <c r="AC23" s="6"/>
      <c r="AD23" s="6"/>
      <c r="AE23" s="6" t="s">
        <v>637</v>
      </c>
      <c r="AF23" s="6" t="s">
        <v>638</v>
      </c>
      <c r="AG23" s="6" t="s">
        <v>639</v>
      </c>
      <c r="AH23" s="6">
        <v>402997</v>
      </c>
      <c r="AI23" s="6">
        <v>367613</v>
      </c>
      <c r="AJ23" s="6" t="s">
        <v>640</v>
      </c>
      <c r="AK23" s="6" t="s">
        <v>637</v>
      </c>
      <c r="AL23" s="6"/>
      <c r="AM23" s="6"/>
      <c r="AN23" s="6"/>
      <c r="AO23" s="6"/>
      <c r="AP23" s="6"/>
      <c r="AQ23" s="6"/>
      <c r="AR23" s="6"/>
      <c r="AS23" s="6"/>
      <c r="AT23" s="6" t="s">
        <v>423</v>
      </c>
      <c r="AU23" s="6" t="s">
        <v>641</v>
      </c>
      <c r="AV23" s="6" t="s">
        <v>642</v>
      </c>
      <c r="AW23" s="6"/>
      <c r="AX23" s="22">
        <v>1300</v>
      </c>
      <c r="AY23" s="6" t="s">
        <v>643</v>
      </c>
      <c r="AZ23" s="6" t="s">
        <v>169</v>
      </c>
      <c r="BA23" s="6" t="s">
        <v>644</v>
      </c>
      <c r="BB23" s="6" t="s">
        <v>254</v>
      </c>
      <c r="BC23" s="6" t="s">
        <v>243</v>
      </c>
      <c r="BD23" s="6"/>
      <c r="BE23" s="6"/>
      <c r="BF23" s="6"/>
      <c r="BG23" s="6" t="s">
        <v>173</v>
      </c>
      <c r="BH23" s="6">
        <v>35</v>
      </c>
      <c r="BI23" s="6"/>
      <c r="BJ23" s="6"/>
      <c r="BK23" s="6" t="s">
        <v>174</v>
      </c>
      <c r="BL23" s="6" t="s">
        <v>285</v>
      </c>
      <c r="BM23" s="6" t="s">
        <v>176</v>
      </c>
      <c r="BN23" s="6" t="b">
        <v>0</v>
      </c>
      <c r="BO23" s="6" t="b">
        <v>1</v>
      </c>
      <c r="BP23" s="6"/>
      <c r="BQ23" s="6" t="b">
        <v>1</v>
      </c>
      <c r="BR23" s="6">
        <v>0</v>
      </c>
      <c r="BS23" s="6">
        <v>249</v>
      </c>
      <c r="BT23" s="21">
        <v>2</v>
      </c>
      <c r="BU23" s="1">
        <v>43139.453425925924</v>
      </c>
      <c r="BV23" t="s">
        <v>259</v>
      </c>
      <c r="BY23" t="s">
        <v>645</v>
      </c>
      <c r="BZ23" t="s">
        <v>179</v>
      </c>
      <c r="CA23" t="s">
        <v>637</v>
      </c>
      <c r="CB23" t="s">
        <v>646</v>
      </c>
      <c r="CC23" t="s">
        <v>647</v>
      </c>
      <c r="CD23">
        <v>272277</v>
      </c>
      <c r="CE23" s="2">
        <v>43139</v>
      </c>
      <c r="CF23">
        <v>367613</v>
      </c>
      <c r="CG23" t="s">
        <v>640</v>
      </c>
      <c r="CH23" t="s">
        <v>637</v>
      </c>
      <c r="CI23">
        <v>39900</v>
      </c>
      <c r="CJ23" s="2">
        <v>43139</v>
      </c>
      <c r="CK23" t="s">
        <v>183</v>
      </c>
      <c r="CL23" t="s">
        <v>184</v>
      </c>
      <c r="CN23" t="s">
        <v>648</v>
      </c>
      <c r="CR23">
        <v>39900</v>
      </c>
      <c r="CT23" t="s">
        <v>186</v>
      </c>
      <c r="CU23" t="s">
        <v>649</v>
      </c>
      <c r="CZ23" t="b">
        <v>1</v>
      </c>
      <c r="DA23" t="b">
        <v>1</v>
      </c>
      <c r="DB23" t="b">
        <v>1</v>
      </c>
      <c r="DC23" t="b">
        <v>1</v>
      </c>
      <c r="DD23">
        <v>1</v>
      </c>
      <c r="DE23" t="b">
        <v>0</v>
      </c>
      <c r="DF23" t="s">
        <v>650</v>
      </c>
      <c r="DG23" t="s">
        <v>651</v>
      </c>
      <c r="DH23" t="s">
        <v>652</v>
      </c>
      <c r="DJ23" t="s">
        <v>269</v>
      </c>
      <c r="DK23" t="s">
        <v>204</v>
      </c>
      <c r="DS23" t="s">
        <v>10</v>
      </c>
      <c r="DT23" t="s">
        <v>190</v>
      </c>
      <c r="DU23" t="s">
        <v>191</v>
      </c>
      <c r="DX23" s="3">
        <v>1294</v>
      </c>
      <c r="DZ23" t="s">
        <v>295</v>
      </c>
      <c r="EA23" s="3">
        <v>1294</v>
      </c>
      <c r="EB23">
        <v>647</v>
      </c>
      <c r="EC23" t="s">
        <v>653</v>
      </c>
      <c r="ED23">
        <v>1201</v>
      </c>
      <c r="EE23">
        <v>143</v>
      </c>
      <c r="EF23" t="s">
        <v>379</v>
      </c>
      <c r="EG23" t="b">
        <v>0</v>
      </c>
      <c r="EH23" s="1">
        <v>43139.433506944442</v>
      </c>
      <c r="EI23" t="s">
        <v>195</v>
      </c>
      <c r="EM23" t="s">
        <v>196</v>
      </c>
      <c r="EQ23">
        <v>1922</v>
      </c>
      <c r="ES23" t="s">
        <v>197</v>
      </c>
      <c r="ET23">
        <v>5043</v>
      </c>
      <c r="EX23">
        <v>6</v>
      </c>
      <c r="EZ23" s="13">
        <f t="shared" si="2"/>
        <v>30.834621329211746</v>
      </c>
      <c r="FA23" s="13">
        <f t="shared" si="3"/>
        <v>29.292890262751158</v>
      </c>
      <c r="FB23" s="13">
        <f t="shared" si="4"/>
        <v>27.751159196290573</v>
      </c>
      <c r="FC23" s="13">
        <f>IF(K23=2,[1]Assumptions!$B$14,IF([1]Ferndale!K23=3,[1]Assumptions!$B$15,IF([1]Ferndale!K23=4,[1]Assumptions!$B$16,0)))</f>
        <v>0</v>
      </c>
      <c r="FD23" s="28"/>
      <c r="FE23" s="13">
        <f t="shared" si="5"/>
        <v>0</v>
      </c>
      <c r="FF23" s="13" t="e">
        <f>(J23/2)*[1]Assumptions!$H$2</f>
        <v>#VALUE!</v>
      </c>
      <c r="FG23" s="13">
        <f t="shared" si="6"/>
        <v>1200</v>
      </c>
      <c r="FH23" s="13">
        <f t="shared" si="7"/>
        <v>171.35346206547479</v>
      </c>
      <c r="FI23" s="13">
        <f t="shared" si="8"/>
        <v>154.21811585892732</v>
      </c>
      <c r="FJ23" s="14" t="e">
        <f t="shared" si="0"/>
        <v>#VALUE!</v>
      </c>
      <c r="FK23" s="15">
        <f t="shared" si="1"/>
        <v>0</v>
      </c>
      <c r="FL23" s="16" t="e">
        <f t="shared" si="9"/>
        <v>#VALUE!</v>
      </c>
      <c r="FM23" s="16" t="e">
        <f t="shared" si="10"/>
        <v>#VALUE!</v>
      </c>
      <c r="FN23" s="16" t="e">
        <f t="shared" si="11"/>
        <v>#VALUE!</v>
      </c>
      <c r="FO23" s="16" t="e">
        <f t="shared" si="12"/>
        <v>#VALUE!</v>
      </c>
    </row>
    <row r="24" spans="1:171" x14ac:dyDescent="0.2">
      <c r="A24" s="20">
        <v>218010400</v>
      </c>
      <c r="B24" s="6" t="s">
        <v>153</v>
      </c>
      <c r="C24" s="6" t="s">
        <v>154</v>
      </c>
      <c r="D24" s="6" t="s">
        <v>242</v>
      </c>
      <c r="E24" s="6"/>
      <c r="F24" s="6"/>
      <c r="G24" s="6">
        <v>149</v>
      </c>
      <c r="H24" s="6" t="s">
        <v>654</v>
      </c>
      <c r="I24" s="6"/>
      <c r="J24" s="6" t="s">
        <v>157</v>
      </c>
      <c r="K24" s="6" t="s">
        <v>204</v>
      </c>
      <c r="L24" s="6" t="s">
        <v>159</v>
      </c>
      <c r="M24" s="6">
        <v>48202</v>
      </c>
      <c r="N24" s="6">
        <v>2000</v>
      </c>
      <c r="O24" s="6">
        <v>599000</v>
      </c>
      <c r="P24" s="6">
        <v>4</v>
      </c>
      <c r="Q24" s="6">
        <v>5.0999999999999996</v>
      </c>
      <c r="R24" s="6">
        <v>3250</v>
      </c>
      <c r="S24" s="6">
        <v>0.19</v>
      </c>
      <c r="T24" s="6" t="s">
        <v>160</v>
      </c>
      <c r="U24" s="6" t="s">
        <v>655</v>
      </c>
      <c r="V24" s="6" t="s">
        <v>302</v>
      </c>
      <c r="W24" s="6" t="s">
        <v>248</v>
      </c>
      <c r="X24" s="6">
        <v>0</v>
      </c>
      <c r="Y24" s="6"/>
      <c r="Z24" s="6"/>
      <c r="AA24" s="6"/>
      <c r="AB24" s="6" t="s">
        <v>656</v>
      </c>
      <c r="AC24" s="6"/>
      <c r="AD24" s="6"/>
      <c r="AE24" s="6"/>
      <c r="AF24" s="6"/>
      <c r="AG24" s="6"/>
      <c r="AH24" s="6"/>
      <c r="AI24" s="6"/>
      <c r="AJ24" s="6"/>
      <c r="AK24" s="6"/>
      <c r="AL24" s="6"/>
      <c r="AM24" s="6"/>
      <c r="AN24" s="6"/>
      <c r="AO24" s="6"/>
      <c r="AP24" s="6"/>
      <c r="AQ24" s="6"/>
      <c r="AR24" s="6"/>
      <c r="AS24" s="6"/>
      <c r="AT24" s="6" t="s">
        <v>657</v>
      </c>
      <c r="AU24" s="6" t="s">
        <v>658</v>
      </c>
      <c r="AV24" s="6" t="s">
        <v>659</v>
      </c>
      <c r="AW24" s="6" t="s">
        <v>403</v>
      </c>
      <c r="AX24" s="6"/>
      <c r="AY24" s="6" t="s">
        <v>660</v>
      </c>
      <c r="AZ24" s="6" t="s">
        <v>218</v>
      </c>
      <c r="BA24" s="6" t="s">
        <v>570</v>
      </c>
      <c r="BB24" s="6" t="s">
        <v>254</v>
      </c>
      <c r="BC24" s="6" t="s">
        <v>661</v>
      </c>
      <c r="BD24" s="6" t="s">
        <v>385</v>
      </c>
      <c r="BE24" s="6" t="s">
        <v>662</v>
      </c>
      <c r="BF24" s="6" t="s">
        <v>257</v>
      </c>
      <c r="BG24" s="6" t="s">
        <v>173</v>
      </c>
      <c r="BH24" s="6">
        <v>50</v>
      </c>
      <c r="BI24" s="6"/>
      <c r="BJ24" s="6" t="s">
        <v>663</v>
      </c>
      <c r="BK24" s="6" t="s">
        <v>223</v>
      </c>
      <c r="BL24" s="6" t="s">
        <v>664</v>
      </c>
      <c r="BM24" s="6" t="s">
        <v>176</v>
      </c>
      <c r="BN24" s="6" t="b">
        <v>0</v>
      </c>
      <c r="BO24" s="6" t="b">
        <v>1</v>
      </c>
      <c r="BP24" s="6" t="s">
        <v>665</v>
      </c>
      <c r="BQ24" s="6" t="b">
        <v>0</v>
      </c>
      <c r="BR24" s="6"/>
      <c r="BS24" s="6"/>
      <c r="BT24" s="21"/>
      <c r="BU24" s="1">
        <v>43182.845393518517</v>
      </c>
      <c r="BV24" t="s">
        <v>226</v>
      </c>
      <c r="BW24">
        <v>558000</v>
      </c>
      <c r="BX24" t="s">
        <v>153</v>
      </c>
      <c r="BY24" t="s">
        <v>666</v>
      </c>
      <c r="BZ24" t="s">
        <v>667</v>
      </c>
      <c r="CA24" t="s">
        <v>668</v>
      </c>
      <c r="CB24" t="s">
        <v>669</v>
      </c>
      <c r="CC24" t="s">
        <v>670</v>
      </c>
      <c r="CD24">
        <v>337919</v>
      </c>
      <c r="CE24" s="2">
        <v>43139</v>
      </c>
      <c r="CF24">
        <v>369015</v>
      </c>
      <c r="CG24" t="s">
        <v>671</v>
      </c>
      <c r="CH24" t="s">
        <v>668</v>
      </c>
      <c r="CI24">
        <v>599000</v>
      </c>
      <c r="CJ24" s="2">
        <v>43138</v>
      </c>
      <c r="CK24" t="s">
        <v>672</v>
      </c>
      <c r="CL24" t="s">
        <v>673</v>
      </c>
      <c r="CN24" t="s">
        <v>674</v>
      </c>
      <c r="CR24">
        <v>649900</v>
      </c>
      <c r="CT24" t="s">
        <v>186</v>
      </c>
      <c r="CU24" t="s">
        <v>675</v>
      </c>
      <c r="CZ24" t="b">
        <v>1</v>
      </c>
      <c r="DA24" t="b">
        <v>1</v>
      </c>
      <c r="DB24" t="b">
        <v>1</v>
      </c>
      <c r="DC24" t="b">
        <v>1</v>
      </c>
      <c r="DD24">
        <v>77</v>
      </c>
      <c r="DE24" t="b">
        <v>0</v>
      </c>
      <c r="DF24" t="s">
        <v>453</v>
      </c>
      <c r="DG24" t="s">
        <v>676</v>
      </c>
      <c r="DH24" t="s">
        <v>677</v>
      </c>
      <c r="DJ24" t="s">
        <v>189</v>
      </c>
      <c r="DK24" t="s">
        <v>204</v>
      </c>
      <c r="DS24" t="s">
        <v>10</v>
      </c>
      <c r="DT24" t="s">
        <v>190</v>
      </c>
      <c r="DU24" t="s">
        <v>191</v>
      </c>
      <c r="DX24" s="3">
        <v>4150</v>
      </c>
      <c r="DY24">
        <v>900</v>
      </c>
      <c r="DZ24" t="s">
        <v>678</v>
      </c>
      <c r="EA24" s="3">
        <v>3250</v>
      </c>
      <c r="EB24" s="3">
        <v>1200</v>
      </c>
      <c r="EC24" t="s">
        <v>679</v>
      </c>
      <c r="ED24">
        <v>2099</v>
      </c>
      <c r="EE24">
        <v>276</v>
      </c>
      <c r="EF24" t="s">
        <v>237</v>
      </c>
      <c r="EG24" t="b">
        <v>0</v>
      </c>
      <c r="EH24" s="1">
        <v>43139.547731481478</v>
      </c>
      <c r="EI24" t="s">
        <v>195</v>
      </c>
      <c r="EL24" t="s">
        <v>176</v>
      </c>
      <c r="EM24" t="s">
        <v>196</v>
      </c>
      <c r="EQ24">
        <v>1914</v>
      </c>
      <c r="ES24" t="s">
        <v>197</v>
      </c>
      <c r="ET24">
        <v>5043</v>
      </c>
      <c r="EU24" t="s">
        <v>680</v>
      </c>
      <c r="EX24">
        <v>16</v>
      </c>
      <c r="EZ24" s="13">
        <f t="shared" si="2"/>
        <v>184.30769230769232</v>
      </c>
      <c r="FA24" s="13">
        <f t="shared" si="3"/>
        <v>175.09230769230768</v>
      </c>
      <c r="FB24" s="13">
        <f t="shared" si="4"/>
        <v>165.87692307692308</v>
      </c>
      <c r="FC24" s="13">
        <f>IF(K24=2,[1]Assumptions!$B$14,IF([1]Ferndale!K24=3,[1]Assumptions!$B$15,IF([1]Ferndale!K24=4,[1]Assumptions!$B$16,0)))</f>
        <v>0</v>
      </c>
      <c r="FD24" s="28"/>
      <c r="FE24" s="13">
        <f t="shared" si="5"/>
        <v>0</v>
      </c>
      <c r="FF24" s="13" t="e">
        <f>(J24/2)*[1]Assumptions!$H$2</f>
        <v>#VALUE!</v>
      </c>
      <c r="FG24" s="13">
        <f t="shared" si="6"/>
        <v>1200</v>
      </c>
      <c r="FH24" s="13">
        <f t="shared" si="7"/>
        <v>2572.4492174741704</v>
      </c>
      <c r="FI24" s="13">
        <f t="shared" si="8"/>
        <v>2315.2042957267536</v>
      </c>
      <c r="FJ24" s="14" t="e">
        <f t="shared" si="0"/>
        <v>#VALUE!</v>
      </c>
      <c r="FK24" s="15">
        <f t="shared" si="1"/>
        <v>0</v>
      </c>
      <c r="FL24" s="16" t="e">
        <f t="shared" si="9"/>
        <v>#VALUE!</v>
      </c>
      <c r="FM24" s="16" t="e">
        <f t="shared" si="10"/>
        <v>#VALUE!</v>
      </c>
      <c r="FN24" s="16" t="e">
        <f t="shared" si="11"/>
        <v>#VALUE!</v>
      </c>
      <c r="FO24" s="16" t="e">
        <f t="shared" si="12"/>
        <v>#VALUE!</v>
      </c>
    </row>
    <row r="25" spans="1:171" x14ac:dyDescent="0.2">
      <c r="A25" s="20">
        <v>218009596</v>
      </c>
      <c r="B25" s="6" t="s">
        <v>153</v>
      </c>
      <c r="C25" s="6" t="s">
        <v>200</v>
      </c>
      <c r="D25" s="6" t="s">
        <v>201</v>
      </c>
      <c r="E25" s="6" t="s">
        <v>169</v>
      </c>
      <c r="F25" s="6">
        <v>1208</v>
      </c>
      <c r="G25" s="6">
        <v>1300</v>
      </c>
      <c r="H25" s="6" t="s">
        <v>406</v>
      </c>
      <c r="I25" s="6"/>
      <c r="J25" s="6" t="s">
        <v>157</v>
      </c>
      <c r="K25" s="6" t="s">
        <v>204</v>
      </c>
      <c r="L25" s="6" t="s">
        <v>159</v>
      </c>
      <c r="M25" s="6">
        <v>48207</v>
      </c>
      <c r="N25" s="6">
        <v>2905</v>
      </c>
      <c r="O25" s="6">
        <v>110000</v>
      </c>
      <c r="P25" s="6">
        <v>1</v>
      </c>
      <c r="Q25" s="6">
        <v>1</v>
      </c>
      <c r="R25" s="6">
        <v>815</v>
      </c>
      <c r="S25" s="6">
        <v>0</v>
      </c>
      <c r="T25" s="6" t="s">
        <v>617</v>
      </c>
      <c r="U25" s="6" t="s">
        <v>681</v>
      </c>
      <c r="V25" s="6" t="s">
        <v>343</v>
      </c>
      <c r="W25" s="6" t="s">
        <v>207</v>
      </c>
      <c r="X25" s="6" t="s">
        <v>682</v>
      </c>
      <c r="Y25" s="23">
        <v>952</v>
      </c>
      <c r="Z25" s="6" t="s">
        <v>208</v>
      </c>
      <c r="AA25" s="6"/>
      <c r="AB25" s="6" t="s">
        <v>683</v>
      </c>
      <c r="AC25" s="6"/>
      <c r="AD25" s="6"/>
      <c r="AE25" s="6"/>
      <c r="AF25" s="6"/>
      <c r="AG25" s="6"/>
      <c r="AH25" s="6"/>
      <c r="AI25" s="6"/>
      <c r="AJ25" s="6"/>
      <c r="AK25" s="6"/>
      <c r="AL25" s="6"/>
      <c r="AM25" s="6"/>
      <c r="AN25" s="6"/>
      <c r="AO25" s="6"/>
      <c r="AP25" s="6"/>
      <c r="AQ25" s="6"/>
      <c r="AR25" s="6"/>
      <c r="AS25" s="6"/>
      <c r="AT25" s="6" t="s">
        <v>400</v>
      </c>
      <c r="AU25" s="6" t="s">
        <v>684</v>
      </c>
      <c r="AV25" s="6">
        <v>7248165369</v>
      </c>
      <c r="AW25" s="6" t="s">
        <v>403</v>
      </c>
      <c r="AX25" s="6"/>
      <c r="AY25" s="6" t="s">
        <v>685</v>
      </c>
      <c r="AZ25" s="6" t="s">
        <v>169</v>
      </c>
      <c r="BA25" s="6" t="s">
        <v>686</v>
      </c>
      <c r="BB25" s="6" t="s">
        <v>254</v>
      </c>
      <c r="BC25" s="6" t="s">
        <v>687</v>
      </c>
      <c r="BD25" s="6" t="s">
        <v>688</v>
      </c>
      <c r="BE25" s="6"/>
      <c r="BF25" s="6"/>
      <c r="BG25" s="6" t="s">
        <v>523</v>
      </c>
      <c r="BH25" s="6"/>
      <c r="BI25" s="6"/>
      <c r="BJ25" s="6"/>
      <c r="BK25" s="6" t="s">
        <v>689</v>
      </c>
      <c r="BL25" s="6" t="s">
        <v>285</v>
      </c>
      <c r="BM25" s="6" t="s">
        <v>176</v>
      </c>
      <c r="BN25" s="6" t="b">
        <v>1</v>
      </c>
      <c r="BO25" s="6" t="b">
        <v>1</v>
      </c>
      <c r="BP25" s="6" t="s">
        <v>690</v>
      </c>
      <c r="BQ25" s="6" t="b">
        <v>0</v>
      </c>
      <c r="BR25" s="6"/>
      <c r="BS25" s="6"/>
      <c r="BT25" s="21"/>
      <c r="BU25" s="1">
        <v>43222.408159722225</v>
      </c>
      <c r="BV25" t="s">
        <v>177</v>
      </c>
      <c r="BW25">
        <v>119500</v>
      </c>
      <c r="BY25" t="s">
        <v>691</v>
      </c>
      <c r="BZ25" t="s">
        <v>179</v>
      </c>
      <c r="CA25" t="s">
        <v>692</v>
      </c>
      <c r="CB25" t="s">
        <v>693</v>
      </c>
      <c r="CC25" t="s">
        <v>694</v>
      </c>
      <c r="CD25">
        <v>403726</v>
      </c>
      <c r="CE25" s="2">
        <v>43137</v>
      </c>
      <c r="CF25">
        <v>392103</v>
      </c>
      <c r="CG25" t="s">
        <v>695</v>
      </c>
      <c r="CH25" t="s">
        <v>696</v>
      </c>
      <c r="CI25">
        <v>110000</v>
      </c>
      <c r="CJ25" s="2">
        <v>43137</v>
      </c>
      <c r="CK25" t="s">
        <v>183</v>
      </c>
      <c r="CL25" t="s">
        <v>184</v>
      </c>
      <c r="CR25">
        <v>124949</v>
      </c>
      <c r="CT25" t="s">
        <v>186</v>
      </c>
      <c r="CU25" t="s">
        <v>697</v>
      </c>
      <c r="CZ25" t="b">
        <v>1</v>
      </c>
      <c r="DA25" t="b">
        <v>1</v>
      </c>
      <c r="DB25" t="b">
        <v>1</v>
      </c>
      <c r="DC25" t="b">
        <v>1</v>
      </c>
      <c r="DD25">
        <v>24</v>
      </c>
      <c r="DE25" t="b">
        <v>1</v>
      </c>
      <c r="DF25" t="s">
        <v>698</v>
      </c>
      <c r="DG25" t="s">
        <v>699</v>
      </c>
      <c r="DH25" t="s">
        <v>699</v>
      </c>
      <c r="DI25" t="b">
        <v>1</v>
      </c>
      <c r="DJ25" t="s">
        <v>538</v>
      </c>
      <c r="DK25" t="s">
        <v>204</v>
      </c>
      <c r="DS25" t="s">
        <v>10</v>
      </c>
      <c r="DT25" t="s">
        <v>190</v>
      </c>
      <c r="DU25" t="s">
        <v>191</v>
      </c>
      <c r="DX25">
        <v>815</v>
      </c>
      <c r="DZ25" t="s">
        <v>700</v>
      </c>
      <c r="EA25">
        <v>815</v>
      </c>
      <c r="EC25" t="s">
        <v>701</v>
      </c>
      <c r="ED25">
        <v>0</v>
      </c>
      <c r="EE25">
        <v>0</v>
      </c>
      <c r="EF25" t="s">
        <v>237</v>
      </c>
      <c r="EG25" t="b">
        <v>0</v>
      </c>
      <c r="EH25" s="1">
        <v>43137.486111111109</v>
      </c>
      <c r="EI25" t="s">
        <v>195</v>
      </c>
      <c r="EJ25">
        <v>1208</v>
      </c>
      <c r="EM25" t="s">
        <v>196</v>
      </c>
      <c r="EQ25">
        <v>1964</v>
      </c>
      <c r="ER25">
        <v>2018</v>
      </c>
      <c r="ES25" t="s">
        <v>197</v>
      </c>
      <c r="ET25">
        <v>5053</v>
      </c>
      <c r="EX25">
        <v>4</v>
      </c>
      <c r="EZ25" s="13">
        <f t="shared" si="2"/>
        <v>134.96932515337423</v>
      </c>
      <c r="FA25" s="13">
        <f t="shared" si="3"/>
        <v>128.22085889570553</v>
      </c>
      <c r="FB25" s="13">
        <f t="shared" si="4"/>
        <v>121.47239263803681</v>
      </c>
      <c r="FC25" s="13">
        <f>IF(K25=2,[1]Assumptions!$B$14,IF([1]Ferndale!K25=3,[1]Assumptions!$B$15,IF([1]Ferndale!K25=4,[1]Assumptions!$B$16,0)))</f>
        <v>0</v>
      </c>
      <c r="FD25" s="28"/>
      <c r="FE25" s="13">
        <f t="shared" si="5"/>
        <v>0</v>
      </c>
      <c r="FF25" s="13" t="e">
        <f>(J25/2)*[1]Assumptions!$H$2</f>
        <v>#VALUE!</v>
      </c>
      <c r="FG25" s="13">
        <f t="shared" si="6"/>
        <v>1200</v>
      </c>
      <c r="FH25" s="13">
        <f t="shared" si="7"/>
        <v>472.40302825068238</v>
      </c>
      <c r="FI25" s="13">
        <f t="shared" si="8"/>
        <v>425.1627254256141</v>
      </c>
      <c r="FJ25" s="14" t="e">
        <f t="shared" si="0"/>
        <v>#VALUE!</v>
      </c>
      <c r="FK25" s="15">
        <f t="shared" si="1"/>
        <v>0</v>
      </c>
      <c r="FL25" s="16" t="e">
        <f t="shared" si="9"/>
        <v>#VALUE!</v>
      </c>
      <c r="FM25" s="16" t="e">
        <f t="shared" si="10"/>
        <v>#VALUE!</v>
      </c>
      <c r="FN25" s="16" t="e">
        <f t="shared" si="11"/>
        <v>#VALUE!</v>
      </c>
      <c r="FO25" s="16" t="e">
        <f t="shared" si="12"/>
        <v>#VALUE!</v>
      </c>
    </row>
    <row r="26" spans="1:171" x14ac:dyDescent="0.2">
      <c r="A26" s="20">
        <v>218009085</v>
      </c>
      <c r="B26" s="6" t="s">
        <v>153</v>
      </c>
      <c r="C26" s="6" t="s">
        <v>154</v>
      </c>
      <c r="D26" s="6" t="s">
        <v>495</v>
      </c>
      <c r="E26" s="6"/>
      <c r="F26" s="6"/>
      <c r="G26" s="6">
        <v>5027</v>
      </c>
      <c r="H26" s="6" t="s">
        <v>702</v>
      </c>
      <c r="I26" s="6"/>
      <c r="J26" s="6" t="s">
        <v>157</v>
      </c>
      <c r="K26" s="6" t="s">
        <v>204</v>
      </c>
      <c r="L26" s="6" t="s">
        <v>159</v>
      </c>
      <c r="M26" s="6">
        <v>48213</v>
      </c>
      <c r="N26" s="6">
        <v>2831</v>
      </c>
      <c r="O26" s="6">
        <v>34000</v>
      </c>
      <c r="P26" s="6">
        <v>3</v>
      </c>
      <c r="Q26" s="6">
        <v>1</v>
      </c>
      <c r="R26" s="6">
        <v>1536</v>
      </c>
      <c r="S26" s="6">
        <v>0.08</v>
      </c>
      <c r="T26" s="6" t="s">
        <v>160</v>
      </c>
      <c r="U26" s="6"/>
      <c r="V26" s="6" t="s">
        <v>302</v>
      </c>
      <c r="W26" s="6" t="s">
        <v>248</v>
      </c>
      <c r="X26" s="6">
        <v>0</v>
      </c>
      <c r="Y26" s="6"/>
      <c r="Z26" s="6"/>
      <c r="AA26" s="6"/>
      <c r="AB26" s="6" t="s">
        <v>163</v>
      </c>
      <c r="AC26" s="6"/>
      <c r="AD26" s="6"/>
      <c r="AE26" s="6"/>
      <c r="AF26" s="6"/>
      <c r="AG26" s="6"/>
      <c r="AH26" s="6"/>
      <c r="AI26" s="6"/>
      <c r="AJ26" s="6"/>
      <c r="AK26" s="6"/>
      <c r="AL26" s="6"/>
      <c r="AM26" s="6"/>
      <c r="AN26" s="6"/>
      <c r="AO26" s="6"/>
      <c r="AP26" s="6"/>
      <c r="AQ26" s="6"/>
      <c r="AR26" s="6"/>
      <c r="AS26" s="6"/>
      <c r="AT26" s="6" t="s">
        <v>419</v>
      </c>
      <c r="AU26" s="6" t="s">
        <v>703</v>
      </c>
      <c r="AV26" s="6" t="s">
        <v>704</v>
      </c>
      <c r="AW26" s="6"/>
      <c r="AX26" s="6"/>
      <c r="AY26" s="6" t="s">
        <v>705</v>
      </c>
      <c r="AZ26" s="6" t="s">
        <v>218</v>
      </c>
      <c r="BA26" s="6" t="s">
        <v>501</v>
      </c>
      <c r="BB26" s="6" t="s">
        <v>254</v>
      </c>
      <c r="BC26" s="6" t="s">
        <v>706</v>
      </c>
      <c r="BD26" s="6"/>
      <c r="BE26" s="6"/>
      <c r="BF26" s="6"/>
      <c r="BG26" s="6" t="s">
        <v>173</v>
      </c>
      <c r="BH26" s="6">
        <v>30</v>
      </c>
      <c r="BI26" s="6"/>
      <c r="BJ26" s="6"/>
      <c r="BK26" s="6" t="s">
        <v>223</v>
      </c>
      <c r="BL26" s="6" t="s">
        <v>285</v>
      </c>
      <c r="BM26" s="6" t="s">
        <v>176</v>
      </c>
      <c r="BN26" s="6" t="b">
        <v>0</v>
      </c>
      <c r="BO26" s="6" t="b">
        <v>1</v>
      </c>
      <c r="BP26" s="6"/>
      <c r="BQ26" s="6" t="b">
        <v>0</v>
      </c>
      <c r="BR26" s="6"/>
      <c r="BS26" s="6"/>
      <c r="BT26" s="21"/>
      <c r="BU26" s="1">
        <v>43135.409097222226</v>
      </c>
      <c r="BV26" t="s">
        <v>259</v>
      </c>
      <c r="BY26" t="s">
        <v>707</v>
      </c>
      <c r="BZ26" t="s">
        <v>179</v>
      </c>
      <c r="CA26" t="s">
        <v>704</v>
      </c>
      <c r="CB26" t="s">
        <v>708</v>
      </c>
      <c r="CC26" t="s">
        <v>703</v>
      </c>
      <c r="CD26">
        <v>376926</v>
      </c>
      <c r="CE26" s="2">
        <v>43135</v>
      </c>
      <c r="CF26">
        <v>357110</v>
      </c>
      <c r="CG26" t="s">
        <v>709</v>
      </c>
      <c r="CH26" t="s">
        <v>710</v>
      </c>
      <c r="CI26">
        <v>34000</v>
      </c>
      <c r="CJ26" s="2">
        <v>43135</v>
      </c>
      <c r="CK26" t="s">
        <v>183</v>
      </c>
      <c r="CL26" t="s">
        <v>184</v>
      </c>
      <c r="CN26" t="s">
        <v>711</v>
      </c>
      <c r="CR26">
        <v>34000</v>
      </c>
      <c r="CT26" t="s">
        <v>186</v>
      </c>
      <c r="CU26" t="s">
        <v>712</v>
      </c>
      <c r="CZ26" t="b">
        <v>1</v>
      </c>
      <c r="DA26" t="b">
        <v>1</v>
      </c>
      <c r="DB26" t="b">
        <v>1</v>
      </c>
      <c r="DC26" t="b">
        <v>1</v>
      </c>
      <c r="DD26">
        <v>16</v>
      </c>
      <c r="DE26" t="b">
        <v>0</v>
      </c>
      <c r="DF26" t="s">
        <v>336</v>
      </c>
      <c r="DG26" t="s">
        <v>713</v>
      </c>
      <c r="DH26" t="s">
        <v>714</v>
      </c>
      <c r="DJ26" t="s">
        <v>189</v>
      </c>
      <c r="DK26" t="s">
        <v>204</v>
      </c>
      <c r="DS26" t="s">
        <v>10</v>
      </c>
      <c r="DT26" t="s">
        <v>190</v>
      </c>
      <c r="DU26" t="s">
        <v>191</v>
      </c>
      <c r="DX26" s="3">
        <v>1536</v>
      </c>
      <c r="DZ26" t="s">
        <v>295</v>
      </c>
      <c r="EA26" s="3">
        <v>1536</v>
      </c>
      <c r="EB26">
        <v>750</v>
      </c>
      <c r="EC26" t="s">
        <v>715</v>
      </c>
      <c r="ED26">
        <v>714</v>
      </c>
      <c r="EE26">
        <v>70</v>
      </c>
      <c r="EF26" t="s">
        <v>716</v>
      </c>
      <c r="EG26" t="b">
        <v>0</v>
      </c>
      <c r="EH26" s="1">
        <v>43135.409097222226</v>
      </c>
      <c r="EI26" t="s">
        <v>195</v>
      </c>
      <c r="EM26" t="s">
        <v>196</v>
      </c>
      <c r="EQ26">
        <v>1909</v>
      </c>
      <c r="ES26" t="s">
        <v>197</v>
      </c>
      <c r="ET26">
        <v>5052</v>
      </c>
      <c r="EX26">
        <v>7</v>
      </c>
      <c r="EZ26" s="13">
        <f t="shared" si="2"/>
        <v>22.135416666666668</v>
      </c>
      <c r="FA26" s="13">
        <f t="shared" si="3"/>
        <v>21.028645833333332</v>
      </c>
      <c r="FB26" s="13">
        <f t="shared" si="4"/>
        <v>19.921875</v>
      </c>
      <c r="FC26" s="13">
        <f>IF(K26=2,[1]Assumptions!$B$14,IF([1]Ferndale!K26=3,[1]Assumptions!$B$15,IF([1]Ferndale!K26=4,[1]Assumptions!$B$16,0)))</f>
        <v>0</v>
      </c>
      <c r="FD26" s="28"/>
      <c r="FE26" s="13">
        <f t="shared" si="5"/>
        <v>0</v>
      </c>
      <c r="FF26" s="13" t="e">
        <f>(J26/2)*[1]Assumptions!$H$2</f>
        <v>#VALUE!</v>
      </c>
      <c r="FG26" s="13">
        <f t="shared" si="6"/>
        <v>1200</v>
      </c>
      <c r="FH26" s="13">
        <f t="shared" si="7"/>
        <v>146.01548145930184</v>
      </c>
      <c r="FI26" s="13">
        <f t="shared" si="8"/>
        <v>131.41393331337164</v>
      </c>
      <c r="FJ26" s="14" t="e">
        <f t="shared" si="0"/>
        <v>#VALUE!</v>
      </c>
      <c r="FK26" s="15">
        <f t="shared" si="1"/>
        <v>0</v>
      </c>
      <c r="FL26" s="16" t="e">
        <f t="shared" si="9"/>
        <v>#VALUE!</v>
      </c>
      <c r="FM26" s="16" t="e">
        <f t="shared" si="10"/>
        <v>#VALUE!</v>
      </c>
      <c r="FN26" s="16" t="e">
        <f t="shared" si="11"/>
        <v>#VALUE!</v>
      </c>
      <c r="FO26" s="16" t="e">
        <f t="shared" si="12"/>
        <v>#VALUE!</v>
      </c>
    </row>
    <row r="27" spans="1:171" x14ac:dyDescent="0.2">
      <c r="A27" s="20">
        <v>218008372</v>
      </c>
      <c r="B27" s="6" t="s">
        <v>153</v>
      </c>
      <c r="C27" s="6" t="s">
        <v>154</v>
      </c>
      <c r="D27" s="6" t="s">
        <v>597</v>
      </c>
      <c r="E27" s="6"/>
      <c r="F27" s="6"/>
      <c r="G27" s="6">
        <v>12374</v>
      </c>
      <c r="H27" s="6" t="s">
        <v>717</v>
      </c>
      <c r="I27" s="6"/>
      <c r="J27" s="6" t="s">
        <v>157</v>
      </c>
      <c r="K27" s="6" t="s">
        <v>204</v>
      </c>
      <c r="L27" s="6" t="s">
        <v>159</v>
      </c>
      <c r="M27" s="6">
        <v>48204</v>
      </c>
      <c r="N27" s="6">
        <v>1243</v>
      </c>
      <c r="O27" s="6">
        <v>45000</v>
      </c>
      <c r="P27" s="6">
        <v>3</v>
      </c>
      <c r="Q27" s="6">
        <v>1</v>
      </c>
      <c r="R27" s="6">
        <v>2610</v>
      </c>
      <c r="S27" s="6">
        <v>0.09</v>
      </c>
      <c r="T27" s="6" t="s">
        <v>245</v>
      </c>
      <c r="U27" s="6"/>
      <c r="V27" s="6" t="s">
        <v>302</v>
      </c>
      <c r="W27" s="6" t="s">
        <v>248</v>
      </c>
      <c r="X27" s="6">
        <v>0</v>
      </c>
      <c r="Y27" s="6"/>
      <c r="Z27" s="6"/>
      <c r="AA27" s="6"/>
      <c r="AB27" s="6" t="s">
        <v>718</v>
      </c>
      <c r="AC27" s="6"/>
      <c r="AD27" s="6"/>
      <c r="AE27" s="6"/>
      <c r="AF27" s="6"/>
      <c r="AG27" s="6"/>
      <c r="AH27" s="6"/>
      <c r="AI27" s="6"/>
      <c r="AJ27" s="6"/>
      <c r="AK27" s="6"/>
      <c r="AL27" s="6"/>
      <c r="AM27" s="6"/>
      <c r="AN27" s="6"/>
      <c r="AO27" s="6"/>
      <c r="AP27" s="6"/>
      <c r="AQ27" s="6"/>
      <c r="AR27" s="6"/>
      <c r="AS27" s="6"/>
      <c r="AT27" s="6" t="s">
        <v>276</v>
      </c>
      <c r="AU27" s="6" t="s">
        <v>719</v>
      </c>
      <c r="AV27" s="6">
        <v>2487050453</v>
      </c>
      <c r="AW27" s="6"/>
      <c r="AX27" s="6"/>
      <c r="AY27" s="6" t="s">
        <v>720</v>
      </c>
      <c r="AZ27" s="6" t="s">
        <v>169</v>
      </c>
      <c r="BA27" s="6" t="s">
        <v>721</v>
      </c>
      <c r="BB27" s="6" t="s">
        <v>254</v>
      </c>
      <c r="BC27" s="6" t="s">
        <v>722</v>
      </c>
      <c r="BD27" s="6"/>
      <c r="BE27" s="6"/>
      <c r="BF27" s="6"/>
      <c r="BG27" s="6" t="s">
        <v>173</v>
      </c>
      <c r="BH27" s="6">
        <v>30</v>
      </c>
      <c r="BI27" s="6"/>
      <c r="BJ27" s="6"/>
      <c r="BK27" s="6" t="s">
        <v>174</v>
      </c>
      <c r="BL27" s="6" t="s">
        <v>285</v>
      </c>
      <c r="BM27" s="6" t="s">
        <v>176</v>
      </c>
      <c r="BN27" s="6" t="b">
        <v>0</v>
      </c>
      <c r="BO27" s="6" t="b">
        <v>1</v>
      </c>
      <c r="BP27" s="6"/>
      <c r="BQ27" s="6" t="b">
        <v>0</v>
      </c>
      <c r="BR27" s="6"/>
      <c r="BS27" s="6"/>
      <c r="BT27" s="21"/>
      <c r="BU27" s="1">
        <v>43157.68414351852</v>
      </c>
      <c r="BV27" t="s">
        <v>177</v>
      </c>
      <c r="BW27">
        <v>55000</v>
      </c>
      <c r="BX27" t="s">
        <v>723</v>
      </c>
      <c r="BY27" t="s">
        <v>724</v>
      </c>
      <c r="BZ27" t="s">
        <v>179</v>
      </c>
      <c r="CA27" t="s">
        <v>605</v>
      </c>
      <c r="CB27" t="s">
        <v>606</v>
      </c>
      <c r="CC27" t="s">
        <v>607</v>
      </c>
      <c r="CD27">
        <v>390613</v>
      </c>
      <c r="CE27" s="2">
        <v>43132</v>
      </c>
      <c r="CF27">
        <v>316993</v>
      </c>
      <c r="CG27" t="s">
        <v>608</v>
      </c>
      <c r="CH27" t="s">
        <v>605</v>
      </c>
      <c r="CI27">
        <v>45000</v>
      </c>
      <c r="CJ27" s="2">
        <v>43132</v>
      </c>
      <c r="CK27" t="s">
        <v>183</v>
      </c>
      <c r="CL27" t="s">
        <v>184</v>
      </c>
      <c r="CN27" t="s">
        <v>725</v>
      </c>
      <c r="CR27">
        <v>55000</v>
      </c>
      <c r="CT27" t="s">
        <v>186</v>
      </c>
      <c r="CU27" t="s">
        <v>726</v>
      </c>
      <c r="CZ27" t="b">
        <v>1</v>
      </c>
      <c r="DA27" t="b">
        <v>1</v>
      </c>
      <c r="DB27" t="b">
        <v>1</v>
      </c>
      <c r="DC27" t="b">
        <v>1</v>
      </c>
      <c r="DD27">
        <v>2</v>
      </c>
      <c r="DE27" t="b">
        <v>0</v>
      </c>
      <c r="DF27" t="s">
        <v>232</v>
      </c>
      <c r="DG27" t="s">
        <v>727</v>
      </c>
      <c r="DH27" t="s">
        <v>728</v>
      </c>
      <c r="DJ27" t="s">
        <v>189</v>
      </c>
      <c r="DK27" t="s">
        <v>204</v>
      </c>
      <c r="DS27" t="s">
        <v>10</v>
      </c>
      <c r="DT27" t="s">
        <v>190</v>
      </c>
      <c r="DU27" t="s">
        <v>191</v>
      </c>
      <c r="DX27" s="3">
        <v>2610</v>
      </c>
      <c r="DZ27" t="s">
        <v>236</v>
      </c>
      <c r="EA27" s="3">
        <v>2610</v>
      </c>
      <c r="EB27" s="3">
        <v>2000</v>
      </c>
      <c r="EC27" t="s">
        <v>614</v>
      </c>
      <c r="ED27">
        <v>959.63</v>
      </c>
      <c r="EE27">
        <v>65.989999999999995</v>
      </c>
      <c r="EF27" t="s">
        <v>237</v>
      </c>
      <c r="EG27" t="b">
        <v>0</v>
      </c>
      <c r="EH27" s="1">
        <v>43132.543483796297</v>
      </c>
      <c r="EI27" t="s">
        <v>195</v>
      </c>
      <c r="EM27" t="s">
        <v>196</v>
      </c>
      <c r="EQ27">
        <v>1927</v>
      </c>
      <c r="ES27" t="s">
        <v>197</v>
      </c>
      <c r="ET27">
        <v>5042</v>
      </c>
      <c r="EX27">
        <v>5</v>
      </c>
      <c r="EZ27" s="13">
        <f t="shared" si="2"/>
        <v>17.241379310344829</v>
      </c>
      <c r="FA27" s="13">
        <f t="shared" si="3"/>
        <v>16.379310344827587</v>
      </c>
      <c r="FB27" s="13">
        <f t="shared" si="4"/>
        <v>15.517241379310345</v>
      </c>
      <c r="FC27" s="13">
        <f>IF(K27=2,[1]Assumptions!$B$14,IF([1]Ferndale!K27=3,[1]Assumptions!$B$15,IF([1]Ferndale!K27=4,[1]Assumptions!$B$16,0)))</f>
        <v>0</v>
      </c>
      <c r="FD27" s="28"/>
      <c r="FE27" s="13">
        <f t="shared" si="5"/>
        <v>0</v>
      </c>
      <c r="FF27" s="13" t="e">
        <f>(J27/2)*[1]Assumptions!$H$2</f>
        <v>#VALUE!</v>
      </c>
      <c r="FG27" s="13">
        <f t="shared" si="6"/>
        <v>1200</v>
      </c>
      <c r="FH27" s="13">
        <f t="shared" si="7"/>
        <v>193.25578428437007</v>
      </c>
      <c r="FI27" s="13">
        <f t="shared" si="8"/>
        <v>173.93020585593305</v>
      </c>
      <c r="FJ27" s="14" t="e">
        <f t="shared" si="0"/>
        <v>#VALUE!</v>
      </c>
      <c r="FK27" s="15">
        <f t="shared" si="1"/>
        <v>0</v>
      </c>
      <c r="FL27" s="16" t="e">
        <f t="shared" si="9"/>
        <v>#VALUE!</v>
      </c>
      <c r="FM27" s="16" t="e">
        <f t="shared" si="10"/>
        <v>#VALUE!</v>
      </c>
      <c r="FN27" s="16" t="e">
        <f t="shared" si="11"/>
        <v>#VALUE!</v>
      </c>
      <c r="FO27" s="16" t="e">
        <f t="shared" si="12"/>
        <v>#VALUE!</v>
      </c>
    </row>
    <row r="28" spans="1:171" x14ac:dyDescent="0.2">
      <c r="A28" s="20">
        <v>218001059</v>
      </c>
      <c r="B28" s="6" t="s">
        <v>153</v>
      </c>
      <c r="C28" s="6" t="s">
        <v>154</v>
      </c>
      <c r="D28" s="6" t="s">
        <v>155</v>
      </c>
      <c r="E28" s="6"/>
      <c r="F28" s="6"/>
      <c r="G28" s="6">
        <v>12104</v>
      </c>
      <c r="H28" s="6" t="s">
        <v>729</v>
      </c>
      <c r="I28" s="6"/>
      <c r="J28" s="6" t="s">
        <v>157</v>
      </c>
      <c r="K28" s="6" t="s">
        <v>158</v>
      </c>
      <c r="L28" s="6" t="s">
        <v>159</v>
      </c>
      <c r="M28" s="6">
        <v>48212</v>
      </c>
      <c r="N28" s="6">
        <v>2161</v>
      </c>
      <c r="O28" s="6">
        <v>65000</v>
      </c>
      <c r="P28" s="6">
        <v>3</v>
      </c>
      <c r="Q28" s="6">
        <v>2</v>
      </c>
      <c r="R28" s="6">
        <v>1394</v>
      </c>
      <c r="S28" s="6">
        <v>0</v>
      </c>
      <c r="T28" s="6" t="s">
        <v>245</v>
      </c>
      <c r="U28" s="6" t="s">
        <v>730</v>
      </c>
      <c r="V28" s="6" t="s">
        <v>161</v>
      </c>
      <c r="W28" s="6" t="s">
        <v>162</v>
      </c>
      <c r="X28" s="6">
        <v>0</v>
      </c>
      <c r="Y28" s="6"/>
      <c r="Z28" s="6"/>
      <c r="AA28" s="6"/>
      <c r="AB28" s="6" t="s">
        <v>731</v>
      </c>
      <c r="AC28" s="6"/>
      <c r="AD28" s="6"/>
      <c r="AE28" s="6"/>
      <c r="AF28" s="6"/>
      <c r="AG28" s="6"/>
      <c r="AH28" s="6"/>
      <c r="AI28" s="6"/>
      <c r="AJ28" s="6"/>
      <c r="AK28" s="6"/>
      <c r="AL28" s="6"/>
      <c r="AM28" s="6"/>
      <c r="AN28" s="6"/>
      <c r="AO28" s="6"/>
      <c r="AP28" s="6"/>
      <c r="AQ28" s="6"/>
      <c r="AR28" s="6"/>
      <c r="AS28" s="6"/>
      <c r="AT28" s="6" t="s">
        <v>732</v>
      </c>
      <c r="AU28" s="6" t="s">
        <v>733</v>
      </c>
      <c r="AV28" s="6" t="s">
        <v>734</v>
      </c>
      <c r="AW28" s="6" t="s">
        <v>735</v>
      </c>
      <c r="AX28" s="6"/>
      <c r="AY28" s="6" t="s">
        <v>736</v>
      </c>
      <c r="AZ28" s="6" t="s">
        <v>218</v>
      </c>
      <c r="BA28" s="6" t="s">
        <v>737</v>
      </c>
      <c r="BB28" s="6" t="s">
        <v>171</v>
      </c>
      <c r="BC28" s="6" t="s">
        <v>738</v>
      </c>
      <c r="BD28" s="6" t="s">
        <v>282</v>
      </c>
      <c r="BE28" s="6" t="s">
        <v>522</v>
      </c>
      <c r="BF28" s="6" t="s">
        <v>739</v>
      </c>
      <c r="BG28" s="6" t="s">
        <v>173</v>
      </c>
      <c r="BH28" s="6">
        <v>35</v>
      </c>
      <c r="BI28" s="6"/>
      <c r="BJ28" s="6" t="s">
        <v>663</v>
      </c>
      <c r="BK28" s="6" t="s">
        <v>284</v>
      </c>
      <c r="BL28" s="6" t="s">
        <v>175</v>
      </c>
      <c r="BM28" s="6" t="s">
        <v>176</v>
      </c>
      <c r="BN28" s="6" t="b">
        <v>0</v>
      </c>
      <c r="BO28" s="6" t="b">
        <v>1</v>
      </c>
      <c r="BP28" s="6" t="s">
        <v>740</v>
      </c>
      <c r="BQ28" s="6" t="b">
        <v>0</v>
      </c>
      <c r="BR28" s="6"/>
      <c r="BS28" s="6"/>
      <c r="BT28" s="21"/>
      <c r="BU28" s="1">
        <v>43220.446481481478</v>
      </c>
      <c r="BV28" t="s">
        <v>587</v>
      </c>
      <c r="BW28">
        <v>90000</v>
      </c>
      <c r="BX28" t="s">
        <v>723</v>
      </c>
      <c r="BY28" t="s">
        <v>741</v>
      </c>
      <c r="BZ28" t="s">
        <v>179</v>
      </c>
      <c r="CA28" t="s">
        <v>742</v>
      </c>
      <c r="CB28" t="s">
        <v>743</v>
      </c>
      <c r="CC28" t="s">
        <v>744</v>
      </c>
      <c r="CD28">
        <v>402960</v>
      </c>
      <c r="CE28" s="2">
        <v>43104</v>
      </c>
      <c r="CF28">
        <v>259264</v>
      </c>
      <c r="CG28" t="s">
        <v>745</v>
      </c>
      <c r="CH28" t="s">
        <v>742</v>
      </c>
      <c r="CI28">
        <v>65000</v>
      </c>
      <c r="CJ28" s="2">
        <v>43104</v>
      </c>
      <c r="CK28" t="s">
        <v>183</v>
      </c>
      <c r="CL28" t="s">
        <v>184</v>
      </c>
      <c r="CN28" t="s">
        <v>746</v>
      </c>
      <c r="CR28">
        <v>90000</v>
      </c>
      <c r="CT28" t="s">
        <v>186</v>
      </c>
      <c r="CU28">
        <v>41004030239000</v>
      </c>
      <c r="CZ28" t="b">
        <v>1</v>
      </c>
      <c r="DA28" t="b">
        <v>1</v>
      </c>
      <c r="DB28" t="b">
        <v>1</v>
      </c>
      <c r="DC28" t="b">
        <v>1</v>
      </c>
      <c r="DD28">
        <v>1</v>
      </c>
      <c r="DE28" t="b">
        <v>0</v>
      </c>
      <c r="DF28" t="s">
        <v>747</v>
      </c>
      <c r="DG28" t="s">
        <v>748</v>
      </c>
      <c r="DH28" t="s">
        <v>749</v>
      </c>
      <c r="DJ28" t="s">
        <v>189</v>
      </c>
      <c r="DK28" t="s">
        <v>158</v>
      </c>
      <c r="DS28" t="s">
        <v>10</v>
      </c>
      <c r="DT28" t="s">
        <v>190</v>
      </c>
      <c r="DU28" t="s">
        <v>750</v>
      </c>
      <c r="DX28" s="3">
        <v>1394</v>
      </c>
      <c r="DZ28" t="s">
        <v>10</v>
      </c>
      <c r="EA28" s="3">
        <v>1394</v>
      </c>
      <c r="EB28">
        <v>563</v>
      </c>
      <c r="EC28" t="s">
        <v>751</v>
      </c>
      <c r="ED28">
        <v>1013</v>
      </c>
      <c r="EE28">
        <v>198</v>
      </c>
      <c r="EF28" t="s">
        <v>237</v>
      </c>
      <c r="EG28" t="b">
        <v>0</v>
      </c>
      <c r="EH28" s="1">
        <v>43104.724606481483</v>
      </c>
      <c r="EI28" t="s">
        <v>195</v>
      </c>
      <c r="EL28" t="s">
        <v>176</v>
      </c>
      <c r="EM28" t="s">
        <v>196</v>
      </c>
      <c r="EQ28">
        <v>1949</v>
      </c>
      <c r="ES28" t="s">
        <v>197</v>
      </c>
      <c r="ET28">
        <v>5056</v>
      </c>
      <c r="EU28" t="s">
        <v>198</v>
      </c>
      <c r="EV28" t="s">
        <v>199</v>
      </c>
      <c r="EX28">
        <v>9</v>
      </c>
      <c r="EZ28" s="13">
        <f t="shared" si="2"/>
        <v>46.628407460545191</v>
      </c>
      <c r="FA28" s="13">
        <f t="shared" si="3"/>
        <v>44.296987087517934</v>
      </c>
      <c r="FB28" s="13">
        <f t="shared" si="4"/>
        <v>41.965566714490677</v>
      </c>
      <c r="FC28" s="13">
        <f>IF(K28=2,[1]Assumptions!$B$14,IF([1]Ferndale!K28=3,[1]Assumptions!$B$15,IF([1]Ferndale!K28=4,[1]Assumptions!$B$16,0)))</f>
        <v>0</v>
      </c>
      <c r="FD28" s="28"/>
      <c r="FE28" s="13">
        <f t="shared" si="5"/>
        <v>0</v>
      </c>
      <c r="FF28" s="13" t="e">
        <f>(J28/2)*[1]Assumptions!$H$2</f>
        <v>#VALUE!</v>
      </c>
      <c r="FG28" s="13">
        <f t="shared" si="6"/>
        <v>1200</v>
      </c>
      <c r="FH28" s="13">
        <f t="shared" si="7"/>
        <v>279.14724396631232</v>
      </c>
      <c r="FI28" s="13">
        <f t="shared" si="8"/>
        <v>251.2325195696811</v>
      </c>
      <c r="FJ28" s="14" t="e">
        <f t="shared" si="0"/>
        <v>#VALUE!</v>
      </c>
      <c r="FK28" s="15">
        <f t="shared" si="1"/>
        <v>0</v>
      </c>
      <c r="FL28" s="16" t="e">
        <f t="shared" si="9"/>
        <v>#VALUE!</v>
      </c>
      <c r="FM28" s="16" t="e">
        <f t="shared" si="10"/>
        <v>#VALUE!</v>
      </c>
      <c r="FN28" s="16" t="e">
        <f t="shared" si="11"/>
        <v>#VALUE!</v>
      </c>
      <c r="FO28" s="16" t="e">
        <f t="shared" si="12"/>
        <v>#VALUE!</v>
      </c>
    </row>
    <row r="29" spans="1:171" x14ac:dyDescent="0.2">
      <c r="A29" s="20">
        <v>218008512</v>
      </c>
      <c r="B29" s="6" t="s">
        <v>153</v>
      </c>
      <c r="C29" s="6" t="s">
        <v>200</v>
      </c>
      <c r="D29" s="6" t="s">
        <v>242</v>
      </c>
      <c r="E29" s="6"/>
      <c r="F29" s="6" t="s">
        <v>752</v>
      </c>
      <c r="G29" s="6">
        <v>5935</v>
      </c>
      <c r="H29" s="6" t="s">
        <v>753</v>
      </c>
      <c r="I29" s="6"/>
      <c r="J29" s="6" t="s">
        <v>300</v>
      </c>
      <c r="K29" s="6" t="s">
        <v>204</v>
      </c>
      <c r="L29" s="6" t="s">
        <v>159</v>
      </c>
      <c r="M29" s="6">
        <v>48202</v>
      </c>
      <c r="N29" s="6"/>
      <c r="O29" s="6">
        <v>610000</v>
      </c>
      <c r="P29" s="6">
        <v>2</v>
      </c>
      <c r="Q29" s="6">
        <v>2</v>
      </c>
      <c r="R29" s="6">
        <v>1374</v>
      </c>
      <c r="S29" s="6">
        <v>0</v>
      </c>
      <c r="T29" s="6" t="s">
        <v>160</v>
      </c>
      <c r="U29" s="6" t="s">
        <v>754</v>
      </c>
      <c r="V29" s="6" t="s">
        <v>343</v>
      </c>
      <c r="W29" s="6" t="s">
        <v>207</v>
      </c>
      <c r="X29" s="6"/>
      <c r="Y29" s="6">
        <v>725</v>
      </c>
      <c r="Z29" s="6" t="s">
        <v>208</v>
      </c>
      <c r="AA29" s="6"/>
      <c r="AB29" s="6"/>
      <c r="AC29" s="6"/>
      <c r="AD29" s="6"/>
      <c r="AE29" s="6" t="s">
        <v>410</v>
      </c>
      <c r="AF29" s="6" t="s">
        <v>755</v>
      </c>
      <c r="AG29" s="6" t="s">
        <v>756</v>
      </c>
      <c r="AH29" s="6">
        <v>384211</v>
      </c>
      <c r="AI29" s="6">
        <v>5477</v>
      </c>
      <c r="AJ29" s="6" t="s">
        <v>413</v>
      </c>
      <c r="AK29" s="6" t="s">
        <v>410</v>
      </c>
      <c r="AL29" s="6"/>
      <c r="AM29" s="6"/>
      <c r="AN29" s="6"/>
      <c r="AO29" s="6"/>
      <c r="AP29" s="6"/>
      <c r="AQ29" s="6"/>
      <c r="AR29" s="6"/>
      <c r="AS29" s="6"/>
      <c r="AT29" s="6" t="s">
        <v>276</v>
      </c>
      <c r="AU29" s="6" t="s">
        <v>757</v>
      </c>
      <c r="AV29" s="6" t="s">
        <v>758</v>
      </c>
      <c r="AW29" s="6" t="s">
        <v>403</v>
      </c>
      <c r="AX29" s="6"/>
      <c r="AY29" s="6" t="s">
        <v>759</v>
      </c>
      <c r="AZ29" s="6" t="s">
        <v>218</v>
      </c>
      <c r="BA29" s="6" t="s">
        <v>760</v>
      </c>
      <c r="BB29" s="6" t="s">
        <v>171</v>
      </c>
      <c r="BC29" s="6" t="s">
        <v>761</v>
      </c>
      <c r="BD29" s="6" t="s">
        <v>762</v>
      </c>
      <c r="BE29" s="6"/>
      <c r="BF29" s="6"/>
      <c r="BG29" s="6" t="s">
        <v>523</v>
      </c>
      <c r="BH29" s="6"/>
      <c r="BI29" s="6"/>
      <c r="BJ29" s="6" t="s">
        <v>763</v>
      </c>
      <c r="BK29" s="6" t="s">
        <v>284</v>
      </c>
      <c r="BL29" s="6" t="s">
        <v>285</v>
      </c>
      <c r="BM29" s="6" t="s">
        <v>446</v>
      </c>
      <c r="BN29" s="6"/>
      <c r="BO29" s="6" t="b">
        <v>1</v>
      </c>
      <c r="BP29" s="6" t="s">
        <v>764</v>
      </c>
      <c r="BQ29" s="6" t="b">
        <v>0</v>
      </c>
      <c r="BR29" s="6"/>
      <c r="BS29" s="6"/>
      <c r="BT29" s="21"/>
      <c r="BU29" s="1">
        <v>43178.472083333334</v>
      </c>
      <c r="BV29" t="s">
        <v>226</v>
      </c>
      <c r="BW29">
        <v>598000</v>
      </c>
      <c r="BY29" t="s">
        <v>292</v>
      </c>
      <c r="BZ29" t="s">
        <v>179</v>
      </c>
      <c r="CA29" t="s">
        <v>410</v>
      </c>
      <c r="CB29" t="s">
        <v>765</v>
      </c>
      <c r="CC29" t="s">
        <v>757</v>
      </c>
      <c r="CD29">
        <v>397405</v>
      </c>
      <c r="CE29" s="2">
        <v>43132</v>
      </c>
      <c r="CF29">
        <v>5477</v>
      </c>
      <c r="CG29" t="s">
        <v>413</v>
      </c>
      <c r="CH29" t="s">
        <v>410</v>
      </c>
      <c r="CI29">
        <v>610000</v>
      </c>
      <c r="CJ29" s="2">
        <v>43132</v>
      </c>
      <c r="CK29" t="s">
        <v>183</v>
      </c>
      <c r="CL29" t="s">
        <v>184</v>
      </c>
      <c r="CM29" t="s">
        <v>766</v>
      </c>
      <c r="CR29">
        <v>597489</v>
      </c>
      <c r="CT29" t="s">
        <v>186</v>
      </c>
      <c r="CZ29" t="b">
        <v>1</v>
      </c>
      <c r="DA29" t="b">
        <v>1</v>
      </c>
      <c r="DB29" t="b">
        <v>1</v>
      </c>
      <c r="DC29" t="b">
        <v>1</v>
      </c>
      <c r="DD29">
        <v>9</v>
      </c>
      <c r="DE29" t="b">
        <v>1</v>
      </c>
      <c r="DF29" t="s">
        <v>767</v>
      </c>
      <c r="DG29" t="s">
        <v>768</v>
      </c>
      <c r="DH29" t="s">
        <v>769</v>
      </c>
      <c r="DJ29" t="s">
        <v>189</v>
      </c>
      <c r="DK29" t="s">
        <v>204</v>
      </c>
      <c r="DS29" t="s">
        <v>10</v>
      </c>
      <c r="DT29" t="s">
        <v>190</v>
      </c>
      <c r="DU29" t="s">
        <v>191</v>
      </c>
      <c r="DV29" t="s">
        <v>218</v>
      </c>
      <c r="DX29" s="3">
        <v>1374</v>
      </c>
      <c r="DZ29" t="s">
        <v>359</v>
      </c>
      <c r="EA29" s="3">
        <v>1374</v>
      </c>
      <c r="ED29">
        <v>0</v>
      </c>
      <c r="EE29">
        <v>0</v>
      </c>
      <c r="EF29" t="s">
        <v>237</v>
      </c>
      <c r="EG29" t="b">
        <v>0</v>
      </c>
      <c r="EH29" s="1">
        <v>43132.671956018516</v>
      </c>
      <c r="EI29" t="s">
        <v>195</v>
      </c>
      <c r="EJ29" t="s">
        <v>752</v>
      </c>
      <c r="EL29" t="s">
        <v>446</v>
      </c>
      <c r="EM29" t="s">
        <v>196</v>
      </c>
      <c r="EQ29">
        <v>2019</v>
      </c>
      <c r="ES29" t="s">
        <v>197</v>
      </c>
      <c r="ET29">
        <v>5043</v>
      </c>
      <c r="EU29" t="s">
        <v>241</v>
      </c>
      <c r="EV29" t="s">
        <v>770</v>
      </c>
      <c r="EX29">
        <v>6</v>
      </c>
      <c r="EZ29" s="13">
        <f t="shared" si="2"/>
        <v>443.95924308588064</v>
      </c>
      <c r="FA29" s="13">
        <f t="shared" si="3"/>
        <v>421.76128093158661</v>
      </c>
      <c r="FB29" s="13">
        <f t="shared" si="4"/>
        <v>399.56331877729258</v>
      </c>
      <c r="FC29" s="13">
        <f>IF(K29=2,[1]Assumptions!$B$14,IF([1]Ferndale!K29=3,[1]Assumptions!$B$15,IF([1]Ferndale!K29=4,[1]Assumptions!$B$16,0)))</f>
        <v>0</v>
      </c>
      <c r="FD29" s="28"/>
      <c r="FE29" s="13">
        <f t="shared" si="5"/>
        <v>0</v>
      </c>
      <c r="FF29" s="13" t="e">
        <f>(J29/2)*[1]Assumptions!$H$2</f>
        <v>#VALUE!</v>
      </c>
      <c r="FG29" s="13">
        <f t="shared" si="6"/>
        <v>1200</v>
      </c>
      <c r="FH29" s="13">
        <f t="shared" si="7"/>
        <v>2619.6895202992387</v>
      </c>
      <c r="FI29" s="13">
        <f t="shared" si="8"/>
        <v>2357.7205682693148</v>
      </c>
      <c r="FJ29" s="14" t="e">
        <f t="shared" si="0"/>
        <v>#VALUE!</v>
      </c>
      <c r="FK29" s="15">
        <f t="shared" si="1"/>
        <v>0</v>
      </c>
      <c r="FL29" s="16" t="e">
        <f t="shared" si="9"/>
        <v>#VALUE!</v>
      </c>
      <c r="FM29" s="16" t="e">
        <f t="shared" si="10"/>
        <v>#VALUE!</v>
      </c>
      <c r="FN29" s="16" t="e">
        <f t="shared" si="11"/>
        <v>#VALUE!</v>
      </c>
      <c r="FO29" s="16" t="e">
        <f t="shared" si="12"/>
        <v>#VALUE!</v>
      </c>
    </row>
    <row r="30" spans="1:171" x14ac:dyDescent="0.2">
      <c r="A30" s="20">
        <v>218007788</v>
      </c>
      <c r="B30" s="6" t="s">
        <v>153</v>
      </c>
      <c r="C30" s="6" t="s">
        <v>200</v>
      </c>
      <c r="D30" s="6" t="s">
        <v>242</v>
      </c>
      <c r="E30" s="6"/>
      <c r="F30" s="6" t="s">
        <v>771</v>
      </c>
      <c r="G30" s="6">
        <v>5935</v>
      </c>
      <c r="H30" s="6" t="s">
        <v>753</v>
      </c>
      <c r="I30" s="6"/>
      <c r="J30" s="6" t="s">
        <v>300</v>
      </c>
      <c r="K30" s="6" t="s">
        <v>204</v>
      </c>
      <c r="L30" s="6" t="s">
        <v>159</v>
      </c>
      <c r="M30" s="6">
        <v>48202</v>
      </c>
      <c r="N30" s="6"/>
      <c r="O30" s="6">
        <v>850000</v>
      </c>
      <c r="P30" s="6">
        <v>3</v>
      </c>
      <c r="Q30" s="6">
        <v>2.1</v>
      </c>
      <c r="R30" s="6">
        <v>1788</v>
      </c>
      <c r="S30" s="6">
        <v>0</v>
      </c>
      <c r="T30" s="6" t="s">
        <v>160</v>
      </c>
      <c r="U30" s="6" t="s">
        <v>772</v>
      </c>
      <c r="V30" s="6" t="s">
        <v>343</v>
      </c>
      <c r="W30" s="6" t="s">
        <v>207</v>
      </c>
      <c r="X30" s="6">
        <v>0</v>
      </c>
      <c r="Y30" s="6">
        <v>936</v>
      </c>
      <c r="Z30" s="6" t="s">
        <v>208</v>
      </c>
      <c r="AA30" s="6"/>
      <c r="AB30" s="6"/>
      <c r="AC30" s="6"/>
      <c r="AD30" s="6"/>
      <c r="AE30" s="6" t="s">
        <v>410</v>
      </c>
      <c r="AF30" s="6" t="s">
        <v>773</v>
      </c>
      <c r="AG30" s="6" t="s">
        <v>774</v>
      </c>
      <c r="AH30" s="6">
        <v>389442</v>
      </c>
      <c r="AI30" s="6">
        <v>5477</v>
      </c>
      <c r="AJ30" s="6" t="s">
        <v>413</v>
      </c>
      <c r="AK30" s="6" t="s">
        <v>410</v>
      </c>
      <c r="AL30" s="6"/>
      <c r="AM30" s="6"/>
      <c r="AN30" s="6"/>
      <c r="AO30" s="6"/>
      <c r="AP30" s="6"/>
      <c r="AQ30" s="6"/>
      <c r="AR30" s="6"/>
      <c r="AS30" s="6" t="s">
        <v>775</v>
      </c>
      <c r="AT30" s="6" t="s">
        <v>276</v>
      </c>
      <c r="AU30" s="6" t="s">
        <v>757</v>
      </c>
      <c r="AV30" s="6" t="s">
        <v>758</v>
      </c>
      <c r="AW30" s="6" t="s">
        <v>403</v>
      </c>
      <c r="AX30" s="6"/>
      <c r="AY30" s="6" t="s">
        <v>759</v>
      </c>
      <c r="AZ30" s="6" t="s">
        <v>776</v>
      </c>
      <c r="BA30" s="6" t="s">
        <v>777</v>
      </c>
      <c r="BB30" s="6" t="s">
        <v>171</v>
      </c>
      <c r="BC30" s="6" t="s">
        <v>761</v>
      </c>
      <c r="BD30" s="6" t="s">
        <v>762</v>
      </c>
      <c r="BE30" s="6"/>
      <c r="BF30" s="6"/>
      <c r="BG30" s="6" t="s">
        <v>523</v>
      </c>
      <c r="BH30" s="6"/>
      <c r="BI30" s="6"/>
      <c r="BJ30" s="6" t="s">
        <v>763</v>
      </c>
      <c r="BK30" s="6" t="s">
        <v>284</v>
      </c>
      <c r="BL30" s="6" t="s">
        <v>285</v>
      </c>
      <c r="BM30" s="6" t="s">
        <v>446</v>
      </c>
      <c r="BN30" s="6"/>
      <c r="BO30" s="6" t="b">
        <v>1</v>
      </c>
      <c r="BP30" s="6" t="s">
        <v>764</v>
      </c>
      <c r="BQ30" s="6" t="b">
        <v>0</v>
      </c>
      <c r="BR30" s="6"/>
      <c r="BS30" s="6"/>
      <c r="BT30" s="21"/>
      <c r="BU30" s="1">
        <v>43227.512743055559</v>
      </c>
      <c r="BV30" t="s">
        <v>226</v>
      </c>
      <c r="BW30">
        <v>797000</v>
      </c>
      <c r="BY30" t="s">
        <v>292</v>
      </c>
      <c r="BZ30" t="s">
        <v>179</v>
      </c>
      <c r="CA30" t="s">
        <v>410</v>
      </c>
      <c r="CB30" t="s">
        <v>765</v>
      </c>
      <c r="CC30" t="s">
        <v>757</v>
      </c>
      <c r="CD30">
        <v>397405</v>
      </c>
      <c r="CE30" s="2">
        <v>43132</v>
      </c>
      <c r="CF30">
        <v>5477</v>
      </c>
      <c r="CG30" t="s">
        <v>413</v>
      </c>
      <c r="CH30" t="s">
        <v>410</v>
      </c>
      <c r="CI30">
        <v>850000</v>
      </c>
      <c r="CJ30" s="2">
        <v>43132</v>
      </c>
      <c r="CK30" t="s">
        <v>183</v>
      </c>
      <c r="CL30" t="s">
        <v>184</v>
      </c>
      <c r="CM30" t="s">
        <v>766</v>
      </c>
      <c r="CR30">
        <v>796824</v>
      </c>
      <c r="CT30" t="s">
        <v>186</v>
      </c>
      <c r="CU30" t="s">
        <v>778</v>
      </c>
      <c r="CZ30" t="b">
        <v>1</v>
      </c>
      <c r="DA30" t="b">
        <v>1</v>
      </c>
      <c r="DB30" t="b">
        <v>1</v>
      </c>
      <c r="DC30" t="b">
        <v>1</v>
      </c>
      <c r="DD30">
        <v>9</v>
      </c>
      <c r="DE30" t="b">
        <v>1</v>
      </c>
      <c r="DF30" t="s">
        <v>767</v>
      </c>
      <c r="DG30" t="s">
        <v>768</v>
      </c>
      <c r="DH30" t="s">
        <v>769</v>
      </c>
      <c r="DJ30" t="s">
        <v>189</v>
      </c>
      <c r="DK30" t="s">
        <v>204</v>
      </c>
      <c r="DS30" t="s">
        <v>10</v>
      </c>
      <c r="DT30" t="s">
        <v>190</v>
      </c>
      <c r="DU30" t="s">
        <v>191</v>
      </c>
      <c r="DV30" t="s">
        <v>218</v>
      </c>
      <c r="DX30" s="3">
        <v>1788</v>
      </c>
      <c r="DZ30" t="s">
        <v>779</v>
      </c>
      <c r="EA30" s="3">
        <v>1788</v>
      </c>
      <c r="ED30">
        <v>0</v>
      </c>
      <c r="EE30">
        <v>0</v>
      </c>
      <c r="EF30" t="s">
        <v>237</v>
      </c>
      <c r="EG30" t="b">
        <v>0</v>
      </c>
      <c r="EH30" s="1">
        <v>43130.701956018522</v>
      </c>
      <c r="EI30" t="s">
        <v>195</v>
      </c>
      <c r="EJ30" t="s">
        <v>771</v>
      </c>
      <c r="EL30" t="s">
        <v>446</v>
      </c>
      <c r="EM30" t="s">
        <v>196</v>
      </c>
      <c r="EQ30">
        <v>2019</v>
      </c>
      <c r="ES30" t="s">
        <v>197</v>
      </c>
      <c r="ET30">
        <v>5043</v>
      </c>
      <c r="EU30" t="s">
        <v>241</v>
      </c>
      <c r="EV30" t="s">
        <v>770</v>
      </c>
      <c r="EX30">
        <v>9</v>
      </c>
      <c r="EZ30" s="13">
        <f t="shared" si="2"/>
        <v>475.39149888143174</v>
      </c>
      <c r="FA30" s="13">
        <f t="shared" si="3"/>
        <v>451.62192393736018</v>
      </c>
      <c r="FB30" s="13">
        <f t="shared" si="4"/>
        <v>427.85234899328862</v>
      </c>
      <c r="FC30" s="13">
        <f>IF(K30=2,[1]Assumptions!$B$14,IF([1]Ferndale!K30=3,[1]Assumptions!$B$15,IF([1]Ferndale!K30=4,[1]Assumptions!$B$16,0)))</f>
        <v>0</v>
      </c>
      <c r="FD30" s="28"/>
      <c r="FE30" s="13">
        <f t="shared" si="5"/>
        <v>0</v>
      </c>
      <c r="FF30" s="13" t="e">
        <f>(J30/2)*[1]Assumptions!$H$2</f>
        <v>#VALUE!</v>
      </c>
      <c r="FG30" s="13">
        <f t="shared" si="6"/>
        <v>1200</v>
      </c>
      <c r="FH30" s="13">
        <f t="shared" si="7"/>
        <v>3650.3870364825452</v>
      </c>
      <c r="FI30" s="13">
        <f t="shared" si="8"/>
        <v>3285.3483328342913</v>
      </c>
      <c r="FJ30" s="14" t="e">
        <f t="shared" si="0"/>
        <v>#VALUE!</v>
      </c>
      <c r="FK30" s="15">
        <f t="shared" si="1"/>
        <v>0</v>
      </c>
      <c r="FL30" s="16" t="e">
        <f t="shared" si="9"/>
        <v>#VALUE!</v>
      </c>
      <c r="FM30" s="16" t="e">
        <f t="shared" si="10"/>
        <v>#VALUE!</v>
      </c>
      <c r="FN30" s="16" t="e">
        <f t="shared" si="11"/>
        <v>#VALUE!</v>
      </c>
      <c r="FO30" s="16" t="e">
        <f t="shared" si="12"/>
        <v>#VALUE!</v>
      </c>
    </row>
    <row r="31" spans="1:171" x14ac:dyDescent="0.2">
      <c r="A31" s="20">
        <v>218007786</v>
      </c>
      <c r="B31" s="6" t="s">
        <v>153</v>
      </c>
      <c r="C31" s="6" t="s">
        <v>200</v>
      </c>
      <c r="D31" s="6" t="s">
        <v>242</v>
      </c>
      <c r="E31" s="6"/>
      <c r="F31" s="6" t="s">
        <v>780</v>
      </c>
      <c r="G31" s="6">
        <v>5935</v>
      </c>
      <c r="H31" s="6" t="s">
        <v>753</v>
      </c>
      <c r="I31" s="6"/>
      <c r="J31" s="6" t="s">
        <v>300</v>
      </c>
      <c r="K31" s="6" t="s">
        <v>204</v>
      </c>
      <c r="L31" s="6" t="s">
        <v>159</v>
      </c>
      <c r="M31" s="6">
        <v>48202</v>
      </c>
      <c r="N31" s="6"/>
      <c r="O31" s="6">
        <v>998000</v>
      </c>
      <c r="P31" s="6">
        <v>2</v>
      </c>
      <c r="Q31" s="6">
        <v>2.1</v>
      </c>
      <c r="R31" s="6">
        <v>1773</v>
      </c>
      <c r="S31" s="6">
        <v>0</v>
      </c>
      <c r="T31" s="6" t="s">
        <v>160</v>
      </c>
      <c r="U31" s="6" t="s">
        <v>772</v>
      </c>
      <c r="V31" s="6" t="s">
        <v>302</v>
      </c>
      <c r="W31" s="6" t="s">
        <v>207</v>
      </c>
      <c r="X31" s="6">
        <v>0</v>
      </c>
      <c r="Y31" s="6">
        <v>897</v>
      </c>
      <c r="Z31" s="6" t="s">
        <v>208</v>
      </c>
      <c r="AA31" s="6"/>
      <c r="AB31" s="6"/>
      <c r="AC31" s="6"/>
      <c r="AD31" s="6"/>
      <c r="AE31" s="6" t="s">
        <v>410</v>
      </c>
      <c r="AF31" s="6" t="s">
        <v>773</v>
      </c>
      <c r="AG31" s="6" t="s">
        <v>774</v>
      </c>
      <c r="AH31" s="6">
        <v>389442</v>
      </c>
      <c r="AI31" s="6">
        <v>5477</v>
      </c>
      <c r="AJ31" s="6" t="s">
        <v>413</v>
      </c>
      <c r="AK31" s="6" t="s">
        <v>410</v>
      </c>
      <c r="AL31" s="6"/>
      <c r="AM31" s="6"/>
      <c r="AN31" s="6"/>
      <c r="AO31" s="6"/>
      <c r="AP31" s="6"/>
      <c r="AQ31" s="6"/>
      <c r="AR31" s="6"/>
      <c r="AS31" s="6" t="s">
        <v>775</v>
      </c>
      <c r="AT31" s="6" t="s">
        <v>276</v>
      </c>
      <c r="AU31" s="6" t="s">
        <v>757</v>
      </c>
      <c r="AV31" s="6" t="s">
        <v>758</v>
      </c>
      <c r="AW31" s="6" t="s">
        <v>403</v>
      </c>
      <c r="AX31" s="6"/>
      <c r="AY31" s="6" t="s">
        <v>781</v>
      </c>
      <c r="AZ31" s="6" t="s">
        <v>218</v>
      </c>
      <c r="BA31" s="6" t="s">
        <v>760</v>
      </c>
      <c r="BB31" s="6" t="s">
        <v>171</v>
      </c>
      <c r="BC31" s="6" t="s">
        <v>782</v>
      </c>
      <c r="BD31" s="6" t="s">
        <v>762</v>
      </c>
      <c r="BE31" s="6"/>
      <c r="BF31" s="6"/>
      <c r="BG31" s="6" t="s">
        <v>523</v>
      </c>
      <c r="BH31" s="6"/>
      <c r="BI31" s="6"/>
      <c r="BJ31" s="6" t="s">
        <v>763</v>
      </c>
      <c r="BK31" s="6" t="s">
        <v>284</v>
      </c>
      <c r="BL31" s="6" t="s">
        <v>285</v>
      </c>
      <c r="BM31" s="6" t="s">
        <v>446</v>
      </c>
      <c r="BN31" s="6"/>
      <c r="BO31" s="6" t="b">
        <v>1</v>
      </c>
      <c r="BP31" s="6" t="s">
        <v>764</v>
      </c>
      <c r="BQ31" s="6" t="b">
        <v>0</v>
      </c>
      <c r="BR31" s="6"/>
      <c r="BS31" s="6"/>
      <c r="BT31" s="21"/>
      <c r="BU31" s="1">
        <v>43178.488333333335</v>
      </c>
      <c r="BV31" t="s">
        <v>226</v>
      </c>
      <c r="BW31">
        <v>879000</v>
      </c>
      <c r="BY31" t="s">
        <v>292</v>
      </c>
      <c r="BZ31" t="s">
        <v>179</v>
      </c>
      <c r="CA31" t="s">
        <v>410</v>
      </c>
      <c r="CB31" t="s">
        <v>765</v>
      </c>
      <c r="CC31" t="s">
        <v>757</v>
      </c>
      <c r="CD31">
        <v>397405</v>
      </c>
      <c r="CE31" s="2">
        <v>43132</v>
      </c>
      <c r="CF31">
        <v>5477</v>
      </c>
      <c r="CG31" t="s">
        <v>413</v>
      </c>
      <c r="CH31" t="s">
        <v>410</v>
      </c>
      <c r="CI31">
        <v>998000</v>
      </c>
      <c r="CJ31" s="2">
        <v>43132</v>
      </c>
      <c r="CK31" t="s">
        <v>183</v>
      </c>
      <c r="CL31" t="s">
        <v>184</v>
      </c>
      <c r="CM31" t="s">
        <v>766</v>
      </c>
      <c r="CR31">
        <v>879038</v>
      </c>
      <c r="CT31" t="s">
        <v>186</v>
      </c>
      <c r="CU31" t="s">
        <v>778</v>
      </c>
      <c r="CZ31" t="b">
        <v>1</v>
      </c>
      <c r="DA31" t="b">
        <v>1</v>
      </c>
      <c r="DB31" t="b">
        <v>1</v>
      </c>
      <c r="DC31" t="b">
        <v>1</v>
      </c>
      <c r="DD31">
        <v>9</v>
      </c>
      <c r="DE31" t="b">
        <v>1</v>
      </c>
      <c r="DF31" t="s">
        <v>767</v>
      </c>
      <c r="DG31" t="s">
        <v>768</v>
      </c>
      <c r="DH31" t="s">
        <v>769</v>
      </c>
      <c r="DJ31" t="s">
        <v>189</v>
      </c>
      <c r="DK31" t="s">
        <v>204</v>
      </c>
      <c r="DS31" t="s">
        <v>10</v>
      </c>
      <c r="DT31" t="s">
        <v>190</v>
      </c>
      <c r="DU31" t="s">
        <v>191</v>
      </c>
      <c r="DV31" t="s">
        <v>218</v>
      </c>
      <c r="DX31" s="3">
        <v>1773</v>
      </c>
      <c r="DZ31" t="s">
        <v>359</v>
      </c>
      <c r="EA31" s="3">
        <v>1773</v>
      </c>
      <c r="ED31">
        <v>0</v>
      </c>
      <c r="EE31">
        <v>0</v>
      </c>
      <c r="EF31" t="s">
        <v>237</v>
      </c>
      <c r="EG31" t="b">
        <v>0</v>
      </c>
      <c r="EH31" s="1">
        <v>43130.701608796298</v>
      </c>
      <c r="EI31" t="s">
        <v>195</v>
      </c>
      <c r="EJ31" t="s">
        <v>780</v>
      </c>
      <c r="EL31" t="s">
        <v>446</v>
      </c>
      <c r="EM31" t="s">
        <v>196</v>
      </c>
      <c r="EQ31">
        <v>2019</v>
      </c>
      <c r="ES31" t="s">
        <v>197</v>
      </c>
      <c r="ET31">
        <v>5043</v>
      </c>
      <c r="EU31" t="s">
        <v>783</v>
      </c>
      <c r="EV31" t="s">
        <v>770</v>
      </c>
      <c r="EX31">
        <v>9</v>
      </c>
      <c r="EZ31" s="13">
        <f t="shared" si="2"/>
        <v>562.88776085730399</v>
      </c>
      <c r="FA31" s="13">
        <f t="shared" si="3"/>
        <v>534.74337281443877</v>
      </c>
      <c r="FB31" s="13">
        <f t="shared" si="4"/>
        <v>506.59898477157361</v>
      </c>
      <c r="FC31" s="13">
        <f>IF(K31=2,[1]Assumptions!$B$14,IF([1]Ferndale!K31=3,[1]Assumptions!$B$15,IF([1]Ferndale!K31=4,[1]Assumptions!$B$16,0)))</f>
        <v>0</v>
      </c>
      <c r="FD31" s="28"/>
      <c r="FE31" s="13">
        <f t="shared" si="5"/>
        <v>0</v>
      </c>
      <c r="FF31" s="13" t="e">
        <f>(J31/2)*[1]Assumptions!$H$2</f>
        <v>#VALUE!</v>
      </c>
      <c r="FG31" s="13">
        <f t="shared" si="6"/>
        <v>1200</v>
      </c>
      <c r="FH31" s="13">
        <f t="shared" si="7"/>
        <v>4285.9838381289183</v>
      </c>
      <c r="FI31" s="13">
        <f t="shared" si="8"/>
        <v>3857.3854543160264</v>
      </c>
      <c r="FJ31" s="14" t="e">
        <f t="shared" si="0"/>
        <v>#VALUE!</v>
      </c>
      <c r="FK31" s="15">
        <f t="shared" si="1"/>
        <v>0</v>
      </c>
      <c r="FL31" s="16" t="e">
        <f t="shared" si="9"/>
        <v>#VALUE!</v>
      </c>
      <c r="FM31" s="16" t="e">
        <f t="shared" si="10"/>
        <v>#VALUE!</v>
      </c>
      <c r="FN31" s="16" t="e">
        <f t="shared" si="11"/>
        <v>#VALUE!</v>
      </c>
      <c r="FO31" s="16" t="e">
        <f t="shared" si="12"/>
        <v>#VALUE!</v>
      </c>
    </row>
    <row r="32" spans="1:171" x14ac:dyDescent="0.2">
      <c r="A32" s="20">
        <v>218005595</v>
      </c>
      <c r="B32" s="6" t="s">
        <v>153</v>
      </c>
      <c r="C32" s="6" t="s">
        <v>200</v>
      </c>
      <c r="D32" s="6" t="s">
        <v>201</v>
      </c>
      <c r="E32" s="6"/>
      <c r="F32" s="6">
        <v>3</v>
      </c>
      <c r="G32" s="6">
        <v>200</v>
      </c>
      <c r="H32" s="6" t="s">
        <v>784</v>
      </c>
      <c r="I32" s="6"/>
      <c r="J32" s="6" t="s">
        <v>322</v>
      </c>
      <c r="K32" s="6" t="s">
        <v>204</v>
      </c>
      <c r="L32" s="6" t="s">
        <v>159</v>
      </c>
      <c r="M32" s="6">
        <v>48207</v>
      </c>
      <c r="N32" s="6">
        <v>4300</v>
      </c>
      <c r="O32" s="6">
        <v>529900</v>
      </c>
      <c r="P32" s="6">
        <v>2</v>
      </c>
      <c r="Q32" s="6">
        <v>2.1</v>
      </c>
      <c r="R32" s="6">
        <v>1941</v>
      </c>
      <c r="S32" s="6">
        <v>0</v>
      </c>
      <c r="T32" s="6" t="s">
        <v>245</v>
      </c>
      <c r="U32" s="6" t="s">
        <v>205</v>
      </c>
      <c r="V32" s="6" t="s">
        <v>343</v>
      </c>
      <c r="W32" s="6" t="s">
        <v>344</v>
      </c>
      <c r="X32" s="6">
        <v>0</v>
      </c>
      <c r="Y32" s="6">
        <v>660</v>
      </c>
      <c r="Z32" s="6" t="s">
        <v>208</v>
      </c>
      <c r="AA32" s="6"/>
      <c r="AB32" s="6"/>
      <c r="AC32" s="6"/>
      <c r="AD32" s="6"/>
      <c r="AE32" s="6"/>
      <c r="AF32" s="6"/>
      <c r="AG32" s="6"/>
      <c r="AH32" s="6"/>
      <c r="AI32" s="6"/>
      <c r="AJ32" s="6"/>
      <c r="AK32" s="6"/>
      <c r="AL32" s="6"/>
      <c r="AM32" s="6"/>
      <c r="AN32" s="6"/>
      <c r="AO32" s="6"/>
      <c r="AP32" s="6"/>
      <c r="AQ32" s="6"/>
      <c r="AR32" s="6"/>
      <c r="AS32" s="6"/>
      <c r="AT32" s="6" t="s">
        <v>276</v>
      </c>
      <c r="AU32" s="6" t="s">
        <v>785</v>
      </c>
      <c r="AV32" s="6" t="s">
        <v>786</v>
      </c>
      <c r="AW32" s="6" t="s">
        <v>403</v>
      </c>
      <c r="AX32" s="6"/>
      <c r="AY32" s="6" t="s">
        <v>787</v>
      </c>
      <c r="AZ32" s="6" t="s">
        <v>169</v>
      </c>
      <c r="BA32" s="6" t="s">
        <v>788</v>
      </c>
      <c r="BB32" s="6" t="s">
        <v>171</v>
      </c>
      <c r="BC32" s="6" t="s">
        <v>220</v>
      </c>
      <c r="BD32" s="6"/>
      <c r="BE32" s="6" t="s">
        <v>522</v>
      </c>
      <c r="BF32" s="6" t="s">
        <v>257</v>
      </c>
      <c r="BG32" s="6" t="s">
        <v>523</v>
      </c>
      <c r="BH32" s="6"/>
      <c r="BI32" s="6"/>
      <c r="BJ32" s="6" t="s">
        <v>789</v>
      </c>
      <c r="BK32" s="6" t="s">
        <v>689</v>
      </c>
      <c r="BL32" s="6" t="s">
        <v>285</v>
      </c>
      <c r="BM32" s="6" t="s">
        <v>176</v>
      </c>
      <c r="BN32" s="6" t="b">
        <v>1</v>
      </c>
      <c r="BO32" s="6" t="b">
        <v>1</v>
      </c>
      <c r="BP32" s="6" t="s">
        <v>790</v>
      </c>
      <c r="BQ32" s="6" t="b">
        <v>0</v>
      </c>
      <c r="BR32" s="6"/>
      <c r="BS32" s="6"/>
      <c r="BT32" s="21"/>
      <c r="BU32" s="1">
        <v>43229.392847222225</v>
      </c>
      <c r="BV32" t="s">
        <v>177</v>
      </c>
      <c r="BW32">
        <v>545000</v>
      </c>
      <c r="BY32" t="s">
        <v>791</v>
      </c>
      <c r="BZ32" t="s">
        <v>179</v>
      </c>
      <c r="CA32" t="s">
        <v>792</v>
      </c>
      <c r="CB32" t="s">
        <v>793</v>
      </c>
      <c r="CC32" t="s">
        <v>794</v>
      </c>
      <c r="CD32">
        <v>336434</v>
      </c>
      <c r="CE32" s="2">
        <v>43130</v>
      </c>
      <c r="CF32">
        <v>364041</v>
      </c>
      <c r="CG32" t="s">
        <v>795</v>
      </c>
      <c r="CH32" t="s">
        <v>792</v>
      </c>
      <c r="CI32">
        <v>529900</v>
      </c>
      <c r="CJ32" s="2">
        <v>43130</v>
      </c>
      <c r="CK32" t="s">
        <v>183</v>
      </c>
      <c r="CL32" t="s">
        <v>184</v>
      </c>
      <c r="CR32">
        <v>545000</v>
      </c>
      <c r="CT32" t="s">
        <v>186</v>
      </c>
      <c r="CU32" t="s">
        <v>796</v>
      </c>
      <c r="CZ32" t="b">
        <v>1</v>
      </c>
      <c r="DA32" t="b">
        <v>1</v>
      </c>
      <c r="DB32" t="b">
        <v>1</v>
      </c>
      <c r="DC32" t="b">
        <v>1</v>
      </c>
      <c r="DD32">
        <v>35</v>
      </c>
      <c r="DE32" t="b">
        <v>0</v>
      </c>
      <c r="DF32" t="s">
        <v>797</v>
      </c>
      <c r="DG32" t="s">
        <v>798</v>
      </c>
      <c r="DH32" t="s">
        <v>799</v>
      </c>
      <c r="DI32" t="b">
        <v>1</v>
      </c>
      <c r="DJ32" t="s">
        <v>269</v>
      </c>
      <c r="DK32" t="s">
        <v>204</v>
      </c>
      <c r="DS32" t="s">
        <v>10</v>
      </c>
      <c r="DT32" t="s">
        <v>190</v>
      </c>
      <c r="DU32" t="s">
        <v>191</v>
      </c>
      <c r="DX32" s="3">
        <v>1941</v>
      </c>
      <c r="DZ32" t="s">
        <v>800</v>
      </c>
      <c r="EA32" s="3">
        <v>1941</v>
      </c>
      <c r="EC32" t="s">
        <v>801</v>
      </c>
      <c r="ED32">
        <v>240</v>
      </c>
      <c r="EE32">
        <v>47</v>
      </c>
      <c r="EF32" t="s">
        <v>237</v>
      </c>
      <c r="EG32" t="b">
        <v>0</v>
      </c>
      <c r="EH32" s="1">
        <v>43122.868321759262</v>
      </c>
      <c r="EI32" t="s">
        <v>195</v>
      </c>
      <c r="EJ32">
        <v>3</v>
      </c>
      <c r="EL32" t="s">
        <v>176</v>
      </c>
      <c r="EM32" t="s">
        <v>196</v>
      </c>
      <c r="EQ32">
        <v>1906</v>
      </c>
      <c r="ER32">
        <v>2005</v>
      </c>
      <c r="ES32" t="s">
        <v>197</v>
      </c>
      <c r="ET32">
        <v>5053</v>
      </c>
      <c r="EV32" t="s">
        <v>362</v>
      </c>
      <c r="EX32">
        <v>9</v>
      </c>
      <c r="EZ32" s="13">
        <f t="shared" si="2"/>
        <v>273.00360638845956</v>
      </c>
      <c r="FA32" s="13">
        <f t="shared" si="3"/>
        <v>259.35342606903657</v>
      </c>
      <c r="FB32" s="13">
        <f t="shared" si="4"/>
        <v>245.70324574961361</v>
      </c>
      <c r="FC32" s="13">
        <f>IF(K32=2,[1]Assumptions!$B$14,IF([1]Ferndale!K32=3,[1]Assumptions!$B$15,IF([1]Ferndale!K32=4,[1]Assumptions!$B$16,0)))</f>
        <v>0</v>
      </c>
      <c r="FD32" s="28"/>
      <c r="FE32" s="13">
        <f t="shared" si="5"/>
        <v>0</v>
      </c>
      <c r="FF32" s="13" t="e">
        <f>(J32/2)*[1]Assumptions!$H$2</f>
        <v>#VALUE!</v>
      </c>
      <c r="FG32" s="13">
        <f t="shared" si="6"/>
        <v>1200</v>
      </c>
      <c r="FH32" s="13">
        <f t="shared" si="7"/>
        <v>2275.6942242730597</v>
      </c>
      <c r="FI32" s="13">
        <f t="shared" si="8"/>
        <v>2048.1248018457541</v>
      </c>
      <c r="FJ32" s="14" t="e">
        <f t="shared" si="0"/>
        <v>#VALUE!</v>
      </c>
      <c r="FK32" s="15">
        <f t="shared" si="1"/>
        <v>0</v>
      </c>
      <c r="FL32" s="16" t="e">
        <f t="shared" si="9"/>
        <v>#VALUE!</v>
      </c>
      <c r="FM32" s="16" t="e">
        <f t="shared" si="10"/>
        <v>#VALUE!</v>
      </c>
      <c r="FN32" s="16" t="e">
        <f t="shared" si="11"/>
        <v>#VALUE!</v>
      </c>
      <c r="FO32" s="16" t="e">
        <f t="shared" si="12"/>
        <v>#VALUE!</v>
      </c>
    </row>
    <row r="33" spans="1:171" x14ac:dyDescent="0.2">
      <c r="A33" s="20">
        <v>218007183</v>
      </c>
      <c r="B33" s="6" t="s">
        <v>153</v>
      </c>
      <c r="C33" s="6" t="s">
        <v>154</v>
      </c>
      <c r="D33" s="6" t="s">
        <v>242</v>
      </c>
      <c r="E33" s="6"/>
      <c r="F33" s="6"/>
      <c r="G33" s="6">
        <v>1641</v>
      </c>
      <c r="H33" s="6" t="s">
        <v>802</v>
      </c>
      <c r="I33" s="6"/>
      <c r="J33" s="6" t="s">
        <v>157</v>
      </c>
      <c r="K33" s="6" t="s">
        <v>204</v>
      </c>
      <c r="L33" s="6" t="s">
        <v>159</v>
      </c>
      <c r="M33" s="6">
        <v>48206</v>
      </c>
      <c r="N33" s="6">
        <v>2234</v>
      </c>
      <c r="O33" s="6">
        <v>60000</v>
      </c>
      <c r="P33" s="6">
        <v>3</v>
      </c>
      <c r="Q33" s="6">
        <v>1</v>
      </c>
      <c r="R33" s="6">
        <v>1344</v>
      </c>
      <c r="S33" s="6">
        <v>0.1</v>
      </c>
      <c r="T33" s="6" t="s">
        <v>301</v>
      </c>
      <c r="U33" s="6"/>
      <c r="V33" s="6" t="s">
        <v>302</v>
      </c>
      <c r="W33" s="6" t="s">
        <v>248</v>
      </c>
      <c r="X33" s="6">
        <v>0</v>
      </c>
      <c r="Y33" s="6"/>
      <c r="Z33" s="6"/>
      <c r="AA33" s="6"/>
      <c r="AB33" s="6" t="s">
        <v>163</v>
      </c>
      <c r="AC33" s="6"/>
      <c r="AD33" s="6"/>
      <c r="AE33" s="6"/>
      <c r="AF33" s="6"/>
      <c r="AG33" s="6"/>
      <c r="AH33" s="6"/>
      <c r="AI33" s="6"/>
      <c r="AJ33" s="6"/>
      <c r="AK33" s="6"/>
      <c r="AL33" s="6"/>
      <c r="AM33" s="6"/>
      <c r="AN33" s="6"/>
      <c r="AO33" s="6"/>
      <c r="AP33" s="6"/>
      <c r="AQ33" s="6"/>
      <c r="AR33" s="6"/>
      <c r="AS33" s="6"/>
      <c r="AT33" s="6" t="s">
        <v>497</v>
      </c>
      <c r="AU33" s="6" t="s">
        <v>803</v>
      </c>
      <c r="AV33" s="6">
        <v>3134057337</v>
      </c>
      <c r="AW33" s="6"/>
      <c r="AX33" s="22">
        <v>25000</v>
      </c>
      <c r="AY33" s="6" t="s">
        <v>804</v>
      </c>
      <c r="AZ33" s="6" t="s">
        <v>218</v>
      </c>
      <c r="BA33" s="6" t="s">
        <v>805</v>
      </c>
      <c r="BB33" s="6" t="s">
        <v>171</v>
      </c>
      <c r="BC33" s="6" t="s">
        <v>806</v>
      </c>
      <c r="BD33" s="6"/>
      <c r="BE33" s="6"/>
      <c r="BF33" s="6"/>
      <c r="BG33" s="6" t="s">
        <v>173</v>
      </c>
      <c r="BH33" s="6">
        <v>31</v>
      </c>
      <c r="BI33" s="6"/>
      <c r="BJ33" s="6"/>
      <c r="BK33" s="6" t="s">
        <v>174</v>
      </c>
      <c r="BL33" s="6" t="s">
        <v>419</v>
      </c>
      <c r="BM33" s="6" t="s">
        <v>176</v>
      </c>
      <c r="BN33" s="6" t="b">
        <v>0</v>
      </c>
      <c r="BO33" s="6" t="b">
        <v>1</v>
      </c>
      <c r="BP33" s="6"/>
      <c r="BQ33" s="6" t="b">
        <v>1</v>
      </c>
      <c r="BR33" s="6">
        <v>6</v>
      </c>
      <c r="BS33" s="6">
        <v>600</v>
      </c>
      <c r="BT33" s="21">
        <v>72</v>
      </c>
      <c r="BU33" s="1">
        <v>43129.455752314818</v>
      </c>
      <c r="BV33" t="s">
        <v>259</v>
      </c>
      <c r="BY33" t="s">
        <v>807</v>
      </c>
      <c r="BZ33" t="s">
        <v>179</v>
      </c>
      <c r="CA33" t="s">
        <v>808</v>
      </c>
      <c r="CB33" t="s">
        <v>809</v>
      </c>
      <c r="CC33" t="s">
        <v>810</v>
      </c>
      <c r="CD33">
        <v>302753</v>
      </c>
      <c r="CE33" s="2">
        <v>43129</v>
      </c>
      <c r="CF33">
        <v>383190</v>
      </c>
      <c r="CG33" t="s">
        <v>811</v>
      </c>
      <c r="CH33" t="s">
        <v>808</v>
      </c>
      <c r="CI33">
        <v>60000</v>
      </c>
      <c r="CJ33" s="2">
        <v>43129</v>
      </c>
      <c r="CK33" t="s">
        <v>183</v>
      </c>
      <c r="CL33" t="s">
        <v>184</v>
      </c>
      <c r="CN33" t="s">
        <v>812</v>
      </c>
      <c r="CR33">
        <v>60000</v>
      </c>
      <c r="CT33" t="s">
        <v>186</v>
      </c>
      <c r="CU33" t="s">
        <v>813</v>
      </c>
      <c r="CZ33" t="b">
        <v>1</v>
      </c>
      <c r="DA33" t="b">
        <v>1</v>
      </c>
      <c r="DB33" t="b">
        <v>1</v>
      </c>
      <c r="DC33" t="b">
        <v>1</v>
      </c>
      <c r="DD33">
        <v>24</v>
      </c>
      <c r="DE33" t="b">
        <v>0</v>
      </c>
      <c r="DF33" t="s">
        <v>336</v>
      </c>
      <c r="DG33" t="s">
        <v>814</v>
      </c>
      <c r="DH33" t="s">
        <v>815</v>
      </c>
      <c r="DJ33" t="s">
        <v>189</v>
      </c>
      <c r="DK33" t="s">
        <v>204</v>
      </c>
      <c r="DS33" t="s">
        <v>10</v>
      </c>
      <c r="DT33" t="s">
        <v>190</v>
      </c>
      <c r="DU33" t="s">
        <v>191</v>
      </c>
      <c r="DX33" s="3">
        <v>1344</v>
      </c>
      <c r="DZ33" t="s">
        <v>295</v>
      </c>
      <c r="EA33" s="3">
        <v>1344</v>
      </c>
      <c r="EB33">
        <v>589</v>
      </c>
      <c r="EC33" t="s">
        <v>816</v>
      </c>
      <c r="ED33">
        <v>968</v>
      </c>
      <c r="EE33">
        <v>108</v>
      </c>
      <c r="EF33" t="s">
        <v>817</v>
      </c>
      <c r="EG33" t="b">
        <v>0</v>
      </c>
      <c r="EH33" s="1">
        <v>43129.4453125</v>
      </c>
      <c r="EI33" t="s">
        <v>195</v>
      </c>
      <c r="EM33" t="s">
        <v>196</v>
      </c>
      <c r="EQ33">
        <v>1916</v>
      </c>
      <c r="ES33" t="s">
        <v>197</v>
      </c>
      <c r="ET33">
        <v>5043</v>
      </c>
      <c r="EX33">
        <v>5</v>
      </c>
      <c r="EZ33" s="13">
        <f t="shared" si="2"/>
        <v>44.642857142857146</v>
      </c>
      <c r="FA33" s="13">
        <f t="shared" si="3"/>
        <v>42.410714285714285</v>
      </c>
      <c r="FB33" s="13">
        <f t="shared" si="4"/>
        <v>40.178571428571431</v>
      </c>
      <c r="FC33" s="13">
        <f>IF(K33=2,[1]Assumptions!$B$14,IF([1]Ferndale!K33=3,[1]Assumptions!$B$15,IF([1]Ferndale!K33=4,[1]Assumptions!$B$16,0)))</f>
        <v>0</v>
      </c>
      <c r="FD33" s="28"/>
      <c r="FE33" s="13">
        <f t="shared" si="5"/>
        <v>0</v>
      </c>
      <c r="FF33" s="13" t="e">
        <f>(J33/2)*[1]Assumptions!$H$2</f>
        <v>#VALUE!</v>
      </c>
      <c r="FG33" s="13">
        <f t="shared" si="6"/>
        <v>1200</v>
      </c>
      <c r="FH33" s="13">
        <f t="shared" si="7"/>
        <v>257.67437904582675</v>
      </c>
      <c r="FI33" s="13">
        <f t="shared" si="8"/>
        <v>231.90694114124406</v>
      </c>
      <c r="FJ33" s="14" t="e">
        <f t="shared" si="0"/>
        <v>#VALUE!</v>
      </c>
      <c r="FK33" s="15">
        <f t="shared" si="1"/>
        <v>0</v>
      </c>
      <c r="FL33" s="16" t="e">
        <f t="shared" si="9"/>
        <v>#VALUE!</v>
      </c>
      <c r="FM33" s="16" t="e">
        <f t="shared" si="10"/>
        <v>#VALUE!</v>
      </c>
      <c r="FN33" s="16" t="e">
        <f t="shared" si="11"/>
        <v>#VALUE!</v>
      </c>
      <c r="FO33" s="16" t="e">
        <f t="shared" si="12"/>
        <v>#VALUE!</v>
      </c>
    </row>
    <row r="34" spans="1:171" x14ac:dyDescent="0.2">
      <c r="A34" s="20">
        <v>218006910</v>
      </c>
      <c r="B34" s="6" t="s">
        <v>153</v>
      </c>
      <c r="C34" s="6" t="s">
        <v>154</v>
      </c>
      <c r="D34" s="6" t="s">
        <v>242</v>
      </c>
      <c r="E34" s="6"/>
      <c r="F34" s="6"/>
      <c r="G34" s="6">
        <v>3782</v>
      </c>
      <c r="H34" s="6" t="s">
        <v>818</v>
      </c>
      <c r="I34" s="6"/>
      <c r="J34" s="6" t="s">
        <v>157</v>
      </c>
      <c r="K34" s="6" t="s">
        <v>204</v>
      </c>
      <c r="L34" s="6" t="s">
        <v>159</v>
      </c>
      <c r="M34" s="6">
        <v>48238</v>
      </c>
      <c r="N34" s="6">
        <v>3241</v>
      </c>
      <c r="O34" s="6">
        <v>100000</v>
      </c>
      <c r="P34" s="6">
        <v>3</v>
      </c>
      <c r="Q34" s="6">
        <v>1.1000000000000001</v>
      </c>
      <c r="R34" s="6">
        <v>1399</v>
      </c>
      <c r="S34" s="6">
        <v>0.12</v>
      </c>
      <c r="T34" s="6" t="s">
        <v>301</v>
      </c>
      <c r="U34" s="6"/>
      <c r="V34" s="6" t="s">
        <v>302</v>
      </c>
      <c r="W34" s="6" t="s">
        <v>248</v>
      </c>
      <c r="X34" s="6">
        <v>0</v>
      </c>
      <c r="Y34" s="6"/>
      <c r="Z34" s="6"/>
      <c r="AA34" s="6"/>
      <c r="AB34" s="6" t="s">
        <v>163</v>
      </c>
      <c r="AC34" s="6"/>
      <c r="AD34" s="6"/>
      <c r="AE34" s="6"/>
      <c r="AF34" s="6"/>
      <c r="AG34" s="6"/>
      <c r="AH34" s="6"/>
      <c r="AI34" s="6"/>
      <c r="AJ34" s="6"/>
      <c r="AK34" s="6"/>
      <c r="AL34" s="6"/>
      <c r="AM34" s="6"/>
      <c r="AN34" s="6"/>
      <c r="AO34" s="6"/>
      <c r="AP34" s="6"/>
      <c r="AQ34" s="6"/>
      <c r="AR34" s="6"/>
      <c r="AS34" s="6"/>
      <c r="AT34" s="6" t="s">
        <v>497</v>
      </c>
      <c r="AU34" s="6" t="s">
        <v>803</v>
      </c>
      <c r="AV34" s="6" t="s">
        <v>819</v>
      </c>
      <c r="AW34" s="6"/>
      <c r="AX34" s="22">
        <v>30000</v>
      </c>
      <c r="AY34" s="6" t="s">
        <v>820</v>
      </c>
      <c r="AZ34" s="6" t="s">
        <v>218</v>
      </c>
      <c r="BA34" s="6" t="s">
        <v>821</v>
      </c>
      <c r="BB34" s="6" t="s">
        <v>171</v>
      </c>
      <c r="BC34" s="6" t="s">
        <v>603</v>
      </c>
      <c r="BD34" s="6"/>
      <c r="BE34" s="6"/>
      <c r="BF34" s="6"/>
      <c r="BG34" s="6" t="s">
        <v>173</v>
      </c>
      <c r="BH34" s="6">
        <v>40</v>
      </c>
      <c r="BI34" s="6"/>
      <c r="BJ34" s="6"/>
      <c r="BK34" s="6" t="s">
        <v>174</v>
      </c>
      <c r="BL34" s="6" t="s">
        <v>285</v>
      </c>
      <c r="BM34" s="6" t="s">
        <v>176</v>
      </c>
      <c r="BN34" s="6" t="b">
        <v>1</v>
      </c>
      <c r="BO34" s="6" t="b">
        <v>1</v>
      </c>
      <c r="BP34" s="6"/>
      <c r="BQ34" s="6" t="b">
        <v>1</v>
      </c>
      <c r="BR34" s="6">
        <v>6</v>
      </c>
      <c r="BS34" s="6">
        <v>750</v>
      </c>
      <c r="BT34" s="21">
        <v>64</v>
      </c>
      <c r="BU34" s="1">
        <v>43226.78429398148</v>
      </c>
      <c r="BV34" t="s">
        <v>226</v>
      </c>
      <c r="BW34">
        <v>70000</v>
      </c>
      <c r="BY34" t="s">
        <v>822</v>
      </c>
      <c r="BZ34" t="s">
        <v>179</v>
      </c>
      <c r="CA34" t="s">
        <v>808</v>
      </c>
      <c r="CB34" t="s">
        <v>809</v>
      </c>
      <c r="CC34" t="s">
        <v>810</v>
      </c>
      <c r="CD34">
        <v>302753</v>
      </c>
      <c r="CE34" s="2">
        <v>43126</v>
      </c>
      <c r="CF34">
        <v>383190</v>
      </c>
      <c r="CG34" t="s">
        <v>811</v>
      </c>
      <c r="CH34" t="s">
        <v>808</v>
      </c>
      <c r="CI34">
        <v>100000</v>
      </c>
      <c r="CJ34" s="2">
        <v>43126</v>
      </c>
      <c r="CK34" t="s">
        <v>183</v>
      </c>
      <c r="CL34" t="s">
        <v>184</v>
      </c>
      <c r="CN34" t="s">
        <v>823</v>
      </c>
      <c r="CR34">
        <v>70000</v>
      </c>
      <c r="CT34" t="s">
        <v>186</v>
      </c>
      <c r="CU34" t="s">
        <v>824</v>
      </c>
      <c r="CZ34" t="b">
        <v>1</v>
      </c>
      <c r="DA34" t="b">
        <v>1</v>
      </c>
      <c r="DB34" t="b">
        <v>1</v>
      </c>
      <c r="DC34" t="b">
        <v>1</v>
      </c>
      <c r="DD34">
        <v>8</v>
      </c>
      <c r="DE34" t="b">
        <v>0</v>
      </c>
      <c r="DF34" t="s">
        <v>336</v>
      </c>
      <c r="DG34" t="s">
        <v>825</v>
      </c>
      <c r="DH34" t="s">
        <v>826</v>
      </c>
      <c r="DJ34" t="s">
        <v>189</v>
      </c>
      <c r="DK34" t="s">
        <v>204</v>
      </c>
      <c r="DS34" t="s">
        <v>10</v>
      </c>
      <c r="DT34" t="s">
        <v>190</v>
      </c>
      <c r="DU34" t="s">
        <v>191</v>
      </c>
      <c r="DX34" s="3">
        <v>1399</v>
      </c>
      <c r="DZ34" t="s">
        <v>295</v>
      </c>
      <c r="EA34" s="3">
        <v>1399</v>
      </c>
      <c r="EB34">
        <v>100</v>
      </c>
      <c r="EC34" t="s">
        <v>827</v>
      </c>
      <c r="ED34">
        <v>240</v>
      </c>
      <c r="EE34">
        <v>0</v>
      </c>
      <c r="EF34" t="s">
        <v>828</v>
      </c>
      <c r="EG34" t="b">
        <v>0</v>
      </c>
      <c r="EH34" s="1">
        <v>43126.988252314812</v>
      </c>
      <c r="EI34" t="s">
        <v>195</v>
      </c>
      <c r="EM34" t="s">
        <v>196</v>
      </c>
      <c r="EQ34">
        <v>1959</v>
      </c>
      <c r="ES34" t="s">
        <v>197</v>
      </c>
      <c r="ET34">
        <v>5043</v>
      </c>
      <c r="EX34">
        <v>8</v>
      </c>
      <c r="EZ34" s="13">
        <f t="shared" si="2"/>
        <v>71.479628305932806</v>
      </c>
      <c r="FA34" s="13">
        <f t="shared" si="3"/>
        <v>67.905646890636163</v>
      </c>
      <c r="FB34" s="13">
        <f t="shared" si="4"/>
        <v>64.331665475339534</v>
      </c>
      <c r="FC34" s="13">
        <f>IF(K34=2,[1]Assumptions!$B$14,IF([1]Ferndale!K34=3,[1]Assumptions!$B$15,IF([1]Ferndale!K34=4,[1]Assumptions!$B$16,0)))</f>
        <v>0</v>
      </c>
      <c r="FD34" s="28"/>
      <c r="FE34" s="13">
        <f t="shared" si="5"/>
        <v>0</v>
      </c>
      <c r="FF34" s="13" t="e">
        <f>(J34/2)*[1]Assumptions!$H$2</f>
        <v>#VALUE!</v>
      </c>
      <c r="FG34" s="13">
        <f t="shared" si="6"/>
        <v>1200</v>
      </c>
      <c r="FH34" s="13">
        <f t="shared" si="7"/>
        <v>429.45729840971126</v>
      </c>
      <c r="FI34" s="13">
        <f t="shared" si="8"/>
        <v>386.51156856874013</v>
      </c>
      <c r="FJ34" s="14" t="e">
        <f t="shared" si="0"/>
        <v>#VALUE!</v>
      </c>
      <c r="FK34" s="15">
        <f t="shared" si="1"/>
        <v>0</v>
      </c>
      <c r="FL34" s="16" t="e">
        <f t="shared" si="9"/>
        <v>#VALUE!</v>
      </c>
      <c r="FM34" s="16" t="e">
        <f t="shared" si="10"/>
        <v>#VALUE!</v>
      </c>
      <c r="FN34" s="16" t="e">
        <f t="shared" si="11"/>
        <v>#VALUE!</v>
      </c>
      <c r="FO34" s="16" t="e">
        <f t="shared" si="12"/>
        <v>#VALUE!</v>
      </c>
    </row>
    <row r="35" spans="1:171" x14ac:dyDescent="0.2">
      <c r="A35" s="20">
        <v>218006133</v>
      </c>
      <c r="B35" s="6" t="s">
        <v>153</v>
      </c>
      <c r="C35" s="6" t="s">
        <v>200</v>
      </c>
      <c r="D35" s="6" t="s">
        <v>495</v>
      </c>
      <c r="E35" s="6"/>
      <c r="F35" s="6"/>
      <c r="G35" s="6">
        <v>4414</v>
      </c>
      <c r="H35" s="6" t="s">
        <v>829</v>
      </c>
      <c r="I35" s="6"/>
      <c r="J35" s="6" t="s">
        <v>157</v>
      </c>
      <c r="K35" s="6" t="s">
        <v>204</v>
      </c>
      <c r="L35" s="6" t="s">
        <v>159</v>
      </c>
      <c r="M35" s="6">
        <v>48201</v>
      </c>
      <c r="N35" s="6"/>
      <c r="O35" s="6">
        <v>315000</v>
      </c>
      <c r="P35" s="6">
        <v>1</v>
      </c>
      <c r="Q35" s="6">
        <v>1.1000000000000001</v>
      </c>
      <c r="R35" s="6">
        <v>1100</v>
      </c>
      <c r="S35" s="6">
        <v>0</v>
      </c>
      <c r="T35" s="6" t="s">
        <v>617</v>
      </c>
      <c r="U35" s="6" t="s">
        <v>205</v>
      </c>
      <c r="V35" s="6" t="s">
        <v>247</v>
      </c>
      <c r="W35" s="6" t="s">
        <v>830</v>
      </c>
      <c r="X35" s="6"/>
      <c r="Y35" s="6">
        <v>300</v>
      </c>
      <c r="Z35" s="6" t="s">
        <v>208</v>
      </c>
      <c r="AA35" s="6"/>
      <c r="AB35" s="6"/>
      <c r="AC35" s="6"/>
      <c r="AD35" s="6"/>
      <c r="AE35" s="6" t="s">
        <v>628</v>
      </c>
      <c r="AF35" s="6" t="s">
        <v>831</v>
      </c>
      <c r="AG35" s="6" t="s">
        <v>832</v>
      </c>
      <c r="AH35" s="6">
        <v>406675</v>
      </c>
      <c r="AI35" s="6">
        <v>343565</v>
      </c>
      <c r="AJ35" s="6" t="s">
        <v>631</v>
      </c>
      <c r="AK35" s="6" t="s">
        <v>628</v>
      </c>
      <c r="AL35" s="6"/>
      <c r="AM35" s="6"/>
      <c r="AN35" s="6"/>
      <c r="AO35" s="6"/>
      <c r="AP35" s="6"/>
      <c r="AQ35" s="6"/>
      <c r="AR35" s="6"/>
      <c r="AS35" s="6"/>
      <c r="AT35" s="6" t="s">
        <v>276</v>
      </c>
      <c r="AU35" s="6" t="s">
        <v>832</v>
      </c>
      <c r="AV35" s="6" t="s">
        <v>833</v>
      </c>
      <c r="AW35" s="6" t="s">
        <v>403</v>
      </c>
      <c r="AX35" s="6"/>
      <c r="AY35" s="6" t="s">
        <v>834</v>
      </c>
      <c r="AZ35" s="6" t="s">
        <v>218</v>
      </c>
      <c r="BA35" s="6" t="s">
        <v>835</v>
      </c>
      <c r="BB35" s="6" t="s">
        <v>171</v>
      </c>
      <c r="BC35" s="6" t="s">
        <v>836</v>
      </c>
      <c r="BD35" s="6"/>
      <c r="BE35" s="6"/>
      <c r="BF35" s="6"/>
      <c r="BG35" s="6" t="s">
        <v>523</v>
      </c>
      <c r="BH35" s="6"/>
      <c r="BI35" s="6"/>
      <c r="BJ35" s="6" t="s">
        <v>837</v>
      </c>
      <c r="BK35" s="6" t="s">
        <v>223</v>
      </c>
      <c r="BL35" s="6" t="s">
        <v>285</v>
      </c>
      <c r="BM35" s="6" t="s">
        <v>176</v>
      </c>
      <c r="BN35" s="6" t="b">
        <v>0</v>
      </c>
      <c r="BO35" s="6" t="b">
        <v>1</v>
      </c>
      <c r="BP35" s="6" t="s">
        <v>838</v>
      </c>
      <c r="BQ35" s="6" t="b">
        <v>0</v>
      </c>
      <c r="BR35" s="6"/>
      <c r="BS35" s="6"/>
      <c r="BT35" s="21"/>
      <c r="BU35" s="1">
        <v>43206.560370370367</v>
      </c>
      <c r="BV35" t="s">
        <v>226</v>
      </c>
      <c r="BW35">
        <v>312000</v>
      </c>
      <c r="BY35" t="s">
        <v>839</v>
      </c>
      <c r="BZ35" t="s">
        <v>179</v>
      </c>
      <c r="CA35" t="s">
        <v>628</v>
      </c>
      <c r="CB35" t="s">
        <v>629</v>
      </c>
      <c r="CC35" t="s">
        <v>630</v>
      </c>
      <c r="CD35">
        <v>316837</v>
      </c>
      <c r="CE35" s="2">
        <v>43124</v>
      </c>
      <c r="CF35">
        <v>343565</v>
      </c>
      <c r="CG35" t="s">
        <v>631</v>
      </c>
      <c r="CH35" t="s">
        <v>628</v>
      </c>
      <c r="CI35">
        <v>315000</v>
      </c>
      <c r="CJ35" s="2">
        <v>43124</v>
      </c>
      <c r="CK35" t="s">
        <v>183</v>
      </c>
      <c r="CL35" t="s">
        <v>184</v>
      </c>
      <c r="CR35">
        <v>312000</v>
      </c>
      <c r="CT35" t="s">
        <v>186</v>
      </c>
      <c r="CZ35" t="b">
        <v>1</v>
      </c>
      <c r="DA35" t="b">
        <v>1</v>
      </c>
      <c r="DB35" t="b">
        <v>1</v>
      </c>
      <c r="DC35" t="b">
        <v>1</v>
      </c>
      <c r="DD35">
        <v>33</v>
      </c>
      <c r="DE35" t="b">
        <v>0</v>
      </c>
      <c r="DF35" t="s">
        <v>840</v>
      </c>
      <c r="DG35" t="s">
        <v>841</v>
      </c>
      <c r="DH35" t="s">
        <v>842</v>
      </c>
      <c r="DJ35" t="s">
        <v>189</v>
      </c>
      <c r="DK35" t="s">
        <v>204</v>
      </c>
      <c r="DS35" t="s">
        <v>10</v>
      </c>
      <c r="DT35" t="s">
        <v>190</v>
      </c>
      <c r="DU35" t="s">
        <v>191</v>
      </c>
      <c r="DX35" s="3">
        <v>1100</v>
      </c>
      <c r="DZ35" t="s">
        <v>843</v>
      </c>
      <c r="EA35" s="3">
        <v>1100</v>
      </c>
      <c r="ED35">
        <v>2700</v>
      </c>
      <c r="EE35">
        <v>1000</v>
      </c>
      <c r="EF35" t="s">
        <v>237</v>
      </c>
      <c r="EG35" t="b">
        <v>0</v>
      </c>
      <c r="EH35" s="1">
        <v>43124.702986111108</v>
      </c>
      <c r="EI35" t="s">
        <v>195</v>
      </c>
      <c r="EL35" t="s">
        <v>176</v>
      </c>
      <c r="EM35" t="s">
        <v>196</v>
      </c>
      <c r="EQ35">
        <v>2007</v>
      </c>
      <c r="ER35">
        <v>2017</v>
      </c>
      <c r="ES35" t="s">
        <v>197</v>
      </c>
      <c r="ET35">
        <v>5052</v>
      </c>
      <c r="EU35" t="s">
        <v>241</v>
      </c>
      <c r="EX35">
        <v>7</v>
      </c>
      <c r="EZ35" s="13">
        <f t="shared" si="2"/>
        <v>286.36363636363637</v>
      </c>
      <c r="FA35" s="13">
        <f t="shared" si="3"/>
        <v>272.04545454545456</v>
      </c>
      <c r="FB35" s="13">
        <f t="shared" si="4"/>
        <v>257.72727272727275</v>
      </c>
      <c r="FC35" s="13">
        <f>IF(K35=2,[1]Assumptions!$B$14,IF([1]Ferndale!K35=3,[1]Assumptions!$B$15,IF([1]Ferndale!K35=4,[1]Assumptions!$B$16,0)))</f>
        <v>0</v>
      </c>
      <c r="FD35" s="28"/>
      <c r="FE35" s="13">
        <f t="shared" si="5"/>
        <v>0</v>
      </c>
      <c r="FF35" s="13" t="e">
        <f>(J35/2)*[1]Assumptions!$H$2</f>
        <v>#VALUE!</v>
      </c>
      <c r="FG35" s="13">
        <f t="shared" si="6"/>
        <v>1200</v>
      </c>
      <c r="FH35" s="13">
        <f t="shared" si="7"/>
        <v>1352.7904899905905</v>
      </c>
      <c r="FI35" s="13">
        <f t="shared" si="8"/>
        <v>1217.5114409915313</v>
      </c>
      <c r="FJ35" s="14" t="e">
        <f t="shared" si="0"/>
        <v>#VALUE!</v>
      </c>
      <c r="FK35" s="15">
        <f t="shared" si="1"/>
        <v>0</v>
      </c>
      <c r="FL35" s="16" t="e">
        <f t="shared" si="9"/>
        <v>#VALUE!</v>
      </c>
      <c r="FM35" s="16" t="e">
        <f t="shared" si="10"/>
        <v>#VALUE!</v>
      </c>
      <c r="FN35" s="16" t="e">
        <f t="shared" si="11"/>
        <v>#VALUE!</v>
      </c>
      <c r="FO35" s="16" t="e">
        <f t="shared" si="12"/>
        <v>#VALUE!</v>
      </c>
    </row>
    <row r="36" spans="1:171" x14ac:dyDescent="0.2">
      <c r="A36" s="20">
        <v>218006188</v>
      </c>
      <c r="B36" s="6" t="s">
        <v>153</v>
      </c>
      <c r="C36" s="6" t="s">
        <v>200</v>
      </c>
      <c r="D36" s="6" t="s">
        <v>242</v>
      </c>
      <c r="E36" s="6"/>
      <c r="F36" s="6" t="s">
        <v>844</v>
      </c>
      <c r="G36" s="6">
        <v>284</v>
      </c>
      <c r="H36" s="6" t="s">
        <v>845</v>
      </c>
      <c r="I36" s="6"/>
      <c r="J36" s="6" t="s">
        <v>157</v>
      </c>
      <c r="K36" s="6" t="s">
        <v>204</v>
      </c>
      <c r="L36" s="6" t="s">
        <v>159</v>
      </c>
      <c r="M36" s="6">
        <v>48201</v>
      </c>
      <c r="N36" s="6"/>
      <c r="O36" s="6">
        <v>662000</v>
      </c>
      <c r="P36" s="6">
        <v>3</v>
      </c>
      <c r="Q36" s="6">
        <v>2.1</v>
      </c>
      <c r="R36" s="6">
        <v>1892</v>
      </c>
      <c r="S36" s="6">
        <v>0</v>
      </c>
      <c r="T36" s="6" t="s">
        <v>160</v>
      </c>
      <c r="U36" s="6" t="s">
        <v>846</v>
      </c>
      <c r="V36" s="6" t="s">
        <v>302</v>
      </c>
      <c r="W36" s="6" t="s">
        <v>847</v>
      </c>
      <c r="X36" s="6">
        <v>0</v>
      </c>
      <c r="Y36" s="6">
        <v>250</v>
      </c>
      <c r="Z36" s="6" t="s">
        <v>208</v>
      </c>
      <c r="AA36" s="6"/>
      <c r="AB36" s="6"/>
      <c r="AC36" s="6"/>
      <c r="AD36" s="6"/>
      <c r="AE36" s="6"/>
      <c r="AF36" s="6"/>
      <c r="AG36" s="6"/>
      <c r="AH36" s="6"/>
      <c r="AI36" s="6"/>
      <c r="AJ36" s="6"/>
      <c r="AK36" s="6"/>
      <c r="AL36" s="6"/>
      <c r="AM36" s="6"/>
      <c r="AN36" s="6"/>
      <c r="AO36" s="6"/>
      <c r="AP36" s="6"/>
      <c r="AQ36" s="6"/>
      <c r="AR36" s="6"/>
      <c r="AS36" s="6" t="s">
        <v>775</v>
      </c>
      <c r="AT36" s="6" t="s">
        <v>214</v>
      </c>
      <c r="AU36" s="6" t="s">
        <v>848</v>
      </c>
      <c r="AV36" s="6" t="s">
        <v>849</v>
      </c>
      <c r="AW36" s="6" t="s">
        <v>403</v>
      </c>
      <c r="AX36" s="6"/>
      <c r="AY36" s="6" t="s">
        <v>850</v>
      </c>
      <c r="AZ36" s="6" t="s">
        <v>169</v>
      </c>
      <c r="BA36" s="6" t="s">
        <v>851</v>
      </c>
      <c r="BB36" s="6" t="s">
        <v>171</v>
      </c>
      <c r="BC36" s="6" t="s">
        <v>502</v>
      </c>
      <c r="BD36" s="6" t="s">
        <v>852</v>
      </c>
      <c r="BE36" s="6"/>
      <c r="BF36" s="6"/>
      <c r="BG36" s="6" t="s">
        <v>523</v>
      </c>
      <c r="BH36" s="6"/>
      <c r="BI36" s="6"/>
      <c r="BJ36" s="6" t="s">
        <v>853</v>
      </c>
      <c r="BK36" s="6" t="s">
        <v>223</v>
      </c>
      <c r="BL36" s="6" t="s">
        <v>285</v>
      </c>
      <c r="BM36" s="6" t="s">
        <v>176</v>
      </c>
      <c r="BN36" s="6" t="b">
        <v>1</v>
      </c>
      <c r="BO36" s="6" t="b">
        <v>1</v>
      </c>
      <c r="BP36" s="6" t="s">
        <v>854</v>
      </c>
      <c r="BQ36" s="6" t="b">
        <v>0</v>
      </c>
      <c r="BR36" s="6"/>
      <c r="BS36" s="6"/>
      <c r="BT36" s="21"/>
      <c r="BU36" s="1">
        <v>43124.846215277779</v>
      </c>
      <c r="BV36" t="s">
        <v>259</v>
      </c>
      <c r="BY36" t="s">
        <v>855</v>
      </c>
      <c r="BZ36" t="s">
        <v>179</v>
      </c>
      <c r="CA36" t="s">
        <v>856</v>
      </c>
      <c r="CB36" t="s">
        <v>857</v>
      </c>
      <c r="CC36" t="s">
        <v>858</v>
      </c>
      <c r="CD36">
        <v>292285</v>
      </c>
      <c r="CE36" s="2">
        <v>43124</v>
      </c>
      <c r="CF36">
        <v>402069</v>
      </c>
      <c r="CG36" t="s">
        <v>859</v>
      </c>
      <c r="CH36" t="s">
        <v>856</v>
      </c>
      <c r="CI36">
        <v>662000</v>
      </c>
      <c r="CJ36" s="2">
        <v>43124</v>
      </c>
      <c r="CK36" t="s">
        <v>183</v>
      </c>
      <c r="CL36" t="s">
        <v>184</v>
      </c>
      <c r="CM36" t="s">
        <v>860</v>
      </c>
      <c r="CR36">
        <v>662000</v>
      </c>
      <c r="CT36" t="s">
        <v>186</v>
      </c>
      <c r="CU36" t="s">
        <v>861</v>
      </c>
      <c r="CZ36" t="b">
        <v>1</v>
      </c>
      <c r="DA36" t="b">
        <v>1</v>
      </c>
      <c r="DB36" t="b">
        <v>1</v>
      </c>
      <c r="DC36" t="b">
        <v>1</v>
      </c>
      <c r="DD36">
        <v>16</v>
      </c>
      <c r="DE36" t="b">
        <v>0</v>
      </c>
      <c r="DF36" s="4">
        <v>43435</v>
      </c>
      <c r="DG36" t="s">
        <v>862</v>
      </c>
      <c r="DH36" t="s">
        <v>862</v>
      </c>
      <c r="DJ36" t="s">
        <v>269</v>
      </c>
      <c r="DK36" t="s">
        <v>204</v>
      </c>
      <c r="DS36" t="s">
        <v>10</v>
      </c>
      <c r="DT36" t="s">
        <v>190</v>
      </c>
      <c r="DU36" t="s">
        <v>191</v>
      </c>
      <c r="DX36" s="3">
        <v>1892</v>
      </c>
      <c r="DZ36" t="s">
        <v>863</v>
      </c>
      <c r="EA36" s="3">
        <v>1892</v>
      </c>
      <c r="EC36" t="s">
        <v>864</v>
      </c>
      <c r="ED36">
        <v>5000</v>
      </c>
      <c r="EE36">
        <v>600</v>
      </c>
      <c r="EF36" t="s">
        <v>297</v>
      </c>
      <c r="EG36" t="b">
        <v>0</v>
      </c>
      <c r="EH36" s="1">
        <v>43124.846215277779</v>
      </c>
      <c r="EI36" t="s">
        <v>195</v>
      </c>
      <c r="EJ36" t="s">
        <v>844</v>
      </c>
      <c r="EL36" t="s">
        <v>865</v>
      </c>
      <c r="EM36" t="s">
        <v>196</v>
      </c>
      <c r="EQ36">
        <v>2018</v>
      </c>
      <c r="ES36" t="s">
        <v>197</v>
      </c>
      <c r="ET36">
        <v>5043</v>
      </c>
      <c r="EU36" t="s">
        <v>866</v>
      </c>
      <c r="EV36" t="s">
        <v>867</v>
      </c>
      <c r="EX36">
        <v>9</v>
      </c>
      <c r="EZ36" s="13">
        <f t="shared" si="2"/>
        <v>349.89429175475686</v>
      </c>
      <c r="FA36" s="13">
        <f t="shared" si="3"/>
        <v>332.399577167019</v>
      </c>
      <c r="FB36" s="13">
        <f t="shared" si="4"/>
        <v>314.9048625792812</v>
      </c>
      <c r="FC36" s="13">
        <f>IF(K36=2,[1]Assumptions!$B$14,IF([1]Ferndale!K36=3,[1]Assumptions!$B$15,IF([1]Ferndale!K36=4,[1]Assumptions!$B$16,0)))</f>
        <v>0</v>
      </c>
      <c r="FD36" s="28"/>
      <c r="FE36" s="13">
        <f t="shared" si="5"/>
        <v>0</v>
      </c>
      <c r="FF36" s="13" t="e">
        <f>(J36/2)*[1]Assumptions!$H$2</f>
        <v>#VALUE!</v>
      </c>
      <c r="FG36" s="13">
        <f t="shared" si="6"/>
        <v>1200</v>
      </c>
      <c r="FH36" s="13">
        <f t="shared" si="7"/>
        <v>2843.0073154722882</v>
      </c>
      <c r="FI36" s="13">
        <f t="shared" si="8"/>
        <v>2558.7065839250595</v>
      </c>
      <c r="FJ36" s="14" t="e">
        <f t="shared" si="0"/>
        <v>#VALUE!</v>
      </c>
      <c r="FK36" s="15">
        <f t="shared" si="1"/>
        <v>0</v>
      </c>
      <c r="FL36" s="16" t="e">
        <f t="shared" si="9"/>
        <v>#VALUE!</v>
      </c>
      <c r="FM36" s="16" t="e">
        <f t="shared" si="10"/>
        <v>#VALUE!</v>
      </c>
      <c r="FN36" s="16" t="e">
        <f t="shared" si="11"/>
        <v>#VALUE!</v>
      </c>
      <c r="FO36" s="16" t="e">
        <f t="shared" si="12"/>
        <v>#VALUE!</v>
      </c>
    </row>
    <row r="37" spans="1:171" x14ac:dyDescent="0.2">
      <c r="A37" s="20">
        <v>218006197</v>
      </c>
      <c r="B37" s="6" t="s">
        <v>153</v>
      </c>
      <c r="C37" s="6" t="s">
        <v>200</v>
      </c>
      <c r="D37" s="6" t="s">
        <v>242</v>
      </c>
      <c r="E37" s="6"/>
      <c r="F37" s="6" t="s">
        <v>868</v>
      </c>
      <c r="G37" s="6">
        <v>284</v>
      </c>
      <c r="H37" s="6" t="s">
        <v>869</v>
      </c>
      <c r="I37" s="6"/>
      <c r="J37" s="6" t="s">
        <v>157</v>
      </c>
      <c r="K37" s="6" t="s">
        <v>204</v>
      </c>
      <c r="L37" s="6" t="s">
        <v>159</v>
      </c>
      <c r="M37" s="6">
        <v>48201</v>
      </c>
      <c r="N37" s="6"/>
      <c r="O37" s="6">
        <v>676000</v>
      </c>
      <c r="P37" s="6">
        <v>3</v>
      </c>
      <c r="Q37" s="6">
        <v>2.1</v>
      </c>
      <c r="R37" s="6">
        <v>1934</v>
      </c>
      <c r="S37" s="6">
        <v>0</v>
      </c>
      <c r="T37" s="6" t="s">
        <v>160</v>
      </c>
      <c r="U37" s="6" t="s">
        <v>846</v>
      </c>
      <c r="V37" s="6" t="s">
        <v>302</v>
      </c>
      <c r="W37" s="6" t="s">
        <v>847</v>
      </c>
      <c r="X37" s="6">
        <v>0</v>
      </c>
      <c r="Y37" s="6">
        <v>250</v>
      </c>
      <c r="Z37" s="6" t="s">
        <v>208</v>
      </c>
      <c r="AA37" s="6"/>
      <c r="AB37" s="6"/>
      <c r="AC37" s="6"/>
      <c r="AD37" s="6"/>
      <c r="AE37" s="6"/>
      <c r="AF37" s="6"/>
      <c r="AG37" s="6"/>
      <c r="AH37" s="6"/>
      <c r="AI37" s="6"/>
      <c r="AJ37" s="6"/>
      <c r="AK37" s="6"/>
      <c r="AL37" s="6"/>
      <c r="AM37" s="6"/>
      <c r="AN37" s="6"/>
      <c r="AO37" s="6"/>
      <c r="AP37" s="6"/>
      <c r="AQ37" s="6"/>
      <c r="AR37" s="6"/>
      <c r="AS37" s="6" t="s">
        <v>775</v>
      </c>
      <c r="AT37" s="6" t="s">
        <v>214</v>
      </c>
      <c r="AU37" s="6" t="s">
        <v>848</v>
      </c>
      <c r="AV37" s="6" t="s">
        <v>849</v>
      </c>
      <c r="AW37" s="6" t="s">
        <v>403</v>
      </c>
      <c r="AX37" s="6"/>
      <c r="AY37" s="6" t="s">
        <v>870</v>
      </c>
      <c r="AZ37" s="6" t="s">
        <v>169</v>
      </c>
      <c r="BA37" s="6" t="s">
        <v>851</v>
      </c>
      <c r="BB37" s="6" t="s">
        <v>171</v>
      </c>
      <c r="BC37" s="6" t="s">
        <v>502</v>
      </c>
      <c r="BD37" s="6" t="s">
        <v>852</v>
      </c>
      <c r="BE37" s="6"/>
      <c r="BF37" s="6"/>
      <c r="BG37" s="6" t="s">
        <v>523</v>
      </c>
      <c r="BH37" s="6"/>
      <c r="BI37" s="6"/>
      <c r="BJ37" s="6" t="s">
        <v>871</v>
      </c>
      <c r="BK37" s="6" t="s">
        <v>223</v>
      </c>
      <c r="BL37" s="6" t="s">
        <v>285</v>
      </c>
      <c r="BM37" s="6" t="s">
        <v>176</v>
      </c>
      <c r="BN37" s="6" t="b">
        <v>1</v>
      </c>
      <c r="BO37" s="6" t="b">
        <v>1</v>
      </c>
      <c r="BP37" s="6" t="s">
        <v>854</v>
      </c>
      <c r="BQ37" s="6" t="b">
        <v>0</v>
      </c>
      <c r="BR37" s="6"/>
      <c r="BS37" s="6"/>
      <c r="BT37" s="21"/>
      <c r="BU37" s="1">
        <v>43124.862233796295</v>
      </c>
      <c r="BV37" t="s">
        <v>259</v>
      </c>
      <c r="BY37" t="s">
        <v>872</v>
      </c>
      <c r="BZ37" t="s">
        <v>179</v>
      </c>
      <c r="CA37" t="s">
        <v>856</v>
      </c>
      <c r="CB37" t="s">
        <v>857</v>
      </c>
      <c r="CC37" t="s">
        <v>858</v>
      </c>
      <c r="CD37">
        <v>292285</v>
      </c>
      <c r="CE37" s="2">
        <v>43124</v>
      </c>
      <c r="CF37">
        <v>402069</v>
      </c>
      <c r="CG37" t="s">
        <v>859</v>
      </c>
      <c r="CH37" t="s">
        <v>856</v>
      </c>
      <c r="CI37">
        <v>676000</v>
      </c>
      <c r="CJ37" s="2">
        <v>43124</v>
      </c>
      <c r="CK37" t="s">
        <v>183</v>
      </c>
      <c r="CL37" t="s">
        <v>184</v>
      </c>
      <c r="CM37" t="s">
        <v>860</v>
      </c>
      <c r="CR37">
        <v>676000</v>
      </c>
      <c r="CT37" t="s">
        <v>186</v>
      </c>
      <c r="CU37" t="s">
        <v>861</v>
      </c>
      <c r="CZ37" t="b">
        <v>1</v>
      </c>
      <c r="DA37" t="b">
        <v>1</v>
      </c>
      <c r="DB37" t="b">
        <v>1</v>
      </c>
      <c r="DC37" t="b">
        <v>1</v>
      </c>
      <c r="DD37">
        <v>16</v>
      </c>
      <c r="DE37" t="b">
        <v>0</v>
      </c>
      <c r="DF37" s="4">
        <v>43435</v>
      </c>
      <c r="DG37" t="s">
        <v>862</v>
      </c>
      <c r="DH37" t="s">
        <v>862</v>
      </c>
      <c r="DJ37" t="s">
        <v>269</v>
      </c>
      <c r="DK37" t="s">
        <v>204</v>
      </c>
      <c r="DS37" t="s">
        <v>10</v>
      </c>
      <c r="DT37" t="s">
        <v>190</v>
      </c>
      <c r="DU37" t="s">
        <v>191</v>
      </c>
      <c r="DX37" s="3">
        <v>1934</v>
      </c>
      <c r="DZ37" t="s">
        <v>863</v>
      </c>
      <c r="EA37" s="3">
        <v>1934</v>
      </c>
      <c r="EC37" t="s">
        <v>864</v>
      </c>
      <c r="ED37">
        <v>5000</v>
      </c>
      <c r="EE37">
        <v>600</v>
      </c>
      <c r="EF37" t="s">
        <v>297</v>
      </c>
      <c r="EG37" t="b">
        <v>0</v>
      </c>
      <c r="EH37" s="1">
        <v>43124.862233796295</v>
      </c>
      <c r="EI37" t="s">
        <v>195</v>
      </c>
      <c r="EJ37" t="s">
        <v>868</v>
      </c>
      <c r="EL37" t="s">
        <v>865</v>
      </c>
      <c r="EM37" t="s">
        <v>196</v>
      </c>
      <c r="EQ37">
        <v>2018</v>
      </c>
      <c r="ES37" t="s">
        <v>197</v>
      </c>
      <c r="ET37">
        <v>5043</v>
      </c>
      <c r="EU37" t="s">
        <v>866</v>
      </c>
      <c r="EV37" t="s">
        <v>867</v>
      </c>
      <c r="EX37">
        <v>9</v>
      </c>
      <c r="EZ37" s="13">
        <f t="shared" si="2"/>
        <v>349.53464322647363</v>
      </c>
      <c r="FA37" s="13">
        <f t="shared" si="3"/>
        <v>332.05791106514994</v>
      </c>
      <c r="FB37" s="13">
        <f t="shared" si="4"/>
        <v>314.58117890382624</v>
      </c>
      <c r="FC37" s="13">
        <f>IF(K37=2,[1]Assumptions!$B$14,IF([1]Ferndale!K37=3,[1]Assumptions!$B$15,IF([1]Ferndale!K37=4,[1]Assumptions!$B$16,0)))</f>
        <v>0</v>
      </c>
      <c r="FD37" s="28"/>
      <c r="FE37" s="13">
        <f t="shared" si="5"/>
        <v>0</v>
      </c>
      <c r="FF37" s="13" t="e">
        <f>(J37/2)*[1]Assumptions!$H$2</f>
        <v>#VALUE!</v>
      </c>
      <c r="FG37" s="13">
        <f t="shared" si="6"/>
        <v>1200</v>
      </c>
      <c r="FH37" s="13">
        <f t="shared" si="7"/>
        <v>2903.1313372496479</v>
      </c>
      <c r="FI37" s="13">
        <f t="shared" si="8"/>
        <v>2612.8182035246837</v>
      </c>
      <c r="FJ37" s="14" t="e">
        <f t="shared" si="0"/>
        <v>#VALUE!</v>
      </c>
      <c r="FK37" s="15">
        <f t="shared" si="1"/>
        <v>0</v>
      </c>
      <c r="FL37" s="16" t="e">
        <f t="shared" si="9"/>
        <v>#VALUE!</v>
      </c>
      <c r="FM37" s="16" t="e">
        <f t="shared" si="10"/>
        <v>#VALUE!</v>
      </c>
      <c r="FN37" s="16" t="e">
        <f t="shared" si="11"/>
        <v>#VALUE!</v>
      </c>
      <c r="FO37" s="16" t="e">
        <f t="shared" si="12"/>
        <v>#VALUE!</v>
      </c>
    </row>
    <row r="38" spans="1:171" x14ac:dyDescent="0.2">
      <c r="A38" s="20">
        <v>218005329</v>
      </c>
      <c r="B38" s="6" t="s">
        <v>153</v>
      </c>
      <c r="C38" s="6" t="s">
        <v>154</v>
      </c>
      <c r="D38" s="6" t="s">
        <v>201</v>
      </c>
      <c r="E38" s="6"/>
      <c r="F38" s="6"/>
      <c r="G38" s="6">
        <v>1531</v>
      </c>
      <c r="H38" s="6" t="s">
        <v>873</v>
      </c>
      <c r="I38" s="6"/>
      <c r="J38" s="6" t="s">
        <v>157</v>
      </c>
      <c r="K38" s="6" t="s">
        <v>204</v>
      </c>
      <c r="L38" s="6" t="s">
        <v>159</v>
      </c>
      <c r="M38" s="6">
        <v>48214</v>
      </c>
      <c r="N38" s="6">
        <v>2616</v>
      </c>
      <c r="O38" s="6">
        <v>330000</v>
      </c>
      <c r="P38" s="6">
        <v>3</v>
      </c>
      <c r="Q38" s="6">
        <v>1.1000000000000001</v>
      </c>
      <c r="R38" s="6">
        <v>1426</v>
      </c>
      <c r="S38" s="6">
        <v>7.0000000000000007E-2</v>
      </c>
      <c r="T38" s="6" t="s">
        <v>160</v>
      </c>
      <c r="U38" s="6" t="s">
        <v>874</v>
      </c>
      <c r="V38" s="6" t="s">
        <v>247</v>
      </c>
      <c r="W38" s="6" t="s">
        <v>248</v>
      </c>
      <c r="X38" s="6">
        <v>0</v>
      </c>
      <c r="Y38" s="6"/>
      <c r="Z38" s="6"/>
      <c r="AA38" s="6"/>
      <c r="AB38" s="6" t="s">
        <v>303</v>
      </c>
      <c r="AC38" s="6"/>
      <c r="AD38" s="6"/>
      <c r="AE38" s="6"/>
      <c r="AF38" s="6"/>
      <c r="AG38" s="6"/>
      <c r="AH38" s="6"/>
      <c r="AI38" s="6"/>
      <c r="AJ38" s="6"/>
      <c r="AK38" s="6"/>
      <c r="AL38" s="6"/>
      <c r="AM38" s="6"/>
      <c r="AN38" s="6"/>
      <c r="AO38" s="6"/>
      <c r="AP38" s="6"/>
      <c r="AQ38" s="6"/>
      <c r="AR38" s="6"/>
      <c r="AS38" s="6"/>
      <c r="AT38" s="6" t="s">
        <v>364</v>
      </c>
      <c r="AU38" s="6" t="s">
        <v>875</v>
      </c>
      <c r="AV38" s="6">
        <v>3132899776</v>
      </c>
      <c r="AW38" s="6"/>
      <c r="AX38" s="6"/>
      <c r="AY38" s="6" t="s">
        <v>876</v>
      </c>
      <c r="AZ38" s="6" t="s">
        <v>500</v>
      </c>
      <c r="BA38" s="6" t="s">
        <v>877</v>
      </c>
      <c r="BB38" s="6" t="s">
        <v>878</v>
      </c>
      <c r="BC38" s="6" t="s">
        <v>879</v>
      </c>
      <c r="BD38" s="6"/>
      <c r="BE38" s="6"/>
      <c r="BF38" s="6"/>
      <c r="BG38" s="6" t="s">
        <v>173</v>
      </c>
      <c r="BH38" s="6">
        <v>30</v>
      </c>
      <c r="BI38" s="6"/>
      <c r="BJ38" s="6"/>
      <c r="BK38" s="6" t="s">
        <v>174</v>
      </c>
      <c r="BL38" s="6" t="s">
        <v>285</v>
      </c>
      <c r="BM38" s="6" t="s">
        <v>176</v>
      </c>
      <c r="BN38" s="6" t="b">
        <v>0</v>
      </c>
      <c r="BO38" s="6" t="b">
        <v>1</v>
      </c>
      <c r="BP38" s="6" t="s">
        <v>880</v>
      </c>
      <c r="BQ38" s="6" t="b">
        <v>0</v>
      </c>
      <c r="BR38" s="6"/>
      <c r="BS38" s="6"/>
      <c r="BT38" s="21"/>
      <c r="BU38" s="1">
        <v>43122.4765162037</v>
      </c>
      <c r="BV38" t="s">
        <v>259</v>
      </c>
      <c r="BY38" t="s">
        <v>881</v>
      </c>
      <c r="BZ38" t="s">
        <v>179</v>
      </c>
      <c r="CA38" t="s">
        <v>882</v>
      </c>
      <c r="CB38" t="s">
        <v>883</v>
      </c>
      <c r="CC38" t="s">
        <v>884</v>
      </c>
      <c r="CD38">
        <v>320236</v>
      </c>
      <c r="CE38" s="2">
        <v>43122</v>
      </c>
      <c r="CF38">
        <v>355036</v>
      </c>
      <c r="CG38" t="s">
        <v>885</v>
      </c>
      <c r="CH38" t="s">
        <v>882</v>
      </c>
      <c r="CI38">
        <v>330000</v>
      </c>
      <c r="CJ38" s="2">
        <v>43122</v>
      </c>
      <c r="CK38" t="s">
        <v>183</v>
      </c>
      <c r="CL38" t="s">
        <v>184</v>
      </c>
      <c r="CN38" t="s">
        <v>886</v>
      </c>
      <c r="CR38">
        <v>330000</v>
      </c>
      <c r="CT38" t="s">
        <v>186</v>
      </c>
      <c r="CU38" t="s">
        <v>887</v>
      </c>
      <c r="CZ38" t="b">
        <v>1</v>
      </c>
      <c r="DA38" t="b">
        <v>1</v>
      </c>
      <c r="DB38" t="b">
        <v>1</v>
      </c>
      <c r="DC38" t="b">
        <v>1</v>
      </c>
      <c r="DD38">
        <v>17</v>
      </c>
      <c r="DE38" t="b">
        <v>0</v>
      </c>
      <c r="DF38" t="s">
        <v>888</v>
      </c>
      <c r="DG38" t="s">
        <v>889</v>
      </c>
      <c r="DH38" t="s">
        <v>889</v>
      </c>
      <c r="DJ38" t="s">
        <v>189</v>
      </c>
      <c r="DK38" t="s">
        <v>204</v>
      </c>
      <c r="DS38" t="s">
        <v>10</v>
      </c>
      <c r="DT38" t="s">
        <v>235</v>
      </c>
      <c r="DU38" t="s">
        <v>191</v>
      </c>
      <c r="DX38" s="3">
        <v>2426</v>
      </c>
      <c r="DY38" s="3">
        <v>1000</v>
      </c>
      <c r="DZ38" t="s">
        <v>295</v>
      </c>
      <c r="EA38" s="3">
        <v>1426</v>
      </c>
      <c r="EB38" s="3">
        <v>1000</v>
      </c>
      <c r="EC38" t="s">
        <v>890</v>
      </c>
      <c r="ED38">
        <v>419</v>
      </c>
      <c r="EE38">
        <v>26</v>
      </c>
      <c r="EF38" t="s">
        <v>891</v>
      </c>
      <c r="EG38" t="b">
        <v>0</v>
      </c>
      <c r="EH38" s="1">
        <v>43122.4765162037</v>
      </c>
      <c r="EI38" t="s">
        <v>195</v>
      </c>
      <c r="EL38" t="s">
        <v>176</v>
      </c>
      <c r="EM38" t="s">
        <v>196</v>
      </c>
      <c r="EQ38">
        <v>1909</v>
      </c>
      <c r="ES38" t="s">
        <v>197</v>
      </c>
      <c r="ET38">
        <v>5053</v>
      </c>
      <c r="EX38">
        <v>8</v>
      </c>
      <c r="EZ38" s="13">
        <f t="shared" si="2"/>
        <v>231.41654978962131</v>
      </c>
      <c r="FA38" s="13">
        <f t="shared" si="3"/>
        <v>219.84572230014024</v>
      </c>
      <c r="FB38" s="13">
        <f t="shared" si="4"/>
        <v>208.27489481065919</v>
      </c>
      <c r="FC38" s="13">
        <f>IF(K38=2,[1]Assumptions!$B$14,IF([1]Ferndale!K38=3,[1]Assumptions!$B$15,IF([1]Ferndale!K38=4,[1]Assumptions!$B$16,0)))</f>
        <v>0</v>
      </c>
      <c r="FD38" s="28"/>
      <c r="FE38" s="13">
        <f t="shared" si="5"/>
        <v>0</v>
      </c>
      <c r="FF38" s="13" t="e">
        <f>(J38/2)*[1]Assumptions!$H$2</f>
        <v>#VALUE!</v>
      </c>
      <c r="FG38" s="13">
        <f t="shared" si="6"/>
        <v>1200</v>
      </c>
      <c r="FH38" s="13">
        <f t="shared" si="7"/>
        <v>1417.2090847520471</v>
      </c>
      <c r="FI38" s="13">
        <f t="shared" si="8"/>
        <v>1275.4881762768423</v>
      </c>
      <c r="FJ38" s="14" t="e">
        <f t="shared" si="0"/>
        <v>#VALUE!</v>
      </c>
      <c r="FK38" s="15">
        <f t="shared" si="1"/>
        <v>0</v>
      </c>
      <c r="FL38" s="16" t="e">
        <f t="shared" si="9"/>
        <v>#VALUE!</v>
      </c>
      <c r="FM38" s="16" t="e">
        <f t="shared" si="10"/>
        <v>#VALUE!</v>
      </c>
      <c r="FN38" s="16" t="e">
        <f t="shared" si="11"/>
        <v>#VALUE!</v>
      </c>
      <c r="FO38" s="16" t="e">
        <f t="shared" si="12"/>
        <v>#VALUE!</v>
      </c>
    </row>
    <row r="39" spans="1:171" x14ac:dyDescent="0.2">
      <c r="A39" s="20">
        <v>218005130</v>
      </c>
      <c r="B39" s="6" t="s">
        <v>153</v>
      </c>
      <c r="C39" s="6" t="s">
        <v>200</v>
      </c>
      <c r="D39" s="6" t="s">
        <v>201</v>
      </c>
      <c r="E39" s="6" t="s">
        <v>169</v>
      </c>
      <c r="F39" s="6">
        <v>627</v>
      </c>
      <c r="G39" s="6">
        <v>8900</v>
      </c>
      <c r="H39" s="6" t="s">
        <v>892</v>
      </c>
      <c r="I39" s="6"/>
      <c r="J39" s="6" t="s">
        <v>300</v>
      </c>
      <c r="K39" s="6" t="s">
        <v>204</v>
      </c>
      <c r="L39" s="6" t="s">
        <v>159</v>
      </c>
      <c r="M39" s="6">
        <v>48214</v>
      </c>
      <c r="N39" s="6">
        <v>4180</v>
      </c>
      <c r="O39" s="6">
        <v>49000</v>
      </c>
      <c r="P39" s="6">
        <v>1</v>
      </c>
      <c r="Q39" s="6">
        <v>1</v>
      </c>
      <c r="R39" s="6">
        <v>625</v>
      </c>
      <c r="S39" s="6">
        <v>0</v>
      </c>
      <c r="T39" s="6" t="s">
        <v>617</v>
      </c>
      <c r="U39" s="6" t="s">
        <v>893</v>
      </c>
      <c r="V39" s="6" t="s">
        <v>343</v>
      </c>
      <c r="W39" s="6" t="s">
        <v>207</v>
      </c>
      <c r="X39" s="6">
        <v>0</v>
      </c>
      <c r="Y39" s="6">
        <v>610</v>
      </c>
      <c r="Z39" s="6" t="s">
        <v>208</v>
      </c>
      <c r="AA39" s="6"/>
      <c r="AB39" s="6"/>
      <c r="AC39" s="6"/>
      <c r="AD39" s="6"/>
      <c r="AE39" s="6"/>
      <c r="AF39" s="6"/>
      <c r="AG39" s="6"/>
      <c r="AH39" s="6"/>
      <c r="AI39" s="6"/>
      <c r="AJ39" s="6"/>
      <c r="AK39" s="6"/>
      <c r="AL39" s="6"/>
      <c r="AM39" s="6"/>
      <c r="AN39" s="6"/>
      <c r="AO39" s="6"/>
      <c r="AP39" s="6"/>
      <c r="AQ39" s="6"/>
      <c r="AR39" s="6"/>
      <c r="AS39" s="6"/>
      <c r="AT39" s="6" t="s">
        <v>214</v>
      </c>
      <c r="AU39" s="6" t="s">
        <v>848</v>
      </c>
      <c r="AV39" s="6" t="s">
        <v>481</v>
      </c>
      <c r="AW39" s="6" t="s">
        <v>894</v>
      </c>
      <c r="AX39" s="6"/>
      <c r="AY39" s="6" t="s">
        <v>895</v>
      </c>
      <c r="AZ39" s="6" t="s">
        <v>169</v>
      </c>
      <c r="BA39" s="6" t="s">
        <v>220</v>
      </c>
      <c r="BB39" s="6" t="s">
        <v>171</v>
      </c>
      <c r="BC39" s="6" t="s">
        <v>896</v>
      </c>
      <c r="BD39" s="6" t="s">
        <v>897</v>
      </c>
      <c r="BE39" s="6"/>
      <c r="BF39" s="6"/>
      <c r="BG39" s="6" t="s">
        <v>523</v>
      </c>
      <c r="BH39" s="6"/>
      <c r="BI39" s="6"/>
      <c r="BJ39" s="6" t="s">
        <v>898</v>
      </c>
      <c r="BK39" s="6" t="s">
        <v>689</v>
      </c>
      <c r="BL39" s="6" t="s">
        <v>899</v>
      </c>
      <c r="BM39" s="6" t="s">
        <v>900</v>
      </c>
      <c r="BN39" s="6" t="b">
        <v>1</v>
      </c>
      <c r="BO39" s="6" t="b">
        <v>1</v>
      </c>
      <c r="BP39" s="6" t="s">
        <v>901</v>
      </c>
      <c r="BQ39" s="6" t="b">
        <v>0</v>
      </c>
      <c r="BR39" s="6"/>
      <c r="BS39" s="6"/>
      <c r="BT39" s="21"/>
      <c r="BU39" s="1">
        <v>43185.837291666663</v>
      </c>
      <c r="BV39" t="s">
        <v>177</v>
      </c>
      <c r="BW39">
        <v>56500</v>
      </c>
      <c r="BY39" t="s">
        <v>902</v>
      </c>
      <c r="BZ39" t="s">
        <v>179</v>
      </c>
      <c r="CA39" t="s">
        <v>856</v>
      </c>
      <c r="CB39" t="s">
        <v>857</v>
      </c>
      <c r="CC39" t="s">
        <v>858</v>
      </c>
      <c r="CD39">
        <v>292285</v>
      </c>
      <c r="CE39" s="2">
        <v>43120</v>
      </c>
      <c r="CF39">
        <v>402069</v>
      </c>
      <c r="CG39" t="s">
        <v>859</v>
      </c>
      <c r="CH39" t="s">
        <v>856</v>
      </c>
      <c r="CI39">
        <v>49000</v>
      </c>
      <c r="CJ39" s="2">
        <v>43120</v>
      </c>
      <c r="CK39" t="s">
        <v>183</v>
      </c>
      <c r="CL39" t="s">
        <v>184</v>
      </c>
      <c r="CM39" t="s">
        <v>533</v>
      </c>
      <c r="CR39">
        <v>56500</v>
      </c>
      <c r="CT39" t="s">
        <v>186</v>
      </c>
      <c r="CU39" t="s">
        <v>903</v>
      </c>
      <c r="CZ39" t="b">
        <v>1</v>
      </c>
      <c r="DA39" t="b">
        <v>1</v>
      </c>
      <c r="DB39" t="b">
        <v>1</v>
      </c>
      <c r="DC39" t="b">
        <v>1</v>
      </c>
      <c r="DD39">
        <v>13</v>
      </c>
      <c r="DE39" t="b">
        <v>1</v>
      </c>
      <c r="DF39" t="s">
        <v>904</v>
      </c>
      <c r="DG39" t="s">
        <v>905</v>
      </c>
      <c r="DH39" t="s">
        <v>906</v>
      </c>
      <c r="DI39" t="b">
        <v>1</v>
      </c>
      <c r="DJ39" t="s">
        <v>269</v>
      </c>
      <c r="DK39" t="s">
        <v>204</v>
      </c>
      <c r="DS39" t="s">
        <v>10</v>
      </c>
      <c r="DT39" t="s">
        <v>190</v>
      </c>
      <c r="DU39" t="s">
        <v>191</v>
      </c>
      <c r="DX39">
        <v>625</v>
      </c>
      <c r="DZ39" t="s">
        <v>863</v>
      </c>
      <c r="EA39">
        <v>625</v>
      </c>
      <c r="EC39" t="s">
        <v>907</v>
      </c>
      <c r="ED39">
        <v>213678</v>
      </c>
      <c r="EE39">
        <v>39061</v>
      </c>
      <c r="EF39" t="s">
        <v>908</v>
      </c>
      <c r="EG39" t="b">
        <v>0</v>
      </c>
      <c r="EH39" s="1">
        <v>43120.854988425926</v>
      </c>
      <c r="EI39" t="s">
        <v>195</v>
      </c>
      <c r="EJ39">
        <v>627</v>
      </c>
      <c r="EL39" t="s">
        <v>176</v>
      </c>
      <c r="EM39" t="s">
        <v>196</v>
      </c>
      <c r="EN39" t="s">
        <v>239</v>
      </c>
      <c r="EO39" t="s">
        <v>909</v>
      </c>
      <c r="EP39" t="s">
        <v>240</v>
      </c>
      <c r="EQ39">
        <v>1966</v>
      </c>
      <c r="ER39">
        <v>2017</v>
      </c>
      <c r="ES39" t="s">
        <v>197</v>
      </c>
      <c r="ET39">
        <v>5053</v>
      </c>
      <c r="EU39" t="s">
        <v>910</v>
      </c>
      <c r="EV39" t="s">
        <v>419</v>
      </c>
      <c r="EX39">
        <v>5</v>
      </c>
      <c r="EY39">
        <v>200</v>
      </c>
      <c r="EZ39" s="13">
        <f t="shared" si="2"/>
        <v>78.400000000000006</v>
      </c>
      <c r="FA39" s="13">
        <f t="shared" si="3"/>
        <v>74.48</v>
      </c>
      <c r="FB39" s="13">
        <f t="shared" si="4"/>
        <v>70.56</v>
      </c>
      <c r="FC39" s="13">
        <f>IF(K39=2,[1]Assumptions!$B$14,IF([1]Ferndale!K39=3,[1]Assumptions!$B$15,IF([1]Ferndale!K39=4,[1]Assumptions!$B$16,0)))</f>
        <v>0</v>
      </c>
      <c r="FD39" s="28"/>
      <c r="FE39" s="13">
        <f t="shared" si="5"/>
        <v>0</v>
      </c>
      <c r="FF39" s="13" t="e">
        <f>(J39/2)*[1]Assumptions!$H$2</f>
        <v>#VALUE!</v>
      </c>
      <c r="FG39" s="13">
        <f t="shared" si="6"/>
        <v>1200</v>
      </c>
      <c r="FH39" s="13">
        <f t="shared" si="7"/>
        <v>210.43407622075853</v>
      </c>
      <c r="FI39" s="13">
        <f t="shared" si="8"/>
        <v>189.39066859868265</v>
      </c>
      <c r="FJ39" s="14" t="e">
        <f t="shared" si="0"/>
        <v>#VALUE!</v>
      </c>
      <c r="FK39" s="15">
        <f t="shared" si="1"/>
        <v>0</v>
      </c>
      <c r="FL39" s="16" t="e">
        <f t="shared" si="9"/>
        <v>#VALUE!</v>
      </c>
      <c r="FM39" s="16" t="e">
        <f t="shared" si="10"/>
        <v>#VALUE!</v>
      </c>
      <c r="FN39" s="16" t="e">
        <f t="shared" si="11"/>
        <v>#VALUE!</v>
      </c>
      <c r="FO39" s="16" t="e">
        <f t="shared" si="12"/>
        <v>#VALUE!</v>
      </c>
    </row>
    <row r="40" spans="1:171" x14ac:dyDescent="0.2">
      <c r="A40" s="20">
        <v>218004764</v>
      </c>
      <c r="B40" s="6" t="s">
        <v>153</v>
      </c>
      <c r="C40" s="6" t="s">
        <v>154</v>
      </c>
      <c r="D40" s="6" t="s">
        <v>475</v>
      </c>
      <c r="E40" s="6"/>
      <c r="F40" s="6"/>
      <c r="G40" s="6">
        <v>854</v>
      </c>
      <c r="H40" s="6" t="s">
        <v>911</v>
      </c>
      <c r="I40" s="6"/>
      <c r="J40" s="6" t="s">
        <v>912</v>
      </c>
      <c r="K40" s="6" t="s">
        <v>477</v>
      </c>
      <c r="L40" s="6" t="s">
        <v>159</v>
      </c>
      <c r="M40" s="6">
        <v>48230</v>
      </c>
      <c r="N40" s="6">
        <v>1855</v>
      </c>
      <c r="O40" s="6">
        <v>849900</v>
      </c>
      <c r="P40" s="6">
        <v>6</v>
      </c>
      <c r="Q40" s="6">
        <v>4.0999999999999996</v>
      </c>
      <c r="R40" s="6">
        <v>5732</v>
      </c>
      <c r="S40" s="6">
        <v>0</v>
      </c>
      <c r="T40" s="6" t="s">
        <v>160</v>
      </c>
      <c r="U40" s="6"/>
      <c r="V40" s="6" t="s">
        <v>302</v>
      </c>
      <c r="W40" s="6" t="s">
        <v>913</v>
      </c>
      <c r="X40" s="6">
        <v>383</v>
      </c>
      <c r="Y40" s="6"/>
      <c r="Z40" s="6"/>
      <c r="AA40" s="6"/>
      <c r="AB40" s="6" t="s">
        <v>303</v>
      </c>
      <c r="AC40" s="6"/>
      <c r="AD40" s="6"/>
      <c r="AE40" s="6"/>
      <c r="AF40" s="6"/>
      <c r="AG40" s="6"/>
      <c r="AH40" s="6"/>
      <c r="AI40" s="6"/>
      <c r="AJ40" s="6"/>
      <c r="AK40" s="6"/>
      <c r="AL40" s="6"/>
      <c r="AM40" s="6"/>
      <c r="AN40" s="6"/>
      <c r="AO40" s="6"/>
      <c r="AP40" s="6"/>
      <c r="AQ40" s="6"/>
      <c r="AR40" s="6"/>
      <c r="AS40" s="6"/>
      <c r="AT40" s="6" t="s">
        <v>657</v>
      </c>
      <c r="AU40" s="6" t="s">
        <v>480</v>
      </c>
      <c r="AV40" s="6" t="s">
        <v>481</v>
      </c>
      <c r="AW40" s="6" t="s">
        <v>403</v>
      </c>
      <c r="AX40" s="6"/>
      <c r="AY40" s="6" t="s">
        <v>914</v>
      </c>
      <c r="AZ40" s="6" t="s">
        <v>218</v>
      </c>
      <c r="BA40" s="6" t="s">
        <v>915</v>
      </c>
      <c r="BB40" s="6" t="s">
        <v>171</v>
      </c>
      <c r="BC40" s="6" t="s">
        <v>916</v>
      </c>
      <c r="BD40" s="6"/>
      <c r="BE40" s="6" t="s">
        <v>256</v>
      </c>
      <c r="BF40" s="6" t="s">
        <v>917</v>
      </c>
      <c r="BG40" s="6" t="s">
        <v>173</v>
      </c>
      <c r="BH40" s="6">
        <v>100</v>
      </c>
      <c r="BI40" s="6" t="s">
        <v>918</v>
      </c>
      <c r="BJ40" s="6" t="s">
        <v>919</v>
      </c>
      <c r="BK40" s="6" t="s">
        <v>223</v>
      </c>
      <c r="BL40" s="6" t="s">
        <v>664</v>
      </c>
      <c r="BM40" s="6" t="s">
        <v>176</v>
      </c>
      <c r="BN40" s="6" t="b">
        <v>1</v>
      </c>
      <c r="BO40" s="6" t="b">
        <v>1</v>
      </c>
      <c r="BP40" s="6"/>
      <c r="BQ40" s="6" t="b">
        <v>0</v>
      </c>
      <c r="BR40" s="6"/>
      <c r="BS40" s="6"/>
      <c r="BT40" s="21"/>
      <c r="BU40" s="1">
        <v>43222.492314814815</v>
      </c>
      <c r="BV40" t="s">
        <v>177</v>
      </c>
      <c r="BW40">
        <v>874900</v>
      </c>
      <c r="BY40" t="s">
        <v>920</v>
      </c>
      <c r="BZ40" t="s">
        <v>179</v>
      </c>
      <c r="CA40" t="s">
        <v>921</v>
      </c>
      <c r="CB40" t="s">
        <v>922</v>
      </c>
      <c r="CC40" t="s">
        <v>923</v>
      </c>
      <c r="CD40">
        <v>233840</v>
      </c>
      <c r="CE40" s="2">
        <v>43119</v>
      </c>
      <c r="CF40">
        <v>365458</v>
      </c>
      <c r="CG40" t="s">
        <v>488</v>
      </c>
      <c r="CH40" t="s">
        <v>489</v>
      </c>
      <c r="CI40">
        <v>849900</v>
      </c>
      <c r="CJ40" s="2">
        <v>43119</v>
      </c>
      <c r="CK40" t="s">
        <v>183</v>
      </c>
      <c r="CL40" t="s">
        <v>184</v>
      </c>
      <c r="CN40" t="s">
        <v>924</v>
      </c>
      <c r="CR40">
        <v>874900</v>
      </c>
      <c r="CT40" t="s">
        <v>186</v>
      </c>
      <c r="CU40">
        <v>39003030013000</v>
      </c>
      <c r="CZ40" t="b">
        <v>1</v>
      </c>
      <c r="DA40" t="b">
        <v>1</v>
      </c>
      <c r="DB40" t="b">
        <v>1</v>
      </c>
      <c r="DC40" t="b">
        <v>1</v>
      </c>
      <c r="DD40">
        <v>73</v>
      </c>
      <c r="DE40" t="b">
        <v>0</v>
      </c>
      <c r="DF40">
        <v>60</v>
      </c>
      <c r="DG40" t="s">
        <v>925</v>
      </c>
      <c r="DH40" t="s">
        <v>926</v>
      </c>
      <c r="DJ40" t="s">
        <v>189</v>
      </c>
      <c r="DK40" t="s">
        <v>493</v>
      </c>
      <c r="DS40" t="s">
        <v>10</v>
      </c>
      <c r="DT40" t="s">
        <v>235</v>
      </c>
      <c r="DU40" t="s">
        <v>191</v>
      </c>
      <c r="DX40" s="3">
        <v>5932</v>
      </c>
      <c r="DY40">
        <v>200</v>
      </c>
      <c r="DZ40" t="s">
        <v>295</v>
      </c>
      <c r="EA40" s="3">
        <v>5732</v>
      </c>
      <c r="EB40" s="3">
        <v>2000</v>
      </c>
      <c r="EC40" t="s">
        <v>927</v>
      </c>
      <c r="ED40">
        <v>8554</v>
      </c>
      <c r="EE40">
        <v>9384</v>
      </c>
      <c r="EF40" t="s">
        <v>237</v>
      </c>
      <c r="EG40" t="b">
        <v>0</v>
      </c>
      <c r="EH40" s="1">
        <v>43119.461226851854</v>
      </c>
      <c r="EI40" t="s">
        <v>195</v>
      </c>
      <c r="EL40" t="s">
        <v>176</v>
      </c>
      <c r="EM40" t="s">
        <v>196</v>
      </c>
      <c r="EN40" t="s">
        <v>928</v>
      </c>
      <c r="EO40" t="s">
        <v>909</v>
      </c>
      <c r="EP40" t="s">
        <v>929</v>
      </c>
      <c r="EQ40">
        <v>1920</v>
      </c>
      <c r="ES40" t="s">
        <v>197</v>
      </c>
      <c r="ET40">
        <v>5065</v>
      </c>
      <c r="EU40" t="s">
        <v>361</v>
      </c>
      <c r="EV40" t="s">
        <v>930</v>
      </c>
      <c r="EX40">
        <v>19</v>
      </c>
      <c r="EZ40" s="13">
        <f t="shared" si="2"/>
        <v>148.27285415212839</v>
      </c>
      <c r="FA40" s="13">
        <f t="shared" si="3"/>
        <v>140.85921144452197</v>
      </c>
      <c r="FB40" s="13">
        <f t="shared" si="4"/>
        <v>133.44556873691556</v>
      </c>
      <c r="FC40" s="13">
        <f>IF(K40=2,[1]Assumptions!$B$14,IF([1]Ferndale!K40=3,[1]Assumptions!$B$15,IF([1]Ferndale!K40=4,[1]Assumptions!$B$16,0)))</f>
        <v>0</v>
      </c>
      <c r="FD40" s="28"/>
      <c r="FE40" s="13">
        <f t="shared" si="5"/>
        <v>0</v>
      </c>
      <c r="FF40" s="13" t="e">
        <f>(J40/2)*[1]Assumptions!$H$2</f>
        <v>#VALUE!</v>
      </c>
      <c r="FG40" s="13">
        <f t="shared" si="6"/>
        <v>1200</v>
      </c>
      <c r="FH40" s="13">
        <f t="shared" si="7"/>
        <v>3649.9575791841357</v>
      </c>
      <c r="FI40" s="13">
        <f t="shared" si="8"/>
        <v>3284.9618212657224</v>
      </c>
      <c r="FJ40" s="14" t="e">
        <f t="shared" si="0"/>
        <v>#VALUE!</v>
      </c>
      <c r="FK40" s="15">
        <f t="shared" si="1"/>
        <v>0</v>
      </c>
      <c r="FL40" s="16" t="e">
        <f t="shared" si="9"/>
        <v>#VALUE!</v>
      </c>
      <c r="FM40" s="16" t="e">
        <f t="shared" si="10"/>
        <v>#VALUE!</v>
      </c>
      <c r="FN40" s="16" t="e">
        <f t="shared" si="11"/>
        <v>#VALUE!</v>
      </c>
      <c r="FO40" s="16" t="e">
        <f t="shared" si="12"/>
        <v>#VALUE!</v>
      </c>
    </row>
    <row r="41" spans="1:171" x14ac:dyDescent="0.2">
      <c r="A41" s="20">
        <v>218004336</v>
      </c>
      <c r="B41" s="6" t="s">
        <v>153</v>
      </c>
      <c r="C41" s="6" t="s">
        <v>154</v>
      </c>
      <c r="D41" s="6" t="s">
        <v>495</v>
      </c>
      <c r="E41" s="6"/>
      <c r="F41" s="6"/>
      <c r="G41" s="6">
        <v>3738</v>
      </c>
      <c r="H41" s="6" t="s">
        <v>496</v>
      </c>
      <c r="I41" s="6"/>
      <c r="J41" s="6" t="s">
        <v>157</v>
      </c>
      <c r="K41" s="6" t="s">
        <v>204</v>
      </c>
      <c r="L41" s="6" t="s">
        <v>159</v>
      </c>
      <c r="M41" s="6">
        <v>48214</v>
      </c>
      <c r="N41" s="6">
        <v>1224</v>
      </c>
      <c r="O41" s="6">
        <v>32000</v>
      </c>
      <c r="P41" s="6">
        <v>4</v>
      </c>
      <c r="Q41" s="6">
        <v>2.1</v>
      </c>
      <c r="R41" s="6">
        <v>1435</v>
      </c>
      <c r="S41" s="6">
        <v>0.1</v>
      </c>
      <c r="T41" s="6" t="s">
        <v>160</v>
      </c>
      <c r="U41" s="6"/>
      <c r="V41" s="6" t="s">
        <v>302</v>
      </c>
      <c r="W41" s="6" t="s">
        <v>248</v>
      </c>
      <c r="X41" s="6">
        <v>0</v>
      </c>
      <c r="Y41" s="6"/>
      <c r="Z41" s="6"/>
      <c r="AA41" s="6"/>
      <c r="AB41" s="6" t="s">
        <v>163</v>
      </c>
      <c r="AC41" s="6"/>
      <c r="AD41" s="6"/>
      <c r="AE41" s="6"/>
      <c r="AF41" s="6"/>
      <c r="AG41" s="6"/>
      <c r="AH41" s="6"/>
      <c r="AI41" s="6"/>
      <c r="AJ41" s="6"/>
      <c r="AK41" s="6"/>
      <c r="AL41" s="6"/>
      <c r="AM41" s="6"/>
      <c r="AN41" s="6"/>
      <c r="AO41" s="6"/>
      <c r="AP41" s="6"/>
      <c r="AQ41" s="6"/>
      <c r="AR41" s="6"/>
      <c r="AS41" s="6"/>
      <c r="AT41" s="6" t="s">
        <v>497</v>
      </c>
      <c r="AU41" s="6" t="s">
        <v>931</v>
      </c>
      <c r="AV41" s="6" t="s">
        <v>932</v>
      </c>
      <c r="AW41" s="6"/>
      <c r="AX41" s="6"/>
      <c r="AY41" s="6" t="s">
        <v>933</v>
      </c>
      <c r="AZ41" s="6" t="s">
        <v>169</v>
      </c>
      <c r="BA41" s="6" t="s">
        <v>934</v>
      </c>
      <c r="BB41" s="6" t="s">
        <v>254</v>
      </c>
      <c r="BC41" s="6" t="s">
        <v>935</v>
      </c>
      <c r="BD41" s="6" t="s">
        <v>385</v>
      </c>
      <c r="BE41" s="6"/>
      <c r="BF41" s="6"/>
      <c r="BG41" s="6" t="s">
        <v>173</v>
      </c>
      <c r="BH41" s="6">
        <v>40</v>
      </c>
      <c r="BI41" s="6"/>
      <c r="BJ41" s="6"/>
      <c r="BK41" s="6" t="s">
        <v>174</v>
      </c>
      <c r="BL41" s="6" t="s">
        <v>285</v>
      </c>
      <c r="BM41" s="6" t="s">
        <v>176</v>
      </c>
      <c r="BN41" s="6" t="b">
        <v>0</v>
      </c>
      <c r="BO41" s="6" t="b">
        <v>1</v>
      </c>
      <c r="BP41" s="6"/>
      <c r="BQ41" s="6" t="b">
        <v>0</v>
      </c>
      <c r="BR41" s="6"/>
      <c r="BS41" s="6"/>
      <c r="BT41" s="21"/>
      <c r="BU41" s="1">
        <v>43117.961875000001</v>
      </c>
      <c r="BV41" t="s">
        <v>259</v>
      </c>
      <c r="BY41" t="s">
        <v>936</v>
      </c>
      <c r="BZ41" t="s">
        <v>179</v>
      </c>
      <c r="CA41" t="s">
        <v>287</v>
      </c>
      <c r="CB41" t="s">
        <v>937</v>
      </c>
      <c r="CC41" t="s">
        <v>931</v>
      </c>
      <c r="CD41">
        <v>386964</v>
      </c>
      <c r="CE41" s="2">
        <v>43117</v>
      </c>
      <c r="CF41">
        <v>386963</v>
      </c>
      <c r="CG41" t="s">
        <v>289</v>
      </c>
      <c r="CH41" t="s">
        <v>287</v>
      </c>
      <c r="CI41">
        <v>32000</v>
      </c>
      <c r="CJ41" s="2">
        <v>43117</v>
      </c>
      <c r="CK41" t="s">
        <v>183</v>
      </c>
      <c r="CL41" t="s">
        <v>184</v>
      </c>
      <c r="CN41" t="s">
        <v>938</v>
      </c>
      <c r="CR41">
        <v>32000</v>
      </c>
      <c r="CT41" t="s">
        <v>186</v>
      </c>
      <c r="CU41" t="s">
        <v>939</v>
      </c>
      <c r="CZ41" t="b">
        <v>1</v>
      </c>
      <c r="DA41" t="b">
        <v>1</v>
      </c>
      <c r="DB41" t="b">
        <v>1</v>
      </c>
      <c r="DC41" t="b">
        <v>1</v>
      </c>
      <c r="DD41">
        <v>30</v>
      </c>
      <c r="DE41" t="b">
        <v>0</v>
      </c>
      <c r="DF41" t="s">
        <v>292</v>
      </c>
      <c r="DG41" t="s">
        <v>940</v>
      </c>
      <c r="DH41" t="s">
        <v>941</v>
      </c>
      <c r="DJ41" t="s">
        <v>269</v>
      </c>
      <c r="DK41" t="s">
        <v>204</v>
      </c>
      <c r="DS41" t="s">
        <v>10</v>
      </c>
      <c r="DT41" t="s">
        <v>190</v>
      </c>
      <c r="DU41" t="s">
        <v>191</v>
      </c>
      <c r="DX41" s="3">
        <v>1435</v>
      </c>
      <c r="DZ41" t="s">
        <v>295</v>
      </c>
      <c r="EA41" s="3">
        <v>1435</v>
      </c>
      <c r="EB41">
        <v>581</v>
      </c>
      <c r="EC41" t="s">
        <v>942</v>
      </c>
      <c r="ED41">
        <v>782</v>
      </c>
      <c r="EE41">
        <v>81</v>
      </c>
      <c r="EF41" t="s">
        <v>438</v>
      </c>
      <c r="EG41" t="b">
        <v>0</v>
      </c>
      <c r="EH41" s="1">
        <v>43117.739803240744</v>
      </c>
      <c r="EI41" t="s">
        <v>195</v>
      </c>
      <c r="EL41" t="s">
        <v>176</v>
      </c>
      <c r="EM41" t="s">
        <v>196</v>
      </c>
      <c r="EQ41">
        <v>1913</v>
      </c>
      <c r="ES41" t="s">
        <v>197</v>
      </c>
      <c r="ET41">
        <v>5052</v>
      </c>
      <c r="EU41" t="s">
        <v>198</v>
      </c>
      <c r="EV41" t="s">
        <v>199</v>
      </c>
      <c r="EX41">
        <v>11</v>
      </c>
      <c r="EZ41" s="13">
        <f t="shared" si="2"/>
        <v>22.299651567944252</v>
      </c>
      <c r="FA41" s="13">
        <f t="shared" si="3"/>
        <v>21.184668989547038</v>
      </c>
      <c r="FB41" s="13">
        <f t="shared" si="4"/>
        <v>20.069686411149824</v>
      </c>
      <c r="FC41" s="13">
        <f>IF(K41=2,[1]Assumptions!$B$14,IF([1]Ferndale!K41=3,[1]Assumptions!$B$15,IF([1]Ferndale!K41=4,[1]Assumptions!$B$16,0)))</f>
        <v>0</v>
      </c>
      <c r="FD41" s="28"/>
      <c r="FE41" s="13">
        <f t="shared" si="5"/>
        <v>0</v>
      </c>
      <c r="FF41" s="13" t="e">
        <f>(J41/2)*[1]Assumptions!$H$2</f>
        <v>#VALUE!</v>
      </c>
      <c r="FG41" s="13">
        <f t="shared" si="6"/>
        <v>1200</v>
      </c>
      <c r="FH41" s="13">
        <f t="shared" si="7"/>
        <v>137.42633549110761</v>
      </c>
      <c r="FI41" s="13">
        <f t="shared" si="8"/>
        <v>123.68370194199684</v>
      </c>
      <c r="FJ41" s="14" t="e">
        <f t="shared" si="0"/>
        <v>#VALUE!</v>
      </c>
      <c r="FK41" s="15">
        <f t="shared" si="1"/>
        <v>0</v>
      </c>
      <c r="FL41" s="16" t="e">
        <f t="shared" si="9"/>
        <v>#VALUE!</v>
      </c>
      <c r="FM41" s="16" t="e">
        <f t="shared" si="10"/>
        <v>#VALUE!</v>
      </c>
      <c r="FN41" s="16" t="e">
        <f t="shared" si="11"/>
        <v>#VALUE!</v>
      </c>
      <c r="FO41" s="16" t="e">
        <f t="shared" si="12"/>
        <v>#VALUE!</v>
      </c>
    </row>
    <row r="42" spans="1:171" x14ac:dyDescent="0.2">
      <c r="A42" s="20">
        <v>218005563</v>
      </c>
      <c r="B42" s="6" t="s">
        <v>153</v>
      </c>
      <c r="C42" s="6" t="s">
        <v>154</v>
      </c>
      <c r="D42" s="6" t="s">
        <v>298</v>
      </c>
      <c r="E42" s="6"/>
      <c r="F42" s="6"/>
      <c r="G42" s="6">
        <v>9184</v>
      </c>
      <c r="H42" s="6" t="s">
        <v>943</v>
      </c>
      <c r="I42" s="6"/>
      <c r="J42" s="6"/>
      <c r="K42" s="6" t="s">
        <v>204</v>
      </c>
      <c r="L42" s="6" t="s">
        <v>159</v>
      </c>
      <c r="M42" s="6">
        <v>48224</v>
      </c>
      <c r="N42" s="6"/>
      <c r="O42" s="6">
        <v>35000</v>
      </c>
      <c r="P42" s="6">
        <v>4</v>
      </c>
      <c r="Q42" s="6">
        <v>1</v>
      </c>
      <c r="R42" s="6">
        <v>819</v>
      </c>
      <c r="S42" s="6">
        <v>0</v>
      </c>
      <c r="T42" s="6" t="s">
        <v>160</v>
      </c>
      <c r="U42" s="6"/>
      <c r="V42" s="6" t="s">
        <v>161</v>
      </c>
      <c r="W42" s="6" t="s">
        <v>162</v>
      </c>
      <c r="X42" s="6">
        <v>240</v>
      </c>
      <c r="Y42" s="6"/>
      <c r="Z42" s="6"/>
      <c r="AA42" s="6"/>
      <c r="AB42" s="6" t="s">
        <v>163</v>
      </c>
      <c r="AC42" s="6"/>
      <c r="AD42" s="6"/>
      <c r="AE42" s="6"/>
      <c r="AF42" s="6"/>
      <c r="AG42" s="6"/>
      <c r="AH42" s="6"/>
      <c r="AI42" s="6"/>
      <c r="AJ42" s="6"/>
      <c r="AK42" s="6"/>
      <c r="AL42" s="6"/>
      <c r="AM42" s="6"/>
      <c r="AN42" s="6"/>
      <c r="AO42" s="6"/>
      <c r="AP42" s="6"/>
      <c r="AQ42" s="6"/>
      <c r="AR42" s="6"/>
      <c r="AS42" s="6"/>
      <c r="AT42" s="6" t="s">
        <v>276</v>
      </c>
      <c r="AU42" s="6" t="s">
        <v>944</v>
      </c>
      <c r="AV42" s="6" t="s">
        <v>945</v>
      </c>
      <c r="AW42" s="6"/>
      <c r="AX42" s="6"/>
      <c r="AY42" s="6" t="s">
        <v>946</v>
      </c>
      <c r="AZ42" s="6" t="s">
        <v>169</v>
      </c>
      <c r="BA42" s="6" t="s">
        <v>586</v>
      </c>
      <c r="BB42" s="6" t="s">
        <v>254</v>
      </c>
      <c r="BC42" s="6" t="s">
        <v>947</v>
      </c>
      <c r="BD42" s="6"/>
      <c r="BE42" s="6"/>
      <c r="BF42" s="6"/>
      <c r="BG42" s="6" t="s">
        <v>173</v>
      </c>
      <c r="BH42" s="6">
        <v>36</v>
      </c>
      <c r="BI42" s="6"/>
      <c r="BJ42" s="6"/>
      <c r="BK42" s="6" t="s">
        <v>174</v>
      </c>
      <c r="BL42" s="6" t="s">
        <v>285</v>
      </c>
      <c r="BM42" s="6" t="s">
        <v>176</v>
      </c>
      <c r="BN42" s="6" t="b">
        <v>0</v>
      </c>
      <c r="BO42" s="6" t="b">
        <v>1</v>
      </c>
      <c r="BP42" s="6"/>
      <c r="BQ42" s="6" t="b">
        <v>0</v>
      </c>
      <c r="BR42" s="6"/>
      <c r="BS42" s="6"/>
      <c r="BT42" s="21"/>
      <c r="BU42" s="1">
        <v>43206.842916666668</v>
      </c>
      <c r="BV42" t="s">
        <v>226</v>
      </c>
      <c r="BW42">
        <v>30000</v>
      </c>
      <c r="BY42" t="s">
        <v>948</v>
      </c>
      <c r="BZ42" t="s">
        <v>179</v>
      </c>
      <c r="CA42">
        <v>2486671456</v>
      </c>
      <c r="CB42" t="s">
        <v>949</v>
      </c>
      <c r="CC42" t="s">
        <v>950</v>
      </c>
      <c r="CD42">
        <v>344577</v>
      </c>
      <c r="CE42" s="2">
        <v>43122</v>
      </c>
      <c r="CF42">
        <v>339120</v>
      </c>
      <c r="CG42" t="s">
        <v>951</v>
      </c>
      <c r="CH42" t="s">
        <v>952</v>
      </c>
      <c r="CI42">
        <v>35000</v>
      </c>
      <c r="CJ42" s="2">
        <v>43117</v>
      </c>
      <c r="CK42" t="s">
        <v>183</v>
      </c>
      <c r="CL42" t="s">
        <v>184</v>
      </c>
      <c r="CN42" t="s">
        <v>953</v>
      </c>
      <c r="CR42">
        <v>30000</v>
      </c>
      <c r="CT42" t="s">
        <v>186</v>
      </c>
      <c r="CU42" t="s">
        <v>954</v>
      </c>
      <c r="CZ42" t="b">
        <v>1</v>
      </c>
      <c r="DA42" t="b">
        <v>1</v>
      </c>
      <c r="DB42" t="b">
        <v>1</v>
      </c>
      <c r="DC42" t="b">
        <v>1</v>
      </c>
      <c r="DD42">
        <v>1</v>
      </c>
      <c r="DE42" t="b">
        <v>0</v>
      </c>
      <c r="DF42" t="s">
        <v>955</v>
      </c>
      <c r="DH42" t="s">
        <v>956</v>
      </c>
      <c r="DI42" t="b">
        <v>0</v>
      </c>
      <c r="DJ42" t="s">
        <v>189</v>
      </c>
      <c r="DK42" t="s">
        <v>204</v>
      </c>
      <c r="DS42" t="s">
        <v>10</v>
      </c>
      <c r="DT42" t="s">
        <v>190</v>
      </c>
      <c r="DU42" t="s">
        <v>191</v>
      </c>
      <c r="DX42">
        <v>819</v>
      </c>
      <c r="DZ42" t="s">
        <v>957</v>
      </c>
      <c r="EA42">
        <v>819</v>
      </c>
      <c r="EB42">
        <v>737</v>
      </c>
      <c r="EC42" t="s">
        <v>958</v>
      </c>
      <c r="ED42">
        <v>444.43</v>
      </c>
      <c r="EE42">
        <v>86.05</v>
      </c>
      <c r="EF42" t="s">
        <v>438</v>
      </c>
      <c r="EG42" t="b">
        <v>0</v>
      </c>
      <c r="EH42" s="1">
        <v>43122.719895833332</v>
      </c>
      <c r="EI42" t="s">
        <v>195</v>
      </c>
      <c r="EL42" t="s">
        <v>176</v>
      </c>
      <c r="EM42" t="s">
        <v>196</v>
      </c>
      <c r="EQ42">
        <v>1938</v>
      </c>
      <c r="ES42" t="s">
        <v>197</v>
      </c>
      <c r="ET42">
        <v>5055</v>
      </c>
      <c r="EV42" t="s">
        <v>199</v>
      </c>
      <c r="EX42">
        <v>7</v>
      </c>
      <c r="EZ42" s="13">
        <f t="shared" si="2"/>
        <v>42.735042735042732</v>
      </c>
      <c r="FA42" s="13">
        <f t="shared" si="3"/>
        <v>40.598290598290596</v>
      </c>
      <c r="FB42" s="13">
        <f t="shared" si="4"/>
        <v>38.46153846153846</v>
      </c>
      <c r="FC42" s="13">
        <f>IF(K42=2,[1]Assumptions!$B$14,IF([1]Ferndale!K42=3,[1]Assumptions!$B$15,IF([1]Ferndale!K42=4,[1]Assumptions!$B$16,0)))</f>
        <v>0</v>
      </c>
      <c r="FD42" s="28"/>
      <c r="FE42" s="13">
        <f t="shared" si="5"/>
        <v>0</v>
      </c>
      <c r="FF42" s="13">
        <f>(J42/2)*[1]Assumptions!$H$2</f>
        <v>0</v>
      </c>
      <c r="FG42" s="13">
        <f t="shared" si="6"/>
        <v>0</v>
      </c>
      <c r="FH42" s="13">
        <f t="shared" si="7"/>
        <v>150.31005444339894</v>
      </c>
      <c r="FI42" s="13">
        <f t="shared" si="8"/>
        <v>135.27904899905906</v>
      </c>
      <c r="FJ42" s="14" t="e">
        <f t="shared" si="0"/>
        <v>#DIV/0!</v>
      </c>
      <c r="FK42" s="15">
        <f t="shared" si="1"/>
        <v>0</v>
      </c>
      <c r="FL42" s="16">
        <f t="shared" si="9"/>
        <v>0</v>
      </c>
      <c r="FM42" s="16">
        <f t="shared" si="10"/>
        <v>-0.25767437904582674</v>
      </c>
      <c r="FN42" s="16">
        <f t="shared" si="11"/>
        <v>0</v>
      </c>
      <c r="FO42" s="16">
        <f t="shared" si="12"/>
        <v>-0.2576743790458268</v>
      </c>
    </row>
    <row r="43" spans="1:171" x14ac:dyDescent="0.2">
      <c r="A43" s="20">
        <v>218005401</v>
      </c>
      <c r="B43" s="6" t="s">
        <v>153</v>
      </c>
      <c r="C43" s="6" t="s">
        <v>154</v>
      </c>
      <c r="D43" s="6" t="s">
        <v>298</v>
      </c>
      <c r="E43" s="6"/>
      <c r="F43" s="6"/>
      <c r="G43" s="6">
        <v>9242</v>
      </c>
      <c r="H43" s="6" t="s">
        <v>943</v>
      </c>
      <c r="I43" s="6"/>
      <c r="J43" s="6"/>
      <c r="K43" s="6" t="s">
        <v>204</v>
      </c>
      <c r="L43" s="6" t="s">
        <v>159</v>
      </c>
      <c r="M43" s="6">
        <v>48224</v>
      </c>
      <c r="N43" s="6"/>
      <c r="O43" s="6">
        <v>35000</v>
      </c>
      <c r="P43" s="6">
        <v>4</v>
      </c>
      <c r="Q43" s="6">
        <v>2</v>
      </c>
      <c r="R43" s="6">
        <v>1370</v>
      </c>
      <c r="S43" s="6">
        <v>0</v>
      </c>
      <c r="T43" s="6" t="s">
        <v>160</v>
      </c>
      <c r="U43" s="6"/>
      <c r="V43" s="6" t="s">
        <v>302</v>
      </c>
      <c r="W43" s="6" t="s">
        <v>248</v>
      </c>
      <c r="X43" s="6">
        <v>240</v>
      </c>
      <c r="Y43" s="6"/>
      <c r="Z43" s="6"/>
      <c r="AA43" s="6"/>
      <c r="AB43" s="6" t="s">
        <v>163</v>
      </c>
      <c r="AC43" s="6"/>
      <c r="AD43" s="6"/>
      <c r="AE43" s="6"/>
      <c r="AF43" s="6"/>
      <c r="AG43" s="6"/>
      <c r="AH43" s="6"/>
      <c r="AI43" s="6"/>
      <c r="AJ43" s="6"/>
      <c r="AK43" s="6"/>
      <c r="AL43" s="6"/>
      <c r="AM43" s="6"/>
      <c r="AN43" s="6"/>
      <c r="AO43" s="6"/>
      <c r="AP43" s="6"/>
      <c r="AQ43" s="6"/>
      <c r="AR43" s="6"/>
      <c r="AS43" s="6"/>
      <c r="AT43" s="6" t="s">
        <v>276</v>
      </c>
      <c r="AU43" s="6" t="s">
        <v>944</v>
      </c>
      <c r="AV43" s="6" t="s">
        <v>945</v>
      </c>
      <c r="AW43" s="6"/>
      <c r="AX43" s="6"/>
      <c r="AY43" s="6" t="s">
        <v>959</v>
      </c>
      <c r="AZ43" s="6" t="s">
        <v>169</v>
      </c>
      <c r="BA43" s="6" t="s">
        <v>586</v>
      </c>
      <c r="BB43" s="6" t="s">
        <v>254</v>
      </c>
      <c r="BC43" s="6" t="s">
        <v>947</v>
      </c>
      <c r="BD43" s="6"/>
      <c r="BE43" s="6"/>
      <c r="BF43" s="6"/>
      <c r="BG43" s="6" t="s">
        <v>173</v>
      </c>
      <c r="BH43" s="6">
        <v>36</v>
      </c>
      <c r="BI43" s="6" t="s">
        <v>960</v>
      </c>
      <c r="BJ43" s="6" t="s">
        <v>258</v>
      </c>
      <c r="BK43" s="6" t="s">
        <v>284</v>
      </c>
      <c r="BL43" s="6" t="s">
        <v>285</v>
      </c>
      <c r="BM43" s="6" t="s">
        <v>176</v>
      </c>
      <c r="BN43" s="6" t="b">
        <v>0</v>
      </c>
      <c r="BO43" s="6" t="b">
        <v>1</v>
      </c>
      <c r="BP43" s="6"/>
      <c r="BQ43" s="6" t="b">
        <v>0</v>
      </c>
      <c r="BR43" s="6"/>
      <c r="BS43" s="6"/>
      <c r="BT43" s="21"/>
      <c r="BU43" s="1">
        <v>43206.849282407406</v>
      </c>
      <c r="BV43" t="s">
        <v>226</v>
      </c>
      <c r="BW43">
        <v>30000</v>
      </c>
      <c r="BY43" t="s">
        <v>961</v>
      </c>
      <c r="BZ43" t="s">
        <v>179</v>
      </c>
      <c r="CA43">
        <v>2486671456</v>
      </c>
      <c r="CB43" t="s">
        <v>949</v>
      </c>
      <c r="CC43" t="s">
        <v>950</v>
      </c>
      <c r="CD43">
        <v>344577</v>
      </c>
      <c r="CE43" s="2">
        <v>43122</v>
      </c>
      <c r="CF43">
        <v>339120</v>
      </c>
      <c r="CG43" t="s">
        <v>951</v>
      </c>
      <c r="CH43" t="s">
        <v>952</v>
      </c>
      <c r="CI43">
        <v>35000</v>
      </c>
      <c r="CJ43" s="2">
        <v>43117</v>
      </c>
      <c r="CK43" t="s">
        <v>183</v>
      </c>
      <c r="CL43" t="s">
        <v>184</v>
      </c>
      <c r="CN43" t="s">
        <v>953</v>
      </c>
      <c r="CR43">
        <v>30000</v>
      </c>
      <c r="CT43" t="s">
        <v>186</v>
      </c>
      <c r="CU43" t="s">
        <v>962</v>
      </c>
      <c r="CZ43" t="b">
        <v>1</v>
      </c>
      <c r="DA43" t="b">
        <v>1</v>
      </c>
      <c r="DB43" t="b">
        <v>1</v>
      </c>
      <c r="DC43" t="b">
        <v>1</v>
      </c>
      <c r="DD43">
        <v>1</v>
      </c>
      <c r="DE43" t="b">
        <v>0</v>
      </c>
      <c r="DF43" t="s">
        <v>955</v>
      </c>
      <c r="DH43" t="s">
        <v>963</v>
      </c>
      <c r="DI43" t="b">
        <v>0</v>
      </c>
      <c r="DJ43" t="s">
        <v>189</v>
      </c>
      <c r="DK43" t="s">
        <v>204</v>
      </c>
      <c r="DS43" t="s">
        <v>10</v>
      </c>
      <c r="DT43" t="s">
        <v>190</v>
      </c>
      <c r="DU43" t="s">
        <v>191</v>
      </c>
      <c r="DX43" s="3">
        <v>1370</v>
      </c>
      <c r="DZ43" t="s">
        <v>957</v>
      </c>
      <c r="EA43" s="3">
        <v>1370</v>
      </c>
      <c r="EB43">
        <v>650</v>
      </c>
      <c r="EC43" t="s">
        <v>958</v>
      </c>
      <c r="ED43">
        <v>705.59</v>
      </c>
      <c r="EE43">
        <v>104.79</v>
      </c>
      <c r="EF43" t="s">
        <v>438</v>
      </c>
      <c r="EG43" t="b">
        <v>0</v>
      </c>
      <c r="EH43" s="1">
        <v>43122.53261574074</v>
      </c>
      <c r="EI43" t="s">
        <v>195</v>
      </c>
      <c r="EL43" t="s">
        <v>176</v>
      </c>
      <c r="EM43" t="s">
        <v>196</v>
      </c>
      <c r="EQ43">
        <v>1937</v>
      </c>
      <c r="ES43" t="s">
        <v>197</v>
      </c>
      <c r="ET43">
        <v>5055</v>
      </c>
      <c r="EV43" t="s">
        <v>199</v>
      </c>
      <c r="EX43">
        <v>9</v>
      </c>
      <c r="EZ43" s="13">
        <f t="shared" si="2"/>
        <v>25.547445255474454</v>
      </c>
      <c r="FA43" s="13">
        <f t="shared" si="3"/>
        <v>24.270072992700729</v>
      </c>
      <c r="FB43" s="13">
        <f t="shared" si="4"/>
        <v>22.992700729927009</v>
      </c>
      <c r="FC43" s="13">
        <f>IF(K43=2,[1]Assumptions!$B$14,IF([1]Ferndale!K43=3,[1]Assumptions!$B$15,IF([1]Ferndale!K43=4,[1]Assumptions!$B$16,0)))</f>
        <v>0</v>
      </c>
      <c r="FD43" s="28"/>
      <c r="FE43" s="13">
        <f t="shared" si="5"/>
        <v>0</v>
      </c>
      <c r="FF43" s="13">
        <f>(J43/2)*[1]Assumptions!$H$2</f>
        <v>0</v>
      </c>
      <c r="FG43" s="13">
        <f t="shared" si="6"/>
        <v>0</v>
      </c>
      <c r="FH43" s="13">
        <f t="shared" si="7"/>
        <v>150.31005444339894</v>
      </c>
      <c r="FI43" s="13">
        <f t="shared" si="8"/>
        <v>135.27904899905906</v>
      </c>
      <c r="FJ43" s="14" t="e">
        <f t="shared" si="0"/>
        <v>#DIV/0!</v>
      </c>
      <c r="FK43" s="15">
        <f t="shared" si="1"/>
        <v>0</v>
      </c>
      <c r="FL43" s="16">
        <f t="shared" si="9"/>
        <v>0</v>
      </c>
      <c r="FM43" s="16">
        <f t="shared" si="10"/>
        <v>-0.25767437904582674</v>
      </c>
      <c r="FN43" s="16">
        <f t="shared" si="11"/>
        <v>0</v>
      </c>
      <c r="FO43" s="16">
        <f t="shared" si="12"/>
        <v>-0.2576743790458268</v>
      </c>
    </row>
    <row r="44" spans="1:171" x14ac:dyDescent="0.2">
      <c r="A44" s="20">
        <v>218004216</v>
      </c>
      <c r="B44" s="6" t="s">
        <v>153</v>
      </c>
      <c r="C44" s="6" t="s">
        <v>154</v>
      </c>
      <c r="D44" s="6" t="s">
        <v>475</v>
      </c>
      <c r="E44" s="6" t="s">
        <v>169</v>
      </c>
      <c r="F44" s="6"/>
      <c r="G44" s="6">
        <v>16632</v>
      </c>
      <c r="H44" s="6" t="s">
        <v>916</v>
      </c>
      <c r="I44" s="6"/>
      <c r="J44" s="6" t="s">
        <v>300</v>
      </c>
      <c r="K44" s="6" t="s">
        <v>477</v>
      </c>
      <c r="L44" s="6" t="s">
        <v>159</v>
      </c>
      <c r="M44" s="6">
        <v>48230</v>
      </c>
      <c r="N44" s="6">
        <v>1457</v>
      </c>
      <c r="O44" s="6">
        <v>1100000</v>
      </c>
      <c r="P44" s="6">
        <v>8</v>
      </c>
      <c r="Q44" s="6">
        <v>7.2</v>
      </c>
      <c r="R44" s="6">
        <v>8140</v>
      </c>
      <c r="S44" s="6">
        <v>0</v>
      </c>
      <c r="T44" s="6" t="s">
        <v>160</v>
      </c>
      <c r="U44" s="6"/>
      <c r="V44" s="6" t="s">
        <v>302</v>
      </c>
      <c r="W44" s="6" t="s">
        <v>323</v>
      </c>
      <c r="X44" s="6">
        <v>468.8</v>
      </c>
      <c r="Y44" s="6"/>
      <c r="Z44" s="6"/>
      <c r="AA44" s="6"/>
      <c r="AB44" s="6" t="s">
        <v>303</v>
      </c>
      <c r="AC44" s="6"/>
      <c r="AD44" s="6"/>
      <c r="AE44" s="6"/>
      <c r="AF44" s="6"/>
      <c r="AG44" s="6"/>
      <c r="AH44" s="6"/>
      <c r="AI44" s="6"/>
      <c r="AJ44" s="6"/>
      <c r="AK44" s="6"/>
      <c r="AL44" s="6"/>
      <c r="AM44" s="6"/>
      <c r="AN44" s="6"/>
      <c r="AO44" s="6"/>
      <c r="AP44" s="6"/>
      <c r="AQ44" s="6"/>
      <c r="AR44" s="6"/>
      <c r="AS44" s="6"/>
      <c r="AT44" s="6" t="s">
        <v>657</v>
      </c>
      <c r="AU44" s="6" t="s">
        <v>480</v>
      </c>
      <c r="AV44" s="6" t="s">
        <v>481</v>
      </c>
      <c r="AW44" s="6" t="s">
        <v>403</v>
      </c>
      <c r="AX44" s="6"/>
      <c r="AY44" s="6" t="s">
        <v>964</v>
      </c>
      <c r="AZ44" s="6" t="s">
        <v>169</v>
      </c>
      <c r="BA44" s="6" t="s">
        <v>220</v>
      </c>
      <c r="BB44" s="6" t="s">
        <v>171</v>
      </c>
      <c r="BC44" s="6" t="s">
        <v>915</v>
      </c>
      <c r="BD44" s="6" t="s">
        <v>965</v>
      </c>
      <c r="BE44" s="6" t="s">
        <v>256</v>
      </c>
      <c r="BF44" s="6" t="s">
        <v>966</v>
      </c>
      <c r="BG44" s="6" t="s">
        <v>173</v>
      </c>
      <c r="BH44" s="6">
        <v>90</v>
      </c>
      <c r="BI44" s="6" t="s">
        <v>967</v>
      </c>
      <c r="BJ44" s="6" t="s">
        <v>789</v>
      </c>
      <c r="BK44" s="6" t="s">
        <v>968</v>
      </c>
      <c r="BL44" s="6" t="s">
        <v>969</v>
      </c>
      <c r="BM44" s="6" t="s">
        <v>176</v>
      </c>
      <c r="BN44" s="6" t="b">
        <v>1</v>
      </c>
      <c r="BO44" s="6" t="b">
        <v>1</v>
      </c>
      <c r="BP44" s="6" t="s">
        <v>970</v>
      </c>
      <c r="BQ44" s="6" t="b">
        <v>0</v>
      </c>
      <c r="BR44" s="6"/>
      <c r="BS44" s="6"/>
      <c r="BT44" s="21"/>
      <c r="BU44" s="1">
        <v>43117.648020833331</v>
      </c>
      <c r="BV44" t="s">
        <v>259</v>
      </c>
      <c r="BY44" t="s">
        <v>971</v>
      </c>
      <c r="BZ44" t="s">
        <v>179</v>
      </c>
      <c r="CA44" t="s">
        <v>972</v>
      </c>
      <c r="CB44" t="s">
        <v>973</v>
      </c>
      <c r="CC44" t="s">
        <v>974</v>
      </c>
      <c r="CD44">
        <v>257894</v>
      </c>
      <c r="CE44" s="2">
        <v>43117</v>
      </c>
      <c r="CF44">
        <v>365458</v>
      </c>
      <c r="CG44" t="s">
        <v>488</v>
      </c>
      <c r="CH44" t="s">
        <v>489</v>
      </c>
      <c r="CI44">
        <v>1100000</v>
      </c>
      <c r="CJ44" s="2">
        <v>43117</v>
      </c>
      <c r="CK44" t="s">
        <v>183</v>
      </c>
      <c r="CL44" t="s">
        <v>184</v>
      </c>
      <c r="CM44" t="s">
        <v>230</v>
      </c>
      <c r="CN44" t="s">
        <v>975</v>
      </c>
      <c r="CR44">
        <v>1100000</v>
      </c>
      <c r="CT44" t="s">
        <v>186</v>
      </c>
      <c r="CU44">
        <v>39003010015000</v>
      </c>
      <c r="CZ44" t="b">
        <v>1</v>
      </c>
      <c r="DA44" t="b">
        <v>1</v>
      </c>
      <c r="DB44" t="b">
        <v>1</v>
      </c>
      <c r="DC44" t="b">
        <v>1</v>
      </c>
      <c r="DD44">
        <v>93</v>
      </c>
      <c r="DE44" t="b">
        <v>0</v>
      </c>
      <c r="DF44">
        <v>0</v>
      </c>
      <c r="DG44" t="s">
        <v>925</v>
      </c>
      <c r="DH44" t="s">
        <v>976</v>
      </c>
      <c r="DJ44" t="s">
        <v>189</v>
      </c>
      <c r="DK44" t="s">
        <v>493</v>
      </c>
      <c r="DS44" t="s">
        <v>10</v>
      </c>
      <c r="DT44" t="s">
        <v>235</v>
      </c>
      <c r="DU44" t="s">
        <v>191</v>
      </c>
      <c r="DX44" s="3">
        <v>9340</v>
      </c>
      <c r="DY44" s="3">
        <v>1200</v>
      </c>
      <c r="DZ44" t="s">
        <v>977</v>
      </c>
      <c r="EA44" s="3">
        <v>8140</v>
      </c>
      <c r="EB44" s="3">
        <v>3100</v>
      </c>
      <c r="EC44" t="s">
        <v>978</v>
      </c>
      <c r="ED44">
        <v>13202</v>
      </c>
      <c r="EE44">
        <v>14359</v>
      </c>
      <c r="EF44" t="s">
        <v>237</v>
      </c>
      <c r="EG44" t="b">
        <v>0</v>
      </c>
      <c r="EH44" s="1">
        <v>43117.668344907404</v>
      </c>
      <c r="EI44" t="s">
        <v>195</v>
      </c>
      <c r="EK44" t="s">
        <v>979</v>
      </c>
      <c r="EL44" t="s">
        <v>176</v>
      </c>
      <c r="EM44" t="s">
        <v>196</v>
      </c>
      <c r="EQ44">
        <v>1926</v>
      </c>
      <c r="ES44" t="s">
        <v>197</v>
      </c>
      <c r="ET44">
        <v>5065</v>
      </c>
      <c r="EU44" t="s">
        <v>980</v>
      </c>
      <c r="EV44" t="s">
        <v>981</v>
      </c>
      <c r="EX44">
        <v>30</v>
      </c>
      <c r="EZ44" s="13">
        <f t="shared" si="2"/>
        <v>135.13513513513513</v>
      </c>
      <c r="FA44" s="13">
        <f t="shared" si="3"/>
        <v>128.37837837837839</v>
      </c>
      <c r="FB44" s="13">
        <f t="shared" si="4"/>
        <v>121.62162162162163</v>
      </c>
      <c r="FC44" s="13">
        <f>IF(K44=2,[1]Assumptions!$B$14,IF([1]Ferndale!K44=3,[1]Assumptions!$B$15,IF([1]Ferndale!K44=4,[1]Assumptions!$B$16,0)))</f>
        <v>0</v>
      </c>
      <c r="FD44" s="28"/>
      <c r="FE44" s="13">
        <f t="shared" si="5"/>
        <v>0</v>
      </c>
      <c r="FF44" s="13" t="e">
        <f>(J44/2)*[1]Assumptions!$H$2</f>
        <v>#VALUE!</v>
      </c>
      <c r="FG44" s="13">
        <f t="shared" si="6"/>
        <v>1200</v>
      </c>
      <c r="FH44" s="13">
        <f t="shared" si="7"/>
        <v>4724.0302825068238</v>
      </c>
      <c r="FI44" s="13">
        <f t="shared" si="8"/>
        <v>4251.627254256141</v>
      </c>
      <c r="FJ44" s="14" t="e">
        <f t="shared" si="0"/>
        <v>#VALUE!</v>
      </c>
      <c r="FK44" s="15">
        <f t="shared" si="1"/>
        <v>0</v>
      </c>
      <c r="FL44" s="16" t="e">
        <f t="shared" si="9"/>
        <v>#VALUE!</v>
      </c>
      <c r="FM44" s="16" t="e">
        <f t="shared" si="10"/>
        <v>#VALUE!</v>
      </c>
      <c r="FN44" s="16" t="e">
        <f t="shared" si="11"/>
        <v>#VALUE!</v>
      </c>
      <c r="FO44" s="16" t="e">
        <f t="shared" si="12"/>
        <v>#VALUE!</v>
      </c>
    </row>
    <row r="45" spans="1:171" x14ac:dyDescent="0.2">
      <c r="A45" s="20">
        <v>218003924</v>
      </c>
      <c r="B45" s="6" t="s">
        <v>153</v>
      </c>
      <c r="C45" s="6" t="s">
        <v>200</v>
      </c>
      <c r="D45" s="6" t="s">
        <v>201</v>
      </c>
      <c r="E45" s="6"/>
      <c r="F45" s="6">
        <v>107</v>
      </c>
      <c r="G45" s="6">
        <v>1550</v>
      </c>
      <c r="H45" s="6" t="s">
        <v>982</v>
      </c>
      <c r="I45" s="6"/>
      <c r="J45" s="6"/>
      <c r="K45" s="6" t="s">
        <v>204</v>
      </c>
      <c r="L45" s="6" t="s">
        <v>159</v>
      </c>
      <c r="M45" s="6">
        <v>48207</v>
      </c>
      <c r="N45" s="6"/>
      <c r="O45" s="6">
        <v>42000</v>
      </c>
      <c r="P45" s="6">
        <v>1</v>
      </c>
      <c r="Q45" s="6">
        <v>1</v>
      </c>
      <c r="R45" s="6">
        <v>700</v>
      </c>
      <c r="S45" s="6">
        <v>0</v>
      </c>
      <c r="T45" s="6" t="s">
        <v>160</v>
      </c>
      <c r="U45" s="6" t="s">
        <v>983</v>
      </c>
      <c r="V45" s="6" t="s">
        <v>343</v>
      </c>
      <c r="W45" s="6" t="s">
        <v>984</v>
      </c>
      <c r="X45" s="6">
        <v>0</v>
      </c>
      <c r="Y45" s="6">
        <v>455</v>
      </c>
      <c r="Z45" s="6" t="s">
        <v>208</v>
      </c>
      <c r="AA45" s="6"/>
      <c r="AB45" s="6"/>
      <c r="AC45" s="6"/>
      <c r="AD45" s="6"/>
      <c r="AE45" s="6"/>
      <c r="AF45" s="6"/>
      <c r="AG45" s="6"/>
      <c r="AH45" s="6"/>
      <c r="AI45" s="6"/>
      <c r="AJ45" s="6"/>
      <c r="AK45" s="6"/>
      <c r="AL45" s="6"/>
      <c r="AM45" s="6"/>
      <c r="AN45" s="6"/>
      <c r="AO45" s="6"/>
      <c r="AP45" s="6"/>
      <c r="AQ45" s="6"/>
      <c r="AR45" s="6"/>
      <c r="AS45" s="6"/>
      <c r="AT45" s="6" t="s">
        <v>276</v>
      </c>
      <c r="AU45" s="6" t="s">
        <v>985</v>
      </c>
      <c r="AV45" s="6" t="s">
        <v>986</v>
      </c>
      <c r="AW45" s="6" t="s">
        <v>403</v>
      </c>
      <c r="AX45" s="6"/>
      <c r="AY45" s="6" t="s">
        <v>987</v>
      </c>
      <c r="AZ45" s="6" t="s">
        <v>218</v>
      </c>
      <c r="BA45" s="6" t="s">
        <v>988</v>
      </c>
      <c r="BB45" s="6" t="s">
        <v>254</v>
      </c>
      <c r="BC45" s="6" t="s">
        <v>989</v>
      </c>
      <c r="BD45" s="6"/>
      <c r="BE45" s="6"/>
      <c r="BF45" s="6"/>
      <c r="BG45" s="6" t="s">
        <v>990</v>
      </c>
      <c r="BH45" s="6"/>
      <c r="BI45" s="6"/>
      <c r="BJ45" s="6"/>
      <c r="BK45" s="6" t="s">
        <v>174</v>
      </c>
      <c r="BL45" s="6" t="s">
        <v>899</v>
      </c>
      <c r="BM45" s="6" t="s">
        <v>176</v>
      </c>
      <c r="BN45" s="6" t="b">
        <v>1</v>
      </c>
      <c r="BO45" s="6" t="b">
        <v>1</v>
      </c>
      <c r="BP45" s="6"/>
      <c r="BQ45" s="6" t="b">
        <v>0</v>
      </c>
      <c r="BR45" s="6"/>
      <c r="BS45" s="6"/>
      <c r="BT45" s="21"/>
      <c r="BU45" s="1">
        <v>43221.576539351852</v>
      </c>
      <c r="BV45" t="s">
        <v>177</v>
      </c>
      <c r="BW45">
        <v>45000</v>
      </c>
      <c r="BY45" t="s">
        <v>991</v>
      </c>
      <c r="BZ45" t="s">
        <v>179</v>
      </c>
      <c r="CA45" t="s">
        <v>992</v>
      </c>
      <c r="CB45" t="s">
        <v>993</v>
      </c>
      <c r="CC45" t="s">
        <v>994</v>
      </c>
      <c r="CD45">
        <v>330888</v>
      </c>
      <c r="CE45" s="2">
        <v>43116</v>
      </c>
      <c r="CF45">
        <v>302964</v>
      </c>
      <c r="CG45" t="s">
        <v>995</v>
      </c>
      <c r="CH45" t="s">
        <v>992</v>
      </c>
      <c r="CI45">
        <v>42000</v>
      </c>
      <c r="CJ45" s="2">
        <v>43116</v>
      </c>
      <c r="CK45" t="s">
        <v>183</v>
      </c>
      <c r="CL45" t="s">
        <v>184</v>
      </c>
      <c r="CR45">
        <v>45000</v>
      </c>
      <c r="CT45" t="s">
        <v>186</v>
      </c>
      <c r="CU45" t="s">
        <v>996</v>
      </c>
      <c r="CZ45" t="b">
        <v>1</v>
      </c>
      <c r="DA45" t="b">
        <v>1</v>
      </c>
      <c r="DB45" t="b">
        <v>1</v>
      </c>
      <c r="DC45" t="b">
        <v>1</v>
      </c>
      <c r="DD45">
        <v>12</v>
      </c>
      <c r="DE45" t="b">
        <v>0</v>
      </c>
      <c r="DF45" t="s">
        <v>266</v>
      </c>
      <c r="DG45" t="s">
        <v>997</v>
      </c>
      <c r="DH45" t="s">
        <v>998</v>
      </c>
      <c r="DJ45" t="s">
        <v>189</v>
      </c>
      <c r="DK45" t="s">
        <v>204</v>
      </c>
      <c r="DS45" t="s">
        <v>10</v>
      </c>
      <c r="DT45" t="s">
        <v>190</v>
      </c>
      <c r="DU45" t="s">
        <v>191</v>
      </c>
      <c r="DX45">
        <v>700</v>
      </c>
      <c r="DZ45" t="s">
        <v>999</v>
      </c>
      <c r="EA45">
        <v>700</v>
      </c>
      <c r="EC45" t="s">
        <v>1000</v>
      </c>
      <c r="ED45">
        <v>0</v>
      </c>
      <c r="EE45">
        <v>0</v>
      </c>
      <c r="EF45" t="s">
        <v>438</v>
      </c>
      <c r="EG45" t="b">
        <v>0</v>
      </c>
      <c r="EH45" s="1">
        <v>43116.677546296298</v>
      </c>
      <c r="EI45" t="s">
        <v>195</v>
      </c>
      <c r="EJ45">
        <v>107</v>
      </c>
      <c r="EM45" t="s">
        <v>196</v>
      </c>
      <c r="EQ45">
        <v>1963</v>
      </c>
      <c r="ES45" t="s">
        <v>197</v>
      </c>
      <c r="ET45">
        <v>5053</v>
      </c>
      <c r="EX45">
        <v>5</v>
      </c>
      <c r="EZ45" s="13">
        <f t="shared" si="2"/>
        <v>60</v>
      </c>
      <c r="FA45" s="13">
        <f t="shared" si="3"/>
        <v>57</v>
      </c>
      <c r="FB45" s="13">
        <f t="shared" si="4"/>
        <v>54</v>
      </c>
      <c r="FC45" s="13">
        <f>IF(K45=2,[1]Assumptions!$B$14,IF([1]Ferndale!K45=3,[1]Assumptions!$B$15,IF([1]Ferndale!K45=4,[1]Assumptions!$B$16,0)))</f>
        <v>0</v>
      </c>
      <c r="FD45" s="28"/>
      <c r="FE45" s="13">
        <f t="shared" si="5"/>
        <v>0</v>
      </c>
      <c r="FF45" s="13">
        <f>(J45/2)*[1]Assumptions!$H$2</f>
        <v>0</v>
      </c>
      <c r="FG45" s="13">
        <f t="shared" si="6"/>
        <v>0</v>
      </c>
      <c r="FH45" s="13">
        <f t="shared" si="7"/>
        <v>180.37206533207873</v>
      </c>
      <c r="FI45" s="13">
        <f t="shared" si="8"/>
        <v>162.33485879887084</v>
      </c>
      <c r="FJ45" s="14" t="e">
        <f t="shared" si="0"/>
        <v>#DIV/0!</v>
      </c>
      <c r="FK45" s="15">
        <f t="shared" si="1"/>
        <v>0</v>
      </c>
      <c r="FL45" s="16">
        <f t="shared" si="9"/>
        <v>0</v>
      </c>
      <c r="FM45" s="16">
        <f t="shared" si="10"/>
        <v>-0.2576743790458268</v>
      </c>
      <c r="FN45" s="16">
        <f t="shared" si="11"/>
        <v>0</v>
      </c>
      <c r="FO45" s="16">
        <f t="shared" si="12"/>
        <v>-0.25767437904582674</v>
      </c>
    </row>
    <row r="46" spans="1:171" x14ac:dyDescent="0.2">
      <c r="A46" s="20">
        <v>218002576</v>
      </c>
      <c r="B46" s="6" t="s">
        <v>153</v>
      </c>
      <c r="C46" s="6" t="s">
        <v>154</v>
      </c>
      <c r="D46" s="6" t="s">
        <v>242</v>
      </c>
      <c r="E46" s="6"/>
      <c r="F46" s="6"/>
      <c r="G46" s="6">
        <v>8450</v>
      </c>
      <c r="H46" s="6" t="s">
        <v>1001</v>
      </c>
      <c r="I46" s="6"/>
      <c r="J46" s="6" t="s">
        <v>157</v>
      </c>
      <c r="K46" s="6" t="s">
        <v>204</v>
      </c>
      <c r="L46" s="6" t="s">
        <v>159</v>
      </c>
      <c r="M46" s="6">
        <v>48202</v>
      </c>
      <c r="N46" s="6"/>
      <c r="O46" s="6">
        <v>89000</v>
      </c>
      <c r="P46" s="6">
        <v>1</v>
      </c>
      <c r="Q46" s="6">
        <v>1.1000000000000001</v>
      </c>
      <c r="R46" s="6">
        <v>1451</v>
      </c>
      <c r="S46" s="6">
        <v>0.14000000000000001</v>
      </c>
      <c r="T46" s="6" t="s">
        <v>160</v>
      </c>
      <c r="U46" s="6"/>
      <c r="V46" s="6" t="s">
        <v>343</v>
      </c>
      <c r="W46" s="6" t="s">
        <v>419</v>
      </c>
      <c r="X46" s="6">
        <v>0</v>
      </c>
      <c r="Y46" s="6"/>
      <c r="Z46" s="6"/>
      <c r="AA46" s="6"/>
      <c r="AB46" s="6"/>
      <c r="AC46" s="6"/>
      <c r="AD46" s="6"/>
      <c r="AE46" s="6"/>
      <c r="AF46" s="6"/>
      <c r="AG46" s="6"/>
      <c r="AH46" s="6"/>
      <c r="AI46" s="6"/>
      <c r="AJ46" s="6"/>
      <c r="AK46" s="6"/>
      <c r="AL46" s="6"/>
      <c r="AM46" s="6"/>
      <c r="AN46" s="6"/>
      <c r="AO46" s="6"/>
      <c r="AP46" s="6"/>
      <c r="AQ46" s="6"/>
      <c r="AR46" s="6"/>
      <c r="AS46" s="6"/>
      <c r="AT46" s="6" t="s">
        <v>276</v>
      </c>
      <c r="AU46" s="6" t="s">
        <v>1002</v>
      </c>
      <c r="AV46" s="6" t="s">
        <v>1003</v>
      </c>
      <c r="AW46" s="6"/>
      <c r="AX46" s="6"/>
      <c r="AY46" s="6" t="s">
        <v>1004</v>
      </c>
      <c r="AZ46" s="6" t="s">
        <v>218</v>
      </c>
      <c r="BA46" s="6" t="s">
        <v>1005</v>
      </c>
      <c r="BB46" s="6" t="s">
        <v>254</v>
      </c>
      <c r="BC46" s="6" t="s">
        <v>1006</v>
      </c>
      <c r="BD46" s="6"/>
      <c r="BE46" s="6"/>
      <c r="BF46" s="6"/>
      <c r="BG46" s="6" t="s">
        <v>523</v>
      </c>
      <c r="BH46" s="6">
        <v>122</v>
      </c>
      <c r="BI46" s="6"/>
      <c r="BJ46" s="6"/>
      <c r="BK46" s="6" t="s">
        <v>174</v>
      </c>
      <c r="BL46" s="6" t="s">
        <v>419</v>
      </c>
      <c r="BM46" s="6" t="s">
        <v>176</v>
      </c>
      <c r="BN46" s="6" t="b">
        <v>0</v>
      </c>
      <c r="BO46" s="6" t="b">
        <v>1</v>
      </c>
      <c r="BP46" s="6"/>
      <c r="BQ46" s="6" t="b">
        <v>0</v>
      </c>
      <c r="BR46" s="6"/>
      <c r="BS46" s="6"/>
      <c r="BT46" s="21"/>
      <c r="BU46" s="1">
        <v>43116.796087962961</v>
      </c>
      <c r="BV46" t="s">
        <v>259</v>
      </c>
      <c r="BY46" t="s">
        <v>1007</v>
      </c>
      <c r="BZ46" t="s">
        <v>179</v>
      </c>
      <c r="CA46" t="s">
        <v>792</v>
      </c>
      <c r="CB46" t="s">
        <v>1008</v>
      </c>
      <c r="CC46" t="s">
        <v>1009</v>
      </c>
      <c r="CD46">
        <v>389199</v>
      </c>
      <c r="CE46" s="2">
        <v>43116</v>
      </c>
      <c r="CF46">
        <v>364041</v>
      </c>
      <c r="CG46" t="s">
        <v>795</v>
      </c>
      <c r="CH46" t="s">
        <v>792</v>
      </c>
      <c r="CI46">
        <v>89000</v>
      </c>
      <c r="CJ46" s="2">
        <v>43116</v>
      </c>
      <c r="CK46" t="s">
        <v>183</v>
      </c>
      <c r="CL46" t="s">
        <v>184</v>
      </c>
      <c r="CM46" t="s">
        <v>1010</v>
      </c>
      <c r="CN46" t="s">
        <v>1011</v>
      </c>
      <c r="CR46">
        <v>89000</v>
      </c>
      <c r="CT46" t="s">
        <v>186</v>
      </c>
      <c r="CU46" t="s">
        <v>1012</v>
      </c>
      <c r="CZ46" t="b">
        <v>1</v>
      </c>
      <c r="DA46" t="b">
        <v>1</v>
      </c>
      <c r="DB46" t="b">
        <v>1</v>
      </c>
      <c r="DC46" t="b">
        <v>1</v>
      </c>
      <c r="DD46">
        <v>13</v>
      </c>
      <c r="DE46" t="b">
        <v>0</v>
      </c>
      <c r="DF46" t="s">
        <v>453</v>
      </c>
      <c r="DG46" t="s">
        <v>1013</v>
      </c>
      <c r="DH46" t="s">
        <v>1014</v>
      </c>
      <c r="DJ46" t="s">
        <v>269</v>
      </c>
      <c r="DK46" t="s">
        <v>204</v>
      </c>
      <c r="DS46" t="s">
        <v>10</v>
      </c>
      <c r="DT46" t="s">
        <v>190</v>
      </c>
      <c r="DU46" t="s">
        <v>191</v>
      </c>
      <c r="DX46" s="3">
        <v>1451</v>
      </c>
      <c r="DZ46" t="s">
        <v>295</v>
      </c>
      <c r="EA46" s="3">
        <v>1451</v>
      </c>
      <c r="EC46" t="s">
        <v>1015</v>
      </c>
      <c r="ED46">
        <v>486</v>
      </c>
      <c r="EE46">
        <v>290</v>
      </c>
      <c r="EF46" t="s">
        <v>438</v>
      </c>
      <c r="EG46" t="b">
        <v>0</v>
      </c>
      <c r="EH46" s="1">
        <v>43110.828402777777</v>
      </c>
      <c r="EI46" t="s">
        <v>195</v>
      </c>
      <c r="EM46" t="s">
        <v>196</v>
      </c>
      <c r="EQ46">
        <v>1932</v>
      </c>
      <c r="ES46" t="s">
        <v>197</v>
      </c>
      <c r="ET46">
        <v>5043</v>
      </c>
      <c r="EV46" t="s">
        <v>362</v>
      </c>
      <c r="EX46">
        <v>4</v>
      </c>
      <c r="EZ46" s="13">
        <f t="shared" si="2"/>
        <v>61.337008959338384</v>
      </c>
      <c r="FA46" s="13">
        <f t="shared" si="3"/>
        <v>58.27015851137147</v>
      </c>
      <c r="FB46" s="13">
        <f t="shared" si="4"/>
        <v>55.203308063404549</v>
      </c>
      <c r="FC46" s="13">
        <f>IF(K46=2,[1]Assumptions!$B$14,IF([1]Ferndale!K46=3,[1]Assumptions!$B$15,IF([1]Ferndale!K46=4,[1]Assumptions!$B$16,0)))</f>
        <v>0</v>
      </c>
      <c r="FD46" s="28"/>
      <c r="FE46" s="13">
        <f t="shared" si="5"/>
        <v>0</v>
      </c>
      <c r="FF46" s="13" t="e">
        <f>(J46/2)*[1]Assumptions!$H$2</f>
        <v>#VALUE!</v>
      </c>
      <c r="FG46" s="13">
        <f t="shared" si="6"/>
        <v>1200</v>
      </c>
      <c r="FH46" s="13">
        <f t="shared" si="7"/>
        <v>382.21699558464303</v>
      </c>
      <c r="FI46" s="13">
        <f t="shared" si="8"/>
        <v>343.99529602617872</v>
      </c>
      <c r="FJ46" s="14" t="e">
        <f t="shared" si="0"/>
        <v>#VALUE!</v>
      </c>
      <c r="FK46" s="15">
        <f t="shared" si="1"/>
        <v>0</v>
      </c>
      <c r="FL46" s="16" t="e">
        <f t="shared" si="9"/>
        <v>#VALUE!</v>
      </c>
      <c r="FM46" s="16" t="e">
        <f t="shared" si="10"/>
        <v>#VALUE!</v>
      </c>
      <c r="FN46" s="16" t="e">
        <f t="shared" si="11"/>
        <v>#VALUE!</v>
      </c>
      <c r="FO46" s="16" t="e">
        <f t="shared" si="12"/>
        <v>#VALUE!</v>
      </c>
    </row>
    <row r="47" spans="1:171" x14ac:dyDescent="0.2">
      <c r="A47" s="20">
        <v>218003844</v>
      </c>
      <c r="B47" s="6" t="s">
        <v>153</v>
      </c>
      <c r="C47" s="6" t="s">
        <v>200</v>
      </c>
      <c r="D47" s="6" t="s">
        <v>495</v>
      </c>
      <c r="E47" s="6"/>
      <c r="F47" s="6"/>
      <c r="G47" s="6">
        <v>2836</v>
      </c>
      <c r="H47" s="6" t="s">
        <v>1016</v>
      </c>
      <c r="I47" s="6"/>
      <c r="J47" s="6" t="s">
        <v>157</v>
      </c>
      <c r="K47" s="6" t="s">
        <v>204</v>
      </c>
      <c r="L47" s="6" t="s">
        <v>159</v>
      </c>
      <c r="M47" s="6">
        <v>48201</v>
      </c>
      <c r="N47" s="6"/>
      <c r="O47" s="6">
        <v>639300</v>
      </c>
      <c r="P47" s="6">
        <v>3</v>
      </c>
      <c r="Q47" s="6">
        <v>3</v>
      </c>
      <c r="R47" s="6">
        <v>1810</v>
      </c>
      <c r="S47" s="6">
        <v>0</v>
      </c>
      <c r="T47" s="6" t="s">
        <v>160</v>
      </c>
      <c r="U47" s="6" t="s">
        <v>1017</v>
      </c>
      <c r="V47" s="6" t="s">
        <v>247</v>
      </c>
      <c r="W47" s="6" t="s">
        <v>398</v>
      </c>
      <c r="X47" s="6"/>
      <c r="Y47" s="6">
        <v>358</v>
      </c>
      <c r="Z47" s="6" t="s">
        <v>208</v>
      </c>
      <c r="AA47" s="6"/>
      <c r="AB47" s="6"/>
      <c r="AC47" s="6"/>
      <c r="AD47" s="6"/>
      <c r="AE47" s="6"/>
      <c r="AF47" s="6"/>
      <c r="AG47" s="6"/>
      <c r="AH47" s="6"/>
      <c r="AI47" s="6"/>
      <c r="AJ47" s="6"/>
      <c r="AK47" s="6"/>
      <c r="AL47" s="6"/>
      <c r="AM47" s="6"/>
      <c r="AN47" s="6"/>
      <c r="AO47" s="6"/>
      <c r="AP47" s="6"/>
      <c r="AQ47" s="6"/>
      <c r="AR47" s="6"/>
      <c r="AS47" s="6" t="s">
        <v>775</v>
      </c>
      <c r="AT47" s="6" t="s">
        <v>1018</v>
      </c>
      <c r="AU47" s="6" t="s">
        <v>1019</v>
      </c>
      <c r="AV47" s="6">
        <v>2487399699</v>
      </c>
      <c r="AW47" s="6" t="s">
        <v>403</v>
      </c>
      <c r="AX47" s="6"/>
      <c r="AY47" s="6" t="s">
        <v>1020</v>
      </c>
      <c r="AZ47" s="6" t="s">
        <v>169</v>
      </c>
      <c r="BA47" s="6" t="s">
        <v>1021</v>
      </c>
      <c r="BB47" s="6" t="s">
        <v>254</v>
      </c>
      <c r="BC47" s="6" t="s">
        <v>1022</v>
      </c>
      <c r="BD47" s="6" t="s">
        <v>1023</v>
      </c>
      <c r="BE47" s="6"/>
      <c r="BF47" s="6"/>
      <c r="BG47" s="6" t="s">
        <v>523</v>
      </c>
      <c r="BH47" s="6"/>
      <c r="BI47" s="6"/>
      <c r="BJ47" s="6" t="s">
        <v>1024</v>
      </c>
      <c r="BK47" s="6" t="s">
        <v>284</v>
      </c>
      <c r="BL47" s="6" t="s">
        <v>285</v>
      </c>
      <c r="BM47" s="6" t="s">
        <v>176</v>
      </c>
      <c r="BN47" s="6"/>
      <c r="BO47" s="6" t="b">
        <v>1</v>
      </c>
      <c r="BP47" s="6" t="s">
        <v>1025</v>
      </c>
      <c r="BQ47" s="6" t="b">
        <v>0</v>
      </c>
      <c r="BR47" s="6"/>
      <c r="BS47" s="6"/>
      <c r="BT47" s="21"/>
      <c r="BU47" s="1">
        <v>43194.934074074074</v>
      </c>
      <c r="BV47" t="s">
        <v>226</v>
      </c>
      <c r="BW47">
        <v>629300</v>
      </c>
      <c r="BY47" t="s">
        <v>292</v>
      </c>
      <c r="BZ47" t="s">
        <v>179</v>
      </c>
      <c r="CA47" t="s">
        <v>1026</v>
      </c>
      <c r="CB47" t="s">
        <v>1027</v>
      </c>
      <c r="CC47" t="s">
        <v>1028</v>
      </c>
      <c r="CD47">
        <v>277388</v>
      </c>
      <c r="CE47" s="2">
        <v>43116</v>
      </c>
      <c r="CF47">
        <v>306995</v>
      </c>
      <c r="CG47" t="s">
        <v>1029</v>
      </c>
      <c r="CH47" t="s">
        <v>1026</v>
      </c>
      <c r="CI47">
        <v>639300</v>
      </c>
      <c r="CJ47" s="2">
        <v>43116</v>
      </c>
      <c r="CK47" t="s">
        <v>183</v>
      </c>
      <c r="CL47" t="s">
        <v>184</v>
      </c>
      <c r="CR47">
        <v>624300</v>
      </c>
      <c r="CT47" t="s">
        <v>186</v>
      </c>
      <c r="CU47" t="s">
        <v>292</v>
      </c>
      <c r="CZ47" t="b">
        <v>1</v>
      </c>
      <c r="DA47" t="b">
        <v>1</v>
      </c>
      <c r="DB47" t="b">
        <v>1</v>
      </c>
      <c r="DC47" t="b">
        <v>1</v>
      </c>
      <c r="DD47">
        <v>3</v>
      </c>
      <c r="DE47" t="b">
        <v>0</v>
      </c>
      <c r="DF47" t="s">
        <v>767</v>
      </c>
      <c r="DG47" t="s">
        <v>1030</v>
      </c>
      <c r="DH47" t="s">
        <v>1031</v>
      </c>
      <c r="DI47" t="b">
        <v>1</v>
      </c>
      <c r="DJ47" t="s">
        <v>269</v>
      </c>
      <c r="DK47" t="s">
        <v>204</v>
      </c>
      <c r="DS47" t="s">
        <v>10</v>
      </c>
      <c r="DT47" t="s">
        <v>190</v>
      </c>
      <c r="DU47" t="s">
        <v>191</v>
      </c>
      <c r="DX47" s="3">
        <v>1810</v>
      </c>
      <c r="DZ47" t="s">
        <v>1032</v>
      </c>
      <c r="EA47" s="3">
        <v>1810</v>
      </c>
      <c r="EF47" t="s">
        <v>237</v>
      </c>
      <c r="EG47" t="b">
        <v>0</v>
      </c>
      <c r="EH47" s="1">
        <v>43116.595081018517</v>
      </c>
      <c r="EI47" t="s">
        <v>195</v>
      </c>
      <c r="EM47" t="s">
        <v>196</v>
      </c>
      <c r="EQ47">
        <v>2018</v>
      </c>
      <c r="ES47" t="s">
        <v>197</v>
      </c>
      <c r="ET47">
        <v>5052</v>
      </c>
      <c r="EU47" t="s">
        <v>1033</v>
      </c>
      <c r="EV47" t="s">
        <v>867</v>
      </c>
      <c r="EX47">
        <v>10</v>
      </c>
      <c r="EZ47" s="13">
        <f t="shared" si="2"/>
        <v>353.20441988950279</v>
      </c>
      <c r="FA47" s="13">
        <f t="shared" si="3"/>
        <v>335.54419889502765</v>
      </c>
      <c r="FB47" s="13">
        <f t="shared" si="4"/>
        <v>317.88397790055251</v>
      </c>
      <c r="FC47" s="13">
        <f>IF(K47=2,[1]Assumptions!$B$14,IF([1]Ferndale!K47=3,[1]Assumptions!$B$15,IF([1]Ferndale!K47=4,[1]Assumptions!$B$16,0)))</f>
        <v>0</v>
      </c>
      <c r="FD47" s="28"/>
      <c r="FE47" s="13">
        <f t="shared" si="5"/>
        <v>0</v>
      </c>
      <c r="FF47" s="13" t="e">
        <f>(J47/2)*[1]Assumptions!$H$2</f>
        <v>#VALUE!</v>
      </c>
      <c r="FG47" s="13">
        <f t="shared" si="6"/>
        <v>1200</v>
      </c>
      <c r="FH47" s="13">
        <f t="shared" si="7"/>
        <v>2745.5205087332843</v>
      </c>
      <c r="FI47" s="13">
        <f t="shared" si="8"/>
        <v>2470.9684578599558</v>
      </c>
      <c r="FJ47" s="14" t="e">
        <f t="shared" si="0"/>
        <v>#VALUE!</v>
      </c>
      <c r="FK47" s="15">
        <f t="shared" si="1"/>
        <v>0</v>
      </c>
      <c r="FL47" s="16" t="e">
        <f t="shared" si="9"/>
        <v>#VALUE!</v>
      </c>
      <c r="FM47" s="16" t="e">
        <f t="shared" si="10"/>
        <v>#VALUE!</v>
      </c>
      <c r="FN47" s="16" t="e">
        <f t="shared" si="11"/>
        <v>#VALUE!</v>
      </c>
      <c r="FO47" s="16" t="e">
        <f t="shared" si="12"/>
        <v>#VALUE!</v>
      </c>
    </row>
    <row r="48" spans="1:171" x14ac:dyDescent="0.2">
      <c r="A48" s="20">
        <v>218003828</v>
      </c>
      <c r="B48" s="6" t="s">
        <v>153</v>
      </c>
      <c r="C48" s="6" t="s">
        <v>200</v>
      </c>
      <c r="D48" s="6" t="s">
        <v>495</v>
      </c>
      <c r="E48" s="6"/>
      <c r="F48" s="6"/>
      <c r="G48" s="6">
        <v>2822</v>
      </c>
      <c r="H48" s="6" t="s">
        <v>1016</v>
      </c>
      <c r="I48" s="6"/>
      <c r="J48" s="6" t="s">
        <v>157</v>
      </c>
      <c r="K48" s="6" t="s">
        <v>204</v>
      </c>
      <c r="L48" s="6" t="s">
        <v>159</v>
      </c>
      <c r="M48" s="6">
        <v>48201</v>
      </c>
      <c r="N48" s="6"/>
      <c r="O48" s="6">
        <v>639300</v>
      </c>
      <c r="P48" s="6">
        <v>3</v>
      </c>
      <c r="Q48" s="6">
        <v>3</v>
      </c>
      <c r="R48" s="6">
        <v>1810</v>
      </c>
      <c r="S48" s="6">
        <v>0</v>
      </c>
      <c r="T48" s="6" t="s">
        <v>160</v>
      </c>
      <c r="U48" s="6" t="s">
        <v>1017</v>
      </c>
      <c r="V48" s="6" t="s">
        <v>247</v>
      </c>
      <c r="W48" s="6" t="s">
        <v>398</v>
      </c>
      <c r="X48" s="6"/>
      <c r="Y48" s="6">
        <v>358</v>
      </c>
      <c r="Z48" s="6" t="s">
        <v>208</v>
      </c>
      <c r="AA48" s="6"/>
      <c r="AB48" s="6"/>
      <c r="AC48" s="6"/>
      <c r="AD48" s="6"/>
      <c r="AE48" s="6"/>
      <c r="AF48" s="6"/>
      <c r="AG48" s="6"/>
      <c r="AH48" s="6"/>
      <c r="AI48" s="6"/>
      <c r="AJ48" s="6"/>
      <c r="AK48" s="6"/>
      <c r="AL48" s="6"/>
      <c r="AM48" s="6"/>
      <c r="AN48" s="6"/>
      <c r="AO48" s="6"/>
      <c r="AP48" s="6"/>
      <c r="AQ48" s="6"/>
      <c r="AR48" s="6"/>
      <c r="AS48" s="6" t="s">
        <v>775</v>
      </c>
      <c r="AT48" s="6" t="s">
        <v>1018</v>
      </c>
      <c r="AU48" s="6" t="s">
        <v>1019</v>
      </c>
      <c r="AV48" s="6">
        <v>2487399699</v>
      </c>
      <c r="AW48" s="6" t="s">
        <v>403</v>
      </c>
      <c r="AX48" s="6"/>
      <c r="AY48" s="6" t="s">
        <v>1020</v>
      </c>
      <c r="AZ48" s="6" t="s">
        <v>169</v>
      </c>
      <c r="BA48" s="6" t="s">
        <v>1021</v>
      </c>
      <c r="BB48" s="6" t="s">
        <v>254</v>
      </c>
      <c r="BC48" s="6" t="s">
        <v>1022</v>
      </c>
      <c r="BD48" s="6" t="s">
        <v>1023</v>
      </c>
      <c r="BE48" s="6"/>
      <c r="BF48" s="6"/>
      <c r="BG48" s="6" t="s">
        <v>523</v>
      </c>
      <c r="BH48" s="6"/>
      <c r="BI48" s="6"/>
      <c r="BJ48" s="6" t="s">
        <v>1024</v>
      </c>
      <c r="BK48" s="6" t="s">
        <v>284</v>
      </c>
      <c r="BL48" s="6" t="s">
        <v>285</v>
      </c>
      <c r="BM48" s="6" t="s">
        <v>176</v>
      </c>
      <c r="BN48" s="6"/>
      <c r="BO48" s="6" t="b">
        <v>1</v>
      </c>
      <c r="BP48" s="6" t="s">
        <v>1025</v>
      </c>
      <c r="BQ48" s="6" t="b">
        <v>0</v>
      </c>
      <c r="BR48" s="6"/>
      <c r="BS48" s="6"/>
      <c r="BT48" s="21"/>
      <c r="BU48" s="1">
        <v>43194.934421296297</v>
      </c>
      <c r="BV48" t="s">
        <v>226</v>
      </c>
      <c r="BW48">
        <v>629300</v>
      </c>
      <c r="BY48" t="s">
        <v>292</v>
      </c>
      <c r="BZ48" t="s">
        <v>179</v>
      </c>
      <c r="CA48" t="s">
        <v>1026</v>
      </c>
      <c r="CB48" t="s">
        <v>1027</v>
      </c>
      <c r="CC48" t="s">
        <v>1028</v>
      </c>
      <c r="CD48">
        <v>277388</v>
      </c>
      <c r="CE48" s="2">
        <v>43116</v>
      </c>
      <c r="CF48">
        <v>306995</v>
      </c>
      <c r="CG48" t="s">
        <v>1029</v>
      </c>
      <c r="CH48" t="s">
        <v>1026</v>
      </c>
      <c r="CI48">
        <v>639300</v>
      </c>
      <c r="CJ48" s="2">
        <v>43116</v>
      </c>
      <c r="CK48" t="s">
        <v>183</v>
      </c>
      <c r="CL48" t="s">
        <v>184</v>
      </c>
      <c r="CR48">
        <v>624300</v>
      </c>
      <c r="CT48" t="s">
        <v>186</v>
      </c>
      <c r="CU48" t="s">
        <v>292</v>
      </c>
      <c r="CZ48" t="b">
        <v>1</v>
      </c>
      <c r="DA48" t="b">
        <v>1</v>
      </c>
      <c r="DB48" t="b">
        <v>1</v>
      </c>
      <c r="DC48" t="b">
        <v>1</v>
      </c>
      <c r="DD48">
        <v>3</v>
      </c>
      <c r="DE48" t="b">
        <v>0</v>
      </c>
      <c r="DF48" t="s">
        <v>767</v>
      </c>
      <c r="DG48" t="s">
        <v>1030</v>
      </c>
      <c r="DH48" t="s">
        <v>1034</v>
      </c>
      <c r="DI48" t="b">
        <v>1</v>
      </c>
      <c r="DJ48" t="s">
        <v>269</v>
      </c>
      <c r="DK48" t="s">
        <v>204</v>
      </c>
      <c r="DS48" t="s">
        <v>10</v>
      </c>
      <c r="DT48" t="s">
        <v>190</v>
      </c>
      <c r="DU48" t="s">
        <v>191</v>
      </c>
      <c r="DX48" s="3">
        <v>1810</v>
      </c>
      <c r="DZ48" t="s">
        <v>1032</v>
      </c>
      <c r="EA48" s="3">
        <v>1810</v>
      </c>
      <c r="EF48" t="s">
        <v>237</v>
      </c>
      <c r="EG48" t="b">
        <v>0</v>
      </c>
      <c r="EH48" s="1">
        <v>43116.58734953704</v>
      </c>
      <c r="EI48" t="s">
        <v>195</v>
      </c>
      <c r="EM48" t="s">
        <v>196</v>
      </c>
      <c r="EQ48">
        <v>2018</v>
      </c>
      <c r="ES48" t="s">
        <v>197</v>
      </c>
      <c r="ET48">
        <v>5052</v>
      </c>
      <c r="EU48" t="s">
        <v>1033</v>
      </c>
      <c r="EV48" t="s">
        <v>867</v>
      </c>
      <c r="EX48">
        <v>10</v>
      </c>
      <c r="EZ48" s="13">
        <f t="shared" si="2"/>
        <v>353.20441988950279</v>
      </c>
      <c r="FA48" s="13">
        <f t="shared" si="3"/>
        <v>335.54419889502765</v>
      </c>
      <c r="FB48" s="13">
        <f t="shared" si="4"/>
        <v>317.88397790055251</v>
      </c>
      <c r="FC48" s="13">
        <f>IF(K48=2,[1]Assumptions!$B$14,IF([1]Ferndale!K48=3,[1]Assumptions!$B$15,IF([1]Ferndale!K48=4,[1]Assumptions!$B$16,0)))</f>
        <v>0</v>
      </c>
      <c r="FD48" s="28"/>
      <c r="FE48" s="13">
        <f t="shared" si="5"/>
        <v>0</v>
      </c>
      <c r="FF48" s="13" t="e">
        <f>(J48/2)*[1]Assumptions!$H$2</f>
        <v>#VALUE!</v>
      </c>
      <c r="FG48" s="13">
        <f t="shared" si="6"/>
        <v>1200</v>
      </c>
      <c r="FH48" s="13">
        <f t="shared" si="7"/>
        <v>2745.5205087332843</v>
      </c>
      <c r="FI48" s="13">
        <f t="shared" si="8"/>
        <v>2470.9684578599558</v>
      </c>
      <c r="FJ48" s="14" t="e">
        <f t="shared" si="0"/>
        <v>#VALUE!</v>
      </c>
      <c r="FK48" s="15">
        <f t="shared" si="1"/>
        <v>0</v>
      </c>
      <c r="FL48" s="16" t="e">
        <f t="shared" si="9"/>
        <v>#VALUE!</v>
      </c>
      <c r="FM48" s="16" t="e">
        <f t="shared" si="10"/>
        <v>#VALUE!</v>
      </c>
      <c r="FN48" s="16" t="e">
        <f t="shared" si="11"/>
        <v>#VALUE!</v>
      </c>
      <c r="FO48" s="16" t="e">
        <f t="shared" si="12"/>
        <v>#VALUE!</v>
      </c>
    </row>
    <row r="49" spans="1:171" x14ac:dyDescent="0.2">
      <c r="A49" s="20">
        <v>218003849</v>
      </c>
      <c r="B49" s="6" t="s">
        <v>153</v>
      </c>
      <c r="C49" s="6" t="s">
        <v>200</v>
      </c>
      <c r="D49" s="6" t="s">
        <v>495</v>
      </c>
      <c r="E49" s="6"/>
      <c r="F49" s="6"/>
      <c r="G49" s="6">
        <v>2828</v>
      </c>
      <c r="H49" s="6" t="s">
        <v>1016</v>
      </c>
      <c r="I49" s="6"/>
      <c r="J49" s="6" t="s">
        <v>157</v>
      </c>
      <c r="K49" s="6" t="s">
        <v>204</v>
      </c>
      <c r="L49" s="6" t="s">
        <v>159</v>
      </c>
      <c r="M49" s="6">
        <v>48201</v>
      </c>
      <c r="N49" s="6"/>
      <c r="O49" s="6">
        <v>715860</v>
      </c>
      <c r="P49" s="6">
        <v>3</v>
      </c>
      <c r="Q49" s="6">
        <v>3.1</v>
      </c>
      <c r="R49" s="6">
        <v>2005</v>
      </c>
      <c r="S49" s="6">
        <v>0</v>
      </c>
      <c r="T49" s="6" t="s">
        <v>160</v>
      </c>
      <c r="U49" s="6" t="s">
        <v>1017</v>
      </c>
      <c r="V49" s="6" t="s">
        <v>247</v>
      </c>
      <c r="W49" s="6" t="s">
        <v>398</v>
      </c>
      <c r="X49" s="6"/>
      <c r="Y49" s="6">
        <v>370</v>
      </c>
      <c r="Z49" s="6" t="s">
        <v>208</v>
      </c>
      <c r="AA49" s="6"/>
      <c r="AB49" s="6"/>
      <c r="AC49" s="6"/>
      <c r="AD49" s="6"/>
      <c r="AE49" s="6"/>
      <c r="AF49" s="6"/>
      <c r="AG49" s="6"/>
      <c r="AH49" s="6"/>
      <c r="AI49" s="6"/>
      <c r="AJ49" s="6"/>
      <c r="AK49" s="6"/>
      <c r="AL49" s="6"/>
      <c r="AM49" s="6"/>
      <c r="AN49" s="6"/>
      <c r="AO49" s="6"/>
      <c r="AP49" s="6"/>
      <c r="AQ49" s="6"/>
      <c r="AR49" s="6"/>
      <c r="AS49" s="6" t="s">
        <v>775</v>
      </c>
      <c r="AT49" s="6" t="s">
        <v>1018</v>
      </c>
      <c r="AU49" s="6" t="s">
        <v>1019</v>
      </c>
      <c r="AV49" s="6">
        <v>2487399699</v>
      </c>
      <c r="AW49" s="6" t="s">
        <v>403</v>
      </c>
      <c r="AX49" s="6"/>
      <c r="AY49" s="6" t="s">
        <v>1020</v>
      </c>
      <c r="AZ49" s="6" t="s">
        <v>169</v>
      </c>
      <c r="BA49" s="6" t="s">
        <v>1021</v>
      </c>
      <c r="BB49" s="6" t="s">
        <v>254</v>
      </c>
      <c r="BC49" s="6" t="s">
        <v>1022</v>
      </c>
      <c r="BD49" s="6" t="s">
        <v>1023</v>
      </c>
      <c r="BE49" s="6"/>
      <c r="BF49" s="6"/>
      <c r="BG49" s="6" t="s">
        <v>523</v>
      </c>
      <c r="BH49" s="6"/>
      <c r="BI49" s="6"/>
      <c r="BJ49" s="6" t="s">
        <v>1024</v>
      </c>
      <c r="BK49" s="6" t="s">
        <v>284</v>
      </c>
      <c r="BL49" s="6" t="s">
        <v>285</v>
      </c>
      <c r="BM49" s="6" t="s">
        <v>176</v>
      </c>
      <c r="BN49" s="6"/>
      <c r="BO49" s="6" t="b">
        <v>1</v>
      </c>
      <c r="BP49" s="6" t="s">
        <v>1025</v>
      </c>
      <c r="BQ49" s="6" t="b">
        <v>0</v>
      </c>
      <c r="BR49" s="6"/>
      <c r="BS49" s="6"/>
      <c r="BT49" s="21"/>
      <c r="BU49" s="1">
        <v>43194.93372685185</v>
      </c>
      <c r="BV49" t="s">
        <v>226</v>
      </c>
      <c r="BW49">
        <v>705860</v>
      </c>
      <c r="BY49" t="s">
        <v>292</v>
      </c>
      <c r="BZ49" t="s">
        <v>179</v>
      </c>
      <c r="CA49" t="s">
        <v>1026</v>
      </c>
      <c r="CB49" t="s">
        <v>1027</v>
      </c>
      <c r="CC49" t="s">
        <v>1028</v>
      </c>
      <c r="CD49">
        <v>277388</v>
      </c>
      <c r="CE49" s="2">
        <v>43116</v>
      </c>
      <c r="CF49">
        <v>306995</v>
      </c>
      <c r="CG49" t="s">
        <v>1029</v>
      </c>
      <c r="CH49" t="s">
        <v>1026</v>
      </c>
      <c r="CI49">
        <v>715860</v>
      </c>
      <c r="CJ49" s="2">
        <v>43116</v>
      </c>
      <c r="CK49" t="s">
        <v>183</v>
      </c>
      <c r="CL49" t="s">
        <v>184</v>
      </c>
      <c r="CR49">
        <v>700860</v>
      </c>
      <c r="CT49" t="s">
        <v>186</v>
      </c>
      <c r="CU49" t="s">
        <v>292</v>
      </c>
      <c r="CZ49" t="b">
        <v>1</v>
      </c>
      <c r="DA49" t="b">
        <v>1</v>
      </c>
      <c r="DB49" t="b">
        <v>1</v>
      </c>
      <c r="DC49" t="b">
        <v>1</v>
      </c>
      <c r="DD49">
        <v>3</v>
      </c>
      <c r="DE49" t="b">
        <v>0</v>
      </c>
      <c r="DF49" t="s">
        <v>767</v>
      </c>
      <c r="DG49" t="s">
        <v>1035</v>
      </c>
      <c r="DH49" t="s">
        <v>1036</v>
      </c>
      <c r="DI49" t="b">
        <v>1</v>
      </c>
      <c r="DJ49" t="s">
        <v>269</v>
      </c>
      <c r="DK49" t="s">
        <v>204</v>
      </c>
      <c r="DS49" t="s">
        <v>10</v>
      </c>
      <c r="DT49" t="s">
        <v>190</v>
      </c>
      <c r="DU49" t="s">
        <v>191</v>
      </c>
      <c r="DX49" s="3">
        <v>2005</v>
      </c>
      <c r="DZ49" t="s">
        <v>1032</v>
      </c>
      <c r="EA49" s="3">
        <v>2005</v>
      </c>
      <c r="EF49" t="s">
        <v>237</v>
      </c>
      <c r="EG49" t="b">
        <v>0</v>
      </c>
      <c r="EH49" s="1">
        <v>43116.599733796298</v>
      </c>
      <c r="EI49" t="s">
        <v>195</v>
      </c>
      <c r="EM49" t="s">
        <v>196</v>
      </c>
      <c r="EQ49">
        <v>2018</v>
      </c>
      <c r="ES49" t="s">
        <v>197</v>
      </c>
      <c r="ET49">
        <v>5052</v>
      </c>
      <c r="EU49" t="s">
        <v>1037</v>
      </c>
      <c r="EV49" t="s">
        <v>867</v>
      </c>
      <c r="EX49">
        <v>11</v>
      </c>
      <c r="EZ49" s="13">
        <f t="shared" si="2"/>
        <v>357.03740648379051</v>
      </c>
      <c r="FA49" s="13">
        <f t="shared" si="3"/>
        <v>339.18553615960099</v>
      </c>
      <c r="FB49" s="13">
        <f t="shared" si="4"/>
        <v>321.33366583541147</v>
      </c>
      <c r="FC49" s="13">
        <f>IF(K49=2,[1]Assumptions!$B$14,IF([1]Ferndale!K49=3,[1]Assumptions!$B$15,IF([1]Ferndale!K49=4,[1]Assumptions!$B$16,0)))</f>
        <v>0</v>
      </c>
      <c r="FD49" s="28"/>
      <c r="FE49" s="13">
        <f t="shared" si="5"/>
        <v>0</v>
      </c>
      <c r="FF49" s="13" t="e">
        <f>(J49/2)*[1]Assumptions!$H$2</f>
        <v>#VALUE!</v>
      </c>
      <c r="FG49" s="13">
        <f t="shared" si="6"/>
        <v>1200</v>
      </c>
      <c r="FH49" s="13">
        <f t="shared" si="7"/>
        <v>3074.313016395759</v>
      </c>
      <c r="FI49" s="13">
        <f t="shared" si="8"/>
        <v>2766.8817147561836</v>
      </c>
      <c r="FJ49" s="14" t="e">
        <f t="shared" si="0"/>
        <v>#VALUE!</v>
      </c>
      <c r="FK49" s="15">
        <f t="shared" si="1"/>
        <v>0</v>
      </c>
      <c r="FL49" s="16" t="e">
        <f t="shared" si="9"/>
        <v>#VALUE!</v>
      </c>
      <c r="FM49" s="16" t="e">
        <f t="shared" si="10"/>
        <v>#VALUE!</v>
      </c>
      <c r="FN49" s="16" t="e">
        <f t="shared" si="11"/>
        <v>#VALUE!</v>
      </c>
      <c r="FO49" s="16" t="e">
        <f t="shared" si="12"/>
        <v>#VALUE!</v>
      </c>
    </row>
    <row r="50" spans="1:171" x14ac:dyDescent="0.2">
      <c r="A50" s="20">
        <v>218002374</v>
      </c>
      <c r="B50" s="6" t="s">
        <v>153</v>
      </c>
      <c r="C50" s="6" t="s">
        <v>200</v>
      </c>
      <c r="D50" s="6" t="s">
        <v>201</v>
      </c>
      <c r="E50" s="6" t="s">
        <v>169</v>
      </c>
      <c r="F50" s="6">
        <v>205</v>
      </c>
      <c r="G50" s="6">
        <v>8300</v>
      </c>
      <c r="H50" s="6" t="s">
        <v>916</v>
      </c>
      <c r="I50" s="6"/>
      <c r="J50" s="6" t="s">
        <v>300</v>
      </c>
      <c r="K50" s="6" t="s">
        <v>204</v>
      </c>
      <c r="L50" s="6" t="s">
        <v>159</v>
      </c>
      <c r="M50" s="6">
        <v>48214</v>
      </c>
      <c r="N50" s="6">
        <v>2791</v>
      </c>
      <c r="O50" s="6">
        <v>51500</v>
      </c>
      <c r="P50" s="6">
        <v>1</v>
      </c>
      <c r="Q50" s="6">
        <v>1</v>
      </c>
      <c r="R50" s="6">
        <v>600</v>
      </c>
      <c r="S50" s="6">
        <v>0</v>
      </c>
      <c r="T50" s="6" t="s">
        <v>301</v>
      </c>
      <c r="U50" s="6" t="s">
        <v>1038</v>
      </c>
      <c r="V50" s="6" t="s">
        <v>206</v>
      </c>
      <c r="W50" s="6" t="s">
        <v>207</v>
      </c>
      <c r="X50" s="6">
        <v>0</v>
      </c>
      <c r="Y50" s="6">
        <v>467</v>
      </c>
      <c r="Z50" s="6" t="s">
        <v>208</v>
      </c>
      <c r="AA50" s="6"/>
      <c r="AB50" s="6" t="s">
        <v>1039</v>
      </c>
      <c r="AC50" s="6"/>
      <c r="AD50" s="6"/>
      <c r="AE50" s="6"/>
      <c r="AF50" s="6"/>
      <c r="AG50" s="6"/>
      <c r="AH50" s="6"/>
      <c r="AI50" s="6"/>
      <c r="AJ50" s="6"/>
      <c r="AK50" s="6"/>
      <c r="AL50" s="6"/>
      <c r="AM50" s="6"/>
      <c r="AN50" s="6"/>
      <c r="AO50" s="6"/>
      <c r="AP50" s="6"/>
      <c r="AQ50" s="6"/>
      <c r="AR50" s="6"/>
      <c r="AS50" s="6"/>
      <c r="AT50" s="6" t="s">
        <v>276</v>
      </c>
      <c r="AU50" s="6" t="s">
        <v>1040</v>
      </c>
      <c r="AV50" s="6">
        <v>2489051215</v>
      </c>
      <c r="AW50" s="6" t="s">
        <v>1041</v>
      </c>
      <c r="AX50" s="6"/>
      <c r="AY50" s="6" t="s">
        <v>1042</v>
      </c>
      <c r="AZ50" s="6" t="s">
        <v>169</v>
      </c>
      <c r="BA50" s="6" t="s">
        <v>1043</v>
      </c>
      <c r="BB50" s="6" t="s">
        <v>171</v>
      </c>
      <c r="BC50" s="6" t="s">
        <v>916</v>
      </c>
      <c r="BD50" s="6" t="s">
        <v>1044</v>
      </c>
      <c r="BE50" s="6"/>
      <c r="BF50" s="6"/>
      <c r="BG50" s="6" t="s">
        <v>173</v>
      </c>
      <c r="BH50" s="6"/>
      <c r="BI50" s="6"/>
      <c r="BJ50" s="6" t="s">
        <v>1045</v>
      </c>
      <c r="BK50" s="6" t="s">
        <v>284</v>
      </c>
      <c r="BL50" s="6" t="s">
        <v>1046</v>
      </c>
      <c r="BM50" s="6" t="s">
        <v>176</v>
      </c>
      <c r="BN50" s="6"/>
      <c r="BO50" s="6" t="b">
        <v>1</v>
      </c>
      <c r="BP50" s="6" t="s">
        <v>328</v>
      </c>
      <c r="BQ50" s="6" t="b">
        <v>0</v>
      </c>
      <c r="BR50" s="6"/>
      <c r="BS50" s="6"/>
      <c r="BT50" s="21"/>
      <c r="BU50" s="1">
        <v>43110.517337962963</v>
      </c>
      <c r="BV50" t="s">
        <v>259</v>
      </c>
      <c r="BY50" t="s">
        <v>1047</v>
      </c>
      <c r="BZ50" t="s">
        <v>179</v>
      </c>
      <c r="CA50" t="s">
        <v>1048</v>
      </c>
      <c r="CB50" t="s">
        <v>1049</v>
      </c>
      <c r="CC50" t="s">
        <v>1050</v>
      </c>
      <c r="CD50">
        <v>319550</v>
      </c>
      <c r="CE50" s="2">
        <v>43110</v>
      </c>
      <c r="CF50">
        <v>312114</v>
      </c>
      <c r="CG50" t="s">
        <v>1051</v>
      </c>
      <c r="CH50" t="s">
        <v>1052</v>
      </c>
      <c r="CI50">
        <v>51500</v>
      </c>
      <c r="CJ50" s="2">
        <v>43109</v>
      </c>
      <c r="CK50" t="s">
        <v>183</v>
      </c>
      <c r="CL50" t="s">
        <v>184</v>
      </c>
      <c r="CR50">
        <v>51500</v>
      </c>
      <c r="CT50" t="s">
        <v>186</v>
      </c>
      <c r="CU50" t="s">
        <v>1053</v>
      </c>
      <c r="CZ50" t="b">
        <v>1</v>
      </c>
      <c r="DA50" t="b">
        <v>1</v>
      </c>
      <c r="DB50" t="b">
        <v>1</v>
      </c>
      <c r="DC50" t="b">
        <v>1</v>
      </c>
      <c r="DD50">
        <v>19</v>
      </c>
      <c r="DE50" t="b">
        <v>1</v>
      </c>
      <c r="DF50" t="s">
        <v>1054</v>
      </c>
      <c r="DG50" t="s">
        <v>1055</v>
      </c>
      <c r="DH50" t="s">
        <v>1056</v>
      </c>
      <c r="DJ50" t="s">
        <v>189</v>
      </c>
      <c r="DK50" t="s">
        <v>204</v>
      </c>
      <c r="DS50" t="s">
        <v>10</v>
      </c>
      <c r="DT50" t="s">
        <v>190</v>
      </c>
      <c r="DU50" t="s">
        <v>191</v>
      </c>
      <c r="DX50">
        <v>700</v>
      </c>
      <c r="DY50">
        <v>100</v>
      </c>
      <c r="DZ50" t="s">
        <v>295</v>
      </c>
      <c r="EA50">
        <v>600</v>
      </c>
      <c r="EB50">
        <v>100</v>
      </c>
      <c r="EC50" t="s">
        <v>1057</v>
      </c>
      <c r="ED50">
        <v>0</v>
      </c>
      <c r="EE50">
        <v>0</v>
      </c>
      <c r="EF50" t="s">
        <v>908</v>
      </c>
      <c r="EG50" t="b">
        <v>0</v>
      </c>
      <c r="EH50" s="1">
        <v>43110.517337962963</v>
      </c>
      <c r="EI50" t="s">
        <v>195</v>
      </c>
      <c r="EJ50">
        <v>205</v>
      </c>
      <c r="EL50" t="s">
        <v>176</v>
      </c>
      <c r="EM50" t="s">
        <v>196</v>
      </c>
      <c r="EN50" t="s">
        <v>239</v>
      </c>
      <c r="EP50" t="s">
        <v>1058</v>
      </c>
      <c r="EQ50">
        <v>1962</v>
      </c>
      <c r="ES50" t="s">
        <v>197</v>
      </c>
      <c r="ET50">
        <v>5053</v>
      </c>
      <c r="EU50" t="s">
        <v>241</v>
      </c>
      <c r="EX50">
        <v>4</v>
      </c>
      <c r="EY50">
        <v>600</v>
      </c>
      <c r="EZ50" s="13">
        <f t="shared" si="2"/>
        <v>85.833333333333329</v>
      </c>
      <c r="FA50" s="13">
        <f t="shared" si="3"/>
        <v>81.541666666666671</v>
      </c>
      <c r="FB50" s="13">
        <f t="shared" si="4"/>
        <v>77.25</v>
      </c>
      <c r="FC50" s="13">
        <f>IF(K50=2,[1]Assumptions!$B$14,IF([1]Ferndale!K50=3,[1]Assumptions!$B$15,IF([1]Ferndale!K50=4,[1]Assumptions!$B$16,0)))</f>
        <v>0</v>
      </c>
      <c r="FD50" s="28"/>
      <c r="FE50" s="13">
        <f t="shared" si="5"/>
        <v>0</v>
      </c>
      <c r="FF50" s="13" t="e">
        <f>(J50/2)*[1]Assumptions!$H$2</f>
        <v>#VALUE!</v>
      </c>
      <c r="FG50" s="13">
        <f t="shared" si="6"/>
        <v>1200</v>
      </c>
      <c r="FH50" s="13">
        <f t="shared" si="7"/>
        <v>221.17050868100128</v>
      </c>
      <c r="FI50" s="13">
        <f t="shared" si="8"/>
        <v>199.05345781290117</v>
      </c>
      <c r="FJ50" s="14" t="e">
        <f t="shared" si="0"/>
        <v>#VALUE!</v>
      </c>
      <c r="FK50" s="15">
        <f t="shared" si="1"/>
        <v>0</v>
      </c>
      <c r="FL50" s="16" t="e">
        <f t="shared" si="9"/>
        <v>#VALUE!</v>
      </c>
      <c r="FM50" s="16" t="e">
        <f t="shared" si="10"/>
        <v>#VALUE!</v>
      </c>
      <c r="FN50" s="16" t="e">
        <f t="shared" si="11"/>
        <v>#VALUE!</v>
      </c>
      <c r="FO50" s="16" t="e">
        <f t="shared" si="12"/>
        <v>#VALUE!</v>
      </c>
    </row>
    <row r="51" spans="1:171" x14ac:dyDescent="0.2">
      <c r="A51" s="20">
        <v>218002631</v>
      </c>
      <c r="B51" s="6" t="s">
        <v>153</v>
      </c>
      <c r="C51" s="6" t="s">
        <v>154</v>
      </c>
      <c r="D51" s="6" t="s">
        <v>495</v>
      </c>
      <c r="E51" s="6"/>
      <c r="F51" s="6"/>
      <c r="G51" s="6">
        <v>13210</v>
      </c>
      <c r="H51" s="6" t="s">
        <v>1059</v>
      </c>
      <c r="I51" s="6"/>
      <c r="J51" s="6"/>
      <c r="K51" s="6" t="s">
        <v>158</v>
      </c>
      <c r="L51" s="6" t="s">
        <v>159</v>
      </c>
      <c r="M51" s="6">
        <v>48212</v>
      </c>
      <c r="N51" s="6"/>
      <c r="O51" s="6">
        <v>35900</v>
      </c>
      <c r="P51" s="6">
        <v>3</v>
      </c>
      <c r="Q51" s="6">
        <v>1</v>
      </c>
      <c r="R51" s="6">
        <v>1068</v>
      </c>
      <c r="S51" s="6">
        <v>0.12</v>
      </c>
      <c r="T51" s="6" t="s">
        <v>160</v>
      </c>
      <c r="U51" s="6"/>
      <c r="V51" s="6" t="s">
        <v>343</v>
      </c>
      <c r="W51" s="6" t="s">
        <v>1060</v>
      </c>
      <c r="X51" s="6"/>
      <c r="Y51" s="6"/>
      <c r="Z51" s="6"/>
      <c r="AA51" s="6"/>
      <c r="AB51" s="6" t="s">
        <v>163</v>
      </c>
      <c r="AC51" s="6"/>
      <c r="AD51" s="6"/>
      <c r="AE51" s="6"/>
      <c r="AF51" s="6"/>
      <c r="AG51" s="6"/>
      <c r="AH51" s="6"/>
      <c r="AI51" s="6"/>
      <c r="AJ51" s="6"/>
      <c r="AK51" s="6"/>
      <c r="AL51" s="6"/>
      <c r="AM51" s="6"/>
      <c r="AN51" s="6"/>
      <c r="AO51" s="6"/>
      <c r="AP51" s="6"/>
      <c r="AQ51" s="6"/>
      <c r="AR51" s="6"/>
      <c r="AS51" s="6"/>
      <c r="AT51" s="6" t="s">
        <v>276</v>
      </c>
      <c r="AU51" s="6" t="s">
        <v>1061</v>
      </c>
      <c r="AV51" s="6" t="s">
        <v>1062</v>
      </c>
      <c r="AW51" s="6"/>
      <c r="AX51" s="6"/>
      <c r="AY51" s="6" t="s">
        <v>1063</v>
      </c>
      <c r="AZ51" s="6" t="s">
        <v>169</v>
      </c>
      <c r="BA51" s="6" t="s">
        <v>1064</v>
      </c>
      <c r="BB51" s="6" t="s">
        <v>171</v>
      </c>
      <c r="BC51" s="6" t="s">
        <v>1065</v>
      </c>
      <c r="BD51" s="6"/>
      <c r="BE51" s="6"/>
      <c r="BF51" s="6"/>
      <c r="BG51" s="6" t="s">
        <v>173</v>
      </c>
      <c r="BH51" s="6">
        <v>43</v>
      </c>
      <c r="BI51" s="6"/>
      <c r="BJ51" s="6"/>
      <c r="BK51" s="6" t="s">
        <v>174</v>
      </c>
      <c r="BL51" s="6" t="s">
        <v>285</v>
      </c>
      <c r="BM51" s="6" t="s">
        <v>176</v>
      </c>
      <c r="BN51" s="6" t="b">
        <v>0</v>
      </c>
      <c r="BO51" s="6" t="b">
        <v>1</v>
      </c>
      <c r="BP51" s="6"/>
      <c r="BQ51" s="6" t="b">
        <v>0</v>
      </c>
      <c r="BR51" s="6"/>
      <c r="BS51" s="6"/>
      <c r="BT51" s="21"/>
      <c r="BU51" s="1">
        <v>43202.562268518515</v>
      </c>
      <c r="BV51" t="s">
        <v>177</v>
      </c>
      <c r="BW51">
        <v>37900</v>
      </c>
      <c r="BY51" t="s">
        <v>1066</v>
      </c>
      <c r="BZ51" t="s">
        <v>179</v>
      </c>
      <c r="CA51" t="s">
        <v>1062</v>
      </c>
      <c r="CB51" t="s">
        <v>1067</v>
      </c>
      <c r="CC51" t="s">
        <v>1068</v>
      </c>
      <c r="CD51">
        <v>700280</v>
      </c>
      <c r="CE51" s="2">
        <v>43111</v>
      </c>
      <c r="CF51">
        <v>372593</v>
      </c>
      <c r="CG51" t="s">
        <v>1069</v>
      </c>
      <c r="CH51" t="s">
        <v>1070</v>
      </c>
      <c r="CI51">
        <v>35900</v>
      </c>
      <c r="CJ51" s="2">
        <v>43105</v>
      </c>
      <c r="CK51" t="s">
        <v>183</v>
      </c>
      <c r="CL51" t="s">
        <v>184</v>
      </c>
      <c r="CN51" t="s">
        <v>1071</v>
      </c>
      <c r="CR51">
        <v>40000</v>
      </c>
      <c r="CT51" t="s">
        <v>186</v>
      </c>
      <c r="CU51" t="s">
        <v>1072</v>
      </c>
      <c r="CZ51" t="b">
        <v>1</v>
      </c>
      <c r="DA51" t="b">
        <v>1</v>
      </c>
      <c r="DB51" t="b">
        <v>1</v>
      </c>
      <c r="DC51" t="b">
        <v>1</v>
      </c>
      <c r="DD51">
        <v>1</v>
      </c>
      <c r="DE51" t="b">
        <v>0</v>
      </c>
      <c r="DF51" t="s">
        <v>336</v>
      </c>
      <c r="DG51" t="s">
        <v>1073</v>
      </c>
      <c r="DH51" t="s">
        <v>1074</v>
      </c>
      <c r="DJ51" t="s">
        <v>189</v>
      </c>
      <c r="DK51" t="s">
        <v>204</v>
      </c>
      <c r="DS51" t="s">
        <v>10</v>
      </c>
      <c r="DT51" t="s">
        <v>190</v>
      </c>
      <c r="DU51" t="s">
        <v>191</v>
      </c>
      <c r="DX51" s="3">
        <v>1068</v>
      </c>
      <c r="DZ51" t="s">
        <v>295</v>
      </c>
      <c r="EA51" s="3">
        <v>1068</v>
      </c>
      <c r="EB51" s="3">
        <v>1068</v>
      </c>
      <c r="EC51" t="s">
        <v>1075</v>
      </c>
      <c r="ED51">
        <v>681.52</v>
      </c>
      <c r="EE51">
        <v>65.56</v>
      </c>
      <c r="EF51" t="s">
        <v>438</v>
      </c>
      <c r="EG51" t="b">
        <v>0</v>
      </c>
      <c r="EH51" s="1">
        <v>43111.433877314812</v>
      </c>
      <c r="EI51" t="s">
        <v>195</v>
      </c>
      <c r="EM51" t="s">
        <v>196</v>
      </c>
      <c r="EQ51">
        <v>1962</v>
      </c>
      <c r="ES51" t="s">
        <v>197</v>
      </c>
      <c r="ET51">
        <v>5052</v>
      </c>
      <c r="EU51" t="s">
        <v>198</v>
      </c>
      <c r="EX51">
        <v>6</v>
      </c>
      <c r="EZ51" s="13">
        <f t="shared" si="2"/>
        <v>33.614232209737828</v>
      </c>
      <c r="FA51" s="13">
        <f t="shared" si="3"/>
        <v>31.933520599250937</v>
      </c>
      <c r="FB51" s="13">
        <f t="shared" si="4"/>
        <v>30.252808988764045</v>
      </c>
      <c r="FC51" s="13">
        <f>IF(K51=2,[1]Assumptions!$B$14,IF([1]Ferndale!K51=3,[1]Assumptions!$B$15,IF([1]Ferndale!K51=4,[1]Assumptions!$B$16,0)))</f>
        <v>0</v>
      </c>
      <c r="FD51" s="28"/>
      <c r="FE51" s="13">
        <f t="shared" si="5"/>
        <v>0</v>
      </c>
      <c r="FF51" s="13">
        <f>(J51/2)*[1]Assumptions!$H$2</f>
        <v>0</v>
      </c>
      <c r="FG51" s="13">
        <f t="shared" si="6"/>
        <v>0</v>
      </c>
      <c r="FH51" s="13">
        <f t="shared" si="7"/>
        <v>154.17517012908635</v>
      </c>
      <c r="FI51" s="13">
        <f t="shared" si="8"/>
        <v>138.75765311617769</v>
      </c>
      <c r="FJ51" s="14" t="e">
        <f t="shared" si="0"/>
        <v>#DIV/0!</v>
      </c>
      <c r="FK51" s="15">
        <f t="shared" si="1"/>
        <v>0</v>
      </c>
      <c r="FL51" s="16">
        <f t="shared" si="9"/>
        <v>0</v>
      </c>
      <c r="FM51" s="16">
        <f t="shared" si="10"/>
        <v>-0.25767437904582674</v>
      </c>
      <c r="FN51" s="16">
        <f t="shared" si="11"/>
        <v>0</v>
      </c>
      <c r="FO51" s="16">
        <f t="shared" si="12"/>
        <v>-0.25767437904582668</v>
      </c>
    </row>
    <row r="52" spans="1:171" x14ac:dyDescent="0.2">
      <c r="A52" s="20">
        <v>218000350</v>
      </c>
      <c r="B52" s="6" t="s">
        <v>153</v>
      </c>
      <c r="C52" s="6" t="s">
        <v>154</v>
      </c>
      <c r="D52" s="6" t="s">
        <v>495</v>
      </c>
      <c r="E52" s="6"/>
      <c r="F52" s="6"/>
      <c r="G52" s="6">
        <v>5158</v>
      </c>
      <c r="H52" s="6" t="s">
        <v>1076</v>
      </c>
      <c r="I52" s="6"/>
      <c r="J52" s="6" t="s">
        <v>157</v>
      </c>
      <c r="K52" s="6" t="s">
        <v>204</v>
      </c>
      <c r="L52" s="6" t="s">
        <v>159</v>
      </c>
      <c r="M52" s="6">
        <v>48212</v>
      </c>
      <c r="N52" s="6">
        <v>2898</v>
      </c>
      <c r="O52" s="6">
        <v>49900</v>
      </c>
      <c r="P52" s="6">
        <v>3</v>
      </c>
      <c r="Q52" s="6">
        <v>1</v>
      </c>
      <c r="R52" s="6">
        <v>969</v>
      </c>
      <c r="S52" s="6">
        <v>0.08</v>
      </c>
      <c r="T52" s="6" t="s">
        <v>301</v>
      </c>
      <c r="U52" s="6" t="s">
        <v>1077</v>
      </c>
      <c r="V52" s="6" t="s">
        <v>343</v>
      </c>
      <c r="W52" s="6" t="s">
        <v>162</v>
      </c>
      <c r="X52" s="6">
        <v>0</v>
      </c>
      <c r="Y52" s="6"/>
      <c r="Z52" s="6"/>
      <c r="AA52" s="6"/>
      <c r="AB52" s="6"/>
      <c r="AC52" s="6"/>
      <c r="AD52" s="6"/>
      <c r="AE52" s="6"/>
      <c r="AF52" s="6"/>
      <c r="AG52" s="6"/>
      <c r="AH52" s="6"/>
      <c r="AI52" s="6"/>
      <c r="AJ52" s="6"/>
      <c r="AK52" s="6"/>
      <c r="AL52" s="6"/>
      <c r="AM52" s="6"/>
      <c r="AN52" s="6"/>
      <c r="AO52" s="6"/>
      <c r="AP52" s="6"/>
      <c r="AQ52" s="6"/>
      <c r="AR52" s="6"/>
      <c r="AS52" s="6"/>
      <c r="AT52" s="6" t="s">
        <v>276</v>
      </c>
      <c r="AU52" s="6" t="s">
        <v>1078</v>
      </c>
      <c r="AV52" s="6" t="s">
        <v>166</v>
      </c>
      <c r="AW52" s="6"/>
      <c r="AX52" s="6"/>
      <c r="AY52" s="6" t="s">
        <v>1079</v>
      </c>
      <c r="AZ52" s="6" t="s">
        <v>169</v>
      </c>
      <c r="BA52" s="6" t="s">
        <v>170</v>
      </c>
      <c r="BB52" s="6" t="s">
        <v>171</v>
      </c>
      <c r="BC52" s="6" t="s">
        <v>1080</v>
      </c>
      <c r="BD52" s="6" t="s">
        <v>282</v>
      </c>
      <c r="BE52" s="6"/>
      <c r="BF52" s="6"/>
      <c r="BG52" s="6" t="s">
        <v>990</v>
      </c>
      <c r="BH52" s="6">
        <v>30</v>
      </c>
      <c r="BI52" s="6"/>
      <c r="BJ52" s="6"/>
      <c r="BK52" s="6" t="s">
        <v>174</v>
      </c>
      <c r="BL52" s="6" t="s">
        <v>285</v>
      </c>
      <c r="BM52" s="6" t="s">
        <v>176</v>
      </c>
      <c r="BN52" s="6" t="b">
        <v>0</v>
      </c>
      <c r="BO52" s="6" t="b">
        <v>1</v>
      </c>
      <c r="BP52" s="6"/>
      <c r="BQ52" s="6" t="b">
        <v>0</v>
      </c>
      <c r="BR52" s="6"/>
      <c r="BS52" s="6"/>
      <c r="BT52" s="21"/>
      <c r="BU52" s="1">
        <v>43217.772986111115</v>
      </c>
      <c r="BV52" t="s">
        <v>177</v>
      </c>
      <c r="BW52">
        <v>58000</v>
      </c>
      <c r="BY52" t="s">
        <v>1081</v>
      </c>
      <c r="BZ52" t="s">
        <v>179</v>
      </c>
      <c r="CA52" t="s">
        <v>180</v>
      </c>
      <c r="CB52" t="s">
        <v>181</v>
      </c>
      <c r="CC52" t="s">
        <v>165</v>
      </c>
      <c r="CD52">
        <v>304842</v>
      </c>
      <c r="CE52" s="2">
        <v>43102</v>
      </c>
      <c r="CF52">
        <v>304842</v>
      </c>
      <c r="CG52" t="s">
        <v>182</v>
      </c>
      <c r="CH52" t="s">
        <v>180</v>
      </c>
      <c r="CI52">
        <v>49900</v>
      </c>
      <c r="CJ52" s="2">
        <v>43102</v>
      </c>
      <c r="CK52" t="s">
        <v>183</v>
      </c>
      <c r="CL52" t="s">
        <v>184</v>
      </c>
      <c r="CN52" t="s">
        <v>1082</v>
      </c>
      <c r="CR52">
        <v>58000</v>
      </c>
      <c r="CT52" t="s">
        <v>186</v>
      </c>
      <c r="CU52" t="s">
        <v>1083</v>
      </c>
      <c r="CZ52" t="b">
        <v>1</v>
      </c>
      <c r="DA52" t="b">
        <v>1</v>
      </c>
      <c r="DB52" t="b">
        <v>1</v>
      </c>
      <c r="DC52" t="b">
        <v>1</v>
      </c>
      <c r="DD52">
        <v>9</v>
      </c>
      <c r="DE52" t="b">
        <v>0</v>
      </c>
      <c r="DF52" t="s">
        <v>1084</v>
      </c>
      <c r="DG52" t="s">
        <v>1085</v>
      </c>
      <c r="DH52" t="s">
        <v>1086</v>
      </c>
      <c r="DJ52" t="s">
        <v>189</v>
      </c>
      <c r="DK52" t="s">
        <v>204</v>
      </c>
      <c r="DS52" t="s">
        <v>10</v>
      </c>
      <c r="DT52" t="s">
        <v>235</v>
      </c>
      <c r="DU52" t="s">
        <v>191</v>
      </c>
      <c r="DX52">
        <v>969</v>
      </c>
      <c r="DZ52" t="s">
        <v>295</v>
      </c>
      <c r="EA52">
        <v>969</v>
      </c>
      <c r="EC52" t="s">
        <v>1087</v>
      </c>
      <c r="ED52">
        <v>1107</v>
      </c>
      <c r="EE52">
        <v>129</v>
      </c>
      <c r="EF52" t="s">
        <v>438</v>
      </c>
      <c r="EG52" t="b">
        <v>0</v>
      </c>
      <c r="EH52" s="1">
        <v>43102.611388888887</v>
      </c>
      <c r="EI52" t="s">
        <v>195</v>
      </c>
      <c r="EL52" t="s">
        <v>176</v>
      </c>
      <c r="EM52" t="s">
        <v>196</v>
      </c>
      <c r="EQ52">
        <v>1926</v>
      </c>
      <c r="ER52">
        <v>2017</v>
      </c>
      <c r="ES52" t="s">
        <v>197</v>
      </c>
      <c r="ET52">
        <v>5052</v>
      </c>
      <c r="EU52" t="s">
        <v>198</v>
      </c>
      <c r="EV52" t="s">
        <v>199</v>
      </c>
      <c r="EX52">
        <v>7</v>
      </c>
      <c r="EZ52" s="13">
        <f t="shared" si="2"/>
        <v>51.496388028895765</v>
      </c>
      <c r="FA52" s="13">
        <f t="shared" si="3"/>
        <v>48.921568627450981</v>
      </c>
      <c r="FB52" s="13">
        <f t="shared" si="4"/>
        <v>46.346749226006189</v>
      </c>
      <c r="FC52" s="13">
        <f>IF(K52=2,[1]Assumptions!$B$14,IF([1]Ferndale!K52=3,[1]Assumptions!$B$15,IF([1]Ferndale!K52=4,[1]Assumptions!$B$16,0)))</f>
        <v>0</v>
      </c>
      <c r="FD52" s="28"/>
      <c r="FE52" s="13">
        <f t="shared" si="5"/>
        <v>0</v>
      </c>
      <c r="FF52" s="13" t="e">
        <f>(J52/2)*[1]Assumptions!$H$2</f>
        <v>#VALUE!</v>
      </c>
      <c r="FG52" s="13">
        <f t="shared" si="6"/>
        <v>1200</v>
      </c>
      <c r="FH52" s="13">
        <f t="shared" si="7"/>
        <v>214.29919190644591</v>
      </c>
      <c r="FI52" s="13">
        <f t="shared" si="8"/>
        <v>192.86927271580132</v>
      </c>
      <c r="FJ52" s="14" t="e">
        <f t="shared" si="0"/>
        <v>#VALUE!</v>
      </c>
      <c r="FK52" s="15">
        <f t="shared" si="1"/>
        <v>0</v>
      </c>
      <c r="FL52" s="16" t="e">
        <f t="shared" si="9"/>
        <v>#VALUE!</v>
      </c>
      <c r="FM52" s="16" t="e">
        <f t="shared" si="10"/>
        <v>#VALUE!</v>
      </c>
      <c r="FN52" s="16" t="e">
        <f t="shared" si="11"/>
        <v>#VALUE!</v>
      </c>
      <c r="FO52" s="16" t="e">
        <f t="shared" si="12"/>
        <v>#VALUE!</v>
      </c>
    </row>
    <row r="53" spans="1:171" x14ac:dyDescent="0.2">
      <c r="A53" s="20">
        <v>218000422</v>
      </c>
      <c r="B53" s="6" t="s">
        <v>153</v>
      </c>
      <c r="C53" s="6" t="s">
        <v>154</v>
      </c>
      <c r="D53" s="6" t="s">
        <v>511</v>
      </c>
      <c r="E53" s="6"/>
      <c r="F53" s="6"/>
      <c r="G53" s="6">
        <v>1515</v>
      </c>
      <c r="H53" s="6" t="s">
        <v>1088</v>
      </c>
      <c r="I53" s="6"/>
      <c r="J53" s="6" t="s">
        <v>157</v>
      </c>
      <c r="K53" s="6" t="s">
        <v>204</v>
      </c>
      <c r="L53" s="6" t="s">
        <v>159</v>
      </c>
      <c r="M53" s="6">
        <v>48214</v>
      </c>
      <c r="N53" s="6">
        <v>4045</v>
      </c>
      <c r="O53" s="6">
        <v>60000</v>
      </c>
      <c r="P53" s="6">
        <v>4</v>
      </c>
      <c r="Q53" s="6">
        <v>1.1000000000000001</v>
      </c>
      <c r="R53" s="6">
        <v>1576</v>
      </c>
      <c r="S53" s="6">
        <v>0.13</v>
      </c>
      <c r="T53" s="6" t="s">
        <v>617</v>
      </c>
      <c r="U53" s="6"/>
      <c r="V53" s="6" t="s">
        <v>302</v>
      </c>
      <c r="W53" s="6" t="s">
        <v>248</v>
      </c>
      <c r="X53" s="6">
        <v>240</v>
      </c>
      <c r="Y53" s="6"/>
      <c r="Z53" s="6"/>
      <c r="AA53" s="6"/>
      <c r="AB53" s="6" t="s">
        <v>163</v>
      </c>
      <c r="AC53" s="6"/>
      <c r="AD53" s="6"/>
      <c r="AE53" s="6"/>
      <c r="AF53" s="6"/>
      <c r="AG53" s="6"/>
      <c r="AH53" s="6"/>
      <c r="AI53" s="6"/>
      <c r="AJ53" s="6"/>
      <c r="AK53" s="6"/>
      <c r="AL53" s="6"/>
      <c r="AM53" s="6"/>
      <c r="AN53" s="6"/>
      <c r="AO53" s="6"/>
      <c r="AP53" s="6"/>
      <c r="AQ53" s="6"/>
      <c r="AR53" s="6"/>
      <c r="AS53" s="6"/>
      <c r="AT53" s="6" t="s">
        <v>1089</v>
      </c>
      <c r="AU53" s="6" t="s">
        <v>1090</v>
      </c>
      <c r="AV53" s="6" t="s">
        <v>1091</v>
      </c>
      <c r="AW53" s="6" t="s">
        <v>167</v>
      </c>
      <c r="AX53" s="6"/>
      <c r="AY53" s="6" t="s">
        <v>1092</v>
      </c>
      <c r="AZ53" s="6" t="s">
        <v>169</v>
      </c>
      <c r="BA53" s="6" t="s">
        <v>1093</v>
      </c>
      <c r="BB53" s="6" t="s">
        <v>254</v>
      </c>
      <c r="BC53" s="6" t="s">
        <v>916</v>
      </c>
      <c r="BD53" s="6" t="s">
        <v>282</v>
      </c>
      <c r="BE53" s="6"/>
      <c r="BF53" s="6"/>
      <c r="BG53" s="6" t="s">
        <v>173</v>
      </c>
      <c r="BH53" s="6">
        <v>50</v>
      </c>
      <c r="BI53" s="6"/>
      <c r="BJ53" s="6"/>
      <c r="BK53" s="6" t="s">
        <v>284</v>
      </c>
      <c r="BL53" s="6" t="s">
        <v>1094</v>
      </c>
      <c r="BM53" s="6" t="s">
        <v>176</v>
      </c>
      <c r="BN53" s="6" t="b">
        <v>0</v>
      </c>
      <c r="BO53" s="6" t="b">
        <v>1</v>
      </c>
      <c r="BP53" s="6" t="s">
        <v>419</v>
      </c>
      <c r="BQ53" s="6" t="b">
        <v>0</v>
      </c>
      <c r="BR53" s="6"/>
      <c r="BS53" s="6"/>
      <c r="BT53" s="21"/>
      <c r="BU53" s="1">
        <v>43102.740659722222</v>
      </c>
      <c r="BV53" t="s">
        <v>259</v>
      </c>
      <c r="BY53" t="s">
        <v>1095</v>
      </c>
      <c r="BZ53" t="s">
        <v>179</v>
      </c>
      <c r="CA53" t="s">
        <v>1096</v>
      </c>
      <c r="CB53" t="s">
        <v>1097</v>
      </c>
      <c r="CC53" t="s">
        <v>1098</v>
      </c>
      <c r="CD53">
        <v>380995</v>
      </c>
      <c r="CE53" s="2">
        <v>43102</v>
      </c>
      <c r="CF53">
        <v>380808</v>
      </c>
      <c r="CG53" t="s">
        <v>1099</v>
      </c>
      <c r="CH53" t="s">
        <v>1100</v>
      </c>
      <c r="CI53">
        <v>60000</v>
      </c>
      <c r="CJ53" s="2">
        <v>43102</v>
      </c>
      <c r="CK53" t="s">
        <v>183</v>
      </c>
      <c r="CL53" t="s">
        <v>184</v>
      </c>
      <c r="CN53" t="s">
        <v>1101</v>
      </c>
      <c r="CR53">
        <v>60000</v>
      </c>
      <c r="CT53" t="s">
        <v>186</v>
      </c>
      <c r="CU53" t="s">
        <v>1102</v>
      </c>
      <c r="CZ53" t="b">
        <v>1</v>
      </c>
      <c r="DA53" t="b">
        <v>1</v>
      </c>
      <c r="DB53" t="b">
        <v>1</v>
      </c>
      <c r="DC53" t="b">
        <v>1</v>
      </c>
      <c r="DD53">
        <v>19</v>
      </c>
      <c r="DE53" t="b">
        <v>0</v>
      </c>
      <c r="DF53" t="s">
        <v>1103</v>
      </c>
      <c r="DG53" t="s">
        <v>1104</v>
      </c>
      <c r="DH53" t="s">
        <v>1105</v>
      </c>
      <c r="DJ53" t="s">
        <v>269</v>
      </c>
      <c r="DK53" t="s">
        <v>204</v>
      </c>
      <c r="DS53" t="s">
        <v>10</v>
      </c>
      <c r="DT53" t="s">
        <v>235</v>
      </c>
      <c r="DU53" t="s">
        <v>191</v>
      </c>
      <c r="DX53" s="3">
        <v>2364</v>
      </c>
      <c r="DY53">
        <v>788</v>
      </c>
      <c r="DZ53" t="s">
        <v>295</v>
      </c>
      <c r="EA53" s="3">
        <v>1576</v>
      </c>
      <c r="EB53" s="3">
        <v>1576</v>
      </c>
      <c r="EC53" t="s">
        <v>1106</v>
      </c>
      <c r="ED53">
        <v>604</v>
      </c>
      <c r="EE53">
        <v>46</v>
      </c>
      <c r="EF53" t="s">
        <v>438</v>
      </c>
      <c r="EG53" t="b">
        <v>0</v>
      </c>
      <c r="EH53" s="1">
        <v>43102.740659722222</v>
      </c>
      <c r="EI53" t="s">
        <v>195</v>
      </c>
      <c r="EK53" t="s">
        <v>1107</v>
      </c>
      <c r="EL53" t="s">
        <v>176</v>
      </c>
      <c r="EM53" t="s">
        <v>196</v>
      </c>
      <c r="EQ53">
        <v>1906</v>
      </c>
      <c r="ES53" t="s">
        <v>197</v>
      </c>
      <c r="ET53">
        <v>5066</v>
      </c>
      <c r="EU53" t="s">
        <v>1108</v>
      </c>
      <c r="EV53" t="s">
        <v>199</v>
      </c>
      <c r="EX53">
        <v>10</v>
      </c>
      <c r="EZ53" s="13">
        <f t="shared" si="2"/>
        <v>38.071065989847718</v>
      </c>
      <c r="FA53" s="13">
        <f t="shared" si="3"/>
        <v>36.167512690355331</v>
      </c>
      <c r="FB53" s="13">
        <f t="shared" si="4"/>
        <v>34.263959390862944</v>
      </c>
      <c r="FC53" s="13">
        <f>IF(K53=2,[1]Assumptions!$B$14,IF([1]Ferndale!K53=3,[1]Assumptions!$B$15,IF([1]Ferndale!K53=4,[1]Assumptions!$B$16,0)))</f>
        <v>0</v>
      </c>
      <c r="FD53" s="28"/>
      <c r="FE53" s="13">
        <f t="shared" si="5"/>
        <v>0</v>
      </c>
      <c r="FF53" s="13" t="e">
        <f>(J53/2)*[1]Assumptions!$H$2</f>
        <v>#VALUE!</v>
      </c>
      <c r="FG53" s="13">
        <f t="shared" si="6"/>
        <v>1200</v>
      </c>
      <c r="FH53" s="13">
        <f t="shared" si="7"/>
        <v>257.67437904582675</v>
      </c>
      <c r="FI53" s="13">
        <f t="shared" si="8"/>
        <v>231.90694114124406</v>
      </c>
      <c r="FJ53" s="14" t="e">
        <f t="shared" si="0"/>
        <v>#VALUE!</v>
      </c>
      <c r="FK53" s="15">
        <f t="shared" si="1"/>
        <v>0</v>
      </c>
      <c r="FL53" s="16" t="e">
        <f t="shared" si="9"/>
        <v>#VALUE!</v>
      </c>
      <c r="FM53" s="16" t="e">
        <f t="shared" si="10"/>
        <v>#VALUE!</v>
      </c>
      <c r="FN53" s="16" t="e">
        <f t="shared" si="11"/>
        <v>#VALUE!</v>
      </c>
      <c r="FO53" s="16" t="e">
        <f t="shared" si="12"/>
        <v>#VALUE!</v>
      </c>
    </row>
    <row r="54" spans="1:171" x14ac:dyDescent="0.2">
      <c r="A54" s="20">
        <v>217110048</v>
      </c>
      <c r="B54" s="6" t="s">
        <v>153</v>
      </c>
      <c r="C54" s="6" t="s">
        <v>154</v>
      </c>
      <c r="D54" s="6" t="s">
        <v>242</v>
      </c>
      <c r="E54" s="6" t="s">
        <v>169</v>
      </c>
      <c r="F54" s="6"/>
      <c r="G54" s="6">
        <v>556</v>
      </c>
      <c r="H54" s="6" t="s">
        <v>1109</v>
      </c>
      <c r="I54" s="6"/>
      <c r="J54" s="6" t="s">
        <v>157</v>
      </c>
      <c r="K54" s="6" t="s">
        <v>204</v>
      </c>
      <c r="L54" s="6" t="s">
        <v>159</v>
      </c>
      <c r="M54" s="6">
        <v>48202</v>
      </c>
      <c r="N54" s="6">
        <v>2840</v>
      </c>
      <c r="O54" s="6">
        <v>47500</v>
      </c>
      <c r="P54" s="6">
        <v>4</v>
      </c>
      <c r="Q54" s="6">
        <v>1</v>
      </c>
      <c r="R54" s="6">
        <v>1505</v>
      </c>
      <c r="S54" s="6">
        <v>0.04</v>
      </c>
      <c r="T54" s="6" t="s">
        <v>160</v>
      </c>
      <c r="U54" s="6"/>
      <c r="V54" s="6" t="s">
        <v>302</v>
      </c>
      <c r="W54" s="6" t="s">
        <v>162</v>
      </c>
      <c r="X54" s="6">
        <v>0</v>
      </c>
      <c r="Y54" s="6"/>
      <c r="Z54" s="6"/>
      <c r="AA54" s="6"/>
      <c r="AB54" s="6" t="s">
        <v>1110</v>
      </c>
      <c r="AC54" s="6"/>
      <c r="AD54" s="6"/>
      <c r="AE54" s="6"/>
      <c r="AF54" s="6"/>
      <c r="AG54" s="6"/>
      <c r="AH54" s="6"/>
      <c r="AI54" s="6"/>
      <c r="AJ54" s="6"/>
      <c r="AK54" s="6"/>
      <c r="AL54" s="6"/>
      <c r="AM54" s="6"/>
      <c r="AN54" s="6"/>
      <c r="AO54" s="6"/>
      <c r="AP54" s="6"/>
      <c r="AQ54" s="6"/>
      <c r="AR54" s="6"/>
      <c r="AS54" s="6"/>
      <c r="AT54" s="6" t="s">
        <v>479</v>
      </c>
      <c r="AU54" s="6" t="s">
        <v>1111</v>
      </c>
      <c r="AV54" s="6" t="s">
        <v>1112</v>
      </c>
      <c r="AW54" s="6"/>
      <c r="AX54" s="22">
        <v>30000</v>
      </c>
      <c r="AY54" s="6" t="s">
        <v>1113</v>
      </c>
      <c r="AZ54" s="6" t="s">
        <v>218</v>
      </c>
      <c r="BA54" s="6" t="s">
        <v>1114</v>
      </c>
      <c r="BB54" s="6" t="s">
        <v>171</v>
      </c>
      <c r="BC54" s="6" t="s">
        <v>1115</v>
      </c>
      <c r="BD54" s="6"/>
      <c r="BE54" s="6"/>
      <c r="BF54" s="6"/>
      <c r="BG54" s="6" t="s">
        <v>173</v>
      </c>
      <c r="BH54" s="6">
        <v>30</v>
      </c>
      <c r="BI54" s="6"/>
      <c r="BJ54" s="6"/>
      <c r="BK54" s="6" t="s">
        <v>174</v>
      </c>
      <c r="BL54" s="6" t="s">
        <v>285</v>
      </c>
      <c r="BM54" s="6" t="s">
        <v>176</v>
      </c>
      <c r="BN54" s="6" t="b">
        <v>1</v>
      </c>
      <c r="BO54" s="6" t="b">
        <v>1</v>
      </c>
      <c r="BP54" s="6"/>
      <c r="BQ54" s="6" t="b">
        <v>0</v>
      </c>
      <c r="BR54" s="6">
        <v>6</v>
      </c>
      <c r="BS54" s="6">
        <v>1065</v>
      </c>
      <c r="BT54" s="21">
        <v>36</v>
      </c>
      <c r="BU54" s="1">
        <v>43208.700486111113</v>
      </c>
      <c r="BV54" t="s">
        <v>177</v>
      </c>
      <c r="BW54">
        <v>60000</v>
      </c>
      <c r="BX54" t="s">
        <v>723</v>
      </c>
      <c r="BY54" t="s">
        <v>1116</v>
      </c>
      <c r="BZ54" t="s">
        <v>179</v>
      </c>
      <c r="CA54" t="s">
        <v>1117</v>
      </c>
      <c r="CB54" t="s">
        <v>1118</v>
      </c>
      <c r="CC54" t="s">
        <v>1111</v>
      </c>
      <c r="CD54">
        <v>377297</v>
      </c>
      <c r="CE54" s="2">
        <v>43084</v>
      </c>
      <c r="CF54">
        <v>393813</v>
      </c>
      <c r="CG54" t="s">
        <v>1119</v>
      </c>
      <c r="CH54" t="s">
        <v>1117</v>
      </c>
      <c r="CI54">
        <v>47500</v>
      </c>
      <c r="CJ54" s="2">
        <v>43084</v>
      </c>
      <c r="CK54" t="s">
        <v>183</v>
      </c>
      <c r="CL54" t="s">
        <v>184</v>
      </c>
      <c r="CN54" t="s">
        <v>1120</v>
      </c>
      <c r="CR54">
        <v>67500</v>
      </c>
      <c r="CT54" t="s">
        <v>186</v>
      </c>
      <c r="CU54" t="s">
        <v>1121</v>
      </c>
      <c r="CZ54" t="b">
        <v>1</v>
      </c>
      <c r="DA54" t="b">
        <v>1</v>
      </c>
      <c r="DB54" t="b">
        <v>1</v>
      </c>
      <c r="DC54" t="b">
        <v>1</v>
      </c>
      <c r="DD54">
        <v>2</v>
      </c>
      <c r="DE54" t="b">
        <v>0</v>
      </c>
      <c r="DF54" t="s">
        <v>1122</v>
      </c>
      <c r="DG54" t="s">
        <v>1123</v>
      </c>
      <c r="DH54" t="s">
        <v>1124</v>
      </c>
      <c r="DJ54" t="s">
        <v>189</v>
      </c>
      <c r="DK54" t="s">
        <v>204</v>
      </c>
      <c r="DS54" t="s">
        <v>10</v>
      </c>
      <c r="DT54" t="s">
        <v>190</v>
      </c>
      <c r="DU54" t="s">
        <v>191</v>
      </c>
      <c r="DX54" s="3">
        <v>1505</v>
      </c>
      <c r="DZ54" t="s">
        <v>295</v>
      </c>
      <c r="EA54" s="3">
        <v>1505</v>
      </c>
      <c r="EB54">
        <v>800</v>
      </c>
      <c r="EC54" t="s">
        <v>1125</v>
      </c>
      <c r="ED54">
        <v>559</v>
      </c>
      <c r="EE54">
        <v>62</v>
      </c>
      <c r="EF54" t="s">
        <v>438</v>
      </c>
      <c r="EG54" t="b">
        <v>0</v>
      </c>
      <c r="EH54" s="1">
        <v>43084.907141203701</v>
      </c>
      <c r="EI54" t="s">
        <v>195</v>
      </c>
      <c r="EM54" t="s">
        <v>196</v>
      </c>
      <c r="EQ54">
        <v>1910</v>
      </c>
      <c r="ES54" t="s">
        <v>197</v>
      </c>
      <c r="ET54">
        <v>5043</v>
      </c>
      <c r="EU54" t="s">
        <v>198</v>
      </c>
      <c r="EV54" t="s">
        <v>199</v>
      </c>
      <c r="EX54">
        <v>8</v>
      </c>
      <c r="EZ54" s="13">
        <f t="shared" si="2"/>
        <v>31.561461794019934</v>
      </c>
      <c r="FA54" s="13">
        <f t="shared" si="3"/>
        <v>29.983388704318937</v>
      </c>
      <c r="FB54" s="13">
        <f t="shared" si="4"/>
        <v>28.40531561461794</v>
      </c>
      <c r="FC54" s="13">
        <f>IF(K54=2,[1]Assumptions!$B$14,IF([1]Ferndale!K54=3,[1]Assumptions!$B$15,IF([1]Ferndale!K54=4,[1]Assumptions!$B$16,0)))</f>
        <v>0</v>
      </c>
      <c r="FD54" s="28"/>
      <c r="FE54" s="13">
        <f t="shared" si="5"/>
        <v>0</v>
      </c>
      <c r="FF54" s="13" t="e">
        <f>(J54/2)*[1]Assumptions!$H$2</f>
        <v>#VALUE!</v>
      </c>
      <c r="FG54" s="13">
        <f t="shared" si="6"/>
        <v>1200</v>
      </c>
      <c r="FH54" s="13">
        <f t="shared" si="7"/>
        <v>203.99221674461285</v>
      </c>
      <c r="FI54" s="13">
        <f t="shared" si="8"/>
        <v>183.59299507015157</v>
      </c>
      <c r="FJ54" s="14" t="e">
        <f t="shared" si="0"/>
        <v>#VALUE!</v>
      </c>
      <c r="FK54" s="15">
        <f t="shared" si="1"/>
        <v>0</v>
      </c>
      <c r="FL54" s="16" t="e">
        <f t="shared" si="9"/>
        <v>#VALUE!</v>
      </c>
      <c r="FM54" s="16" t="e">
        <f t="shared" si="10"/>
        <v>#VALUE!</v>
      </c>
      <c r="FN54" s="16" t="e">
        <f t="shared" si="11"/>
        <v>#VALUE!</v>
      </c>
      <c r="FO54" s="16" t="e">
        <f t="shared" si="12"/>
        <v>#VALUE!</v>
      </c>
    </row>
    <row r="55" spans="1:171" x14ac:dyDescent="0.2">
      <c r="A55" s="20">
        <v>218028695</v>
      </c>
      <c r="B55" s="6" t="s">
        <v>153</v>
      </c>
      <c r="C55" s="6" t="s">
        <v>154</v>
      </c>
      <c r="D55" s="6" t="s">
        <v>242</v>
      </c>
      <c r="E55" s="6"/>
      <c r="F55" s="6"/>
      <c r="G55" s="6">
        <v>3943</v>
      </c>
      <c r="H55" s="6" t="s">
        <v>1126</v>
      </c>
      <c r="I55" s="6"/>
      <c r="J55" s="6"/>
      <c r="K55" s="6" t="s">
        <v>204</v>
      </c>
      <c r="L55" s="6" t="s">
        <v>159</v>
      </c>
      <c r="M55" s="6">
        <v>48201</v>
      </c>
      <c r="N55" s="6"/>
      <c r="O55" s="6">
        <v>350000</v>
      </c>
      <c r="P55" s="6">
        <v>3</v>
      </c>
      <c r="Q55" s="6">
        <v>2.1</v>
      </c>
      <c r="R55" s="6">
        <v>1859</v>
      </c>
      <c r="S55" s="6">
        <v>0</v>
      </c>
      <c r="T55" s="6" t="s">
        <v>301</v>
      </c>
      <c r="U55" s="6"/>
      <c r="V55" s="6" t="s">
        <v>302</v>
      </c>
      <c r="W55" s="6" t="s">
        <v>422</v>
      </c>
      <c r="X55" s="6"/>
      <c r="Y55" s="6">
        <v>35</v>
      </c>
      <c r="Z55" s="6" t="s">
        <v>208</v>
      </c>
      <c r="AA55" s="6"/>
      <c r="AB55" s="6" t="s">
        <v>163</v>
      </c>
      <c r="AC55" s="6"/>
      <c r="AD55" s="6"/>
      <c r="AE55" s="6"/>
      <c r="AF55" s="6"/>
      <c r="AG55" s="6"/>
      <c r="AH55" s="6"/>
      <c r="AI55" s="6"/>
      <c r="AJ55" s="6"/>
      <c r="AK55" s="6"/>
      <c r="AL55" s="6"/>
      <c r="AM55" s="6"/>
      <c r="AN55" s="6"/>
      <c r="AO55" s="6"/>
      <c r="AP55" s="6"/>
      <c r="AQ55" s="6"/>
      <c r="AR55" s="6"/>
      <c r="AS55" s="6"/>
      <c r="AT55" s="6" t="s">
        <v>276</v>
      </c>
      <c r="AU55" s="6" t="s">
        <v>1127</v>
      </c>
      <c r="AV55" s="6">
        <v>8007469464</v>
      </c>
      <c r="AW55" s="6" t="s">
        <v>403</v>
      </c>
      <c r="AX55" s="6"/>
      <c r="AY55" s="6" t="s">
        <v>1128</v>
      </c>
      <c r="AZ55" s="6" t="s">
        <v>169</v>
      </c>
      <c r="BA55" s="6" t="s">
        <v>1129</v>
      </c>
      <c r="BB55" s="6" t="s">
        <v>171</v>
      </c>
      <c r="BC55" s="6" t="s">
        <v>1130</v>
      </c>
      <c r="BD55" s="6"/>
      <c r="BE55" s="6"/>
      <c r="BF55" s="6"/>
      <c r="BG55" s="6" t="s">
        <v>173</v>
      </c>
      <c r="BH55" s="6">
        <v>65</v>
      </c>
      <c r="BI55" s="6"/>
      <c r="BJ55" s="6" t="s">
        <v>789</v>
      </c>
      <c r="BK55" s="6" t="s">
        <v>223</v>
      </c>
      <c r="BL55" s="6" t="s">
        <v>285</v>
      </c>
      <c r="BM55" s="6" t="s">
        <v>176</v>
      </c>
      <c r="BN55" s="6" t="b">
        <v>1</v>
      </c>
      <c r="BO55" s="6" t="b">
        <v>1</v>
      </c>
      <c r="BP55" s="6"/>
      <c r="BQ55" s="6" t="b">
        <v>0</v>
      </c>
      <c r="BR55" s="6"/>
      <c r="BS55" s="6"/>
      <c r="BT55" s="21"/>
      <c r="BU55" s="1">
        <v>43197.619629629633</v>
      </c>
      <c r="BV55" t="s">
        <v>259</v>
      </c>
      <c r="BY55" t="s">
        <v>1131</v>
      </c>
      <c r="BZ55" t="s">
        <v>179</v>
      </c>
      <c r="CA55" t="s">
        <v>1132</v>
      </c>
      <c r="CB55" t="s">
        <v>1133</v>
      </c>
      <c r="CC55" t="s">
        <v>1134</v>
      </c>
      <c r="CD55">
        <v>377655</v>
      </c>
      <c r="CE55" s="2">
        <v>43197</v>
      </c>
      <c r="CF55">
        <v>294086</v>
      </c>
      <c r="CG55" t="s">
        <v>1135</v>
      </c>
      <c r="CH55" t="s">
        <v>1136</v>
      </c>
      <c r="CI55">
        <v>350000</v>
      </c>
      <c r="CJ55" s="2">
        <v>43196</v>
      </c>
      <c r="CK55" t="s">
        <v>183</v>
      </c>
      <c r="CL55" t="s">
        <v>184</v>
      </c>
      <c r="CN55" t="s">
        <v>1137</v>
      </c>
      <c r="CR55">
        <v>350000</v>
      </c>
      <c r="CT55" t="s">
        <v>186</v>
      </c>
      <c r="CU55" t="s">
        <v>1138</v>
      </c>
      <c r="CZ55" t="b">
        <v>1</v>
      </c>
      <c r="DA55" t="b">
        <v>1</v>
      </c>
      <c r="DB55" t="b">
        <v>1</v>
      </c>
      <c r="DC55" t="b">
        <v>1</v>
      </c>
      <c r="DD55">
        <v>26</v>
      </c>
      <c r="DE55" t="b">
        <v>0</v>
      </c>
      <c r="DF55" t="s">
        <v>356</v>
      </c>
      <c r="DG55" t="s">
        <v>1139</v>
      </c>
      <c r="DH55" t="s">
        <v>1140</v>
      </c>
      <c r="DJ55" t="s">
        <v>189</v>
      </c>
      <c r="DK55" t="s">
        <v>204</v>
      </c>
      <c r="DS55" t="s">
        <v>10</v>
      </c>
      <c r="DT55" t="s">
        <v>190</v>
      </c>
      <c r="DU55" t="s">
        <v>191</v>
      </c>
      <c r="DX55" s="3">
        <v>1859</v>
      </c>
      <c r="DZ55" t="s">
        <v>295</v>
      </c>
      <c r="EA55" s="3">
        <v>1859</v>
      </c>
      <c r="EB55" s="3">
        <v>1859</v>
      </c>
      <c r="EC55" t="s">
        <v>1141</v>
      </c>
      <c r="ED55">
        <v>2291.84</v>
      </c>
      <c r="EE55">
        <v>323.83</v>
      </c>
      <c r="EF55" t="s">
        <v>891</v>
      </c>
      <c r="EG55" t="b">
        <v>0</v>
      </c>
      <c r="EH55" s="1">
        <v>43197.700069444443</v>
      </c>
      <c r="EI55" t="s">
        <v>195</v>
      </c>
      <c r="EK55" t="s">
        <v>1142</v>
      </c>
      <c r="EM55" t="s">
        <v>196</v>
      </c>
      <c r="EQ55">
        <v>2015</v>
      </c>
      <c r="ES55" t="s">
        <v>197</v>
      </c>
      <c r="ET55">
        <v>5043</v>
      </c>
      <c r="EV55" t="s">
        <v>199</v>
      </c>
      <c r="EX55">
        <v>9</v>
      </c>
      <c r="EZ55" s="13">
        <f t="shared" si="2"/>
        <v>188.27326519634212</v>
      </c>
      <c r="FA55" s="13">
        <f t="shared" si="3"/>
        <v>178.85960193652502</v>
      </c>
      <c r="FB55" s="13">
        <f t="shared" si="4"/>
        <v>169.4459386767079</v>
      </c>
      <c r="FC55" s="13">
        <f>IF(K55=2,[1]Assumptions!$B$14,IF([1]Ferndale!K55=3,[1]Assumptions!$B$15,IF([1]Ferndale!K55=4,[1]Assumptions!$B$16,0)))</f>
        <v>0</v>
      </c>
      <c r="FD55" s="28"/>
      <c r="FE55" s="13">
        <f t="shared" si="5"/>
        <v>0</v>
      </c>
      <c r="FF55" s="13">
        <f>(J55/2)*[1]Assumptions!$H$2</f>
        <v>0</v>
      </c>
      <c r="FG55" s="13">
        <f t="shared" si="6"/>
        <v>0</v>
      </c>
      <c r="FH55" s="13">
        <f t="shared" si="7"/>
        <v>1503.1005444339894</v>
      </c>
      <c r="FI55" s="13">
        <f t="shared" si="8"/>
        <v>1352.7904899905905</v>
      </c>
      <c r="FJ55" s="14" t="e">
        <f t="shared" si="0"/>
        <v>#DIV/0!</v>
      </c>
      <c r="FK55" s="15">
        <f t="shared" si="1"/>
        <v>0</v>
      </c>
      <c r="FL55" s="16">
        <f t="shared" si="9"/>
        <v>0</v>
      </c>
      <c r="FM55" s="16">
        <f t="shared" si="10"/>
        <v>-0.25767437904582674</v>
      </c>
      <c r="FN55" s="16">
        <f t="shared" si="11"/>
        <v>0</v>
      </c>
      <c r="FO55" s="16">
        <f t="shared" si="12"/>
        <v>-0.25767437904582674</v>
      </c>
    </row>
    <row r="56" spans="1:171" x14ac:dyDescent="0.2">
      <c r="A56" s="20">
        <v>217111432</v>
      </c>
      <c r="B56" s="6" t="s">
        <v>153</v>
      </c>
      <c r="C56" s="6" t="s">
        <v>154</v>
      </c>
      <c r="D56" s="6" t="s">
        <v>475</v>
      </c>
      <c r="E56" s="6"/>
      <c r="F56" s="6"/>
      <c r="G56" s="6">
        <v>1267</v>
      </c>
      <c r="H56" s="6" t="s">
        <v>1143</v>
      </c>
      <c r="I56" s="6"/>
      <c r="J56" s="6" t="s">
        <v>157</v>
      </c>
      <c r="K56" s="6" t="s">
        <v>477</v>
      </c>
      <c r="L56" s="6" t="s">
        <v>159</v>
      </c>
      <c r="M56" s="6">
        <v>48230</v>
      </c>
      <c r="N56" s="6"/>
      <c r="O56" s="6">
        <v>625000</v>
      </c>
      <c r="P56" s="6">
        <v>6</v>
      </c>
      <c r="Q56" s="6">
        <v>3.2</v>
      </c>
      <c r="R56" s="6">
        <v>4069</v>
      </c>
      <c r="S56" s="6">
        <v>0.28000000000000003</v>
      </c>
      <c r="T56" s="6" t="s">
        <v>245</v>
      </c>
      <c r="U56" s="6" t="s">
        <v>655</v>
      </c>
      <c r="V56" s="6" t="s">
        <v>247</v>
      </c>
      <c r="W56" s="6" t="s">
        <v>248</v>
      </c>
      <c r="X56" s="6"/>
      <c r="Y56" s="6"/>
      <c r="Z56" s="6"/>
      <c r="AA56" s="6"/>
      <c r="AB56" s="6" t="s">
        <v>303</v>
      </c>
      <c r="AC56" s="6"/>
      <c r="AD56" s="6"/>
      <c r="AE56" s="6"/>
      <c r="AF56" s="6"/>
      <c r="AG56" s="6"/>
      <c r="AH56" s="6"/>
      <c r="AI56" s="6"/>
      <c r="AJ56" s="6"/>
      <c r="AK56" s="6"/>
      <c r="AL56" s="6"/>
      <c r="AM56" s="6"/>
      <c r="AN56" s="6"/>
      <c r="AO56" s="6"/>
      <c r="AP56" s="6"/>
      <c r="AQ56" s="6"/>
      <c r="AR56" s="6"/>
      <c r="AS56" s="6" t="s">
        <v>1144</v>
      </c>
      <c r="AT56" s="6" t="s">
        <v>276</v>
      </c>
      <c r="AU56" s="6" t="s">
        <v>1145</v>
      </c>
      <c r="AV56" s="6" t="s">
        <v>1146</v>
      </c>
      <c r="AW56" s="6" t="s">
        <v>622</v>
      </c>
      <c r="AX56" s="6"/>
      <c r="AY56" s="6" t="s">
        <v>1147</v>
      </c>
      <c r="AZ56" s="6" t="s">
        <v>218</v>
      </c>
      <c r="BA56" s="6" t="s">
        <v>1148</v>
      </c>
      <c r="BB56" s="6" t="s">
        <v>254</v>
      </c>
      <c r="BC56" s="6" t="s">
        <v>1149</v>
      </c>
      <c r="BD56" s="6" t="s">
        <v>1150</v>
      </c>
      <c r="BE56" s="6" t="s">
        <v>662</v>
      </c>
      <c r="BF56" s="6" t="s">
        <v>1151</v>
      </c>
      <c r="BG56" s="6" t="s">
        <v>173</v>
      </c>
      <c r="BH56" s="6">
        <v>72</v>
      </c>
      <c r="BI56" s="6" t="s">
        <v>1152</v>
      </c>
      <c r="BJ56" s="6" t="s">
        <v>871</v>
      </c>
      <c r="BK56" s="6" t="s">
        <v>223</v>
      </c>
      <c r="BL56" s="6" t="s">
        <v>1153</v>
      </c>
      <c r="BM56" s="6" t="s">
        <v>176</v>
      </c>
      <c r="BN56" s="6" t="b">
        <v>1</v>
      </c>
      <c r="BO56" s="6" t="b">
        <v>1</v>
      </c>
      <c r="BP56" s="6" t="s">
        <v>1154</v>
      </c>
      <c r="BQ56" s="6" t="b">
        <v>0</v>
      </c>
      <c r="BR56" s="6"/>
      <c r="BS56" s="6"/>
      <c r="BT56" s="21"/>
      <c r="BU56" s="1">
        <v>43211.855914351851</v>
      </c>
      <c r="BV56" t="s">
        <v>177</v>
      </c>
      <c r="BW56">
        <v>645000</v>
      </c>
      <c r="BX56" t="s">
        <v>588</v>
      </c>
      <c r="BY56" t="s">
        <v>1155</v>
      </c>
      <c r="BZ56" t="s">
        <v>179</v>
      </c>
      <c r="CA56">
        <v>3135502267</v>
      </c>
      <c r="CB56" t="s">
        <v>1156</v>
      </c>
      <c r="CC56" t="s">
        <v>1157</v>
      </c>
      <c r="CD56">
        <v>356255</v>
      </c>
      <c r="CE56" s="2">
        <v>43092</v>
      </c>
      <c r="CF56">
        <v>385227</v>
      </c>
      <c r="CG56" t="s">
        <v>1158</v>
      </c>
      <c r="CH56" t="s">
        <v>1159</v>
      </c>
      <c r="CI56">
        <v>625000</v>
      </c>
      <c r="CJ56" s="2">
        <v>43092</v>
      </c>
      <c r="CK56" t="s">
        <v>183</v>
      </c>
      <c r="CL56" t="s">
        <v>184</v>
      </c>
      <c r="CM56" t="s">
        <v>1010</v>
      </c>
      <c r="CN56" t="s">
        <v>1160</v>
      </c>
      <c r="CR56">
        <v>695000</v>
      </c>
      <c r="CT56" t="s">
        <v>186</v>
      </c>
      <c r="CU56">
        <v>39007010176000</v>
      </c>
      <c r="CZ56" t="b">
        <v>1</v>
      </c>
      <c r="DA56" t="b">
        <v>1</v>
      </c>
      <c r="DB56" t="b">
        <v>1</v>
      </c>
      <c r="DC56" t="b">
        <v>1</v>
      </c>
      <c r="DD56">
        <v>88</v>
      </c>
      <c r="DE56" t="b">
        <v>0</v>
      </c>
      <c r="DF56">
        <v>0</v>
      </c>
      <c r="DG56" t="s">
        <v>1161</v>
      </c>
      <c r="DH56" t="s">
        <v>1162</v>
      </c>
      <c r="DJ56" t="s">
        <v>189</v>
      </c>
      <c r="DK56" t="s">
        <v>493</v>
      </c>
      <c r="DS56" t="s">
        <v>10</v>
      </c>
      <c r="DT56" t="s">
        <v>190</v>
      </c>
      <c r="DU56" t="s">
        <v>191</v>
      </c>
      <c r="DV56" t="s">
        <v>218</v>
      </c>
      <c r="DX56" s="3">
        <v>4418</v>
      </c>
      <c r="DY56">
        <v>349</v>
      </c>
      <c r="DZ56" t="s">
        <v>1163</v>
      </c>
      <c r="EA56" s="3">
        <v>4069</v>
      </c>
      <c r="EB56" s="3">
        <v>2034</v>
      </c>
      <c r="EC56" t="s">
        <v>1164</v>
      </c>
      <c r="ED56">
        <v>3957</v>
      </c>
      <c r="EE56">
        <v>4549</v>
      </c>
      <c r="EF56" t="s">
        <v>194</v>
      </c>
      <c r="EG56" t="b">
        <v>0</v>
      </c>
      <c r="EH56" s="1">
        <v>43092.785219907404</v>
      </c>
      <c r="EI56" t="s">
        <v>195</v>
      </c>
      <c r="EL56" t="s">
        <v>176</v>
      </c>
      <c r="EM56" t="s">
        <v>196</v>
      </c>
      <c r="EN56" t="s">
        <v>928</v>
      </c>
      <c r="EO56" t="s">
        <v>909</v>
      </c>
      <c r="EP56" t="s">
        <v>1165</v>
      </c>
      <c r="EQ56">
        <v>1922</v>
      </c>
      <c r="ER56">
        <v>2017</v>
      </c>
      <c r="ES56" t="s">
        <v>197</v>
      </c>
      <c r="ET56">
        <v>5065</v>
      </c>
      <c r="EU56" t="s">
        <v>1166</v>
      </c>
      <c r="EV56" t="s">
        <v>930</v>
      </c>
      <c r="EX56">
        <v>18</v>
      </c>
      <c r="EZ56" s="13">
        <f t="shared" si="2"/>
        <v>153.60039321700663</v>
      </c>
      <c r="FA56" s="13">
        <f t="shared" si="3"/>
        <v>145.92037355615631</v>
      </c>
      <c r="FB56" s="13">
        <f t="shared" si="4"/>
        <v>138.24035389530596</v>
      </c>
      <c r="FC56" s="13">
        <f>IF(K56=2,[1]Assumptions!$B$14,IF([1]Ferndale!K56=3,[1]Assumptions!$B$15,IF([1]Ferndale!K56=4,[1]Assumptions!$B$16,0)))</f>
        <v>0</v>
      </c>
      <c r="FD56" s="28"/>
      <c r="FE56" s="13">
        <f t="shared" si="5"/>
        <v>0</v>
      </c>
      <c r="FF56" s="13" t="e">
        <f>(J56/2)*[1]Assumptions!$H$2</f>
        <v>#VALUE!</v>
      </c>
      <c r="FG56" s="13">
        <f t="shared" si="6"/>
        <v>1200</v>
      </c>
      <c r="FH56" s="13">
        <f t="shared" si="7"/>
        <v>2684.1081150606951</v>
      </c>
      <c r="FI56" s="13">
        <f t="shared" si="8"/>
        <v>2415.6973035546257</v>
      </c>
      <c r="FJ56" s="14" t="e">
        <f t="shared" si="0"/>
        <v>#VALUE!</v>
      </c>
      <c r="FK56" s="15">
        <f t="shared" si="1"/>
        <v>0</v>
      </c>
      <c r="FL56" s="16" t="e">
        <f t="shared" si="9"/>
        <v>#VALUE!</v>
      </c>
      <c r="FM56" s="16" t="e">
        <f t="shared" si="10"/>
        <v>#VALUE!</v>
      </c>
      <c r="FN56" s="16" t="e">
        <f t="shared" si="11"/>
        <v>#VALUE!</v>
      </c>
      <c r="FO56" s="16" t="e">
        <f t="shared" si="12"/>
        <v>#VALUE!</v>
      </c>
    </row>
    <row r="57" spans="1:171" x14ac:dyDescent="0.2">
      <c r="A57" s="20">
        <v>217111999</v>
      </c>
      <c r="B57" s="6" t="s">
        <v>153</v>
      </c>
      <c r="C57" s="6" t="s">
        <v>154</v>
      </c>
      <c r="D57" s="6" t="s">
        <v>1167</v>
      </c>
      <c r="E57" s="6"/>
      <c r="F57" s="6"/>
      <c r="G57" s="6">
        <v>1733</v>
      </c>
      <c r="H57" s="6" t="s">
        <v>1168</v>
      </c>
      <c r="I57" s="6"/>
      <c r="J57" s="6" t="s">
        <v>157</v>
      </c>
      <c r="K57" s="6" t="s">
        <v>204</v>
      </c>
      <c r="L57" s="6" t="s">
        <v>159</v>
      </c>
      <c r="M57" s="6">
        <v>48209</v>
      </c>
      <c r="N57" s="6">
        <v>2057</v>
      </c>
      <c r="O57" s="6">
        <v>69500</v>
      </c>
      <c r="P57" s="6">
        <v>4</v>
      </c>
      <c r="Q57" s="6">
        <v>3</v>
      </c>
      <c r="R57" s="6">
        <v>999</v>
      </c>
      <c r="S57" s="6">
        <v>0.09</v>
      </c>
      <c r="T57" s="6" t="s">
        <v>160</v>
      </c>
      <c r="U57" s="6"/>
      <c r="V57" s="6" t="s">
        <v>302</v>
      </c>
      <c r="W57" s="6" t="s">
        <v>248</v>
      </c>
      <c r="X57" s="6">
        <v>0</v>
      </c>
      <c r="Y57" s="6"/>
      <c r="Z57" s="6"/>
      <c r="AA57" s="6"/>
      <c r="AB57" s="6" t="s">
        <v>458</v>
      </c>
      <c r="AC57" s="6"/>
      <c r="AD57" s="6"/>
      <c r="AE57" s="6"/>
      <c r="AF57" s="6"/>
      <c r="AG57" s="6"/>
      <c r="AH57" s="6"/>
      <c r="AI57" s="6"/>
      <c r="AJ57" s="6"/>
      <c r="AK57" s="6"/>
      <c r="AL57" s="6"/>
      <c r="AM57" s="6"/>
      <c r="AN57" s="6"/>
      <c r="AO57" s="6"/>
      <c r="AP57" s="6"/>
      <c r="AQ57" s="6"/>
      <c r="AR57" s="6"/>
      <c r="AS57" s="6"/>
      <c r="AT57" s="6" t="s">
        <v>497</v>
      </c>
      <c r="AU57" s="6" t="s">
        <v>1169</v>
      </c>
      <c r="AV57" s="6" t="s">
        <v>1170</v>
      </c>
      <c r="AW57" s="6" t="s">
        <v>1171</v>
      </c>
      <c r="AX57" s="6"/>
      <c r="AY57" s="6" t="s">
        <v>1172</v>
      </c>
      <c r="AZ57" s="6" t="s">
        <v>169</v>
      </c>
      <c r="BA57" s="6" t="s">
        <v>1173</v>
      </c>
      <c r="BB57" s="6" t="s">
        <v>878</v>
      </c>
      <c r="BC57" s="6" t="s">
        <v>1174</v>
      </c>
      <c r="BD57" s="6"/>
      <c r="BE57" s="6" t="s">
        <v>522</v>
      </c>
      <c r="BF57" s="6"/>
      <c r="BG57" s="6" t="s">
        <v>1175</v>
      </c>
      <c r="BH57" s="6">
        <v>33</v>
      </c>
      <c r="BI57" s="6"/>
      <c r="BJ57" s="6"/>
      <c r="BK57" s="6" t="s">
        <v>174</v>
      </c>
      <c r="BL57" s="6" t="s">
        <v>428</v>
      </c>
      <c r="BM57" s="6" t="s">
        <v>176</v>
      </c>
      <c r="BN57" s="6" t="b">
        <v>0</v>
      </c>
      <c r="BO57" s="6" t="b">
        <v>1</v>
      </c>
      <c r="BP57" s="6"/>
      <c r="BQ57" s="6" t="b">
        <v>0</v>
      </c>
      <c r="BR57" s="6"/>
      <c r="BS57" s="6"/>
      <c r="BT57" s="21"/>
      <c r="BU57" s="1">
        <v>43229.492997685185</v>
      </c>
      <c r="BV57" t="s">
        <v>177</v>
      </c>
      <c r="BW57">
        <v>69900</v>
      </c>
      <c r="BY57" t="s">
        <v>1176</v>
      </c>
      <c r="BZ57" t="s">
        <v>179</v>
      </c>
      <c r="CA57" t="s">
        <v>1177</v>
      </c>
      <c r="CB57" t="s">
        <v>1178</v>
      </c>
      <c r="CC57" t="s">
        <v>1179</v>
      </c>
      <c r="CD57">
        <v>374416</v>
      </c>
      <c r="CE57" s="2">
        <v>43097</v>
      </c>
      <c r="CF57">
        <v>361767</v>
      </c>
      <c r="CG57" t="s">
        <v>1180</v>
      </c>
      <c r="CH57" t="s">
        <v>1181</v>
      </c>
      <c r="CI57">
        <v>69500</v>
      </c>
      <c r="CJ57" s="2">
        <v>43097</v>
      </c>
      <c r="CK57" t="s">
        <v>183</v>
      </c>
      <c r="CL57" t="s">
        <v>184</v>
      </c>
      <c r="CN57" t="s">
        <v>1182</v>
      </c>
      <c r="CR57">
        <v>130000</v>
      </c>
      <c r="CT57" t="s">
        <v>186</v>
      </c>
      <c r="CU57" t="s">
        <v>1183</v>
      </c>
      <c r="CZ57" t="b">
        <v>1</v>
      </c>
      <c r="DA57" t="b">
        <v>1</v>
      </c>
      <c r="DB57" t="b">
        <v>1</v>
      </c>
      <c r="DC57" t="b">
        <v>1</v>
      </c>
      <c r="DD57">
        <v>1</v>
      </c>
      <c r="DE57" t="b">
        <v>0</v>
      </c>
      <c r="DF57">
        <v>30</v>
      </c>
      <c r="DG57" t="s">
        <v>1184</v>
      </c>
      <c r="DH57" t="s">
        <v>1185</v>
      </c>
      <c r="DJ57" t="s">
        <v>189</v>
      </c>
      <c r="DK57" t="s">
        <v>204</v>
      </c>
      <c r="DS57" t="s">
        <v>10</v>
      </c>
      <c r="DT57" t="s">
        <v>235</v>
      </c>
      <c r="DU57" t="s">
        <v>191</v>
      </c>
      <c r="DX57" s="3">
        <v>1899</v>
      </c>
      <c r="DY57">
        <v>900</v>
      </c>
      <c r="DZ57" t="s">
        <v>295</v>
      </c>
      <c r="EA57">
        <v>999</v>
      </c>
      <c r="EB57">
        <v>900</v>
      </c>
      <c r="EC57" t="s">
        <v>1186</v>
      </c>
      <c r="ED57">
        <v>1045</v>
      </c>
      <c r="EE57">
        <v>105</v>
      </c>
      <c r="EF57" t="s">
        <v>891</v>
      </c>
      <c r="EG57" t="b">
        <v>0</v>
      </c>
      <c r="EH57" s="1">
        <v>43097.725844907407</v>
      </c>
      <c r="EI57" t="s">
        <v>195</v>
      </c>
      <c r="EL57" t="s">
        <v>176</v>
      </c>
      <c r="EM57" t="s">
        <v>196</v>
      </c>
      <c r="EQ57">
        <v>1900</v>
      </c>
      <c r="ES57" t="s">
        <v>197</v>
      </c>
      <c r="ET57">
        <v>5101</v>
      </c>
      <c r="EU57" t="s">
        <v>198</v>
      </c>
      <c r="EV57" t="s">
        <v>199</v>
      </c>
      <c r="EX57">
        <v>12</v>
      </c>
      <c r="EZ57" s="13">
        <f t="shared" si="2"/>
        <v>69.569569569569566</v>
      </c>
      <c r="FA57" s="13">
        <f t="shared" si="3"/>
        <v>66.091091091091087</v>
      </c>
      <c r="FB57" s="13">
        <f t="shared" si="4"/>
        <v>62.612612612612615</v>
      </c>
      <c r="FC57" s="13">
        <f>IF(K57=2,[1]Assumptions!$B$14,IF([1]Ferndale!K57=3,[1]Assumptions!$B$15,IF([1]Ferndale!K57=4,[1]Assumptions!$B$16,0)))</f>
        <v>0</v>
      </c>
      <c r="FD57" s="28"/>
      <c r="FE57" s="13">
        <f t="shared" si="5"/>
        <v>0</v>
      </c>
      <c r="FF57" s="13" t="e">
        <f>(J57/2)*[1]Assumptions!$H$2</f>
        <v>#VALUE!</v>
      </c>
      <c r="FG57" s="13">
        <f t="shared" si="6"/>
        <v>1200</v>
      </c>
      <c r="FH57" s="13">
        <f t="shared" si="7"/>
        <v>298.47282239474936</v>
      </c>
      <c r="FI57" s="13">
        <f t="shared" si="8"/>
        <v>268.62554015527439</v>
      </c>
      <c r="FJ57" s="14" t="e">
        <f t="shared" si="0"/>
        <v>#VALUE!</v>
      </c>
      <c r="FK57" s="15">
        <f t="shared" si="1"/>
        <v>0</v>
      </c>
      <c r="FL57" s="16" t="e">
        <f t="shared" si="9"/>
        <v>#VALUE!</v>
      </c>
      <c r="FM57" s="16" t="e">
        <f t="shared" si="10"/>
        <v>#VALUE!</v>
      </c>
      <c r="FN57" s="16" t="e">
        <f t="shared" si="11"/>
        <v>#VALUE!</v>
      </c>
      <c r="FO57" s="16" t="e">
        <f t="shared" si="12"/>
        <v>#VALUE!</v>
      </c>
    </row>
    <row r="58" spans="1:171" x14ac:dyDescent="0.2">
      <c r="A58" s="20">
        <v>217111850</v>
      </c>
      <c r="B58" s="6" t="s">
        <v>153</v>
      </c>
      <c r="C58" s="6" t="s">
        <v>154</v>
      </c>
      <c r="D58" s="6" t="s">
        <v>1167</v>
      </c>
      <c r="E58" s="6"/>
      <c r="F58" s="6"/>
      <c r="G58" s="6">
        <v>7241</v>
      </c>
      <c r="H58" s="6" t="s">
        <v>1187</v>
      </c>
      <c r="I58" s="6"/>
      <c r="J58" s="6" t="s">
        <v>157</v>
      </c>
      <c r="K58" s="6" t="s">
        <v>204</v>
      </c>
      <c r="L58" s="6" t="s">
        <v>159</v>
      </c>
      <c r="M58" s="6">
        <v>48210</v>
      </c>
      <c r="N58" s="6">
        <v>1058</v>
      </c>
      <c r="O58" s="6">
        <v>70000</v>
      </c>
      <c r="P58" s="6">
        <v>4</v>
      </c>
      <c r="Q58" s="6">
        <v>1.1000000000000001</v>
      </c>
      <c r="R58" s="6">
        <v>1250</v>
      </c>
      <c r="S58" s="6">
        <v>0</v>
      </c>
      <c r="T58" s="6" t="s">
        <v>160</v>
      </c>
      <c r="U58" s="6" t="s">
        <v>1188</v>
      </c>
      <c r="V58" s="6" t="s">
        <v>302</v>
      </c>
      <c r="W58" s="6" t="s">
        <v>248</v>
      </c>
      <c r="X58" s="22">
        <v>240</v>
      </c>
      <c r="Y58" s="6"/>
      <c r="Z58" s="6"/>
      <c r="AA58" s="6"/>
      <c r="AB58" s="6" t="s">
        <v>441</v>
      </c>
      <c r="AC58" s="6"/>
      <c r="AD58" s="6"/>
      <c r="AE58" s="6"/>
      <c r="AF58" s="6"/>
      <c r="AG58" s="6"/>
      <c r="AH58" s="6"/>
      <c r="AI58" s="6"/>
      <c r="AJ58" s="6"/>
      <c r="AK58" s="6"/>
      <c r="AL58" s="6"/>
      <c r="AM58" s="6"/>
      <c r="AN58" s="6"/>
      <c r="AO58" s="6"/>
      <c r="AP58" s="6"/>
      <c r="AQ58" s="6"/>
      <c r="AR58" s="6"/>
      <c r="AS58" s="6"/>
      <c r="AT58" s="6" t="s">
        <v>276</v>
      </c>
      <c r="AU58" s="6" t="s">
        <v>1189</v>
      </c>
      <c r="AV58" s="6" t="s">
        <v>1190</v>
      </c>
      <c r="AW58" s="6" t="s">
        <v>167</v>
      </c>
      <c r="AX58" s="6"/>
      <c r="AY58" s="6" t="s">
        <v>1191</v>
      </c>
      <c r="AZ58" s="6" t="s">
        <v>218</v>
      </c>
      <c r="BA58" s="6" t="s">
        <v>1192</v>
      </c>
      <c r="BB58" s="6" t="s">
        <v>171</v>
      </c>
      <c r="BC58" s="6" t="s">
        <v>1193</v>
      </c>
      <c r="BD58" s="6"/>
      <c r="BE58" s="6"/>
      <c r="BF58" s="6"/>
      <c r="BG58" s="6" t="s">
        <v>173</v>
      </c>
      <c r="BH58" s="6">
        <v>33</v>
      </c>
      <c r="BI58" s="6"/>
      <c r="BJ58" s="6"/>
      <c r="BK58" s="6" t="s">
        <v>174</v>
      </c>
      <c r="BL58" s="6" t="s">
        <v>664</v>
      </c>
      <c r="BM58" s="6" t="s">
        <v>176</v>
      </c>
      <c r="BN58" s="6" t="b">
        <v>1</v>
      </c>
      <c r="BO58" s="6" t="b">
        <v>1</v>
      </c>
      <c r="BP58" s="6"/>
      <c r="BQ58" s="6" t="b">
        <v>0</v>
      </c>
      <c r="BR58" s="6"/>
      <c r="BS58" s="6"/>
      <c r="BT58" s="21"/>
      <c r="BU58" s="1">
        <v>43097.428715277776</v>
      </c>
      <c r="BV58" t="s">
        <v>259</v>
      </c>
      <c r="BY58" t="s">
        <v>1194</v>
      </c>
      <c r="BZ58" t="s">
        <v>179</v>
      </c>
      <c r="CA58" t="s">
        <v>1195</v>
      </c>
      <c r="CB58" t="s">
        <v>1196</v>
      </c>
      <c r="CC58" t="s">
        <v>1197</v>
      </c>
      <c r="CD58">
        <v>188903</v>
      </c>
      <c r="CE58" s="2">
        <v>43097</v>
      </c>
      <c r="CF58">
        <v>85972</v>
      </c>
      <c r="CG58" t="s">
        <v>1198</v>
      </c>
      <c r="CH58" t="s">
        <v>1195</v>
      </c>
      <c r="CI58">
        <v>70000</v>
      </c>
      <c r="CJ58" s="2">
        <v>43096</v>
      </c>
      <c r="CK58" t="s">
        <v>183</v>
      </c>
      <c r="CL58" t="s">
        <v>184</v>
      </c>
      <c r="CN58" t="s">
        <v>1199</v>
      </c>
      <c r="CR58">
        <v>70000</v>
      </c>
      <c r="CT58" t="s">
        <v>186</v>
      </c>
      <c r="CU58" t="s">
        <v>1200</v>
      </c>
      <c r="CZ58" t="b">
        <v>1</v>
      </c>
      <c r="DA58" t="b">
        <v>1</v>
      </c>
      <c r="DB58" t="b">
        <v>1</v>
      </c>
      <c r="DC58" t="b">
        <v>1</v>
      </c>
      <c r="DD58">
        <v>1</v>
      </c>
      <c r="DE58" t="b">
        <v>0</v>
      </c>
      <c r="DF58" t="s">
        <v>336</v>
      </c>
      <c r="DG58" t="s">
        <v>1201</v>
      </c>
      <c r="DH58" t="s">
        <v>1202</v>
      </c>
      <c r="DJ58" t="s">
        <v>189</v>
      </c>
      <c r="DK58" t="s">
        <v>204</v>
      </c>
      <c r="DS58" t="s">
        <v>10</v>
      </c>
      <c r="DT58" t="s">
        <v>190</v>
      </c>
      <c r="DU58" t="s">
        <v>191</v>
      </c>
      <c r="DX58" s="3">
        <v>1250</v>
      </c>
      <c r="DZ58" t="s">
        <v>295</v>
      </c>
      <c r="EA58" s="3">
        <v>1250</v>
      </c>
      <c r="EB58">
        <v>833</v>
      </c>
      <c r="ED58">
        <v>480.18</v>
      </c>
      <c r="EE58">
        <v>93.17</v>
      </c>
      <c r="EF58" t="s">
        <v>1203</v>
      </c>
      <c r="EG58" t="b">
        <v>0</v>
      </c>
      <c r="EH58" s="1">
        <v>43097.428715277776</v>
      </c>
      <c r="EI58" t="s">
        <v>195</v>
      </c>
      <c r="EL58" t="s">
        <v>176</v>
      </c>
      <c r="EM58" t="s">
        <v>196</v>
      </c>
      <c r="EQ58">
        <v>1922</v>
      </c>
      <c r="ES58" t="s">
        <v>197</v>
      </c>
      <c r="ET58">
        <v>5101</v>
      </c>
      <c r="EU58" t="s">
        <v>1204</v>
      </c>
      <c r="EV58" t="s">
        <v>199</v>
      </c>
      <c r="EX58">
        <v>10</v>
      </c>
      <c r="EZ58" s="13">
        <f t="shared" si="2"/>
        <v>56</v>
      </c>
      <c r="FA58" s="13">
        <f t="shared" si="3"/>
        <v>53.2</v>
      </c>
      <c r="FB58" s="13">
        <f t="shared" si="4"/>
        <v>50.4</v>
      </c>
      <c r="FC58" s="13">
        <f>IF(K58=2,[1]Assumptions!$B$14,IF([1]Ferndale!K58=3,[1]Assumptions!$B$15,IF([1]Ferndale!K58=4,[1]Assumptions!$B$16,0)))</f>
        <v>0</v>
      </c>
      <c r="FD58" s="28"/>
      <c r="FE58" s="13">
        <f t="shared" si="5"/>
        <v>0</v>
      </c>
      <c r="FF58" s="13" t="e">
        <f>(J58/2)*[1]Assumptions!$H$2</f>
        <v>#VALUE!</v>
      </c>
      <c r="FG58" s="13">
        <f t="shared" si="6"/>
        <v>1200</v>
      </c>
      <c r="FH58" s="13">
        <f t="shared" si="7"/>
        <v>300.62010888679788</v>
      </c>
      <c r="FI58" s="13">
        <f t="shared" si="8"/>
        <v>270.55809799811811</v>
      </c>
      <c r="FJ58" s="14" t="e">
        <f t="shared" si="0"/>
        <v>#VALUE!</v>
      </c>
      <c r="FK58" s="15">
        <f t="shared" si="1"/>
        <v>0</v>
      </c>
      <c r="FL58" s="16" t="e">
        <f t="shared" si="9"/>
        <v>#VALUE!</v>
      </c>
      <c r="FM58" s="16" t="e">
        <f t="shared" si="10"/>
        <v>#VALUE!</v>
      </c>
      <c r="FN58" s="16" t="e">
        <f t="shared" si="11"/>
        <v>#VALUE!</v>
      </c>
      <c r="FO58" s="16" t="e">
        <f t="shared" si="12"/>
        <v>#VALUE!</v>
      </c>
    </row>
    <row r="59" spans="1:171" x14ac:dyDescent="0.2">
      <c r="A59" s="20">
        <v>217067669</v>
      </c>
      <c r="B59" s="6" t="s">
        <v>153</v>
      </c>
      <c r="C59" s="6" t="s">
        <v>154</v>
      </c>
      <c r="D59" s="6" t="s">
        <v>475</v>
      </c>
      <c r="E59" s="6"/>
      <c r="F59" s="6"/>
      <c r="G59" s="6">
        <v>977</v>
      </c>
      <c r="H59" s="6" t="s">
        <v>1205</v>
      </c>
      <c r="I59" s="6"/>
      <c r="J59" s="6" t="s">
        <v>421</v>
      </c>
      <c r="K59" s="6" t="s">
        <v>477</v>
      </c>
      <c r="L59" s="6" t="s">
        <v>159</v>
      </c>
      <c r="M59" s="6">
        <v>48230</v>
      </c>
      <c r="N59" s="6">
        <v>1836</v>
      </c>
      <c r="O59" s="6">
        <v>379000</v>
      </c>
      <c r="P59" s="6">
        <v>3</v>
      </c>
      <c r="Q59" s="6">
        <v>1.1000000000000001</v>
      </c>
      <c r="R59" s="6">
        <v>1629</v>
      </c>
      <c r="S59" s="6">
        <v>0</v>
      </c>
      <c r="T59" s="6" t="s">
        <v>160</v>
      </c>
      <c r="U59" s="6" t="s">
        <v>1206</v>
      </c>
      <c r="V59" s="6" t="s">
        <v>302</v>
      </c>
      <c r="W59" s="6" t="s">
        <v>248</v>
      </c>
      <c r="X59" s="6">
        <v>425.9</v>
      </c>
      <c r="Y59" s="6"/>
      <c r="Z59" s="6"/>
      <c r="AA59" s="6"/>
      <c r="AB59" s="6" t="s">
        <v>458</v>
      </c>
      <c r="AC59" s="6"/>
      <c r="AD59" s="6"/>
      <c r="AE59" s="6"/>
      <c r="AF59" s="6"/>
      <c r="AG59" s="6"/>
      <c r="AH59" s="6"/>
      <c r="AI59" s="6"/>
      <c r="AJ59" s="6"/>
      <c r="AK59" s="6"/>
      <c r="AL59" s="6"/>
      <c r="AM59" s="6"/>
      <c r="AN59" s="6"/>
      <c r="AO59" s="6"/>
      <c r="AP59" s="6"/>
      <c r="AQ59" s="6"/>
      <c r="AR59" s="6"/>
      <c r="AS59" s="6"/>
      <c r="AT59" s="6" t="s">
        <v>276</v>
      </c>
      <c r="AU59" s="6" t="s">
        <v>1207</v>
      </c>
      <c r="AV59" s="6" t="s">
        <v>1208</v>
      </c>
      <c r="AW59" s="6" t="s">
        <v>1209</v>
      </c>
      <c r="AX59" s="6"/>
      <c r="AY59" s="6" t="s">
        <v>1210</v>
      </c>
      <c r="AZ59" s="6" t="s">
        <v>218</v>
      </c>
      <c r="BA59" s="6" t="s">
        <v>915</v>
      </c>
      <c r="BB59" s="6" t="s">
        <v>171</v>
      </c>
      <c r="BC59" s="6" t="s">
        <v>220</v>
      </c>
      <c r="BD59" s="6" t="s">
        <v>1211</v>
      </c>
      <c r="BE59" s="6" t="s">
        <v>522</v>
      </c>
      <c r="BF59" s="6" t="s">
        <v>283</v>
      </c>
      <c r="BG59" s="6" t="s">
        <v>173</v>
      </c>
      <c r="BH59" s="6">
        <v>47</v>
      </c>
      <c r="BI59" s="6" t="s">
        <v>1212</v>
      </c>
      <c r="BJ59" s="6" t="s">
        <v>1213</v>
      </c>
      <c r="BK59" s="6" t="s">
        <v>1214</v>
      </c>
      <c r="BL59" s="6" t="s">
        <v>285</v>
      </c>
      <c r="BM59" s="6" t="s">
        <v>176</v>
      </c>
      <c r="BN59" s="6" t="b">
        <v>1</v>
      </c>
      <c r="BO59" s="6" t="b">
        <v>1</v>
      </c>
      <c r="BP59" s="6" t="s">
        <v>1215</v>
      </c>
      <c r="BQ59" s="6" t="b">
        <v>0</v>
      </c>
      <c r="BR59" s="6"/>
      <c r="BS59" s="6"/>
      <c r="BT59" s="21"/>
      <c r="BU59" s="1">
        <v>43138.668356481481</v>
      </c>
      <c r="BV59" t="s">
        <v>587</v>
      </c>
      <c r="BX59" t="s">
        <v>723</v>
      </c>
      <c r="BY59" t="s">
        <v>1216</v>
      </c>
      <c r="BZ59" t="s">
        <v>179</v>
      </c>
      <c r="CA59" t="s">
        <v>1217</v>
      </c>
      <c r="CB59" t="s">
        <v>1218</v>
      </c>
      <c r="CC59" t="s">
        <v>1219</v>
      </c>
      <c r="CD59">
        <v>388859</v>
      </c>
      <c r="CE59" s="2">
        <v>42948</v>
      </c>
      <c r="CF59">
        <v>359850</v>
      </c>
      <c r="CG59" t="s">
        <v>1220</v>
      </c>
      <c r="CH59" t="s">
        <v>1208</v>
      </c>
      <c r="CI59">
        <v>379000</v>
      </c>
      <c r="CJ59" s="2">
        <v>42948</v>
      </c>
      <c r="CK59" t="s">
        <v>183</v>
      </c>
      <c r="CL59" t="s">
        <v>184</v>
      </c>
      <c r="CM59" t="s">
        <v>1010</v>
      </c>
      <c r="CN59" t="s">
        <v>1221</v>
      </c>
      <c r="CR59">
        <v>379000</v>
      </c>
      <c r="CT59" t="s">
        <v>186</v>
      </c>
      <c r="CU59">
        <v>39009020942000</v>
      </c>
      <c r="CZ59" t="b">
        <v>1</v>
      </c>
      <c r="DA59" t="b">
        <v>1</v>
      </c>
      <c r="DB59" t="b">
        <v>1</v>
      </c>
      <c r="DC59" t="b">
        <v>1</v>
      </c>
      <c r="DD59">
        <v>41</v>
      </c>
      <c r="DE59" t="b">
        <v>0</v>
      </c>
      <c r="DF59" t="s">
        <v>1222</v>
      </c>
      <c r="DG59" t="s">
        <v>1223</v>
      </c>
      <c r="DH59" t="s">
        <v>1224</v>
      </c>
      <c r="DJ59" t="s">
        <v>189</v>
      </c>
      <c r="DK59" t="s">
        <v>493</v>
      </c>
      <c r="DS59" t="s">
        <v>10</v>
      </c>
      <c r="DT59" t="s">
        <v>190</v>
      </c>
      <c r="DU59" t="s">
        <v>191</v>
      </c>
      <c r="DX59" s="3">
        <v>2448</v>
      </c>
      <c r="DY59">
        <v>819</v>
      </c>
      <c r="DZ59" t="s">
        <v>295</v>
      </c>
      <c r="EA59" s="3">
        <v>1629</v>
      </c>
      <c r="EB59">
        <v>819</v>
      </c>
      <c r="EC59" t="s">
        <v>1225</v>
      </c>
      <c r="ED59">
        <v>2479</v>
      </c>
      <c r="EE59">
        <v>3038</v>
      </c>
      <c r="EF59" t="s">
        <v>1226</v>
      </c>
      <c r="EG59" t="b">
        <v>0</v>
      </c>
      <c r="EH59" s="1">
        <v>42948.436319444445</v>
      </c>
      <c r="EI59" t="s">
        <v>195</v>
      </c>
      <c r="EL59" t="s">
        <v>176</v>
      </c>
      <c r="EM59" t="s">
        <v>196</v>
      </c>
      <c r="EQ59">
        <v>1955</v>
      </c>
      <c r="ES59" t="s">
        <v>197</v>
      </c>
      <c r="ET59">
        <v>5065</v>
      </c>
      <c r="EU59" t="s">
        <v>1108</v>
      </c>
      <c r="EV59" t="s">
        <v>199</v>
      </c>
      <c r="EX59">
        <v>11</v>
      </c>
      <c r="EZ59" s="13">
        <f t="shared" si="2"/>
        <v>232.65807243707795</v>
      </c>
      <c r="FA59" s="13">
        <f t="shared" si="3"/>
        <v>221.02516881522408</v>
      </c>
      <c r="FB59" s="13">
        <f t="shared" si="4"/>
        <v>209.39226519337018</v>
      </c>
      <c r="FC59" s="13">
        <f>IF(K59=2,[1]Assumptions!$B$14,IF([1]Ferndale!K59=3,[1]Assumptions!$B$15,IF([1]Ferndale!K59=4,[1]Assumptions!$B$16,0)))</f>
        <v>0</v>
      </c>
      <c r="FD59" s="28"/>
      <c r="FE59" s="13">
        <f t="shared" si="5"/>
        <v>0</v>
      </c>
      <c r="FF59" s="13" t="e">
        <f>(J59/2)*[1]Assumptions!$H$2</f>
        <v>#VALUE!</v>
      </c>
      <c r="FG59" s="13">
        <f t="shared" si="6"/>
        <v>1200</v>
      </c>
      <c r="FH59" s="13">
        <f t="shared" si="7"/>
        <v>1627.6431609728056</v>
      </c>
      <c r="FI59" s="13">
        <f t="shared" si="8"/>
        <v>1464.8788448755251</v>
      </c>
      <c r="FJ59" s="14" t="e">
        <f t="shared" si="0"/>
        <v>#VALUE!</v>
      </c>
      <c r="FK59" s="15">
        <f t="shared" si="1"/>
        <v>0</v>
      </c>
      <c r="FL59" s="16" t="e">
        <f t="shared" si="9"/>
        <v>#VALUE!</v>
      </c>
      <c r="FM59" s="16" t="e">
        <f t="shared" si="10"/>
        <v>#VALUE!</v>
      </c>
      <c r="FN59" s="16" t="e">
        <f t="shared" si="11"/>
        <v>#VALUE!</v>
      </c>
      <c r="FO59" s="16" t="e">
        <f t="shared" si="12"/>
        <v>#VALUE!</v>
      </c>
    </row>
    <row r="60" spans="1:171" x14ac:dyDescent="0.2">
      <c r="A60" s="20">
        <v>217110382</v>
      </c>
      <c r="B60" s="6" t="s">
        <v>153</v>
      </c>
      <c r="C60" s="6" t="s">
        <v>154</v>
      </c>
      <c r="D60" s="6" t="s">
        <v>201</v>
      </c>
      <c r="E60" s="6"/>
      <c r="F60" s="6"/>
      <c r="G60" s="6">
        <v>2415</v>
      </c>
      <c r="H60" s="6" t="s">
        <v>1227</v>
      </c>
      <c r="I60" s="6"/>
      <c r="J60" s="6"/>
      <c r="K60" s="6" t="s">
        <v>204</v>
      </c>
      <c r="L60" s="6" t="s">
        <v>159</v>
      </c>
      <c r="M60" s="6">
        <v>48214</v>
      </c>
      <c r="N60" s="6"/>
      <c r="O60" s="6">
        <v>849000</v>
      </c>
      <c r="P60" s="6">
        <v>6</v>
      </c>
      <c r="Q60" s="6">
        <v>4.2</v>
      </c>
      <c r="R60" s="6">
        <v>5200</v>
      </c>
      <c r="S60" s="6">
        <v>0.31</v>
      </c>
      <c r="T60" s="6" t="s">
        <v>160</v>
      </c>
      <c r="U60" s="6" t="s">
        <v>983</v>
      </c>
      <c r="V60" s="6" t="s">
        <v>247</v>
      </c>
      <c r="W60" s="6" t="s">
        <v>1228</v>
      </c>
      <c r="X60" s="6"/>
      <c r="Y60" s="6"/>
      <c r="Z60" s="6"/>
      <c r="AA60" s="6"/>
      <c r="AB60" s="6" t="s">
        <v>458</v>
      </c>
      <c r="AC60" s="6"/>
      <c r="AD60" s="6"/>
      <c r="AE60" s="6"/>
      <c r="AF60" s="6"/>
      <c r="AG60" s="6"/>
      <c r="AH60" s="6"/>
      <c r="AI60" s="6"/>
      <c r="AJ60" s="6"/>
      <c r="AK60" s="6"/>
      <c r="AL60" s="6"/>
      <c r="AM60" s="6"/>
      <c r="AN60" s="6"/>
      <c r="AO60" s="6"/>
      <c r="AP60" s="6"/>
      <c r="AQ60" s="6"/>
      <c r="AR60" s="6"/>
      <c r="AS60" s="6"/>
      <c r="AT60" s="6" t="s">
        <v>276</v>
      </c>
      <c r="AU60" s="6" t="s">
        <v>1229</v>
      </c>
      <c r="AV60" s="6" t="s">
        <v>1230</v>
      </c>
      <c r="AW60" s="6" t="s">
        <v>1231</v>
      </c>
      <c r="AX60" s="6"/>
      <c r="AY60" s="6" t="s">
        <v>1232</v>
      </c>
      <c r="AZ60" s="6" t="s">
        <v>169</v>
      </c>
      <c r="BA60" s="6" t="s">
        <v>1233</v>
      </c>
      <c r="BB60" s="6" t="s">
        <v>254</v>
      </c>
      <c r="BC60" s="6" t="s">
        <v>1234</v>
      </c>
      <c r="BD60" s="6" t="s">
        <v>1235</v>
      </c>
      <c r="BE60" s="6" t="s">
        <v>522</v>
      </c>
      <c r="BF60" s="6" t="s">
        <v>1236</v>
      </c>
      <c r="BG60" s="6" t="s">
        <v>173</v>
      </c>
      <c r="BH60" s="6">
        <v>75</v>
      </c>
      <c r="BI60" s="6" t="s">
        <v>1237</v>
      </c>
      <c r="BJ60" s="6" t="s">
        <v>1238</v>
      </c>
      <c r="BK60" s="6" t="s">
        <v>968</v>
      </c>
      <c r="BL60" s="6" t="s">
        <v>1239</v>
      </c>
      <c r="BM60" s="6" t="s">
        <v>176</v>
      </c>
      <c r="BN60" s="6" t="b">
        <v>1</v>
      </c>
      <c r="BO60" s="6" t="b">
        <v>1</v>
      </c>
      <c r="BP60" s="6" t="s">
        <v>1240</v>
      </c>
      <c r="BQ60" s="6" t="b">
        <v>0</v>
      </c>
      <c r="BR60" s="6"/>
      <c r="BS60" s="6"/>
      <c r="BT60" s="21"/>
      <c r="BU60" s="1">
        <v>43087.658252314817</v>
      </c>
      <c r="BV60" t="s">
        <v>259</v>
      </c>
      <c r="BY60" t="s">
        <v>1241</v>
      </c>
      <c r="BZ60" t="s">
        <v>179</v>
      </c>
      <c r="CA60" t="s">
        <v>1230</v>
      </c>
      <c r="CB60" t="s">
        <v>1242</v>
      </c>
      <c r="CC60" t="s">
        <v>1243</v>
      </c>
      <c r="CD60">
        <v>203262</v>
      </c>
      <c r="CE60" s="2">
        <v>43087</v>
      </c>
      <c r="CF60">
        <v>355395</v>
      </c>
      <c r="CG60" t="s">
        <v>640</v>
      </c>
      <c r="CH60" t="s">
        <v>1244</v>
      </c>
      <c r="CI60">
        <v>849000</v>
      </c>
      <c r="CJ60" s="2">
        <v>43087</v>
      </c>
      <c r="CK60" t="s">
        <v>183</v>
      </c>
      <c r="CL60" t="s">
        <v>184</v>
      </c>
      <c r="CN60" t="s">
        <v>1245</v>
      </c>
      <c r="CR60">
        <v>849000</v>
      </c>
      <c r="CT60" t="s">
        <v>186</v>
      </c>
      <c r="CU60" t="s">
        <v>1246</v>
      </c>
      <c r="CZ60" t="b">
        <v>1</v>
      </c>
      <c r="DA60" t="b">
        <v>1</v>
      </c>
      <c r="DB60" t="b">
        <v>1</v>
      </c>
      <c r="DC60" t="b">
        <v>1</v>
      </c>
      <c r="DD60">
        <v>31</v>
      </c>
      <c r="DE60" t="b">
        <v>0</v>
      </c>
      <c r="DF60" t="s">
        <v>336</v>
      </c>
      <c r="DG60" t="s">
        <v>1247</v>
      </c>
      <c r="DH60" t="s">
        <v>1247</v>
      </c>
      <c r="DI60" t="b">
        <v>0</v>
      </c>
      <c r="DJ60" t="s">
        <v>189</v>
      </c>
      <c r="DK60" t="s">
        <v>204</v>
      </c>
      <c r="DS60" t="s">
        <v>10</v>
      </c>
      <c r="DT60" t="s">
        <v>190</v>
      </c>
      <c r="DU60" t="s">
        <v>191</v>
      </c>
      <c r="DX60" s="3">
        <v>7200</v>
      </c>
      <c r="DY60" s="3">
        <v>2000</v>
      </c>
      <c r="DZ60" t="s">
        <v>700</v>
      </c>
      <c r="EA60" s="3">
        <v>5200</v>
      </c>
      <c r="EB60" s="3">
        <v>2500</v>
      </c>
      <c r="ED60">
        <v>5650.98</v>
      </c>
      <c r="EE60">
        <v>1050</v>
      </c>
      <c r="EF60" t="s">
        <v>237</v>
      </c>
      <c r="EG60" t="b">
        <v>0</v>
      </c>
      <c r="EH60" s="1">
        <v>43100.671655092592</v>
      </c>
      <c r="EI60" t="s">
        <v>195</v>
      </c>
      <c r="EK60" t="s">
        <v>1248</v>
      </c>
      <c r="EL60" t="s">
        <v>1249</v>
      </c>
      <c r="EM60" t="s">
        <v>196</v>
      </c>
      <c r="EQ60">
        <v>1925</v>
      </c>
      <c r="ER60">
        <v>2017</v>
      </c>
      <c r="ES60" t="s">
        <v>197</v>
      </c>
      <c r="ET60">
        <v>5053</v>
      </c>
      <c r="EU60" t="s">
        <v>1250</v>
      </c>
      <c r="EV60" t="s">
        <v>199</v>
      </c>
      <c r="EX60">
        <v>20</v>
      </c>
      <c r="EZ60" s="13">
        <f t="shared" si="2"/>
        <v>163.26923076923077</v>
      </c>
      <c r="FA60" s="13">
        <f t="shared" si="3"/>
        <v>155.10576923076923</v>
      </c>
      <c r="FB60" s="13">
        <f t="shared" si="4"/>
        <v>146.94230769230768</v>
      </c>
      <c r="FC60" s="13">
        <f>IF(K60=2,[1]Assumptions!$B$14,IF([1]Ferndale!K60=3,[1]Assumptions!$B$15,IF([1]Ferndale!K60=4,[1]Assumptions!$B$16,0)))</f>
        <v>0</v>
      </c>
      <c r="FD60" s="28"/>
      <c r="FE60" s="13">
        <f t="shared" si="5"/>
        <v>0</v>
      </c>
      <c r="FF60" s="13">
        <f>(J60/2)*[1]Assumptions!$H$2</f>
        <v>0</v>
      </c>
      <c r="FG60" s="13">
        <f t="shared" si="6"/>
        <v>0</v>
      </c>
      <c r="FH60" s="13">
        <f t="shared" si="7"/>
        <v>3646.0924634984485</v>
      </c>
      <c r="FI60" s="13">
        <f t="shared" si="8"/>
        <v>3281.4832171486037</v>
      </c>
      <c r="FJ60" s="14" t="e">
        <f t="shared" si="0"/>
        <v>#DIV/0!</v>
      </c>
      <c r="FK60" s="15">
        <f t="shared" si="1"/>
        <v>0</v>
      </c>
      <c r="FL60" s="16">
        <f t="shared" si="9"/>
        <v>0</v>
      </c>
      <c r="FM60" s="16">
        <f t="shared" si="10"/>
        <v>-0.2576743790458268</v>
      </c>
      <c r="FN60" s="16">
        <f t="shared" si="11"/>
        <v>0</v>
      </c>
      <c r="FO60" s="16">
        <f t="shared" si="12"/>
        <v>-0.25767437904582674</v>
      </c>
    </row>
    <row r="61" spans="1:171" x14ac:dyDescent="0.2">
      <c r="A61" s="20">
        <v>217060377</v>
      </c>
      <c r="B61" s="6" t="s">
        <v>153</v>
      </c>
      <c r="C61" s="6" t="s">
        <v>154</v>
      </c>
      <c r="D61" s="6" t="s">
        <v>242</v>
      </c>
      <c r="E61" s="6"/>
      <c r="F61" s="6"/>
      <c r="G61" s="6">
        <v>637</v>
      </c>
      <c r="H61" s="6" t="s">
        <v>1251</v>
      </c>
      <c r="I61" s="6"/>
      <c r="J61" s="6" t="s">
        <v>157</v>
      </c>
      <c r="K61" s="6" t="s">
        <v>204</v>
      </c>
      <c r="L61" s="6" t="s">
        <v>159</v>
      </c>
      <c r="M61" s="6">
        <v>48202</v>
      </c>
      <c r="N61" s="6">
        <v>2150</v>
      </c>
      <c r="O61" s="6">
        <v>42900</v>
      </c>
      <c r="P61" s="6">
        <v>3</v>
      </c>
      <c r="Q61" s="6">
        <v>1</v>
      </c>
      <c r="R61" s="6">
        <v>1248</v>
      </c>
      <c r="S61" s="6">
        <v>0.08</v>
      </c>
      <c r="T61" s="6" t="s">
        <v>245</v>
      </c>
      <c r="U61" s="6"/>
      <c r="V61" s="6" t="s">
        <v>302</v>
      </c>
      <c r="W61" s="6" t="s">
        <v>248</v>
      </c>
      <c r="X61" s="6">
        <v>0</v>
      </c>
      <c r="Y61" s="6"/>
      <c r="Z61" s="6"/>
      <c r="AA61" s="6"/>
      <c r="AB61" s="6" t="s">
        <v>163</v>
      </c>
      <c r="AC61" s="6"/>
      <c r="AD61" s="6"/>
      <c r="AE61" s="6"/>
      <c r="AF61" s="6"/>
      <c r="AG61" s="6"/>
      <c r="AH61" s="6"/>
      <c r="AI61" s="6"/>
      <c r="AJ61" s="6"/>
      <c r="AK61" s="6"/>
      <c r="AL61" s="6"/>
      <c r="AM61" s="6"/>
      <c r="AN61" s="6"/>
      <c r="AO61" s="6"/>
      <c r="AP61" s="6"/>
      <c r="AQ61" s="6"/>
      <c r="AR61" s="6"/>
      <c r="AS61" s="6"/>
      <c r="AT61" s="6" t="s">
        <v>479</v>
      </c>
      <c r="AU61" s="6" t="s">
        <v>1252</v>
      </c>
      <c r="AV61" s="6" t="s">
        <v>1253</v>
      </c>
      <c r="AW61" s="6"/>
      <c r="AX61" s="6"/>
      <c r="AY61" s="6" t="s">
        <v>1254</v>
      </c>
      <c r="AZ61" s="6" t="s">
        <v>169</v>
      </c>
      <c r="BA61" s="6" t="s">
        <v>1255</v>
      </c>
      <c r="BB61" s="6" t="s">
        <v>171</v>
      </c>
      <c r="BC61" s="6" t="s">
        <v>1256</v>
      </c>
      <c r="BD61" s="6"/>
      <c r="BE61" s="6" t="s">
        <v>419</v>
      </c>
      <c r="BF61" s="6" t="s">
        <v>257</v>
      </c>
      <c r="BG61" s="6" t="s">
        <v>173</v>
      </c>
      <c r="BH61" s="6">
        <v>30</v>
      </c>
      <c r="BI61" s="6"/>
      <c r="BJ61" s="6"/>
      <c r="BK61" s="6" t="s">
        <v>174</v>
      </c>
      <c r="BL61" s="6" t="s">
        <v>285</v>
      </c>
      <c r="BM61" s="6" t="s">
        <v>176</v>
      </c>
      <c r="BN61" s="6" t="b">
        <v>0</v>
      </c>
      <c r="BO61" s="6" t="b">
        <v>1</v>
      </c>
      <c r="BP61" s="6"/>
      <c r="BQ61" s="6" t="b">
        <v>0</v>
      </c>
      <c r="BR61" s="6"/>
      <c r="BS61" s="6"/>
      <c r="BT61" s="21"/>
      <c r="BU61" s="1">
        <v>43215.46770833333</v>
      </c>
      <c r="BV61" t="s">
        <v>226</v>
      </c>
      <c r="BW61">
        <v>19900</v>
      </c>
      <c r="BX61" t="s">
        <v>588</v>
      </c>
      <c r="BY61" t="s">
        <v>1257</v>
      </c>
      <c r="BZ61" t="s">
        <v>179</v>
      </c>
      <c r="CA61" t="s">
        <v>1258</v>
      </c>
      <c r="CB61" t="s">
        <v>1259</v>
      </c>
      <c r="CC61" t="s">
        <v>1252</v>
      </c>
      <c r="CD61">
        <v>391842</v>
      </c>
      <c r="CE61" s="2">
        <v>42928</v>
      </c>
      <c r="CF61">
        <v>381811</v>
      </c>
      <c r="CG61" t="s">
        <v>1260</v>
      </c>
      <c r="CH61" t="s">
        <v>1261</v>
      </c>
      <c r="CI61">
        <v>42900</v>
      </c>
      <c r="CJ61" s="2">
        <v>42928</v>
      </c>
      <c r="CK61" t="s">
        <v>183</v>
      </c>
      <c r="CL61" t="s">
        <v>184</v>
      </c>
      <c r="CN61" t="s">
        <v>1262</v>
      </c>
      <c r="CR61">
        <v>19900</v>
      </c>
      <c r="CT61" t="s">
        <v>186</v>
      </c>
      <c r="CU61" t="s">
        <v>1263</v>
      </c>
      <c r="CZ61" t="b">
        <v>1</v>
      </c>
      <c r="DA61" t="b">
        <v>1</v>
      </c>
      <c r="DB61" t="b">
        <v>1</v>
      </c>
      <c r="DC61" t="b">
        <v>1</v>
      </c>
      <c r="DD61">
        <v>12</v>
      </c>
      <c r="DE61" t="b">
        <v>0</v>
      </c>
      <c r="DF61" t="s">
        <v>1084</v>
      </c>
      <c r="DG61" t="s">
        <v>1264</v>
      </c>
      <c r="DH61" t="s">
        <v>1265</v>
      </c>
      <c r="DJ61" t="s">
        <v>189</v>
      </c>
      <c r="DK61" t="s">
        <v>204</v>
      </c>
      <c r="DS61" t="s">
        <v>10</v>
      </c>
      <c r="DT61" t="s">
        <v>578</v>
      </c>
      <c r="DU61" t="s">
        <v>191</v>
      </c>
      <c r="DX61" s="3">
        <v>1248</v>
      </c>
      <c r="DZ61" t="s">
        <v>295</v>
      </c>
      <c r="EA61" s="3">
        <v>1248</v>
      </c>
      <c r="EB61">
        <v>950</v>
      </c>
      <c r="EC61" t="s">
        <v>1266</v>
      </c>
      <c r="ED61">
        <v>657</v>
      </c>
      <c r="EE61">
        <v>62</v>
      </c>
      <c r="EF61" t="s">
        <v>395</v>
      </c>
      <c r="EG61" t="b">
        <v>0</v>
      </c>
      <c r="EH61" s="1">
        <v>42928.63208333333</v>
      </c>
      <c r="EI61" t="s">
        <v>195</v>
      </c>
      <c r="EM61" t="s">
        <v>196</v>
      </c>
      <c r="EQ61">
        <v>1912</v>
      </c>
      <c r="ES61" t="s">
        <v>197</v>
      </c>
      <c r="ET61">
        <v>5043</v>
      </c>
      <c r="EX61">
        <v>7</v>
      </c>
      <c r="EZ61" s="13">
        <f t="shared" si="2"/>
        <v>34.375</v>
      </c>
      <c r="FA61" s="13">
        <f t="shared" si="3"/>
        <v>32.65625</v>
      </c>
      <c r="FB61" s="13">
        <f t="shared" si="4"/>
        <v>30.9375</v>
      </c>
      <c r="FC61" s="13">
        <f>IF(K61=2,[1]Assumptions!$B$14,IF([1]Ferndale!K61=3,[1]Assumptions!$B$15,IF([1]Ferndale!K61=4,[1]Assumptions!$B$16,0)))</f>
        <v>0</v>
      </c>
      <c r="FD61" s="28"/>
      <c r="FE61" s="13">
        <f t="shared" si="5"/>
        <v>0</v>
      </c>
      <c r="FF61" s="13" t="e">
        <f>(J61/2)*[1]Assumptions!$H$2</f>
        <v>#VALUE!</v>
      </c>
      <c r="FG61" s="13">
        <f t="shared" si="6"/>
        <v>1200</v>
      </c>
      <c r="FH61" s="13">
        <f t="shared" si="7"/>
        <v>184.23718101776612</v>
      </c>
      <c r="FI61" s="13">
        <f t="shared" si="8"/>
        <v>165.8134629159895</v>
      </c>
      <c r="FJ61" s="14" t="e">
        <f t="shared" si="0"/>
        <v>#VALUE!</v>
      </c>
      <c r="FK61" s="15">
        <f t="shared" si="1"/>
        <v>0</v>
      </c>
      <c r="FL61" s="16" t="e">
        <f t="shared" si="9"/>
        <v>#VALUE!</v>
      </c>
      <c r="FM61" s="16" t="e">
        <f t="shared" si="10"/>
        <v>#VALUE!</v>
      </c>
      <c r="FN61" s="16" t="e">
        <f t="shared" si="11"/>
        <v>#VALUE!</v>
      </c>
      <c r="FO61" s="16" t="e">
        <f t="shared" si="12"/>
        <v>#VALUE!</v>
      </c>
    </row>
    <row r="62" spans="1:171" x14ac:dyDescent="0.2">
      <c r="A62" s="20">
        <v>217093081</v>
      </c>
      <c r="B62" s="6" t="s">
        <v>153</v>
      </c>
      <c r="C62" s="6" t="s">
        <v>154</v>
      </c>
      <c r="D62" s="6" t="s">
        <v>1167</v>
      </c>
      <c r="E62" s="6"/>
      <c r="F62" s="6"/>
      <c r="G62" s="6">
        <v>7850</v>
      </c>
      <c r="H62" s="6" t="s">
        <v>1267</v>
      </c>
      <c r="I62" s="6"/>
      <c r="J62" s="6" t="s">
        <v>157</v>
      </c>
      <c r="K62" s="6" t="s">
        <v>204</v>
      </c>
      <c r="L62" s="6" t="s">
        <v>159</v>
      </c>
      <c r="M62" s="6">
        <v>48209</v>
      </c>
      <c r="N62" s="6">
        <v>2958</v>
      </c>
      <c r="O62" s="6">
        <v>59900</v>
      </c>
      <c r="P62" s="6">
        <v>4</v>
      </c>
      <c r="Q62" s="6">
        <v>2</v>
      </c>
      <c r="R62" s="6">
        <v>1412</v>
      </c>
      <c r="S62" s="6">
        <v>7.0000000000000007E-2</v>
      </c>
      <c r="T62" s="6" t="s">
        <v>160</v>
      </c>
      <c r="U62" s="6" t="s">
        <v>1268</v>
      </c>
      <c r="V62" s="6" t="s">
        <v>302</v>
      </c>
      <c r="W62" s="6" t="s">
        <v>248</v>
      </c>
      <c r="X62" s="6">
        <v>0</v>
      </c>
      <c r="Y62" s="6"/>
      <c r="Z62" s="6"/>
      <c r="AA62" s="6"/>
      <c r="AB62" s="6" t="s">
        <v>163</v>
      </c>
      <c r="AC62" s="6"/>
      <c r="AD62" s="6"/>
      <c r="AE62" s="6"/>
      <c r="AF62" s="6"/>
      <c r="AG62" s="6"/>
      <c r="AH62" s="6"/>
      <c r="AI62" s="6"/>
      <c r="AJ62" s="6"/>
      <c r="AK62" s="6"/>
      <c r="AL62" s="6"/>
      <c r="AM62" s="6"/>
      <c r="AN62" s="6"/>
      <c r="AO62" s="6"/>
      <c r="AP62" s="6"/>
      <c r="AQ62" s="6"/>
      <c r="AR62" s="6"/>
      <c r="AS62" s="6"/>
      <c r="AT62" s="6" t="s">
        <v>479</v>
      </c>
      <c r="AU62" s="6" t="s">
        <v>1269</v>
      </c>
      <c r="AV62" s="6" t="s">
        <v>1270</v>
      </c>
      <c r="AW62" s="6" t="s">
        <v>167</v>
      </c>
      <c r="AX62" s="6"/>
      <c r="AY62" s="6" t="s">
        <v>1271</v>
      </c>
      <c r="AZ62" s="6" t="s">
        <v>169</v>
      </c>
      <c r="BA62" s="6" t="s">
        <v>1272</v>
      </c>
      <c r="BB62" s="6" t="s">
        <v>171</v>
      </c>
      <c r="BC62" s="6" t="s">
        <v>1273</v>
      </c>
      <c r="BD62" s="6"/>
      <c r="BE62" s="6"/>
      <c r="BF62" s="6"/>
      <c r="BG62" s="6" t="s">
        <v>173</v>
      </c>
      <c r="BH62" s="6">
        <v>30</v>
      </c>
      <c r="BI62" s="6"/>
      <c r="BJ62" s="6"/>
      <c r="BK62" s="6" t="s">
        <v>174</v>
      </c>
      <c r="BL62" s="6" t="s">
        <v>285</v>
      </c>
      <c r="BM62" s="6" t="s">
        <v>176</v>
      </c>
      <c r="BN62" s="6" t="b">
        <v>1</v>
      </c>
      <c r="BO62" s="6" t="b">
        <v>1</v>
      </c>
      <c r="BP62" s="6"/>
      <c r="BQ62" s="6" t="b">
        <v>0</v>
      </c>
      <c r="BR62" s="6"/>
      <c r="BS62" s="6"/>
      <c r="BT62" s="21"/>
      <c r="BU62" s="1">
        <v>43143.777789351851</v>
      </c>
      <c r="BV62" t="s">
        <v>587</v>
      </c>
      <c r="BW62">
        <v>54900</v>
      </c>
      <c r="BX62" t="s">
        <v>588</v>
      </c>
      <c r="BY62" t="s">
        <v>1274</v>
      </c>
      <c r="BZ62" t="s">
        <v>179</v>
      </c>
      <c r="CA62" t="s">
        <v>1275</v>
      </c>
      <c r="CB62" t="s">
        <v>1276</v>
      </c>
      <c r="CC62" t="s">
        <v>1269</v>
      </c>
      <c r="CD62">
        <v>405395</v>
      </c>
      <c r="CE62" s="2">
        <v>43022</v>
      </c>
      <c r="CF62">
        <v>367482</v>
      </c>
      <c r="CG62" t="s">
        <v>1277</v>
      </c>
      <c r="CH62" t="s">
        <v>1278</v>
      </c>
      <c r="CI62">
        <v>59900</v>
      </c>
      <c r="CJ62" s="2">
        <v>43022</v>
      </c>
      <c r="CK62" t="s">
        <v>183</v>
      </c>
      <c r="CL62" t="s">
        <v>184</v>
      </c>
      <c r="CN62" t="s">
        <v>451</v>
      </c>
      <c r="CR62">
        <v>54900</v>
      </c>
      <c r="CT62" t="s">
        <v>186</v>
      </c>
      <c r="CU62" t="s">
        <v>1279</v>
      </c>
      <c r="CZ62" t="b">
        <v>1</v>
      </c>
      <c r="DA62" t="b">
        <v>1</v>
      </c>
      <c r="DB62" t="b">
        <v>1</v>
      </c>
      <c r="DC62" t="b">
        <v>1</v>
      </c>
      <c r="DD62">
        <v>32</v>
      </c>
      <c r="DE62" t="b">
        <v>0</v>
      </c>
      <c r="DF62" t="s">
        <v>1280</v>
      </c>
      <c r="DG62" t="s">
        <v>1281</v>
      </c>
      <c r="DH62" t="s">
        <v>1282</v>
      </c>
      <c r="DJ62" t="s">
        <v>189</v>
      </c>
      <c r="DK62" t="s">
        <v>204</v>
      </c>
      <c r="DS62" t="s">
        <v>10</v>
      </c>
      <c r="DT62" t="s">
        <v>190</v>
      </c>
      <c r="DU62" t="s">
        <v>191</v>
      </c>
      <c r="DX62" s="3">
        <v>1412</v>
      </c>
      <c r="DZ62" t="s">
        <v>295</v>
      </c>
      <c r="EA62" s="3">
        <v>1412</v>
      </c>
      <c r="EB62">
        <v>800</v>
      </c>
      <c r="EC62" t="s">
        <v>1283</v>
      </c>
      <c r="ED62">
        <v>684</v>
      </c>
      <c r="EE62">
        <v>67</v>
      </c>
      <c r="EF62" t="s">
        <v>580</v>
      </c>
      <c r="EG62" t="b">
        <v>0</v>
      </c>
      <c r="EH62" s="1">
        <v>43022.710023148145</v>
      </c>
      <c r="EI62" t="s">
        <v>195</v>
      </c>
      <c r="EK62" t="s">
        <v>1284</v>
      </c>
      <c r="EL62" t="s">
        <v>176</v>
      </c>
      <c r="EM62" t="s">
        <v>196</v>
      </c>
      <c r="EQ62">
        <v>1910</v>
      </c>
      <c r="ES62" t="s">
        <v>197</v>
      </c>
      <c r="ET62">
        <v>5101</v>
      </c>
      <c r="EU62" t="s">
        <v>1285</v>
      </c>
      <c r="EV62" t="s">
        <v>199</v>
      </c>
      <c r="EX62">
        <v>11</v>
      </c>
      <c r="EZ62" s="13">
        <f t="shared" si="2"/>
        <v>42.422096317280456</v>
      </c>
      <c r="FA62" s="13">
        <f t="shared" si="3"/>
        <v>40.300991501416433</v>
      </c>
      <c r="FB62" s="13">
        <f t="shared" si="4"/>
        <v>38.179886685552411</v>
      </c>
      <c r="FC62" s="13">
        <f>IF(K62=2,[1]Assumptions!$B$14,IF([1]Ferndale!K62=3,[1]Assumptions!$B$15,IF([1]Ferndale!K62=4,[1]Assumptions!$B$16,0)))</f>
        <v>0</v>
      </c>
      <c r="FD62" s="28"/>
      <c r="FE62" s="13">
        <f t="shared" si="5"/>
        <v>0</v>
      </c>
      <c r="FF62" s="13" t="e">
        <f>(J62/2)*[1]Assumptions!$H$2</f>
        <v>#VALUE!</v>
      </c>
      <c r="FG62" s="13">
        <f t="shared" si="6"/>
        <v>1200</v>
      </c>
      <c r="FH62" s="13">
        <f t="shared" si="7"/>
        <v>257.24492174741704</v>
      </c>
      <c r="FI62" s="13">
        <f t="shared" si="8"/>
        <v>231.52042957267534</v>
      </c>
      <c r="FJ62" s="14" t="e">
        <f t="shared" si="0"/>
        <v>#VALUE!</v>
      </c>
      <c r="FK62" s="15">
        <f t="shared" si="1"/>
        <v>0</v>
      </c>
      <c r="FL62" s="16" t="e">
        <f t="shared" si="9"/>
        <v>#VALUE!</v>
      </c>
      <c r="FM62" s="16" t="e">
        <f t="shared" si="10"/>
        <v>#VALUE!</v>
      </c>
      <c r="FN62" s="16" t="e">
        <f t="shared" si="11"/>
        <v>#VALUE!</v>
      </c>
      <c r="FO62" s="16" t="e">
        <f t="shared" si="12"/>
        <v>#VALUE!</v>
      </c>
    </row>
    <row r="63" spans="1:171" x14ac:dyDescent="0.2">
      <c r="A63" s="20">
        <v>217109782</v>
      </c>
      <c r="B63" s="6" t="s">
        <v>153</v>
      </c>
      <c r="C63" s="6" t="s">
        <v>200</v>
      </c>
      <c r="D63" s="6" t="s">
        <v>1167</v>
      </c>
      <c r="E63" s="6"/>
      <c r="F63" s="6">
        <v>2703</v>
      </c>
      <c r="G63" s="6">
        <v>1135</v>
      </c>
      <c r="H63" s="6" t="s">
        <v>1286</v>
      </c>
      <c r="I63" s="6"/>
      <c r="J63" s="6" t="s">
        <v>157</v>
      </c>
      <c r="K63" s="6" t="s">
        <v>204</v>
      </c>
      <c r="L63" s="6" t="s">
        <v>159</v>
      </c>
      <c r="M63" s="6">
        <v>48226</v>
      </c>
      <c r="N63" s="6">
        <v>2639</v>
      </c>
      <c r="O63" s="6">
        <v>595000</v>
      </c>
      <c r="P63" s="6">
        <v>2</v>
      </c>
      <c r="Q63" s="6">
        <v>2</v>
      </c>
      <c r="R63" s="6">
        <v>1265</v>
      </c>
      <c r="S63" s="6">
        <v>0</v>
      </c>
      <c r="T63" s="6" t="s">
        <v>160</v>
      </c>
      <c r="U63" s="6" t="s">
        <v>205</v>
      </c>
      <c r="V63" s="6" t="s">
        <v>343</v>
      </c>
      <c r="W63" s="6" t="s">
        <v>207</v>
      </c>
      <c r="X63" s="6">
        <v>0</v>
      </c>
      <c r="Y63" s="6">
        <v>789</v>
      </c>
      <c r="Z63" s="6" t="s">
        <v>208</v>
      </c>
      <c r="AA63" s="6"/>
      <c r="AB63" s="6" t="s">
        <v>1287</v>
      </c>
      <c r="AC63" s="6"/>
      <c r="AD63" s="6"/>
      <c r="AE63" s="6"/>
      <c r="AF63" s="6"/>
      <c r="AG63" s="6"/>
      <c r="AH63" s="6"/>
      <c r="AI63" s="6"/>
      <c r="AJ63" s="6"/>
      <c r="AK63" s="6"/>
      <c r="AL63" s="6"/>
      <c r="AM63" s="6"/>
      <c r="AN63" s="6"/>
      <c r="AO63" s="6"/>
      <c r="AP63" s="6"/>
      <c r="AQ63" s="6"/>
      <c r="AR63" s="6"/>
      <c r="AS63" s="6"/>
      <c r="AT63" s="6" t="s">
        <v>657</v>
      </c>
      <c r="AU63" s="6" t="s">
        <v>1288</v>
      </c>
      <c r="AV63" s="6" t="s">
        <v>621</v>
      </c>
      <c r="AW63" s="6" t="s">
        <v>1289</v>
      </c>
      <c r="AX63" s="6"/>
      <c r="AY63" s="6" t="s">
        <v>1290</v>
      </c>
      <c r="AZ63" s="6" t="s">
        <v>218</v>
      </c>
      <c r="BA63" s="6" t="s">
        <v>197</v>
      </c>
      <c r="BB63" s="6" t="s">
        <v>254</v>
      </c>
      <c r="BC63" s="6" t="s">
        <v>1291</v>
      </c>
      <c r="BD63" s="6" t="s">
        <v>1292</v>
      </c>
      <c r="BE63" s="6"/>
      <c r="BF63" s="6"/>
      <c r="BG63" s="6" t="s">
        <v>173</v>
      </c>
      <c r="BH63" s="6"/>
      <c r="BI63" s="6"/>
      <c r="BJ63" s="6" t="s">
        <v>1293</v>
      </c>
      <c r="BK63" s="6" t="s">
        <v>223</v>
      </c>
      <c r="BL63" s="6" t="s">
        <v>1294</v>
      </c>
      <c r="BM63" s="6" t="s">
        <v>1295</v>
      </c>
      <c r="BN63" s="6" t="b">
        <v>0</v>
      </c>
      <c r="BO63" s="6" t="b">
        <v>1</v>
      </c>
      <c r="BP63" s="6" t="s">
        <v>1296</v>
      </c>
      <c r="BQ63" s="6" t="b">
        <v>0</v>
      </c>
      <c r="BR63" s="6"/>
      <c r="BS63" s="6"/>
      <c r="BT63" s="21"/>
      <c r="BU63" s="1">
        <v>43234.50681712963</v>
      </c>
      <c r="BV63" t="s">
        <v>177</v>
      </c>
      <c r="BW63">
        <v>610000</v>
      </c>
      <c r="BY63" t="s">
        <v>1297</v>
      </c>
      <c r="BZ63" t="s">
        <v>179</v>
      </c>
      <c r="CA63" t="s">
        <v>628</v>
      </c>
      <c r="CB63" t="s">
        <v>1298</v>
      </c>
      <c r="CC63" t="s">
        <v>1299</v>
      </c>
      <c r="CD63">
        <v>368881</v>
      </c>
      <c r="CE63" s="2">
        <v>43083</v>
      </c>
      <c r="CF63">
        <v>343565</v>
      </c>
      <c r="CG63" t="s">
        <v>631</v>
      </c>
      <c r="CH63" t="s">
        <v>628</v>
      </c>
      <c r="CI63">
        <v>595000</v>
      </c>
      <c r="CJ63" s="2">
        <v>43083</v>
      </c>
      <c r="CK63" t="s">
        <v>183</v>
      </c>
      <c r="CL63" t="s">
        <v>184</v>
      </c>
      <c r="CR63">
        <v>645000</v>
      </c>
      <c r="CT63" t="s">
        <v>186</v>
      </c>
      <c r="CU63" t="s">
        <v>1300</v>
      </c>
      <c r="CZ63" t="b">
        <v>1</v>
      </c>
      <c r="DA63" t="b">
        <v>1</v>
      </c>
      <c r="DB63" t="b">
        <v>1</v>
      </c>
      <c r="DC63" t="b">
        <v>1</v>
      </c>
      <c r="DD63">
        <v>28</v>
      </c>
      <c r="DE63" t="b">
        <v>1</v>
      </c>
      <c r="DF63" s="2">
        <v>43252</v>
      </c>
      <c r="DG63" t="s">
        <v>1301</v>
      </c>
      <c r="DH63" t="s">
        <v>1302</v>
      </c>
      <c r="DJ63" t="s">
        <v>189</v>
      </c>
      <c r="DK63" t="s">
        <v>204</v>
      </c>
      <c r="DS63" t="s">
        <v>10</v>
      </c>
      <c r="DT63" t="s">
        <v>235</v>
      </c>
      <c r="DU63" t="s">
        <v>191</v>
      </c>
      <c r="DX63" s="3">
        <v>1265</v>
      </c>
      <c r="DZ63" t="s">
        <v>1303</v>
      </c>
      <c r="EA63" s="3">
        <v>1265</v>
      </c>
      <c r="EB63" s="3">
        <v>15000</v>
      </c>
      <c r="EC63" t="s">
        <v>1304</v>
      </c>
      <c r="ED63">
        <v>163.83000000000001</v>
      </c>
      <c r="EE63">
        <v>3.25</v>
      </c>
      <c r="EF63" t="s">
        <v>237</v>
      </c>
      <c r="EG63" t="b">
        <v>0</v>
      </c>
      <c r="EH63" s="1">
        <v>43083.843854166669</v>
      </c>
      <c r="EI63" t="s">
        <v>195</v>
      </c>
      <c r="EJ63">
        <v>2703</v>
      </c>
      <c r="EK63" t="s">
        <v>1305</v>
      </c>
      <c r="EL63" t="s">
        <v>446</v>
      </c>
      <c r="EM63" t="s">
        <v>196</v>
      </c>
      <c r="EQ63">
        <v>1924</v>
      </c>
      <c r="ES63" t="s">
        <v>197</v>
      </c>
      <c r="ET63">
        <v>5101</v>
      </c>
      <c r="EX63">
        <v>5</v>
      </c>
      <c r="EZ63" s="13">
        <f t="shared" si="2"/>
        <v>470.35573122529644</v>
      </c>
      <c r="FA63" s="13">
        <f t="shared" si="3"/>
        <v>446.83794466403162</v>
      </c>
      <c r="FB63" s="13">
        <f t="shared" si="4"/>
        <v>423.32015810276681</v>
      </c>
      <c r="FC63" s="13">
        <f>IF(K63=2,[1]Assumptions!$B$14,IF([1]Ferndale!K63=3,[1]Assumptions!$B$15,IF([1]Ferndale!K63=4,[1]Assumptions!$B$16,0)))</f>
        <v>0</v>
      </c>
      <c r="FD63" s="28"/>
      <c r="FE63" s="13">
        <f t="shared" si="5"/>
        <v>0</v>
      </c>
      <c r="FF63" s="13" t="e">
        <f>(J63/2)*[1]Assumptions!$H$2</f>
        <v>#VALUE!</v>
      </c>
      <c r="FG63" s="13">
        <f t="shared" si="6"/>
        <v>1200</v>
      </c>
      <c r="FH63" s="13">
        <f t="shared" si="7"/>
        <v>2555.2709255377822</v>
      </c>
      <c r="FI63" s="13">
        <f t="shared" si="8"/>
        <v>2299.7438329840038</v>
      </c>
      <c r="FJ63" s="14" t="e">
        <f t="shared" si="0"/>
        <v>#VALUE!</v>
      </c>
      <c r="FK63" s="15">
        <f t="shared" si="1"/>
        <v>0</v>
      </c>
      <c r="FL63" s="16" t="e">
        <f t="shared" si="9"/>
        <v>#VALUE!</v>
      </c>
      <c r="FM63" s="16" t="e">
        <f t="shared" si="10"/>
        <v>#VALUE!</v>
      </c>
      <c r="FN63" s="16" t="e">
        <f t="shared" si="11"/>
        <v>#VALUE!</v>
      </c>
      <c r="FO63" s="16" t="e">
        <f t="shared" si="12"/>
        <v>#VALUE!</v>
      </c>
    </row>
    <row r="64" spans="1:171" x14ac:dyDescent="0.2">
      <c r="A64" s="20">
        <v>217109149</v>
      </c>
      <c r="B64" s="6" t="s">
        <v>153</v>
      </c>
      <c r="C64" s="6" t="s">
        <v>200</v>
      </c>
      <c r="D64" s="6" t="s">
        <v>1167</v>
      </c>
      <c r="E64" s="6"/>
      <c r="F64" s="6" t="s">
        <v>1306</v>
      </c>
      <c r="G64" s="6">
        <v>659</v>
      </c>
      <c r="H64" s="6" t="s">
        <v>1307</v>
      </c>
      <c r="I64" s="6"/>
      <c r="J64" s="6" t="s">
        <v>157</v>
      </c>
      <c r="K64" s="6" t="s">
        <v>204</v>
      </c>
      <c r="L64" s="6" t="s">
        <v>159</v>
      </c>
      <c r="M64" s="6">
        <v>48226</v>
      </c>
      <c r="N64" s="6"/>
      <c r="O64" s="6">
        <v>553610</v>
      </c>
      <c r="P64" s="6">
        <v>2</v>
      </c>
      <c r="Q64" s="6">
        <v>2</v>
      </c>
      <c r="R64" s="6">
        <v>1334</v>
      </c>
      <c r="S64" s="6">
        <v>0</v>
      </c>
      <c r="T64" s="6" t="s">
        <v>160</v>
      </c>
      <c r="U64" s="6" t="s">
        <v>846</v>
      </c>
      <c r="V64" s="6" t="s">
        <v>343</v>
      </c>
      <c r="W64" s="6" t="s">
        <v>1308</v>
      </c>
      <c r="X64" s="6"/>
      <c r="Y64" s="6"/>
      <c r="Z64" s="6" t="s">
        <v>208</v>
      </c>
      <c r="AA64" s="6"/>
      <c r="AB64" s="6" t="s">
        <v>1039</v>
      </c>
      <c r="AC64" s="6"/>
      <c r="AD64" s="6"/>
      <c r="AE64" s="6"/>
      <c r="AF64" s="6"/>
      <c r="AG64" s="6"/>
      <c r="AH64" s="6"/>
      <c r="AI64" s="6"/>
      <c r="AJ64" s="6"/>
      <c r="AK64" s="6"/>
      <c r="AL64" s="6"/>
      <c r="AM64" s="6"/>
      <c r="AN64" s="6"/>
      <c r="AO64" s="6"/>
      <c r="AP64" s="6"/>
      <c r="AQ64" s="6"/>
      <c r="AR64" s="6"/>
      <c r="AS64" s="6" t="s">
        <v>775</v>
      </c>
      <c r="AT64" s="6" t="s">
        <v>400</v>
      </c>
      <c r="AU64" s="6" t="s">
        <v>1309</v>
      </c>
      <c r="AV64" s="6" t="s">
        <v>1310</v>
      </c>
      <c r="AW64" s="6" t="s">
        <v>403</v>
      </c>
      <c r="AX64" s="6"/>
      <c r="AY64" s="6" t="s">
        <v>1311</v>
      </c>
      <c r="AZ64" s="6" t="s">
        <v>169</v>
      </c>
      <c r="BA64" s="6" t="s">
        <v>1312</v>
      </c>
      <c r="BB64" s="6" t="s">
        <v>171</v>
      </c>
      <c r="BC64" s="6" t="s">
        <v>1313</v>
      </c>
      <c r="BD64" s="6" t="s">
        <v>1314</v>
      </c>
      <c r="BE64" s="6"/>
      <c r="BF64" s="6"/>
      <c r="BG64" s="6" t="s">
        <v>173</v>
      </c>
      <c r="BH64" s="6"/>
      <c r="BI64" s="6"/>
      <c r="BJ64" s="6" t="s">
        <v>1315</v>
      </c>
      <c r="BK64" s="6" t="s">
        <v>284</v>
      </c>
      <c r="BL64" s="6" t="s">
        <v>285</v>
      </c>
      <c r="BM64" s="6" t="s">
        <v>176</v>
      </c>
      <c r="BN64" s="6" t="b">
        <v>1</v>
      </c>
      <c r="BO64" s="6" t="b">
        <v>1</v>
      </c>
      <c r="BP64" s="6" t="s">
        <v>1316</v>
      </c>
      <c r="BQ64" s="6" t="b">
        <v>0</v>
      </c>
      <c r="BR64" s="6"/>
      <c r="BS64" s="6"/>
      <c r="BT64" s="21"/>
      <c r="BU64" s="1">
        <v>43081.663715277777</v>
      </c>
      <c r="BV64" t="s">
        <v>259</v>
      </c>
      <c r="BY64" t="s">
        <v>292</v>
      </c>
      <c r="BZ64" t="s">
        <v>179</v>
      </c>
      <c r="CA64" t="s">
        <v>410</v>
      </c>
      <c r="CB64" t="s">
        <v>1317</v>
      </c>
      <c r="CC64" t="s">
        <v>1318</v>
      </c>
      <c r="CD64">
        <v>329715</v>
      </c>
      <c r="CE64" s="2">
        <v>43081</v>
      </c>
      <c r="CF64">
        <v>5477</v>
      </c>
      <c r="CG64" t="s">
        <v>413</v>
      </c>
      <c r="CH64" t="s">
        <v>410</v>
      </c>
      <c r="CI64">
        <v>553610</v>
      </c>
      <c r="CJ64" s="2">
        <v>43081</v>
      </c>
      <c r="CK64" t="s">
        <v>183</v>
      </c>
      <c r="CL64" t="s">
        <v>184</v>
      </c>
      <c r="CR64">
        <v>553610</v>
      </c>
      <c r="CT64" t="s">
        <v>186</v>
      </c>
      <c r="CU64" t="s">
        <v>1319</v>
      </c>
      <c r="CZ64" t="b">
        <v>1</v>
      </c>
      <c r="DA64" t="b">
        <v>1</v>
      </c>
      <c r="DB64" t="b">
        <v>1</v>
      </c>
      <c r="DC64" t="b">
        <v>1</v>
      </c>
      <c r="DD64">
        <v>11</v>
      </c>
      <c r="DE64" t="b">
        <v>1</v>
      </c>
      <c r="DF64" t="s">
        <v>292</v>
      </c>
      <c r="DG64" t="s">
        <v>1320</v>
      </c>
      <c r="DH64" t="s">
        <v>1320</v>
      </c>
      <c r="DJ64" t="s">
        <v>189</v>
      </c>
      <c r="DK64" t="s">
        <v>204</v>
      </c>
      <c r="DS64" t="s">
        <v>10</v>
      </c>
      <c r="DT64" t="s">
        <v>190</v>
      </c>
      <c r="DU64" t="s">
        <v>191</v>
      </c>
      <c r="DX64" s="3">
        <v>1334</v>
      </c>
      <c r="DZ64" t="s">
        <v>1321</v>
      </c>
      <c r="EA64" s="3">
        <v>1334</v>
      </c>
      <c r="ED64">
        <v>0</v>
      </c>
      <c r="EE64">
        <v>0</v>
      </c>
      <c r="EF64" t="s">
        <v>237</v>
      </c>
      <c r="EG64" t="b">
        <v>0</v>
      </c>
      <c r="EH64" s="1">
        <v>43081.663715277777</v>
      </c>
      <c r="EI64" t="s">
        <v>195</v>
      </c>
      <c r="EJ64" t="s">
        <v>1306</v>
      </c>
      <c r="EL64" t="s">
        <v>176</v>
      </c>
      <c r="EM64" t="s">
        <v>196</v>
      </c>
      <c r="EQ64">
        <v>2017</v>
      </c>
      <c r="ES64" t="s">
        <v>197</v>
      </c>
      <c r="ET64">
        <v>5101</v>
      </c>
      <c r="EU64" t="s">
        <v>241</v>
      </c>
      <c r="EV64" t="s">
        <v>419</v>
      </c>
      <c r="EX64">
        <v>7</v>
      </c>
      <c r="EZ64" s="13">
        <f t="shared" si="2"/>
        <v>415</v>
      </c>
      <c r="FA64" s="13">
        <f t="shared" si="3"/>
        <v>394.25</v>
      </c>
      <c r="FB64" s="13">
        <f t="shared" si="4"/>
        <v>373.5</v>
      </c>
      <c r="FC64" s="13">
        <f>IF(K64=2,[1]Assumptions!$B$14,IF([1]Ferndale!K64=3,[1]Assumptions!$B$15,IF([1]Ferndale!K64=4,[1]Assumptions!$B$16,0)))</f>
        <v>0</v>
      </c>
      <c r="FD64" s="28"/>
      <c r="FE64" s="13">
        <f t="shared" si="5"/>
        <v>0</v>
      </c>
      <c r="FF64" s="13" t="e">
        <f>(J64/2)*[1]Assumptions!$H$2</f>
        <v>#VALUE!</v>
      </c>
      <c r="FG64" s="13">
        <f t="shared" si="6"/>
        <v>1200</v>
      </c>
      <c r="FH64" s="13">
        <f t="shared" si="7"/>
        <v>2377.5185497260027</v>
      </c>
      <c r="FI64" s="13">
        <f t="shared" si="8"/>
        <v>2139.7666947534026</v>
      </c>
      <c r="FJ64" s="14" t="e">
        <f t="shared" si="0"/>
        <v>#VALUE!</v>
      </c>
      <c r="FK64" s="15">
        <f t="shared" si="1"/>
        <v>0</v>
      </c>
      <c r="FL64" s="16" t="e">
        <f t="shared" si="9"/>
        <v>#VALUE!</v>
      </c>
      <c r="FM64" s="16" t="e">
        <f t="shared" si="10"/>
        <v>#VALUE!</v>
      </c>
      <c r="FN64" s="16" t="e">
        <f t="shared" si="11"/>
        <v>#VALUE!</v>
      </c>
      <c r="FO64" s="16" t="e">
        <f t="shared" si="12"/>
        <v>#VALUE!</v>
      </c>
    </row>
    <row r="65" spans="1:171" x14ac:dyDescent="0.2">
      <c r="A65" s="20">
        <v>217107572</v>
      </c>
      <c r="B65" s="6" t="s">
        <v>153</v>
      </c>
      <c r="C65" s="6" t="s">
        <v>200</v>
      </c>
      <c r="D65" s="6" t="s">
        <v>1167</v>
      </c>
      <c r="E65" s="6"/>
      <c r="F65" s="6"/>
      <c r="G65" s="6">
        <v>659</v>
      </c>
      <c r="H65" s="6" t="s">
        <v>1322</v>
      </c>
      <c r="I65" s="6"/>
      <c r="J65" s="6" t="s">
        <v>157</v>
      </c>
      <c r="K65" s="6" t="s">
        <v>204</v>
      </c>
      <c r="L65" s="6" t="s">
        <v>159</v>
      </c>
      <c r="M65" s="6">
        <v>48226</v>
      </c>
      <c r="N65" s="6"/>
      <c r="O65" s="6">
        <v>292662</v>
      </c>
      <c r="P65" s="6">
        <v>1</v>
      </c>
      <c r="Q65" s="6">
        <v>1</v>
      </c>
      <c r="R65" s="6">
        <v>602</v>
      </c>
      <c r="S65" s="6">
        <v>0</v>
      </c>
      <c r="T65" s="6" t="s">
        <v>160</v>
      </c>
      <c r="U65" s="6" t="s">
        <v>893</v>
      </c>
      <c r="V65" s="6" t="s">
        <v>343</v>
      </c>
      <c r="W65" s="6" t="s">
        <v>1308</v>
      </c>
      <c r="X65" s="6">
        <v>0</v>
      </c>
      <c r="Y65" s="6"/>
      <c r="Z65" s="6"/>
      <c r="AA65" s="6"/>
      <c r="AB65" s="6"/>
      <c r="AC65" s="6"/>
      <c r="AD65" s="6"/>
      <c r="AE65" s="6"/>
      <c r="AF65" s="6"/>
      <c r="AG65" s="6"/>
      <c r="AH65" s="6"/>
      <c r="AI65" s="6"/>
      <c r="AJ65" s="6"/>
      <c r="AK65" s="6"/>
      <c r="AL65" s="6"/>
      <c r="AM65" s="6"/>
      <c r="AN65" s="6"/>
      <c r="AO65" s="6"/>
      <c r="AP65" s="6"/>
      <c r="AQ65" s="6"/>
      <c r="AR65" s="6"/>
      <c r="AS65" s="6" t="s">
        <v>775</v>
      </c>
      <c r="AT65" s="6" t="s">
        <v>400</v>
      </c>
      <c r="AU65" s="6" t="s">
        <v>1309</v>
      </c>
      <c r="AV65" s="6" t="s">
        <v>1310</v>
      </c>
      <c r="AW65" s="6" t="s">
        <v>403</v>
      </c>
      <c r="AX65" s="6"/>
      <c r="AY65" s="6" t="s">
        <v>1311</v>
      </c>
      <c r="AZ65" s="6" t="s">
        <v>169</v>
      </c>
      <c r="BA65" s="6" t="s">
        <v>1323</v>
      </c>
      <c r="BB65" s="6" t="s">
        <v>171</v>
      </c>
      <c r="BC65" s="6" t="s">
        <v>1313</v>
      </c>
      <c r="BD65" s="6" t="s">
        <v>1314</v>
      </c>
      <c r="BE65" s="6"/>
      <c r="BF65" s="6"/>
      <c r="BG65" s="6" t="s">
        <v>523</v>
      </c>
      <c r="BH65" s="6"/>
      <c r="BI65" s="6"/>
      <c r="BJ65" s="6" t="s">
        <v>1324</v>
      </c>
      <c r="BK65" s="6" t="s">
        <v>284</v>
      </c>
      <c r="BL65" s="6" t="s">
        <v>285</v>
      </c>
      <c r="BM65" s="6" t="s">
        <v>176</v>
      </c>
      <c r="BN65" s="6" t="b">
        <v>0</v>
      </c>
      <c r="BO65" s="6" t="b">
        <v>1</v>
      </c>
      <c r="BP65" s="6" t="s">
        <v>1316</v>
      </c>
      <c r="BQ65" s="6" t="b">
        <v>0</v>
      </c>
      <c r="BR65" s="6"/>
      <c r="BS65" s="6"/>
      <c r="BT65" s="21"/>
      <c r="BU65" s="1">
        <v>43075.465405092589</v>
      </c>
      <c r="BV65" t="s">
        <v>259</v>
      </c>
      <c r="BY65" t="s">
        <v>1325</v>
      </c>
      <c r="BZ65" t="s">
        <v>179</v>
      </c>
      <c r="CA65" t="s">
        <v>410</v>
      </c>
      <c r="CB65" t="s">
        <v>1317</v>
      </c>
      <c r="CC65" t="s">
        <v>1318</v>
      </c>
      <c r="CD65">
        <v>329715</v>
      </c>
      <c r="CE65" s="2">
        <v>43075</v>
      </c>
      <c r="CF65">
        <v>5477</v>
      </c>
      <c r="CG65" t="s">
        <v>413</v>
      </c>
      <c r="CH65" t="s">
        <v>410</v>
      </c>
      <c r="CI65">
        <v>292662</v>
      </c>
      <c r="CJ65" s="2">
        <v>43075</v>
      </c>
      <c r="CK65" t="s">
        <v>183</v>
      </c>
      <c r="CL65" t="s">
        <v>184</v>
      </c>
      <c r="CR65">
        <v>292662</v>
      </c>
      <c r="CT65" t="s">
        <v>186</v>
      </c>
      <c r="CU65" t="s">
        <v>1319</v>
      </c>
      <c r="CZ65" t="b">
        <v>1</v>
      </c>
      <c r="DA65" t="b">
        <v>1</v>
      </c>
      <c r="DB65" t="b">
        <v>1</v>
      </c>
      <c r="DC65" t="b">
        <v>1</v>
      </c>
      <c r="DD65">
        <v>10</v>
      </c>
      <c r="DE65" t="b">
        <v>1</v>
      </c>
      <c r="DF65" t="s">
        <v>292</v>
      </c>
      <c r="DG65" t="s">
        <v>1326</v>
      </c>
      <c r="DH65" t="s">
        <v>1326</v>
      </c>
      <c r="DJ65" t="s">
        <v>189</v>
      </c>
      <c r="DK65" t="s">
        <v>204</v>
      </c>
      <c r="DS65" t="s">
        <v>10</v>
      </c>
      <c r="DT65" t="s">
        <v>190</v>
      </c>
      <c r="DU65" t="s">
        <v>191</v>
      </c>
      <c r="DX65">
        <v>602</v>
      </c>
      <c r="DZ65" t="s">
        <v>1327</v>
      </c>
      <c r="EA65">
        <v>602</v>
      </c>
      <c r="EC65" t="s">
        <v>1328</v>
      </c>
      <c r="EF65" t="s">
        <v>237</v>
      </c>
      <c r="EG65" t="b">
        <v>0</v>
      </c>
      <c r="EH65" s="1">
        <v>43075.465405092589</v>
      </c>
      <c r="EI65" t="s">
        <v>195</v>
      </c>
      <c r="EL65" t="s">
        <v>176</v>
      </c>
      <c r="EM65" t="s">
        <v>196</v>
      </c>
      <c r="EQ65">
        <v>2017</v>
      </c>
      <c r="ES65" t="s">
        <v>197</v>
      </c>
      <c r="ET65">
        <v>5101</v>
      </c>
      <c r="EV65" t="s">
        <v>419</v>
      </c>
      <c r="EX65">
        <v>5</v>
      </c>
      <c r="EZ65" s="13">
        <f t="shared" si="2"/>
        <v>486.14950166112959</v>
      </c>
      <c r="FA65" s="13">
        <f t="shared" si="3"/>
        <v>461.84202657807305</v>
      </c>
      <c r="FB65" s="13">
        <f t="shared" si="4"/>
        <v>437.53455149501661</v>
      </c>
      <c r="FC65" s="13">
        <f>IF(K65=2,[1]Assumptions!$B$14,IF([1]Ferndale!K65=3,[1]Assumptions!$B$15,IF([1]Ferndale!K65=4,[1]Assumptions!$B$16,0)))</f>
        <v>0</v>
      </c>
      <c r="FD65" s="28"/>
      <c r="FE65" s="13">
        <f t="shared" si="5"/>
        <v>0</v>
      </c>
      <c r="FF65" s="13" t="e">
        <f>(J65/2)*[1]Assumptions!$H$2</f>
        <v>#VALUE!</v>
      </c>
      <c r="FG65" s="13">
        <f t="shared" si="6"/>
        <v>1200</v>
      </c>
      <c r="FH65" s="13">
        <f t="shared" si="7"/>
        <v>1256.858318671829</v>
      </c>
      <c r="FI65" s="13">
        <f t="shared" si="8"/>
        <v>1131.1724868046465</v>
      </c>
      <c r="FJ65" s="14" t="e">
        <f t="shared" si="0"/>
        <v>#VALUE!</v>
      </c>
      <c r="FK65" s="15">
        <f t="shared" si="1"/>
        <v>0</v>
      </c>
      <c r="FL65" s="16" t="e">
        <f t="shared" si="9"/>
        <v>#VALUE!</v>
      </c>
      <c r="FM65" s="16" t="e">
        <f t="shared" si="10"/>
        <v>#VALUE!</v>
      </c>
      <c r="FN65" s="16" t="e">
        <f t="shared" si="11"/>
        <v>#VALUE!</v>
      </c>
      <c r="FO65" s="16" t="e">
        <f t="shared" si="12"/>
        <v>#VALUE!</v>
      </c>
    </row>
    <row r="66" spans="1:171" x14ac:dyDescent="0.2">
      <c r="A66" s="20">
        <v>217107200</v>
      </c>
      <c r="B66" s="6" t="s">
        <v>153</v>
      </c>
      <c r="C66" s="6" t="s">
        <v>154</v>
      </c>
      <c r="D66" s="6" t="s">
        <v>495</v>
      </c>
      <c r="E66" s="6"/>
      <c r="F66" s="6"/>
      <c r="G66" s="6">
        <v>6281</v>
      </c>
      <c r="H66" s="6" t="s">
        <v>1329</v>
      </c>
      <c r="I66" s="6"/>
      <c r="J66" s="6" t="s">
        <v>157</v>
      </c>
      <c r="K66" s="6" t="s">
        <v>204</v>
      </c>
      <c r="L66" s="6" t="s">
        <v>159</v>
      </c>
      <c r="M66" s="6">
        <v>48213</v>
      </c>
      <c r="N66" s="6">
        <v>2654</v>
      </c>
      <c r="O66" s="6">
        <v>34900</v>
      </c>
      <c r="P66" s="6">
        <v>4</v>
      </c>
      <c r="Q66" s="6">
        <v>1</v>
      </c>
      <c r="R66" s="6">
        <v>1100</v>
      </c>
      <c r="S66" s="6">
        <v>7.0000000000000007E-2</v>
      </c>
      <c r="T66" s="6" t="s">
        <v>160</v>
      </c>
      <c r="U66" s="6"/>
      <c r="V66" s="6" t="s">
        <v>161</v>
      </c>
      <c r="W66" s="6" t="s">
        <v>162</v>
      </c>
      <c r="X66" s="6">
        <v>0</v>
      </c>
      <c r="Y66" s="6"/>
      <c r="Z66" s="6"/>
      <c r="AA66" s="6"/>
      <c r="AB66" s="6" t="s">
        <v>163</v>
      </c>
      <c r="AC66" s="6"/>
      <c r="AD66" s="6"/>
      <c r="AE66" s="6" t="s">
        <v>1330</v>
      </c>
      <c r="AF66" s="6" t="s">
        <v>1331</v>
      </c>
      <c r="AG66" s="6" t="s">
        <v>1332</v>
      </c>
      <c r="AH66" s="6">
        <v>386186</v>
      </c>
      <c r="AI66" s="6">
        <v>378428</v>
      </c>
      <c r="AJ66" s="6" t="s">
        <v>1333</v>
      </c>
      <c r="AK66" s="6" t="s">
        <v>1330</v>
      </c>
      <c r="AL66" s="6"/>
      <c r="AM66" s="6"/>
      <c r="AN66" s="6"/>
      <c r="AO66" s="6"/>
      <c r="AP66" s="6"/>
      <c r="AQ66" s="6"/>
      <c r="AR66" s="6"/>
      <c r="AS66" s="6"/>
      <c r="AT66" s="6" t="s">
        <v>479</v>
      </c>
      <c r="AU66" s="6" t="s">
        <v>1332</v>
      </c>
      <c r="AV66" s="6" t="s">
        <v>1334</v>
      </c>
      <c r="AW66" s="6"/>
      <c r="AX66" s="6"/>
      <c r="AY66" s="6" t="s">
        <v>1335</v>
      </c>
      <c r="AZ66" s="6" t="s">
        <v>218</v>
      </c>
      <c r="BA66" s="6" t="s">
        <v>1336</v>
      </c>
      <c r="BB66" s="6" t="s">
        <v>254</v>
      </c>
      <c r="BC66" s="6" t="s">
        <v>326</v>
      </c>
      <c r="BD66" s="6"/>
      <c r="BE66" s="6"/>
      <c r="BF66" s="6"/>
      <c r="BG66" s="6" t="s">
        <v>173</v>
      </c>
      <c r="BH66" s="6">
        <v>30</v>
      </c>
      <c r="BI66" s="6"/>
      <c r="BJ66" s="6"/>
      <c r="BK66" s="6" t="s">
        <v>174</v>
      </c>
      <c r="BL66" s="6" t="s">
        <v>285</v>
      </c>
      <c r="BM66" s="6" t="s">
        <v>176</v>
      </c>
      <c r="BN66" s="6" t="b">
        <v>1</v>
      </c>
      <c r="BO66" s="6" t="b">
        <v>1</v>
      </c>
      <c r="BP66" s="6"/>
      <c r="BQ66" s="6" t="b">
        <v>0</v>
      </c>
      <c r="BR66" s="6"/>
      <c r="BS66" s="6"/>
      <c r="BT66" s="21"/>
      <c r="BU66" s="1">
        <v>43074.314131944448</v>
      </c>
      <c r="BV66" t="s">
        <v>259</v>
      </c>
      <c r="BY66" t="s">
        <v>1337</v>
      </c>
      <c r="BZ66" t="s">
        <v>179</v>
      </c>
      <c r="CA66" t="s">
        <v>1330</v>
      </c>
      <c r="CB66" t="s">
        <v>1338</v>
      </c>
      <c r="CC66" t="s">
        <v>1339</v>
      </c>
      <c r="CD66">
        <v>322437</v>
      </c>
      <c r="CE66" s="2">
        <v>43074</v>
      </c>
      <c r="CF66">
        <v>378428</v>
      </c>
      <c r="CG66" t="s">
        <v>1333</v>
      </c>
      <c r="CH66" t="s">
        <v>1330</v>
      </c>
      <c r="CI66">
        <v>34900</v>
      </c>
      <c r="CJ66" s="2">
        <v>43074</v>
      </c>
      <c r="CK66" t="s">
        <v>183</v>
      </c>
      <c r="CL66" t="s">
        <v>184</v>
      </c>
      <c r="CN66" t="s">
        <v>1340</v>
      </c>
      <c r="CR66">
        <v>34900</v>
      </c>
      <c r="CT66" t="s">
        <v>186</v>
      </c>
      <c r="CU66" t="s">
        <v>1341</v>
      </c>
      <c r="CZ66" t="b">
        <v>1</v>
      </c>
      <c r="DA66" t="b">
        <v>1</v>
      </c>
      <c r="DB66" t="b">
        <v>1</v>
      </c>
      <c r="DC66" t="b">
        <v>1</v>
      </c>
      <c r="DD66">
        <v>18</v>
      </c>
      <c r="DE66" t="b">
        <v>0</v>
      </c>
      <c r="DF66">
        <v>0</v>
      </c>
      <c r="DG66" t="s">
        <v>1342</v>
      </c>
      <c r="DH66" t="s">
        <v>1343</v>
      </c>
      <c r="DJ66" t="s">
        <v>269</v>
      </c>
      <c r="DK66" t="s">
        <v>204</v>
      </c>
      <c r="DS66" t="s">
        <v>10</v>
      </c>
      <c r="DT66" t="s">
        <v>190</v>
      </c>
      <c r="DU66" t="s">
        <v>191</v>
      </c>
      <c r="DX66" s="3">
        <v>1100</v>
      </c>
      <c r="DZ66" t="s">
        <v>295</v>
      </c>
      <c r="EA66" s="3">
        <v>1100</v>
      </c>
      <c r="EB66">
        <v>500</v>
      </c>
      <c r="EC66" t="s">
        <v>1344</v>
      </c>
      <c r="ED66">
        <v>317</v>
      </c>
      <c r="EE66">
        <v>15</v>
      </c>
      <c r="EF66" t="s">
        <v>1345</v>
      </c>
      <c r="EG66" t="b">
        <v>0</v>
      </c>
      <c r="EH66" s="1">
        <v>43074.314131944448</v>
      </c>
      <c r="EI66" t="s">
        <v>195</v>
      </c>
      <c r="EL66" t="s">
        <v>176</v>
      </c>
      <c r="EM66" t="s">
        <v>196</v>
      </c>
      <c r="EQ66">
        <v>1912</v>
      </c>
      <c r="ES66" t="s">
        <v>197</v>
      </c>
      <c r="ET66">
        <v>5052</v>
      </c>
      <c r="EX66">
        <v>8</v>
      </c>
      <c r="EZ66" s="13">
        <f t="shared" si="2"/>
        <v>31.727272727272727</v>
      </c>
      <c r="FA66" s="13">
        <f t="shared" si="3"/>
        <v>30.140909090909091</v>
      </c>
      <c r="FB66" s="13">
        <f t="shared" si="4"/>
        <v>28.554545454545455</v>
      </c>
      <c r="FC66" s="13">
        <f>IF(K66=2,[1]Assumptions!$B$14,IF([1]Ferndale!K66=3,[1]Assumptions!$B$15,IF([1]Ferndale!K66=4,[1]Assumptions!$B$16,0)))</f>
        <v>0</v>
      </c>
      <c r="FD66" s="28"/>
      <c r="FE66" s="13">
        <f t="shared" si="5"/>
        <v>0</v>
      </c>
      <c r="FF66" s="13" t="e">
        <f>(J66/2)*[1]Assumptions!$H$2</f>
        <v>#VALUE!</v>
      </c>
      <c r="FG66" s="13">
        <f t="shared" si="6"/>
        <v>1200</v>
      </c>
      <c r="FH66" s="13">
        <f t="shared" si="7"/>
        <v>149.88059714498922</v>
      </c>
      <c r="FI66" s="13">
        <f t="shared" si="8"/>
        <v>134.89253743049031</v>
      </c>
      <c r="FJ66" s="14" t="e">
        <f t="shared" ref="FJ66:FJ129" si="13">FE66/J66</f>
        <v>#VALUE!</v>
      </c>
      <c r="FK66" s="15">
        <f t="shared" ref="FK66:FK129" si="14">FE66*0.2</f>
        <v>0</v>
      </c>
      <c r="FL66" s="16" t="e">
        <f t="shared" si="9"/>
        <v>#VALUE!</v>
      </c>
      <c r="FM66" s="16" t="e">
        <f t="shared" si="10"/>
        <v>#VALUE!</v>
      </c>
      <c r="FN66" s="16" t="e">
        <f t="shared" si="11"/>
        <v>#VALUE!</v>
      </c>
      <c r="FO66" s="16" t="e">
        <f t="shared" si="12"/>
        <v>#VALUE!</v>
      </c>
    </row>
    <row r="67" spans="1:171" x14ac:dyDescent="0.2">
      <c r="A67" s="20">
        <v>217107369</v>
      </c>
      <c r="B67" s="6" t="s">
        <v>153</v>
      </c>
      <c r="C67" s="6" t="s">
        <v>154</v>
      </c>
      <c r="D67" s="6" t="s">
        <v>1167</v>
      </c>
      <c r="E67" s="6"/>
      <c r="F67" s="6"/>
      <c r="G67" s="6">
        <v>2824</v>
      </c>
      <c r="H67" s="6" t="s">
        <v>1346</v>
      </c>
      <c r="I67" s="6"/>
      <c r="J67" s="6" t="s">
        <v>157</v>
      </c>
      <c r="K67" s="6" t="s">
        <v>204</v>
      </c>
      <c r="L67" s="6" t="s">
        <v>159</v>
      </c>
      <c r="M67" s="6">
        <v>48216</v>
      </c>
      <c r="N67" s="6">
        <v>1051</v>
      </c>
      <c r="O67" s="6">
        <v>63999</v>
      </c>
      <c r="P67" s="6">
        <v>2</v>
      </c>
      <c r="Q67" s="6">
        <v>1</v>
      </c>
      <c r="R67" s="6">
        <v>1475</v>
      </c>
      <c r="S67" s="6">
        <v>7.0000000000000007E-2</v>
      </c>
      <c r="T67" s="6" t="s">
        <v>245</v>
      </c>
      <c r="U67" s="6"/>
      <c r="V67" s="6" t="s">
        <v>343</v>
      </c>
      <c r="W67" s="6" t="s">
        <v>1347</v>
      </c>
      <c r="X67" s="6">
        <v>0</v>
      </c>
      <c r="Y67" s="6"/>
      <c r="Z67" s="6"/>
      <c r="AA67" s="6"/>
      <c r="AB67" s="6" t="s">
        <v>163</v>
      </c>
      <c r="AC67" s="6"/>
      <c r="AD67" s="6"/>
      <c r="AE67" s="6"/>
      <c r="AF67" s="6"/>
      <c r="AG67" s="6"/>
      <c r="AH67" s="6"/>
      <c r="AI67" s="6"/>
      <c r="AJ67" s="6"/>
      <c r="AK67" s="6"/>
      <c r="AL67" s="6"/>
      <c r="AM67" s="6"/>
      <c r="AN67" s="6"/>
      <c r="AO67" s="6"/>
      <c r="AP67" s="6"/>
      <c r="AQ67" s="6"/>
      <c r="AR67" s="6"/>
      <c r="AS67" s="6"/>
      <c r="AT67" s="6" t="s">
        <v>497</v>
      </c>
      <c r="AU67" s="6" t="s">
        <v>1348</v>
      </c>
      <c r="AV67" s="6" t="s">
        <v>1349</v>
      </c>
      <c r="AW67" s="6"/>
      <c r="AX67" s="6"/>
      <c r="AY67" s="6" t="s">
        <v>1350</v>
      </c>
      <c r="AZ67" s="6" t="s">
        <v>218</v>
      </c>
      <c r="BA67" s="6" t="s">
        <v>1313</v>
      </c>
      <c r="BB67" s="6" t="s">
        <v>254</v>
      </c>
      <c r="BC67" s="6" t="s">
        <v>1351</v>
      </c>
      <c r="BD67" s="6"/>
      <c r="BE67" s="6"/>
      <c r="BF67" s="6"/>
      <c r="BG67" s="6" t="s">
        <v>173</v>
      </c>
      <c r="BH67" s="6">
        <v>35</v>
      </c>
      <c r="BI67" s="6"/>
      <c r="BJ67" s="6"/>
      <c r="BK67" s="6" t="s">
        <v>174</v>
      </c>
      <c r="BL67" s="6" t="s">
        <v>285</v>
      </c>
      <c r="BM67" s="6" t="s">
        <v>176</v>
      </c>
      <c r="BN67" s="6" t="b">
        <v>0</v>
      </c>
      <c r="BO67" s="6" t="b">
        <v>1</v>
      </c>
      <c r="BP67" s="6"/>
      <c r="BQ67" s="6" t="b">
        <v>0</v>
      </c>
      <c r="BR67" s="6"/>
      <c r="BS67" s="6"/>
      <c r="BT67" s="21"/>
      <c r="BU67" s="1">
        <v>43215.6246875</v>
      </c>
      <c r="BV67" t="s">
        <v>177</v>
      </c>
      <c r="BW67">
        <v>79999</v>
      </c>
      <c r="BY67" t="s">
        <v>1352</v>
      </c>
      <c r="BZ67" t="s">
        <v>179</v>
      </c>
      <c r="CA67" t="s">
        <v>1353</v>
      </c>
      <c r="CB67" t="s">
        <v>1354</v>
      </c>
      <c r="CC67" t="s">
        <v>1348</v>
      </c>
      <c r="CD67">
        <v>347848</v>
      </c>
      <c r="CE67" s="2">
        <v>43074</v>
      </c>
      <c r="CF67">
        <v>359260</v>
      </c>
      <c r="CG67" t="s">
        <v>1355</v>
      </c>
      <c r="CH67" t="s">
        <v>1353</v>
      </c>
      <c r="CI67">
        <v>63999</v>
      </c>
      <c r="CJ67" s="2">
        <v>43074</v>
      </c>
      <c r="CK67" t="s">
        <v>183</v>
      </c>
      <c r="CL67" t="s">
        <v>184</v>
      </c>
      <c r="CN67" t="s">
        <v>451</v>
      </c>
      <c r="CR67">
        <v>79999</v>
      </c>
      <c r="CT67" t="s">
        <v>186</v>
      </c>
      <c r="CU67" t="s">
        <v>1356</v>
      </c>
      <c r="CZ67" t="b">
        <v>1</v>
      </c>
      <c r="DA67" t="b">
        <v>1</v>
      </c>
      <c r="DB67" t="b">
        <v>1</v>
      </c>
      <c r="DC67" t="b">
        <v>1</v>
      </c>
      <c r="DD67">
        <v>6</v>
      </c>
      <c r="DE67" t="b">
        <v>0</v>
      </c>
      <c r="DF67" t="s">
        <v>336</v>
      </c>
      <c r="DG67" t="s">
        <v>1357</v>
      </c>
      <c r="DH67" t="s">
        <v>1358</v>
      </c>
      <c r="DJ67" t="s">
        <v>189</v>
      </c>
      <c r="DK67" t="s">
        <v>204</v>
      </c>
      <c r="DS67" t="s">
        <v>10</v>
      </c>
      <c r="DT67" t="s">
        <v>235</v>
      </c>
      <c r="DU67" t="s">
        <v>191</v>
      </c>
      <c r="DX67" s="3">
        <v>1475</v>
      </c>
      <c r="DZ67" t="s">
        <v>295</v>
      </c>
      <c r="EA67" s="3">
        <v>1475</v>
      </c>
      <c r="EB67">
        <v>300</v>
      </c>
      <c r="EC67" t="s">
        <v>1359</v>
      </c>
      <c r="ED67">
        <v>465</v>
      </c>
      <c r="EE67">
        <v>33</v>
      </c>
      <c r="EF67" t="s">
        <v>237</v>
      </c>
      <c r="EG67" t="b">
        <v>0</v>
      </c>
      <c r="EH67" s="1">
        <v>43074.609293981484</v>
      </c>
      <c r="EI67" t="s">
        <v>195</v>
      </c>
      <c r="EM67" t="s">
        <v>196</v>
      </c>
      <c r="EQ67">
        <v>1890</v>
      </c>
      <c r="ES67" t="s">
        <v>197</v>
      </c>
      <c r="ET67">
        <v>5101</v>
      </c>
      <c r="EX67">
        <v>4</v>
      </c>
      <c r="EZ67" s="13">
        <f t="shared" ref="EZ67:EZ130" si="15">IF(O67&gt;0,O67/R67,0)</f>
        <v>43.389152542372884</v>
      </c>
      <c r="FA67" s="13">
        <f t="shared" ref="FA67:FA130" si="16">IF(O67&gt;0,(O67*0.95)/R67,0)</f>
        <v>41.219694915254237</v>
      </c>
      <c r="FB67" s="13">
        <f t="shared" ref="FB67:FB130" si="17">IF(O67&gt;0,(O67*0.9)/R67,0)</f>
        <v>39.050237288135591</v>
      </c>
      <c r="FC67" s="13">
        <f>IF(K67=2,[1]Assumptions!$B$14,IF([1]Ferndale!K67=3,[1]Assumptions!$B$15,IF([1]Ferndale!K67=4,[1]Assumptions!$B$16,0)))</f>
        <v>0</v>
      </c>
      <c r="FD67" s="28"/>
      <c r="FE67" s="13">
        <f t="shared" ref="FE67:FE130" si="18">FD67*12</f>
        <v>0</v>
      </c>
      <c r="FF67" s="13" t="e">
        <f>(J67/2)*[1]Assumptions!$H$2</f>
        <v>#VALUE!</v>
      </c>
      <c r="FG67" s="13">
        <f t="shared" ref="FG67:FG130" si="19">IF(J67&gt;0,1200,0)</f>
        <v>1200</v>
      </c>
      <c r="FH67" s="13">
        <f t="shared" ref="FH67:FH130" si="20">-PMT(0.05/12,360,O67*0.8)</f>
        <v>274.84837640923109</v>
      </c>
      <c r="FI67" s="13">
        <f t="shared" ref="FI67:FI130" si="21">-PMT(0.05/12,360,((O67*0.9)*0.8))</f>
        <v>247.36353876830799</v>
      </c>
      <c r="FJ67" s="14" t="e">
        <f t="shared" si="13"/>
        <v>#VALUE!</v>
      </c>
      <c r="FK67" s="15">
        <f t="shared" si="14"/>
        <v>0</v>
      </c>
      <c r="FL67" s="16" t="e">
        <f t="shared" ref="FL67:FL130" si="22">(FE67-SUM(FF67:FG67,FK67))/O67</f>
        <v>#VALUE!</v>
      </c>
      <c r="FM67" s="16" t="e">
        <f t="shared" ref="FM67:FM130" si="23">(FE67-SUM(FF67:FG67,FK67)-(FH67*12))/(O67*0.2)</f>
        <v>#VALUE!</v>
      </c>
      <c r="FN67" s="16" t="e">
        <f t="shared" ref="FN67:FN130" si="24">(FE67-SUM(FF67:FG67,FK67))/(O67*0.9)</f>
        <v>#VALUE!</v>
      </c>
      <c r="FO67" s="16" t="e">
        <f t="shared" ref="FO67:FO130" si="25">(FE67-SUM(FF67:FG67)-FK67-(FI67*12))/((O67*0.9)*0.2)</f>
        <v>#VALUE!</v>
      </c>
    </row>
    <row r="68" spans="1:171" x14ac:dyDescent="0.2">
      <c r="A68" s="20">
        <v>217106858</v>
      </c>
      <c r="B68" s="6" t="s">
        <v>153</v>
      </c>
      <c r="C68" s="6" t="s">
        <v>154</v>
      </c>
      <c r="D68" s="6" t="s">
        <v>1167</v>
      </c>
      <c r="E68" s="6"/>
      <c r="F68" s="6"/>
      <c r="G68" s="6">
        <v>841</v>
      </c>
      <c r="H68" s="6" t="s">
        <v>1360</v>
      </c>
      <c r="I68" s="6"/>
      <c r="J68" s="6" t="s">
        <v>157</v>
      </c>
      <c r="K68" s="6" t="s">
        <v>204</v>
      </c>
      <c r="L68" s="6" t="s">
        <v>159</v>
      </c>
      <c r="M68" s="6">
        <v>48209</v>
      </c>
      <c r="N68" s="6">
        <v>2352</v>
      </c>
      <c r="O68" s="6">
        <v>69900</v>
      </c>
      <c r="P68" s="6">
        <v>3</v>
      </c>
      <c r="Q68" s="6">
        <v>1</v>
      </c>
      <c r="R68" s="6">
        <v>1302</v>
      </c>
      <c r="S68" s="6">
        <v>0.05</v>
      </c>
      <c r="T68" s="6" t="s">
        <v>245</v>
      </c>
      <c r="U68" s="6"/>
      <c r="V68" s="6" t="s">
        <v>302</v>
      </c>
      <c r="W68" s="6" t="s">
        <v>419</v>
      </c>
      <c r="X68" s="6">
        <v>0</v>
      </c>
      <c r="Y68" s="6"/>
      <c r="Z68" s="6"/>
      <c r="AA68" s="6"/>
      <c r="AB68" s="6"/>
      <c r="AC68" s="6"/>
      <c r="AD68" s="6"/>
      <c r="AE68" s="6"/>
      <c r="AF68" s="6"/>
      <c r="AG68" s="6"/>
      <c r="AH68" s="6"/>
      <c r="AI68" s="6"/>
      <c r="AJ68" s="6"/>
      <c r="AK68" s="6"/>
      <c r="AL68" s="6"/>
      <c r="AM68" s="6"/>
      <c r="AN68" s="6"/>
      <c r="AO68" s="6"/>
      <c r="AP68" s="6"/>
      <c r="AQ68" s="6"/>
      <c r="AR68" s="6"/>
      <c r="AS68" s="6"/>
      <c r="AT68" s="6" t="s">
        <v>1361</v>
      </c>
      <c r="AU68" s="6" t="s">
        <v>1362</v>
      </c>
      <c r="AV68" s="6" t="s">
        <v>1363</v>
      </c>
      <c r="AW68" s="6"/>
      <c r="AX68" s="22">
        <v>20000</v>
      </c>
      <c r="AY68" s="6" t="s">
        <v>1364</v>
      </c>
      <c r="AZ68" s="6" t="s">
        <v>218</v>
      </c>
      <c r="BA68" s="6" t="s">
        <v>1365</v>
      </c>
      <c r="BB68" s="6" t="s">
        <v>171</v>
      </c>
      <c r="BC68" s="6" t="s">
        <v>1360</v>
      </c>
      <c r="BD68" s="6"/>
      <c r="BE68" s="6"/>
      <c r="BF68" s="6"/>
      <c r="BG68" s="6" t="s">
        <v>990</v>
      </c>
      <c r="BH68" s="6">
        <v>30</v>
      </c>
      <c r="BI68" s="6"/>
      <c r="BJ68" s="6"/>
      <c r="BK68" s="6" t="s">
        <v>174</v>
      </c>
      <c r="BL68" s="6" t="s">
        <v>285</v>
      </c>
      <c r="BM68" s="6" t="s">
        <v>176</v>
      </c>
      <c r="BN68" s="6" t="b">
        <v>0</v>
      </c>
      <c r="BO68" s="6" t="b">
        <v>1</v>
      </c>
      <c r="BP68" s="6"/>
      <c r="BQ68" s="6" t="b">
        <v>1</v>
      </c>
      <c r="BR68" s="6">
        <v>8</v>
      </c>
      <c r="BS68" s="6">
        <v>600</v>
      </c>
      <c r="BT68" s="21" t="s">
        <v>1366</v>
      </c>
      <c r="BU68" s="1">
        <v>43185.471273148149</v>
      </c>
      <c r="BV68" t="s">
        <v>177</v>
      </c>
      <c r="BW68">
        <v>74900</v>
      </c>
      <c r="BY68" t="s">
        <v>1367</v>
      </c>
      <c r="BZ68" t="s">
        <v>179</v>
      </c>
      <c r="CA68" t="s">
        <v>1368</v>
      </c>
      <c r="CB68" t="s">
        <v>1369</v>
      </c>
      <c r="CC68" t="s">
        <v>1370</v>
      </c>
      <c r="CD68">
        <v>349751</v>
      </c>
      <c r="CE68" s="2">
        <v>43073</v>
      </c>
      <c r="CF68">
        <v>366413</v>
      </c>
      <c r="CG68" t="s">
        <v>1371</v>
      </c>
      <c r="CH68" t="s">
        <v>1372</v>
      </c>
      <c r="CI68">
        <v>69900</v>
      </c>
      <c r="CJ68" s="2">
        <v>43073</v>
      </c>
      <c r="CK68" t="s">
        <v>183</v>
      </c>
      <c r="CL68" t="s">
        <v>184</v>
      </c>
      <c r="CN68" t="s">
        <v>1373</v>
      </c>
      <c r="CR68">
        <v>79900</v>
      </c>
      <c r="CT68" t="s">
        <v>186</v>
      </c>
      <c r="CU68" t="s">
        <v>1374</v>
      </c>
      <c r="CZ68" t="b">
        <v>1</v>
      </c>
      <c r="DA68" t="b">
        <v>1</v>
      </c>
      <c r="DB68" t="b">
        <v>1</v>
      </c>
      <c r="DC68" t="b">
        <v>1</v>
      </c>
      <c r="DD68">
        <v>19</v>
      </c>
      <c r="DE68" t="b">
        <v>0</v>
      </c>
      <c r="DF68">
        <v>0</v>
      </c>
      <c r="DG68" t="s">
        <v>1375</v>
      </c>
      <c r="DH68" t="s">
        <v>1376</v>
      </c>
      <c r="DJ68" t="s">
        <v>269</v>
      </c>
      <c r="DK68" t="s">
        <v>204</v>
      </c>
      <c r="DS68" t="s">
        <v>10</v>
      </c>
      <c r="DT68" t="s">
        <v>190</v>
      </c>
      <c r="DU68" t="s">
        <v>191</v>
      </c>
      <c r="DX68" s="3">
        <v>1302</v>
      </c>
      <c r="DZ68" t="s">
        <v>295</v>
      </c>
      <c r="EA68" s="3">
        <v>1302</v>
      </c>
      <c r="EC68" t="s">
        <v>1186</v>
      </c>
      <c r="ED68">
        <v>674</v>
      </c>
      <c r="EE68">
        <v>64</v>
      </c>
      <c r="EF68" t="s">
        <v>1377</v>
      </c>
      <c r="EG68" t="b">
        <v>0</v>
      </c>
      <c r="EH68" s="1">
        <v>43073.414120370369</v>
      </c>
      <c r="EI68" t="s">
        <v>195</v>
      </c>
      <c r="EM68" t="s">
        <v>196</v>
      </c>
      <c r="EQ68">
        <v>1910</v>
      </c>
      <c r="ER68">
        <v>2017</v>
      </c>
      <c r="ES68" t="s">
        <v>197</v>
      </c>
      <c r="ET68">
        <v>5101</v>
      </c>
      <c r="EX68">
        <v>9</v>
      </c>
      <c r="EZ68" s="13">
        <f t="shared" si="15"/>
        <v>53.686635944700463</v>
      </c>
      <c r="FA68" s="13">
        <f t="shared" si="16"/>
        <v>51.002304147465438</v>
      </c>
      <c r="FB68" s="13">
        <f t="shared" si="17"/>
        <v>48.317972350230413</v>
      </c>
      <c r="FC68" s="13">
        <f>IF(K68=2,[1]Assumptions!$B$14,IF([1]Ferndale!K68=3,[1]Assumptions!$B$15,IF([1]Ferndale!K68=4,[1]Assumptions!$B$16,0)))</f>
        <v>0</v>
      </c>
      <c r="FD68" s="28"/>
      <c r="FE68" s="13">
        <f t="shared" si="18"/>
        <v>0</v>
      </c>
      <c r="FF68" s="13" t="e">
        <f>(J68/2)*[1]Assumptions!$H$2</f>
        <v>#VALUE!</v>
      </c>
      <c r="FG68" s="13">
        <f t="shared" si="19"/>
        <v>1200</v>
      </c>
      <c r="FH68" s="13">
        <f t="shared" si="20"/>
        <v>300.19065158838816</v>
      </c>
      <c r="FI68" s="13">
        <f t="shared" si="21"/>
        <v>270.17158642954934</v>
      </c>
      <c r="FJ68" s="14" t="e">
        <f t="shared" si="13"/>
        <v>#VALUE!</v>
      </c>
      <c r="FK68" s="15">
        <f t="shared" si="14"/>
        <v>0</v>
      </c>
      <c r="FL68" s="16" t="e">
        <f t="shared" si="22"/>
        <v>#VALUE!</v>
      </c>
      <c r="FM68" s="16" t="e">
        <f t="shared" si="23"/>
        <v>#VALUE!</v>
      </c>
      <c r="FN68" s="16" t="e">
        <f t="shared" si="24"/>
        <v>#VALUE!</v>
      </c>
      <c r="FO68" s="16" t="e">
        <f t="shared" si="25"/>
        <v>#VALUE!</v>
      </c>
    </row>
    <row r="69" spans="1:171" x14ac:dyDescent="0.2">
      <c r="A69" s="20">
        <v>217104150</v>
      </c>
      <c r="B69" s="6" t="s">
        <v>153</v>
      </c>
      <c r="C69" s="6" t="s">
        <v>154</v>
      </c>
      <c r="D69" s="6" t="s">
        <v>1167</v>
      </c>
      <c r="E69" s="6" t="s">
        <v>218</v>
      </c>
      <c r="F69" s="6"/>
      <c r="G69" s="6">
        <v>372</v>
      </c>
      <c r="H69" s="6" t="s">
        <v>1378</v>
      </c>
      <c r="I69" s="6"/>
      <c r="J69" s="6" t="s">
        <v>244</v>
      </c>
      <c r="K69" s="6" t="s">
        <v>204</v>
      </c>
      <c r="L69" s="6" t="s">
        <v>159</v>
      </c>
      <c r="M69" s="6">
        <v>48216</v>
      </c>
      <c r="N69" s="6">
        <v>1410</v>
      </c>
      <c r="O69" s="6">
        <v>269900</v>
      </c>
      <c r="P69" s="6">
        <v>4</v>
      </c>
      <c r="Q69" s="6">
        <v>1.1000000000000001</v>
      </c>
      <c r="R69" s="6">
        <v>2500</v>
      </c>
      <c r="S69" s="6">
        <v>0.12</v>
      </c>
      <c r="T69" s="6" t="s">
        <v>617</v>
      </c>
      <c r="U69" s="6" t="s">
        <v>478</v>
      </c>
      <c r="V69" s="6" t="s">
        <v>247</v>
      </c>
      <c r="W69" s="6" t="s">
        <v>1379</v>
      </c>
      <c r="X69" s="6" t="s">
        <v>1380</v>
      </c>
      <c r="Y69" s="6"/>
      <c r="Z69" s="6"/>
      <c r="AA69" s="6"/>
      <c r="AB69" s="6" t="s">
        <v>163</v>
      </c>
      <c r="AC69" s="6"/>
      <c r="AD69" s="6"/>
      <c r="AE69" s="6" t="s">
        <v>448</v>
      </c>
      <c r="AF69" s="6" t="s">
        <v>1381</v>
      </c>
      <c r="AG69" s="6" t="s">
        <v>1382</v>
      </c>
      <c r="AH69" s="6">
        <v>329357</v>
      </c>
      <c r="AI69" s="6">
        <v>330835</v>
      </c>
      <c r="AJ69" s="6" t="s">
        <v>450</v>
      </c>
      <c r="AK69" s="6" t="s">
        <v>448</v>
      </c>
      <c r="AL69" s="6"/>
      <c r="AM69" s="6"/>
      <c r="AN69" s="6"/>
      <c r="AO69" s="6"/>
      <c r="AP69" s="6"/>
      <c r="AQ69" s="6"/>
      <c r="AR69" s="6"/>
      <c r="AS69" s="6"/>
      <c r="AT69" s="6" t="s">
        <v>249</v>
      </c>
      <c r="AU69" s="6" t="s">
        <v>1383</v>
      </c>
      <c r="AV69" s="6">
        <v>3139639891</v>
      </c>
      <c r="AW69" s="6"/>
      <c r="AX69" s="6"/>
      <c r="AY69" s="6" t="s">
        <v>1384</v>
      </c>
      <c r="AZ69" s="6" t="s">
        <v>169</v>
      </c>
      <c r="BA69" s="6" t="s">
        <v>1385</v>
      </c>
      <c r="BB69" s="6" t="s">
        <v>171</v>
      </c>
      <c r="BC69" s="6" t="s">
        <v>1386</v>
      </c>
      <c r="BD69" s="6" t="s">
        <v>282</v>
      </c>
      <c r="BE69" s="6" t="s">
        <v>522</v>
      </c>
      <c r="BF69" s="6" t="s">
        <v>257</v>
      </c>
      <c r="BG69" s="6" t="s">
        <v>173</v>
      </c>
      <c r="BH69" s="6">
        <v>40</v>
      </c>
      <c r="BI69" s="6"/>
      <c r="BJ69" s="6"/>
      <c r="BK69" s="6" t="s">
        <v>174</v>
      </c>
      <c r="BL69" s="6" t="s">
        <v>664</v>
      </c>
      <c r="BM69" s="6" t="s">
        <v>176</v>
      </c>
      <c r="BN69" s="6" t="b">
        <v>1</v>
      </c>
      <c r="BO69" s="6" t="b">
        <v>1</v>
      </c>
      <c r="BP69" s="6" t="s">
        <v>838</v>
      </c>
      <c r="BQ69" s="6" t="b">
        <v>0</v>
      </c>
      <c r="BR69" s="6"/>
      <c r="BS69" s="6"/>
      <c r="BT69" s="21"/>
      <c r="BU69" s="1">
        <v>43222.661724537036</v>
      </c>
      <c r="BV69" t="s">
        <v>177</v>
      </c>
      <c r="BW69">
        <v>274900</v>
      </c>
      <c r="BY69" t="s">
        <v>1387</v>
      </c>
      <c r="BZ69" t="s">
        <v>179</v>
      </c>
      <c r="CA69" t="s">
        <v>448</v>
      </c>
      <c r="CB69" t="s">
        <v>1388</v>
      </c>
      <c r="CC69" t="s">
        <v>1389</v>
      </c>
      <c r="CD69">
        <v>319368</v>
      </c>
      <c r="CE69" s="2">
        <v>43073</v>
      </c>
      <c r="CF69">
        <v>330835</v>
      </c>
      <c r="CG69" t="s">
        <v>450</v>
      </c>
      <c r="CH69" t="s">
        <v>448</v>
      </c>
      <c r="CI69">
        <v>269900</v>
      </c>
      <c r="CJ69" s="2">
        <v>43073</v>
      </c>
      <c r="CK69" t="s">
        <v>183</v>
      </c>
      <c r="CL69" t="s">
        <v>184</v>
      </c>
      <c r="CN69" t="s">
        <v>1390</v>
      </c>
      <c r="CR69">
        <v>297900</v>
      </c>
      <c r="CT69" t="s">
        <v>186</v>
      </c>
      <c r="CU69" t="s">
        <v>1391</v>
      </c>
      <c r="CW69">
        <v>0</v>
      </c>
      <c r="CX69">
        <v>0</v>
      </c>
      <c r="CY69">
        <v>0</v>
      </c>
      <c r="CZ69" t="b">
        <v>1</v>
      </c>
      <c r="DA69" t="b">
        <v>1</v>
      </c>
      <c r="DB69" t="b">
        <v>1</v>
      </c>
      <c r="DC69" t="b">
        <v>1</v>
      </c>
      <c r="DD69">
        <v>71</v>
      </c>
      <c r="DE69" t="b">
        <v>0</v>
      </c>
      <c r="DF69" t="s">
        <v>1392</v>
      </c>
      <c r="DG69" t="s">
        <v>1393</v>
      </c>
      <c r="DH69" t="s">
        <v>1393</v>
      </c>
      <c r="DJ69" t="s">
        <v>189</v>
      </c>
      <c r="DK69" t="s">
        <v>204</v>
      </c>
      <c r="DS69" t="s">
        <v>10</v>
      </c>
      <c r="DT69" t="s">
        <v>190</v>
      </c>
      <c r="DU69" t="s">
        <v>191</v>
      </c>
      <c r="DX69" s="3">
        <v>2500</v>
      </c>
      <c r="DZ69" t="s">
        <v>1394</v>
      </c>
      <c r="EA69" s="3">
        <v>2500</v>
      </c>
      <c r="EB69">
        <v>800</v>
      </c>
      <c r="EC69" t="s">
        <v>1395</v>
      </c>
      <c r="ED69">
        <v>481</v>
      </c>
      <c r="EE69">
        <v>59</v>
      </c>
      <c r="EF69" t="s">
        <v>237</v>
      </c>
      <c r="EG69" t="b">
        <v>0</v>
      </c>
      <c r="EH69" s="1">
        <v>43060.473067129627</v>
      </c>
      <c r="EI69" t="s">
        <v>195</v>
      </c>
      <c r="EM69" t="s">
        <v>196</v>
      </c>
      <c r="EQ69">
        <v>1895</v>
      </c>
      <c r="ES69" t="s">
        <v>197</v>
      </c>
      <c r="ET69">
        <v>5101</v>
      </c>
      <c r="EU69" t="s">
        <v>198</v>
      </c>
      <c r="EV69" t="s">
        <v>199</v>
      </c>
      <c r="EX69">
        <v>10</v>
      </c>
      <c r="EZ69" s="13">
        <f t="shared" si="15"/>
        <v>107.96</v>
      </c>
      <c r="FA69" s="13">
        <f t="shared" si="16"/>
        <v>102.562</v>
      </c>
      <c r="FB69" s="13">
        <f t="shared" si="17"/>
        <v>97.164000000000001</v>
      </c>
      <c r="FC69" s="13">
        <f>IF(K69=2,[1]Assumptions!$B$14,IF([1]Ferndale!K69=3,[1]Assumptions!$B$15,IF([1]Ferndale!K69=4,[1]Assumptions!$B$16,0)))</f>
        <v>0</v>
      </c>
      <c r="FD69" s="28"/>
      <c r="FE69" s="13">
        <f t="shared" si="18"/>
        <v>0</v>
      </c>
      <c r="FF69" s="13" t="e">
        <f>(J69/2)*[1]Assumptions!$H$2</f>
        <v>#VALUE!</v>
      </c>
      <c r="FG69" s="13">
        <f t="shared" si="19"/>
        <v>1200</v>
      </c>
      <c r="FH69" s="13">
        <f t="shared" si="20"/>
        <v>1159.1052484078107</v>
      </c>
      <c r="FI69" s="13">
        <f t="shared" si="21"/>
        <v>1043.1947235670295</v>
      </c>
      <c r="FJ69" s="14" t="e">
        <f t="shared" si="13"/>
        <v>#VALUE!</v>
      </c>
      <c r="FK69" s="15">
        <f t="shared" si="14"/>
        <v>0</v>
      </c>
      <c r="FL69" s="16" t="e">
        <f t="shared" si="22"/>
        <v>#VALUE!</v>
      </c>
      <c r="FM69" s="16" t="e">
        <f t="shared" si="23"/>
        <v>#VALUE!</v>
      </c>
      <c r="FN69" s="16" t="e">
        <f t="shared" si="24"/>
        <v>#VALUE!</v>
      </c>
      <c r="FO69" s="16" t="e">
        <f t="shared" si="25"/>
        <v>#VALUE!</v>
      </c>
    </row>
    <row r="70" spans="1:171" x14ac:dyDescent="0.2">
      <c r="A70" s="20">
        <v>217091374</v>
      </c>
      <c r="B70" s="6" t="s">
        <v>153</v>
      </c>
      <c r="C70" s="6" t="s">
        <v>154</v>
      </c>
      <c r="D70" s="6" t="s">
        <v>298</v>
      </c>
      <c r="E70" s="6"/>
      <c r="F70" s="6"/>
      <c r="G70" s="6">
        <v>3696</v>
      </c>
      <c r="H70" s="6" t="s">
        <v>1396</v>
      </c>
      <c r="I70" s="6"/>
      <c r="J70" s="6" t="s">
        <v>157</v>
      </c>
      <c r="K70" s="6" t="s">
        <v>204</v>
      </c>
      <c r="L70" s="6" t="s">
        <v>159</v>
      </c>
      <c r="M70" s="6">
        <v>48224</v>
      </c>
      <c r="N70" s="6"/>
      <c r="O70" s="6">
        <v>64900</v>
      </c>
      <c r="P70" s="6">
        <v>3</v>
      </c>
      <c r="Q70" s="6">
        <v>1.1000000000000001</v>
      </c>
      <c r="R70" s="6">
        <v>1582</v>
      </c>
      <c r="S70" s="6">
        <v>0.13</v>
      </c>
      <c r="T70" s="6" t="s">
        <v>160</v>
      </c>
      <c r="U70" s="6" t="s">
        <v>1397</v>
      </c>
      <c r="V70" s="6" t="s">
        <v>161</v>
      </c>
      <c r="W70" s="6" t="s">
        <v>162</v>
      </c>
      <c r="X70" s="6"/>
      <c r="Y70" s="6"/>
      <c r="Z70" s="6"/>
      <c r="AA70" s="6"/>
      <c r="AB70" s="6" t="s">
        <v>303</v>
      </c>
      <c r="AC70" s="6"/>
      <c r="AD70" s="6"/>
      <c r="AE70" s="6"/>
      <c r="AF70" s="6"/>
      <c r="AG70" s="6"/>
      <c r="AH70" s="6"/>
      <c r="AI70" s="6"/>
      <c r="AJ70" s="6"/>
      <c r="AK70" s="6"/>
      <c r="AL70" s="6"/>
      <c r="AM70" s="6"/>
      <c r="AN70" s="6"/>
      <c r="AO70" s="6"/>
      <c r="AP70" s="6"/>
      <c r="AQ70" s="6"/>
      <c r="AR70" s="6"/>
      <c r="AS70" s="6"/>
      <c r="AT70" s="6" t="s">
        <v>276</v>
      </c>
      <c r="AU70" s="6" t="s">
        <v>1398</v>
      </c>
      <c r="AV70" s="6" t="s">
        <v>1399</v>
      </c>
      <c r="AW70" s="6" t="s">
        <v>1041</v>
      </c>
      <c r="AX70" s="6"/>
      <c r="AY70" s="6" t="s">
        <v>1400</v>
      </c>
      <c r="AZ70" s="6" t="s">
        <v>218</v>
      </c>
      <c r="BA70" s="6" t="s">
        <v>1401</v>
      </c>
      <c r="BB70" s="6" t="s">
        <v>254</v>
      </c>
      <c r="BC70" s="6" t="s">
        <v>502</v>
      </c>
      <c r="BD70" s="6" t="s">
        <v>385</v>
      </c>
      <c r="BE70" s="6" t="s">
        <v>256</v>
      </c>
      <c r="BF70" s="6" t="s">
        <v>257</v>
      </c>
      <c r="BG70" s="6" t="s">
        <v>173</v>
      </c>
      <c r="BH70" s="6">
        <v>50</v>
      </c>
      <c r="BI70" s="6" t="s">
        <v>1402</v>
      </c>
      <c r="BJ70" s="6" t="s">
        <v>871</v>
      </c>
      <c r="BK70" s="6" t="s">
        <v>223</v>
      </c>
      <c r="BL70" s="6" t="s">
        <v>969</v>
      </c>
      <c r="BM70" s="6" t="s">
        <v>176</v>
      </c>
      <c r="BN70" s="6" t="b">
        <v>1</v>
      </c>
      <c r="BO70" s="6" t="b">
        <v>1</v>
      </c>
      <c r="BP70" s="6"/>
      <c r="BQ70" s="6" t="b">
        <v>0</v>
      </c>
      <c r="BR70" s="6"/>
      <c r="BS70" s="6"/>
      <c r="BT70" s="21"/>
      <c r="BU70" s="1">
        <v>43228.487083333333</v>
      </c>
      <c r="BV70" t="s">
        <v>587</v>
      </c>
      <c r="BX70" t="s">
        <v>588</v>
      </c>
      <c r="BY70" t="s">
        <v>1403</v>
      </c>
      <c r="BZ70" t="s">
        <v>179</v>
      </c>
      <c r="CA70" t="s">
        <v>1404</v>
      </c>
      <c r="CB70" t="s">
        <v>1405</v>
      </c>
      <c r="CC70" t="s">
        <v>1406</v>
      </c>
      <c r="CD70">
        <v>376007</v>
      </c>
      <c r="CE70" s="2">
        <v>43025</v>
      </c>
      <c r="CF70">
        <v>312114</v>
      </c>
      <c r="CG70" t="s">
        <v>1051</v>
      </c>
      <c r="CH70" t="s">
        <v>1052</v>
      </c>
      <c r="CI70">
        <v>64900</v>
      </c>
      <c r="CJ70" s="2">
        <v>43025</v>
      </c>
      <c r="CK70" t="s">
        <v>183</v>
      </c>
      <c r="CL70" t="s">
        <v>184</v>
      </c>
      <c r="CN70" t="s">
        <v>1407</v>
      </c>
      <c r="CR70">
        <v>64900</v>
      </c>
      <c r="CT70" t="s">
        <v>186</v>
      </c>
      <c r="CU70" t="s">
        <v>1408</v>
      </c>
      <c r="CZ70" t="b">
        <v>1</v>
      </c>
      <c r="DA70" t="b">
        <v>1</v>
      </c>
      <c r="DB70" t="b">
        <v>1</v>
      </c>
      <c r="DC70" t="b">
        <v>1</v>
      </c>
      <c r="DD70">
        <v>13</v>
      </c>
      <c r="DE70" t="b">
        <v>0</v>
      </c>
      <c r="DF70" t="s">
        <v>1409</v>
      </c>
      <c r="DG70" t="s">
        <v>1410</v>
      </c>
      <c r="DH70" t="s">
        <v>1411</v>
      </c>
      <c r="DJ70" t="s">
        <v>269</v>
      </c>
      <c r="DK70" t="s">
        <v>204</v>
      </c>
      <c r="DS70" t="s">
        <v>10</v>
      </c>
      <c r="DT70" t="s">
        <v>190</v>
      </c>
      <c r="DU70" t="s">
        <v>191</v>
      </c>
      <c r="DX70" s="3">
        <v>2432</v>
      </c>
      <c r="DY70">
        <v>850</v>
      </c>
      <c r="DZ70" t="s">
        <v>295</v>
      </c>
      <c r="EA70" s="3">
        <v>1582</v>
      </c>
      <c r="EB70" s="3">
        <v>1150</v>
      </c>
      <c r="EC70" t="s">
        <v>1412</v>
      </c>
      <c r="ED70">
        <v>1232</v>
      </c>
      <c r="EE70">
        <v>146</v>
      </c>
      <c r="EF70" t="s">
        <v>1413</v>
      </c>
      <c r="EG70" t="b">
        <v>0</v>
      </c>
      <c r="EH70" s="1">
        <v>43017.585358796299</v>
      </c>
      <c r="EI70" t="s">
        <v>195</v>
      </c>
      <c r="EL70" t="s">
        <v>176</v>
      </c>
      <c r="EM70" t="s">
        <v>196</v>
      </c>
      <c r="EQ70">
        <v>1941</v>
      </c>
      <c r="ER70">
        <v>2012</v>
      </c>
      <c r="ES70" t="s">
        <v>197</v>
      </c>
      <c r="ET70">
        <v>5055</v>
      </c>
      <c r="EU70" t="s">
        <v>198</v>
      </c>
      <c r="EV70" t="s">
        <v>199</v>
      </c>
      <c r="EX70">
        <v>8</v>
      </c>
      <c r="EZ70" s="13">
        <f t="shared" si="15"/>
        <v>41.024020227560051</v>
      </c>
      <c r="FA70" s="13">
        <f t="shared" si="16"/>
        <v>38.972819216182046</v>
      </c>
      <c r="FB70" s="13">
        <f t="shared" si="17"/>
        <v>36.921618204804048</v>
      </c>
      <c r="FC70" s="13">
        <f>IF(K70=2,[1]Assumptions!$B$14,IF([1]Ferndale!K70=3,[1]Assumptions!$B$15,IF([1]Ferndale!K70=4,[1]Assumptions!$B$16,0)))</f>
        <v>0</v>
      </c>
      <c r="FD70" s="28"/>
      <c r="FE70" s="13">
        <f t="shared" si="18"/>
        <v>0</v>
      </c>
      <c r="FF70" s="13" t="e">
        <f>(J70/2)*[1]Assumptions!$H$2</f>
        <v>#VALUE!</v>
      </c>
      <c r="FG70" s="13">
        <f t="shared" si="19"/>
        <v>1200</v>
      </c>
      <c r="FH70" s="13">
        <f t="shared" si="20"/>
        <v>278.7177866679026</v>
      </c>
      <c r="FI70" s="13">
        <f t="shared" si="21"/>
        <v>250.84600800111235</v>
      </c>
      <c r="FJ70" s="14" t="e">
        <f t="shared" si="13"/>
        <v>#VALUE!</v>
      </c>
      <c r="FK70" s="15">
        <f t="shared" si="14"/>
        <v>0</v>
      </c>
      <c r="FL70" s="16" t="e">
        <f t="shared" si="22"/>
        <v>#VALUE!</v>
      </c>
      <c r="FM70" s="16" t="e">
        <f t="shared" si="23"/>
        <v>#VALUE!</v>
      </c>
      <c r="FN70" s="16" t="e">
        <f t="shared" si="24"/>
        <v>#VALUE!</v>
      </c>
      <c r="FO70" s="16" t="e">
        <f t="shared" si="25"/>
        <v>#VALUE!</v>
      </c>
    </row>
    <row r="71" spans="1:171" x14ac:dyDescent="0.2">
      <c r="A71" s="20">
        <v>217105447</v>
      </c>
      <c r="B71" s="6" t="s">
        <v>153</v>
      </c>
      <c r="C71" s="6" t="s">
        <v>200</v>
      </c>
      <c r="D71" s="6" t="s">
        <v>201</v>
      </c>
      <c r="E71" s="6" t="s">
        <v>169</v>
      </c>
      <c r="F71" s="6" t="s">
        <v>1414</v>
      </c>
      <c r="G71" s="6">
        <v>8900</v>
      </c>
      <c r="H71" s="6" t="s">
        <v>916</v>
      </c>
      <c r="I71" s="6"/>
      <c r="J71" s="6" t="s">
        <v>300</v>
      </c>
      <c r="K71" s="6" t="s">
        <v>204</v>
      </c>
      <c r="L71" s="6" t="s">
        <v>159</v>
      </c>
      <c r="M71" s="6">
        <v>48214</v>
      </c>
      <c r="N71" s="6">
        <v>4180</v>
      </c>
      <c r="O71" s="6">
        <v>75000</v>
      </c>
      <c r="P71" s="6">
        <v>2</v>
      </c>
      <c r="Q71" s="6">
        <v>2</v>
      </c>
      <c r="R71" s="6">
        <v>1300</v>
      </c>
      <c r="S71" s="6">
        <v>0</v>
      </c>
      <c r="T71" s="6" t="s">
        <v>245</v>
      </c>
      <c r="U71" s="6" t="s">
        <v>846</v>
      </c>
      <c r="V71" s="6" t="s">
        <v>343</v>
      </c>
      <c r="W71" s="6" t="s">
        <v>207</v>
      </c>
      <c r="X71" s="6">
        <v>0</v>
      </c>
      <c r="Y71" s="6">
        <v>1167</v>
      </c>
      <c r="Z71" s="6" t="s">
        <v>208</v>
      </c>
      <c r="AA71" s="6"/>
      <c r="AB71" s="6"/>
      <c r="AC71" s="6"/>
      <c r="AD71" s="6"/>
      <c r="AE71" s="6"/>
      <c r="AF71" s="6"/>
      <c r="AG71" s="6"/>
      <c r="AH71" s="6"/>
      <c r="AI71" s="6"/>
      <c r="AJ71" s="6"/>
      <c r="AK71" s="6"/>
      <c r="AL71" s="6"/>
      <c r="AM71" s="6"/>
      <c r="AN71" s="6"/>
      <c r="AO71" s="6"/>
      <c r="AP71" s="6"/>
      <c r="AQ71" s="6"/>
      <c r="AR71" s="6"/>
      <c r="AS71" s="6"/>
      <c r="AT71" s="6" t="s">
        <v>214</v>
      </c>
      <c r="AU71" s="6" t="s">
        <v>1415</v>
      </c>
      <c r="AV71" s="6" t="s">
        <v>1416</v>
      </c>
      <c r="AW71" s="6" t="s">
        <v>1417</v>
      </c>
      <c r="AX71" s="6"/>
      <c r="AY71" s="6" t="s">
        <v>1418</v>
      </c>
      <c r="AZ71" s="6" t="s">
        <v>169</v>
      </c>
      <c r="BA71" s="6" t="s">
        <v>1419</v>
      </c>
      <c r="BB71" s="6" t="s">
        <v>171</v>
      </c>
      <c r="BC71" s="6" t="s">
        <v>916</v>
      </c>
      <c r="BD71" s="6" t="s">
        <v>1420</v>
      </c>
      <c r="BE71" s="6"/>
      <c r="BF71" s="6"/>
      <c r="BG71" s="6" t="s">
        <v>523</v>
      </c>
      <c r="BH71" s="6"/>
      <c r="BI71" s="6"/>
      <c r="BJ71" s="6" t="s">
        <v>1421</v>
      </c>
      <c r="BK71" s="6" t="s">
        <v>1422</v>
      </c>
      <c r="BL71" s="6" t="s">
        <v>1423</v>
      </c>
      <c r="BM71" s="6" t="s">
        <v>176</v>
      </c>
      <c r="BN71" s="6" t="b">
        <v>1</v>
      </c>
      <c r="BO71" s="6" t="b">
        <v>1</v>
      </c>
      <c r="BP71" s="6" t="s">
        <v>1424</v>
      </c>
      <c r="BQ71" s="6" t="b">
        <v>0</v>
      </c>
      <c r="BR71" s="6"/>
      <c r="BS71" s="6"/>
      <c r="BT71" s="21"/>
      <c r="BU71" s="1">
        <v>43222.623935185184</v>
      </c>
      <c r="BV71" t="s">
        <v>177</v>
      </c>
      <c r="BW71">
        <v>80000</v>
      </c>
      <c r="BY71" t="s">
        <v>902</v>
      </c>
      <c r="BZ71" t="s">
        <v>179</v>
      </c>
      <c r="CA71" t="s">
        <v>1425</v>
      </c>
      <c r="CB71" t="s">
        <v>1426</v>
      </c>
      <c r="CC71" t="s">
        <v>1427</v>
      </c>
      <c r="CD71">
        <v>364426</v>
      </c>
      <c r="CE71" s="2">
        <v>43067</v>
      </c>
      <c r="CF71">
        <v>388807</v>
      </c>
      <c r="CG71" t="s">
        <v>1428</v>
      </c>
      <c r="CH71" t="s">
        <v>1425</v>
      </c>
      <c r="CI71">
        <v>75000</v>
      </c>
      <c r="CJ71" s="2">
        <v>43066</v>
      </c>
      <c r="CK71" t="s">
        <v>183</v>
      </c>
      <c r="CL71" t="s">
        <v>184</v>
      </c>
      <c r="CM71" t="s">
        <v>533</v>
      </c>
      <c r="CR71">
        <v>85000</v>
      </c>
      <c r="CT71" t="s">
        <v>186</v>
      </c>
      <c r="CU71" t="s">
        <v>903</v>
      </c>
      <c r="CZ71" t="b">
        <v>1</v>
      </c>
      <c r="DA71" t="b">
        <v>1</v>
      </c>
      <c r="DB71" t="b">
        <v>1</v>
      </c>
      <c r="DC71" t="b">
        <v>1</v>
      </c>
      <c r="DD71">
        <v>35</v>
      </c>
      <c r="DE71" t="b">
        <v>1</v>
      </c>
      <c r="DF71" t="s">
        <v>1429</v>
      </c>
      <c r="DG71" t="s">
        <v>1430</v>
      </c>
      <c r="DH71" t="s">
        <v>1431</v>
      </c>
      <c r="DJ71" t="s">
        <v>538</v>
      </c>
      <c r="DK71" t="s">
        <v>204</v>
      </c>
      <c r="DS71" t="s">
        <v>10</v>
      </c>
      <c r="DT71" t="s">
        <v>235</v>
      </c>
      <c r="DU71" t="s">
        <v>191</v>
      </c>
      <c r="DX71" s="3">
        <v>1300</v>
      </c>
      <c r="DZ71">
        <v>1300</v>
      </c>
      <c r="EA71" s="3">
        <v>1300</v>
      </c>
      <c r="EC71" t="s">
        <v>907</v>
      </c>
      <c r="ED71">
        <v>213678</v>
      </c>
      <c r="EE71">
        <v>39061</v>
      </c>
      <c r="EF71" t="s">
        <v>438</v>
      </c>
      <c r="EG71" t="b">
        <v>0</v>
      </c>
      <c r="EH71" s="1">
        <v>43067.565833333334</v>
      </c>
      <c r="EI71" t="s">
        <v>195</v>
      </c>
      <c r="EJ71" t="s">
        <v>1414</v>
      </c>
      <c r="EL71" t="s">
        <v>176</v>
      </c>
      <c r="EM71" t="s">
        <v>615</v>
      </c>
      <c r="EN71" t="s">
        <v>239</v>
      </c>
      <c r="EP71" t="s">
        <v>1058</v>
      </c>
      <c r="EQ71">
        <v>1955</v>
      </c>
      <c r="ES71" t="s">
        <v>197</v>
      </c>
      <c r="ET71">
        <v>5053</v>
      </c>
      <c r="EX71">
        <v>8</v>
      </c>
      <c r="EY71">
        <v>330</v>
      </c>
      <c r="EZ71" s="13">
        <f t="shared" si="15"/>
        <v>57.692307692307693</v>
      </c>
      <c r="FA71" s="13">
        <f t="shared" si="16"/>
        <v>54.807692307692307</v>
      </c>
      <c r="FB71" s="13">
        <f t="shared" si="17"/>
        <v>51.92307692307692</v>
      </c>
      <c r="FC71" s="13">
        <f>IF(K71=2,[1]Assumptions!$B$14,IF([1]Ferndale!K71=3,[1]Assumptions!$B$15,IF([1]Ferndale!K71=4,[1]Assumptions!$B$16,0)))</f>
        <v>0</v>
      </c>
      <c r="FD71" s="28"/>
      <c r="FE71" s="13">
        <f t="shared" si="18"/>
        <v>0</v>
      </c>
      <c r="FF71" s="13" t="e">
        <f>(J71/2)*[1]Assumptions!$H$2</f>
        <v>#VALUE!</v>
      </c>
      <c r="FG71" s="13">
        <f t="shared" si="19"/>
        <v>1200</v>
      </c>
      <c r="FH71" s="13">
        <f t="shared" si="20"/>
        <v>322.09297380728344</v>
      </c>
      <c r="FI71" s="13">
        <f t="shared" si="21"/>
        <v>289.8836764265551</v>
      </c>
      <c r="FJ71" s="14" t="e">
        <f t="shared" si="13"/>
        <v>#VALUE!</v>
      </c>
      <c r="FK71" s="15">
        <f t="shared" si="14"/>
        <v>0</v>
      </c>
      <c r="FL71" s="16" t="e">
        <f t="shared" si="22"/>
        <v>#VALUE!</v>
      </c>
      <c r="FM71" s="16" t="e">
        <f t="shared" si="23"/>
        <v>#VALUE!</v>
      </c>
      <c r="FN71" s="16" t="e">
        <f t="shared" si="24"/>
        <v>#VALUE!</v>
      </c>
      <c r="FO71" s="16" t="e">
        <f t="shared" si="25"/>
        <v>#VALUE!</v>
      </c>
    </row>
    <row r="72" spans="1:171" x14ac:dyDescent="0.2">
      <c r="A72" s="20">
        <v>217105601</v>
      </c>
      <c r="B72" s="6" t="s">
        <v>153</v>
      </c>
      <c r="C72" s="6" t="s">
        <v>154</v>
      </c>
      <c r="D72" s="6" t="s">
        <v>242</v>
      </c>
      <c r="E72" s="6"/>
      <c r="F72" s="6"/>
      <c r="G72" s="6">
        <v>2085</v>
      </c>
      <c r="H72" s="6" t="s">
        <v>1432</v>
      </c>
      <c r="I72" s="6"/>
      <c r="J72" s="6" t="s">
        <v>157</v>
      </c>
      <c r="K72" s="6" t="s">
        <v>204</v>
      </c>
      <c r="L72" s="6" t="s">
        <v>159</v>
      </c>
      <c r="M72" s="6">
        <v>48206</v>
      </c>
      <c r="N72" s="6">
        <v>2008</v>
      </c>
      <c r="O72" s="6">
        <v>229900</v>
      </c>
      <c r="P72" s="6">
        <v>5</v>
      </c>
      <c r="Q72" s="6">
        <v>3.2</v>
      </c>
      <c r="R72" s="6">
        <v>2990</v>
      </c>
      <c r="S72" s="6">
        <v>0.16</v>
      </c>
      <c r="T72" s="6" t="s">
        <v>160</v>
      </c>
      <c r="U72" s="6" t="s">
        <v>1433</v>
      </c>
      <c r="V72" s="6" t="s">
        <v>247</v>
      </c>
      <c r="W72" s="6" t="s">
        <v>913</v>
      </c>
      <c r="X72" s="6">
        <v>0</v>
      </c>
      <c r="Y72" s="6"/>
      <c r="Z72" s="6"/>
      <c r="AA72" s="6"/>
      <c r="AB72" s="6" t="s">
        <v>163</v>
      </c>
      <c r="AC72" s="6"/>
      <c r="AD72" s="6"/>
      <c r="AE72" s="6"/>
      <c r="AF72" s="6"/>
      <c r="AG72" s="6"/>
      <c r="AH72" s="6"/>
      <c r="AI72" s="6"/>
      <c r="AJ72" s="6"/>
      <c r="AK72" s="6"/>
      <c r="AL72" s="6"/>
      <c r="AM72" s="6"/>
      <c r="AN72" s="6"/>
      <c r="AO72" s="6"/>
      <c r="AP72" s="6"/>
      <c r="AQ72" s="6"/>
      <c r="AR72" s="6"/>
      <c r="AS72" s="6"/>
      <c r="AT72" s="6" t="s">
        <v>249</v>
      </c>
      <c r="AU72" s="6" t="s">
        <v>944</v>
      </c>
      <c r="AV72" s="6">
        <v>2486671456</v>
      </c>
      <c r="AW72" s="6" t="s">
        <v>167</v>
      </c>
      <c r="AX72" s="6"/>
      <c r="AY72" s="6" t="s">
        <v>1434</v>
      </c>
      <c r="AZ72" s="6" t="s">
        <v>169</v>
      </c>
      <c r="BA72" s="6" t="s">
        <v>1435</v>
      </c>
      <c r="BB72" s="6" t="s">
        <v>171</v>
      </c>
      <c r="BC72" s="6" t="s">
        <v>1436</v>
      </c>
      <c r="BD72" s="6" t="s">
        <v>385</v>
      </c>
      <c r="BE72" s="6"/>
      <c r="BF72" s="6" t="s">
        <v>257</v>
      </c>
      <c r="BG72" s="6" t="s">
        <v>173</v>
      </c>
      <c r="BH72" s="6">
        <v>42</v>
      </c>
      <c r="BI72" s="6"/>
      <c r="BJ72" s="6" t="s">
        <v>258</v>
      </c>
      <c r="BK72" s="6" t="s">
        <v>223</v>
      </c>
      <c r="BL72" s="6" t="s">
        <v>969</v>
      </c>
      <c r="BM72" s="6" t="s">
        <v>176</v>
      </c>
      <c r="BN72" s="6" t="b">
        <v>1</v>
      </c>
      <c r="BO72" s="6" t="b">
        <v>1</v>
      </c>
      <c r="BP72" s="6"/>
      <c r="BQ72" s="6" t="b">
        <v>0</v>
      </c>
      <c r="BR72" s="6"/>
      <c r="BS72" s="6"/>
      <c r="BT72" s="21"/>
      <c r="BU72" s="1">
        <v>43067.851446759261</v>
      </c>
      <c r="BV72" t="s">
        <v>259</v>
      </c>
      <c r="BY72" t="s">
        <v>1437</v>
      </c>
      <c r="BZ72" t="s">
        <v>179</v>
      </c>
      <c r="CA72">
        <v>2486671456</v>
      </c>
      <c r="CB72" t="s">
        <v>949</v>
      </c>
      <c r="CC72" t="s">
        <v>950</v>
      </c>
      <c r="CD72">
        <v>344577</v>
      </c>
      <c r="CE72" s="2">
        <v>43067</v>
      </c>
      <c r="CF72">
        <v>339120</v>
      </c>
      <c r="CG72" t="s">
        <v>951</v>
      </c>
      <c r="CH72" t="s">
        <v>952</v>
      </c>
      <c r="CI72">
        <v>229900</v>
      </c>
      <c r="CJ72" s="2">
        <v>43064</v>
      </c>
      <c r="CK72" t="s">
        <v>183</v>
      </c>
      <c r="CL72" t="s">
        <v>184</v>
      </c>
      <c r="CN72" t="s">
        <v>1438</v>
      </c>
      <c r="CR72">
        <v>229900</v>
      </c>
      <c r="CT72" t="s">
        <v>186</v>
      </c>
      <c r="CU72" t="s">
        <v>1439</v>
      </c>
      <c r="CZ72" t="b">
        <v>1</v>
      </c>
      <c r="DA72" t="b">
        <v>1</v>
      </c>
      <c r="DB72" t="b">
        <v>1</v>
      </c>
      <c r="DC72" t="b">
        <v>1</v>
      </c>
      <c r="DD72">
        <v>22</v>
      </c>
      <c r="DE72" t="b">
        <v>0</v>
      </c>
      <c r="DF72" t="s">
        <v>1440</v>
      </c>
      <c r="DG72" t="s">
        <v>1441</v>
      </c>
      <c r="DH72" t="s">
        <v>1441</v>
      </c>
      <c r="DI72" t="b">
        <v>0</v>
      </c>
      <c r="DJ72" t="s">
        <v>269</v>
      </c>
      <c r="DK72" t="s">
        <v>204</v>
      </c>
      <c r="DS72" t="s">
        <v>10</v>
      </c>
      <c r="DT72" t="s">
        <v>613</v>
      </c>
      <c r="DU72" t="s">
        <v>191</v>
      </c>
      <c r="DX72" s="3">
        <v>2990</v>
      </c>
      <c r="DZ72" t="s">
        <v>295</v>
      </c>
      <c r="EA72" s="3">
        <v>2990</v>
      </c>
      <c r="EB72" s="3">
        <v>1196</v>
      </c>
      <c r="EC72" t="s">
        <v>271</v>
      </c>
      <c r="ED72">
        <v>2332</v>
      </c>
      <c r="EE72">
        <v>406</v>
      </c>
      <c r="EF72" t="s">
        <v>395</v>
      </c>
      <c r="EG72" t="b">
        <v>0</v>
      </c>
      <c r="EH72" s="1">
        <v>43067.851446759261</v>
      </c>
      <c r="EI72" t="s">
        <v>195</v>
      </c>
      <c r="EL72" t="s">
        <v>176</v>
      </c>
      <c r="EM72" t="s">
        <v>196</v>
      </c>
      <c r="EQ72">
        <v>1924</v>
      </c>
      <c r="ER72">
        <v>1999</v>
      </c>
      <c r="ES72" t="s">
        <v>197</v>
      </c>
      <c r="ET72">
        <v>5043</v>
      </c>
      <c r="EU72" t="s">
        <v>418</v>
      </c>
      <c r="EV72" t="s">
        <v>981</v>
      </c>
      <c r="EX72">
        <v>14</v>
      </c>
      <c r="EZ72" s="13">
        <f t="shared" si="15"/>
        <v>76.889632107023417</v>
      </c>
      <c r="FA72" s="13">
        <f t="shared" si="16"/>
        <v>73.045150501672239</v>
      </c>
      <c r="FB72" s="13">
        <f t="shared" si="17"/>
        <v>69.200668896321076</v>
      </c>
      <c r="FC72" s="13">
        <f>IF(K72=2,[1]Assumptions!$B$14,IF([1]Ferndale!K72=3,[1]Assumptions!$B$15,IF([1]Ferndale!K72=4,[1]Assumptions!$B$16,0)))</f>
        <v>0</v>
      </c>
      <c r="FD72" s="28"/>
      <c r="FE72" s="13">
        <f t="shared" si="18"/>
        <v>0</v>
      </c>
      <c r="FF72" s="13" t="e">
        <f>(J72/2)*[1]Assumptions!$H$2</f>
        <v>#VALUE!</v>
      </c>
      <c r="FG72" s="13">
        <f t="shared" si="19"/>
        <v>1200</v>
      </c>
      <c r="FH72" s="13">
        <f t="shared" si="20"/>
        <v>987.32232904392617</v>
      </c>
      <c r="FI72" s="13">
        <f t="shared" si="21"/>
        <v>888.59009613953356</v>
      </c>
      <c r="FJ72" s="14" t="e">
        <f t="shared" si="13"/>
        <v>#VALUE!</v>
      </c>
      <c r="FK72" s="15">
        <f t="shared" si="14"/>
        <v>0</v>
      </c>
      <c r="FL72" s="16" t="e">
        <f t="shared" si="22"/>
        <v>#VALUE!</v>
      </c>
      <c r="FM72" s="16" t="e">
        <f t="shared" si="23"/>
        <v>#VALUE!</v>
      </c>
      <c r="FN72" s="16" t="e">
        <f t="shared" si="24"/>
        <v>#VALUE!</v>
      </c>
      <c r="FO72" s="16" t="e">
        <f t="shared" si="25"/>
        <v>#VALUE!</v>
      </c>
    </row>
    <row r="73" spans="1:171" x14ac:dyDescent="0.2">
      <c r="A73" s="20">
        <v>218020051</v>
      </c>
      <c r="B73" s="6" t="s">
        <v>153</v>
      </c>
      <c r="C73" s="6" t="s">
        <v>154</v>
      </c>
      <c r="D73" s="6" t="s">
        <v>298</v>
      </c>
      <c r="E73" s="6"/>
      <c r="F73" s="6"/>
      <c r="G73" s="6">
        <v>5768</v>
      </c>
      <c r="H73" s="6" t="s">
        <v>1442</v>
      </c>
      <c r="I73" s="6"/>
      <c r="J73" s="6" t="s">
        <v>157</v>
      </c>
      <c r="K73" s="6" t="s">
        <v>204</v>
      </c>
      <c r="L73" s="6" t="s">
        <v>159</v>
      </c>
      <c r="M73" s="6">
        <v>48224</v>
      </c>
      <c r="N73" s="6">
        <v>3208</v>
      </c>
      <c r="O73" s="6">
        <v>33000</v>
      </c>
      <c r="P73" s="6">
        <v>3</v>
      </c>
      <c r="Q73" s="6">
        <v>1.1000000000000001</v>
      </c>
      <c r="R73" s="6">
        <v>949</v>
      </c>
      <c r="S73" s="6">
        <v>0.1</v>
      </c>
      <c r="T73" s="6" t="s">
        <v>301</v>
      </c>
      <c r="U73" s="6"/>
      <c r="V73" s="6" t="s">
        <v>161</v>
      </c>
      <c r="W73" s="6" t="s">
        <v>162</v>
      </c>
      <c r="X73" s="6">
        <v>0</v>
      </c>
      <c r="Y73" s="6"/>
      <c r="Z73" s="6"/>
      <c r="AA73" s="6"/>
      <c r="AB73" s="6" t="s">
        <v>163</v>
      </c>
      <c r="AC73" s="6"/>
      <c r="AD73" s="6"/>
      <c r="AE73" s="6" t="s">
        <v>1443</v>
      </c>
      <c r="AF73" s="6" t="s">
        <v>1444</v>
      </c>
      <c r="AG73" s="6" t="s">
        <v>1445</v>
      </c>
      <c r="AH73" s="6">
        <v>376067</v>
      </c>
      <c r="AI73" s="6">
        <v>369812</v>
      </c>
      <c r="AJ73" s="6" t="s">
        <v>1446</v>
      </c>
      <c r="AK73" s="6" t="s">
        <v>1443</v>
      </c>
      <c r="AL73" s="6"/>
      <c r="AM73" s="6"/>
      <c r="AN73" s="6"/>
      <c r="AO73" s="6"/>
      <c r="AP73" s="6"/>
      <c r="AQ73" s="6"/>
      <c r="AR73" s="6"/>
      <c r="AS73" s="6"/>
      <c r="AT73" s="6" t="s">
        <v>276</v>
      </c>
      <c r="AU73" s="6" t="s">
        <v>1447</v>
      </c>
      <c r="AV73" s="6">
        <v>3139147545</v>
      </c>
      <c r="AW73" s="6"/>
      <c r="AX73" s="6"/>
      <c r="AY73" s="6" t="s">
        <v>1448</v>
      </c>
      <c r="AZ73" s="6" t="s">
        <v>218</v>
      </c>
      <c r="BA73" s="6" t="s">
        <v>462</v>
      </c>
      <c r="BB73" s="6" t="s">
        <v>171</v>
      </c>
      <c r="BC73" s="6" t="s">
        <v>1449</v>
      </c>
      <c r="BD73" s="6"/>
      <c r="BE73" s="6"/>
      <c r="BF73" s="6"/>
      <c r="BG73" s="6" t="s">
        <v>173</v>
      </c>
      <c r="BH73" s="6">
        <v>38</v>
      </c>
      <c r="BI73" s="6"/>
      <c r="BJ73" s="6"/>
      <c r="BK73" s="6" t="s">
        <v>174</v>
      </c>
      <c r="BL73" s="6" t="s">
        <v>285</v>
      </c>
      <c r="BM73" s="6" t="s">
        <v>176</v>
      </c>
      <c r="BN73" s="6" t="b">
        <v>1</v>
      </c>
      <c r="BO73" s="6" t="b">
        <v>1</v>
      </c>
      <c r="BP73" s="6"/>
      <c r="BQ73" s="6" t="b">
        <v>0</v>
      </c>
      <c r="BR73" s="6"/>
      <c r="BS73" s="6"/>
      <c r="BT73" s="21"/>
      <c r="BU73" s="1">
        <v>43171.632974537039</v>
      </c>
      <c r="BV73" t="s">
        <v>259</v>
      </c>
      <c r="BY73" t="s">
        <v>1450</v>
      </c>
      <c r="BZ73" t="s">
        <v>179</v>
      </c>
      <c r="CA73" t="s">
        <v>1443</v>
      </c>
      <c r="CB73" t="s">
        <v>1451</v>
      </c>
      <c r="CC73" t="s">
        <v>1452</v>
      </c>
      <c r="CD73">
        <v>354648</v>
      </c>
      <c r="CE73" s="2">
        <v>43171</v>
      </c>
      <c r="CF73">
        <v>369812</v>
      </c>
      <c r="CG73" t="s">
        <v>1446</v>
      </c>
      <c r="CH73" t="s">
        <v>1443</v>
      </c>
      <c r="CI73">
        <v>33000</v>
      </c>
      <c r="CJ73" s="2">
        <v>43171</v>
      </c>
      <c r="CK73" t="s">
        <v>183</v>
      </c>
      <c r="CL73" t="s">
        <v>184</v>
      </c>
      <c r="CN73" t="s">
        <v>1453</v>
      </c>
      <c r="CR73">
        <v>33000</v>
      </c>
      <c r="CT73" t="s">
        <v>186</v>
      </c>
      <c r="CU73" t="s">
        <v>1454</v>
      </c>
      <c r="CZ73" t="b">
        <v>1</v>
      </c>
      <c r="DA73" t="b">
        <v>1</v>
      </c>
      <c r="DB73" t="b">
        <v>1</v>
      </c>
      <c r="DC73" t="b">
        <v>1</v>
      </c>
      <c r="DD73">
        <v>12</v>
      </c>
      <c r="DE73" t="b">
        <v>0</v>
      </c>
      <c r="DF73" t="s">
        <v>336</v>
      </c>
      <c r="DG73" t="s">
        <v>1455</v>
      </c>
      <c r="DH73" t="s">
        <v>1456</v>
      </c>
      <c r="DJ73" t="s">
        <v>189</v>
      </c>
      <c r="DK73" t="s">
        <v>204</v>
      </c>
      <c r="DS73" t="s">
        <v>10</v>
      </c>
      <c r="DT73" t="s">
        <v>190</v>
      </c>
      <c r="DU73" t="s">
        <v>191</v>
      </c>
      <c r="DX73">
        <v>949</v>
      </c>
      <c r="DZ73" t="s">
        <v>295</v>
      </c>
      <c r="EA73">
        <v>949</v>
      </c>
      <c r="EB73">
        <v>850</v>
      </c>
      <c r="EC73" t="s">
        <v>1457</v>
      </c>
      <c r="ED73">
        <v>1005</v>
      </c>
      <c r="EE73">
        <v>148</v>
      </c>
      <c r="EF73" t="s">
        <v>438</v>
      </c>
      <c r="EG73" t="b">
        <v>0</v>
      </c>
      <c r="EH73" s="1">
        <v>43171.632974537039</v>
      </c>
      <c r="EI73" t="s">
        <v>195</v>
      </c>
      <c r="EL73" t="s">
        <v>176</v>
      </c>
      <c r="EM73" t="s">
        <v>196</v>
      </c>
      <c r="EQ73">
        <v>1939</v>
      </c>
      <c r="ES73" t="s">
        <v>197</v>
      </c>
      <c r="ET73">
        <v>5055</v>
      </c>
      <c r="EX73">
        <v>8</v>
      </c>
      <c r="EZ73" s="13">
        <f t="shared" si="15"/>
        <v>34.773445732349842</v>
      </c>
      <c r="FA73" s="13">
        <f t="shared" si="16"/>
        <v>33.034773445732348</v>
      </c>
      <c r="FB73" s="13">
        <f t="shared" si="17"/>
        <v>31.296101159114858</v>
      </c>
      <c r="FC73" s="13">
        <f>IF(K73=2,[1]Assumptions!$B$14,IF([1]Ferndale!K73=3,[1]Assumptions!$B$15,IF([1]Ferndale!K73=4,[1]Assumptions!$B$16,0)))</f>
        <v>0</v>
      </c>
      <c r="FD73" s="28"/>
      <c r="FE73" s="13">
        <f t="shared" si="18"/>
        <v>0</v>
      </c>
      <c r="FF73" s="13" t="e">
        <f>(J73/2)*[1]Assumptions!$H$2</f>
        <v>#VALUE!</v>
      </c>
      <c r="FG73" s="13">
        <f t="shared" si="19"/>
        <v>1200</v>
      </c>
      <c r="FH73" s="13">
        <f t="shared" si="20"/>
        <v>141.72090847520474</v>
      </c>
      <c r="FI73" s="13">
        <f t="shared" si="21"/>
        <v>127.54881762768424</v>
      </c>
      <c r="FJ73" s="14" t="e">
        <f t="shared" si="13"/>
        <v>#VALUE!</v>
      </c>
      <c r="FK73" s="15">
        <f t="shared" si="14"/>
        <v>0</v>
      </c>
      <c r="FL73" s="16" t="e">
        <f t="shared" si="22"/>
        <v>#VALUE!</v>
      </c>
      <c r="FM73" s="16" t="e">
        <f t="shared" si="23"/>
        <v>#VALUE!</v>
      </c>
      <c r="FN73" s="16" t="e">
        <f t="shared" si="24"/>
        <v>#VALUE!</v>
      </c>
      <c r="FO73" s="16" t="e">
        <f t="shared" si="25"/>
        <v>#VALUE!</v>
      </c>
    </row>
    <row r="74" spans="1:171" x14ac:dyDescent="0.2">
      <c r="A74" s="20">
        <v>217102291</v>
      </c>
      <c r="B74" s="6" t="s">
        <v>153</v>
      </c>
      <c r="C74" s="6" t="s">
        <v>200</v>
      </c>
      <c r="D74" s="6" t="s">
        <v>1167</v>
      </c>
      <c r="E74" s="6"/>
      <c r="F74" s="6">
        <v>2409</v>
      </c>
      <c r="G74" s="6">
        <v>1135</v>
      </c>
      <c r="H74" s="6" t="s">
        <v>1286</v>
      </c>
      <c r="I74" s="6"/>
      <c r="J74" s="6" t="s">
        <v>157</v>
      </c>
      <c r="K74" s="6" t="s">
        <v>204</v>
      </c>
      <c r="L74" s="6" t="s">
        <v>159</v>
      </c>
      <c r="M74" s="6">
        <v>48226</v>
      </c>
      <c r="N74" s="6">
        <v>2639</v>
      </c>
      <c r="O74" s="6">
        <v>595000</v>
      </c>
      <c r="P74" s="6">
        <v>2</v>
      </c>
      <c r="Q74" s="6">
        <v>2</v>
      </c>
      <c r="R74" s="6">
        <v>1162</v>
      </c>
      <c r="S74" s="6">
        <v>0</v>
      </c>
      <c r="T74" s="6" t="s">
        <v>160</v>
      </c>
      <c r="U74" s="6" t="s">
        <v>205</v>
      </c>
      <c r="V74" s="6" t="s">
        <v>343</v>
      </c>
      <c r="W74" s="6" t="s">
        <v>344</v>
      </c>
      <c r="X74" s="6">
        <v>0</v>
      </c>
      <c r="Y74" s="6">
        <v>725</v>
      </c>
      <c r="Z74" s="6" t="s">
        <v>208</v>
      </c>
      <c r="AA74" s="6"/>
      <c r="AB74" s="6"/>
      <c r="AC74" s="6"/>
      <c r="AD74" s="6"/>
      <c r="AE74" s="6"/>
      <c r="AF74" s="6"/>
      <c r="AG74" s="6"/>
      <c r="AH74" s="6"/>
      <c r="AI74" s="6"/>
      <c r="AJ74" s="6"/>
      <c r="AK74" s="6"/>
      <c r="AL74" s="6"/>
      <c r="AM74" s="6"/>
      <c r="AN74" s="6"/>
      <c r="AO74" s="6"/>
      <c r="AP74" s="6"/>
      <c r="AQ74" s="6"/>
      <c r="AR74" s="6"/>
      <c r="AS74" s="6"/>
      <c r="AT74" s="6" t="s">
        <v>657</v>
      </c>
      <c r="AU74" s="6" t="s">
        <v>1458</v>
      </c>
      <c r="AV74" s="6" t="s">
        <v>1459</v>
      </c>
      <c r="AW74" s="6" t="s">
        <v>403</v>
      </c>
      <c r="AX74" s="6"/>
      <c r="AY74" s="6" t="s">
        <v>1460</v>
      </c>
      <c r="AZ74" s="6" t="s">
        <v>218</v>
      </c>
      <c r="BA74" s="6" t="s">
        <v>570</v>
      </c>
      <c r="BB74" s="6" t="s">
        <v>254</v>
      </c>
      <c r="BC74" s="6" t="s">
        <v>197</v>
      </c>
      <c r="BD74" s="6" t="s">
        <v>1461</v>
      </c>
      <c r="BE74" s="6"/>
      <c r="BF74" s="6"/>
      <c r="BG74" s="6" t="s">
        <v>523</v>
      </c>
      <c r="BH74" s="6"/>
      <c r="BI74" s="6"/>
      <c r="BJ74" s="6"/>
      <c r="BK74" s="6" t="s">
        <v>284</v>
      </c>
      <c r="BL74" s="6" t="s">
        <v>1295</v>
      </c>
      <c r="BM74" s="6" t="s">
        <v>446</v>
      </c>
      <c r="BN74" s="6" t="b">
        <v>0</v>
      </c>
      <c r="BO74" s="6" t="b">
        <v>1</v>
      </c>
      <c r="BP74" s="6" t="s">
        <v>1462</v>
      </c>
      <c r="BQ74" s="6" t="b">
        <v>0</v>
      </c>
      <c r="BR74" s="6"/>
      <c r="BS74" s="6"/>
      <c r="BT74" s="21"/>
      <c r="BU74" s="1">
        <v>43186.715416666666</v>
      </c>
      <c r="BV74" t="s">
        <v>177</v>
      </c>
      <c r="BW74">
        <v>629900</v>
      </c>
      <c r="BY74" t="s">
        <v>1463</v>
      </c>
      <c r="BZ74" t="s">
        <v>179</v>
      </c>
      <c r="CA74" t="s">
        <v>1464</v>
      </c>
      <c r="CB74" t="s">
        <v>1465</v>
      </c>
      <c r="CC74" t="s">
        <v>1458</v>
      </c>
      <c r="CD74">
        <v>365647</v>
      </c>
      <c r="CE74" s="2">
        <v>43055</v>
      </c>
      <c r="CF74">
        <v>343565</v>
      </c>
      <c r="CG74" t="s">
        <v>631</v>
      </c>
      <c r="CH74" t="s">
        <v>628</v>
      </c>
      <c r="CI74">
        <v>595000</v>
      </c>
      <c r="CJ74" s="2">
        <v>43053</v>
      </c>
      <c r="CK74" t="s">
        <v>183</v>
      </c>
      <c r="CL74" t="s">
        <v>184</v>
      </c>
      <c r="CR74">
        <v>629900</v>
      </c>
      <c r="CT74" t="s">
        <v>186</v>
      </c>
      <c r="CU74" t="s">
        <v>1466</v>
      </c>
      <c r="CZ74" t="b">
        <v>1</v>
      </c>
      <c r="DA74" t="b">
        <v>1</v>
      </c>
      <c r="DB74" t="b">
        <v>1</v>
      </c>
      <c r="DC74" t="b">
        <v>1</v>
      </c>
      <c r="DD74">
        <v>34</v>
      </c>
      <c r="DE74" t="b">
        <v>1</v>
      </c>
      <c r="DF74" t="s">
        <v>266</v>
      </c>
      <c r="DH74" t="s">
        <v>1467</v>
      </c>
      <c r="DJ74" t="s">
        <v>189</v>
      </c>
      <c r="DK74" t="s">
        <v>204</v>
      </c>
      <c r="DS74" t="s">
        <v>10</v>
      </c>
      <c r="DT74" t="s">
        <v>190</v>
      </c>
      <c r="DU74" t="s">
        <v>191</v>
      </c>
      <c r="DX74" s="3">
        <v>1162</v>
      </c>
      <c r="DZ74" t="s">
        <v>1468</v>
      </c>
      <c r="EA74" s="3">
        <v>1162</v>
      </c>
      <c r="EC74" t="s">
        <v>1304</v>
      </c>
      <c r="ED74">
        <v>235</v>
      </c>
      <c r="EE74">
        <v>34</v>
      </c>
      <c r="EF74" t="s">
        <v>237</v>
      </c>
      <c r="EG74" t="b">
        <v>0</v>
      </c>
      <c r="EH74" s="1">
        <v>43053.58699074074</v>
      </c>
      <c r="EI74" t="s">
        <v>195</v>
      </c>
      <c r="EJ74">
        <v>2409</v>
      </c>
      <c r="EL74" t="s">
        <v>446</v>
      </c>
      <c r="EM74" t="s">
        <v>196</v>
      </c>
      <c r="EQ74">
        <v>1924</v>
      </c>
      <c r="ER74">
        <v>2008</v>
      </c>
      <c r="ES74" t="s">
        <v>197</v>
      </c>
      <c r="ET74">
        <v>5101</v>
      </c>
      <c r="EV74" t="s">
        <v>362</v>
      </c>
      <c r="EX74">
        <v>6</v>
      </c>
      <c r="EZ74" s="13">
        <f t="shared" si="15"/>
        <v>512.04819277108436</v>
      </c>
      <c r="FA74" s="13">
        <f t="shared" si="16"/>
        <v>486.4457831325301</v>
      </c>
      <c r="FB74" s="13">
        <f t="shared" si="17"/>
        <v>460.84337349397589</v>
      </c>
      <c r="FC74" s="13">
        <f>IF(K74=2,[1]Assumptions!$B$14,IF([1]Ferndale!K74=3,[1]Assumptions!$B$15,IF([1]Ferndale!K74=4,[1]Assumptions!$B$16,0)))</f>
        <v>0</v>
      </c>
      <c r="FD74" s="28"/>
      <c r="FE74" s="13">
        <f t="shared" si="18"/>
        <v>0</v>
      </c>
      <c r="FF74" s="13" t="e">
        <f>(J74/2)*[1]Assumptions!$H$2</f>
        <v>#VALUE!</v>
      </c>
      <c r="FG74" s="13">
        <f t="shared" si="19"/>
        <v>1200</v>
      </c>
      <c r="FH74" s="13">
        <f t="shared" si="20"/>
        <v>2555.2709255377822</v>
      </c>
      <c r="FI74" s="13">
        <f t="shared" si="21"/>
        <v>2299.7438329840038</v>
      </c>
      <c r="FJ74" s="14" t="e">
        <f t="shared" si="13"/>
        <v>#VALUE!</v>
      </c>
      <c r="FK74" s="15">
        <f t="shared" si="14"/>
        <v>0</v>
      </c>
      <c r="FL74" s="16" t="e">
        <f t="shared" si="22"/>
        <v>#VALUE!</v>
      </c>
      <c r="FM74" s="16" t="e">
        <f t="shared" si="23"/>
        <v>#VALUE!</v>
      </c>
      <c r="FN74" s="16" t="e">
        <f t="shared" si="24"/>
        <v>#VALUE!</v>
      </c>
      <c r="FO74" s="16" t="e">
        <f t="shared" si="25"/>
        <v>#VALUE!</v>
      </c>
    </row>
    <row r="75" spans="1:171" x14ac:dyDescent="0.2">
      <c r="A75" s="20">
        <v>218011564</v>
      </c>
      <c r="B75" s="6" t="s">
        <v>153</v>
      </c>
      <c r="C75" s="6" t="s">
        <v>200</v>
      </c>
      <c r="D75" s="6" t="s">
        <v>242</v>
      </c>
      <c r="E75" s="6"/>
      <c r="F75" s="6">
        <v>42</v>
      </c>
      <c r="G75" s="6">
        <v>57</v>
      </c>
      <c r="H75" s="6" t="s">
        <v>1469</v>
      </c>
      <c r="I75" s="6"/>
      <c r="J75" s="6" t="s">
        <v>157</v>
      </c>
      <c r="K75" s="6" t="s">
        <v>204</v>
      </c>
      <c r="L75" s="6" t="s">
        <v>159</v>
      </c>
      <c r="M75" s="6">
        <v>48201</v>
      </c>
      <c r="N75" s="6">
        <v>3110</v>
      </c>
      <c r="O75" s="6">
        <v>484900</v>
      </c>
      <c r="P75" s="6">
        <v>2</v>
      </c>
      <c r="Q75" s="6">
        <v>2</v>
      </c>
      <c r="R75" s="6">
        <v>1705</v>
      </c>
      <c r="S75" s="6">
        <v>0</v>
      </c>
      <c r="T75" s="6" t="s">
        <v>245</v>
      </c>
      <c r="U75" s="6" t="s">
        <v>205</v>
      </c>
      <c r="V75" s="6" t="s">
        <v>1470</v>
      </c>
      <c r="W75" s="6" t="s">
        <v>1471</v>
      </c>
      <c r="X75" s="6">
        <v>0</v>
      </c>
      <c r="Y75" s="6">
        <v>340</v>
      </c>
      <c r="Z75" s="6" t="s">
        <v>208</v>
      </c>
      <c r="AA75" s="6"/>
      <c r="AB75" s="6"/>
      <c r="AC75" s="6"/>
      <c r="AD75" s="6"/>
      <c r="AE75" s="6"/>
      <c r="AF75" s="6"/>
      <c r="AG75" s="6"/>
      <c r="AH75" s="6"/>
      <c r="AI75" s="6"/>
      <c r="AJ75" s="6"/>
      <c r="AK75" s="6"/>
      <c r="AL75" s="6"/>
      <c r="AM75" s="6"/>
      <c r="AN75" s="6"/>
      <c r="AO75" s="6"/>
      <c r="AP75" s="6"/>
      <c r="AQ75" s="6"/>
      <c r="AR75" s="6"/>
      <c r="AS75" s="6"/>
      <c r="AT75" s="6" t="s">
        <v>1472</v>
      </c>
      <c r="AU75" s="6" t="s">
        <v>1473</v>
      </c>
      <c r="AV75" s="6">
        <v>2486924707</v>
      </c>
      <c r="AW75" s="6" t="s">
        <v>1474</v>
      </c>
      <c r="AX75" s="6"/>
      <c r="AY75" s="6" t="s">
        <v>1475</v>
      </c>
      <c r="AZ75" s="6" t="s">
        <v>169</v>
      </c>
      <c r="BA75" s="6" t="s">
        <v>1476</v>
      </c>
      <c r="BB75" s="6" t="s">
        <v>254</v>
      </c>
      <c r="BC75" s="6" t="s">
        <v>1022</v>
      </c>
      <c r="BD75" s="6" t="s">
        <v>1477</v>
      </c>
      <c r="BE75" s="6" t="s">
        <v>522</v>
      </c>
      <c r="BF75" s="6" t="s">
        <v>739</v>
      </c>
      <c r="BG75" s="6" t="s">
        <v>523</v>
      </c>
      <c r="BH75" s="6"/>
      <c r="BI75" s="6" t="s">
        <v>1478</v>
      </c>
      <c r="BJ75" s="6" t="s">
        <v>1479</v>
      </c>
      <c r="BK75" s="6" t="s">
        <v>223</v>
      </c>
      <c r="BL75" s="6" t="s">
        <v>1480</v>
      </c>
      <c r="BM75" s="6" t="s">
        <v>900</v>
      </c>
      <c r="BN75" s="6" t="b">
        <v>0</v>
      </c>
      <c r="BO75" s="6" t="b">
        <v>1</v>
      </c>
      <c r="BP75" s="6" t="s">
        <v>1481</v>
      </c>
      <c r="BQ75" s="6" t="b">
        <v>0</v>
      </c>
      <c r="BR75" s="6"/>
      <c r="BS75" s="6"/>
      <c r="BT75" s="21"/>
      <c r="BU75" s="1">
        <v>43163.891446759262</v>
      </c>
      <c r="BV75" t="s">
        <v>177</v>
      </c>
      <c r="BW75">
        <v>494900</v>
      </c>
      <c r="BY75" t="s">
        <v>1482</v>
      </c>
      <c r="BZ75" t="s">
        <v>179</v>
      </c>
      <c r="CA75" t="s">
        <v>1483</v>
      </c>
      <c r="CB75" t="s">
        <v>1484</v>
      </c>
      <c r="CC75" t="s">
        <v>1485</v>
      </c>
      <c r="CD75">
        <v>403555</v>
      </c>
      <c r="CE75" s="2">
        <v>43144</v>
      </c>
      <c r="CF75">
        <v>324866</v>
      </c>
      <c r="CG75" t="s">
        <v>1486</v>
      </c>
      <c r="CH75" t="s">
        <v>1483</v>
      </c>
      <c r="CI75">
        <v>484900</v>
      </c>
      <c r="CJ75" s="2">
        <v>43144</v>
      </c>
      <c r="CK75" t="s">
        <v>183</v>
      </c>
      <c r="CL75" t="s">
        <v>184</v>
      </c>
      <c r="CR75">
        <v>494900</v>
      </c>
      <c r="CT75" t="s">
        <v>186</v>
      </c>
      <c r="CU75" t="s">
        <v>1487</v>
      </c>
      <c r="CZ75" t="b">
        <v>1</v>
      </c>
      <c r="DA75" t="b">
        <v>1</v>
      </c>
      <c r="DB75" t="b">
        <v>1</v>
      </c>
      <c r="DC75" t="b">
        <v>1</v>
      </c>
      <c r="DD75">
        <v>25</v>
      </c>
      <c r="DE75" t="b">
        <v>0</v>
      </c>
      <c r="DF75" t="s">
        <v>1488</v>
      </c>
      <c r="DG75" t="s">
        <v>1489</v>
      </c>
      <c r="DH75" t="s">
        <v>1489</v>
      </c>
      <c r="DI75" t="b">
        <v>1</v>
      </c>
      <c r="DJ75" t="s">
        <v>269</v>
      </c>
      <c r="DK75" t="s">
        <v>204</v>
      </c>
      <c r="DS75" t="s">
        <v>10</v>
      </c>
      <c r="DT75" t="s">
        <v>613</v>
      </c>
      <c r="DU75" t="s">
        <v>191</v>
      </c>
      <c r="DX75" s="3">
        <v>1705</v>
      </c>
      <c r="DZ75" t="s">
        <v>295</v>
      </c>
      <c r="EA75" s="3">
        <v>1705</v>
      </c>
      <c r="EC75" t="s">
        <v>1490</v>
      </c>
      <c r="ED75">
        <v>1582</v>
      </c>
      <c r="EE75">
        <v>134</v>
      </c>
      <c r="EF75" t="s">
        <v>237</v>
      </c>
      <c r="EG75" t="b">
        <v>0</v>
      </c>
      <c r="EH75" s="1">
        <v>43144.575046296297</v>
      </c>
      <c r="EI75" t="s">
        <v>195</v>
      </c>
      <c r="EJ75">
        <v>42</v>
      </c>
      <c r="EK75" t="s">
        <v>1491</v>
      </c>
      <c r="EL75" t="s">
        <v>176</v>
      </c>
      <c r="EM75" t="s">
        <v>196</v>
      </c>
      <c r="EQ75">
        <v>2003</v>
      </c>
      <c r="ER75">
        <v>2017</v>
      </c>
      <c r="ES75" t="s">
        <v>197</v>
      </c>
      <c r="ET75">
        <v>5043</v>
      </c>
      <c r="EU75" t="s">
        <v>1285</v>
      </c>
      <c r="EV75" t="s">
        <v>199</v>
      </c>
      <c r="EX75">
        <v>9</v>
      </c>
      <c r="EZ75" s="13">
        <f t="shared" si="15"/>
        <v>284.39882697947212</v>
      </c>
      <c r="FA75" s="13">
        <f t="shared" si="16"/>
        <v>270.17888563049854</v>
      </c>
      <c r="FB75" s="13">
        <f t="shared" si="17"/>
        <v>255.95894428152494</v>
      </c>
      <c r="FC75" s="13">
        <f>IF(K75=2,[1]Assumptions!$B$14,IF([1]Ferndale!K75=3,[1]Assumptions!$B$15,IF([1]Ferndale!K75=4,[1]Assumptions!$B$16,0)))</f>
        <v>0</v>
      </c>
      <c r="FD75" s="28"/>
      <c r="FE75" s="13">
        <f t="shared" si="18"/>
        <v>0</v>
      </c>
      <c r="FF75" s="13" t="e">
        <f>(J75/2)*[1]Assumptions!$H$2</f>
        <v>#VALUE!</v>
      </c>
      <c r="FG75" s="13">
        <f t="shared" si="19"/>
        <v>1200</v>
      </c>
      <c r="FH75" s="13">
        <f t="shared" si="20"/>
        <v>2082.4384399886899</v>
      </c>
      <c r="FI75" s="13">
        <f t="shared" si="21"/>
        <v>1874.194595989821</v>
      </c>
      <c r="FJ75" s="14" t="e">
        <f t="shared" si="13"/>
        <v>#VALUE!</v>
      </c>
      <c r="FK75" s="15">
        <f t="shared" si="14"/>
        <v>0</v>
      </c>
      <c r="FL75" s="16" t="e">
        <f t="shared" si="22"/>
        <v>#VALUE!</v>
      </c>
      <c r="FM75" s="16" t="e">
        <f t="shared" si="23"/>
        <v>#VALUE!</v>
      </c>
      <c r="FN75" s="16" t="e">
        <f t="shared" si="24"/>
        <v>#VALUE!</v>
      </c>
      <c r="FO75" s="16" t="e">
        <f t="shared" si="25"/>
        <v>#VALUE!</v>
      </c>
    </row>
    <row r="76" spans="1:171" x14ac:dyDescent="0.2">
      <c r="A76" s="20">
        <v>217101023</v>
      </c>
      <c r="B76" s="6" t="s">
        <v>153</v>
      </c>
      <c r="C76" s="6" t="s">
        <v>154</v>
      </c>
      <c r="D76" s="6" t="s">
        <v>242</v>
      </c>
      <c r="E76" s="6"/>
      <c r="F76" s="6"/>
      <c r="G76" s="6">
        <v>2290</v>
      </c>
      <c r="H76" s="6" t="s">
        <v>1492</v>
      </c>
      <c r="I76" s="6"/>
      <c r="J76" s="6" t="s">
        <v>157</v>
      </c>
      <c r="K76" s="6" t="s">
        <v>204</v>
      </c>
      <c r="L76" s="6" t="s">
        <v>159</v>
      </c>
      <c r="M76" s="6">
        <v>48206</v>
      </c>
      <c r="N76" s="6"/>
      <c r="O76" s="6">
        <v>329000</v>
      </c>
      <c r="P76" s="6">
        <v>4</v>
      </c>
      <c r="Q76" s="6">
        <v>3.2</v>
      </c>
      <c r="R76" s="6">
        <v>2800</v>
      </c>
      <c r="S76" s="6">
        <v>0</v>
      </c>
      <c r="T76" s="6" t="s">
        <v>245</v>
      </c>
      <c r="U76" s="6" t="s">
        <v>1206</v>
      </c>
      <c r="V76" s="6" t="s">
        <v>247</v>
      </c>
      <c r="W76" s="6" t="s">
        <v>248</v>
      </c>
      <c r="X76" s="6"/>
      <c r="Y76" s="6"/>
      <c r="Z76" s="6"/>
      <c r="AA76" s="6"/>
      <c r="AB76" s="6" t="s">
        <v>303</v>
      </c>
      <c r="AC76" s="6"/>
      <c r="AD76" s="6"/>
      <c r="AE76" s="6"/>
      <c r="AF76" s="6"/>
      <c r="AG76" s="6"/>
      <c r="AH76" s="6"/>
      <c r="AI76" s="6"/>
      <c r="AJ76" s="6"/>
      <c r="AK76" s="6"/>
      <c r="AL76" s="6"/>
      <c r="AM76" s="6"/>
      <c r="AN76" s="6"/>
      <c r="AO76" s="6"/>
      <c r="AP76" s="6"/>
      <c r="AQ76" s="6"/>
      <c r="AR76" s="6"/>
      <c r="AS76" s="6"/>
      <c r="AT76" s="6" t="s">
        <v>276</v>
      </c>
      <c r="AU76" s="6" t="s">
        <v>1493</v>
      </c>
      <c r="AV76" s="6" t="s">
        <v>1494</v>
      </c>
      <c r="AW76" s="6"/>
      <c r="AX76" s="6"/>
      <c r="AY76" s="6" t="s">
        <v>1495</v>
      </c>
      <c r="AZ76" s="6" t="s">
        <v>169</v>
      </c>
      <c r="BA76" s="6" t="s">
        <v>1496</v>
      </c>
      <c r="BB76" s="6" t="s">
        <v>171</v>
      </c>
      <c r="BC76" s="6" t="s">
        <v>571</v>
      </c>
      <c r="BD76" s="6" t="s">
        <v>1497</v>
      </c>
      <c r="BE76" s="6" t="s">
        <v>522</v>
      </c>
      <c r="BF76" s="6" t="s">
        <v>257</v>
      </c>
      <c r="BG76" s="6" t="s">
        <v>173</v>
      </c>
      <c r="BH76" s="6">
        <v>55</v>
      </c>
      <c r="BI76" s="6" t="s">
        <v>1498</v>
      </c>
      <c r="BJ76" s="6" t="s">
        <v>258</v>
      </c>
      <c r="BK76" s="6" t="s">
        <v>223</v>
      </c>
      <c r="BL76" s="6" t="s">
        <v>1499</v>
      </c>
      <c r="BM76" s="6" t="s">
        <v>176</v>
      </c>
      <c r="BN76" s="6" t="b">
        <v>0</v>
      </c>
      <c r="BO76" s="6" t="b">
        <v>1</v>
      </c>
      <c r="BP76" s="6" t="s">
        <v>1500</v>
      </c>
      <c r="BQ76" s="6" t="b">
        <v>0</v>
      </c>
      <c r="BR76" s="6"/>
      <c r="BS76" s="6"/>
      <c r="BT76" s="21"/>
      <c r="BU76" s="1">
        <v>43234.538287037038</v>
      </c>
      <c r="BV76" t="s">
        <v>177</v>
      </c>
      <c r="BW76">
        <v>335000</v>
      </c>
      <c r="BX76" t="s">
        <v>588</v>
      </c>
      <c r="BY76" t="s">
        <v>1501</v>
      </c>
      <c r="BZ76" t="s">
        <v>179</v>
      </c>
      <c r="CA76" t="s">
        <v>1502</v>
      </c>
      <c r="CB76" t="s">
        <v>1503</v>
      </c>
      <c r="CC76" t="s">
        <v>1504</v>
      </c>
      <c r="CD76">
        <v>204251</v>
      </c>
      <c r="CE76" s="2">
        <v>43048</v>
      </c>
      <c r="CF76">
        <v>204251</v>
      </c>
      <c r="CG76" t="s">
        <v>1505</v>
      </c>
      <c r="CH76" t="s">
        <v>1502</v>
      </c>
      <c r="CI76">
        <v>329000</v>
      </c>
      <c r="CJ76" s="2">
        <v>43048</v>
      </c>
      <c r="CK76" t="s">
        <v>183</v>
      </c>
      <c r="CL76" t="s">
        <v>184</v>
      </c>
      <c r="CN76" t="s">
        <v>1506</v>
      </c>
      <c r="CR76">
        <v>340000</v>
      </c>
      <c r="CT76" t="s">
        <v>186</v>
      </c>
      <c r="CU76" t="s">
        <v>1507</v>
      </c>
      <c r="CZ76" t="b">
        <v>1</v>
      </c>
      <c r="DA76" t="b">
        <v>1</v>
      </c>
      <c r="DB76" t="b">
        <v>1</v>
      </c>
      <c r="DC76" t="b">
        <v>1</v>
      </c>
      <c r="DD76">
        <v>25</v>
      </c>
      <c r="DE76" t="b">
        <v>0</v>
      </c>
      <c r="DF76" t="s">
        <v>1409</v>
      </c>
      <c r="DG76" t="s">
        <v>1508</v>
      </c>
      <c r="DH76" t="s">
        <v>1509</v>
      </c>
      <c r="DJ76" t="s">
        <v>189</v>
      </c>
      <c r="DK76" t="s">
        <v>204</v>
      </c>
      <c r="DS76" t="s">
        <v>10</v>
      </c>
      <c r="DT76" t="s">
        <v>190</v>
      </c>
      <c r="DU76" t="s">
        <v>191</v>
      </c>
      <c r="DX76" s="3">
        <v>3800</v>
      </c>
      <c r="DY76" s="3">
        <v>1000</v>
      </c>
      <c r="DZ76">
        <v>2800</v>
      </c>
      <c r="EA76" s="3">
        <v>2800</v>
      </c>
      <c r="EB76" s="3">
        <v>1000</v>
      </c>
      <c r="ED76">
        <v>2000</v>
      </c>
      <c r="EE76">
        <v>288</v>
      </c>
      <c r="EF76" t="s">
        <v>194</v>
      </c>
      <c r="EG76" t="b">
        <v>0</v>
      </c>
      <c r="EH76" s="1">
        <v>43048.644618055558</v>
      </c>
      <c r="EI76" t="s">
        <v>195</v>
      </c>
      <c r="EL76" t="s">
        <v>176</v>
      </c>
      <c r="EM76" t="s">
        <v>196</v>
      </c>
      <c r="EQ76">
        <v>1919</v>
      </c>
      <c r="ER76">
        <v>2017</v>
      </c>
      <c r="ES76" t="s">
        <v>197</v>
      </c>
      <c r="ET76">
        <v>5043</v>
      </c>
      <c r="EU76" t="s">
        <v>198</v>
      </c>
      <c r="EV76" t="s">
        <v>199</v>
      </c>
      <c r="EX76">
        <v>14</v>
      </c>
      <c r="EZ76" s="13">
        <f t="shared" si="15"/>
        <v>117.5</v>
      </c>
      <c r="FA76" s="13">
        <f t="shared" si="16"/>
        <v>111.625</v>
      </c>
      <c r="FB76" s="13">
        <f t="shared" si="17"/>
        <v>105.75</v>
      </c>
      <c r="FC76" s="13">
        <f>IF(K76=2,[1]Assumptions!$B$14,IF([1]Ferndale!K76=3,[1]Assumptions!$B$15,IF([1]Ferndale!K76=4,[1]Assumptions!$B$16,0)))</f>
        <v>0</v>
      </c>
      <c r="FD76" s="28"/>
      <c r="FE76" s="13">
        <f t="shared" si="18"/>
        <v>0</v>
      </c>
      <c r="FF76" s="13" t="e">
        <f>(J76/2)*[1]Assumptions!$H$2</f>
        <v>#VALUE!</v>
      </c>
      <c r="FG76" s="13">
        <f t="shared" si="19"/>
        <v>1200</v>
      </c>
      <c r="FH76" s="13">
        <f t="shared" si="20"/>
        <v>1412.91451176795</v>
      </c>
      <c r="FI76" s="13">
        <f t="shared" si="21"/>
        <v>1271.6230605911551</v>
      </c>
      <c r="FJ76" s="14" t="e">
        <f t="shared" si="13"/>
        <v>#VALUE!</v>
      </c>
      <c r="FK76" s="15">
        <f t="shared" si="14"/>
        <v>0</v>
      </c>
      <c r="FL76" s="16" t="e">
        <f t="shared" si="22"/>
        <v>#VALUE!</v>
      </c>
      <c r="FM76" s="16" t="e">
        <f t="shared" si="23"/>
        <v>#VALUE!</v>
      </c>
      <c r="FN76" s="16" t="e">
        <f t="shared" si="24"/>
        <v>#VALUE!</v>
      </c>
      <c r="FO76" s="16" t="e">
        <f t="shared" si="25"/>
        <v>#VALUE!</v>
      </c>
    </row>
    <row r="77" spans="1:171" x14ac:dyDescent="0.2">
      <c r="A77" s="20">
        <v>218039666</v>
      </c>
      <c r="B77" s="6" t="s">
        <v>153</v>
      </c>
      <c r="C77" s="6" t="s">
        <v>154</v>
      </c>
      <c r="D77" s="6" t="s">
        <v>495</v>
      </c>
      <c r="E77" s="6"/>
      <c r="F77" s="6"/>
      <c r="G77" s="6">
        <v>5961</v>
      </c>
      <c r="H77" s="6" t="s">
        <v>1510</v>
      </c>
      <c r="I77" s="6"/>
      <c r="J77" s="6" t="s">
        <v>157</v>
      </c>
      <c r="K77" s="6" t="s">
        <v>204</v>
      </c>
      <c r="L77" s="6" t="s">
        <v>159</v>
      </c>
      <c r="M77" s="6">
        <v>48213</v>
      </c>
      <c r="N77" s="6">
        <v>3305</v>
      </c>
      <c r="O77" s="6">
        <v>39000</v>
      </c>
      <c r="P77" s="6">
        <v>5</v>
      </c>
      <c r="Q77" s="6">
        <v>1.1000000000000001</v>
      </c>
      <c r="R77" s="6">
        <v>1400</v>
      </c>
      <c r="S77" s="6">
        <v>0.11</v>
      </c>
      <c r="T77" s="6" t="s">
        <v>160</v>
      </c>
      <c r="U77" s="6"/>
      <c r="V77" s="6" t="s">
        <v>302</v>
      </c>
      <c r="W77" s="6" t="s">
        <v>422</v>
      </c>
      <c r="X77" s="6">
        <v>0</v>
      </c>
      <c r="Y77" s="6"/>
      <c r="Z77" s="6"/>
      <c r="AA77" s="6"/>
      <c r="AB77" s="6" t="s">
        <v>303</v>
      </c>
      <c r="AC77" s="6"/>
      <c r="AD77" s="6"/>
      <c r="AE77" s="6"/>
      <c r="AF77" s="6"/>
      <c r="AG77" s="6"/>
      <c r="AH77" s="6"/>
      <c r="AI77" s="6"/>
      <c r="AJ77" s="6"/>
      <c r="AK77" s="6"/>
      <c r="AL77" s="6"/>
      <c r="AM77" s="6"/>
      <c r="AN77" s="6"/>
      <c r="AO77" s="6"/>
      <c r="AP77" s="6"/>
      <c r="AQ77" s="6"/>
      <c r="AR77" s="6"/>
      <c r="AS77" s="6"/>
      <c r="AT77" s="6" t="s">
        <v>479</v>
      </c>
      <c r="AU77" s="6" t="s">
        <v>1511</v>
      </c>
      <c r="AV77" s="6">
        <v>2486262100</v>
      </c>
      <c r="AW77" s="6" t="s">
        <v>1474</v>
      </c>
      <c r="AX77" s="6"/>
      <c r="AY77" s="6" t="s">
        <v>1512</v>
      </c>
      <c r="AZ77" s="6" t="s">
        <v>169</v>
      </c>
      <c r="BA77" s="6" t="s">
        <v>548</v>
      </c>
      <c r="BB77" s="6" t="s">
        <v>171</v>
      </c>
      <c r="BC77" s="6" t="s">
        <v>310</v>
      </c>
      <c r="BD77" s="6" t="s">
        <v>385</v>
      </c>
      <c r="BE77" s="6"/>
      <c r="BF77" s="6"/>
      <c r="BG77" s="6" t="s">
        <v>173</v>
      </c>
      <c r="BH77" s="6">
        <v>42</v>
      </c>
      <c r="BI77" s="6"/>
      <c r="BJ77" s="6"/>
      <c r="BK77" s="6" t="s">
        <v>174</v>
      </c>
      <c r="BL77" s="6" t="s">
        <v>285</v>
      </c>
      <c r="BM77" s="6" t="s">
        <v>176</v>
      </c>
      <c r="BN77" s="6" t="b">
        <v>1</v>
      </c>
      <c r="BO77" s="6" t="b">
        <v>1</v>
      </c>
      <c r="BP77" s="6"/>
      <c r="BQ77" s="6" t="b">
        <v>0</v>
      </c>
      <c r="BR77" s="6"/>
      <c r="BS77" s="6"/>
      <c r="BT77" s="21"/>
      <c r="BU77" s="1">
        <v>43231.499016203707</v>
      </c>
      <c r="BV77" t="s">
        <v>259</v>
      </c>
      <c r="BY77" t="s">
        <v>1513</v>
      </c>
      <c r="BZ77" t="s">
        <v>179</v>
      </c>
      <c r="CA77" t="s">
        <v>1136</v>
      </c>
      <c r="CB77" t="s">
        <v>1514</v>
      </c>
      <c r="CC77" t="s">
        <v>1511</v>
      </c>
      <c r="CD77">
        <v>366691</v>
      </c>
      <c r="CE77" s="2">
        <v>43231</v>
      </c>
      <c r="CF77">
        <v>312114</v>
      </c>
      <c r="CG77" t="s">
        <v>1051</v>
      </c>
      <c r="CH77" t="s">
        <v>1052</v>
      </c>
      <c r="CI77">
        <v>39000</v>
      </c>
      <c r="CJ77" s="2">
        <v>43228</v>
      </c>
      <c r="CK77" t="s">
        <v>183</v>
      </c>
      <c r="CL77" t="s">
        <v>184</v>
      </c>
      <c r="CN77" t="s">
        <v>1515</v>
      </c>
      <c r="CR77">
        <v>39000</v>
      </c>
      <c r="CT77" t="s">
        <v>186</v>
      </c>
      <c r="CU77" t="s">
        <v>1516</v>
      </c>
      <c r="CZ77" t="b">
        <v>1</v>
      </c>
      <c r="DA77" t="b">
        <v>1</v>
      </c>
      <c r="DB77" t="b">
        <v>1</v>
      </c>
      <c r="DC77" t="b">
        <v>1</v>
      </c>
      <c r="DD77">
        <v>6</v>
      </c>
      <c r="DE77" t="b">
        <v>0</v>
      </c>
      <c r="DF77" t="s">
        <v>316</v>
      </c>
      <c r="DG77" t="s">
        <v>1517</v>
      </c>
      <c r="DH77" t="s">
        <v>1517</v>
      </c>
      <c r="DJ77" t="s">
        <v>189</v>
      </c>
      <c r="DK77" t="s">
        <v>204</v>
      </c>
      <c r="DS77" t="s">
        <v>10</v>
      </c>
      <c r="DT77" t="s">
        <v>235</v>
      </c>
      <c r="DU77" t="s">
        <v>191</v>
      </c>
      <c r="DX77" s="3">
        <v>1750</v>
      </c>
      <c r="DY77">
        <v>350</v>
      </c>
      <c r="DZ77" t="s">
        <v>1518</v>
      </c>
      <c r="EA77" s="3">
        <v>1400</v>
      </c>
      <c r="EB77">
        <v>800</v>
      </c>
      <c r="EC77" t="s">
        <v>1519</v>
      </c>
      <c r="ED77">
        <v>673</v>
      </c>
      <c r="EE77">
        <v>0</v>
      </c>
      <c r="EF77" t="s">
        <v>438</v>
      </c>
      <c r="EG77" t="b">
        <v>0</v>
      </c>
      <c r="EH77" s="1">
        <v>43228.755416666667</v>
      </c>
      <c r="EI77" t="s">
        <v>195</v>
      </c>
      <c r="EL77" t="s">
        <v>176</v>
      </c>
      <c r="EM77" t="s">
        <v>196</v>
      </c>
      <c r="EQ77">
        <v>1925</v>
      </c>
      <c r="ER77">
        <v>2007</v>
      </c>
      <c r="ES77" t="s">
        <v>197</v>
      </c>
      <c r="ET77">
        <v>5052</v>
      </c>
      <c r="EU77" t="s">
        <v>418</v>
      </c>
      <c r="EV77" t="s">
        <v>199</v>
      </c>
      <c r="EX77">
        <v>11</v>
      </c>
      <c r="EZ77" s="13">
        <f t="shared" si="15"/>
        <v>27.857142857142858</v>
      </c>
      <c r="FA77" s="13">
        <f t="shared" si="16"/>
        <v>26.464285714285715</v>
      </c>
      <c r="FB77" s="13">
        <f t="shared" si="17"/>
        <v>25.071428571428573</v>
      </c>
      <c r="FC77" s="13">
        <f>IF(K77=2,[1]Assumptions!$B$14,IF([1]Ferndale!K77=3,[1]Assumptions!$B$15,IF([1]Ferndale!K77=4,[1]Assumptions!$B$16,0)))</f>
        <v>0</v>
      </c>
      <c r="FD77" s="28"/>
      <c r="FE77" s="13">
        <f t="shared" si="18"/>
        <v>0</v>
      </c>
      <c r="FF77" s="13" t="e">
        <f>(J77/2)*[1]Assumptions!$H$2</f>
        <v>#VALUE!</v>
      </c>
      <c r="FG77" s="13">
        <f t="shared" si="19"/>
        <v>1200</v>
      </c>
      <c r="FH77" s="13">
        <f t="shared" si="20"/>
        <v>167.4883463797874</v>
      </c>
      <c r="FI77" s="13">
        <f t="shared" si="21"/>
        <v>150.73951174180866</v>
      </c>
      <c r="FJ77" s="14" t="e">
        <f t="shared" si="13"/>
        <v>#VALUE!</v>
      </c>
      <c r="FK77" s="15">
        <f t="shared" si="14"/>
        <v>0</v>
      </c>
      <c r="FL77" s="16" t="e">
        <f t="shared" si="22"/>
        <v>#VALUE!</v>
      </c>
      <c r="FM77" s="16" t="e">
        <f t="shared" si="23"/>
        <v>#VALUE!</v>
      </c>
      <c r="FN77" s="16" t="e">
        <f t="shared" si="24"/>
        <v>#VALUE!</v>
      </c>
      <c r="FO77" s="16" t="e">
        <f t="shared" si="25"/>
        <v>#VALUE!</v>
      </c>
    </row>
    <row r="78" spans="1:171" x14ac:dyDescent="0.2">
      <c r="A78" s="20">
        <v>217096254</v>
      </c>
      <c r="B78" s="6" t="s">
        <v>153</v>
      </c>
      <c r="C78" s="6" t="s">
        <v>200</v>
      </c>
      <c r="D78" s="6" t="s">
        <v>201</v>
      </c>
      <c r="E78" s="6"/>
      <c r="F78" s="6"/>
      <c r="G78" s="6">
        <v>1321</v>
      </c>
      <c r="H78" s="6" t="s">
        <v>1520</v>
      </c>
      <c r="I78" s="6"/>
      <c r="J78" s="6"/>
      <c r="K78" s="6" t="s">
        <v>204</v>
      </c>
      <c r="L78" s="6" t="s">
        <v>159</v>
      </c>
      <c r="M78" s="6">
        <v>48207</v>
      </c>
      <c r="N78" s="6">
        <v>2838</v>
      </c>
      <c r="O78" s="6">
        <v>594900</v>
      </c>
      <c r="P78" s="6">
        <v>3</v>
      </c>
      <c r="Q78" s="6">
        <v>2</v>
      </c>
      <c r="R78" s="6">
        <v>1450</v>
      </c>
      <c r="S78" s="6">
        <v>0</v>
      </c>
      <c r="T78" s="6" t="s">
        <v>160</v>
      </c>
      <c r="U78" s="6" t="s">
        <v>478</v>
      </c>
      <c r="V78" s="6" t="s">
        <v>343</v>
      </c>
      <c r="W78" s="6" t="s">
        <v>1060</v>
      </c>
      <c r="X78" s="6">
        <v>0</v>
      </c>
      <c r="Y78" s="6">
        <v>1175</v>
      </c>
      <c r="Z78" s="6" t="s">
        <v>208</v>
      </c>
      <c r="AA78" s="6"/>
      <c r="AB78" s="6" t="s">
        <v>1521</v>
      </c>
      <c r="AC78" s="6"/>
      <c r="AD78" s="6"/>
      <c r="AE78" s="6" t="s">
        <v>448</v>
      </c>
      <c r="AF78" s="6" t="s">
        <v>1381</v>
      </c>
      <c r="AG78" s="6" t="s">
        <v>1382</v>
      </c>
      <c r="AH78" s="6">
        <v>329357</v>
      </c>
      <c r="AI78" s="6">
        <v>330835</v>
      </c>
      <c r="AJ78" s="6" t="s">
        <v>450</v>
      </c>
      <c r="AK78" s="6" t="s">
        <v>448</v>
      </c>
      <c r="AL78" s="6"/>
      <c r="AM78" s="6"/>
      <c r="AN78" s="6"/>
      <c r="AO78" s="6"/>
      <c r="AP78" s="6"/>
      <c r="AQ78" s="6"/>
      <c r="AR78" s="6"/>
      <c r="AS78" s="6"/>
      <c r="AT78" s="6" t="s">
        <v>419</v>
      </c>
      <c r="AU78" s="6" t="s">
        <v>1383</v>
      </c>
      <c r="AV78" s="6" t="s">
        <v>1522</v>
      </c>
      <c r="AW78" s="6" t="s">
        <v>403</v>
      </c>
      <c r="AX78" s="6"/>
      <c r="AY78" s="6" t="s">
        <v>1523</v>
      </c>
      <c r="AZ78" s="6" t="s">
        <v>169</v>
      </c>
      <c r="BA78" s="6" t="s">
        <v>1524</v>
      </c>
      <c r="BB78" s="6" t="s">
        <v>254</v>
      </c>
      <c r="BC78" s="6" t="s">
        <v>1525</v>
      </c>
      <c r="BD78" s="6" t="s">
        <v>1526</v>
      </c>
      <c r="BE78" s="6"/>
      <c r="BF78" s="6"/>
      <c r="BG78" s="6" t="s">
        <v>173</v>
      </c>
      <c r="BH78" s="6"/>
      <c r="BI78" s="6"/>
      <c r="BJ78" s="6"/>
      <c r="BK78" s="6" t="s">
        <v>174</v>
      </c>
      <c r="BL78" s="6" t="s">
        <v>1295</v>
      </c>
      <c r="BM78" s="6" t="s">
        <v>1527</v>
      </c>
      <c r="BN78" s="6" t="b">
        <v>1</v>
      </c>
      <c r="BO78" s="6" t="b">
        <v>1</v>
      </c>
      <c r="BP78" s="6" t="s">
        <v>1528</v>
      </c>
      <c r="BQ78" s="6" t="b">
        <v>0</v>
      </c>
      <c r="BR78" s="6"/>
      <c r="BS78" s="6"/>
      <c r="BT78" s="21"/>
      <c r="BU78" s="1">
        <v>43206.607361111113</v>
      </c>
      <c r="BV78" t="s">
        <v>177</v>
      </c>
      <c r="BW78">
        <v>599900</v>
      </c>
      <c r="BY78" t="s">
        <v>1529</v>
      </c>
      <c r="BZ78" t="s">
        <v>179</v>
      </c>
      <c r="CA78" t="s">
        <v>448</v>
      </c>
      <c r="CB78" t="s">
        <v>1388</v>
      </c>
      <c r="CC78" t="s">
        <v>1389</v>
      </c>
      <c r="CD78">
        <v>319368</v>
      </c>
      <c r="CE78" s="2">
        <v>43046</v>
      </c>
      <c r="CF78">
        <v>330835</v>
      </c>
      <c r="CG78" t="s">
        <v>450</v>
      </c>
      <c r="CH78" t="s">
        <v>448</v>
      </c>
      <c r="CI78">
        <v>594900</v>
      </c>
      <c r="CJ78" s="2">
        <v>43046</v>
      </c>
      <c r="CK78" t="s">
        <v>183</v>
      </c>
      <c r="CL78" t="s">
        <v>184</v>
      </c>
      <c r="CR78">
        <v>599900</v>
      </c>
      <c r="CT78" t="s">
        <v>186</v>
      </c>
      <c r="CU78" t="s">
        <v>1530</v>
      </c>
      <c r="CZ78" t="b">
        <v>1</v>
      </c>
      <c r="DA78" t="b">
        <v>1</v>
      </c>
      <c r="DB78" t="b">
        <v>1</v>
      </c>
      <c r="DC78" t="b">
        <v>1</v>
      </c>
      <c r="DD78">
        <v>45</v>
      </c>
      <c r="DE78" t="b">
        <v>0</v>
      </c>
      <c r="DF78" t="s">
        <v>292</v>
      </c>
      <c r="DG78" t="s">
        <v>1531</v>
      </c>
      <c r="DH78" t="s">
        <v>1532</v>
      </c>
      <c r="DJ78" t="s">
        <v>189</v>
      </c>
      <c r="DK78" t="s">
        <v>204</v>
      </c>
      <c r="DS78" t="s">
        <v>10</v>
      </c>
      <c r="DT78" t="s">
        <v>190</v>
      </c>
      <c r="DU78" t="s">
        <v>191</v>
      </c>
      <c r="DX78" s="3">
        <v>1850</v>
      </c>
      <c r="DY78">
        <v>400</v>
      </c>
      <c r="DZ78" t="s">
        <v>295</v>
      </c>
      <c r="EA78" s="3">
        <v>1450</v>
      </c>
      <c r="EB78">
        <v>700</v>
      </c>
      <c r="EC78" t="s">
        <v>1000</v>
      </c>
      <c r="ED78">
        <v>0</v>
      </c>
      <c r="EE78">
        <v>0</v>
      </c>
      <c r="EF78" t="s">
        <v>908</v>
      </c>
      <c r="EG78" t="b">
        <v>0</v>
      </c>
      <c r="EH78" s="1">
        <v>43042.497696759259</v>
      </c>
      <c r="EI78" t="s">
        <v>195</v>
      </c>
      <c r="EK78" t="s">
        <v>1533</v>
      </c>
      <c r="EL78" t="s">
        <v>446</v>
      </c>
      <c r="EM78" t="s">
        <v>196</v>
      </c>
      <c r="EQ78">
        <v>1959</v>
      </c>
      <c r="ES78" t="s">
        <v>197</v>
      </c>
      <c r="ET78">
        <v>5053</v>
      </c>
      <c r="EV78" t="s">
        <v>419</v>
      </c>
      <c r="EX78">
        <v>8</v>
      </c>
      <c r="EZ78" s="13">
        <f t="shared" si="15"/>
        <v>410.27586206896552</v>
      </c>
      <c r="FA78" s="13">
        <f t="shared" si="16"/>
        <v>389.76206896551724</v>
      </c>
      <c r="FB78" s="13">
        <f t="shared" si="17"/>
        <v>369.24827586206897</v>
      </c>
      <c r="FC78" s="13">
        <f>IF(K78=2,[1]Assumptions!$B$14,IF([1]Ferndale!K78=3,[1]Assumptions!$B$15,IF([1]Ferndale!K78=4,[1]Assumptions!$B$16,0)))</f>
        <v>0</v>
      </c>
      <c r="FD78" s="28"/>
      <c r="FE78" s="13">
        <f t="shared" si="18"/>
        <v>0</v>
      </c>
      <c r="FF78" s="13">
        <f>(J78/2)*[1]Assumptions!$H$2</f>
        <v>0</v>
      </c>
      <c r="FG78" s="13">
        <f t="shared" si="19"/>
        <v>0</v>
      </c>
      <c r="FH78" s="13">
        <f t="shared" si="20"/>
        <v>2554.8414682393723</v>
      </c>
      <c r="FI78" s="13">
        <f t="shared" si="21"/>
        <v>2299.3573214154349</v>
      </c>
      <c r="FJ78" s="14" t="e">
        <f t="shared" si="13"/>
        <v>#DIV/0!</v>
      </c>
      <c r="FK78" s="15">
        <f t="shared" si="14"/>
        <v>0</v>
      </c>
      <c r="FL78" s="16">
        <f t="shared" si="22"/>
        <v>0</v>
      </c>
      <c r="FM78" s="16">
        <f t="shared" si="23"/>
        <v>-0.25767437904582674</v>
      </c>
      <c r="FN78" s="16">
        <f t="shared" si="24"/>
        <v>0</v>
      </c>
      <c r="FO78" s="16">
        <f t="shared" si="25"/>
        <v>-0.25767437904582674</v>
      </c>
    </row>
    <row r="79" spans="1:171" x14ac:dyDescent="0.2">
      <c r="A79" s="20">
        <v>218038358</v>
      </c>
      <c r="B79" s="6" t="s">
        <v>153</v>
      </c>
      <c r="C79" s="6" t="s">
        <v>154</v>
      </c>
      <c r="D79" s="6" t="s">
        <v>495</v>
      </c>
      <c r="E79" s="6"/>
      <c r="F79" s="6"/>
      <c r="G79" s="6">
        <v>3770</v>
      </c>
      <c r="H79" s="6" t="s">
        <v>1534</v>
      </c>
      <c r="I79" s="6"/>
      <c r="J79" s="6" t="s">
        <v>157</v>
      </c>
      <c r="K79" s="6" t="s">
        <v>204</v>
      </c>
      <c r="L79" s="6" t="s">
        <v>159</v>
      </c>
      <c r="M79" s="6">
        <v>48214</v>
      </c>
      <c r="N79" s="6">
        <v>1516</v>
      </c>
      <c r="O79" s="6">
        <v>44900</v>
      </c>
      <c r="P79" s="6">
        <v>6</v>
      </c>
      <c r="Q79" s="6">
        <v>2</v>
      </c>
      <c r="R79" s="6">
        <v>2656</v>
      </c>
      <c r="S79" s="6">
        <v>0.12</v>
      </c>
      <c r="T79" s="6" t="s">
        <v>160</v>
      </c>
      <c r="U79" s="6"/>
      <c r="V79" s="6" t="s">
        <v>302</v>
      </c>
      <c r="W79" s="6" t="s">
        <v>1228</v>
      </c>
      <c r="X79" s="6">
        <v>0</v>
      </c>
      <c r="Y79" s="6"/>
      <c r="Z79" s="6"/>
      <c r="AA79" s="6"/>
      <c r="AB79" s="6" t="s">
        <v>163</v>
      </c>
      <c r="AC79" s="6"/>
      <c r="AD79" s="6"/>
      <c r="AE79" s="6"/>
      <c r="AF79" s="6"/>
      <c r="AG79" s="6"/>
      <c r="AH79" s="6"/>
      <c r="AI79" s="6"/>
      <c r="AJ79" s="6"/>
      <c r="AK79" s="6"/>
      <c r="AL79" s="6"/>
      <c r="AM79" s="6"/>
      <c r="AN79" s="6"/>
      <c r="AO79" s="6"/>
      <c r="AP79" s="6"/>
      <c r="AQ79" s="6"/>
      <c r="AR79" s="6"/>
      <c r="AS79" s="6" t="s">
        <v>1144</v>
      </c>
      <c r="AT79" s="6" t="s">
        <v>276</v>
      </c>
      <c r="AU79" s="6" t="s">
        <v>1535</v>
      </c>
      <c r="AV79" s="6" t="s">
        <v>1536</v>
      </c>
      <c r="AW79" s="6"/>
      <c r="AX79" s="6"/>
      <c r="AY79" s="6" t="s">
        <v>1537</v>
      </c>
      <c r="AZ79" s="6" t="s">
        <v>169</v>
      </c>
      <c r="BA79" s="6" t="s">
        <v>1538</v>
      </c>
      <c r="BB79" s="6" t="s">
        <v>254</v>
      </c>
      <c r="BC79" s="6" t="s">
        <v>502</v>
      </c>
      <c r="BD79" s="6" t="s">
        <v>385</v>
      </c>
      <c r="BE79" s="6"/>
      <c r="BF79" s="6"/>
      <c r="BG79" s="6" t="s">
        <v>173</v>
      </c>
      <c r="BH79" s="6">
        <v>38</v>
      </c>
      <c r="BI79" s="6" t="s">
        <v>1539</v>
      </c>
      <c r="BJ79" s="6" t="s">
        <v>1540</v>
      </c>
      <c r="BK79" s="6" t="s">
        <v>223</v>
      </c>
      <c r="BL79" s="6" t="s">
        <v>285</v>
      </c>
      <c r="BM79" s="6" t="s">
        <v>176</v>
      </c>
      <c r="BN79" s="6" t="b">
        <v>0</v>
      </c>
      <c r="BO79" s="6" t="b">
        <v>1</v>
      </c>
      <c r="BP79" s="6"/>
      <c r="BQ79" s="6" t="b">
        <v>0</v>
      </c>
      <c r="BR79" s="6"/>
      <c r="BS79" s="6"/>
      <c r="BT79" s="21"/>
      <c r="BU79" s="1">
        <v>43224.631145833337</v>
      </c>
      <c r="BV79" t="s">
        <v>259</v>
      </c>
      <c r="BY79" t="s">
        <v>1541</v>
      </c>
      <c r="BZ79" t="s">
        <v>179</v>
      </c>
      <c r="CA79" t="s">
        <v>1542</v>
      </c>
      <c r="CB79" t="s">
        <v>1543</v>
      </c>
      <c r="CC79" t="s">
        <v>1535</v>
      </c>
      <c r="CD79">
        <v>311025</v>
      </c>
      <c r="CE79" s="2">
        <v>43224</v>
      </c>
      <c r="CF79">
        <v>186793</v>
      </c>
      <c r="CG79" t="s">
        <v>1544</v>
      </c>
      <c r="CH79" t="s">
        <v>1542</v>
      </c>
      <c r="CI79">
        <v>44900</v>
      </c>
      <c r="CJ79" s="2">
        <v>43224</v>
      </c>
      <c r="CK79" t="s">
        <v>183</v>
      </c>
      <c r="CL79" t="s">
        <v>184</v>
      </c>
      <c r="CM79" t="s">
        <v>1545</v>
      </c>
      <c r="CN79" t="s">
        <v>1546</v>
      </c>
      <c r="CR79">
        <v>44900</v>
      </c>
      <c r="CT79" t="s">
        <v>186</v>
      </c>
      <c r="CU79" t="s">
        <v>1547</v>
      </c>
      <c r="CZ79" t="b">
        <v>1</v>
      </c>
      <c r="DA79" t="b">
        <v>1</v>
      </c>
      <c r="DB79" t="b">
        <v>1</v>
      </c>
      <c r="DC79" t="b">
        <v>1</v>
      </c>
      <c r="DD79">
        <v>1</v>
      </c>
      <c r="DE79" t="b">
        <v>0</v>
      </c>
      <c r="DF79" t="s">
        <v>232</v>
      </c>
      <c r="DG79" t="s">
        <v>1548</v>
      </c>
      <c r="DH79" t="s">
        <v>1549</v>
      </c>
      <c r="DJ79" t="s">
        <v>269</v>
      </c>
      <c r="DK79" t="s">
        <v>204</v>
      </c>
      <c r="DS79" t="s">
        <v>10</v>
      </c>
      <c r="DT79" t="s">
        <v>190</v>
      </c>
      <c r="DU79" t="s">
        <v>191</v>
      </c>
      <c r="DX79" s="3">
        <v>2656</v>
      </c>
      <c r="DZ79" t="s">
        <v>295</v>
      </c>
      <c r="EA79" s="3">
        <v>2656</v>
      </c>
      <c r="EB79" s="3">
        <v>1328</v>
      </c>
      <c r="EC79" t="s">
        <v>1550</v>
      </c>
      <c r="ED79">
        <v>764</v>
      </c>
      <c r="EE79">
        <v>71</v>
      </c>
      <c r="EF79" t="s">
        <v>237</v>
      </c>
      <c r="EG79" t="b">
        <v>0</v>
      </c>
      <c r="EH79" s="1">
        <v>43224.631145833337</v>
      </c>
      <c r="EI79" t="s">
        <v>195</v>
      </c>
      <c r="EL79" t="s">
        <v>176</v>
      </c>
      <c r="EM79" t="s">
        <v>196</v>
      </c>
      <c r="EQ79">
        <v>1917</v>
      </c>
      <c r="ES79" t="s">
        <v>197</v>
      </c>
      <c r="ET79">
        <v>5052</v>
      </c>
      <c r="EU79" t="s">
        <v>198</v>
      </c>
      <c r="EV79" t="s">
        <v>199</v>
      </c>
      <c r="EX79">
        <v>13</v>
      </c>
      <c r="EZ79" s="13">
        <f t="shared" si="15"/>
        <v>16.90512048192771</v>
      </c>
      <c r="FA79" s="13">
        <f t="shared" si="16"/>
        <v>16.059864457831324</v>
      </c>
      <c r="FB79" s="13">
        <f t="shared" si="17"/>
        <v>15.21460843373494</v>
      </c>
      <c r="FC79" s="13">
        <f>IF(K79=2,[1]Assumptions!$B$14,IF([1]Ferndale!K79=3,[1]Assumptions!$B$15,IF([1]Ferndale!K79=4,[1]Assumptions!$B$16,0)))</f>
        <v>0</v>
      </c>
      <c r="FD79" s="28"/>
      <c r="FE79" s="13">
        <f t="shared" si="18"/>
        <v>0</v>
      </c>
      <c r="FF79" s="13" t="e">
        <f>(J79/2)*[1]Assumptions!$H$2</f>
        <v>#VALUE!</v>
      </c>
      <c r="FG79" s="13">
        <f t="shared" si="19"/>
        <v>1200</v>
      </c>
      <c r="FH79" s="13">
        <f t="shared" si="20"/>
        <v>192.82632698596035</v>
      </c>
      <c r="FI79" s="13">
        <f t="shared" si="21"/>
        <v>173.54369428736433</v>
      </c>
      <c r="FJ79" s="14" t="e">
        <f t="shared" si="13"/>
        <v>#VALUE!</v>
      </c>
      <c r="FK79" s="15">
        <f t="shared" si="14"/>
        <v>0</v>
      </c>
      <c r="FL79" s="16" t="e">
        <f t="shared" si="22"/>
        <v>#VALUE!</v>
      </c>
      <c r="FM79" s="16" t="e">
        <f t="shared" si="23"/>
        <v>#VALUE!</v>
      </c>
      <c r="FN79" s="16" t="e">
        <f t="shared" si="24"/>
        <v>#VALUE!</v>
      </c>
      <c r="FO79" s="16" t="e">
        <f t="shared" si="25"/>
        <v>#VALUE!</v>
      </c>
    </row>
    <row r="80" spans="1:171" x14ac:dyDescent="0.2">
      <c r="A80" s="20">
        <v>217099192</v>
      </c>
      <c r="B80" s="6" t="s">
        <v>153</v>
      </c>
      <c r="C80" s="6" t="s">
        <v>154</v>
      </c>
      <c r="D80" s="6" t="s">
        <v>298</v>
      </c>
      <c r="E80" s="6"/>
      <c r="F80" s="6"/>
      <c r="G80" s="6">
        <v>5792</v>
      </c>
      <c r="H80" s="6" t="s">
        <v>1551</v>
      </c>
      <c r="I80" s="6"/>
      <c r="J80" s="6" t="s">
        <v>157</v>
      </c>
      <c r="K80" s="6" t="s">
        <v>204</v>
      </c>
      <c r="L80" s="6" t="s">
        <v>159</v>
      </c>
      <c r="M80" s="6">
        <v>48213</v>
      </c>
      <c r="N80" s="6">
        <v>3606</v>
      </c>
      <c r="O80" s="6">
        <v>49900</v>
      </c>
      <c r="P80" s="6">
        <v>3</v>
      </c>
      <c r="Q80" s="6">
        <v>1.1000000000000001</v>
      </c>
      <c r="R80" s="6">
        <v>1268</v>
      </c>
      <c r="S80" s="6">
        <v>0.09</v>
      </c>
      <c r="T80" s="6" t="s">
        <v>245</v>
      </c>
      <c r="U80" s="6"/>
      <c r="V80" s="6" t="s">
        <v>302</v>
      </c>
      <c r="W80" s="6" t="s">
        <v>248</v>
      </c>
      <c r="X80" s="6">
        <v>0</v>
      </c>
      <c r="Y80" s="6"/>
      <c r="Z80" s="6"/>
      <c r="AA80" s="6"/>
      <c r="AB80" s="6" t="s">
        <v>163</v>
      </c>
      <c r="AC80" s="6"/>
      <c r="AD80" s="6"/>
      <c r="AE80" s="6"/>
      <c r="AF80" s="6"/>
      <c r="AG80" s="6"/>
      <c r="AH80" s="6"/>
      <c r="AI80" s="6"/>
      <c r="AJ80" s="6"/>
      <c r="AK80" s="6"/>
      <c r="AL80" s="6"/>
      <c r="AM80" s="6"/>
      <c r="AN80" s="6"/>
      <c r="AO80" s="6"/>
      <c r="AP80" s="6"/>
      <c r="AQ80" s="6"/>
      <c r="AR80" s="6"/>
      <c r="AS80" s="6"/>
      <c r="AT80" s="6" t="s">
        <v>497</v>
      </c>
      <c r="AU80" s="6" t="s">
        <v>1552</v>
      </c>
      <c r="AV80" s="6" t="s">
        <v>1553</v>
      </c>
      <c r="AW80" s="6"/>
      <c r="AX80" s="6"/>
      <c r="AY80" s="6" t="s">
        <v>1554</v>
      </c>
      <c r="AZ80" s="6" t="s">
        <v>218</v>
      </c>
      <c r="BA80" s="6" t="s">
        <v>1555</v>
      </c>
      <c r="BB80" s="6" t="s">
        <v>254</v>
      </c>
      <c r="BC80" s="6" t="s">
        <v>1556</v>
      </c>
      <c r="BD80" s="6" t="s">
        <v>282</v>
      </c>
      <c r="BE80" s="6" t="s">
        <v>256</v>
      </c>
      <c r="BF80" s="6" t="s">
        <v>257</v>
      </c>
      <c r="BG80" s="6" t="s">
        <v>173</v>
      </c>
      <c r="BH80" s="6">
        <v>40</v>
      </c>
      <c r="BI80" s="6"/>
      <c r="BJ80" s="6"/>
      <c r="BK80" s="6" t="s">
        <v>174</v>
      </c>
      <c r="BL80" s="6" t="s">
        <v>285</v>
      </c>
      <c r="BM80" s="6" t="s">
        <v>176</v>
      </c>
      <c r="BN80" s="6" t="b">
        <v>0</v>
      </c>
      <c r="BO80" s="6" t="b">
        <v>1</v>
      </c>
      <c r="BP80" s="6"/>
      <c r="BQ80" s="6" t="b">
        <v>0</v>
      </c>
      <c r="BR80" s="6"/>
      <c r="BS80" s="6"/>
      <c r="BT80" s="21"/>
      <c r="BU80" s="1">
        <v>43105.485000000001</v>
      </c>
      <c r="BV80" t="s">
        <v>177</v>
      </c>
      <c r="BW80">
        <v>54900</v>
      </c>
      <c r="BY80" t="s">
        <v>1557</v>
      </c>
      <c r="BZ80" t="s">
        <v>179</v>
      </c>
      <c r="CA80" t="s">
        <v>550</v>
      </c>
      <c r="CB80" t="s">
        <v>1558</v>
      </c>
      <c r="CC80" t="s">
        <v>1552</v>
      </c>
      <c r="CD80">
        <v>330189</v>
      </c>
      <c r="CE80" s="2">
        <v>43042</v>
      </c>
      <c r="CF80">
        <v>397435</v>
      </c>
      <c r="CG80" t="s">
        <v>553</v>
      </c>
      <c r="CH80" t="s">
        <v>550</v>
      </c>
      <c r="CI80">
        <v>49900</v>
      </c>
      <c r="CJ80" s="2">
        <v>43042</v>
      </c>
      <c r="CK80" t="s">
        <v>183</v>
      </c>
      <c r="CL80" t="s">
        <v>184</v>
      </c>
      <c r="CN80" t="s">
        <v>1559</v>
      </c>
      <c r="CR80">
        <v>54900</v>
      </c>
      <c r="CT80" t="s">
        <v>186</v>
      </c>
      <c r="CU80" t="s">
        <v>1560</v>
      </c>
      <c r="CZ80" t="b">
        <v>1</v>
      </c>
      <c r="DA80" t="b">
        <v>1</v>
      </c>
      <c r="DB80" t="b">
        <v>1</v>
      </c>
      <c r="DC80" t="b">
        <v>1</v>
      </c>
      <c r="DD80">
        <v>29</v>
      </c>
      <c r="DE80" t="b">
        <v>0</v>
      </c>
      <c r="DF80">
        <v>30</v>
      </c>
      <c r="DG80" t="s">
        <v>1561</v>
      </c>
      <c r="DH80" t="s">
        <v>1562</v>
      </c>
      <c r="DJ80" t="s">
        <v>189</v>
      </c>
      <c r="DK80" t="s">
        <v>204</v>
      </c>
      <c r="DS80" t="s">
        <v>10</v>
      </c>
      <c r="DT80" t="s">
        <v>190</v>
      </c>
      <c r="DU80" t="s">
        <v>191</v>
      </c>
      <c r="DX80" s="3">
        <v>1268</v>
      </c>
      <c r="DZ80" t="s">
        <v>295</v>
      </c>
      <c r="EA80" s="3">
        <v>1268</v>
      </c>
      <c r="EB80">
        <v>700</v>
      </c>
      <c r="EC80" t="s">
        <v>1563</v>
      </c>
      <c r="ED80">
        <v>666</v>
      </c>
      <c r="EE80">
        <v>63</v>
      </c>
      <c r="EF80" t="s">
        <v>438</v>
      </c>
      <c r="EG80" t="b">
        <v>0</v>
      </c>
      <c r="EH80" s="1">
        <v>43043.647962962961</v>
      </c>
      <c r="EI80" t="s">
        <v>195</v>
      </c>
      <c r="EK80" t="s">
        <v>1564</v>
      </c>
      <c r="EM80" t="s">
        <v>196</v>
      </c>
      <c r="EQ80">
        <v>1926</v>
      </c>
      <c r="ES80" t="s">
        <v>197</v>
      </c>
      <c r="ET80">
        <v>5055</v>
      </c>
      <c r="EU80" t="s">
        <v>418</v>
      </c>
      <c r="EX80">
        <v>7</v>
      </c>
      <c r="EZ80" s="13">
        <f t="shared" si="15"/>
        <v>39.353312302839115</v>
      </c>
      <c r="FA80" s="13">
        <f t="shared" si="16"/>
        <v>37.385646687697161</v>
      </c>
      <c r="FB80" s="13">
        <f t="shared" si="17"/>
        <v>35.417981072555207</v>
      </c>
      <c r="FC80" s="13">
        <f>IF(K80=2,[1]Assumptions!$B$14,IF([1]Ferndale!K80=3,[1]Assumptions!$B$15,IF([1]Ferndale!K80=4,[1]Assumptions!$B$16,0)))</f>
        <v>0</v>
      </c>
      <c r="FD80" s="28"/>
      <c r="FE80" s="13">
        <f t="shared" si="18"/>
        <v>0</v>
      </c>
      <c r="FF80" s="13" t="e">
        <f>(J80/2)*[1]Assumptions!$H$2</f>
        <v>#VALUE!</v>
      </c>
      <c r="FG80" s="13">
        <f t="shared" si="19"/>
        <v>1200</v>
      </c>
      <c r="FH80" s="13">
        <f t="shared" si="20"/>
        <v>214.29919190644591</v>
      </c>
      <c r="FI80" s="13">
        <f t="shared" si="21"/>
        <v>192.86927271580132</v>
      </c>
      <c r="FJ80" s="14" t="e">
        <f t="shared" si="13"/>
        <v>#VALUE!</v>
      </c>
      <c r="FK80" s="15">
        <f t="shared" si="14"/>
        <v>0</v>
      </c>
      <c r="FL80" s="16" t="e">
        <f t="shared" si="22"/>
        <v>#VALUE!</v>
      </c>
      <c r="FM80" s="16" t="e">
        <f t="shared" si="23"/>
        <v>#VALUE!</v>
      </c>
      <c r="FN80" s="16" t="e">
        <f t="shared" si="24"/>
        <v>#VALUE!</v>
      </c>
      <c r="FO80" s="16" t="e">
        <f t="shared" si="25"/>
        <v>#VALUE!</v>
      </c>
    </row>
    <row r="81" spans="1:171" x14ac:dyDescent="0.2">
      <c r="A81" s="20">
        <v>217097741</v>
      </c>
      <c r="B81" s="6" t="s">
        <v>153</v>
      </c>
      <c r="C81" s="6" t="s">
        <v>154</v>
      </c>
      <c r="D81" s="6" t="s">
        <v>1167</v>
      </c>
      <c r="E81" s="6"/>
      <c r="F81" s="6"/>
      <c r="G81" s="6">
        <v>7875</v>
      </c>
      <c r="H81" s="6" t="s">
        <v>1267</v>
      </c>
      <c r="I81" s="6"/>
      <c r="J81" s="6" t="s">
        <v>157</v>
      </c>
      <c r="K81" s="6" t="s">
        <v>204</v>
      </c>
      <c r="L81" s="6" t="s">
        <v>159</v>
      </c>
      <c r="M81" s="6">
        <v>48209</v>
      </c>
      <c r="N81" s="6">
        <v>2957</v>
      </c>
      <c r="O81" s="6">
        <v>45000</v>
      </c>
      <c r="P81" s="6">
        <v>3</v>
      </c>
      <c r="Q81" s="6">
        <v>2</v>
      </c>
      <c r="R81" s="6">
        <v>1624</v>
      </c>
      <c r="S81" s="6">
        <v>0.1</v>
      </c>
      <c r="T81" s="6" t="s">
        <v>160</v>
      </c>
      <c r="U81" s="6"/>
      <c r="V81" s="6" t="s">
        <v>302</v>
      </c>
      <c r="W81" s="6" t="s">
        <v>248</v>
      </c>
      <c r="X81" s="6">
        <v>0</v>
      </c>
      <c r="Y81" s="6"/>
      <c r="Z81" s="6"/>
      <c r="AA81" s="6"/>
      <c r="AB81" s="6" t="s">
        <v>163</v>
      </c>
      <c r="AC81" s="6"/>
      <c r="AD81" s="6"/>
      <c r="AE81" s="6"/>
      <c r="AF81" s="6"/>
      <c r="AG81" s="6"/>
      <c r="AH81" s="6"/>
      <c r="AI81" s="6"/>
      <c r="AJ81" s="6"/>
      <c r="AK81" s="6"/>
      <c r="AL81" s="6"/>
      <c r="AM81" s="6"/>
      <c r="AN81" s="6"/>
      <c r="AO81" s="6"/>
      <c r="AP81" s="6"/>
      <c r="AQ81" s="6"/>
      <c r="AR81" s="6"/>
      <c r="AS81" s="6"/>
      <c r="AT81" s="6" t="s">
        <v>1361</v>
      </c>
      <c r="AU81" s="6" t="s">
        <v>1565</v>
      </c>
      <c r="AV81" s="6" t="s">
        <v>1566</v>
      </c>
      <c r="AW81" s="6" t="s">
        <v>167</v>
      </c>
      <c r="AX81" s="6"/>
      <c r="AY81" s="6" t="s">
        <v>1567</v>
      </c>
      <c r="AZ81" s="6" t="s">
        <v>500</v>
      </c>
      <c r="BA81" s="6" t="s">
        <v>1568</v>
      </c>
      <c r="BB81" s="6" t="s">
        <v>878</v>
      </c>
      <c r="BC81" s="6" t="s">
        <v>1569</v>
      </c>
      <c r="BD81" s="6"/>
      <c r="BE81" s="6"/>
      <c r="BF81" s="6"/>
      <c r="BG81" s="6" t="s">
        <v>173</v>
      </c>
      <c r="BH81" s="6">
        <v>45</v>
      </c>
      <c r="BI81" s="6"/>
      <c r="BJ81" s="6"/>
      <c r="BK81" s="6" t="s">
        <v>174</v>
      </c>
      <c r="BL81" s="6" t="s">
        <v>285</v>
      </c>
      <c r="BM81" s="6" t="s">
        <v>176</v>
      </c>
      <c r="BN81" s="6" t="b">
        <v>0</v>
      </c>
      <c r="BO81" s="6" t="b">
        <v>1</v>
      </c>
      <c r="BP81" s="6"/>
      <c r="BQ81" s="6" t="b">
        <v>0</v>
      </c>
      <c r="BR81" s="6"/>
      <c r="BS81" s="6"/>
      <c r="BT81" s="21"/>
      <c r="BU81" s="1">
        <v>43038.833414351851</v>
      </c>
      <c r="BV81" t="s">
        <v>259</v>
      </c>
      <c r="BY81" t="s">
        <v>1570</v>
      </c>
      <c r="BZ81" t="s">
        <v>179</v>
      </c>
      <c r="CA81" t="s">
        <v>1571</v>
      </c>
      <c r="CB81" t="s">
        <v>1572</v>
      </c>
      <c r="CC81" t="s">
        <v>1573</v>
      </c>
      <c r="CD81">
        <v>335347</v>
      </c>
      <c r="CE81" s="2">
        <v>43038</v>
      </c>
      <c r="CF81">
        <v>362081</v>
      </c>
      <c r="CG81" t="s">
        <v>1574</v>
      </c>
      <c r="CH81" t="s">
        <v>1571</v>
      </c>
      <c r="CI81">
        <v>45000</v>
      </c>
      <c r="CJ81" s="2">
        <v>43038</v>
      </c>
      <c r="CK81" t="s">
        <v>183</v>
      </c>
      <c r="CL81" t="s">
        <v>184</v>
      </c>
      <c r="CN81" t="s">
        <v>1575</v>
      </c>
      <c r="CR81">
        <v>45000</v>
      </c>
      <c r="CT81" t="s">
        <v>186</v>
      </c>
      <c r="CU81" t="s">
        <v>1576</v>
      </c>
      <c r="CZ81" t="b">
        <v>1</v>
      </c>
      <c r="DA81" t="b">
        <v>1</v>
      </c>
      <c r="DB81" t="b">
        <v>1</v>
      </c>
      <c r="DC81" t="b">
        <v>1</v>
      </c>
      <c r="DD81">
        <v>1</v>
      </c>
      <c r="DE81" t="b">
        <v>0</v>
      </c>
      <c r="DF81" t="s">
        <v>840</v>
      </c>
      <c r="DG81" t="s">
        <v>1577</v>
      </c>
      <c r="DH81" t="s">
        <v>1578</v>
      </c>
      <c r="DJ81" t="s">
        <v>189</v>
      </c>
      <c r="DK81" t="s">
        <v>204</v>
      </c>
      <c r="DS81" t="s">
        <v>10</v>
      </c>
      <c r="DT81" t="s">
        <v>235</v>
      </c>
      <c r="DU81" t="s">
        <v>191</v>
      </c>
      <c r="DX81" s="3">
        <v>1624</v>
      </c>
      <c r="DZ81" t="s">
        <v>295</v>
      </c>
      <c r="EA81" s="3">
        <v>1624</v>
      </c>
      <c r="EB81" s="3">
        <v>1030</v>
      </c>
      <c r="EC81" t="s">
        <v>1283</v>
      </c>
      <c r="ED81">
        <v>449</v>
      </c>
      <c r="EE81">
        <v>31</v>
      </c>
      <c r="EF81" t="s">
        <v>438</v>
      </c>
      <c r="EG81" t="b">
        <v>0</v>
      </c>
      <c r="EH81" s="1">
        <v>43038.833414351851</v>
      </c>
      <c r="EI81" t="s">
        <v>195</v>
      </c>
      <c r="EM81" t="s">
        <v>1579</v>
      </c>
      <c r="EQ81">
        <v>1910</v>
      </c>
      <c r="ES81" t="s">
        <v>197</v>
      </c>
      <c r="ET81">
        <v>5101</v>
      </c>
      <c r="EX81">
        <v>8</v>
      </c>
      <c r="EZ81" s="13">
        <f t="shared" si="15"/>
        <v>27.709359605911331</v>
      </c>
      <c r="FA81" s="13">
        <f t="shared" si="16"/>
        <v>26.323891625615765</v>
      </c>
      <c r="FB81" s="13">
        <f t="shared" si="17"/>
        <v>24.938423645320196</v>
      </c>
      <c r="FC81" s="13">
        <f>IF(K81=2,[1]Assumptions!$B$14,IF([1]Ferndale!K81=3,[1]Assumptions!$B$15,IF([1]Ferndale!K81=4,[1]Assumptions!$B$16,0)))</f>
        <v>0</v>
      </c>
      <c r="FD81" s="28"/>
      <c r="FE81" s="13">
        <f t="shared" si="18"/>
        <v>0</v>
      </c>
      <c r="FF81" s="13" t="e">
        <f>(J81/2)*[1]Assumptions!$H$2</f>
        <v>#VALUE!</v>
      </c>
      <c r="FG81" s="13">
        <f t="shared" si="19"/>
        <v>1200</v>
      </c>
      <c r="FH81" s="13">
        <f t="shared" si="20"/>
        <v>193.25578428437007</v>
      </c>
      <c r="FI81" s="13">
        <f t="shared" si="21"/>
        <v>173.93020585593305</v>
      </c>
      <c r="FJ81" s="14" t="e">
        <f t="shared" si="13"/>
        <v>#VALUE!</v>
      </c>
      <c r="FK81" s="15">
        <f t="shared" si="14"/>
        <v>0</v>
      </c>
      <c r="FL81" s="16" t="e">
        <f t="shared" si="22"/>
        <v>#VALUE!</v>
      </c>
      <c r="FM81" s="16" t="e">
        <f t="shared" si="23"/>
        <v>#VALUE!</v>
      </c>
      <c r="FN81" s="16" t="e">
        <f t="shared" si="24"/>
        <v>#VALUE!</v>
      </c>
      <c r="FO81" s="16" t="e">
        <f t="shared" si="25"/>
        <v>#VALUE!</v>
      </c>
    </row>
    <row r="82" spans="1:171" x14ac:dyDescent="0.2">
      <c r="A82" s="20">
        <v>217075810</v>
      </c>
      <c r="B82" s="6" t="s">
        <v>153</v>
      </c>
      <c r="C82" s="6" t="s">
        <v>154</v>
      </c>
      <c r="D82" s="6" t="s">
        <v>298</v>
      </c>
      <c r="E82" s="6"/>
      <c r="F82" s="6"/>
      <c r="G82" s="6">
        <v>5519</v>
      </c>
      <c r="H82" s="6" t="s">
        <v>476</v>
      </c>
      <c r="I82" s="6"/>
      <c r="J82" s="6" t="s">
        <v>421</v>
      </c>
      <c r="K82" s="6" t="s">
        <v>204</v>
      </c>
      <c r="L82" s="6" t="s">
        <v>159</v>
      </c>
      <c r="M82" s="6">
        <v>48224</v>
      </c>
      <c r="N82" s="6">
        <v>3134</v>
      </c>
      <c r="O82" s="6">
        <v>30000</v>
      </c>
      <c r="P82" s="6">
        <v>3</v>
      </c>
      <c r="Q82" s="6">
        <v>1.1000000000000001</v>
      </c>
      <c r="R82" s="6">
        <v>1456</v>
      </c>
      <c r="S82" s="6">
        <v>0.11</v>
      </c>
      <c r="T82" s="6" t="s">
        <v>160</v>
      </c>
      <c r="U82" s="6"/>
      <c r="V82" s="6" t="s">
        <v>302</v>
      </c>
      <c r="W82" s="6" t="s">
        <v>248</v>
      </c>
      <c r="X82" s="6">
        <v>0</v>
      </c>
      <c r="Y82" s="6"/>
      <c r="Z82" s="6"/>
      <c r="AA82" s="6"/>
      <c r="AB82" s="6" t="s">
        <v>718</v>
      </c>
      <c r="AC82" s="6"/>
      <c r="AD82" s="6"/>
      <c r="AE82" s="6"/>
      <c r="AF82" s="6"/>
      <c r="AG82" s="6"/>
      <c r="AH82" s="6"/>
      <c r="AI82" s="6"/>
      <c r="AJ82" s="6"/>
      <c r="AK82" s="6"/>
      <c r="AL82" s="6"/>
      <c r="AM82" s="6"/>
      <c r="AN82" s="6"/>
      <c r="AO82" s="6"/>
      <c r="AP82" s="6"/>
      <c r="AQ82" s="6"/>
      <c r="AR82" s="6"/>
      <c r="AS82" s="6"/>
      <c r="AT82" s="6" t="s">
        <v>276</v>
      </c>
      <c r="AU82" s="6" t="s">
        <v>1580</v>
      </c>
      <c r="AV82" s="6" t="s">
        <v>1581</v>
      </c>
      <c r="AW82" s="6"/>
      <c r="AX82" s="6"/>
      <c r="AY82" s="6" t="s">
        <v>1582</v>
      </c>
      <c r="AZ82" s="6" t="s">
        <v>218</v>
      </c>
      <c r="BA82" s="6" t="s">
        <v>462</v>
      </c>
      <c r="BB82" s="6" t="s">
        <v>171</v>
      </c>
      <c r="BC82" s="6" t="s">
        <v>1449</v>
      </c>
      <c r="BD82" s="6"/>
      <c r="BE82" s="6"/>
      <c r="BF82" s="6"/>
      <c r="BG82" s="6" t="s">
        <v>173</v>
      </c>
      <c r="BH82" s="6">
        <v>40</v>
      </c>
      <c r="BI82" s="6"/>
      <c r="BJ82" s="6"/>
      <c r="BK82" s="6" t="s">
        <v>223</v>
      </c>
      <c r="BL82" s="6" t="s">
        <v>285</v>
      </c>
      <c r="BM82" s="6" t="s">
        <v>176</v>
      </c>
      <c r="BN82" s="6" t="b">
        <v>0</v>
      </c>
      <c r="BO82" s="6" t="b">
        <v>1</v>
      </c>
      <c r="BP82" s="6"/>
      <c r="BQ82" s="6" t="b">
        <v>0</v>
      </c>
      <c r="BR82" s="6"/>
      <c r="BS82" s="6"/>
      <c r="BT82" s="21"/>
      <c r="BU82" s="1">
        <v>43110.70349537037</v>
      </c>
      <c r="BV82" t="s">
        <v>587</v>
      </c>
      <c r="BX82" t="s">
        <v>588</v>
      </c>
      <c r="BY82" t="s">
        <v>1583</v>
      </c>
      <c r="BZ82" t="s">
        <v>179</v>
      </c>
      <c r="CA82" t="s">
        <v>1584</v>
      </c>
      <c r="CB82" t="s">
        <v>1585</v>
      </c>
      <c r="CC82" t="s">
        <v>1586</v>
      </c>
      <c r="CD82">
        <v>357215</v>
      </c>
      <c r="CE82" s="2">
        <v>42969</v>
      </c>
      <c r="CF82">
        <v>363216</v>
      </c>
      <c r="CG82" t="s">
        <v>1587</v>
      </c>
      <c r="CH82" t="s">
        <v>1584</v>
      </c>
      <c r="CI82">
        <v>30000</v>
      </c>
      <c r="CJ82" s="2">
        <v>42969</v>
      </c>
      <c r="CK82" t="s">
        <v>183</v>
      </c>
      <c r="CL82" t="s">
        <v>184</v>
      </c>
      <c r="CN82" t="s">
        <v>1588</v>
      </c>
      <c r="CR82">
        <v>30000</v>
      </c>
      <c r="CT82" t="s">
        <v>186</v>
      </c>
      <c r="CU82" t="s">
        <v>1589</v>
      </c>
      <c r="CZ82" t="b">
        <v>1</v>
      </c>
      <c r="DA82" t="b">
        <v>1</v>
      </c>
      <c r="DB82" t="b">
        <v>1</v>
      </c>
      <c r="DC82" t="b">
        <v>1</v>
      </c>
      <c r="DD82">
        <v>1</v>
      </c>
      <c r="DE82" t="b">
        <v>0</v>
      </c>
      <c r="DF82" t="s">
        <v>336</v>
      </c>
      <c r="DG82" t="s">
        <v>1590</v>
      </c>
      <c r="DH82" t="s">
        <v>1590</v>
      </c>
      <c r="DJ82" t="s">
        <v>189</v>
      </c>
      <c r="DK82" t="s">
        <v>204</v>
      </c>
      <c r="DS82" t="s">
        <v>10</v>
      </c>
      <c r="DT82" t="s">
        <v>578</v>
      </c>
      <c r="DU82" t="s">
        <v>191</v>
      </c>
      <c r="DX82" s="3">
        <v>1456</v>
      </c>
      <c r="DZ82" t="s">
        <v>295</v>
      </c>
      <c r="EA82" s="3">
        <v>1456</v>
      </c>
      <c r="EB82">
        <v>364</v>
      </c>
      <c r="EC82" t="s">
        <v>1591</v>
      </c>
      <c r="ED82">
        <v>891</v>
      </c>
      <c r="EE82">
        <v>97</v>
      </c>
      <c r="EF82" t="s">
        <v>438</v>
      </c>
      <c r="EG82" t="b">
        <v>0</v>
      </c>
      <c r="EH82" s="1">
        <v>42969.795624999999</v>
      </c>
      <c r="EI82" t="s">
        <v>195</v>
      </c>
      <c r="EM82" t="s">
        <v>196</v>
      </c>
      <c r="EQ82">
        <v>1927</v>
      </c>
      <c r="ES82" t="s">
        <v>197</v>
      </c>
      <c r="ET82">
        <v>5055</v>
      </c>
      <c r="EX82">
        <v>8</v>
      </c>
      <c r="EZ82" s="13">
        <f t="shared" si="15"/>
        <v>20.604395604395606</v>
      </c>
      <c r="FA82" s="13">
        <f t="shared" si="16"/>
        <v>19.574175824175825</v>
      </c>
      <c r="FB82" s="13">
        <f t="shared" si="17"/>
        <v>18.543956043956044</v>
      </c>
      <c r="FC82" s="13">
        <f>IF(K82=2,[1]Assumptions!$B$14,IF([1]Ferndale!K82=3,[1]Assumptions!$B$15,IF([1]Ferndale!K82=4,[1]Assumptions!$B$16,0)))</f>
        <v>0</v>
      </c>
      <c r="FD82" s="28"/>
      <c r="FE82" s="13">
        <f t="shared" si="18"/>
        <v>0</v>
      </c>
      <c r="FF82" s="13" t="e">
        <f>(J82/2)*[1]Assumptions!$H$2</f>
        <v>#VALUE!</v>
      </c>
      <c r="FG82" s="13">
        <f t="shared" si="19"/>
        <v>1200</v>
      </c>
      <c r="FH82" s="13">
        <f t="shared" si="20"/>
        <v>128.83718952291338</v>
      </c>
      <c r="FI82" s="13">
        <f t="shared" si="21"/>
        <v>115.95347057062203</v>
      </c>
      <c r="FJ82" s="14" t="e">
        <f t="shared" si="13"/>
        <v>#VALUE!</v>
      </c>
      <c r="FK82" s="15">
        <f t="shared" si="14"/>
        <v>0</v>
      </c>
      <c r="FL82" s="16" t="e">
        <f t="shared" si="22"/>
        <v>#VALUE!</v>
      </c>
      <c r="FM82" s="16" t="e">
        <f t="shared" si="23"/>
        <v>#VALUE!</v>
      </c>
      <c r="FN82" s="16" t="e">
        <f t="shared" si="24"/>
        <v>#VALUE!</v>
      </c>
      <c r="FO82" s="16" t="e">
        <f t="shared" si="25"/>
        <v>#VALUE!</v>
      </c>
    </row>
    <row r="83" spans="1:171" x14ac:dyDescent="0.2">
      <c r="A83" s="20">
        <v>218040802</v>
      </c>
      <c r="B83" s="6" t="s">
        <v>153</v>
      </c>
      <c r="C83" s="6" t="s">
        <v>200</v>
      </c>
      <c r="D83" s="6" t="s">
        <v>201</v>
      </c>
      <c r="E83" s="6"/>
      <c r="F83" s="6">
        <v>103</v>
      </c>
      <c r="G83" s="6">
        <v>1454</v>
      </c>
      <c r="H83" s="6" t="s">
        <v>1592</v>
      </c>
      <c r="I83" s="6"/>
      <c r="J83" s="6"/>
      <c r="K83" s="6" t="s">
        <v>204</v>
      </c>
      <c r="L83" s="6" t="s">
        <v>159</v>
      </c>
      <c r="M83" s="6">
        <v>48214</v>
      </c>
      <c r="N83" s="6"/>
      <c r="O83" s="6">
        <v>370000</v>
      </c>
      <c r="P83" s="6">
        <v>1</v>
      </c>
      <c r="Q83" s="6">
        <v>1</v>
      </c>
      <c r="R83" s="6">
        <v>981</v>
      </c>
      <c r="S83" s="6">
        <v>0</v>
      </c>
      <c r="T83" s="6" t="s">
        <v>160</v>
      </c>
      <c r="U83" s="6" t="s">
        <v>205</v>
      </c>
      <c r="V83" s="6" t="s">
        <v>343</v>
      </c>
      <c r="W83" s="6" t="s">
        <v>1593</v>
      </c>
      <c r="X83" s="6"/>
      <c r="Y83" s="6">
        <v>400</v>
      </c>
      <c r="Z83" s="6" t="s">
        <v>208</v>
      </c>
      <c r="AA83" s="6"/>
      <c r="AB83" s="6"/>
      <c r="AC83" s="6"/>
      <c r="AD83" s="6"/>
      <c r="AE83" s="6"/>
      <c r="AF83" s="6"/>
      <c r="AG83" s="6"/>
      <c r="AH83" s="6"/>
      <c r="AI83" s="6"/>
      <c r="AJ83" s="6"/>
      <c r="AK83" s="6"/>
      <c r="AL83" s="6"/>
      <c r="AM83" s="6"/>
      <c r="AN83" s="6"/>
      <c r="AO83" s="6"/>
      <c r="AP83" s="6"/>
      <c r="AQ83" s="6"/>
      <c r="AR83" s="6"/>
      <c r="AS83" s="6"/>
      <c r="AT83" s="6" t="s">
        <v>276</v>
      </c>
      <c r="AU83" s="6" t="s">
        <v>1594</v>
      </c>
      <c r="AV83" s="6">
        <v>5865637792</v>
      </c>
      <c r="AW83" s="6" t="s">
        <v>403</v>
      </c>
      <c r="AX83" s="6"/>
      <c r="AY83" s="6" t="s">
        <v>1595</v>
      </c>
      <c r="AZ83" s="6" t="s">
        <v>169</v>
      </c>
      <c r="BA83" s="6" t="s">
        <v>1592</v>
      </c>
      <c r="BB83" s="6" t="s">
        <v>254</v>
      </c>
      <c r="BC83" s="6" t="s">
        <v>989</v>
      </c>
      <c r="BD83" s="6"/>
      <c r="BE83" s="6"/>
      <c r="BF83" s="6"/>
      <c r="BG83" s="6" t="s">
        <v>523</v>
      </c>
      <c r="BH83" s="6"/>
      <c r="BI83" s="6"/>
      <c r="BJ83" s="6" t="s">
        <v>625</v>
      </c>
      <c r="BK83" s="6" t="s">
        <v>174</v>
      </c>
      <c r="BL83" s="6" t="s">
        <v>285</v>
      </c>
      <c r="BM83" s="6" t="s">
        <v>176</v>
      </c>
      <c r="BN83" s="6"/>
      <c r="BO83" s="6" t="b">
        <v>1</v>
      </c>
      <c r="BP83" s="6"/>
      <c r="BQ83" s="6" t="b">
        <v>0</v>
      </c>
      <c r="BR83" s="6"/>
      <c r="BS83" s="6"/>
      <c r="BT83" s="21"/>
      <c r="BU83" s="1">
        <v>43231.468900462962</v>
      </c>
      <c r="BV83" t="s">
        <v>259</v>
      </c>
      <c r="BY83" t="s">
        <v>1596</v>
      </c>
      <c r="BZ83" t="s">
        <v>179</v>
      </c>
      <c r="CA83" t="s">
        <v>628</v>
      </c>
      <c r="CB83" t="s">
        <v>1597</v>
      </c>
      <c r="CC83" t="s">
        <v>1598</v>
      </c>
      <c r="CD83">
        <v>385563</v>
      </c>
      <c r="CE83" s="2">
        <v>43231</v>
      </c>
      <c r="CF83">
        <v>343565</v>
      </c>
      <c r="CG83" t="s">
        <v>631</v>
      </c>
      <c r="CH83" t="s">
        <v>628</v>
      </c>
      <c r="CI83">
        <v>370000</v>
      </c>
      <c r="CJ83" s="2">
        <v>43231</v>
      </c>
      <c r="CK83" t="s">
        <v>183</v>
      </c>
      <c r="CL83" t="s">
        <v>673</v>
      </c>
      <c r="CR83">
        <v>370000</v>
      </c>
      <c r="CT83" t="s">
        <v>186</v>
      </c>
      <c r="CZ83" t="b">
        <v>1</v>
      </c>
      <c r="DA83" t="b">
        <v>1</v>
      </c>
      <c r="DB83" t="b">
        <v>1</v>
      </c>
      <c r="DC83" t="b">
        <v>1</v>
      </c>
      <c r="DD83">
        <v>12</v>
      </c>
      <c r="DE83" t="b">
        <v>0</v>
      </c>
      <c r="DF83" t="s">
        <v>650</v>
      </c>
      <c r="DG83" t="s">
        <v>1599</v>
      </c>
      <c r="DH83" t="s">
        <v>1600</v>
      </c>
      <c r="DJ83" t="s">
        <v>189</v>
      </c>
      <c r="DK83" t="s">
        <v>204</v>
      </c>
      <c r="DS83" t="s">
        <v>10</v>
      </c>
      <c r="DT83" t="s">
        <v>235</v>
      </c>
      <c r="DU83" t="s">
        <v>191</v>
      </c>
      <c r="DX83">
        <v>981</v>
      </c>
      <c r="DZ83" t="s">
        <v>1303</v>
      </c>
      <c r="EA83">
        <v>981</v>
      </c>
      <c r="ED83">
        <v>2000</v>
      </c>
      <c r="EE83">
        <v>0</v>
      </c>
      <c r="EF83" t="s">
        <v>237</v>
      </c>
      <c r="EG83" t="b">
        <v>0</v>
      </c>
      <c r="EH83" s="1">
        <v>43231.40351851852</v>
      </c>
      <c r="EI83" t="s">
        <v>195</v>
      </c>
      <c r="EJ83">
        <v>103</v>
      </c>
      <c r="EL83" t="s">
        <v>1295</v>
      </c>
      <c r="EM83" t="s">
        <v>196</v>
      </c>
      <c r="EQ83">
        <v>1912</v>
      </c>
      <c r="ER83">
        <v>2017</v>
      </c>
      <c r="ES83" t="s">
        <v>197</v>
      </c>
      <c r="ET83">
        <v>5053</v>
      </c>
      <c r="EV83" t="s">
        <v>199</v>
      </c>
      <c r="EX83">
        <v>3</v>
      </c>
      <c r="EZ83" s="13">
        <f t="shared" si="15"/>
        <v>377.16615698267077</v>
      </c>
      <c r="FA83" s="13">
        <f t="shared" si="16"/>
        <v>358.30784913353722</v>
      </c>
      <c r="FB83" s="13">
        <f t="shared" si="17"/>
        <v>339.44954128440367</v>
      </c>
      <c r="FC83" s="13">
        <f>IF(K83=2,[1]Assumptions!$B$14,IF([1]Ferndale!K83=3,[1]Assumptions!$B$15,IF([1]Ferndale!K83=4,[1]Assumptions!$B$16,0)))</f>
        <v>0</v>
      </c>
      <c r="FD83" s="28"/>
      <c r="FE83" s="13">
        <f t="shared" si="18"/>
        <v>0</v>
      </c>
      <c r="FF83" s="13">
        <f>(J83/2)*[1]Assumptions!$H$2</f>
        <v>0</v>
      </c>
      <c r="FG83" s="13">
        <f t="shared" si="19"/>
        <v>0</v>
      </c>
      <c r="FH83" s="13">
        <f t="shared" si="20"/>
        <v>1588.9920041159316</v>
      </c>
      <c r="FI83" s="13">
        <f t="shared" si="21"/>
        <v>1430.0928037043384</v>
      </c>
      <c r="FJ83" s="14" t="e">
        <f t="shared" si="13"/>
        <v>#DIV/0!</v>
      </c>
      <c r="FK83" s="15">
        <f t="shared" si="14"/>
        <v>0</v>
      </c>
      <c r="FL83" s="16">
        <f t="shared" si="22"/>
        <v>0</v>
      </c>
      <c r="FM83" s="16">
        <f t="shared" si="23"/>
        <v>-0.2576743790458268</v>
      </c>
      <c r="FN83" s="16">
        <f t="shared" si="24"/>
        <v>0</v>
      </c>
      <c r="FO83" s="16">
        <f t="shared" si="25"/>
        <v>-0.25767437904582674</v>
      </c>
    </row>
    <row r="84" spans="1:171" x14ac:dyDescent="0.2">
      <c r="A84" s="20">
        <v>217096621</v>
      </c>
      <c r="B84" s="6" t="s">
        <v>153</v>
      </c>
      <c r="C84" s="6" t="s">
        <v>154</v>
      </c>
      <c r="D84" s="6" t="s">
        <v>298</v>
      </c>
      <c r="E84" s="6"/>
      <c r="F84" s="6"/>
      <c r="G84" s="6">
        <v>13076</v>
      </c>
      <c r="H84" s="6" t="s">
        <v>1601</v>
      </c>
      <c r="I84" s="6"/>
      <c r="J84" s="6" t="s">
        <v>157</v>
      </c>
      <c r="K84" s="6" t="s">
        <v>204</v>
      </c>
      <c r="L84" s="6" t="s">
        <v>159</v>
      </c>
      <c r="M84" s="6">
        <v>48213</v>
      </c>
      <c r="N84" s="6">
        <v>1450</v>
      </c>
      <c r="O84" s="6">
        <v>34000</v>
      </c>
      <c r="P84" s="6">
        <v>3</v>
      </c>
      <c r="Q84" s="6">
        <v>1</v>
      </c>
      <c r="R84" s="6">
        <v>1046</v>
      </c>
      <c r="S84" s="6">
        <v>0.13</v>
      </c>
      <c r="T84" s="6" t="s">
        <v>160</v>
      </c>
      <c r="U84" s="6"/>
      <c r="V84" s="6" t="s">
        <v>302</v>
      </c>
      <c r="W84" s="6" t="s">
        <v>323</v>
      </c>
      <c r="X84" s="6">
        <v>0</v>
      </c>
      <c r="Y84" s="6"/>
      <c r="Z84" s="6"/>
      <c r="AA84" s="6"/>
      <c r="AB84" s="6" t="s">
        <v>163</v>
      </c>
      <c r="AC84" s="6"/>
      <c r="AD84" s="6"/>
      <c r="AE84" s="6"/>
      <c r="AF84" s="6"/>
      <c r="AG84" s="6"/>
      <c r="AH84" s="6"/>
      <c r="AI84" s="6"/>
      <c r="AJ84" s="6"/>
      <c r="AK84" s="6"/>
      <c r="AL84" s="6"/>
      <c r="AM84" s="6"/>
      <c r="AN84" s="6"/>
      <c r="AO84" s="6"/>
      <c r="AP84" s="6"/>
      <c r="AQ84" s="6"/>
      <c r="AR84" s="6"/>
      <c r="AS84" s="6"/>
      <c r="AT84" s="6" t="s">
        <v>276</v>
      </c>
      <c r="AU84" s="6" t="s">
        <v>1602</v>
      </c>
      <c r="AV84" s="6" t="s">
        <v>1603</v>
      </c>
      <c r="AW84" s="6"/>
      <c r="AX84" s="6"/>
      <c r="AY84" s="6" t="s">
        <v>1604</v>
      </c>
      <c r="AZ84" s="6" t="s">
        <v>218</v>
      </c>
      <c r="BA84" s="6" t="s">
        <v>1605</v>
      </c>
      <c r="BB84" s="6" t="s">
        <v>254</v>
      </c>
      <c r="BC84" s="6" t="s">
        <v>1606</v>
      </c>
      <c r="BD84" s="6"/>
      <c r="BE84" s="6"/>
      <c r="BF84" s="6"/>
      <c r="BG84" s="6" t="s">
        <v>173</v>
      </c>
      <c r="BH84" s="6">
        <v>41</v>
      </c>
      <c r="BI84" s="6"/>
      <c r="BJ84" s="6"/>
      <c r="BK84" s="6" t="s">
        <v>223</v>
      </c>
      <c r="BL84" s="6" t="s">
        <v>285</v>
      </c>
      <c r="BM84" s="6" t="s">
        <v>176</v>
      </c>
      <c r="BN84" s="6" t="b">
        <v>0</v>
      </c>
      <c r="BO84" s="6" t="b">
        <v>1</v>
      </c>
      <c r="BP84" s="6"/>
      <c r="BQ84" s="6" t="b">
        <v>0</v>
      </c>
      <c r="BR84" s="6"/>
      <c r="BS84" s="6"/>
      <c r="BT84" s="21"/>
      <c r="BU84" s="1">
        <v>43060.450740740744</v>
      </c>
      <c r="BV84" t="s">
        <v>177</v>
      </c>
      <c r="BW84">
        <v>36040</v>
      </c>
      <c r="BY84" t="s">
        <v>1607</v>
      </c>
      <c r="BZ84" t="s">
        <v>179</v>
      </c>
      <c r="CA84" t="s">
        <v>1330</v>
      </c>
      <c r="CB84" t="s">
        <v>1338</v>
      </c>
      <c r="CC84" t="s">
        <v>1339</v>
      </c>
      <c r="CD84">
        <v>322437</v>
      </c>
      <c r="CE84" s="2">
        <v>43034</v>
      </c>
      <c r="CF84">
        <v>378428</v>
      </c>
      <c r="CG84" t="s">
        <v>1333</v>
      </c>
      <c r="CH84" t="s">
        <v>1330</v>
      </c>
      <c r="CI84">
        <v>34000</v>
      </c>
      <c r="CJ84" s="2">
        <v>43034</v>
      </c>
      <c r="CK84" t="s">
        <v>183</v>
      </c>
      <c r="CL84" t="s">
        <v>184</v>
      </c>
      <c r="CN84" t="s">
        <v>1608</v>
      </c>
      <c r="CR84">
        <v>36040</v>
      </c>
      <c r="CT84" t="s">
        <v>186</v>
      </c>
      <c r="CU84" t="s">
        <v>1609</v>
      </c>
      <c r="CZ84" t="b">
        <v>1</v>
      </c>
      <c r="DA84" t="b">
        <v>1</v>
      </c>
      <c r="DB84" t="b">
        <v>1</v>
      </c>
      <c r="DC84" t="b">
        <v>1</v>
      </c>
      <c r="DD84">
        <v>1</v>
      </c>
      <c r="DE84" t="b">
        <v>0</v>
      </c>
      <c r="DF84">
        <v>0</v>
      </c>
      <c r="DG84" t="s">
        <v>1610</v>
      </c>
      <c r="DH84" t="s">
        <v>1611</v>
      </c>
      <c r="DJ84" t="s">
        <v>189</v>
      </c>
      <c r="DK84" t="s">
        <v>204</v>
      </c>
      <c r="DS84" t="s">
        <v>10</v>
      </c>
      <c r="DT84" t="s">
        <v>235</v>
      </c>
      <c r="DU84" t="s">
        <v>191</v>
      </c>
      <c r="DX84" s="3">
        <v>1046</v>
      </c>
      <c r="DZ84" t="s">
        <v>295</v>
      </c>
      <c r="EA84" s="3">
        <v>1046</v>
      </c>
      <c r="EB84" s="3">
        <v>1046</v>
      </c>
      <c r="EC84" t="s">
        <v>339</v>
      </c>
      <c r="ED84">
        <v>1092</v>
      </c>
      <c r="EE84">
        <v>127</v>
      </c>
      <c r="EF84" t="s">
        <v>438</v>
      </c>
      <c r="EG84" t="b">
        <v>0</v>
      </c>
      <c r="EH84" s="1">
        <v>43034.498113425929</v>
      </c>
      <c r="EI84" t="s">
        <v>195</v>
      </c>
      <c r="EM84" t="s">
        <v>196</v>
      </c>
      <c r="EQ84">
        <v>1939</v>
      </c>
      <c r="ES84" t="s">
        <v>197</v>
      </c>
      <c r="ET84">
        <v>5055</v>
      </c>
      <c r="EX84">
        <v>7</v>
      </c>
      <c r="EZ84" s="13">
        <f t="shared" si="15"/>
        <v>32.504780114722756</v>
      </c>
      <c r="FA84" s="13">
        <f t="shared" si="16"/>
        <v>30.879541108986615</v>
      </c>
      <c r="FB84" s="13">
        <f t="shared" si="17"/>
        <v>29.254302103250478</v>
      </c>
      <c r="FC84" s="13">
        <f>IF(K84=2,[1]Assumptions!$B$14,IF([1]Ferndale!K84=3,[1]Assumptions!$B$15,IF([1]Ferndale!K84=4,[1]Assumptions!$B$16,0)))</f>
        <v>0</v>
      </c>
      <c r="FD84" s="28"/>
      <c r="FE84" s="13">
        <f t="shared" si="18"/>
        <v>0</v>
      </c>
      <c r="FF84" s="13" t="e">
        <f>(J84/2)*[1]Assumptions!$H$2</f>
        <v>#VALUE!</v>
      </c>
      <c r="FG84" s="13">
        <f t="shared" si="19"/>
        <v>1200</v>
      </c>
      <c r="FH84" s="13">
        <f t="shared" si="20"/>
        <v>146.01548145930184</v>
      </c>
      <c r="FI84" s="13">
        <f t="shared" si="21"/>
        <v>131.41393331337164</v>
      </c>
      <c r="FJ84" s="14" t="e">
        <f t="shared" si="13"/>
        <v>#VALUE!</v>
      </c>
      <c r="FK84" s="15">
        <f t="shared" si="14"/>
        <v>0</v>
      </c>
      <c r="FL84" s="16" t="e">
        <f t="shared" si="22"/>
        <v>#VALUE!</v>
      </c>
      <c r="FM84" s="16" t="e">
        <f t="shared" si="23"/>
        <v>#VALUE!</v>
      </c>
      <c r="FN84" s="16" t="e">
        <f t="shared" si="24"/>
        <v>#VALUE!</v>
      </c>
      <c r="FO84" s="16" t="e">
        <f t="shared" si="25"/>
        <v>#VALUE!</v>
      </c>
    </row>
    <row r="85" spans="1:171" x14ac:dyDescent="0.2">
      <c r="A85" s="20">
        <v>217096335</v>
      </c>
      <c r="B85" s="6" t="s">
        <v>153</v>
      </c>
      <c r="C85" s="6" t="s">
        <v>154</v>
      </c>
      <c r="D85" s="6" t="s">
        <v>242</v>
      </c>
      <c r="E85" s="6"/>
      <c r="F85" s="6"/>
      <c r="G85" s="6">
        <v>4228</v>
      </c>
      <c r="H85" s="6" t="s">
        <v>818</v>
      </c>
      <c r="I85" s="6"/>
      <c r="J85" s="6" t="s">
        <v>157</v>
      </c>
      <c r="K85" s="6" t="s">
        <v>204</v>
      </c>
      <c r="L85" s="6" t="s">
        <v>159</v>
      </c>
      <c r="M85" s="6">
        <v>48238</v>
      </c>
      <c r="N85" s="6">
        <v>3245</v>
      </c>
      <c r="O85" s="6">
        <v>42000</v>
      </c>
      <c r="P85" s="6">
        <v>4</v>
      </c>
      <c r="Q85" s="6">
        <v>1.1000000000000001</v>
      </c>
      <c r="R85" s="6">
        <v>1848</v>
      </c>
      <c r="S85" s="6">
        <v>0.12</v>
      </c>
      <c r="T85" s="6" t="s">
        <v>160</v>
      </c>
      <c r="U85" s="6"/>
      <c r="V85" s="6" t="s">
        <v>302</v>
      </c>
      <c r="W85" s="6" t="s">
        <v>248</v>
      </c>
      <c r="X85" s="6">
        <v>0</v>
      </c>
      <c r="Y85" s="6"/>
      <c r="Z85" s="6"/>
      <c r="AA85" s="6"/>
      <c r="AB85" s="6" t="s">
        <v>163</v>
      </c>
      <c r="AC85" s="6"/>
      <c r="AD85" s="6"/>
      <c r="AE85" s="6"/>
      <c r="AF85" s="6"/>
      <c r="AG85" s="6"/>
      <c r="AH85" s="6"/>
      <c r="AI85" s="6"/>
      <c r="AJ85" s="6"/>
      <c r="AK85" s="6"/>
      <c r="AL85" s="6"/>
      <c r="AM85" s="6"/>
      <c r="AN85" s="6"/>
      <c r="AO85" s="6"/>
      <c r="AP85" s="6"/>
      <c r="AQ85" s="6"/>
      <c r="AR85" s="6"/>
      <c r="AS85" s="6"/>
      <c r="AT85" s="6" t="s">
        <v>276</v>
      </c>
      <c r="AU85" s="6" t="s">
        <v>1602</v>
      </c>
      <c r="AV85" s="6" t="s">
        <v>1603</v>
      </c>
      <c r="AW85" s="6"/>
      <c r="AX85" s="6"/>
      <c r="AY85" s="6" t="s">
        <v>1612</v>
      </c>
      <c r="AZ85" s="6" t="s">
        <v>169</v>
      </c>
      <c r="BA85" s="6" t="s">
        <v>1613</v>
      </c>
      <c r="BB85" s="6" t="s">
        <v>171</v>
      </c>
      <c r="BC85" s="6" t="s">
        <v>1614</v>
      </c>
      <c r="BD85" s="6"/>
      <c r="BE85" s="6"/>
      <c r="BF85" s="6"/>
      <c r="BG85" s="6" t="s">
        <v>173</v>
      </c>
      <c r="BH85" s="6">
        <v>40</v>
      </c>
      <c r="BI85" s="6"/>
      <c r="BJ85" s="6"/>
      <c r="BK85" s="6" t="s">
        <v>174</v>
      </c>
      <c r="BL85" s="6" t="s">
        <v>285</v>
      </c>
      <c r="BM85" s="6" t="s">
        <v>176</v>
      </c>
      <c r="BN85" s="6" t="b">
        <v>0</v>
      </c>
      <c r="BO85" s="6" t="b">
        <v>1</v>
      </c>
      <c r="BP85" s="6"/>
      <c r="BQ85" s="6" t="b">
        <v>0</v>
      </c>
      <c r="BR85" s="6"/>
      <c r="BS85" s="6"/>
      <c r="BT85" s="21"/>
      <c r="BU85" s="1">
        <v>43060.446967592594</v>
      </c>
      <c r="BV85" t="s">
        <v>177</v>
      </c>
      <c r="BW85">
        <v>44520</v>
      </c>
      <c r="BY85" t="s">
        <v>1615</v>
      </c>
      <c r="BZ85" t="s">
        <v>179</v>
      </c>
      <c r="CA85" t="s">
        <v>1330</v>
      </c>
      <c r="CB85" t="s">
        <v>1338</v>
      </c>
      <c r="CC85" t="s">
        <v>1339</v>
      </c>
      <c r="CD85">
        <v>322437</v>
      </c>
      <c r="CE85" s="2">
        <v>43033</v>
      </c>
      <c r="CF85">
        <v>378428</v>
      </c>
      <c r="CG85" t="s">
        <v>1333</v>
      </c>
      <c r="CH85" t="s">
        <v>1330</v>
      </c>
      <c r="CI85">
        <v>42000</v>
      </c>
      <c r="CJ85" s="2">
        <v>43033</v>
      </c>
      <c r="CK85" t="s">
        <v>183</v>
      </c>
      <c r="CL85" t="s">
        <v>184</v>
      </c>
      <c r="CN85" t="s">
        <v>1616</v>
      </c>
      <c r="CR85">
        <v>44520</v>
      </c>
      <c r="CT85" t="s">
        <v>186</v>
      </c>
      <c r="CU85" t="s">
        <v>1617</v>
      </c>
      <c r="CZ85" t="b">
        <v>1</v>
      </c>
      <c r="DA85" t="b">
        <v>1</v>
      </c>
      <c r="DB85" t="b">
        <v>1</v>
      </c>
      <c r="DC85" t="b">
        <v>1</v>
      </c>
      <c r="DD85">
        <v>1</v>
      </c>
      <c r="DE85" t="b">
        <v>0</v>
      </c>
      <c r="DF85">
        <v>0</v>
      </c>
      <c r="DG85" t="s">
        <v>1618</v>
      </c>
      <c r="DH85" t="s">
        <v>1619</v>
      </c>
      <c r="DJ85" t="s">
        <v>189</v>
      </c>
      <c r="DK85" t="s">
        <v>204</v>
      </c>
      <c r="DS85" t="s">
        <v>10</v>
      </c>
      <c r="DT85" t="s">
        <v>235</v>
      </c>
      <c r="DU85" t="s">
        <v>191</v>
      </c>
      <c r="DX85" s="3">
        <v>1848</v>
      </c>
      <c r="DZ85" t="s">
        <v>295</v>
      </c>
      <c r="EA85" s="3">
        <v>1848</v>
      </c>
      <c r="EB85" s="3">
        <v>2600</v>
      </c>
      <c r="EC85" t="s">
        <v>1620</v>
      </c>
      <c r="ED85">
        <v>1526</v>
      </c>
      <c r="EE85">
        <v>191</v>
      </c>
      <c r="EF85" t="s">
        <v>438</v>
      </c>
      <c r="EG85" t="b">
        <v>0</v>
      </c>
      <c r="EH85" s="1">
        <v>43033.582974537036</v>
      </c>
      <c r="EI85" t="s">
        <v>195</v>
      </c>
      <c r="EM85" t="s">
        <v>196</v>
      </c>
      <c r="EQ85">
        <v>1925</v>
      </c>
      <c r="ES85" t="s">
        <v>197</v>
      </c>
      <c r="ET85">
        <v>5043</v>
      </c>
      <c r="EX85">
        <v>10</v>
      </c>
      <c r="EZ85" s="13">
        <f t="shared" si="15"/>
        <v>22.727272727272727</v>
      </c>
      <c r="FA85" s="13">
        <f t="shared" si="16"/>
        <v>21.59090909090909</v>
      </c>
      <c r="FB85" s="13">
        <f t="shared" si="17"/>
        <v>20.454545454545453</v>
      </c>
      <c r="FC85" s="13">
        <f>IF(K85=2,[1]Assumptions!$B$14,IF([1]Ferndale!K85=3,[1]Assumptions!$B$15,IF([1]Ferndale!K85=4,[1]Assumptions!$B$16,0)))</f>
        <v>0</v>
      </c>
      <c r="FD85" s="28"/>
      <c r="FE85" s="13">
        <f t="shared" si="18"/>
        <v>0</v>
      </c>
      <c r="FF85" s="13" t="e">
        <f>(J85/2)*[1]Assumptions!$H$2</f>
        <v>#VALUE!</v>
      </c>
      <c r="FG85" s="13">
        <f t="shared" si="19"/>
        <v>1200</v>
      </c>
      <c r="FH85" s="13">
        <f t="shared" si="20"/>
        <v>180.37206533207873</v>
      </c>
      <c r="FI85" s="13">
        <f t="shared" si="21"/>
        <v>162.33485879887084</v>
      </c>
      <c r="FJ85" s="14" t="e">
        <f t="shared" si="13"/>
        <v>#VALUE!</v>
      </c>
      <c r="FK85" s="15">
        <f t="shared" si="14"/>
        <v>0</v>
      </c>
      <c r="FL85" s="16" t="e">
        <f t="shared" si="22"/>
        <v>#VALUE!</v>
      </c>
      <c r="FM85" s="16" t="e">
        <f t="shared" si="23"/>
        <v>#VALUE!</v>
      </c>
      <c r="FN85" s="16" t="e">
        <f t="shared" si="24"/>
        <v>#VALUE!</v>
      </c>
      <c r="FO85" s="16" t="e">
        <f t="shared" si="25"/>
        <v>#VALUE!</v>
      </c>
    </row>
    <row r="86" spans="1:171" x14ac:dyDescent="0.2">
      <c r="A86" s="20">
        <v>217095883</v>
      </c>
      <c r="B86" s="6" t="s">
        <v>153</v>
      </c>
      <c r="C86" s="6" t="s">
        <v>154</v>
      </c>
      <c r="D86" s="6" t="s">
        <v>1621</v>
      </c>
      <c r="E86" s="6"/>
      <c r="F86" s="6"/>
      <c r="G86" s="6">
        <v>460</v>
      </c>
      <c r="H86" s="6" t="s">
        <v>1622</v>
      </c>
      <c r="I86" s="6"/>
      <c r="J86" s="6" t="s">
        <v>157</v>
      </c>
      <c r="K86" s="6" t="s">
        <v>493</v>
      </c>
      <c r="L86" s="6" t="s">
        <v>159</v>
      </c>
      <c r="M86" s="6">
        <v>48230</v>
      </c>
      <c r="N86" s="6">
        <v>1655</v>
      </c>
      <c r="O86" s="6">
        <v>1250000</v>
      </c>
      <c r="P86" s="6">
        <v>4</v>
      </c>
      <c r="Q86" s="6">
        <v>4.2</v>
      </c>
      <c r="R86" s="6">
        <v>5386</v>
      </c>
      <c r="S86" s="6">
        <v>0.4</v>
      </c>
      <c r="T86" s="6" t="s">
        <v>160</v>
      </c>
      <c r="U86" s="6" t="s">
        <v>1623</v>
      </c>
      <c r="V86" s="6" t="s">
        <v>247</v>
      </c>
      <c r="W86" s="6" t="s">
        <v>913</v>
      </c>
      <c r="X86" s="6">
        <v>0</v>
      </c>
      <c r="Y86" s="6"/>
      <c r="Z86" s="6"/>
      <c r="AA86" s="6"/>
      <c r="AB86" s="6" t="s">
        <v>1624</v>
      </c>
      <c r="AC86" s="6"/>
      <c r="AD86" s="6"/>
      <c r="AE86" s="6"/>
      <c r="AF86" s="6"/>
      <c r="AG86" s="6"/>
      <c r="AH86" s="6"/>
      <c r="AI86" s="6"/>
      <c r="AJ86" s="6"/>
      <c r="AK86" s="6"/>
      <c r="AL86" s="6"/>
      <c r="AM86" s="6"/>
      <c r="AN86" s="6"/>
      <c r="AO86" s="6"/>
      <c r="AP86" s="6"/>
      <c r="AQ86" s="6"/>
      <c r="AR86" s="6"/>
      <c r="AS86" s="6"/>
      <c r="AT86" s="6" t="s">
        <v>1625</v>
      </c>
      <c r="AU86" s="6" t="s">
        <v>1626</v>
      </c>
      <c r="AV86" s="6" t="s">
        <v>1627</v>
      </c>
      <c r="AW86" s="6" t="s">
        <v>1474</v>
      </c>
      <c r="AX86" s="6"/>
      <c r="AY86" s="6" t="s">
        <v>1628</v>
      </c>
      <c r="AZ86" s="6" t="s">
        <v>169</v>
      </c>
      <c r="BA86" s="6" t="s">
        <v>1149</v>
      </c>
      <c r="BB86" s="6" t="s">
        <v>171</v>
      </c>
      <c r="BC86" s="6" t="s">
        <v>1629</v>
      </c>
      <c r="BD86" s="6" t="s">
        <v>1630</v>
      </c>
      <c r="BE86" s="6" t="s">
        <v>662</v>
      </c>
      <c r="BF86" s="6" t="s">
        <v>1631</v>
      </c>
      <c r="BG86" s="6" t="s">
        <v>173</v>
      </c>
      <c r="BH86" s="6">
        <v>100</v>
      </c>
      <c r="BI86" s="6"/>
      <c r="BJ86" s="6" t="s">
        <v>1632</v>
      </c>
      <c r="BK86" s="6" t="s">
        <v>223</v>
      </c>
      <c r="BL86" s="6" t="s">
        <v>1633</v>
      </c>
      <c r="BM86" s="6" t="s">
        <v>176</v>
      </c>
      <c r="BN86" s="6" t="b">
        <v>1</v>
      </c>
      <c r="BO86" s="6" t="b">
        <v>1</v>
      </c>
      <c r="BP86" s="6" t="s">
        <v>1634</v>
      </c>
      <c r="BQ86" s="6" t="b">
        <v>0</v>
      </c>
      <c r="BR86" s="6"/>
      <c r="BS86" s="6"/>
      <c r="BT86" s="21"/>
      <c r="BU86" s="1">
        <v>43032.64738425926</v>
      </c>
      <c r="BV86" t="s">
        <v>259</v>
      </c>
      <c r="BY86" t="s">
        <v>1635</v>
      </c>
      <c r="BZ86" t="s">
        <v>179</v>
      </c>
      <c r="CA86" t="s">
        <v>1636</v>
      </c>
      <c r="CB86" t="s">
        <v>1637</v>
      </c>
      <c r="CC86" t="s">
        <v>1638</v>
      </c>
      <c r="CD86">
        <v>370724</v>
      </c>
      <c r="CE86" s="2">
        <v>43032</v>
      </c>
      <c r="CF86">
        <v>338645</v>
      </c>
      <c r="CG86" t="s">
        <v>1639</v>
      </c>
      <c r="CH86" t="s">
        <v>1636</v>
      </c>
      <c r="CI86">
        <v>1250000</v>
      </c>
      <c r="CJ86" s="2">
        <v>43032</v>
      </c>
      <c r="CK86" t="s">
        <v>183</v>
      </c>
      <c r="CL86" t="s">
        <v>184</v>
      </c>
      <c r="CN86" t="s">
        <v>1640</v>
      </c>
      <c r="CR86">
        <v>1250000</v>
      </c>
      <c r="CT86" t="s">
        <v>186</v>
      </c>
      <c r="CU86">
        <v>37003010085000</v>
      </c>
      <c r="CZ86" t="b">
        <v>1</v>
      </c>
      <c r="DA86" t="b">
        <v>1</v>
      </c>
      <c r="DB86" t="b">
        <v>1</v>
      </c>
      <c r="DC86" t="b">
        <v>1</v>
      </c>
      <c r="DD86">
        <v>47</v>
      </c>
      <c r="DE86" t="b">
        <v>0</v>
      </c>
      <c r="DF86" t="s">
        <v>1641</v>
      </c>
      <c r="DG86" t="s">
        <v>1642</v>
      </c>
      <c r="DH86" t="s">
        <v>1643</v>
      </c>
      <c r="DJ86" t="s">
        <v>269</v>
      </c>
      <c r="DK86" t="s">
        <v>493</v>
      </c>
      <c r="DS86" t="s">
        <v>10</v>
      </c>
      <c r="DT86" t="s">
        <v>190</v>
      </c>
      <c r="DU86" t="s">
        <v>191</v>
      </c>
      <c r="DX86" s="3">
        <v>6386</v>
      </c>
      <c r="DY86" s="3">
        <v>1000</v>
      </c>
      <c r="DZ86" t="s">
        <v>192</v>
      </c>
      <c r="EA86" s="3">
        <v>5386</v>
      </c>
      <c r="EB86" s="3">
        <v>1829</v>
      </c>
      <c r="EC86" t="s">
        <v>1644</v>
      </c>
      <c r="ED86">
        <v>9195</v>
      </c>
      <c r="EE86">
        <v>5866</v>
      </c>
      <c r="EF86" t="s">
        <v>237</v>
      </c>
      <c r="EG86" t="b">
        <v>0</v>
      </c>
      <c r="EH86" s="1">
        <v>43032.700046296297</v>
      </c>
      <c r="EI86" t="s">
        <v>195</v>
      </c>
      <c r="EK86" t="s">
        <v>1645</v>
      </c>
      <c r="EL86" t="s">
        <v>176</v>
      </c>
      <c r="EM86" t="s">
        <v>196</v>
      </c>
      <c r="EQ86">
        <v>1925</v>
      </c>
      <c r="ER86">
        <v>2016</v>
      </c>
      <c r="ES86" t="s">
        <v>197</v>
      </c>
      <c r="ET86">
        <v>5064</v>
      </c>
      <c r="EU86" t="s">
        <v>1646</v>
      </c>
      <c r="EV86" t="s">
        <v>199</v>
      </c>
      <c r="EX86">
        <v>24</v>
      </c>
      <c r="EZ86" s="13">
        <f t="shared" si="15"/>
        <v>232.08317861121427</v>
      </c>
      <c r="FA86" s="13">
        <f t="shared" si="16"/>
        <v>220.47901968065355</v>
      </c>
      <c r="FB86" s="13">
        <f t="shared" si="17"/>
        <v>208.87486075009284</v>
      </c>
      <c r="FC86" s="13">
        <f>IF(K86=2,[1]Assumptions!$B$14,IF([1]Ferndale!K86=3,[1]Assumptions!$B$15,IF([1]Ferndale!K86=4,[1]Assumptions!$B$16,0)))</f>
        <v>0</v>
      </c>
      <c r="FD86" s="28"/>
      <c r="FE86" s="13">
        <f t="shared" si="18"/>
        <v>0</v>
      </c>
      <c r="FF86" s="13" t="e">
        <f>(J86/2)*[1]Assumptions!$H$2</f>
        <v>#VALUE!</v>
      </c>
      <c r="FG86" s="13">
        <f t="shared" si="19"/>
        <v>1200</v>
      </c>
      <c r="FH86" s="13">
        <f t="shared" si="20"/>
        <v>5368.2162301213903</v>
      </c>
      <c r="FI86" s="13">
        <f t="shared" si="21"/>
        <v>4831.3946071092514</v>
      </c>
      <c r="FJ86" s="14" t="e">
        <f t="shared" si="13"/>
        <v>#VALUE!</v>
      </c>
      <c r="FK86" s="15">
        <f t="shared" si="14"/>
        <v>0</v>
      </c>
      <c r="FL86" s="16" t="e">
        <f t="shared" si="22"/>
        <v>#VALUE!</v>
      </c>
      <c r="FM86" s="16" t="e">
        <f t="shared" si="23"/>
        <v>#VALUE!</v>
      </c>
      <c r="FN86" s="16" t="e">
        <f t="shared" si="24"/>
        <v>#VALUE!</v>
      </c>
      <c r="FO86" s="16" t="e">
        <f t="shared" si="25"/>
        <v>#VALUE!</v>
      </c>
    </row>
    <row r="87" spans="1:171" x14ac:dyDescent="0.2">
      <c r="A87" s="20">
        <v>218003243</v>
      </c>
      <c r="B87" s="6" t="s">
        <v>153</v>
      </c>
      <c r="C87" s="6" t="s">
        <v>154</v>
      </c>
      <c r="D87" s="6" t="s">
        <v>242</v>
      </c>
      <c r="E87" s="6"/>
      <c r="F87" s="6"/>
      <c r="G87" s="6">
        <v>419</v>
      </c>
      <c r="H87" s="6" t="s">
        <v>1647</v>
      </c>
      <c r="I87" s="6"/>
      <c r="J87" s="6"/>
      <c r="K87" s="6" t="s">
        <v>204</v>
      </c>
      <c r="L87" s="6" t="s">
        <v>159</v>
      </c>
      <c r="M87" s="6">
        <v>48202</v>
      </c>
      <c r="N87" s="6"/>
      <c r="O87" s="6">
        <v>49980</v>
      </c>
      <c r="P87" s="6">
        <v>3</v>
      </c>
      <c r="Q87" s="6">
        <v>1</v>
      </c>
      <c r="R87" s="6">
        <v>1668</v>
      </c>
      <c r="S87" s="6">
        <v>0</v>
      </c>
      <c r="T87" s="6" t="s">
        <v>245</v>
      </c>
      <c r="U87" s="6"/>
      <c r="V87" s="6" t="s">
        <v>302</v>
      </c>
      <c r="W87" s="6" t="s">
        <v>248</v>
      </c>
      <c r="X87" s="6"/>
      <c r="Y87" s="6"/>
      <c r="Z87" s="6"/>
      <c r="AA87" s="6"/>
      <c r="AB87" s="6" t="s">
        <v>163</v>
      </c>
      <c r="AC87" s="6"/>
      <c r="AD87" s="6"/>
      <c r="AE87" s="6"/>
      <c r="AF87" s="6"/>
      <c r="AG87" s="6"/>
      <c r="AH87" s="6"/>
      <c r="AI87" s="6"/>
      <c r="AJ87" s="6"/>
      <c r="AK87" s="6"/>
      <c r="AL87" s="6"/>
      <c r="AM87" s="6"/>
      <c r="AN87" s="6"/>
      <c r="AO87" s="6"/>
      <c r="AP87" s="6"/>
      <c r="AQ87" s="6"/>
      <c r="AR87" s="6"/>
      <c r="AS87" s="6"/>
      <c r="AT87" s="6" t="s">
        <v>276</v>
      </c>
      <c r="AU87" s="6" t="s">
        <v>1648</v>
      </c>
      <c r="AV87" s="6" t="s">
        <v>1649</v>
      </c>
      <c r="AW87" s="6"/>
      <c r="AX87" s="6"/>
      <c r="AY87" s="6" t="s">
        <v>1650</v>
      </c>
      <c r="AZ87" s="6" t="s">
        <v>169</v>
      </c>
      <c r="BA87" s="6" t="s">
        <v>1651</v>
      </c>
      <c r="BB87" s="6" t="s">
        <v>254</v>
      </c>
      <c r="BC87" s="6" t="s">
        <v>1652</v>
      </c>
      <c r="BD87" s="6"/>
      <c r="BE87" s="6" t="s">
        <v>256</v>
      </c>
      <c r="BF87" s="6" t="s">
        <v>257</v>
      </c>
      <c r="BG87" s="6" t="s">
        <v>173</v>
      </c>
      <c r="BH87" s="6">
        <v>68</v>
      </c>
      <c r="BI87" s="6"/>
      <c r="BJ87" s="6"/>
      <c r="BK87" s="6" t="s">
        <v>174</v>
      </c>
      <c r="BL87" s="6" t="s">
        <v>285</v>
      </c>
      <c r="BM87" s="6" t="s">
        <v>176</v>
      </c>
      <c r="BN87" s="6" t="b">
        <v>0</v>
      </c>
      <c r="BO87" s="6" t="b">
        <v>1</v>
      </c>
      <c r="BP87" s="6"/>
      <c r="BQ87" s="6" t="b">
        <v>0</v>
      </c>
      <c r="BR87" s="6"/>
      <c r="BS87" s="6"/>
      <c r="BT87" s="21"/>
      <c r="BU87" s="1">
        <v>43113.618530092594</v>
      </c>
      <c r="BV87" t="s">
        <v>259</v>
      </c>
      <c r="BY87" t="s">
        <v>1653</v>
      </c>
      <c r="BZ87" t="s">
        <v>179</v>
      </c>
      <c r="CA87" t="s">
        <v>1654</v>
      </c>
      <c r="CB87" t="s">
        <v>1655</v>
      </c>
      <c r="CC87" t="s">
        <v>1656</v>
      </c>
      <c r="CD87">
        <v>343051</v>
      </c>
      <c r="CE87" s="2">
        <v>43113</v>
      </c>
      <c r="CF87">
        <v>393000</v>
      </c>
      <c r="CG87" t="s">
        <v>1657</v>
      </c>
      <c r="CH87" t="s">
        <v>1658</v>
      </c>
      <c r="CI87">
        <v>49980</v>
      </c>
      <c r="CJ87" s="2">
        <v>43113</v>
      </c>
      <c r="CK87" t="s">
        <v>183</v>
      </c>
      <c r="CL87" t="s">
        <v>184</v>
      </c>
      <c r="CN87" t="s">
        <v>1659</v>
      </c>
      <c r="CR87">
        <v>49980</v>
      </c>
      <c r="CT87" t="s">
        <v>186</v>
      </c>
      <c r="CU87" t="s">
        <v>1660</v>
      </c>
      <c r="CZ87" t="b">
        <v>1</v>
      </c>
      <c r="DA87" t="b">
        <v>1</v>
      </c>
      <c r="DB87" t="b">
        <v>1</v>
      </c>
      <c r="DC87" t="b">
        <v>1</v>
      </c>
      <c r="DD87">
        <v>1</v>
      </c>
      <c r="DE87" t="b">
        <v>0</v>
      </c>
      <c r="DF87" t="s">
        <v>336</v>
      </c>
      <c r="DG87" t="s">
        <v>1661</v>
      </c>
      <c r="DH87" t="s">
        <v>1662</v>
      </c>
      <c r="DJ87" t="s">
        <v>1663</v>
      </c>
      <c r="DK87" t="s">
        <v>204</v>
      </c>
      <c r="DS87" t="s">
        <v>10</v>
      </c>
      <c r="DT87" t="s">
        <v>235</v>
      </c>
      <c r="DU87" t="s">
        <v>191</v>
      </c>
      <c r="DX87" s="3">
        <v>1668</v>
      </c>
      <c r="DZ87" t="s">
        <v>295</v>
      </c>
      <c r="EA87" s="3">
        <v>1668</v>
      </c>
      <c r="EB87">
        <v>834</v>
      </c>
      <c r="EC87" t="s">
        <v>1519</v>
      </c>
      <c r="ED87">
        <v>691</v>
      </c>
      <c r="EE87">
        <v>67</v>
      </c>
      <c r="EF87" t="s">
        <v>438</v>
      </c>
      <c r="EG87" t="b">
        <v>0</v>
      </c>
      <c r="EH87" s="1">
        <v>43113.618530092594</v>
      </c>
      <c r="EI87" t="s">
        <v>195</v>
      </c>
      <c r="EL87" t="s">
        <v>176</v>
      </c>
      <c r="EM87" t="s">
        <v>196</v>
      </c>
      <c r="EQ87">
        <v>1910</v>
      </c>
      <c r="ES87" t="s">
        <v>197</v>
      </c>
      <c r="ET87">
        <v>5043</v>
      </c>
      <c r="EU87" t="s">
        <v>1664</v>
      </c>
      <c r="EV87" t="s">
        <v>199</v>
      </c>
      <c r="EX87">
        <v>5</v>
      </c>
      <c r="EZ87" s="13">
        <f t="shared" si="15"/>
        <v>29.964028776978417</v>
      </c>
      <c r="FA87" s="13">
        <f t="shared" si="16"/>
        <v>28.465827338129497</v>
      </c>
      <c r="FB87" s="13">
        <f t="shared" si="17"/>
        <v>26.967625899280577</v>
      </c>
      <c r="FC87" s="13">
        <f>IF(K87=2,[1]Assumptions!$B$14,IF([1]Ferndale!K87=3,[1]Assumptions!$B$15,IF([1]Ferndale!K87=4,[1]Assumptions!$B$16,0)))</f>
        <v>0</v>
      </c>
      <c r="FD87" s="28"/>
      <c r="FE87" s="13">
        <f t="shared" si="18"/>
        <v>0</v>
      </c>
      <c r="FF87" s="13">
        <f>(J87/2)*[1]Assumptions!$H$2</f>
        <v>0</v>
      </c>
      <c r="FG87" s="13">
        <f t="shared" si="19"/>
        <v>0</v>
      </c>
      <c r="FH87" s="13">
        <f t="shared" si="20"/>
        <v>214.6427577451737</v>
      </c>
      <c r="FI87" s="13">
        <f t="shared" si="21"/>
        <v>193.17848197065632</v>
      </c>
      <c r="FJ87" s="14" t="e">
        <f t="shared" si="13"/>
        <v>#DIV/0!</v>
      </c>
      <c r="FK87" s="15">
        <f t="shared" si="14"/>
        <v>0</v>
      </c>
      <c r="FL87" s="16">
        <f t="shared" si="22"/>
        <v>0</v>
      </c>
      <c r="FM87" s="16">
        <f t="shared" si="23"/>
        <v>-0.2576743790458268</v>
      </c>
      <c r="FN87" s="16">
        <f t="shared" si="24"/>
        <v>0</v>
      </c>
      <c r="FO87" s="16">
        <f t="shared" si="25"/>
        <v>-0.2576743790458268</v>
      </c>
    </row>
    <row r="88" spans="1:171" x14ac:dyDescent="0.2">
      <c r="A88" s="20">
        <v>218014311</v>
      </c>
      <c r="B88" s="6" t="s">
        <v>153</v>
      </c>
      <c r="C88" s="6" t="s">
        <v>200</v>
      </c>
      <c r="D88" s="6" t="s">
        <v>242</v>
      </c>
      <c r="E88" s="6" t="s">
        <v>218</v>
      </c>
      <c r="F88" s="6">
        <v>504</v>
      </c>
      <c r="G88" s="6">
        <v>444</v>
      </c>
      <c r="H88" s="6" t="s">
        <v>616</v>
      </c>
      <c r="I88" s="6"/>
      <c r="J88" s="6"/>
      <c r="K88" s="6" t="s">
        <v>204</v>
      </c>
      <c r="L88" s="6" t="s">
        <v>159</v>
      </c>
      <c r="M88" s="6">
        <v>48201</v>
      </c>
      <c r="N88" s="6"/>
      <c r="O88" s="6">
        <v>609000</v>
      </c>
      <c r="P88" s="6">
        <v>2</v>
      </c>
      <c r="Q88" s="6">
        <v>2</v>
      </c>
      <c r="R88" s="6">
        <v>1635</v>
      </c>
      <c r="S88" s="6">
        <v>0</v>
      </c>
      <c r="T88" s="6" t="s">
        <v>617</v>
      </c>
      <c r="U88" s="6" t="s">
        <v>205</v>
      </c>
      <c r="V88" s="6" t="s">
        <v>302</v>
      </c>
      <c r="W88" s="6" t="s">
        <v>344</v>
      </c>
      <c r="X88" s="6"/>
      <c r="Y88" s="6">
        <v>440</v>
      </c>
      <c r="Z88" s="6" t="s">
        <v>208</v>
      </c>
      <c r="AA88" s="6"/>
      <c r="AB88" s="6"/>
      <c r="AC88" s="6"/>
      <c r="AD88" s="6"/>
      <c r="AE88" s="6"/>
      <c r="AF88" s="6"/>
      <c r="AG88" s="6"/>
      <c r="AH88" s="6"/>
      <c r="AI88" s="6"/>
      <c r="AJ88" s="6"/>
      <c r="AK88" s="6"/>
      <c r="AL88" s="6"/>
      <c r="AM88" s="6"/>
      <c r="AN88" s="6"/>
      <c r="AO88" s="6"/>
      <c r="AP88" s="6"/>
      <c r="AQ88" s="6"/>
      <c r="AR88" s="6"/>
      <c r="AS88" s="6"/>
      <c r="AT88" s="6" t="s">
        <v>276</v>
      </c>
      <c r="AU88" s="6" t="s">
        <v>620</v>
      </c>
      <c r="AV88" s="6" t="s">
        <v>621</v>
      </c>
      <c r="AW88" s="6" t="s">
        <v>403</v>
      </c>
      <c r="AX88" s="6"/>
      <c r="AY88" s="6" t="s">
        <v>1665</v>
      </c>
      <c r="AZ88" s="6" t="s">
        <v>218</v>
      </c>
      <c r="BA88" s="6" t="s">
        <v>624</v>
      </c>
      <c r="BB88" s="6" t="s">
        <v>171</v>
      </c>
      <c r="BC88" s="6" t="s">
        <v>1666</v>
      </c>
      <c r="BD88" s="6"/>
      <c r="BE88" s="6"/>
      <c r="BF88" s="6"/>
      <c r="BG88" s="6" t="s">
        <v>523</v>
      </c>
      <c r="BH88" s="6"/>
      <c r="BI88" s="6"/>
      <c r="BJ88" s="6" t="s">
        <v>1667</v>
      </c>
      <c r="BK88" s="6" t="s">
        <v>284</v>
      </c>
      <c r="BL88" s="6" t="s">
        <v>285</v>
      </c>
      <c r="BM88" s="6" t="s">
        <v>176</v>
      </c>
      <c r="BN88" s="6" t="b">
        <v>0</v>
      </c>
      <c r="BO88" s="6" t="b">
        <v>1</v>
      </c>
      <c r="BP88" s="6" t="s">
        <v>1668</v>
      </c>
      <c r="BQ88" s="6" t="b">
        <v>0</v>
      </c>
      <c r="BR88" s="6"/>
      <c r="BS88" s="6"/>
      <c r="BT88" s="21"/>
      <c r="BU88" s="1">
        <v>43158.494745370372</v>
      </c>
      <c r="BV88" t="s">
        <v>259</v>
      </c>
      <c r="BY88" t="s">
        <v>1669</v>
      </c>
      <c r="BZ88" t="s">
        <v>179</v>
      </c>
      <c r="CA88" t="s">
        <v>628</v>
      </c>
      <c r="CB88" t="s">
        <v>629</v>
      </c>
      <c r="CC88" t="s">
        <v>630</v>
      </c>
      <c r="CD88">
        <v>316837</v>
      </c>
      <c r="CE88" s="2">
        <v>43158</v>
      </c>
      <c r="CF88">
        <v>343565</v>
      </c>
      <c r="CG88" t="s">
        <v>631</v>
      </c>
      <c r="CH88" t="s">
        <v>628</v>
      </c>
      <c r="CI88">
        <v>609000</v>
      </c>
      <c r="CJ88" s="2">
        <v>43158</v>
      </c>
      <c r="CK88" t="s">
        <v>183</v>
      </c>
      <c r="CL88" t="s">
        <v>184</v>
      </c>
      <c r="CR88">
        <v>609000</v>
      </c>
      <c r="CT88" t="s">
        <v>186</v>
      </c>
      <c r="CU88">
        <v>2000889.014</v>
      </c>
      <c r="CZ88" t="b">
        <v>1</v>
      </c>
      <c r="DA88" t="b">
        <v>1</v>
      </c>
      <c r="DB88" t="b">
        <v>1</v>
      </c>
      <c r="DC88" t="b">
        <v>1</v>
      </c>
      <c r="DD88">
        <v>48</v>
      </c>
      <c r="DE88" t="b">
        <v>0</v>
      </c>
      <c r="DF88" t="s">
        <v>1670</v>
      </c>
      <c r="DG88" t="s">
        <v>1671</v>
      </c>
      <c r="DH88" t="s">
        <v>1672</v>
      </c>
      <c r="DI88" t="b">
        <v>1</v>
      </c>
      <c r="DJ88" t="s">
        <v>269</v>
      </c>
      <c r="DK88" t="s">
        <v>204</v>
      </c>
      <c r="DS88" t="s">
        <v>10</v>
      </c>
      <c r="DT88" t="s">
        <v>190</v>
      </c>
      <c r="DU88" t="s">
        <v>191</v>
      </c>
      <c r="DX88" s="3">
        <v>1635</v>
      </c>
      <c r="DZ88" t="s">
        <v>1673</v>
      </c>
      <c r="EA88" s="3">
        <v>1635</v>
      </c>
      <c r="ED88">
        <v>3000</v>
      </c>
      <c r="EE88">
        <v>500</v>
      </c>
      <c r="EF88" t="s">
        <v>237</v>
      </c>
      <c r="EG88" t="b">
        <v>0</v>
      </c>
      <c r="EH88" s="1">
        <v>43158.503611111111</v>
      </c>
      <c r="EI88" t="s">
        <v>195</v>
      </c>
      <c r="EJ88">
        <v>504</v>
      </c>
      <c r="EK88" t="s">
        <v>1674</v>
      </c>
      <c r="EL88" t="s">
        <v>446</v>
      </c>
      <c r="EM88" t="s">
        <v>196</v>
      </c>
      <c r="EQ88">
        <v>1908</v>
      </c>
      <c r="ER88">
        <v>2017</v>
      </c>
      <c r="ES88" t="s">
        <v>197</v>
      </c>
      <c r="ET88">
        <v>5043</v>
      </c>
      <c r="EU88" t="s">
        <v>910</v>
      </c>
      <c r="EX88">
        <v>7</v>
      </c>
      <c r="EZ88" s="13">
        <f t="shared" si="15"/>
        <v>372.47706422018348</v>
      </c>
      <c r="FA88" s="13">
        <f t="shared" si="16"/>
        <v>353.85321100917429</v>
      </c>
      <c r="FB88" s="13">
        <f t="shared" si="17"/>
        <v>335.22935779816515</v>
      </c>
      <c r="FC88" s="13">
        <f>IF(K88=2,[1]Assumptions!$B$14,IF([1]Ferndale!K88=3,[1]Assumptions!$B$15,IF([1]Ferndale!K88=4,[1]Assumptions!$B$16,0)))</f>
        <v>0</v>
      </c>
      <c r="FD88" s="28"/>
      <c r="FE88" s="13">
        <f t="shared" si="18"/>
        <v>0</v>
      </c>
      <c r="FF88" s="13">
        <f>(J88/2)*[1]Assumptions!$H$2</f>
        <v>0</v>
      </c>
      <c r="FG88" s="13">
        <f t="shared" si="19"/>
        <v>0</v>
      </c>
      <c r="FH88" s="13">
        <f t="shared" si="20"/>
        <v>2615.394947315142</v>
      </c>
      <c r="FI88" s="13">
        <f t="shared" si="21"/>
        <v>2353.8554525836275</v>
      </c>
      <c r="FJ88" s="14" t="e">
        <f t="shared" si="13"/>
        <v>#DIV/0!</v>
      </c>
      <c r="FK88" s="15">
        <f t="shared" si="14"/>
        <v>0</v>
      </c>
      <c r="FL88" s="16">
        <f t="shared" si="22"/>
        <v>0</v>
      </c>
      <c r="FM88" s="16">
        <f t="shared" si="23"/>
        <v>-0.2576743790458268</v>
      </c>
      <c r="FN88" s="16">
        <f t="shared" si="24"/>
        <v>0</v>
      </c>
      <c r="FO88" s="16">
        <f t="shared" si="25"/>
        <v>-0.25767437904582674</v>
      </c>
    </row>
    <row r="89" spans="1:171" x14ac:dyDescent="0.2">
      <c r="A89" s="20">
        <v>218014310</v>
      </c>
      <c r="B89" s="6" t="s">
        <v>153</v>
      </c>
      <c r="C89" s="6" t="s">
        <v>200</v>
      </c>
      <c r="D89" s="6" t="s">
        <v>242</v>
      </c>
      <c r="E89" s="6" t="s">
        <v>218</v>
      </c>
      <c r="F89" s="6">
        <v>505</v>
      </c>
      <c r="G89" s="6">
        <v>444</v>
      </c>
      <c r="H89" s="6" t="s">
        <v>616</v>
      </c>
      <c r="I89" s="6"/>
      <c r="J89" s="6"/>
      <c r="K89" s="6" t="s">
        <v>204</v>
      </c>
      <c r="L89" s="6" t="s">
        <v>159</v>
      </c>
      <c r="M89" s="6">
        <v>48201</v>
      </c>
      <c r="N89" s="6"/>
      <c r="O89" s="6">
        <v>609000</v>
      </c>
      <c r="P89" s="6">
        <v>2</v>
      </c>
      <c r="Q89" s="6">
        <v>2</v>
      </c>
      <c r="R89" s="6">
        <v>1635</v>
      </c>
      <c r="S89" s="6">
        <v>0</v>
      </c>
      <c r="T89" s="6" t="s">
        <v>617</v>
      </c>
      <c r="U89" s="6" t="s">
        <v>205</v>
      </c>
      <c r="V89" s="6" t="s">
        <v>302</v>
      </c>
      <c r="W89" s="6" t="s">
        <v>344</v>
      </c>
      <c r="X89" s="6"/>
      <c r="Y89" s="6">
        <v>440</v>
      </c>
      <c r="Z89" s="6" t="s">
        <v>208</v>
      </c>
      <c r="AA89" s="6"/>
      <c r="AB89" s="6"/>
      <c r="AC89" s="6"/>
      <c r="AD89" s="6"/>
      <c r="AE89" s="6"/>
      <c r="AF89" s="6"/>
      <c r="AG89" s="6"/>
      <c r="AH89" s="6"/>
      <c r="AI89" s="6"/>
      <c r="AJ89" s="6"/>
      <c r="AK89" s="6"/>
      <c r="AL89" s="6"/>
      <c r="AM89" s="6"/>
      <c r="AN89" s="6"/>
      <c r="AO89" s="6"/>
      <c r="AP89" s="6"/>
      <c r="AQ89" s="6"/>
      <c r="AR89" s="6"/>
      <c r="AS89" s="6"/>
      <c r="AT89" s="6" t="s">
        <v>276</v>
      </c>
      <c r="AU89" s="6" t="s">
        <v>620</v>
      </c>
      <c r="AV89" s="6" t="s">
        <v>621</v>
      </c>
      <c r="AW89" s="6" t="s">
        <v>403</v>
      </c>
      <c r="AX89" s="6"/>
      <c r="AY89" s="6" t="s">
        <v>1665</v>
      </c>
      <c r="AZ89" s="6" t="s">
        <v>218</v>
      </c>
      <c r="BA89" s="6" t="s">
        <v>624</v>
      </c>
      <c r="BB89" s="6" t="s">
        <v>171</v>
      </c>
      <c r="BC89" s="6" t="s">
        <v>1666</v>
      </c>
      <c r="BD89" s="6"/>
      <c r="BE89" s="6"/>
      <c r="BF89" s="6"/>
      <c r="BG89" s="6" t="s">
        <v>523</v>
      </c>
      <c r="BH89" s="6"/>
      <c r="BI89" s="6"/>
      <c r="BJ89" s="6" t="s">
        <v>1667</v>
      </c>
      <c r="BK89" s="6" t="s">
        <v>284</v>
      </c>
      <c r="BL89" s="6" t="s">
        <v>285</v>
      </c>
      <c r="BM89" s="6" t="s">
        <v>176</v>
      </c>
      <c r="BN89" s="6" t="b">
        <v>0</v>
      </c>
      <c r="BO89" s="6" t="b">
        <v>1</v>
      </c>
      <c r="BP89" s="6" t="s">
        <v>1668</v>
      </c>
      <c r="BQ89" s="6" t="b">
        <v>0</v>
      </c>
      <c r="BR89" s="6"/>
      <c r="BS89" s="6"/>
      <c r="BT89" s="21"/>
      <c r="BU89" s="1">
        <v>43158.491701388892</v>
      </c>
      <c r="BV89" t="s">
        <v>259</v>
      </c>
      <c r="BY89" t="s">
        <v>1675</v>
      </c>
      <c r="BZ89" t="s">
        <v>179</v>
      </c>
      <c r="CA89" t="s">
        <v>628</v>
      </c>
      <c r="CB89" t="s">
        <v>629</v>
      </c>
      <c r="CC89" t="s">
        <v>630</v>
      </c>
      <c r="CD89">
        <v>316837</v>
      </c>
      <c r="CE89" s="2">
        <v>43158</v>
      </c>
      <c r="CF89">
        <v>343565</v>
      </c>
      <c r="CG89" t="s">
        <v>631</v>
      </c>
      <c r="CH89" t="s">
        <v>628</v>
      </c>
      <c r="CI89">
        <v>609000</v>
      </c>
      <c r="CJ89" s="2">
        <v>43158</v>
      </c>
      <c r="CK89" t="s">
        <v>183</v>
      </c>
      <c r="CL89" t="s">
        <v>184</v>
      </c>
      <c r="CR89">
        <v>609000</v>
      </c>
      <c r="CT89" t="s">
        <v>186</v>
      </c>
      <c r="CU89">
        <v>2000889.0149999999</v>
      </c>
      <c r="CZ89" t="b">
        <v>1</v>
      </c>
      <c r="DA89" t="b">
        <v>1</v>
      </c>
      <c r="DB89" t="b">
        <v>1</v>
      </c>
      <c r="DC89" t="b">
        <v>1</v>
      </c>
      <c r="DD89">
        <v>48</v>
      </c>
      <c r="DE89" t="b">
        <v>0</v>
      </c>
      <c r="DF89" t="s">
        <v>266</v>
      </c>
      <c r="DG89" t="s">
        <v>1676</v>
      </c>
      <c r="DH89" t="s">
        <v>1672</v>
      </c>
      <c r="DI89" t="b">
        <v>1</v>
      </c>
      <c r="DJ89" t="s">
        <v>269</v>
      </c>
      <c r="DK89" t="s">
        <v>204</v>
      </c>
      <c r="DS89" t="s">
        <v>10</v>
      </c>
      <c r="DT89" t="s">
        <v>190</v>
      </c>
      <c r="DU89" t="s">
        <v>191</v>
      </c>
      <c r="DX89" s="3">
        <v>1635</v>
      </c>
      <c r="DZ89" t="s">
        <v>1673</v>
      </c>
      <c r="EA89" s="3">
        <v>1635</v>
      </c>
      <c r="ED89">
        <v>3000</v>
      </c>
      <c r="EE89">
        <v>500</v>
      </c>
      <c r="EF89" t="s">
        <v>237</v>
      </c>
      <c r="EG89" t="b">
        <v>0</v>
      </c>
      <c r="EH89" s="1">
        <v>43158.503344907411</v>
      </c>
      <c r="EI89" t="s">
        <v>195</v>
      </c>
      <c r="EJ89">
        <v>505</v>
      </c>
      <c r="EK89" t="s">
        <v>1674</v>
      </c>
      <c r="EL89" t="s">
        <v>446</v>
      </c>
      <c r="EM89" t="s">
        <v>196</v>
      </c>
      <c r="EQ89">
        <v>1908</v>
      </c>
      <c r="ER89">
        <v>2017</v>
      </c>
      <c r="ES89" t="s">
        <v>197</v>
      </c>
      <c r="ET89">
        <v>5043</v>
      </c>
      <c r="EU89" t="s">
        <v>910</v>
      </c>
      <c r="EX89">
        <v>7</v>
      </c>
      <c r="EZ89" s="13">
        <f t="shared" si="15"/>
        <v>372.47706422018348</v>
      </c>
      <c r="FA89" s="13">
        <f t="shared" si="16"/>
        <v>353.85321100917429</v>
      </c>
      <c r="FB89" s="13">
        <f t="shared" si="17"/>
        <v>335.22935779816515</v>
      </c>
      <c r="FC89" s="13">
        <f>IF(K89=2,[1]Assumptions!$B$14,IF([1]Ferndale!K89=3,[1]Assumptions!$B$15,IF([1]Ferndale!K89=4,[1]Assumptions!$B$16,0)))</f>
        <v>0</v>
      </c>
      <c r="FD89" s="28"/>
      <c r="FE89" s="13">
        <f t="shared" si="18"/>
        <v>0</v>
      </c>
      <c r="FF89" s="13">
        <f>(J89/2)*[1]Assumptions!$H$2</f>
        <v>0</v>
      </c>
      <c r="FG89" s="13">
        <f t="shared" si="19"/>
        <v>0</v>
      </c>
      <c r="FH89" s="13">
        <f t="shared" si="20"/>
        <v>2615.394947315142</v>
      </c>
      <c r="FI89" s="13">
        <f t="shared" si="21"/>
        <v>2353.8554525836275</v>
      </c>
      <c r="FJ89" s="14" t="e">
        <f t="shared" si="13"/>
        <v>#DIV/0!</v>
      </c>
      <c r="FK89" s="15">
        <f t="shared" si="14"/>
        <v>0</v>
      </c>
      <c r="FL89" s="16">
        <f t="shared" si="22"/>
        <v>0</v>
      </c>
      <c r="FM89" s="16">
        <f t="shared" si="23"/>
        <v>-0.2576743790458268</v>
      </c>
      <c r="FN89" s="16">
        <f t="shared" si="24"/>
        <v>0</v>
      </c>
      <c r="FO89" s="16">
        <f t="shared" si="25"/>
        <v>-0.25767437904582674</v>
      </c>
    </row>
    <row r="90" spans="1:171" x14ac:dyDescent="0.2">
      <c r="A90" s="20">
        <v>217093295</v>
      </c>
      <c r="B90" s="6" t="s">
        <v>153</v>
      </c>
      <c r="C90" s="6" t="s">
        <v>154</v>
      </c>
      <c r="D90" s="6" t="s">
        <v>495</v>
      </c>
      <c r="E90" s="6"/>
      <c r="F90" s="6"/>
      <c r="G90" s="6">
        <v>3891</v>
      </c>
      <c r="H90" s="6" t="s">
        <v>1227</v>
      </c>
      <c r="I90" s="6"/>
      <c r="J90" s="6" t="s">
        <v>157</v>
      </c>
      <c r="K90" s="6" t="s">
        <v>204</v>
      </c>
      <c r="L90" s="6" t="s">
        <v>159</v>
      </c>
      <c r="M90" s="6">
        <v>48214</v>
      </c>
      <c r="N90" s="6">
        <v>1272</v>
      </c>
      <c r="O90" s="6">
        <v>40000</v>
      </c>
      <c r="P90" s="6">
        <v>3</v>
      </c>
      <c r="Q90" s="6">
        <v>1.1000000000000001</v>
      </c>
      <c r="R90" s="6">
        <v>1332</v>
      </c>
      <c r="S90" s="6">
        <v>0.08</v>
      </c>
      <c r="T90" s="6" t="s">
        <v>160</v>
      </c>
      <c r="U90" s="6"/>
      <c r="V90" s="6" t="s">
        <v>302</v>
      </c>
      <c r="W90" s="6" t="s">
        <v>248</v>
      </c>
      <c r="X90" s="6">
        <v>0</v>
      </c>
      <c r="Y90" s="6"/>
      <c r="Z90" s="6"/>
      <c r="AA90" s="6"/>
      <c r="AB90" s="6" t="s">
        <v>163</v>
      </c>
      <c r="AC90" s="6"/>
      <c r="AD90" s="6"/>
      <c r="AE90" s="6"/>
      <c r="AF90" s="6"/>
      <c r="AG90" s="6"/>
      <c r="AH90" s="6"/>
      <c r="AI90" s="6"/>
      <c r="AJ90" s="6"/>
      <c r="AK90" s="6"/>
      <c r="AL90" s="6"/>
      <c r="AM90" s="6"/>
      <c r="AN90" s="6"/>
      <c r="AO90" s="6"/>
      <c r="AP90" s="6"/>
      <c r="AQ90" s="6"/>
      <c r="AR90" s="6"/>
      <c r="AS90" s="6"/>
      <c r="AT90" s="6" t="s">
        <v>479</v>
      </c>
      <c r="AU90" s="6" t="s">
        <v>931</v>
      </c>
      <c r="AV90" s="6" t="s">
        <v>932</v>
      </c>
      <c r="AW90" s="6"/>
      <c r="AX90" s="6"/>
      <c r="AY90" s="6" t="s">
        <v>1677</v>
      </c>
      <c r="AZ90" s="6" t="s">
        <v>218</v>
      </c>
      <c r="BA90" s="6" t="s">
        <v>934</v>
      </c>
      <c r="BB90" s="6" t="s">
        <v>254</v>
      </c>
      <c r="BC90" s="6" t="s">
        <v>1678</v>
      </c>
      <c r="BD90" s="6" t="s">
        <v>385</v>
      </c>
      <c r="BE90" s="6"/>
      <c r="BF90" s="6"/>
      <c r="BG90" s="6" t="s">
        <v>173</v>
      </c>
      <c r="BH90" s="6">
        <v>30</v>
      </c>
      <c r="BI90" s="6"/>
      <c r="BJ90" s="6"/>
      <c r="BK90" s="6" t="s">
        <v>174</v>
      </c>
      <c r="BL90" s="6" t="s">
        <v>969</v>
      </c>
      <c r="BM90" s="6" t="s">
        <v>176</v>
      </c>
      <c r="BN90" s="6" t="b">
        <v>0</v>
      </c>
      <c r="BO90" s="6" t="b">
        <v>1</v>
      </c>
      <c r="BP90" s="6"/>
      <c r="BQ90" s="6" t="b">
        <v>0</v>
      </c>
      <c r="BR90" s="6"/>
      <c r="BS90" s="6"/>
      <c r="BT90" s="21"/>
      <c r="BU90" s="1">
        <v>43024.437430555554</v>
      </c>
      <c r="BV90" t="s">
        <v>259</v>
      </c>
      <c r="BY90" t="s">
        <v>1679</v>
      </c>
      <c r="BZ90" t="s">
        <v>179</v>
      </c>
      <c r="CA90" t="s">
        <v>287</v>
      </c>
      <c r="CB90" t="s">
        <v>937</v>
      </c>
      <c r="CC90" t="s">
        <v>931</v>
      </c>
      <c r="CD90">
        <v>386964</v>
      </c>
      <c r="CE90" s="2">
        <v>43024</v>
      </c>
      <c r="CF90">
        <v>386963</v>
      </c>
      <c r="CG90" t="s">
        <v>289</v>
      </c>
      <c r="CH90" t="s">
        <v>287</v>
      </c>
      <c r="CI90">
        <v>40000</v>
      </c>
      <c r="CJ90" s="2">
        <v>43024</v>
      </c>
      <c r="CK90" t="s">
        <v>183</v>
      </c>
      <c r="CL90" t="s">
        <v>184</v>
      </c>
      <c r="CN90" t="s">
        <v>1680</v>
      </c>
      <c r="CR90">
        <v>40000</v>
      </c>
      <c r="CT90" t="s">
        <v>186</v>
      </c>
      <c r="CU90" t="s">
        <v>1681</v>
      </c>
      <c r="CZ90" t="b">
        <v>1</v>
      </c>
      <c r="DA90" t="b">
        <v>1</v>
      </c>
      <c r="DB90" t="b">
        <v>1</v>
      </c>
      <c r="DC90" t="b">
        <v>1</v>
      </c>
      <c r="DD90">
        <v>5</v>
      </c>
      <c r="DE90" t="b">
        <v>0</v>
      </c>
      <c r="DF90" t="s">
        <v>292</v>
      </c>
      <c r="DG90" t="s">
        <v>1682</v>
      </c>
      <c r="DH90" t="s">
        <v>1683</v>
      </c>
      <c r="DJ90" t="s">
        <v>269</v>
      </c>
      <c r="DK90" t="s">
        <v>204</v>
      </c>
      <c r="DS90" t="s">
        <v>10</v>
      </c>
      <c r="DT90" t="s">
        <v>190</v>
      </c>
      <c r="DU90" t="s">
        <v>191</v>
      </c>
      <c r="DX90" s="3">
        <v>1332</v>
      </c>
      <c r="DZ90" t="s">
        <v>295</v>
      </c>
      <c r="EA90" s="3">
        <v>1332</v>
      </c>
      <c r="EB90">
        <v>629</v>
      </c>
      <c r="EC90" t="s">
        <v>1684</v>
      </c>
      <c r="ED90">
        <v>736</v>
      </c>
      <c r="EE90">
        <v>74</v>
      </c>
      <c r="EF90" t="s">
        <v>438</v>
      </c>
      <c r="EG90" t="b">
        <v>0</v>
      </c>
      <c r="EH90" s="1">
        <v>43024.415324074071</v>
      </c>
      <c r="EI90" t="s">
        <v>195</v>
      </c>
      <c r="EL90" t="s">
        <v>176</v>
      </c>
      <c r="EM90" t="s">
        <v>196</v>
      </c>
      <c r="EQ90">
        <v>1912</v>
      </c>
      <c r="ES90" t="s">
        <v>197</v>
      </c>
      <c r="ET90">
        <v>5052</v>
      </c>
      <c r="EU90" t="s">
        <v>198</v>
      </c>
      <c r="EV90" t="s">
        <v>199</v>
      </c>
      <c r="EX90">
        <v>8</v>
      </c>
      <c r="EZ90" s="13">
        <f t="shared" si="15"/>
        <v>30.03003003003003</v>
      </c>
      <c r="FA90" s="13">
        <f t="shared" si="16"/>
        <v>28.528528528528529</v>
      </c>
      <c r="FB90" s="13">
        <f t="shared" si="17"/>
        <v>27.027027027027028</v>
      </c>
      <c r="FC90" s="13">
        <f>IF(K90=2,[1]Assumptions!$B$14,IF([1]Ferndale!K90=3,[1]Assumptions!$B$15,IF([1]Ferndale!K90=4,[1]Assumptions!$B$16,0)))</f>
        <v>0</v>
      </c>
      <c r="FD90" s="28"/>
      <c r="FE90" s="13">
        <f t="shared" si="18"/>
        <v>0</v>
      </c>
      <c r="FF90" s="13" t="e">
        <f>(J90/2)*[1]Assumptions!$H$2</f>
        <v>#VALUE!</v>
      </c>
      <c r="FG90" s="13">
        <f t="shared" si="19"/>
        <v>1200</v>
      </c>
      <c r="FH90" s="13">
        <f t="shared" si="20"/>
        <v>171.7829193638845</v>
      </c>
      <c r="FI90" s="13">
        <f t="shared" si="21"/>
        <v>154.60462742749604</v>
      </c>
      <c r="FJ90" s="14" t="e">
        <f t="shared" si="13"/>
        <v>#VALUE!</v>
      </c>
      <c r="FK90" s="15">
        <f t="shared" si="14"/>
        <v>0</v>
      </c>
      <c r="FL90" s="16" t="e">
        <f t="shared" si="22"/>
        <v>#VALUE!</v>
      </c>
      <c r="FM90" s="16" t="e">
        <f t="shared" si="23"/>
        <v>#VALUE!</v>
      </c>
      <c r="FN90" s="16" t="e">
        <f t="shared" si="24"/>
        <v>#VALUE!</v>
      </c>
      <c r="FO90" s="16" t="e">
        <f t="shared" si="25"/>
        <v>#VALUE!</v>
      </c>
    </row>
    <row r="91" spans="1:171" x14ac:dyDescent="0.2">
      <c r="A91" s="20">
        <v>217093468</v>
      </c>
      <c r="B91" s="6" t="s">
        <v>153</v>
      </c>
      <c r="C91" s="6" t="s">
        <v>154</v>
      </c>
      <c r="D91" s="6" t="s">
        <v>298</v>
      </c>
      <c r="E91" s="6" t="s">
        <v>169</v>
      </c>
      <c r="F91" s="6"/>
      <c r="G91" s="6">
        <v>8252</v>
      </c>
      <c r="H91" s="6" t="s">
        <v>1685</v>
      </c>
      <c r="I91" s="6"/>
      <c r="J91" s="6" t="s">
        <v>322</v>
      </c>
      <c r="K91" s="6" t="s">
        <v>204</v>
      </c>
      <c r="L91" s="6" t="s">
        <v>159</v>
      </c>
      <c r="M91" s="6">
        <v>48213</v>
      </c>
      <c r="N91" s="6">
        <v>1386</v>
      </c>
      <c r="O91" s="6">
        <v>54900</v>
      </c>
      <c r="P91" s="6">
        <v>3</v>
      </c>
      <c r="Q91" s="6">
        <v>1.1000000000000001</v>
      </c>
      <c r="R91" s="6">
        <v>1704</v>
      </c>
      <c r="S91" s="6">
        <v>0.14000000000000001</v>
      </c>
      <c r="T91" s="6" t="s">
        <v>160</v>
      </c>
      <c r="U91" s="6"/>
      <c r="V91" s="6" t="s">
        <v>302</v>
      </c>
      <c r="W91" s="6" t="s">
        <v>248</v>
      </c>
      <c r="X91" s="6">
        <v>240</v>
      </c>
      <c r="Y91" s="6"/>
      <c r="Z91" s="6"/>
      <c r="AA91" s="6"/>
      <c r="AB91" s="6" t="s">
        <v>163</v>
      </c>
      <c r="AC91" s="6"/>
      <c r="AD91" s="6"/>
      <c r="AE91" s="6"/>
      <c r="AF91" s="6"/>
      <c r="AG91" s="6"/>
      <c r="AH91" s="6"/>
      <c r="AI91" s="6"/>
      <c r="AJ91" s="6"/>
      <c r="AK91" s="6"/>
      <c r="AL91" s="6"/>
      <c r="AM91" s="6"/>
      <c r="AN91" s="6"/>
      <c r="AO91" s="6"/>
      <c r="AP91" s="6"/>
      <c r="AQ91" s="6"/>
      <c r="AR91" s="6"/>
      <c r="AS91" s="6"/>
      <c r="AT91" s="6" t="s">
        <v>276</v>
      </c>
      <c r="AU91" s="6" t="s">
        <v>1686</v>
      </c>
      <c r="AV91" s="6" t="s">
        <v>1687</v>
      </c>
      <c r="AW91" s="6"/>
      <c r="AX91" s="6"/>
      <c r="AY91" s="6" t="s">
        <v>1688</v>
      </c>
      <c r="AZ91" s="6" t="s">
        <v>169</v>
      </c>
      <c r="BA91" s="6" t="s">
        <v>1689</v>
      </c>
      <c r="BB91" s="6" t="s">
        <v>171</v>
      </c>
      <c r="BC91" s="6" t="s">
        <v>548</v>
      </c>
      <c r="BD91" s="6" t="s">
        <v>282</v>
      </c>
      <c r="BE91" s="6" t="s">
        <v>256</v>
      </c>
      <c r="BF91" s="6" t="s">
        <v>257</v>
      </c>
      <c r="BG91" s="6" t="s">
        <v>173</v>
      </c>
      <c r="BH91" s="6">
        <v>50</v>
      </c>
      <c r="BI91" s="6"/>
      <c r="BJ91" s="6" t="s">
        <v>258</v>
      </c>
      <c r="BK91" s="6" t="s">
        <v>223</v>
      </c>
      <c r="BL91" s="6" t="s">
        <v>664</v>
      </c>
      <c r="BM91" s="6" t="s">
        <v>176</v>
      </c>
      <c r="BN91" s="6" t="b">
        <v>1</v>
      </c>
      <c r="BO91" s="6" t="b">
        <v>1</v>
      </c>
      <c r="BP91" s="6"/>
      <c r="BQ91" s="6" t="b">
        <v>0</v>
      </c>
      <c r="BR91" s="6"/>
      <c r="BS91" s="6"/>
      <c r="BT91" s="21"/>
      <c r="BU91" s="1">
        <v>43024.54892361111</v>
      </c>
      <c r="BV91" t="s">
        <v>259</v>
      </c>
      <c r="BY91" t="s">
        <v>1690</v>
      </c>
      <c r="BZ91" t="s">
        <v>179</v>
      </c>
      <c r="CA91" t="s">
        <v>1691</v>
      </c>
      <c r="CB91" t="s">
        <v>1692</v>
      </c>
      <c r="CC91" t="s">
        <v>1686</v>
      </c>
      <c r="CD91">
        <v>157273</v>
      </c>
      <c r="CE91" s="2">
        <v>43024</v>
      </c>
      <c r="CF91">
        <v>314158</v>
      </c>
      <c r="CG91" t="s">
        <v>1693</v>
      </c>
      <c r="CH91" t="s">
        <v>1694</v>
      </c>
      <c r="CI91">
        <v>54900</v>
      </c>
      <c r="CJ91" s="2">
        <v>43024</v>
      </c>
      <c r="CK91" t="s">
        <v>183</v>
      </c>
      <c r="CL91" t="s">
        <v>184</v>
      </c>
      <c r="CN91" t="s">
        <v>1695</v>
      </c>
      <c r="CR91">
        <v>54900</v>
      </c>
      <c r="CT91" t="s">
        <v>186</v>
      </c>
      <c r="CU91" t="s">
        <v>1696</v>
      </c>
      <c r="CZ91" t="b">
        <v>1</v>
      </c>
      <c r="DA91" t="b">
        <v>1</v>
      </c>
      <c r="DB91" t="b">
        <v>1</v>
      </c>
      <c r="DC91" t="b">
        <v>1</v>
      </c>
      <c r="DD91">
        <v>2</v>
      </c>
      <c r="DE91" t="b">
        <v>0</v>
      </c>
      <c r="DF91" t="s">
        <v>1697</v>
      </c>
      <c r="DG91" t="s">
        <v>1698</v>
      </c>
      <c r="DH91" t="s">
        <v>1699</v>
      </c>
      <c r="DJ91" t="s">
        <v>189</v>
      </c>
      <c r="DK91" t="s">
        <v>204</v>
      </c>
      <c r="DS91" t="s">
        <v>10</v>
      </c>
      <c r="DT91" t="s">
        <v>190</v>
      </c>
      <c r="DU91" t="s">
        <v>191</v>
      </c>
      <c r="DV91" t="s">
        <v>171</v>
      </c>
      <c r="DX91" s="3">
        <v>1704</v>
      </c>
      <c r="DZ91" t="s">
        <v>295</v>
      </c>
      <c r="EA91" s="3">
        <v>1704</v>
      </c>
      <c r="EB91">
        <v>841</v>
      </c>
      <c r="EC91" t="s">
        <v>1700</v>
      </c>
      <c r="ED91">
        <v>1015</v>
      </c>
      <c r="EE91">
        <v>115</v>
      </c>
      <c r="EF91" t="s">
        <v>438</v>
      </c>
      <c r="EG91" t="b">
        <v>0</v>
      </c>
      <c r="EH91" s="1">
        <v>43024.54760416667</v>
      </c>
      <c r="EI91" t="s">
        <v>195</v>
      </c>
      <c r="EL91" t="s">
        <v>176</v>
      </c>
      <c r="EM91" t="s">
        <v>196</v>
      </c>
      <c r="EQ91">
        <v>1931</v>
      </c>
      <c r="ES91" t="s">
        <v>197</v>
      </c>
      <c r="ET91">
        <v>5055</v>
      </c>
      <c r="EU91" t="s">
        <v>418</v>
      </c>
      <c r="EV91" t="s">
        <v>199</v>
      </c>
      <c r="EX91">
        <v>10</v>
      </c>
      <c r="EZ91" s="13">
        <f t="shared" si="15"/>
        <v>32.218309859154928</v>
      </c>
      <c r="FA91" s="13">
        <f t="shared" si="16"/>
        <v>30.607394366197184</v>
      </c>
      <c r="FB91" s="13">
        <f t="shared" si="17"/>
        <v>28.996478873239436</v>
      </c>
      <c r="FC91" s="13">
        <f>IF(K91=2,[1]Assumptions!$B$14,IF([1]Ferndale!K91=3,[1]Assumptions!$B$15,IF([1]Ferndale!K91=4,[1]Assumptions!$B$16,0)))</f>
        <v>0</v>
      </c>
      <c r="FD91" s="28"/>
      <c r="FE91" s="13">
        <f t="shared" si="18"/>
        <v>0</v>
      </c>
      <c r="FF91" s="13" t="e">
        <f>(J91/2)*[1]Assumptions!$H$2</f>
        <v>#VALUE!</v>
      </c>
      <c r="FG91" s="13">
        <f t="shared" si="19"/>
        <v>1200</v>
      </c>
      <c r="FH91" s="13">
        <f t="shared" si="20"/>
        <v>235.77205682693148</v>
      </c>
      <c r="FI91" s="13">
        <f t="shared" si="21"/>
        <v>212.19485114423833</v>
      </c>
      <c r="FJ91" s="14" t="e">
        <f t="shared" si="13"/>
        <v>#VALUE!</v>
      </c>
      <c r="FK91" s="15">
        <f t="shared" si="14"/>
        <v>0</v>
      </c>
      <c r="FL91" s="16" t="e">
        <f t="shared" si="22"/>
        <v>#VALUE!</v>
      </c>
      <c r="FM91" s="16" t="e">
        <f t="shared" si="23"/>
        <v>#VALUE!</v>
      </c>
      <c r="FN91" s="16" t="e">
        <f t="shared" si="24"/>
        <v>#VALUE!</v>
      </c>
      <c r="FO91" s="16" t="e">
        <f t="shared" si="25"/>
        <v>#VALUE!</v>
      </c>
    </row>
    <row r="92" spans="1:171" x14ac:dyDescent="0.2">
      <c r="A92" s="20">
        <v>217093287</v>
      </c>
      <c r="B92" s="6" t="s">
        <v>153</v>
      </c>
      <c r="C92" s="6" t="s">
        <v>154</v>
      </c>
      <c r="D92" s="6" t="s">
        <v>475</v>
      </c>
      <c r="E92" s="6"/>
      <c r="F92" s="6"/>
      <c r="G92" s="6">
        <v>15215</v>
      </c>
      <c r="H92" s="6" t="s">
        <v>1701</v>
      </c>
      <c r="I92" s="6"/>
      <c r="J92" s="6"/>
      <c r="K92" s="6" t="s">
        <v>477</v>
      </c>
      <c r="L92" s="6" t="s">
        <v>159</v>
      </c>
      <c r="M92" s="6">
        <v>48230</v>
      </c>
      <c r="N92" s="6">
        <v>1718</v>
      </c>
      <c r="O92" s="6">
        <v>650000</v>
      </c>
      <c r="P92" s="6">
        <v>4</v>
      </c>
      <c r="Q92" s="6">
        <v>3</v>
      </c>
      <c r="R92" s="6">
        <v>3400</v>
      </c>
      <c r="S92" s="6">
        <v>0</v>
      </c>
      <c r="T92" s="6" t="s">
        <v>160</v>
      </c>
      <c r="U92" s="6" t="s">
        <v>846</v>
      </c>
      <c r="V92" s="6" t="s">
        <v>302</v>
      </c>
      <c r="W92" s="6" t="s">
        <v>248</v>
      </c>
      <c r="X92" s="6">
        <v>468.8</v>
      </c>
      <c r="Y92" s="6"/>
      <c r="Z92" s="6"/>
      <c r="AA92" s="6"/>
      <c r="AB92" s="6" t="s">
        <v>303</v>
      </c>
      <c r="AC92" s="6"/>
      <c r="AD92" s="6"/>
      <c r="AE92" s="6"/>
      <c r="AF92" s="6"/>
      <c r="AG92" s="6"/>
      <c r="AH92" s="6"/>
      <c r="AI92" s="6"/>
      <c r="AJ92" s="6"/>
      <c r="AK92" s="6"/>
      <c r="AL92" s="6"/>
      <c r="AM92" s="6"/>
      <c r="AN92" s="6"/>
      <c r="AO92" s="6"/>
      <c r="AP92" s="6"/>
      <c r="AQ92" s="6"/>
      <c r="AR92" s="6"/>
      <c r="AS92" s="6"/>
      <c r="AT92" s="6" t="s">
        <v>276</v>
      </c>
      <c r="AU92" s="6" t="s">
        <v>1207</v>
      </c>
      <c r="AV92" s="6" t="s">
        <v>1208</v>
      </c>
      <c r="AW92" s="6" t="s">
        <v>403</v>
      </c>
      <c r="AX92" s="6"/>
      <c r="AY92" s="6" t="s">
        <v>1702</v>
      </c>
      <c r="AZ92" s="6" t="s">
        <v>218</v>
      </c>
      <c r="BA92" s="6" t="s">
        <v>1703</v>
      </c>
      <c r="BB92" s="6" t="s">
        <v>171</v>
      </c>
      <c r="BC92" s="6" t="s">
        <v>220</v>
      </c>
      <c r="BD92" s="6" t="s">
        <v>1704</v>
      </c>
      <c r="BE92" s="6" t="s">
        <v>662</v>
      </c>
      <c r="BF92" s="6" t="s">
        <v>1705</v>
      </c>
      <c r="BG92" s="6" t="s">
        <v>173</v>
      </c>
      <c r="BH92" s="6">
        <v>80</v>
      </c>
      <c r="BI92" s="6"/>
      <c r="BJ92" s="6" t="s">
        <v>789</v>
      </c>
      <c r="BK92" s="6" t="s">
        <v>223</v>
      </c>
      <c r="BL92" s="6" t="s">
        <v>285</v>
      </c>
      <c r="BM92" s="6" t="s">
        <v>176</v>
      </c>
      <c r="BN92" s="6" t="b">
        <v>0</v>
      </c>
      <c r="BO92" s="6" t="b">
        <v>1</v>
      </c>
      <c r="BP92" s="6" t="s">
        <v>1706</v>
      </c>
      <c r="BQ92" s="6" t="b">
        <v>0</v>
      </c>
      <c r="BR92" s="6"/>
      <c r="BS92" s="6"/>
      <c r="BT92" s="21"/>
      <c r="BU92" s="1">
        <v>43181.572847222225</v>
      </c>
      <c r="BV92" t="s">
        <v>177</v>
      </c>
      <c r="BW92">
        <v>695000</v>
      </c>
      <c r="BY92" t="s">
        <v>1707</v>
      </c>
      <c r="BZ92" t="s">
        <v>179</v>
      </c>
      <c r="CA92" t="s">
        <v>1208</v>
      </c>
      <c r="CB92" t="s">
        <v>1708</v>
      </c>
      <c r="CC92" t="s">
        <v>1709</v>
      </c>
      <c r="CD92">
        <v>267475</v>
      </c>
      <c r="CE92" s="2">
        <v>43024</v>
      </c>
      <c r="CF92">
        <v>359850</v>
      </c>
      <c r="CG92" t="s">
        <v>1220</v>
      </c>
      <c r="CH92" t="s">
        <v>1208</v>
      </c>
      <c r="CI92">
        <v>650000</v>
      </c>
      <c r="CJ92" s="2">
        <v>43024</v>
      </c>
      <c r="CK92" t="s">
        <v>183</v>
      </c>
      <c r="CL92" t="s">
        <v>184</v>
      </c>
      <c r="CN92" t="s">
        <v>1710</v>
      </c>
      <c r="CR92">
        <v>695000</v>
      </c>
      <c r="CT92" t="s">
        <v>186</v>
      </c>
      <c r="CU92">
        <v>39009020070000</v>
      </c>
      <c r="CZ92" t="b">
        <v>1</v>
      </c>
      <c r="DA92" t="b">
        <v>1</v>
      </c>
      <c r="DB92" t="b">
        <v>1</v>
      </c>
      <c r="DC92" t="b">
        <v>1</v>
      </c>
      <c r="DD92">
        <v>70</v>
      </c>
      <c r="DE92" t="b">
        <v>0</v>
      </c>
      <c r="DF92">
        <v>0</v>
      </c>
      <c r="DG92" t="s">
        <v>1711</v>
      </c>
      <c r="DH92" t="s">
        <v>1712</v>
      </c>
      <c r="DJ92" t="s">
        <v>269</v>
      </c>
      <c r="DK92" t="s">
        <v>493</v>
      </c>
      <c r="DS92" t="s">
        <v>10</v>
      </c>
      <c r="DT92" t="s">
        <v>190</v>
      </c>
      <c r="DU92" t="s">
        <v>191</v>
      </c>
      <c r="DX92" s="3">
        <v>4500</v>
      </c>
      <c r="DY92" s="3">
        <v>1100</v>
      </c>
      <c r="DZ92" t="s">
        <v>977</v>
      </c>
      <c r="EA92" s="3">
        <v>3400</v>
      </c>
      <c r="EB92" s="3">
        <v>1943</v>
      </c>
      <c r="EC92" t="s">
        <v>1225</v>
      </c>
      <c r="ED92">
        <v>5691</v>
      </c>
      <c r="EE92">
        <v>8973</v>
      </c>
      <c r="EF92" t="s">
        <v>237</v>
      </c>
      <c r="EG92" t="b">
        <v>0</v>
      </c>
      <c r="EH92" s="1">
        <v>43024.400092592594</v>
      </c>
      <c r="EI92" t="s">
        <v>195</v>
      </c>
      <c r="EM92" t="s">
        <v>196</v>
      </c>
      <c r="EQ92">
        <v>1939</v>
      </c>
      <c r="ES92" t="s">
        <v>197</v>
      </c>
      <c r="ET92">
        <v>5065</v>
      </c>
      <c r="EU92" t="s">
        <v>1713</v>
      </c>
      <c r="EV92" t="s">
        <v>930</v>
      </c>
      <c r="EX92">
        <v>14</v>
      </c>
      <c r="EZ92" s="13">
        <f t="shared" si="15"/>
        <v>191.1764705882353</v>
      </c>
      <c r="FA92" s="13">
        <f t="shared" si="16"/>
        <v>181.61764705882354</v>
      </c>
      <c r="FB92" s="13">
        <f t="shared" si="17"/>
        <v>172.05882352941177</v>
      </c>
      <c r="FC92" s="13">
        <f>IF(K92=2,[1]Assumptions!$B$14,IF([1]Ferndale!K92=3,[1]Assumptions!$B$15,IF([1]Ferndale!K92=4,[1]Assumptions!$B$16,0)))</f>
        <v>0</v>
      </c>
      <c r="FD92" s="28"/>
      <c r="FE92" s="13">
        <f t="shared" si="18"/>
        <v>0</v>
      </c>
      <c r="FF92" s="13">
        <f>(J92/2)*[1]Assumptions!$H$2</f>
        <v>0</v>
      </c>
      <c r="FG92" s="13">
        <f t="shared" si="19"/>
        <v>0</v>
      </c>
      <c r="FH92" s="13">
        <f t="shared" si="20"/>
        <v>2791.4724396631232</v>
      </c>
      <c r="FI92" s="13">
        <f t="shared" si="21"/>
        <v>2512.3251956968106</v>
      </c>
      <c r="FJ92" s="14" t="e">
        <f t="shared" si="13"/>
        <v>#DIV/0!</v>
      </c>
      <c r="FK92" s="15">
        <f t="shared" si="14"/>
        <v>0</v>
      </c>
      <c r="FL92" s="16">
        <f t="shared" si="22"/>
        <v>0</v>
      </c>
      <c r="FM92" s="16">
        <f t="shared" si="23"/>
        <v>-0.2576743790458268</v>
      </c>
      <c r="FN92" s="16">
        <f t="shared" si="24"/>
        <v>0</v>
      </c>
      <c r="FO92" s="16">
        <f t="shared" si="25"/>
        <v>-0.25767437904582674</v>
      </c>
    </row>
    <row r="93" spans="1:171" x14ac:dyDescent="0.2">
      <c r="A93" s="20">
        <v>217092401</v>
      </c>
      <c r="B93" s="6" t="s">
        <v>153</v>
      </c>
      <c r="C93" s="6" t="s">
        <v>200</v>
      </c>
      <c r="D93" s="6" t="s">
        <v>201</v>
      </c>
      <c r="E93" s="6" t="s">
        <v>169</v>
      </c>
      <c r="F93" s="6">
        <v>104</v>
      </c>
      <c r="G93" s="6">
        <v>8300</v>
      </c>
      <c r="H93" s="6" t="s">
        <v>220</v>
      </c>
      <c r="I93" s="6"/>
      <c r="J93" s="6" t="s">
        <v>300</v>
      </c>
      <c r="K93" s="6" t="s">
        <v>204</v>
      </c>
      <c r="L93" s="6" t="s">
        <v>159</v>
      </c>
      <c r="M93" s="6">
        <v>48214</v>
      </c>
      <c r="N93" s="6">
        <v>2791</v>
      </c>
      <c r="O93" s="6">
        <v>65000</v>
      </c>
      <c r="P93" s="6">
        <v>1</v>
      </c>
      <c r="Q93" s="6">
        <v>1</v>
      </c>
      <c r="R93" s="6">
        <v>725</v>
      </c>
      <c r="S93" s="6">
        <v>0</v>
      </c>
      <c r="T93" s="6" t="s">
        <v>245</v>
      </c>
      <c r="U93" s="6" t="s">
        <v>1714</v>
      </c>
      <c r="V93" s="6" t="s">
        <v>1715</v>
      </c>
      <c r="W93" s="6" t="s">
        <v>1716</v>
      </c>
      <c r="X93" s="6"/>
      <c r="Y93" s="6">
        <v>467</v>
      </c>
      <c r="Z93" s="6" t="s">
        <v>208</v>
      </c>
      <c r="AA93" s="6"/>
      <c r="AB93" s="6" t="s">
        <v>1717</v>
      </c>
      <c r="AC93" s="6"/>
      <c r="AD93" s="6"/>
      <c r="AE93" s="6"/>
      <c r="AF93" s="6"/>
      <c r="AG93" s="6"/>
      <c r="AH93" s="6"/>
      <c r="AI93" s="6"/>
      <c r="AJ93" s="6"/>
      <c r="AK93" s="6"/>
      <c r="AL93" s="6"/>
      <c r="AM93" s="6"/>
      <c r="AN93" s="6"/>
      <c r="AO93" s="6"/>
      <c r="AP93" s="6"/>
      <c r="AQ93" s="6"/>
      <c r="AR93" s="6"/>
      <c r="AS93" s="6"/>
      <c r="AT93" s="6" t="s">
        <v>276</v>
      </c>
      <c r="AU93" s="6" t="s">
        <v>1718</v>
      </c>
      <c r="AV93" s="6" t="s">
        <v>1719</v>
      </c>
      <c r="AW93" s="6" t="s">
        <v>1720</v>
      </c>
      <c r="AX93" s="6"/>
      <c r="AY93" s="6" t="s">
        <v>1721</v>
      </c>
      <c r="AZ93" s="6" t="s">
        <v>169</v>
      </c>
      <c r="BA93" s="6" t="s">
        <v>501</v>
      </c>
      <c r="BB93" s="6" t="s">
        <v>171</v>
      </c>
      <c r="BC93" s="6" t="s">
        <v>220</v>
      </c>
      <c r="BD93" s="6" t="s">
        <v>1722</v>
      </c>
      <c r="BE93" s="6"/>
      <c r="BF93" s="6"/>
      <c r="BG93" s="6" t="s">
        <v>173</v>
      </c>
      <c r="BH93" s="6"/>
      <c r="BI93" s="6"/>
      <c r="BJ93" s="6" t="s">
        <v>625</v>
      </c>
      <c r="BK93" s="6" t="s">
        <v>174</v>
      </c>
      <c r="BL93" s="6" t="s">
        <v>969</v>
      </c>
      <c r="BM93" s="6" t="s">
        <v>176</v>
      </c>
      <c r="BN93" s="6"/>
      <c r="BO93" s="6" t="b">
        <v>1</v>
      </c>
      <c r="BP93" s="6" t="s">
        <v>1723</v>
      </c>
      <c r="BQ93" s="6" t="b">
        <v>0</v>
      </c>
      <c r="BR93" s="6"/>
      <c r="BS93" s="6"/>
      <c r="BT93" s="21"/>
      <c r="BU93" s="1">
        <v>43228.551944444444</v>
      </c>
      <c r="BV93" t="s">
        <v>177</v>
      </c>
      <c r="BW93">
        <v>70000</v>
      </c>
      <c r="BY93" t="s">
        <v>1724</v>
      </c>
      <c r="BZ93" t="s">
        <v>179</v>
      </c>
      <c r="CA93" t="s">
        <v>1483</v>
      </c>
      <c r="CB93" t="s">
        <v>1725</v>
      </c>
      <c r="CC93" t="s">
        <v>1726</v>
      </c>
      <c r="CD93">
        <v>390262</v>
      </c>
      <c r="CE93" s="2">
        <v>43021</v>
      </c>
      <c r="CF93">
        <v>324866</v>
      </c>
      <c r="CG93" t="s">
        <v>1486</v>
      </c>
      <c r="CH93" t="s">
        <v>1483</v>
      </c>
      <c r="CI93">
        <v>65000</v>
      </c>
      <c r="CJ93" s="2">
        <v>43021</v>
      </c>
      <c r="CK93" t="s">
        <v>183</v>
      </c>
      <c r="CL93" t="s">
        <v>184</v>
      </c>
      <c r="CM93" t="s">
        <v>230</v>
      </c>
      <c r="CR93">
        <v>75000</v>
      </c>
      <c r="CT93" t="s">
        <v>186</v>
      </c>
      <c r="CU93" t="s">
        <v>1053</v>
      </c>
      <c r="CZ93" t="b">
        <v>1</v>
      </c>
      <c r="DA93" t="b">
        <v>1</v>
      </c>
      <c r="DB93" t="b">
        <v>1</v>
      </c>
      <c r="DC93" t="b">
        <v>1</v>
      </c>
      <c r="DD93">
        <v>22</v>
      </c>
      <c r="DE93" t="b">
        <v>1</v>
      </c>
      <c r="DF93" t="s">
        <v>336</v>
      </c>
      <c r="DG93" t="s">
        <v>1727</v>
      </c>
      <c r="DH93" t="s">
        <v>1728</v>
      </c>
      <c r="DI93" t="b">
        <v>1</v>
      </c>
      <c r="DJ93" t="s">
        <v>189</v>
      </c>
      <c r="DK93" t="s">
        <v>204</v>
      </c>
      <c r="DS93" t="s">
        <v>10</v>
      </c>
      <c r="DT93" t="s">
        <v>613</v>
      </c>
      <c r="DU93" t="s">
        <v>191</v>
      </c>
      <c r="DV93" t="s">
        <v>171</v>
      </c>
      <c r="DX93">
        <v>725</v>
      </c>
      <c r="DZ93">
        <v>725</v>
      </c>
      <c r="EA93">
        <v>725</v>
      </c>
      <c r="EC93" t="s">
        <v>1729</v>
      </c>
      <c r="ED93">
        <v>0</v>
      </c>
      <c r="EE93">
        <v>0</v>
      </c>
      <c r="EF93" t="s">
        <v>1730</v>
      </c>
      <c r="EG93" t="b">
        <v>0</v>
      </c>
      <c r="EH93" s="1">
        <v>43020.465914351851</v>
      </c>
      <c r="EI93" t="s">
        <v>195</v>
      </c>
      <c r="EJ93">
        <v>104</v>
      </c>
      <c r="EK93" t="s">
        <v>1731</v>
      </c>
      <c r="EL93" t="s">
        <v>238</v>
      </c>
      <c r="EM93" t="s">
        <v>615</v>
      </c>
      <c r="EP93" t="s">
        <v>1732</v>
      </c>
      <c r="EQ93">
        <v>1962</v>
      </c>
      <c r="ER93">
        <v>2017</v>
      </c>
      <c r="ES93" t="s">
        <v>197</v>
      </c>
      <c r="ET93">
        <v>5053</v>
      </c>
      <c r="EU93" t="s">
        <v>361</v>
      </c>
      <c r="EX93">
        <v>5</v>
      </c>
      <c r="EZ93" s="13">
        <f t="shared" si="15"/>
        <v>89.65517241379311</v>
      </c>
      <c r="FA93" s="13">
        <f t="shared" si="16"/>
        <v>85.172413793103445</v>
      </c>
      <c r="FB93" s="13">
        <f t="shared" si="17"/>
        <v>80.689655172413794</v>
      </c>
      <c r="FC93" s="13">
        <f>IF(K93=2,[1]Assumptions!$B$14,IF([1]Ferndale!K93=3,[1]Assumptions!$B$15,IF([1]Ferndale!K93=4,[1]Assumptions!$B$16,0)))</f>
        <v>0</v>
      </c>
      <c r="FD93" s="28"/>
      <c r="FE93" s="13">
        <f t="shared" si="18"/>
        <v>0</v>
      </c>
      <c r="FF93" s="13" t="e">
        <f>(J93/2)*[1]Assumptions!$H$2</f>
        <v>#VALUE!</v>
      </c>
      <c r="FG93" s="13">
        <f t="shared" si="19"/>
        <v>1200</v>
      </c>
      <c r="FH93" s="13">
        <f t="shared" si="20"/>
        <v>279.14724396631232</v>
      </c>
      <c r="FI93" s="13">
        <f t="shared" si="21"/>
        <v>251.2325195696811</v>
      </c>
      <c r="FJ93" s="14" t="e">
        <f t="shared" si="13"/>
        <v>#VALUE!</v>
      </c>
      <c r="FK93" s="15">
        <f t="shared" si="14"/>
        <v>0</v>
      </c>
      <c r="FL93" s="16" t="e">
        <f t="shared" si="22"/>
        <v>#VALUE!</v>
      </c>
      <c r="FM93" s="16" t="e">
        <f t="shared" si="23"/>
        <v>#VALUE!</v>
      </c>
      <c r="FN93" s="16" t="e">
        <f t="shared" si="24"/>
        <v>#VALUE!</v>
      </c>
      <c r="FO93" s="16" t="e">
        <f t="shared" si="25"/>
        <v>#VALUE!</v>
      </c>
    </row>
    <row r="94" spans="1:171" x14ac:dyDescent="0.2">
      <c r="A94" s="20">
        <v>217092359</v>
      </c>
      <c r="B94" s="6" t="s">
        <v>153</v>
      </c>
      <c r="C94" s="6" t="s">
        <v>154</v>
      </c>
      <c r="D94" s="6" t="s">
        <v>298</v>
      </c>
      <c r="E94" s="6"/>
      <c r="F94" s="6"/>
      <c r="G94" s="6">
        <v>5775</v>
      </c>
      <c r="H94" s="6" t="s">
        <v>1733</v>
      </c>
      <c r="I94" s="6"/>
      <c r="J94" s="6" t="s">
        <v>157</v>
      </c>
      <c r="K94" s="6" t="s">
        <v>204</v>
      </c>
      <c r="L94" s="6" t="s">
        <v>159</v>
      </c>
      <c r="M94" s="6">
        <v>48224</v>
      </c>
      <c r="N94" s="6">
        <v>3246</v>
      </c>
      <c r="O94" s="6">
        <v>37900</v>
      </c>
      <c r="P94" s="6">
        <v>3</v>
      </c>
      <c r="Q94" s="6">
        <v>1.1000000000000001</v>
      </c>
      <c r="R94" s="6">
        <v>1318</v>
      </c>
      <c r="S94" s="6">
        <v>0.11</v>
      </c>
      <c r="T94" s="6" t="s">
        <v>160</v>
      </c>
      <c r="U94" s="6" t="s">
        <v>1734</v>
      </c>
      <c r="V94" s="6" t="s">
        <v>302</v>
      </c>
      <c r="W94" s="6" t="s">
        <v>248</v>
      </c>
      <c r="X94" s="6">
        <v>0</v>
      </c>
      <c r="Y94" s="6"/>
      <c r="Z94" s="6"/>
      <c r="AA94" s="6"/>
      <c r="AB94" s="6" t="s">
        <v>163</v>
      </c>
      <c r="AC94" s="6"/>
      <c r="AD94" s="6"/>
      <c r="AE94" s="6" t="s">
        <v>1330</v>
      </c>
      <c r="AF94" s="6" t="s">
        <v>1331</v>
      </c>
      <c r="AG94" s="6" t="s">
        <v>1332</v>
      </c>
      <c r="AH94" s="6">
        <v>386186</v>
      </c>
      <c r="AI94" s="6">
        <v>378428</v>
      </c>
      <c r="AJ94" s="6" t="s">
        <v>1333</v>
      </c>
      <c r="AK94" s="6" t="s">
        <v>1330</v>
      </c>
      <c r="AL94" s="6"/>
      <c r="AM94" s="6"/>
      <c r="AN94" s="6"/>
      <c r="AO94" s="6"/>
      <c r="AP94" s="6"/>
      <c r="AQ94" s="6"/>
      <c r="AR94" s="6"/>
      <c r="AS94" s="6"/>
      <c r="AT94" s="6" t="s">
        <v>276</v>
      </c>
      <c r="AU94" s="6" t="s">
        <v>1332</v>
      </c>
      <c r="AV94" s="6" t="s">
        <v>1334</v>
      </c>
      <c r="AW94" s="6" t="s">
        <v>1474</v>
      </c>
      <c r="AX94" s="6"/>
      <c r="AY94" s="6" t="s">
        <v>1735</v>
      </c>
      <c r="AZ94" s="6" t="s">
        <v>218</v>
      </c>
      <c r="BA94" s="6" t="s">
        <v>1736</v>
      </c>
      <c r="BB94" s="6" t="s">
        <v>254</v>
      </c>
      <c r="BC94" s="6" t="s">
        <v>1737</v>
      </c>
      <c r="BD94" s="6"/>
      <c r="BE94" s="6" t="s">
        <v>256</v>
      </c>
      <c r="BF94" s="6" t="s">
        <v>257</v>
      </c>
      <c r="BG94" s="6" t="s">
        <v>173</v>
      </c>
      <c r="BH94" s="6">
        <v>40</v>
      </c>
      <c r="BI94" s="6"/>
      <c r="BJ94" s="6" t="s">
        <v>258</v>
      </c>
      <c r="BK94" s="6" t="s">
        <v>223</v>
      </c>
      <c r="BL94" s="6" t="s">
        <v>285</v>
      </c>
      <c r="BM94" s="6" t="s">
        <v>176</v>
      </c>
      <c r="BN94" s="6" t="b">
        <v>1</v>
      </c>
      <c r="BO94" s="6" t="b">
        <v>1</v>
      </c>
      <c r="BP94" s="6"/>
      <c r="BQ94" s="6" t="b">
        <v>0</v>
      </c>
      <c r="BR94" s="6"/>
      <c r="BS94" s="6"/>
      <c r="BT94" s="21"/>
      <c r="BU94" s="1">
        <v>43140.454259259262</v>
      </c>
      <c r="BV94" t="s">
        <v>177</v>
      </c>
      <c r="BW94">
        <v>39900</v>
      </c>
      <c r="BY94" t="s">
        <v>1738</v>
      </c>
      <c r="BZ94" t="s">
        <v>179</v>
      </c>
      <c r="CA94" t="s">
        <v>1330</v>
      </c>
      <c r="CB94" t="s">
        <v>1338</v>
      </c>
      <c r="CC94" t="s">
        <v>1339</v>
      </c>
      <c r="CD94">
        <v>322437</v>
      </c>
      <c r="CE94" s="2">
        <v>43020</v>
      </c>
      <c r="CF94">
        <v>378428</v>
      </c>
      <c r="CG94" t="s">
        <v>1333</v>
      </c>
      <c r="CH94" t="s">
        <v>1330</v>
      </c>
      <c r="CI94">
        <v>37900</v>
      </c>
      <c r="CJ94" s="2">
        <v>43020</v>
      </c>
      <c r="CK94" t="s">
        <v>183</v>
      </c>
      <c r="CL94" t="s">
        <v>184</v>
      </c>
      <c r="CN94" t="s">
        <v>314</v>
      </c>
      <c r="CR94">
        <v>42500</v>
      </c>
      <c r="CT94" t="s">
        <v>186</v>
      </c>
      <c r="CU94" t="s">
        <v>1739</v>
      </c>
      <c r="CZ94" t="b">
        <v>1</v>
      </c>
      <c r="DA94" t="b">
        <v>1</v>
      </c>
      <c r="DB94" t="b">
        <v>1</v>
      </c>
      <c r="DC94" t="b">
        <v>1</v>
      </c>
      <c r="DD94">
        <v>14</v>
      </c>
      <c r="DE94" t="b">
        <v>0</v>
      </c>
      <c r="DF94">
        <v>0</v>
      </c>
      <c r="DG94" t="s">
        <v>1740</v>
      </c>
      <c r="DH94" t="s">
        <v>1741</v>
      </c>
      <c r="DJ94" t="s">
        <v>269</v>
      </c>
      <c r="DK94" t="s">
        <v>204</v>
      </c>
      <c r="DS94" t="s">
        <v>10</v>
      </c>
      <c r="DT94" t="s">
        <v>190</v>
      </c>
      <c r="DU94" t="s">
        <v>191</v>
      </c>
      <c r="DX94" s="3">
        <v>1318</v>
      </c>
      <c r="DZ94" t="s">
        <v>295</v>
      </c>
      <c r="EA94" s="3">
        <v>1318</v>
      </c>
      <c r="EB94">
        <v>628</v>
      </c>
      <c r="EC94" t="s">
        <v>320</v>
      </c>
      <c r="ED94">
        <v>1464</v>
      </c>
      <c r="EE94">
        <v>238</v>
      </c>
      <c r="EF94" t="s">
        <v>297</v>
      </c>
      <c r="EG94" t="b">
        <v>0</v>
      </c>
      <c r="EH94" s="1">
        <v>43020.427187499998</v>
      </c>
      <c r="EI94" t="s">
        <v>195</v>
      </c>
      <c r="EL94" t="s">
        <v>176</v>
      </c>
      <c r="EM94" t="s">
        <v>196</v>
      </c>
      <c r="EQ94">
        <v>1929</v>
      </c>
      <c r="ES94" t="s">
        <v>197</v>
      </c>
      <c r="ET94">
        <v>5055</v>
      </c>
      <c r="EU94" t="s">
        <v>340</v>
      </c>
      <c r="EV94" t="s">
        <v>199</v>
      </c>
      <c r="EX94">
        <v>9</v>
      </c>
      <c r="EZ94" s="13">
        <f t="shared" si="15"/>
        <v>28.755690440060697</v>
      </c>
      <c r="FA94" s="13">
        <f t="shared" si="16"/>
        <v>27.317905918057662</v>
      </c>
      <c r="FB94" s="13">
        <f t="shared" si="17"/>
        <v>25.88012139605463</v>
      </c>
      <c r="FC94" s="13">
        <f>IF(K94=2,[1]Assumptions!$B$14,IF([1]Ferndale!K94=3,[1]Assumptions!$B$15,IF([1]Ferndale!K94=4,[1]Assumptions!$B$16,0)))</f>
        <v>0</v>
      </c>
      <c r="FD94" s="28"/>
      <c r="FE94" s="13">
        <f t="shared" si="18"/>
        <v>0</v>
      </c>
      <c r="FF94" s="13" t="e">
        <f>(J94/2)*[1]Assumptions!$H$2</f>
        <v>#VALUE!</v>
      </c>
      <c r="FG94" s="13">
        <f t="shared" si="19"/>
        <v>1200</v>
      </c>
      <c r="FH94" s="13">
        <f t="shared" si="20"/>
        <v>162.76431609728058</v>
      </c>
      <c r="FI94" s="13">
        <f t="shared" si="21"/>
        <v>146.48788448755252</v>
      </c>
      <c r="FJ94" s="14" t="e">
        <f t="shared" si="13"/>
        <v>#VALUE!</v>
      </c>
      <c r="FK94" s="15">
        <f t="shared" si="14"/>
        <v>0</v>
      </c>
      <c r="FL94" s="16" t="e">
        <f t="shared" si="22"/>
        <v>#VALUE!</v>
      </c>
      <c r="FM94" s="16" t="e">
        <f t="shared" si="23"/>
        <v>#VALUE!</v>
      </c>
      <c r="FN94" s="16" t="e">
        <f t="shared" si="24"/>
        <v>#VALUE!</v>
      </c>
      <c r="FO94" s="16" t="e">
        <f t="shared" si="25"/>
        <v>#VALUE!</v>
      </c>
    </row>
    <row r="95" spans="1:171" x14ac:dyDescent="0.2">
      <c r="A95" s="20">
        <v>218006109</v>
      </c>
      <c r="B95" s="6" t="s">
        <v>153</v>
      </c>
      <c r="C95" s="6" t="s">
        <v>154</v>
      </c>
      <c r="D95" s="6" t="s">
        <v>495</v>
      </c>
      <c r="E95" s="6"/>
      <c r="F95" s="6"/>
      <c r="G95" s="6">
        <v>7851</v>
      </c>
      <c r="H95" s="6" t="s">
        <v>1742</v>
      </c>
      <c r="I95" s="6"/>
      <c r="J95" s="6" t="s">
        <v>157</v>
      </c>
      <c r="K95" s="6" t="s">
        <v>204</v>
      </c>
      <c r="L95" s="6" t="s">
        <v>159</v>
      </c>
      <c r="M95" s="6">
        <v>48211</v>
      </c>
      <c r="N95" s="6">
        <v>3703</v>
      </c>
      <c r="O95" s="6">
        <v>34900</v>
      </c>
      <c r="P95" s="6">
        <v>3</v>
      </c>
      <c r="Q95" s="6">
        <v>1</v>
      </c>
      <c r="R95" s="6">
        <v>1368</v>
      </c>
      <c r="S95" s="6">
        <v>0.08</v>
      </c>
      <c r="T95" s="6" t="s">
        <v>160</v>
      </c>
      <c r="U95" s="6"/>
      <c r="V95" s="6" t="s">
        <v>161</v>
      </c>
      <c r="W95" s="6" t="s">
        <v>162</v>
      </c>
      <c r="X95" s="6">
        <v>0</v>
      </c>
      <c r="Y95" s="6"/>
      <c r="Z95" s="6"/>
      <c r="AA95" s="6"/>
      <c r="AB95" s="6" t="s">
        <v>163</v>
      </c>
      <c r="AC95" s="6"/>
      <c r="AD95" s="6"/>
      <c r="AE95" s="6"/>
      <c r="AF95" s="6"/>
      <c r="AG95" s="6"/>
      <c r="AH95" s="6"/>
      <c r="AI95" s="6"/>
      <c r="AJ95" s="6"/>
      <c r="AK95" s="6"/>
      <c r="AL95" s="6"/>
      <c r="AM95" s="6"/>
      <c r="AN95" s="6"/>
      <c r="AO95" s="6"/>
      <c r="AP95" s="6"/>
      <c r="AQ95" s="6"/>
      <c r="AR95" s="6"/>
      <c r="AS95" s="6"/>
      <c r="AT95" s="6" t="s">
        <v>345</v>
      </c>
      <c r="AU95" s="6" t="s">
        <v>1552</v>
      </c>
      <c r="AV95" s="6" t="s">
        <v>1553</v>
      </c>
      <c r="AW95" s="6"/>
      <c r="AX95" s="6"/>
      <c r="AY95" s="6" t="s">
        <v>1743</v>
      </c>
      <c r="AZ95" s="6" t="s">
        <v>169</v>
      </c>
      <c r="BA95" s="6" t="s">
        <v>1744</v>
      </c>
      <c r="BB95" s="6" t="s">
        <v>254</v>
      </c>
      <c r="BC95" s="6" t="s">
        <v>310</v>
      </c>
      <c r="BD95" s="6" t="s">
        <v>282</v>
      </c>
      <c r="BE95" s="6"/>
      <c r="BF95" s="6"/>
      <c r="BG95" s="6" t="s">
        <v>173</v>
      </c>
      <c r="BH95" s="6">
        <v>36</v>
      </c>
      <c r="BI95" s="6"/>
      <c r="BJ95" s="6"/>
      <c r="BK95" s="6" t="s">
        <v>174</v>
      </c>
      <c r="BL95" s="6" t="s">
        <v>285</v>
      </c>
      <c r="BM95" s="6" t="s">
        <v>176</v>
      </c>
      <c r="BN95" s="6" t="b">
        <v>0</v>
      </c>
      <c r="BO95" s="6" t="b">
        <v>1</v>
      </c>
      <c r="BP95" s="6"/>
      <c r="BQ95" s="6" t="b">
        <v>0</v>
      </c>
      <c r="BR95" s="6"/>
      <c r="BS95" s="6"/>
      <c r="BT95" s="21"/>
      <c r="BU95" s="1">
        <v>43124.717349537037</v>
      </c>
      <c r="BV95" t="s">
        <v>259</v>
      </c>
      <c r="BY95" t="s">
        <v>1745</v>
      </c>
      <c r="BZ95" t="s">
        <v>179</v>
      </c>
      <c r="CA95" t="s">
        <v>550</v>
      </c>
      <c r="CB95" t="s">
        <v>1558</v>
      </c>
      <c r="CC95" t="s">
        <v>1552</v>
      </c>
      <c r="CD95">
        <v>330189</v>
      </c>
      <c r="CE95" s="2">
        <v>43124</v>
      </c>
      <c r="CF95">
        <v>397435</v>
      </c>
      <c r="CG95" t="s">
        <v>553</v>
      </c>
      <c r="CH95" t="s">
        <v>550</v>
      </c>
      <c r="CI95">
        <v>34900</v>
      </c>
      <c r="CJ95" s="2">
        <v>43124</v>
      </c>
      <c r="CK95" t="s">
        <v>183</v>
      </c>
      <c r="CL95" t="s">
        <v>184</v>
      </c>
      <c r="CN95" t="s">
        <v>1746</v>
      </c>
      <c r="CR95">
        <v>34900</v>
      </c>
      <c r="CT95" t="s">
        <v>186</v>
      </c>
      <c r="CU95" t="s">
        <v>1747</v>
      </c>
      <c r="CZ95" t="b">
        <v>1</v>
      </c>
      <c r="DA95" t="b">
        <v>1</v>
      </c>
      <c r="DB95" t="b">
        <v>1</v>
      </c>
      <c r="DC95" t="b">
        <v>1</v>
      </c>
      <c r="DD95">
        <v>15</v>
      </c>
      <c r="DE95" t="b">
        <v>0</v>
      </c>
      <c r="DF95">
        <v>0</v>
      </c>
      <c r="DG95" t="s">
        <v>1748</v>
      </c>
      <c r="DH95" t="s">
        <v>1749</v>
      </c>
      <c r="DJ95" t="s">
        <v>269</v>
      </c>
      <c r="DK95" t="s">
        <v>204</v>
      </c>
      <c r="DS95" t="s">
        <v>10</v>
      </c>
      <c r="DT95" t="s">
        <v>190</v>
      </c>
      <c r="DU95" t="s">
        <v>191</v>
      </c>
      <c r="DX95" s="3">
        <v>1368</v>
      </c>
      <c r="DZ95" t="s">
        <v>1750</v>
      </c>
      <c r="EA95" s="3">
        <v>1368</v>
      </c>
      <c r="EB95">
        <v>800</v>
      </c>
      <c r="EC95" t="s">
        <v>1751</v>
      </c>
      <c r="ED95">
        <v>658</v>
      </c>
      <c r="EE95">
        <v>62</v>
      </c>
      <c r="EF95" t="s">
        <v>438</v>
      </c>
      <c r="EG95" t="b">
        <v>0</v>
      </c>
      <c r="EH95" s="1">
        <v>43125.647962962961</v>
      </c>
      <c r="EI95" t="s">
        <v>195</v>
      </c>
      <c r="EK95" t="s">
        <v>1752</v>
      </c>
      <c r="EM95" t="s">
        <v>196</v>
      </c>
      <c r="EQ95">
        <v>1922</v>
      </c>
      <c r="ES95" t="s">
        <v>197</v>
      </c>
      <c r="ET95">
        <v>5052</v>
      </c>
      <c r="EU95" t="s">
        <v>418</v>
      </c>
      <c r="EX95">
        <v>6</v>
      </c>
      <c r="EZ95" s="13">
        <f t="shared" si="15"/>
        <v>25.511695906432749</v>
      </c>
      <c r="FA95" s="13">
        <f t="shared" si="16"/>
        <v>24.236111111111111</v>
      </c>
      <c r="FB95" s="13">
        <f t="shared" si="17"/>
        <v>22.960526315789473</v>
      </c>
      <c r="FC95" s="13">
        <f>IF(K95=2,[1]Assumptions!$B$14,IF([1]Ferndale!K95=3,[1]Assumptions!$B$15,IF([1]Ferndale!K95=4,[1]Assumptions!$B$16,0)))</f>
        <v>0</v>
      </c>
      <c r="FD95" s="28"/>
      <c r="FE95" s="13">
        <f t="shared" si="18"/>
        <v>0</v>
      </c>
      <c r="FF95" s="13" t="e">
        <f>(J95/2)*[1]Assumptions!$H$2</f>
        <v>#VALUE!</v>
      </c>
      <c r="FG95" s="13">
        <f t="shared" si="19"/>
        <v>1200</v>
      </c>
      <c r="FH95" s="13">
        <f t="shared" si="20"/>
        <v>149.88059714498922</v>
      </c>
      <c r="FI95" s="13">
        <f t="shared" si="21"/>
        <v>134.89253743049031</v>
      </c>
      <c r="FJ95" s="14" t="e">
        <f t="shared" si="13"/>
        <v>#VALUE!</v>
      </c>
      <c r="FK95" s="15">
        <f t="shared" si="14"/>
        <v>0</v>
      </c>
      <c r="FL95" s="16" t="e">
        <f t="shared" si="22"/>
        <v>#VALUE!</v>
      </c>
      <c r="FM95" s="16" t="e">
        <f t="shared" si="23"/>
        <v>#VALUE!</v>
      </c>
      <c r="FN95" s="16" t="e">
        <f t="shared" si="24"/>
        <v>#VALUE!</v>
      </c>
      <c r="FO95" s="16" t="e">
        <f t="shared" si="25"/>
        <v>#VALUE!</v>
      </c>
    </row>
    <row r="96" spans="1:171" x14ac:dyDescent="0.2">
      <c r="A96" s="20">
        <v>217087267</v>
      </c>
      <c r="B96" s="6" t="s">
        <v>153</v>
      </c>
      <c r="C96" s="6" t="s">
        <v>200</v>
      </c>
      <c r="D96" s="6" t="s">
        <v>201</v>
      </c>
      <c r="E96" s="6" t="s">
        <v>169</v>
      </c>
      <c r="F96" s="6">
        <v>1112</v>
      </c>
      <c r="G96" s="6">
        <v>250</v>
      </c>
      <c r="H96" s="6" t="s">
        <v>1753</v>
      </c>
      <c r="I96" s="6"/>
      <c r="J96" s="6" t="s">
        <v>322</v>
      </c>
      <c r="K96" s="6" t="s">
        <v>204</v>
      </c>
      <c r="L96" s="6" t="s">
        <v>159</v>
      </c>
      <c r="M96" s="6">
        <v>48207</v>
      </c>
      <c r="N96" s="6">
        <v>5027</v>
      </c>
      <c r="O96" s="6">
        <v>264000</v>
      </c>
      <c r="P96" s="6">
        <v>2</v>
      </c>
      <c r="Q96" s="6">
        <v>2</v>
      </c>
      <c r="R96" s="6">
        <v>1214</v>
      </c>
      <c r="S96" s="6">
        <v>0</v>
      </c>
      <c r="T96" s="6" t="s">
        <v>617</v>
      </c>
      <c r="U96" s="6" t="s">
        <v>205</v>
      </c>
      <c r="V96" s="6" t="s">
        <v>343</v>
      </c>
      <c r="W96" s="6" t="s">
        <v>207</v>
      </c>
      <c r="X96" s="6"/>
      <c r="Y96" s="6">
        <v>650</v>
      </c>
      <c r="Z96" s="6" t="s">
        <v>208</v>
      </c>
      <c r="AA96" s="6"/>
      <c r="AB96" s="6"/>
      <c r="AC96" s="6"/>
      <c r="AD96" s="6"/>
      <c r="AE96" s="6"/>
      <c r="AF96" s="6"/>
      <c r="AG96" s="6"/>
      <c r="AH96" s="6"/>
      <c r="AI96" s="6"/>
      <c r="AJ96" s="6"/>
      <c r="AK96" s="6"/>
      <c r="AL96" s="6"/>
      <c r="AM96" s="6"/>
      <c r="AN96" s="6"/>
      <c r="AO96" s="6"/>
      <c r="AP96" s="6"/>
      <c r="AQ96" s="6"/>
      <c r="AR96" s="6"/>
      <c r="AS96" s="6"/>
      <c r="AT96" s="6" t="s">
        <v>276</v>
      </c>
      <c r="AU96" s="6" t="s">
        <v>1754</v>
      </c>
      <c r="AV96" s="6">
        <v>2483200822</v>
      </c>
      <c r="AW96" s="6" t="s">
        <v>403</v>
      </c>
      <c r="AX96" s="6"/>
      <c r="AY96" s="6" t="s">
        <v>1755</v>
      </c>
      <c r="AZ96" s="6" t="s">
        <v>169</v>
      </c>
      <c r="BA96" s="6" t="s">
        <v>220</v>
      </c>
      <c r="BB96" s="6" t="s">
        <v>171</v>
      </c>
      <c r="BC96" s="6" t="s">
        <v>1756</v>
      </c>
      <c r="BD96" s="6" t="s">
        <v>1757</v>
      </c>
      <c r="BE96" s="6"/>
      <c r="BF96" s="6"/>
      <c r="BG96" s="6" t="s">
        <v>523</v>
      </c>
      <c r="BH96" s="6"/>
      <c r="BI96" s="6"/>
      <c r="BJ96" s="6"/>
      <c r="BK96" s="6" t="s">
        <v>689</v>
      </c>
      <c r="BL96" s="6" t="s">
        <v>285</v>
      </c>
      <c r="BM96" s="6" t="s">
        <v>176</v>
      </c>
      <c r="BN96" s="6" t="b">
        <v>0</v>
      </c>
      <c r="BO96" s="6" t="b">
        <v>1</v>
      </c>
      <c r="BP96" s="6"/>
      <c r="BQ96" s="6" t="b">
        <v>0</v>
      </c>
      <c r="BR96" s="6"/>
      <c r="BS96" s="6"/>
      <c r="BT96" s="21"/>
      <c r="BU96" s="1">
        <v>43080.378287037034</v>
      </c>
      <c r="BV96" t="s">
        <v>177</v>
      </c>
      <c r="BW96">
        <v>269000</v>
      </c>
      <c r="BY96" t="s">
        <v>1758</v>
      </c>
      <c r="BZ96" t="s">
        <v>179</v>
      </c>
      <c r="CA96" t="s">
        <v>1759</v>
      </c>
      <c r="CB96" t="s">
        <v>1760</v>
      </c>
      <c r="CC96" t="s">
        <v>1761</v>
      </c>
      <c r="CD96">
        <v>221858</v>
      </c>
      <c r="CE96" s="2">
        <v>43004</v>
      </c>
      <c r="CF96">
        <v>359467</v>
      </c>
      <c r="CG96" t="s">
        <v>1762</v>
      </c>
      <c r="CH96" t="s">
        <v>1759</v>
      </c>
      <c r="CI96">
        <v>264000</v>
      </c>
      <c r="CJ96" s="2">
        <v>43004</v>
      </c>
      <c r="CK96" t="s">
        <v>183</v>
      </c>
      <c r="CL96" t="s">
        <v>184</v>
      </c>
      <c r="CR96">
        <v>275000</v>
      </c>
      <c r="CT96" t="s">
        <v>186</v>
      </c>
      <c r="CU96" t="s">
        <v>1763</v>
      </c>
      <c r="CZ96" t="b">
        <v>1</v>
      </c>
      <c r="DA96" t="b">
        <v>1</v>
      </c>
      <c r="DB96" t="b">
        <v>1</v>
      </c>
      <c r="DC96" t="b">
        <v>1</v>
      </c>
      <c r="DD96">
        <v>11</v>
      </c>
      <c r="DE96" t="b">
        <v>1</v>
      </c>
      <c r="DF96" t="s">
        <v>888</v>
      </c>
      <c r="DG96" t="s">
        <v>1764</v>
      </c>
      <c r="DJ96" t="s">
        <v>189</v>
      </c>
      <c r="DK96" t="s">
        <v>204</v>
      </c>
      <c r="DS96" t="s">
        <v>10</v>
      </c>
      <c r="DT96" t="s">
        <v>1765</v>
      </c>
      <c r="DU96" t="s">
        <v>191</v>
      </c>
      <c r="DX96" s="3">
        <v>1214</v>
      </c>
      <c r="DZ96" t="s">
        <v>1766</v>
      </c>
      <c r="EA96" s="3">
        <v>1214</v>
      </c>
      <c r="ED96">
        <v>543</v>
      </c>
      <c r="EE96">
        <v>70</v>
      </c>
      <c r="EF96" t="s">
        <v>237</v>
      </c>
      <c r="EG96" t="b">
        <v>0</v>
      </c>
      <c r="EH96" s="1">
        <v>43004.662557870368</v>
      </c>
      <c r="EI96" t="s">
        <v>195</v>
      </c>
      <c r="EJ96">
        <v>1112</v>
      </c>
      <c r="EM96" t="s">
        <v>1765</v>
      </c>
      <c r="EQ96">
        <v>1989</v>
      </c>
      <c r="ER96">
        <v>2012</v>
      </c>
      <c r="ES96" t="s">
        <v>197</v>
      </c>
      <c r="ET96">
        <v>5053</v>
      </c>
      <c r="EX96">
        <v>6</v>
      </c>
      <c r="EZ96" s="13">
        <f t="shared" si="15"/>
        <v>217.46293245469522</v>
      </c>
      <c r="FA96" s="13">
        <f t="shared" si="16"/>
        <v>206.58978583196046</v>
      </c>
      <c r="FB96" s="13">
        <f t="shared" si="17"/>
        <v>195.71663920922569</v>
      </c>
      <c r="FC96" s="13">
        <f>IF(K96=2,[1]Assumptions!$B$14,IF([1]Ferndale!K96=3,[1]Assumptions!$B$15,IF([1]Ferndale!K96=4,[1]Assumptions!$B$16,0)))</f>
        <v>0</v>
      </c>
      <c r="FD96" s="28"/>
      <c r="FE96" s="13">
        <f t="shared" si="18"/>
        <v>0</v>
      </c>
      <c r="FF96" s="13" t="e">
        <f>(J96/2)*[1]Assumptions!$H$2</f>
        <v>#VALUE!</v>
      </c>
      <c r="FG96" s="13">
        <f t="shared" si="19"/>
        <v>1200</v>
      </c>
      <c r="FH96" s="13">
        <f t="shared" si="20"/>
        <v>1133.7672678016379</v>
      </c>
      <c r="FI96" s="13">
        <f t="shared" si="21"/>
        <v>1020.390541021474</v>
      </c>
      <c r="FJ96" s="14" t="e">
        <f t="shared" si="13"/>
        <v>#VALUE!</v>
      </c>
      <c r="FK96" s="15">
        <f t="shared" si="14"/>
        <v>0</v>
      </c>
      <c r="FL96" s="16" t="e">
        <f t="shared" si="22"/>
        <v>#VALUE!</v>
      </c>
      <c r="FM96" s="16" t="e">
        <f t="shared" si="23"/>
        <v>#VALUE!</v>
      </c>
      <c r="FN96" s="16" t="e">
        <f t="shared" si="24"/>
        <v>#VALUE!</v>
      </c>
      <c r="FO96" s="16" t="e">
        <f t="shared" si="25"/>
        <v>#VALUE!</v>
      </c>
    </row>
    <row r="97" spans="1:171" x14ac:dyDescent="0.2">
      <c r="A97" s="20">
        <v>217086359</v>
      </c>
      <c r="B97" s="6" t="s">
        <v>153</v>
      </c>
      <c r="C97" s="6" t="s">
        <v>154</v>
      </c>
      <c r="D97" s="6" t="s">
        <v>298</v>
      </c>
      <c r="E97" s="6"/>
      <c r="F97" s="6"/>
      <c r="G97" s="6">
        <v>15032</v>
      </c>
      <c r="H97" s="6" t="s">
        <v>1767</v>
      </c>
      <c r="I97" s="6"/>
      <c r="J97" s="6"/>
      <c r="K97" s="6" t="s">
        <v>204</v>
      </c>
      <c r="L97" s="6" t="s">
        <v>159</v>
      </c>
      <c r="M97" s="6">
        <v>48224</v>
      </c>
      <c r="N97" s="6">
        <v>2804</v>
      </c>
      <c r="O97" s="6">
        <v>32999</v>
      </c>
      <c r="P97" s="6">
        <v>3</v>
      </c>
      <c r="Q97" s="6">
        <v>1.1000000000000001</v>
      </c>
      <c r="R97" s="6">
        <v>1380</v>
      </c>
      <c r="S97" s="6">
        <v>0.09</v>
      </c>
      <c r="T97" s="6" t="s">
        <v>160</v>
      </c>
      <c r="U97" s="6"/>
      <c r="V97" s="6" t="s">
        <v>302</v>
      </c>
      <c r="W97" s="6" t="s">
        <v>248</v>
      </c>
      <c r="X97" s="6"/>
      <c r="Y97" s="6"/>
      <c r="Z97" s="6"/>
      <c r="AA97" s="6"/>
      <c r="AB97" s="6" t="s">
        <v>163</v>
      </c>
      <c r="AC97" s="6"/>
      <c r="AD97" s="6"/>
      <c r="AE97" s="6"/>
      <c r="AF97" s="6"/>
      <c r="AG97" s="6"/>
      <c r="AH97" s="6"/>
      <c r="AI97" s="6"/>
      <c r="AJ97" s="6"/>
      <c r="AK97" s="6"/>
      <c r="AL97" s="6"/>
      <c r="AM97" s="6"/>
      <c r="AN97" s="6"/>
      <c r="AO97" s="6"/>
      <c r="AP97" s="6"/>
      <c r="AQ97" s="6"/>
      <c r="AR97" s="6"/>
      <c r="AS97" s="6"/>
      <c r="AT97" s="6" t="s">
        <v>345</v>
      </c>
      <c r="AU97" s="6" t="s">
        <v>1768</v>
      </c>
      <c r="AV97" s="6" t="s">
        <v>1769</v>
      </c>
      <c r="AW97" s="6" t="s">
        <v>403</v>
      </c>
      <c r="AX97" s="6"/>
      <c r="AY97" s="6" t="s">
        <v>1770</v>
      </c>
      <c r="AZ97" s="6" t="s">
        <v>169</v>
      </c>
      <c r="BA97" s="6" t="s">
        <v>1737</v>
      </c>
      <c r="BB97" s="6" t="s">
        <v>254</v>
      </c>
      <c r="BC97" s="6" t="s">
        <v>310</v>
      </c>
      <c r="BD97" s="6"/>
      <c r="BE97" s="6" t="s">
        <v>256</v>
      </c>
      <c r="BF97" s="6" t="s">
        <v>257</v>
      </c>
      <c r="BG97" s="6" t="s">
        <v>173</v>
      </c>
      <c r="BH97" s="6">
        <v>4135</v>
      </c>
      <c r="BI97" s="6" t="s">
        <v>1402</v>
      </c>
      <c r="BJ97" s="6" t="s">
        <v>258</v>
      </c>
      <c r="BK97" s="6" t="s">
        <v>284</v>
      </c>
      <c r="BL97" s="6" t="s">
        <v>285</v>
      </c>
      <c r="BM97" s="6" t="s">
        <v>176</v>
      </c>
      <c r="BN97" s="6" t="b">
        <v>0</v>
      </c>
      <c r="BO97" s="6" t="b">
        <v>1</v>
      </c>
      <c r="BP97" s="6"/>
      <c r="BQ97" s="6" t="b">
        <v>0</v>
      </c>
      <c r="BR97" s="6"/>
      <c r="BS97" s="6"/>
      <c r="BT97" s="21"/>
      <c r="BU97" s="1">
        <v>43200.897592592592</v>
      </c>
      <c r="BV97" t="s">
        <v>177</v>
      </c>
      <c r="BW97">
        <v>38000</v>
      </c>
      <c r="BY97" t="s">
        <v>1771</v>
      </c>
      <c r="BZ97" t="s">
        <v>179</v>
      </c>
      <c r="CA97" t="s">
        <v>1772</v>
      </c>
      <c r="CB97" t="s">
        <v>1773</v>
      </c>
      <c r="CC97" t="s">
        <v>1774</v>
      </c>
      <c r="CD97">
        <v>370585</v>
      </c>
      <c r="CE97" s="2">
        <v>43005</v>
      </c>
      <c r="CF97">
        <v>306907</v>
      </c>
      <c r="CG97" t="s">
        <v>1775</v>
      </c>
      <c r="CH97" t="s">
        <v>1772</v>
      </c>
      <c r="CI97">
        <v>32999</v>
      </c>
      <c r="CJ97" s="2">
        <v>43001</v>
      </c>
      <c r="CK97" t="s">
        <v>183</v>
      </c>
      <c r="CL97" t="s">
        <v>184</v>
      </c>
      <c r="CN97" t="s">
        <v>1776</v>
      </c>
      <c r="CR97">
        <v>43000</v>
      </c>
      <c r="CT97" t="s">
        <v>186</v>
      </c>
      <c r="CU97" t="s">
        <v>1777</v>
      </c>
      <c r="CZ97" t="b">
        <v>1</v>
      </c>
      <c r="DA97" t="b">
        <v>1</v>
      </c>
      <c r="DB97" t="b">
        <v>1</v>
      </c>
      <c r="DC97" t="b">
        <v>1</v>
      </c>
      <c r="DD97">
        <v>1</v>
      </c>
      <c r="DE97" t="b">
        <v>0</v>
      </c>
      <c r="DF97" t="s">
        <v>453</v>
      </c>
      <c r="DG97" t="s">
        <v>1778</v>
      </c>
      <c r="DH97" t="s">
        <v>1779</v>
      </c>
      <c r="DJ97" t="s">
        <v>189</v>
      </c>
      <c r="DK97" t="s">
        <v>204</v>
      </c>
      <c r="DS97" t="s">
        <v>10</v>
      </c>
      <c r="DT97" t="s">
        <v>190</v>
      </c>
      <c r="DU97" t="s">
        <v>191</v>
      </c>
      <c r="DX97" s="3">
        <v>1380</v>
      </c>
      <c r="DZ97" t="s">
        <v>295</v>
      </c>
      <c r="EA97" s="3">
        <v>1380</v>
      </c>
      <c r="EB97">
        <v>692</v>
      </c>
      <c r="EC97" t="s">
        <v>1780</v>
      </c>
      <c r="ED97">
        <v>1016.28</v>
      </c>
      <c r="EE97">
        <v>150.93</v>
      </c>
      <c r="EF97" t="s">
        <v>237</v>
      </c>
      <c r="EG97" t="b">
        <v>0</v>
      </c>
      <c r="EH97" s="1">
        <v>43001.459097222221</v>
      </c>
      <c r="EI97" t="s">
        <v>195</v>
      </c>
      <c r="EL97" t="s">
        <v>176</v>
      </c>
      <c r="EM97" t="s">
        <v>196</v>
      </c>
      <c r="EQ97">
        <v>1946</v>
      </c>
      <c r="ES97" t="s">
        <v>197</v>
      </c>
      <c r="ET97">
        <v>5055</v>
      </c>
      <c r="EU97" t="s">
        <v>418</v>
      </c>
      <c r="EV97" t="s">
        <v>199</v>
      </c>
      <c r="EX97">
        <v>8</v>
      </c>
      <c r="EZ97" s="13">
        <f t="shared" si="15"/>
        <v>23.912318840579712</v>
      </c>
      <c r="FA97" s="13">
        <f t="shared" si="16"/>
        <v>22.716702898550725</v>
      </c>
      <c r="FB97" s="13">
        <f t="shared" si="17"/>
        <v>21.521086956521742</v>
      </c>
      <c r="FC97" s="13">
        <f>IF(K97=2,[1]Assumptions!$B$14,IF([1]Ferndale!K97=3,[1]Assumptions!$B$15,IF([1]Ferndale!K97=4,[1]Assumptions!$B$16,0)))</f>
        <v>0</v>
      </c>
      <c r="FD97" s="28"/>
      <c r="FE97" s="13">
        <f t="shared" si="18"/>
        <v>0</v>
      </c>
      <c r="FF97" s="13">
        <f>(J97/2)*[1]Assumptions!$H$2</f>
        <v>0</v>
      </c>
      <c r="FG97" s="13">
        <f t="shared" si="19"/>
        <v>0</v>
      </c>
      <c r="FH97" s="13">
        <f t="shared" si="20"/>
        <v>141.71661390222062</v>
      </c>
      <c r="FI97" s="13">
        <f t="shared" si="21"/>
        <v>127.54495251199857</v>
      </c>
      <c r="FJ97" s="14" t="e">
        <f t="shared" si="13"/>
        <v>#DIV/0!</v>
      </c>
      <c r="FK97" s="15">
        <f t="shared" si="14"/>
        <v>0</v>
      </c>
      <c r="FL97" s="16">
        <f t="shared" si="22"/>
        <v>0</v>
      </c>
      <c r="FM97" s="16">
        <f t="shared" si="23"/>
        <v>-0.25767437904582674</v>
      </c>
      <c r="FN97" s="16">
        <f t="shared" si="24"/>
        <v>0</v>
      </c>
      <c r="FO97" s="16">
        <f t="shared" si="25"/>
        <v>-0.25767437904582674</v>
      </c>
    </row>
    <row r="98" spans="1:171" x14ac:dyDescent="0.2">
      <c r="A98" s="20">
        <v>217078125</v>
      </c>
      <c r="B98" s="6" t="s">
        <v>153</v>
      </c>
      <c r="C98" s="6" t="s">
        <v>154</v>
      </c>
      <c r="D98" s="6" t="s">
        <v>242</v>
      </c>
      <c r="E98" s="6"/>
      <c r="F98" s="6"/>
      <c r="G98" s="6">
        <v>5962</v>
      </c>
      <c r="H98" s="6" t="s">
        <v>1781</v>
      </c>
      <c r="I98" s="6"/>
      <c r="J98" s="6" t="s">
        <v>157</v>
      </c>
      <c r="K98" s="6" t="s">
        <v>204</v>
      </c>
      <c r="L98" s="6" t="s">
        <v>159</v>
      </c>
      <c r="M98" s="6">
        <v>48208</v>
      </c>
      <c r="N98" s="6">
        <v>1609</v>
      </c>
      <c r="O98" s="6">
        <v>45000</v>
      </c>
      <c r="P98" s="6">
        <v>4</v>
      </c>
      <c r="Q98" s="6">
        <v>2</v>
      </c>
      <c r="R98" s="6">
        <v>1535</v>
      </c>
      <c r="S98" s="6">
        <v>0.1</v>
      </c>
      <c r="T98" s="6" t="s">
        <v>617</v>
      </c>
      <c r="U98" s="6"/>
      <c r="V98" s="6" t="s">
        <v>302</v>
      </c>
      <c r="W98" s="6" t="s">
        <v>1782</v>
      </c>
      <c r="X98" s="6">
        <v>0</v>
      </c>
      <c r="Y98" s="6"/>
      <c r="Z98" s="6"/>
      <c r="AA98" s="6"/>
      <c r="AB98" s="6" t="s">
        <v>163</v>
      </c>
      <c r="AC98" s="6"/>
      <c r="AD98" s="6"/>
      <c r="AE98" s="6"/>
      <c r="AF98" s="6"/>
      <c r="AG98" s="6"/>
      <c r="AH98" s="6"/>
      <c r="AI98" s="6"/>
      <c r="AJ98" s="6"/>
      <c r="AK98" s="6"/>
      <c r="AL98" s="6"/>
      <c r="AM98" s="6"/>
      <c r="AN98" s="6"/>
      <c r="AO98" s="6"/>
      <c r="AP98" s="6"/>
      <c r="AQ98" s="6"/>
      <c r="AR98" s="6"/>
      <c r="AS98" s="6"/>
      <c r="AT98" s="6" t="s">
        <v>423</v>
      </c>
      <c r="AU98" s="6" t="s">
        <v>931</v>
      </c>
      <c r="AV98" s="6" t="s">
        <v>932</v>
      </c>
      <c r="AW98" s="6"/>
      <c r="AX98" s="6"/>
      <c r="AY98" s="6" t="s">
        <v>1783</v>
      </c>
      <c r="AZ98" s="6" t="s">
        <v>218</v>
      </c>
      <c r="BA98" s="6" t="s">
        <v>1784</v>
      </c>
      <c r="BB98" s="6" t="s">
        <v>171</v>
      </c>
      <c r="BC98" s="6" t="s">
        <v>1785</v>
      </c>
      <c r="BD98" s="6" t="s">
        <v>1786</v>
      </c>
      <c r="BE98" s="6" t="s">
        <v>522</v>
      </c>
      <c r="BF98" s="6" t="s">
        <v>257</v>
      </c>
      <c r="BG98" s="6" t="s">
        <v>173</v>
      </c>
      <c r="BH98" s="6">
        <v>30</v>
      </c>
      <c r="BI98" s="6"/>
      <c r="BJ98" s="6"/>
      <c r="BK98" s="6" t="s">
        <v>174</v>
      </c>
      <c r="BL98" s="6" t="s">
        <v>285</v>
      </c>
      <c r="BM98" s="6" t="s">
        <v>176</v>
      </c>
      <c r="BN98" s="6" t="b">
        <v>1</v>
      </c>
      <c r="BO98" s="6" t="b">
        <v>1</v>
      </c>
      <c r="BP98" s="6"/>
      <c r="BQ98" s="6" t="b">
        <v>0</v>
      </c>
      <c r="BR98" s="6"/>
      <c r="BS98" s="6"/>
      <c r="BT98" s="21"/>
      <c r="BU98" s="1">
        <v>43216.513819444444</v>
      </c>
      <c r="BV98" t="s">
        <v>587</v>
      </c>
      <c r="BW98">
        <v>55000</v>
      </c>
      <c r="BX98" t="s">
        <v>588</v>
      </c>
      <c r="BY98" t="s">
        <v>1787</v>
      </c>
      <c r="BZ98" t="s">
        <v>179</v>
      </c>
      <c r="CA98" t="s">
        <v>287</v>
      </c>
      <c r="CB98" t="s">
        <v>937</v>
      </c>
      <c r="CC98" t="s">
        <v>931</v>
      </c>
      <c r="CD98">
        <v>386964</v>
      </c>
      <c r="CE98" s="2">
        <v>42977</v>
      </c>
      <c r="CF98">
        <v>386963</v>
      </c>
      <c r="CG98" t="s">
        <v>289</v>
      </c>
      <c r="CH98" t="s">
        <v>287</v>
      </c>
      <c r="CI98">
        <v>45000</v>
      </c>
      <c r="CJ98" s="2">
        <v>42977</v>
      </c>
      <c r="CK98" t="s">
        <v>183</v>
      </c>
      <c r="CL98" t="s">
        <v>184</v>
      </c>
      <c r="CN98" t="s">
        <v>1788</v>
      </c>
      <c r="CR98">
        <v>75000</v>
      </c>
      <c r="CT98" t="s">
        <v>186</v>
      </c>
      <c r="CU98" t="s">
        <v>1789</v>
      </c>
      <c r="CZ98" t="b">
        <v>1</v>
      </c>
      <c r="DA98" t="b">
        <v>1</v>
      </c>
      <c r="DB98" t="b">
        <v>1</v>
      </c>
      <c r="DC98" t="b">
        <v>1</v>
      </c>
      <c r="DD98">
        <v>24</v>
      </c>
      <c r="DE98" t="b">
        <v>0</v>
      </c>
      <c r="DF98" t="s">
        <v>1790</v>
      </c>
      <c r="DG98" t="s">
        <v>1791</v>
      </c>
      <c r="DH98" t="s">
        <v>1792</v>
      </c>
      <c r="DJ98" t="s">
        <v>269</v>
      </c>
      <c r="DK98" t="s">
        <v>204</v>
      </c>
      <c r="DS98" t="s">
        <v>10</v>
      </c>
      <c r="DT98" t="s">
        <v>190</v>
      </c>
      <c r="DU98" t="s">
        <v>191</v>
      </c>
      <c r="DX98" s="3">
        <v>1535</v>
      </c>
      <c r="DZ98" t="s">
        <v>295</v>
      </c>
      <c r="EA98" s="3">
        <v>1535</v>
      </c>
      <c r="EB98">
        <v>720</v>
      </c>
      <c r="EC98" t="s">
        <v>1793</v>
      </c>
      <c r="ED98">
        <v>495</v>
      </c>
      <c r="EE98">
        <v>49</v>
      </c>
      <c r="EF98" t="s">
        <v>438</v>
      </c>
      <c r="EG98" t="b">
        <v>0</v>
      </c>
      <c r="EH98" s="1">
        <v>42977.220879629633</v>
      </c>
      <c r="EI98" t="s">
        <v>195</v>
      </c>
      <c r="EL98" t="s">
        <v>176</v>
      </c>
      <c r="EM98" t="s">
        <v>196</v>
      </c>
      <c r="EQ98">
        <v>1905</v>
      </c>
      <c r="ES98" t="s">
        <v>197</v>
      </c>
      <c r="ET98">
        <v>5043</v>
      </c>
      <c r="EU98" t="s">
        <v>198</v>
      </c>
      <c r="EV98" t="s">
        <v>199</v>
      </c>
      <c r="EX98">
        <v>9</v>
      </c>
      <c r="EZ98" s="13">
        <f t="shared" si="15"/>
        <v>29.315960912052116</v>
      </c>
      <c r="FA98" s="13">
        <f t="shared" si="16"/>
        <v>27.850162866449512</v>
      </c>
      <c r="FB98" s="13">
        <f t="shared" si="17"/>
        <v>26.384364820846905</v>
      </c>
      <c r="FC98" s="13">
        <f>IF(K98=2,[1]Assumptions!$B$14,IF([1]Ferndale!K98=3,[1]Assumptions!$B$15,IF([1]Ferndale!K98=4,[1]Assumptions!$B$16,0)))</f>
        <v>0</v>
      </c>
      <c r="FD98" s="28"/>
      <c r="FE98" s="13">
        <f t="shared" si="18"/>
        <v>0</v>
      </c>
      <c r="FF98" s="13" t="e">
        <f>(J98/2)*[1]Assumptions!$H$2</f>
        <v>#VALUE!</v>
      </c>
      <c r="FG98" s="13">
        <f t="shared" si="19"/>
        <v>1200</v>
      </c>
      <c r="FH98" s="13">
        <f t="shared" si="20"/>
        <v>193.25578428437007</v>
      </c>
      <c r="FI98" s="13">
        <f t="shared" si="21"/>
        <v>173.93020585593305</v>
      </c>
      <c r="FJ98" s="14" t="e">
        <f t="shared" si="13"/>
        <v>#VALUE!</v>
      </c>
      <c r="FK98" s="15">
        <f t="shared" si="14"/>
        <v>0</v>
      </c>
      <c r="FL98" s="16" t="e">
        <f t="shared" si="22"/>
        <v>#VALUE!</v>
      </c>
      <c r="FM98" s="16" t="e">
        <f t="shared" si="23"/>
        <v>#VALUE!</v>
      </c>
      <c r="FN98" s="16" t="e">
        <f t="shared" si="24"/>
        <v>#VALUE!</v>
      </c>
      <c r="FO98" s="16" t="e">
        <f t="shared" si="25"/>
        <v>#VALUE!</v>
      </c>
    </row>
    <row r="99" spans="1:171" x14ac:dyDescent="0.2">
      <c r="A99" s="20">
        <v>217076116</v>
      </c>
      <c r="B99" s="6" t="s">
        <v>153</v>
      </c>
      <c r="C99" s="6" t="s">
        <v>200</v>
      </c>
      <c r="D99" s="6" t="s">
        <v>1167</v>
      </c>
      <c r="E99" s="6"/>
      <c r="F99" s="6"/>
      <c r="G99" s="6">
        <v>659</v>
      </c>
      <c r="H99" s="6" t="s">
        <v>1794</v>
      </c>
      <c r="I99" s="6"/>
      <c r="J99" s="6"/>
      <c r="K99" s="6" t="s">
        <v>204</v>
      </c>
      <c r="L99" s="6" t="s">
        <v>159</v>
      </c>
      <c r="M99" s="6">
        <v>48226</v>
      </c>
      <c r="N99" s="6"/>
      <c r="O99" s="6">
        <v>378047</v>
      </c>
      <c r="P99" s="6">
        <v>1</v>
      </c>
      <c r="Q99" s="6">
        <v>1</v>
      </c>
      <c r="R99" s="6">
        <v>889</v>
      </c>
      <c r="S99" s="6">
        <v>0</v>
      </c>
      <c r="T99" s="6" t="s">
        <v>160</v>
      </c>
      <c r="U99" s="6" t="s">
        <v>846</v>
      </c>
      <c r="V99" s="6" t="s">
        <v>343</v>
      </c>
      <c r="W99" s="6" t="s">
        <v>1308</v>
      </c>
      <c r="X99" s="6"/>
      <c r="Y99" s="6"/>
      <c r="Z99" s="6" t="s">
        <v>208</v>
      </c>
      <c r="AA99" s="6"/>
      <c r="AB99" s="6" t="s">
        <v>1039</v>
      </c>
      <c r="AC99" s="6"/>
      <c r="AD99" s="6"/>
      <c r="AE99" s="6"/>
      <c r="AF99" s="6"/>
      <c r="AG99" s="6"/>
      <c r="AH99" s="6"/>
      <c r="AI99" s="6"/>
      <c r="AJ99" s="6"/>
      <c r="AK99" s="6"/>
      <c r="AL99" s="6"/>
      <c r="AM99" s="6"/>
      <c r="AN99" s="6"/>
      <c r="AO99" s="6"/>
      <c r="AP99" s="6"/>
      <c r="AQ99" s="6"/>
      <c r="AR99" s="6"/>
      <c r="AS99" s="6" t="s">
        <v>775</v>
      </c>
      <c r="AT99" s="6" t="s">
        <v>400</v>
      </c>
      <c r="AU99" s="6" t="s">
        <v>1318</v>
      </c>
      <c r="AV99" s="6" t="s">
        <v>1310</v>
      </c>
      <c r="AW99" s="6" t="s">
        <v>403</v>
      </c>
      <c r="AX99" s="6"/>
      <c r="AY99" s="6" t="s">
        <v>1311</v>
      </c>
      <c r="AZ99" s="6" t="s">
        <v>169</v>
      </c>
      <c r="BA99" s="6" t="s">
        <v>1312</v>
      </c>
      <c r="BB99" s="6" t="s">
        <v>171</v>
      </c>
      <c r="BC99" s="6" t="s">
        <v>1313</v>
      </c>
      <c r="BD99" s="6" t="s">
        <v>1314</v>
      </c>
      <c r="BE99" s="6"/>
      <c r="BF99" s="6"/>
      <c r="BG99" s="6" t="s">
        <v>173</v>
      </c>
      <c r="BH99" s="6"/>
      <c r="BI99" s="6"/>
      <c r="BJ99" s="6" t="s">
        <v>1315</v>
      </c>
      <c r="BK99" s="6" t="s">
        <v>284</v>
      </c>
      <c r="BL99" s="6" t="s">
        <v>285</v>
      </c>
      <c r="BM99" s="6" t="s">
        <v>176</v>
      </c>
      <c r="BN99" s="6" t="b">
        <v>0</v>
      </c>
      <c r="BO99" s="6" t="b">
        <v>1</v>
      </c>
      <c r="BP99" s="6" t="s">
        <v>1316</v>
      </c>
      <c r="BQ99" s="6" t="b">
        <v>0</v>
      </c>
      <c r="BR99" s="6"/>
      <c r="BS99" s="6"/>
      <c r="BT99" s="21"/>
      <c r="BU99" s="1">
        <v>42997.601435185185</v>
      </c>
      <c r="BV99" t="s">
        <v>259</v>
      </c>
      <c r="BY99" t="s">
        <v>292</v>
      </c>
      <c r="BZ99" t="s">
        <v>179</v>
      </c>
      <c r="CA99" t="s">
        <v>410</v>
      </c>
      <c r="CB99" t="s">
        <v>1317</v>
      </c>
      <c r="CC99" t="s">
        <v>1318</v>
      </c>
      <c r="CD99">
        <v>329715</v>
      </c>
      <c r="CE99" s="2">
        <v>42997</v>
      </c>
      <c r="CF99">
        <v>5477</v>
      </c>
      <c r="CG99" t="s">
        <v>413</v>
      </c>
      <c r="CH99" t="s">
        <v>410</v>
      </c>
      <c r="CI99">
        <v>378047</v>
      </c>
      <c r="CJ99" s="2">
        <v>42997</v>
      </c>
      <c r="CK99" t="s">
        <v>183</v>
      </c>
      <c r="CL99" t="s">
        <v>184</v>
      </c>
      <c r="CR99">
        <v>378047</v>
      </c>
      <c r="CT99" t="s">
        <v>186</v>
      </c>
      <c r="CU99" t="s">
        <v>1319</v>
      </c>
      <c r="CZ99" t="b">
        <v>1</v>
      </c>
      <c r="DA99" t="b">
        <v>1</v>
      </c>
      <c r="DB99" t="b">
        <v>1</v>
      </c>
      <c r="DC99" t="b">
        <v>1</v>
      </c>
      <c r="DD99">
        <v>10</v>
      </c>
      <c r="DE99" t="b">
        <v>1</v>
      </c>
      <c r="DF99" t="s">
        <v>292</v>
      </c>
      <c r="DG99" t="s">
        <v>1795</v>
      </c>
      <c r="DH99" t="s">
        <v>1795</v>
      </c>
      <c r="DJ99" t="s">
        <v>189</v>
      </c>
      <c r="DK99" t="s">
        <v>204</v>
      </c>
      <c r="DS99" t="s">
        <v>10</v>
      </c>
      <c r="DT99" t="s">
        <v>190</v>
      </c>
      <c r="DU99" t="s">
        <v>191</v>
      </c>
      <c r="DX99">
        <v>889</v>
      </c>
      <c r="DZ99" t="s">
        <v>1321</v>
      </c>
      <c r="EA99">
        <v>889</v>
      </c>
      <c r="EC99" t="s">
        <v>1796</v>
      </c>
      <c r="ED99">
        <v>0</v>
      </c>
      <c r="EE99">
        <v>0</v>
      </c>
      <c r="EF99" t="s">
        <v>237</v>
      </c>
      <c r="EG99" t="b">
        <v>0</v>
      </c>
      <c r="EH99" s="1">
        <v>42970.624618055554</v>
      </c>
      <c r="EI99" t="s">
        <v>195</v>
      </c>
      <c r="EL99" t="s">
        <v>176</v>
      </c>
      <c r="EM99" t="s">
        <v>196</v>
      </c>
      <c r="EQ99">
        <v>2017</v>
      </c>
      <c r="ES99" t="s">
        <v>197</v>
      </c>
      <c r="ET99">
        <v>5101</v>
      </c>
      <c r="EX99">
        <v>5</v>
      </c>
      <c r="EZ99" s="13">
        <f t="shared" si="15"/>
        <v>425.24971878515186</v>
      </c>
      <c r="FA99" s="13">
        <f t="shared" si="16"/>
        <v>403.9872328458942</v>
      </c>
      <c r="FB99" s="13">
        <f t="shared" si="17"/>
        <v>382.72474690663665</v>
      </c>
      <c r="FC99" s="13">
        <f>IF(K99=2,[1]Assumptions!$B$14,IF([1]Ferndale!K99=3,[1]Assumptions!$B$15,IF([1]Ferndale!K99=4,[1]Assumptions!$B$16,0)))</f>
        <v>0</v>
      </c>
      <c r="FD99" s="28"/>
      <c r="FE99" s="13">
        <f t="shared" si="18"/>
        <v>0</v>
      </c>
      <c r="FF99" s="13">
        <f>(J99/2)*[1]Assumptions!$H$2</f>
        <v>0</v>
      </c>
      <c r="FG99" s="13">
        <f t="shared" si="19"/>
        <v>0</v>
      </c>
      <c r="FH99" s="13">
        <f t="shared" si="20"/>
        <v>1623.5504329189612</v>
      </c>
      <c r="FI99" s="13">
        <f t="shared" si="21"/>
        <v>1461.1953896270652</v>
      </c>
      <c r="FJ99" s="14" t="e">
        <f t="shared" si="13"/>
        <v>#DIV/0!</v>
      </c>
      <c r="FK99" s="15">
        <f t="shared" si="14"/>
        <v>0</v>
      </c>
      <c r="FL99" s="16">
        <f t="shared" si="22"/>
        <v>0</v>
      </c>
      <c r="FM99" s="16">
        <f t="shared" si="23"/>
        <v>-0.25767437904582674</v>
      </c>
      <c r="FN99" s="16">
        <f t="shared" si="24"/>
        <v>0</v>
      </c>
      <c r="FO99" s="16">
        <f t="shared" si="25"/>
        <v>-0.25767437904582674</v>
      </c>
    </row>
    <row r="100" spans="1:171" x14ac:dyDescent="0.2">
      <c r="A100" s="20">
        <v>218027358</v>
      </c>
      <c r="B100" s="6" t="s">
        <v>153</v>
      </c>
      <c r="C100" s="6" t="s">
        <v>154</v>
      </c>
      <c r="D100" s="6" t="s">
        <v>298</v>
      </c>
      <c r="E100" s="6"/>
      <c r="F100" s="6"/>
      <c r="G100" s="6">
        <v>13121</v>
      </c>
      <c r="H100" s="6" t="s">
        <v>1797</v>
      </c>
      <c r="I100" s="6"/>
      <c r="J100" s="6" t="s">
        <v>322</v>
      </c>
      <c r="K100" s="6" t="s">
        <v>204</v>
      </c>
      <c r="L100" s="6" t="s">
        <v>159</v>
      </c>
      <c r="M100" s="6">
        <v>48213</v>
      </c>
      <c r="N100" s="6">
        <v>3654</v>
      </c>
      <c r="O100" s="6">
        <v>69900</v>
      </c>
      <c r="P100" s="6">
        <v>3</v>
      </c>
      <c r="Q100" s="6">
        <v>1</v>
      </c>
      <c r="R100" s="6">
        <v>1152</v>
      </c>
      <c r="S100" s="6">
        <v>0.11</v>
      </c>
      <c r="T100" s="6" t="s">
        <v>245</v>
      </c>
      <c r="U100" s="6" t="s">
        <v>1798</v>
      </c>
      <c r="V100" s="6" t="s">
        <v>302</v>
      </c>
      <c r="W100" s="6" t="s">
        <v>248</v>
      </c>
      <c r="X100" s="6">
        <v>240</v>
      </c>
      <c r="Y100" s="6"/>
      <c r="Z100" s="6"/>
      <c r="AA100" s="6"/>
      <c r="AB100" s="6" t="s">
        <v>458</v>
      </c>
      <c r="AC100" s="6"/>
      <c r="AD100" s="6"/>
      <c r="AE100" s="6"/>
      <c r="AF100" s="6"/>
      <c r="AG100" s="6"/>
      <c r="AH100" s="6"/>
      <c r="AI100" s="6"/>
      <c r="AJ100" s="6"/>
      <c r="AK100" s="6"/>
      <c r="AL100" s="6"/>
      <c r="AM100" s="6"/>
      <c r="AN100" s="6"/>
      <c r="AO100" s="6"/>
      <c r="AP100" s="6"/>
      <c r="AQ100" s="6"/>
      <c r="AR100" s="6"/>
      <c r="AS100" s="6"/>
      <c r="AT100" s="6" t="s">
        <v>276</v>
      </c>
      <c r="AU100" s="6" t="s">
        <v>1799</v>
      </c>
      <c r="AV100" s="6" t="s">
        <v>1800</v>
      </c>
      <c r="AW100" s="6" t="s">
        <v>167</v>
      </c>
      <c r="AX100" s="22">
        <v>20000</v>
      </c>
      <c r="AY100" s="6" t="s">
        <v>1801</v>
      </c>
      <c r="AZ100" s="6" t="s">
        <v>169</v>
      </c>
      <c r="BA100" s="6" t="s">
        <v>1555</v>
      </c>
      <c r="BB100" s="6" t="s">
        <v>254</v>
      </c>
      <c r="BC100" s="6" t="s">
        <v>1802</v>
      </c>
      <c r="BD100" s="6"/>
      <c r="BE100" s="6" t="s">
        <v>256</v>
      </c>
      <c r="BF100" s="6" t="s">
        <v>257</v>
      </c>
      <c r="BG100" s="6" t="s">
        <v>173</v>
      </c>
      <c r="BH100" s="6">
        <v>20</v>
      </c>
      <c r="BI100" s="6"/>
      <c r="BJ100" s="6" t="s">
        <v>258</v>
      </c>
      <c r="BK100" s="6" t="s">
        <v>223</v>
      </c>
      <c r="BL100" s="6" t="s">
        <v>285</v>
      </c>
      <c r="BM100" s="6" t="s">
        <v>176</v>
      </c>
      <c r="BN100" s="6" t="b">
        <v>0</v>
      </c>
      <c r="BO100" s="6" t="b">
        <v>1</v>
      </c>
      <c r="BP100" s="6"/>
      <c r="BQ100" s="6" t="b">
        <v>1</v>
      </c>
      <c r="BR100" s="6">
        <v>8</v>
      </c>
      <c r="BS100" s="6">
        <v>600</v>
      </c>
      <c r="BT100" s="21">
        <v>120</v>
      </c>
      <c r="BU100" s="1">
        <v>43205.440474537034</v>
      </c>
      <c r="BV100" t="s">
        <v>177</v>
      </c>
      <c r="BW100">
        <v>72900</v>
      </c>
      <c r="BY100" t="s">
        <v>1803</v>
      </c>
      <c r="BZ100" t="s">
        <v>179</v>
      </c>
      <c r="CA100" t="s">
        <v>1804</v>
      </c>
      <c r="CB100" t="s">
        <v>1805</v>
      </c>
      <c r="CC100" t="s">
        <v>1799</v>
      </c>
      <c r="CD100">
        <v>399989</v>
      </c>
      <c r="CE100" s="2">
        <v>43194</v>
      </c>
      <c r="CF100">
        <v>400482</v>
      </c>
      <c r="CG100" t="s">
        <v>1806</v>
      </c>
      <c r="CH100" t="s">
        <v>1804</v>
      </c>
      <c r="CI100">
        <v>69900</v>
      </c>
      <c r="CJ100" s="2">
        <v>43194</v>
      </c>
      <c r="CK100" t="s">
        <v>183</v>
      </c>
      <c r="CL100" t="s">
        <v>184</v>
      </c>
      <c r="CN100" t="s">
        <v>1807</v>
      </c>
      <c r="CR100">
        <v>69900</v>
      </c>
      <c r="CT100" t="s">
        <v>186</v>
      </c>
      <c r="CU100" t="s">
        <v>1808</v>
      </c>
      <c r="CZ100" t="b">
        <v>1</v>
      </c>
      <c r="DA100" t="b">
        <v>1</v>
      </c>
      <c r="DB100" t="b">
        <v>1</v>
      </c>
      <c r="DC100" t="b">
        <v>1</v>
      </c>
      <c r="DD100">
        <v>8</v>
      </c>
      <c r="DE100" t="b">
        <v>0</v>
      </c>
      <c r="DF100" t="s">
        <v>1809</v>
      </c>
      <c r="DG100" t="s">
        <v>1810</v>
      </c>
      <c r="DH100" t="s">
        <v>1810</v>
      </c>
      <c r="DJ100" t="s">
        <v>189</v>
      </c>
      <c r="DK100" t="s">
        <v>204</v>
      </c>
      <c r="DS100" t="s">
        <v>10</v>
      </c>
      <c r="DT100" t="s">
        <v>613</v>
      </c>
      <c r="DU100" t="s">
        <v>191</v>
      </c>
      <c r="DX100" s="3">
        <v>1752</v>
      </c>
      <c r="DY100">
        <v>600</v>
      </c>
      <c r="DZ100" t="s">
        <v>295</v>
      </c>
      <c r="EA100" s="3">
        <v>1152</v>
      </c>
      <c r="EB100">
        <v>600</v>
      </c>
      <c r="EC100" t="s">
        <v>1811</v>
      </c>
      <c r="ED100">
        <v>240</v>
      </c>
      <c r="EE100">
        <v>0</v>
      </c>
      <c r="EF100" t="s">
        <v>1812</v>
      </c>
      <c r="EG100" t="b">
        <v>0</v>
      </c>
      <c r="EH100" s="1">
        <v>43194.407557870371</v>
      </c>
      <c r="EI100" t="s">
        <v>195</v>
      </c>
      <c r="EM100" t="s">
        <v>196</v>
      </c>
      <c r="EQ100">
        <v>1950</v>
      </c>
      <c r="ES100" t="s">
        <v>197</v>
      </c>
      <c r="ET100">
        <v>5055</v>
      </c>
      <c r="EU100" t="s">
        <v>1664</v>
      </c>
      <c r="EV100" t="s">
        <v>199</v>
      </c>
      <c r="EX100">
        <v>8</v>
      </c>
      <c r="EZ100" s="13">
        <f t="shared" si="15"/>
        <v>60.677083333333336</v>
      </c>
      <c r="FA100" s="13">
        <f t="shared" si="16"/>
        <v>57.643229166666664</v>
      </c>
      <c r="FB100" s="13">
        <f t="shared" si="17"/>
        <v>54.609375</v>
      </c>
      <c r="FC100" s="13">
        <f>IF(K100=2,[1]Assumptions!$B$14,IF([1]Ferndale!K100=3,[1]Assumptions!$B$15,IF([1]Ferndale!K100=4,[1]Assumptions!$B$16,0)))</f>
        <v>0</v>
      </c>
      <c r="FD100" s="28"/>
      <c r="FE100" s="13">
        <f t="shared" si="18"/>
        <v>0</v>
      </c>
      <c r="FF100" s="13" t="e">
        <f>(J100/2)*[1]Assumptions!$H$2</f>
        <v>#VALUE!</v>
      </c>
      <c r="FG100" s="13">
        <f t="shared" si="19"/>
        <v>1200</v>
      </c>
      <c r="FH100" s="13">
        <f t="shared" si="20"/>
        <v>300.19065158838816</v>
      </c>
      <c r="FI100" s="13">
        <f t="shared" si="21"/>
        <v>270.17158642954934</v>
      </c>
      <c r="FJ100" s="14" t="e">
        <f t="shared" si="13"/>
        <v>#VALUE!</v>
      </c>
      <c r="FK100" s="15">
        <f t="shared" si="14"/>
        <v>0</v>
      </c>
      <c r="FL100" s="16" t="e">
        <f t="shared" si="22"/>
        <v>#VALUE!</v>
      </c>
      <c r="FM100" s="16" t="e">
        <f t="shared" si="23"/>
        <v>#VALUE!</v>
      </c>
      <c r="FN100" s="16" t="e">
        <f t="shared" si="24"/>
        <v>#VALUE!</v>
      </c>
      <c r="FO100" s="16" t="e">
        <f t="shared" si="25"/>
        <v>#VALUE!</v>
      </c>
    </row>
    <row r="101" spans="1:171" x14ac:dyDescent="0.2">
      <c r="A101" s="20">
        <v>218016615</v>
      </c>
      <c r="B101" s="6" t="s">
        <v>153</v>
      </c>
      <c r="C101" s="6" t="s">
        <v>154</v>
      </c>
      <c r="D101" s="6" t="s">
        <v>495</v>
      </c>
      <c r="E101" s="6"/>
      <c r="F101" s="6"/>
      <c r="G101" s="6">
        <v>5127</v>
      </c>
      <c r="H101" s="6" t="s">
        <v>1813</v>
      </c>
      <c r="I101" s="6"/>
      <c r="J101" s="6" t="s">
        <v>157</v>
      </c>
      <c r="K101" s="6" t="s">
        <v>204</v>
      </c>
      <c r="L101" s="6" t="s">
        <v>159</v>
      </c>
      <c r="M101" s="6">
        <v>48213</v>
      </c>
      <c r="N101" s="6">
        <v>3479</v>
      </c>
      <c r="O101" s="6">
        <v>50000</v>
      </c>
      <c r="P101" s="6">
        <v>3</v>
      </c>
      <c r="Q101" s="6">
        <v>1.1000000000000001</v>
      </c>
      <c r="R101" s="6">
        <v>1034</v>
      </c>
      <c r="S101" s="6">
        <v>7.0000000000000007E-2</v>
      </c>
      <c r="T101" s="6" t="s">
        <v>160</v>
      </c>
      <c r="U101" s="6"/>
      <c r="V101" s="6" t="s">
        <v>161</v>
      </c>
      <c r="W101" s="6" t="s">
        <v>162</v>
      </c>
      <c r="X101" s="6">
        <v>0</v>
      </c>
      <c r="Y101" s="6"/>
      <c r="Z101" s="6"/>
      <c r="AA101" s="6"/>
      <c r="AB101" s="6" t="s">
        <v>163</v>
      </c>
      <c r="AC101" s="6"/>
      <c r="AD101" s="6"/>
      <c r="AE101" s="6"/>
      <c r="AF101" s="6"/>
      <c r="AG101" s="6"/>
      <c r="AH101" s="6"/>
      <c r="AI101" s="6"/>
      <c r="AJ101" s="6"/>
      <c r="AK101" s="6"/>
      <c r="AL101" s="6"/>
      <c r="AM101" s="6"/>
      <c r="AN101" s="6"/>
      <c r="AO101" s="6"/>
      <c r="AP101" s="6"/>
      <c r="AQ101" s="6"/>
      <c r="AR101" s="6"/>
      <c r="AS101" s="6"/>
      <c r="AT101" s="6" t="s">
        <v>479</v>
      </c>
      <c r="AU101" s="6" t="s">
        <v>1814</v>
      </c>
      <c r="AV101" s="6" t="s">
        <v>1815</v>
      </c>
      <c r="AW101" s="6" t="s">
        <v>167</v>
      </c>
      <c r="AX101" s="6"/>
      <c r="AY101" s="6" t="s">
        <v>1816</v>
      </c>
      <c r="AZ101" s="6" t="s">
        <v>218</v>
      </c>
      <c r="BA101" s="6" t="s">
        <v>1817</v>
      </c>
      <c r="BB101" s="6" t="s">
        <v>254</v>
      </c>
      <c r="BC101" s="6" t="s">
        <v>1818</v>
      </c>
      <c r="BD101" s="6" t="s">
        <v>385</v>
      </c>
      <c r="BE101" s="6"/>
      <c r="BF101" s="6"/>
      <c r="BG101" s="6" t="s">
        <v>173</v>
      </c>
      <c r="BH101" s="6">
        <v>30</v>
      </c>
      <c r="BI101" s="6"/>
      <c r="BJ101" s="6"/>
      <c r="BK101" s="6" t="s">
        <v>174</v>
      </c>
      <c r="BL101" s="6" t="s">
        <v>285</v>
      </c>
      <c r="BM101" s="6" t="s">
        <v>176</v>
      </c>
      <c r="BN101" s="6" t="b">
        <v>0</v>
      </c>
      <c r="BO101" s="6" t="b">
        <v>1</v>
      </c>
      <c r="BP101" s="6" t="s">
        <v>1819</v>
      </c>
      <c r="BQ101" s="6" t="b">
        <v>0</v>
      </c>
      <c r="BR101" s="6"/>
      <c r="BS101" s="6"/>
      <c r="BT101" s="21"/>
      <c r="BU101" s="1">
        <v>43160.66269675926</v>
      </c>
      <c r="BV101" t="s">
        <v>259</v>
      </c>
      <c r="BY101" t="s">
        <v>1820</v>
      </c>
      <c r="BZ101" t="s">
        <v>179</v>
      </c>
      <c r="CA101" t="s">
        <v>1052</v>
      </c>
      <c r="CB101" t="s">
        <v>1821</v>
      </c>
      <c r="CC101" t="s">
        <v>1822</v>
      </c>
      <c r="CD101">
        <v>58871</v>
      </c>
      <c r="CE101" s="2">
        <v>43160</v>
      </c>
      <c r="CF101">
        <v>312114</v>
      </c>
      <c r="CG101" t="s">
        <v>1051</v>
      </c>
      <c r="CH101" t="s">
        <v>1052</v>
      </c>
      <c r="CI101">
        <v>50000</v>
      </c>
      <c r="CJ101" s="2">
        <v>43160</v>
      </c>
      <c r="CK101" t="s">
        <v>183</v>
      </c>
      <c r="CL101" t="s">
        <v>184</v>
      </c>
      <c r="CM101" t="s">
        <v>354</v>
      </c>
      <c r="CN101" t="s">
        <v>1823</v>
      </c>
      <c r="CR101">
        <v>50000</v>
      </c>
      <c r="CT101" t="s">
        <v>186</v>
      </c>
      <c r="CU101" t="s">
        <v>1824</v>
      </c>
      <c r="CW101">
        <v>75</v>
      </c>
      <c r="CX101">
        <v>75</v>
      </c>
      <c r="CY101">
        <v>0</v>
      </c>
      <c r="CZ101" t="b">
        <v>1</v>
      </c>
      <c r="DA101" t="b">
        <v>1</v>
      </c>
      <c r="DB101" t="b">
        <v>1</v>
      </c>
      <c r="DC101" t="b">
        <v>1</v>
      </c>
      <c r="DD101">
        <v>13</v>
      </c>
      <c r="DE101" t="b">
        <v>0</v>
      </c>
      <c r="DF101" t="s">
        <v>1280</v>
      </c>
      <c r="DH101" t="s">
        <v>1825</v>
      </c>
      <c r="DJ101" t="s">
        <v>189</v>
      </c>
      <c r="DK101" t="s">
        <v>204</v>
      </c>
      <c r="DS101" t="s">
        <v>10</v>
      </c>
      <c r="DT101" t="s">
        <v>613</v>
      </c>
      <c r="DU101" t="s">
        <v>191</v>
      </c>
      <c r="DW101" t="s">
        <v>1826</v>
      </c>
      <c r="DX101" s="3">
        <v>1034</v>
      </c>
      <c r="DZ101" t="s">
        <v>295</v>
      </c>
      <c r="EA101" s="3">
        <v>1034</v>
      </c>
      <c r="EB101">
        <v>689</v>
      </c>
      <c r="EC101" t="s">
        <v>1827</v>
      </c>
      <c r="ED101">
        <v>449</v>
      </c>
      <c r="EE101">
        <v>31</v>
      </c>
      <c r="EF101" t="s">
        <v>1828</v>
      </c>
      <c r="EG101" t="b">
        <v>0</v>
      </c>
      <c r="EH101" s="1">
        <v>43160.741712962961</v>
      </c>
      <c r="EI101" t="s">
        <v>195</v>
      </c>
      <c r="EK101" t="s">
        <v>1829</v>
      </c>
      <c r="EL101" t="s">
        <v>176</v>
      </c>
      <c r="EM101" t="s">
        <v>615</v>
      </c>
      <c r="EP101" t="s">
        <v>1830</v>
      </c>
      <c r="EQ101">
        <v>1919</v>
      </c>
      <c r="ES101" t="s">
        <v>197</v>
      </c>
      <c r="ET101">
        <v>5052</v>
      </c>
      <c r="EV101" t="s">
        <v>199</v>
      </c>
      <c r="EX101">
        <v>9</v>
      </c>
      <c r="EZ101" s="13">
        <f t="shared" si="15"/>
        <v>48.355899419729205</v>
      </c>
      <c r="FA101" s="13">
        <f t="shared" si="16"/>
        <v>45.938104448742749</v>
      </c>
      <c r="FB101" s="13">
        <f t="shared" si="17"/>
        <v>43.520309477756285</v>
      </c>
      <c r="FC101" s="13">
        <f>IF(K101=2,[1]Assumptions!$B$14,IF([1]Ferndale!K101=3,[1]Assumptions!$B$15,IF([1]Ferndale!K101=4,[1]Assumptions!$B$16,0)))</f>
        <v>0</v>
      </c>
      <c r="FD101" s="28"/>
      <c r="FE101" s="13">
        <f t="shared" si="18"/>
        <v>0</v>
      </c>
      <c r="FF101" s="13" t="e">
        <f>(J101/2)*[1]Assumptions!$H$2</f>
        <v>#VALUE!</v>
      </c>
      <c r="FG101" s="13">
        <f t="shared" si="19"/>
        <v>1200</v>
      </c>
      <c r="FH101" s="13">
        <f t="shared" si="20"/>
        <v>214.72864920485563</v>
      </c>
      <c r="FI101" s="13">
        <f t="shared" si="21"/>
        <v>193.25578428437007</v>
      </c>
      <c r="FJ101" s="14" t="e">
        <f t="shared" si="13"/>
        <v>#VALUE!</v>
      </c>
      <c r="FK101" s="15">
        <f t="shared" si="14"/>
        <v>0</v>
      </c>
      <c r="FL101" s="16" t="e">
        <f t="shared" si="22"/>
        <v>#VALUE!</v>
      </c>
      <c r="FM101" s="16" t="e">
        <f t="shared" si="23"/>
        <v>#VALUE!</v>
      </c>
      <c r="FN101" s="16" t="e">
        <f t="shared" si="24"/>
        <v>#VALUE!</v>
      </c>
      <c r="FO101" s="16" t="e">
        <f t="shared" si="25"/>
        <v>#VALUE!</v>
      </c>
    </row>
    <row r="102" spans="1:171" x14ac:dyDescent="0.2">
      <c r="A102" s="20">
        <v>218016619</v>
      </c>
      <c r="B102" s="6" t="s">
        <v>153</v>
      </c>
      <c r="C102" s="6" t="s">
        <v>154</v>
      </c>
      <c r="D102" s="6" t="s">
        <v>298</v>
      </c>
      <c r="E102" s="6"/>
      <c r="F102" s="6"/>
      <c r="G102" s="6">
        <v>5734</v>
      </c>
      <c r="H102" s="6" t="s">
        <v>1831</v>
      </c>
      <c r="I102" s="6"/>
      <c r="J102" s="6" t="s">
        <v>157</v>
      </c>
      <c r="K102" s="6" t="s">
        <v>204</v>
      </c>
      <c r="L102" s="6" t="s">
        <v>159</v>
      </c>
      <c r="M102" s="6">
        <v>48213</v>
      </c>
      <c r="N102" s="6">
        <v>3616</v>
      </c>
      <c r="O102" s="6">
        <v>60000</v>
      </c>
      <c r="P102" s="6">
        <v>3</v>
      </c>
      <c r="Q102" s="6">
        <v>1.1000000000000001</v>
      </c>
      <c r="R102" s="6">
        <v>904</v>
      </c>
      <c r="S102" s="6">
        <v>0.09</v>
      </c>
      <c r="T102" s="6" t="s">
        <v>160</v>
      </c>
      <c r="U102" s="6"/>
      <c r="V102" s="6" t="s">
        <v>161</v>
      </c>
      <c r="W102" s="6" t="s">
        <v>162</v>
      </c>
      <c r="X102" s="6">
        <v>0</v>
      </c>
      <c r="Y102" s="6"/>
      <c r="Z102" s="6"/>
      <c r="AA102" s="6"/>
      <c r="AB102" s="6" t="s">
        <v>303</v>
      </c>
      <c r="AC102" s="6"/>
      <c r="AD102" s="6"/>
      <c r="AE102" s="6"/>
      <c r="AF102" s="6"/>
      <c r="AG102" s="6"/>
      <c r="AH102" s="6"/>
      <c r="AI102" s="6"/>
      <c r="AJ102" s="6"/>
      <c r="AK102" s="6"/>
      <c r="AL102" s="6"/>
      <c r="AM102" s="6"/>
      <c r="AN102" s="6"/>
      <c r="AO102" s="6"/>
      <c r="AP102" s="6"/>
      <c r="AQ102" s="6"/>
      <c r="AR102" s="6"/>
      <c r="AS102" s="6"/>
      <c r="AT102" s="6" t="s">
        <v>276</v>
      </c>
      <c r="AU102" s="6" t="s">
        <v>1814</v>
      </c>
      <c r="AV102" s="6" t="s">
        <v>1815</v>
      </c>
      <c r="AW102" s="6" t="s">
        <v>167</v>
      </c>
      <c r="AX102" s="6"/>
      <c r="AY102" s="6" t="s">
        <v>1832</v>
      </c>
      <c r="AZ102" s="6" t="s">
        <v>169</v>
      </c>
      <c r="BA102" s="6" t="s">
        <v>1817</v>
      </c>
      <c r="BB102" s="6" t="s">
        <v>254</v>
      </c>
      <c r="BC102" s="6" t="s">
        <v>1833</v>
      </c>
      <c r="BD102" s="6" t="s">
        <v>385</v>
      </c>
      <c r="BE102" s="6"/>
      <c r="BF102" s="6"/>
      <c r="BG102" s="6" t="s">
        <v>173</v>
      </c>
      <c r="BH102" s="6">
        <v>40</v>
      </c>
      <c r="BI102" s="6" t="s">
        <v>1152</v>
      </c>
      <c r="BJ102" s="6" t="s">
        <v>258</v>
      </c>
      <c r="BK102" s="6" t="s">
        <v>223</v>
      </c>
      <c r="BL102" s="6" t="s">
        <v>285</v>
      </c>
      <c r="BM102" s="6" t="s">
        <v>176</v>
      </c>
      <c r="BN102" s="6" t="b">
        <v>0</v>
      </c>
      <c r="BO102" s="6" t="b">
        <v>1</v>
      </c>
      <c r="BP102" s="6"/>
      <c r="BQ102" s="6" t="b">
        <v>0</v>
      </c>
      <c r="BR102" s="6"/>
      <c r="BS102" s="6"/>
      <c r="BT102" s="21"/>
      <c r="BU102" s="1">
        <v>43160.668171296296</v>
      </c>
      <c r="BV102" t="s">
        <v>259</v>
      </c>
      <c r="BY102" t="s">
        <v>1834</v>
      </c>
      <c r="BZ102" t="s">
        <v>179</v>
      </c>
      <c r="CA102" t="s">
        <v>1052</v>
      </c>
      <c r="CB102" t="s">
        <v>1821</v>
      </c>
      <c r="CC102" t="s">
        <v>1822</v>
      </c>
      <c r="CD102">
        <v>58871</v>
      </c>
      <c r="CE102" s="2">
        <v>43160</v>
      </c>
      <c r="CF102">
        <v>312114</v>
      </c>
      <c r="CG102" t="s">
        <v>1051</v>
      </c>
      <c r="CH102" t="s">
        <v>1052</v>
      </c>
      <c r="CI102">
        <v>60000</v>
      </c>
      <c r="CJ102" s="2">
        <v>43160</v>
      </c>
      <c r="CK102" t="s">
        <v>183</v>
      </c>
      <c r="CL102" t="s">
        <v>184</v>
      </c>
      <c r="CN102" t="s">
        <v>1835</v>
      </c>
      <c r="CR102">
        <v>60000</v>
      </c>
      <c r="CT102" t="s">
        <v>186</v>
      </c>
      <c r="CU102" t="s">
        <v>1836</v>
      </c>
      <c r="CW102">
        <v>80</v>
      </c>
      <c r="CX102">
        <v>80</v>
      </c>
      <c r="CY102">
        <v>0</v>
      </c>
      <c r="CZ102" t="b">
        <v>1</v>
      </c>
      <c r="DA102" t="b">
        <v>1</v>
      </c>
      <c r="DB102" t="b">
        <v>1</v>
      </c>
      <c r="DC102" t="b">
        <v>1</v>
      </c>
      <c r="DD102">
        <v>14</v>
      </c>
      <c r="DE102" t="b">
        <v>0</v>
      </c>
      <c r="DF102" t="s">
        <v>1280</v>
      </c>
      <c r="DH102" t="s">
        <v>1837</v>
      </c>
      <c r="DJ102" t="s">
        <v>189</v>
      </c>
      <c r="DK102" t="s">
        <v>204</v>
      </c>
      <c r="DS102" t="s">
        <v>10</v>
      </c>
      <c r="DT102" t="s">
        <v>613</v>
      </c>
      <c r="DU102" t="s">
        <v>191</v>
      </c>
      <c r="DW102" t="s">
        <v>1826</v>
      </c>
      <c r="DX102" s="3">
        <v>1772</v>
      </c>
      <c r="DY102">
        <v>868</v>
      </c>
      <c r="DZ102" t="s">
        <v>295</v>
      </c>
      <c r="EA102">
        <v>904</v>
      </c>
      <c r="EB102">
        <v>904</v>
      </c>
      <c r="EC102" t="s">
        <v>1563</v>
      </c>
      <c r="ED102">
        <v>1216</v>
      </c>
      <c r="EE102">
        <v>145</v>
      </c>
      <c r="EF102" t="s">
        <v>891</v>
      </c>
      <c r="EG102" t="b">
        <v>0</v>
      </c>
      <c r="EH102" s="1">
        <v>43160.741712962961</v>
      </c>
      <c r="EI102" t="s">
        <v>195</v>
      </c>
      <c r="EK102" t="s">
        <v>1838</v>
      </c>
      <c r="EL102" t="s">
        <v>176</v>
      </c>
      <c r="EM102" t="s">
        <v>615</v>
      </c>
      <c r="EP102" t="s">
        <v>1830</v>
      </c>
      <c r="EQ102">
        <v>1939</v>
      </c>
      <c r="ER102">
        <v>1939</v>
      </c>
      <c r="ES102" t="s">
        <v>197</v>
      </c>
      <c r="ET102">
        <v>5055</v>
      </c>
      <c r="EV102" t="s">
        <v>199</v>
      </c>
      <c r="EX102">
        <v>9</v>
      </c>
      <c r="EY102">
        <v>0</v>
      </c>
      <c r="EZ102" s="13">
        <f t="shared" si="15"/>
        <v>66.371681415929203</v>
      </c>
      <c r="FA102" s="13">
        <f t="shared" si="16"/>
        <v>63.053097345132741</v>
      </c>
      <c r="FB102" s="13">
        <f t="shared" si="17"/>
        <v>59.73451327433628</v>
      </c>
      <c r="FC102" s="13">
        <f>IF(K102=2,[1]Assumptions!$B$14,IF([1]Ferndale!K102=3,[1]Assumptions!$B$15,IF([1]Ferndale!K102=4,[1]Assumptions!$B$16,0)))</f>
        <v>0</v>
      </c>
      <c r="FD102" s="28"/>
      <c r="FE102" s="13">
        <f t="shared" si="18"/>
        <v>0</v>
      </c>
      <c r="FF102" s="13" t="e">
        <f>(J102/2)*[1]Assumptions!$H$2</f>
        <v>#VALUE!</v>
      </c>
      <c r="FG102" s="13">
        <f t="shared" si="19"/>
        <v>1200</v>
      </c>
      <c r="FH102" s="13">
        <f t="shared" si="20"/>
        <v>257.67437904582675</v>
      </c>
      <c r="FI102" s="13">
        <f t="shared" si="21"/>
        <v>231.90694114124406</v>
      </c>
      <c r="FJ102" s="14" t="e">
        <f t="shared" si="13"/>
        <v>#VALUE!</v>
      </c>
      <c r="FK102" s="15">
        <f t="shared" si="14"/>
        <v>0</v>
      </c>
      <c r="FL102" s="16" t="e">
        <f t="shared" si="22"/>
        <v>#VALUE!</v>
      </c>
      <c r="FM102" s="16" t="e">
        <f t="shared" si="23"/>
        <v>#VALUE!</v>
      </c>
      <c r="FN102" s="16" t="e">
        <f t="shared" si="24"/>
        <v>#VALUE!</v>
      </c>
      <c r="FO102" s="16" t="e">
        <f t="shared" si="25"/>
        <v>#VALUE!</v>
      </c>
    </row>
    <row r="103" spans="1:171" x14ac:dyDescent="0.2">
      <c r="A103" s="20">
        <v>218019627</v>
      </c>
      <c r="B103" s="6" t="s">
        <v>153</v>
      </c>
      <c r="C103" s="6" t="s">
        <v>154</v>
      </c>
      <c r="D103" s="6" t="s">
        <v>242</v>
      </c>
      <c r="E103" s="6"/>
      <c r="F103" s="6"/>
      <c r="G103" s="6">
        <v>4284</v>
      </c>
      <c r="H103" s="6" t="s">
        <v>1839</v>
      </c>
      <c r="I103" s="6"/>
      <c r="J103" s="6" t="s">
        <v>157</v>
      </c>
      <c r="K103" s="6" t="s">
        <v>204</v>
      </c>
      <c r="L103" s="6" t="s">
        <v>159</v>
      </c>
      <c r="M103" s="6">
        <v>48238</v>
      </c>
      <c r="N103" s="6"/>
      <c r="O103" s="6">
        <v>60000</v>
      </c>
      <c r="P103" s="6">
        <v>4</v>
      </c>
      <c r="Q103" s="6">
        <v>2.1</v>
      </c>
      <c r="R103" s="6">
        <v>2030</v>
      </c>
      <c r="S103" s="6">
        <v>0</v>
      </c>
      <c r="T103" s="6" t="s">
        <v>245</v>
      </c>
      <c r="U103" s="6"/>
      <c r="V103" s="6" t="s">
        <v>302</v>
      </c>
      <c r="W103" s="6" t="s">
        <v>248</v>
      </c>
      <c r="X103" s="6"/>
      <c r="Y103" s="6"/>
      <c r="Z103" s="6"/>
      <c r="AA103" s="6"/>
      <c r="AB103" s="6" t="s">
        <v>163</v>
      </c>
      <c r="AC103" s="6"/>
      <c r="AD103" s="6"/>
      <c r="AE103" s="6"/>
      <c r="AF103" s="6"/>
      <c r="AG103" s="6"/>
      <c r="AH103" s="6"/>
      <c r="AI103" s="6"/>
      <c r="AJ103" s="6"/>
      <c r="AK103" s="6"/>
      <c r="AL103" s="6"/>
      <c r="AM103" s="6"/>
      <c r="AN103" s="6"/>
      <c r="AO103" s="6"/>
      <c r="AP103" s="6"/>
      <c r="AQ103" s="6"/>
      <c r="AR103" s="6"/>
      <c r="AS103" s="6"/>
      <c r="AT103" s="6" t="s">
        <v>276</v>
      </c>
      <c r="AU103" s="6" t="s">
        <v>1840</v>
      </c>
      <c r="AV103" s="6" t="s">
        <v>1841</v>
      </c>
      <c r="AW103" s="6"/>
      <c r="AX103" s="6"/>
      <c r="AY103" s="6" t="s">
        <v>1842</v>
      </c>
      <c r="AZ103" s="6" t="s">
        <v>218</v>
      </c>
      <c r="BA103" s="6" t="s">
        <v>1843</v>
      </c>
      <c r="BB103" s="6" t="s">
        <v>171</v>
      </c>
      <c r="BC103" s="6" t="s">
        <v>1844</v>
      </c>
      <c r="BD103" s="6"/>
      <c r="BE103" s="6" t="s">
        <v>256</v>
      </c>
      <c r="BF103" s="6" t="s">
        <v>257</v>
      </c>
      <c r="BG103" s="6" t="s">
        <v>173</v>
      </c>
      <c r="BH103" s="6">
        <v>40</v>
      </c>
      <c r="BI103" s="6"/>
      <c r="BJ103" s="6"/>
      <c r="BK103" s="6" t="s">
        <v>174</v>
      </c>
      <c r="BL103" s="6" t="s">
        <v>664</v>
      </c>
      <c r="BM103" s="6" t="s">
        <v>176</v>
      </c>
      <c r="BN103" s="6" t="b">
        <v>0</v>
      </c>
      <c r="BO103" s="6" t="b">
        <v>1</v>
      </c>
      <c r="BP103" s="6"/>
      <c r="BQ103" s="6" t="b">
        <v>0</v>
      </c>
      <c r="BR103" s="6"/>
      <c r="BS103" s="6"/>
      <c r="BT103" s="21"/>
      <c r="BU103" s="1">
        <v>43169.806516203702</v>
      </c>
      <c r="BV103" t="s">
        <v>259</v>
      </c>
      <c r="BY103" t="s">
        <v>1845</v>
      </c>
      <c r="BZ103" t="s">
        <v>179</v>
      </c>
      <c r="CA103" t="s">
        <v>1846</v>
      </c>
      <c r="CB103" t="s">
        <v>1847</v>
      </c>
      <c r="CC103" t="s">
        <v>1840</v>
      </c>
      <c r="CD103">
        <v>400527</v>
      </c>
      <c r="CE103" s="2">
        <v>43169</v>
      </c>
      <c r="CF103">
        <v>337593</v>
      </c>
      <c r="CG103" t="s">
        <v>1848</v>
      </c>
      <c r="CH103" t="s">
        <v>1846</v>
      </c>
      <c r="CI103">
        <v>60000</v>
      </c>
      <c r="CJ103" s="2">
        <v>43168</v>
      </c>
      <c r="CK103" t="s">
        <v>183</v>
      </c>
      <c r="CL103" t="s">
        <v>184</v>
      </c>
      <c r="CN103" t="s">
        <v>1616</v>
      </c>
      <c r="CR103">
        <v>60000</v>
      </c>
      <c r="CT103" t="s">
        <v>186</v>
      </c>
      <c r="CU103" t="s">
        <v>1849</v>
      </c>
      <c r="CZ103" t="b">
        <v>1</v>
      </c>
      <c r="DA103" t="b">
        <v>1</v>
      </c>
      <c r="DB103" t="b">
        <v>1</v>
      </c>
      <c r="DC103" t="b">
        <v>1</v>
      </c>
      <c r="DD103">
        <v>10</v>
      </c>
      <c r="DE103" t="b">
        <v>0</v>
      </c>
      <c r="DF103" t="s">
        <v>650</v>
      </c>
      <c r="DG103" t="s">
        <v>1850</v>
      </c>
      <c r="DH103" t="s">
        <v>1851</v>
      </c>
      <c r="DJ103" t="s">
        <v>189</v>
      </c>
      <c r="DK103" t="s">
        <v>204</v>
      </c>
      <c r="DS103" t="s">
        <v>10</v>
      </c>
      <c r="DT103" t="s">
        <v>235</v>
      </c>
      <c r="DU103" t="s">
        <v>191</v>
      </c>
      <c r="DX103" s="3">
        <v>2030</v>
      </c>
      <c r="DZ103" t="s">
        <v>295</v>
      </c>
      <c r="EA103" s="3">
        <v>2030</v>
      </c>
      <c r="EB103">
        <v>987</v>
      </c>
      <c r="ED103">
        <v>1580</v>
      </c>
      <c r="EE103">
        <v>199</v>
      </c>
      <c r="EF103" t="s">
        <v>395</v>
      </c>
      <c r="EG103" t="b">
        <v>0</v>
      </c>
      <c r="EH103" s="1">
        <v>43169.806516203702</v>
      </c>
      <c r="EI103" t="s">
        <v>195</v>
      </c>
      <c r="EL103" t="s">
        <v>176</v>
      </c>
      <c r="EM103" t="s">
        <v>1579</v>
      </c>
      <c r="EQ103">
        <v>1926</v>
      </c>
      <c r="ES103" t="s">
        <v>197</v>
      </c>
      <c r="ET103">
        <v>5043</v>
      </c>
      <c r="EX103">
        <v>14</v>
      </c>
      <c r="EZ103" s="13">
        <f t="shared" si="15"/>
        <v>29.55665024630542</v>
      </c>
      <c r="FA103" s="13">
        <f t="shared" si="16"/>
        <v>28.078817733990149</v>
      </c>
      <c r="FB103" s="13">
        <f t="shared" si="17"/>
        <v>26.600985221674875</v>
      </c>
      <c r="FC103" s="13">
        <f>IF(K103=2,[1]Assumptions!$B$14,IF([1]Ferndale!K103=3,[1]Assumptions!$B$15,IF([1]Ferndale!K103=4,[1]Assumptions!$B$16,0)))</f>
        <v>0</v>
      </c>
      <c r="FD103" s="28"/>
      <c r="FE103" s="13">
        <f t="shared" si="18"/>
        <v>0</v>
      </c>
      <c r="FF103" s="13" t="e">
        <f>(J103/2)*[1]Assumptions!$H$2</f>
        <v>#VALUE!</v>
      </c>
      <c r="FG103" s="13">
        <f t="shared" si="19"/>
        <v>1200</v>
      </c>
      <c r="FH103" s="13">
        <f t="shared" si="20"/>
        <v>257.67437904582675</v>
      </c>
      <c r="FI103" s="13">
        <f t="shared" si="21"/>
        <v>231.90694114124406</v>
      </c>
      <c r="FJ103" s="14" t="e">
        <f t="shared" si="13"/>
        <v>#VALUE!</v>
      </c>
      <c r="FK103" s="15">
        <f t="shared" si="14"/>
        <v>0</v>
      </c>
      <c r="FL103" s="16" t="e">
        <f t="shared" si="22"/>
        <v>#VALUE!</v>
      </c>
      <c r="FM103" s="16" t="e">
        <f t="shared" si="23"/>
        <v>#VALUE!</v>
      </c>
      <c r="FN103" s="16" t="e">
        <f t="shared" si="24"/>
        <v>#VALUE!</v>
      </c>
      <c r="FO103" s="16" t="e">
        <f t="shared" si="25"/>
        <v>#VALUE!</v>
      </c>
    </row>
    <row r="104" spans="1:171" x14ac:dyDescent="0.2">
      <c r="A104" s="20">
        <v>218022964</v>
      </c>
      <c r="B104" s="6" t="s">
        <v>153</v>
      </c>
      <c r="C104" s="6" t="s">
        <v>154</v>
      </c>
      <c r="D104" s="6" t="s">
        <v>1167</v>
      </c>
      <c r="E104" s="6"/>
      <c r="F104" s="6"/>
      <c r="G104" s="6">
        <v>1048</v>
      </c>
      <c r="H104" s="6" t="s">
        <v>1852</v>
      </c>
      <c r="I104" s="6"/>
      <c r="J104" s="6"/>
      <c r="K104" s="6" t="s">
        <v>204</v>
      </c>
      <c r="L104" s="6" t="s">
        <v>159</v>
      </c>
      <c r="M104" s="6">
        <v>48209</v>
      </c>
      <c r="N104" s="6"/>
      <c r="O104" s="6">
        <v>59500</v>
      </c>
      <c r="P104" s="6">
        <v>4</v>
      </c>
      <c r="Q104" s="6">
        <v>1.1000000000000001</v>
      </c>
      <c r="R104" s="6">
        <v>1379</v>
      </c>
      <c r="S104" s="6">
        <v>0</v>
      </c>
      <c r="T104" s="6" t="s">
        <v>160</v>
      </c>
      <c r="U104" s="6"/>
      <c r="V104" s="6" t="s">
        <v>302</v>
      </c>
      <c r="W104" s="6" t="s">
        <v>248</v>
      </c>
      <c r="X104" s="6"/>
      <c r="Y104" s="6"/>
      <c r="Z104" s="6"/>
      <c r="AA104" s="6"/>
      <c r="AB104" s="6" t="s">
        <v>163</v>
      </c>
      <c r="AC104" s="6"/>
      <c r="AD104" s="6"/>
      <c r="AE104" s="6"/>
      <c r="AF104" s="6"/>
      <c r="AG104" s="6"/>
      <c r="AH104" s="6"/>
      <c r="AI104" s="6"/>
      <c r="AJ104" s="6"/>
      <c r="AK104" s="6"/>
      <c r="AL104" s="6"/>
      <c r="AM104" s="6"/>
      <c r="AN104" s="6"/>
      <c r="AO104" s="6"/>
      <c r="AP104" s="6"/>
      <c r="AQ104" s="6"/>
      <c r="AR104" s="6"/>
      <c r="AS104" s="6"/>
      <c r="AT104" s="6" t="s">
        <v>479</v>
      </c>
      <c r="AU104" s="6" t="s">
        <v>1853</v>
      </c>
      <c r="AV104" s="6">
        <v>3137128000</v>
      </c>
      <c r="AW104" s="6"/>
      <c r="AX104" s="22">
        <v>25000</v>
      </c>
      <c r="AY104" s="6" t="s">
        <v>1854</v>
      </c>
      <c r="AZ104" s="6" t="s">
        <v>169</v>
      </c>
      <c r="BA104" s="6" t="s">
        <v>1852</v>
      </c>
      <c r="BB104" s="6" t="s">
        <v>254</v>
      </c>
      <c r="BC104" s="6" t="s">
        <v>1234</v>
      </c>
      <c r="BD104" s="6"/>
      <c r="BE104" s="6"/>
      <c r="BF104" s="6"/>
      <c r="BG104" s="6" t="s">
        <v>173</v>
      </c>
      <c r="BH104" s="6">
        <v>26</v>
      </c>
      <c r="BI104" s="6"/>
      <c r="BJ104" s="6"/>
      <c r="BK104" s="6" t="s">
        <v>174</v>
      </c>
      <c r="BL104" s="6" t="s">
        <v>664</v>
      </c>
      <c r="BM104" s="6" t="s">
        <v>1855</v>
      </c>
      <c r="BN104" s="6" t="b">
        <v>1</v>
      </c>
      <c r="BO104" s="6" t="b">
        <v>1</v>
      </c>
      <c r="BP104" s="6"/>
      <c r="BQ104" s="6" t="b">
        <v>1</v>
      </c>
      <c r="BR104" s="6">
        <v>7</v>
      </c>
      <c r="BS104" s="6">
        <v>700</v>
      </c>
      <c r="BT104" s="21">
        <v>36</v>
      </c>
      <c r="BU104" s="1">
        <v>43180.463796296295</v>
      </c>
      <c r="BV104" t="s">
        <v>259</v>
      </c>
      <c r="BY104" t="s">
        <v>1856</v>
      </c>
      <c r="BZ104" t="s">
        <v>667</v>
      </c>
      <c r="CA104" t="s">
        <v>333</v>
      </c>
      <c r="CB104" t="s">
        <v>1857</v>
      </c>
      <c r="CC104" t="s">
        <v>1858</v>
      </c>
      <c r="CD104">
        <v>285659</v>
      </c>
      <c r="CE104" s="2">
        <v>43180</v>
      </c>
      <c r="CF104">
        <v>392273</v>
      </c>
      <c r="CG104" t="s">
        <v>332</v>
      </c>
      <c r="CH104" t="s">
        <v>333</v>
      </c>
      <c r="CI104">
        <v>59500</v>
      </c>
      <c r="CJ104" s="2">
        <v>43180</v>
      </c>
      <c r="CK104" t="s">
        <v>672</v>
      </c>
      <c r="CL104" t="s">
        <v>184</v>
      </c>
      <c r="CN104" t="s">
        <v>1859</v>
      </c>
      <c r="CR104">
        <v>59500</v>
      </c>
      <c r="CT104" t="s">
        <v>186</v>
      </c>
      <c r="CU104" t="s">
        <v>1860</v>
      </c>
      <c r="CZ104" t="b">
        <v>1</v>
      </c>
      <c r="DA104" t="b">
        <v>1</v>
      </c>
      <c r="DB104" t="b">
        <v>1</v>
      </c>
      <c r="DC104" t="b">
        <v>1</v>
      </c>
      <c r="DD104">
        <v>12</v>
      </c>
      <c r="DE104" t="b">
        <v>0</v>
      </c>
      <c r="DF104" t="s">
        <v>1641</v>
      </c>
      <c r="DH104" t="s">
        <v>1861</v>
      </c>
      <c r="DJ104" t="s">
        <v>189</v>
      </c>
      <c r="DK104" t="s">
        <v>204</v>
      </c>
      <c r="DS104" t="s">
        <v>10</v>
      </c>
      <c r="DT104" t="s">
        <v>235</v>
      </c>
      <c r="DU104" t="s">
        <v>191</v>
      </c>
      <c r="DX104" s="3">
        <v>1379</v>
      </c>
      <c r="DZ104" t="s">
        <v>295</v>
      </c>
      <c r="EA104" s="3">
        <v>1379</v>
      </c>
      <c r="EB104">
        <v>900</v>
      </c>
      <c r="ED104">
        <v>560</v>
      </c>
      <c r="EE104">
        <v>95</v>
      </c>
      <c r="EF104" t="s">
        <v>1862</v>
      </c>
      <c r="EG104" t="b">
        <v>0</v>
      </c>
      <c r="EH104" s="1">
        <v>43180.463796296295</v>
      </c>
      <c r="EI104" t="s">
        <v>195</v>
      </c>
      <c r="EM104" t="s">
        <v>1579</v>
      </c>
      <c r="EQ104">
        <v>1905</v>
      </c>
      <c r="ES104" t="s">
        <v>197</v>
      </c>
      <c r="ET104">
        <v>5101</v>
      </c>
      <c r="EX104">
        <v>8</v>
      </c>
      <c r="EZ104" s="13">
        <f t="shared" si="15"/>
        <v>43.147208121827411</v>
      </c>
      <c r="FA104" s="13">
        <f t="shared" si="16"/>
        <v>40.98984771573604</v>
      </c>
      <c r="FB104" s="13">
        <f t="shared" si="17"/>
        <v>38.832487309644669</v>
      </c>
      <c r="FC104" s="13">
        <f>IF(K104=2,[1]Assumptions!$B$14,IF([1]Ferndale!K104=3,[1]Assumptions!$B$15,IF([1]Ferndale!K104=4,[1]Assumptions!$B$16,0)))</f>
        <v>0</v>
      </c>
      <c r="FD104" s="28"/>
      <c r="FE104" s="13">
        <f t="shared" si="18"/>
        <v>0</v>
      </c>
      <c r="FF104" s="13">
        <f>(J104/2)*[1]Assumptions!$H$2</f>
        <v>0</v>
      </c>
      <c r="FG104" s="13">
        <f t="shared" si="19"/>
        <v>0</v>
      </c>
      <c r="FH104" s="13">
        <f t="shared" si="20"/>
        <v>255.52709255377817</v>
      </c>
      <c r="FI104" s="13">
        <f t="shared" si="21"/>
        <v>229.97438329840037</v>
      </c>
      <c r="FJ104" s="14" t="e">
        <f t="shared" si="13"/>
        <v>#DIV/0!</v>
      </c>
      <c r="FK104" s="15">
        <f t="shared" si="14"/>
        <v>0</v>
      </c>
      <c r="FL104" s="16">
        <f t="shared" si="22"/>
        <v>0</v>
      </c>
      <c r="FM104" s="16">
        <f t="shared" si="23"/>
        <v>-0.25767437904582674</v>
      </c>
      <c r="FN104" s="16">
        <f t="shared" si="24"/>
        <v>0</v>
      </c>
      <c r="FO104" s="16">
        <f t="shared" si="25"/>
        <v>-0.25767437904582674</v>
      </c>
    </row>
    <row r="105" spans="1:171" x14ac:dyDescent="0.2">
      <c r="A105" s="20">
        <v>217068456</v>
      </c>
      <c r="B105" s="6" t="s">
        <v>153</v>
      </c>
      <c r="C105" s="6" t="s">
        <v>200</v>
      </c>
      <c r="D105" s="6" t="s">
        <v>1167</v>
      </c>
      <c r="E105" s="6" t="s">
        <v>218</v>
      </c>
      <c r="F105" s="6" t="s">
        <v>1863</v>
      </c>
      <c r="G105" s="6">
        <v>1001</v>
      </c>
      <c r="H105" s="6" t="s">
        <v>916</v>
      </c>
      <c r="I105" s="6"/>
      <c r="J105" s="6" t="s">
        <v>300</v>
      </c>
      <c r="K105" s="6" t="s">
        <v>204</v>
      </c>
      <c r="L105" s="6" t="s">
        <v>159</v>
      </c>
      <c r="M105" s="6">
        <v>48226</v>
      </c>
      <c r="N105" s="6">
        <v>4508</v>
      </c>
      <c r="O105" s="6">
        <v>430000</v>
      </c>
      <c r="P105" s="6">
        <v>2</v>
      </c>
      <c r="Q105" s="6">
        <v>2.1</v>
      </c>
      <c r="R105" s="6">
        <v>1310</v>
      </c>
      <c r="S105" s="6">
        <v>0</v>
      </c>
      <c r="T105" s="6" t="s">
        <v>160</v>
      </c>
      <c r="U105" s="6" t="s">
        <v>205</v>
      </c>
      <c r="V105" s="6" t="s">
        <v>343</v>
      </c>
      <c r="W105" s="6" t="s">
        <v>207</v>
      </c>
      <c r="X105" s="6">
        <v>0</v>
      </c>
      <c r="Y105" s="6">
        <v>636</v>
      </c>
      <c r="Z105" s="6" t="s">
        <v>208</v>
      </c>
      <c r="AA105" s="6"/>
      <c r="AB105" s="6"/>
      <c r="AC105" s="6"/>
      <c r="AD105" s="6"/>
      <c r="AE105" s="6"/>
      <c r="AF105" s="6"/>
      <c r="AG105" s="6"/>
      <c r="AH105" s="6"/>
      <c r="AI105" s="6"/>
      <c r="AJ105" s="6"/>
      <c r="AK105" s="6"/>
      <c r="AL105" s="6"/>
      <c r="AM105" s="6"/>
      <c r="AN105" s="6"/>
      <c r="AO105" s="6"/>
      <c r="AP105" s="6"/>
      <c r="AQ105" s="6"/>
      <c r="AR105" s="6"/>
      <c r="AS105" s="6"/>
      <c r="AT105" s="6" t="s">
        <v>1864</v>
      </c>
      <c r="AU105" s="6" t="s">
        <v>1865</v>
      </c>
      <c r="AV105" s="6" t="s">
        <v>1866</v>
      </c>
      <c r="AW105" s="6" t="s">
        <v>403</v>
      </c>
      <c r="AX105" s="6"/>
      <c r="AY105" s="6" t="s">
        <v>1867</v>
      </c>
      <c r="AZ105" s="6" t="s">
        <v>218</v>
      </c>
      <c r="BA105" s="6" t="s">
        <v>1868</v>
      </c>
      <c r="BB105" s="6" t="s">
        <v>171</v>
      </c>
      <c r="BC105" s="6" t="s">
        <v>1869</v>
      </c>
      <c r="BD105" s="6" t="s">
        <v>1870</v>
      </c>
      <c r="BE105" s="6"/>
      <c r="BF105" s="6"/>
      <c r="BG105" s="6" t="s">
        <v>523</v>
      </c>
      <c r="BH105" s="6"/>
      <c r="BI105" s="6"/>
      <c r="BJ105" s="6" t="s">
        <v>1293</v>
      </c>
      <c r="BK105" s="6" t="s">
        <v>689</v>
      </c>
      <c r="BL105" s="6" t="s">
        <v>1153</v>
      </c>
      <c r="BM105" s="6" t="s">
        <v>900</v>
      </c>
      <c r="BN105" s="6" t="b">
        <v>0</v>
      </c>
      <c r="BO105" s="6" t="b">
        <v>1</v>
      </c>
      <c r="BP105" s="6" t="s">
        <v>1871</v>
      </c>
      <c r="BQ105" s="6" t="b">
        <v>0</v>
      </c>
      <c r="BR105" s="6"/>
      <c r="BS105" s="6"/>
      <c r="BT105" s="21"/>
      <c r="BU105" s="1">
        <v>43237.566701388889</v>
      </c>
      <c r="BV105" t="s">
        <v>587</v>
      </c>
      <c r="BX105" t="s">
        <v>588</v>
      </c>
      <c r="BY105" t="s">
        <v>1872</v>
      </c>
      <c r="BZ105" t="s">
        <v>179</v>
      </c>
      <c r="CA105" t="s">
        <v>1866</v>
      </c>
      <c r="CB105" t="s">
        <v>1873</v>
      </c>
      <c r="CC105" t="s">
        <v>1865</v>
      </c>
      <c r="CD105">
        <v>372527</v>
      </c>
      <c r="CE105" s="2">
        <v>42949</v>
      </c>
      <c r="CF105">
        <v>385599</v>
      </c>
      <c r="CG105" t="s">
        <v>1874</v>
      </c>
      <c r="CH105" t="s">
        <v>1866</v>
      </c>
      <c r="CI105">
        <v>430000</v>
      </c>
      <c r="CJ105" s="2">
        <v>42949</v>
      </c>
      <c r="CK105" t="s">
        <v>183</v>
      </c>
      <c r="CL105" t="s">
        <v>184</v>
      </c>
      <c r="CM105" t="s">
        <v>1875</v>
      </c>
      <c r="CR105">
        <v>430000</v>
      </c>
      <c r="CT105" t="s">
        <v>186</v>
      </c>
      <c r="CU105" t="s">
        <v>1876</v>
      </c>
      <c r="CZ105" t="b">
        <v>1</v>
      </c>
      <c r="DA105" t="b">
        <v>1</v>
      </c>
      <c r="DB105" t="b">
        <v>1</v>
      </c>
      <c r="DC105" t="b">
        <v>1</v>
      </c>
      <c r="DD105">
        <v>54</v>
      </c>
      <c r="DE105" t="b">
        <v>1</v>
      </c>
      <c r="DF105" t="s">
        <v>1877</v>
      </c>
      <c r="DG105" t="s">
        <v>1878</v>
      </c>
      <c r="DH105" t="s">
        <v>1879</v>
      </c>
      <c r="DJ105" t="s">
        <v>189</v>
      </c>
      <c r="DK105" t="s">
        <v>204</v>
      </c>
      <c r="DS105" t="s">
        <v>10</v>
      </c>
      <c r="DT105" t="s">
        <v>235</v>
      </c>
      <c r="DU105" t="s">
        <v>191</v>
      </c>
      <c r="DX105" s="3">
        <v>1310</v>
      </c>
      <c r="DZ105" t="s">
        <v>295</v>
      </c>
      <c r="EA105" s="3">
        <v>1310</v>
      </c>
      <c r="EC105" t="s">
        <v>1880</v>
      </c>
      <c r="ED105">
        <v>1901</v>
      </c>
      <c r="EE105">
        <v>279</v>
      </c>
      <c r="EF105" t="s">
        <v>237</v>
      </c>
      <c r="EG105" t="b">
        <v>0</v>
      </c>
      <c r="EH105" s="1">
        <v>42949.639733796299</v>
      </c>
      <c r="EI105" t="s">
        <v>195</v>
      </c>
      <c r="EJ105" t="s">
        <v>1863</v>
      </c>
      <c r="EL105" t="s">
        <v>176</v>
      </c>
      <c r="EM105" t="s">
        <v>196</v>
      </c>
      <c r="EN105" t="s">
        <v>239</v>
      </c>
      <c r="EO105" t="s">
        <v>1881</v>
      </c>
      <c r="EP105" t="s">
        <v>240</v>
      </c>
      <c r="EQ105">
        <v>1982</v>
      </c>
      <c r="ER105">
        <v>2008</v>
      </c>
      <c r="ES105" t="s">
        <v>197</v>
      </c>
      <c r="ET105">
        <v>5101</v>
      </c>
      <c r="EV105" t="s">
        <v>1882</v>
      </c>
      <c r="EX105">
        <v>6</v>
      </c>
      <c r="EY105">
        <v>99999</v>
      </c>
      <c r="EZ105" s="13">
        <f t="shared" si="15"/>
        <v>328.24427480916029</v>
      </c>
      <c r="FA105" s="13">
        <f t="shared" si="16"/>
        <v>311.83206106870227</v>
      </c>
      <c r="FB105" s="13">
        <f t="shared" si="17"/>
        <v>295.41984732824426</v>
      </c>
      <c r="FC105" s="13">
        <f>IF(K105=2,[1]Assumptions!$B$14,IF([1]Ferndale!K105=3,[1]Assumptions!$B$15,IF([1]Ferndale!K105=4,[1]Assumptions!$B$16,0)))</f>
        <v>0</v>
      </c>
      <c r="FD105" s="28"/>
      <c r="FE105" s="13">
        <f t="shared" si="18"/>
        <v>0</v>
      </c>
      <c r="FF105" s="13" t="e">
        <f>(J105/2)*[1]Assumptions!$H$2</f>
        <v>#VALUE!</v>
      </c>
      <c r="FG105" s="13">
        <f t="shared" si="19"/>
        <v>1200</v>
      </c>
      <c r="FH105" s="13">
        <f t="shared" si="20"/>
        <v>1846.6663831617584</v>
      </c>
      <c r="FI105" s="13">
        <f t="shared" si="21"/>
        <v>1661.9997448455827</v>
      </c>
      <c r="FJ105" s="14" t="e">
        <f t="shared" si="13"/>
        <v>#VALUE!</v>
      </c>
      <c r="FK105" s="15">
        <f t="shared" si="14"/>
        <v>0</v>
      </c>
      <c r="FL105" s="16" t="e">
        <f t="shared" si="22"/>
        <v>#VALUE!</v>
      </c>
      <c r="FM105" s="16" t="e">
        <f t="shared" si="23"/>
        <v>#VALUE!</v>
      </c>
      <c r="FN105" s="16" t="e">
        <f t="shared" si="24"/>
        <v>#VALUE!</v>
      </c>
      <c r="FO105" s="16" t="e">
        <f t="shared" si="25"/>
        <v>#VALUE!</v>
      </c>
    </row>
    <row r="106" spans="1:171" x14ac:dyDescent="0.2">
      <c r="A106" s="20">
        <v>217073407</v>
      </c>
      <c r="B106" s="6" t="s">
        <v>153</v>
      </c>
      <c r="C106" s="6" t="s">
        <v>154</v>
      </c>
      <c r="D106" s="6" t="s">
        <v>495</v>
      </c>
      <c r="E106" s="6"/>
      <c r="F106" s="6"/>
      <c r="G106" s="6">
        <v>3735</v>
      </c>
      <c r="H106" s="6" t="s">
        <v>1883</v>
      </c>
      <c r="I106" s="6"/>
      <c r="J106" s="6" t="s">
        <v>157</v>
      </c>
      <c r="K106" s="6" t="s">
        <v>204</v>
      </c>
      <c r="L106" s="6" t="s">
        <v>159</v>
      </c>
      <c r="M106" s="6">
        <v>48214</v>
      </c>
      <c r="N106" s="6">
        <v>1084</v>
      </c>
      <c r="O106" s="6">
        <v>70000</v>
      </c>
      <c r="P106" s="6">
        <v>4</v>
      </c>
      <c r="Q106" s="6">
        <v>1</v>
      </c>
      <c r="R106" s="6">
        <v>1870</v>
      </c>
      <c r="S106" s="6">
        <v>0.11</v>
      </c>
      <c r="T106" s="6" t="s">
        <v>301</v>
      </c>
      <c r="U106" s="6"/>
      <c r="V106" s="6" t="s">
        <v>161</v>
      </c>
      <c r="W106" s="6" t="s">
        <v>162</v>
      </c>
      <c r="X106" s="6">
        <v>0</v>
      </c>
      <c r="Y106" s="6"/>
      <c r="Z106" s="6"/>
      <c r="AA106" s="6"/>
      <c r="AB106" s="6" t="s">
        <v>163</v>
      </c>
      <c r="AC106" s="6"/>
      <c r="AD106" s="6"/>
      <c r="AE106" s="6"/>
      <c r="AF106" s="6"/>
      <c r="AG106" s="6"/>
      <c r="AH106" s="6"/>
      <c r="AI106" s="6"/>
      <c r="AJ106" s="6"/>
      <c r="AK106" s="6"/>
      <c r="AL106" s="6"/>
      <c r="AM106" s="6"/>
      <c r="AN106" s="6"/>
      <c r="AO106" s="6"/>
      <c r="AP106" s="6"/>
      <c r="AQ106" s="6"/>
      <c r="AR106" s="6"/>
      <c r="AS106" s="6"/>
      <c r="AT106" s="6" t="s">
        <v>1884</v>
      </c>
      <c r="AU106" s="6" t="s">
        <v>1885</v>
      </c>
      <c r="AV106" s="6" t="s">
        <v>1886</v>
      </c>
      <c r="AW106" s="6" t="s">
        <v>403</v>
      </c>
      <c r="AX106" s="6"/>
      <c r="AY106" s="6" t="s">
        <v>1887</v>
      </c>
      <c r="AZ106" s="6" t="s">
        <v>218</v>
      </c>
      <c r="BA106" s="6" t="s">
        <v>501</v>
      </c>
      <c r="BB106" s="6" t="s">
        <v>254</v>
      </c>
      <c r="BC106" s="6" t="s">
        <v>502</v>
      </c>
      <c r="BD106" s="6"/>
      <c r="BE106" s="6" t="s">
        <v>256</v>
      </c>
      <c r="BF106" s="6" t="s">
        <v>257</v>
      </c>
      <c r="BG106" s="6" t="s">
        <v>173</v>
      </c>
      <c r="BH106" s="6">
        <v>30</v>
      </c>
      <c r="BI106" s="6"/>
      <c r="BJ106" s="6"/>
      <c r="BK106" s="6" t="s">
        <v>174</v>
      </c>
      <c r="BL106" s="6" t="s">
        <v>285</v>
      </c>
      <c r="BM106" s="6" t="s">
        <v>176</v>
      </c>
      <c r="BN106" s="6" t="b">
        <v>1</v>
      </c>
      <c r="BO106" s="6" t="b">
        <v>1</v>
      </c>
      <c r="BP106" s="6"/>
      <c r="BQ106" s="6" t="b">
        <v>0</v>
      </c>
      <c r="BR106" s="6"/>
      <c r="BS106" s="6"/>
      <c r="BT106" s="21"/>
      <c r="BU106" s="1">
        <v>43177.452546296299</v>
      </c>
      <c r="BV106" t="s">
        <v>177</v>
      </c>
      <c r="BW106">
        <v>75000</v>
      </c>
      <c r="BY106" t="s">
        <v>1888</v>
      </c>
      <c r="BZ106" t="s">
        <v>179</v>
      </c>
      <c r="CA106" t="s">
        <v>1889</v>
      </c>
      <c r="CB106" t="s">
        <v>1890</v>
      </c>
      <c r="CC106" t="s">
        <v>1891</v>
      </c>
      <c r="CD106">
        <v>371933</v>
      </c>
      <c r="CE106" s="2">
        <v>42963</v>
      </c>
      <c r="CF106">
        <v>367482</v>
      </c>
      <c r="CG106" t="s">
        <v>1277</v>
      </c>
      <c r="CH106" t="s">
        <v>1278</v>
      </c>
      <c r="CI106">
        <v>70000</v>
      </c>
      <c r="CJ106" s="2">
        <v>42963</v>
      </c>
      <c r="CK106" t="s">
        <v>183</v>
      </c>
      <c r="CL106" t="s">
        <v>184</v>
      </c>
      <c r="CN106" t="s">
        <v>1892</v>
      </c>
      <c r="CR106">
        <v>80000</v>
      </c>
      <c r="CT106" t="s">
        <v>186</v>
      </c>
      <c r="CU106" t="s">
        <v>1893</v>
      </c>
      <c r="CZ106" t="b">
        <v>1</v>
      </c>
      <c r="DA106" t="b">
        <v>1</v>
      </c>
      <c r="DB106" t="b">
        <v>1</v>
      </c>
      <c r="DC106" t="b">
        <v>1</v>
      </c>
      <c r="DD106">
        <v>33</v>
      </c>
      <c r="DE106" t="b">
        <v>0</v>
      </c>
      <c r="DF106" t="s">
        <v>232</v>
      </c>
      <c r="DG106" t="s">
        <v>1894</v>
      </c>
      <c r="DH106" t="s">
        <v>1894</v>
      </c>
      <c r="DJ106" t="s">
        <v>269</v>
      </c>
      <c r="DK106" t="s">
        <v>204</v>
      </c>
      <c r="DS106" t="s">
        <v>10</v>
      </c>
      <c r="DT106" t="s">
        <v>190</v>
      </c>
      <c r="DU106" t="s">
        <v>191</v>
      </c>
      <c r="DX106" s="3">
        <v>1870</v>
      </c>
      <c r="DZ106" t="s">
        <v>295</v>
      </c>
      <c r="EA106" s="3">
        <v>1870</v>
      </c>
      <c r="EB106" s="3">
        <v>1212</v>
      </c>
      <c r="EC106" t="s">
        <v>1895</v>
      </c>
      <c r="ED106">
        <v>465</v>
      </c>
      <c r="EE106">
        <v>44</v>
      </c>
      <c r="EF106" t="s">
        <v>237</v>
      </c>
      <c r="EG106" t="b">
        <v>0</v>
      </c>
      <c r="EH106" s="1">
        <v>42963.408229166664</v>
      </c>
      <c r="EI106" t="s">
        <v>195</v>
      </c>
      <c r="EL106" t="s">
        <v>176</v>
      </c>
      <c r="EM106" t="s">
        <v>196</v>
      </c>
      <c r="EQ106">
        <v>1921</v>
      </c>
      <c r="ES106" t="s">
        <v>197</v>
      </c>
      <c r="ET106">
        <v>5052</v>
      </c>
      <c r="EU106" t="s">
        <v>198</v>
      </c>
      <c r="EV106" t="s">
        <v>199</v>
      </c>
      <c r="EX106">
        <v>10</v>
      </c>
      <c r="EZ106" s="13">
        <f t="shared" si="15"/>
        <v>37.433155080213901</v>
      </c>
      <c r="FA106" s="13">
        <f t="shared" si="16"/>
        <v>35.561497326203209</v>
      </c>
      <c r="FB106" s="13">
        <f t="shared" si="17"/>
        <v>33.689839572192511</v>
      </c>
      <c r="FC106" s="13">
        <f>IF(K106=2,[1]Assumptions!$B$14,IF([1]Ferndale!K106=3,[1]Assumptions!$B$15,IF([1]Ferndale!K106=4,[1]Assumptions!$B$16,0)))</f>
        <v>0</v>
      </c>
      <c r="FD106" s="28"/>
      <c r="FE106" s="13">
        <f t="shared" si="18"/>
        <v>0</v>
      </c>
      <c r="FF106" s="13" t="e">
        <f>(J106/2)*[1]Assumptions!$H$2</f>
        <v>#VALUE!</v>
      </c>
      <c r="FG106" s="13">
        <f t="shared" si="19"/>
        <v>1200</v>
      </c>
      <c r="FH106" s="13">
        <f t="shared" si="20"/>
        <v>300.62010888679788</v>
      </c>
      <c r="FI106" s="13">
        <f t="shared" si="21"/>
        <v>270.55809799811811</v>
      </c>
      <c r="FJ106" s="14" t="e">
        <f t="shared" si="13"/>
        <v>#VALUE!</v>
      </c>
      <c r="FK106" s="15">
        <f t="shared" si="14"/>
        <v>0</v>
      </c>
      <c r="FL106" s="16" t="e">
        <f t="shared" si="22"/>
        <v>#VALUE!</v>
      </c>
      <c r="FM106" s="16" t="e">
        <f t="shared" si="23"/>
        <v>#VALUE!</v>
      </c>
      <c r="FN106" s="16" t="e">
        <f t="shared" si="24"/>
        <v>#VALUE!</v>
      </c>
      <c r="FO106" s="16" t="e">
        <f t="shared" si="25"/>
        <v>#VALUE!</v>
      </c>
    </row>
    <row r="107" spans="1:171" x14ac:dyDescent="0.2">
      <c r="A107" s="20">
        <v>217070689</v>
      </c>
      <c r="B107" s="6" t="s">
        <v>153</v>
      </c>
      <c r="C107" s="6" t="s">
        <v>154</v>
      </c>
      <c r="D107" s="6" t="s">
        <v>242</v>
      </c>
      <c r="E107" s="6"/>
      <c r="F107" s="6"/>
      <c r="G107" s="6">
        <v>2686</v>
      </c>
      <c r="H107" s="6" t="s">
        <v>1896</v>
      </c>
      <c r="I107" s="6"/>
      <c r="J107" s="6"/>
      <c r="K107" s="6" t="s">
        <v>204</v>
      </c>
      <c r="L107" s="6" t="s">
        <v>159</v>
      </c>
      <c r="M107" s="6">
        <v>48208</v>
      </c>
      <c r="N107" s="6">
        <v>1131</v>
      </c>
      <c r="O107" s="6">
        <v>42000</v>
      </c>
      <c r="P107" s="6">
        <v>4</v>
      </c>
      <c r="Q107" s="6">
        <v>1</v>
      </c>
      <c r="R107" s="6">
        <v>1407</v>
      </c>
      <c r="S107" s="6">
        <v>7.0000000000000007E-2</v>
      </c>
      <c r="T107" s="6" t="s">
        <v>245</v>
      </c>
      <c r="U107" s="6"/>
      <c r="V107" s="6" t="s">
        <v>247</v>
      </c>
      <c r="W107" s="6" t="s">
        <v>248</v>
      </c>
      <c r="X107" s="6">
        <v>0</v>
      </c>
      <c r="Y107" s="6"/>
      <c r="Z107" s="6"/>
      <c r="AA107" s="6"/>
      <c r="AB107" s="6" t="s">
        <v>163</v>
      </c>
      <c r="AC107" s="6"/>
      <c r="AD107" s="6"/>
      <c r="AE107" s="6"/>
      <c r="AF107" s="6"/>
      <c r="AG107" s="6"/>
      <c r="AH107" s="6"/>
      <c r="AI107" s="6"/>
      <c r="AJ107" s="6"/>
      <c r="AK107" s="6"/>
      <c r="AL107" s="6"/>
      <c r="AM107" s="6"/>
      <c r="AN107" s="6"/>
      <c r="AO107" s="6"/>
      <c r="AP107" s="6"/>
      <c r="AQ107" s="6"/>
      <c r="AR107" s="6"/>
      <c r="AS107" s="6"/>
      <c r="AT107" s="6" t="s">
        <v>497</v>
      </c>
      <c r="AU107" s="6" t="s">
        <v>1897</v>
      </c>
      <c r="AV107" s="6" t="s">
        <v>1898</v>
      </c>
      <c r="AW107" s="6"/>
      <c r="AX107" s="6"/>
      <c r="AY107" s="6" t="s">
        <v>1899</v>
      </c>
      <c r="AZ107" s="6" t="s">
        <v>218</v>
      </c>
      <c r="BA107" s="6" t="s">
        <v>383</v>
      </c>
      <c r="BB107" s="6" t="s">
        <v>171</v>
      </c>
      <c r="BC107" s="6" t="s">
        <v>1900</v>
      </c>
      <c r="BD107" s="6"/>
      <c r="BE107" s="6"/>
      <c r="BF107" s="6"/>
      <c r="BG107" s="6" t="s">
        <v>173</v>
      </c>
      <c r="BH107" s="6">
        <v>29</v>
      </c>
      <c r="BI107" s="6"/>
      <c r="BJ107" s="6"/>
      <c r="BK107" s="6" t="s">
        <v>174</v>
      </c>
      <c r="BL107" s="6" t="s">
        <v>285</v>
      </c>
      <c r="BM107" s="6" t="s">
        <v>176</v>
      </c>
      <c r="BN107" s="6" t="b">
        <v>0</v>
      </c>
      <c r="BO107" s="6" t="b">
        <v>1</v>
      </c>
      <c r="BP107" s="6"/>
      <c r="BQ107" s="6" t="b">
        <v>0</v>
      </c>
      <c r="BR107" s="6"/>
      <c r="BS107" s="6"/>
      <c r="BT107" s="21"/>
      <c r="BU107" s="1">
        <v>42955.685023148151</v>
      </c>
      <c r="BV107" t="s">
        <v>259</v>
      </c>
      <c r="BY107" t="s">
        <v>1901</v>
      </c>
      <c r="BZ107" t="s">
        <v>179</v>
      </c>
      <c r="CA107" t="s">
        <v>1902</v>
      </c>
      <c r="CB107" t="s">
        <v>1903</v>
      </c>
      <c r="CC107" t="s">
        <v>1904</v>
      </c>
      <c r="CD107">
        <v>351595</v>
      </c>
      <c r="CE107" s="2">
        <v>42955</v>
      </c>
      <c r="CF107">
        <v>385736</v>
      </c>
      <c r="CG107" t="s">
        <v>1905</v>
      </c>
      <c r="CH107" t="s">
        <v>1906</v>
      </c>
      <c r="CI107">
        <v>42000</v>
      </c>
      <c r="CJ107" s="2">
        <v>42955</v>
      </c>
      <c r="CK107" t="s">
        <v>183</v>
      </c>
      <c r="CL107" t="s">
        <v>184</v>
      </c>
      <c r="CN107" t="s">
        <v>1907</v>
      </c>
      <c r="CR107">
        <v>42000</v>
      </c>
      <c r="CT107" t="s">
        <v>186</v>
      </c>
      <c r="CU107" t="s">
        <v>1908</v>
      </c>
      <c r="CZ107" t="b">
        <v>1</v>
      </c>
      <c r="DA107" t="b">
        <v>1</v>
      </c>
      <c r="DB107" t="b">
        <v>1</v>
      </c>
      <c r="DC107" t="b">
        <v>1</v>
      </c>
      <c r="DD107">
        <v>9</v>
      </c>
      <c r="DE107" t="b">
        <v>0</v>
      </c>
      <c r="DF107" t="s">
        <v>1909</v>
      </c>
      <c r="DG107" t="s">
        <v>1910</v>
      </c>
      <c r="DH107" t="s">
        <v>1911</v>
      </c>
      <c r="DJ107" t="s">
        <v>269</v>
      </c>
      <c r="DK107" t="s">
        <v>204</v>
      </c>
      <c r="DS107" t="s">
        <v>10</v>
      </c>
      <c r="DT107" t="s">
        <v>613</v>
      </c>
      <c r="DU107" t="s">
        <v>191</v>
      </c>
      <c r="DX107" s="3">
        <v>1407</v>
      </c>
      <c r="DZ107" t="s">
        <v>295</v>
      </c>
      <c r="EA107" s="3">
        <v>1407</v>
      </c>
      <c r="EB107">
        <v>672</v>
      </c>
      <c r="EC107" t="s">
        <v>1912</v>
      </c>
      <c r="ED107">
        <v>828</v>
      </c>
      <c r="EE107">
        <v>87</v>
      </c>
      <c r="EF107" t="s">
        <v>438</v>
      </c>
      <c r="EG107" t="b">
        <v>0</v>
      </c>
      <c r="EH107" s="1">
        <v>42955.685023148151</v>
      </c>
      <c r="EI107" t="s">
        <v>195</v>
      </c>
      <c r="EL107" t="s">
        <v>176</v>
      </c>
      <c r="EM107" t="s">
        <v>615</v>
      </c>
      <c r="EQ107">
        <v>1911</v>
      </c>
      <c r="ES107" t="s">
        <v>197</v>
      </c>
      <c r="ET107">
        <v>5043</v>
      </c>
      <c r="EV107" t="s">
        <v>199</v>
      </c>
      <c r="EX107">
        <v>8</v>
      </c>
      <c r="EZ107" s="13">
        <f t="shared" si="15"/>
        <v>29.850746268656717</v>
      </c>
      <c r="FA107" s="13">
        <f t="shared" si="16"/>
        <v>28.35820895522388</v>
      </c>
      <c r="FB107" s="13">
        <f t="shared" si="17"/>
        <v>26.865671641791046</v>
      </c>
      <c r="FC107" s="13">
        <f>IF(K107=2,[1]Assumptions!$B$14,IF([1]Ferndale!K107=3,[1]Assumptions!$B$15,IF([1]Ferndale!K107=4,[1]Assumptions!$B$16,0)))</f>
        <v>0</v>
      </c>
      <c r="FD107" s="28"/>
      <c r="FE107" s="13">
        <f t="shared" si="18"/>
        <v>0</v>
      </c>
      <c r="FF107" s="13">
        <f>(J107/2)*[1]Assumptions!$H$2</f>
        <v>0</v>
      </c>
      <c r="FG107" s="13">
        <f t="shared" si="19"/>
        <v>0</v>
      </c>
      <c r="FH107" s="13">
        <f t="shared" si="20"/>
        <v>180.37206533207873</v>
      </c>
      <c r="FI107" s="13">
        <f t="shared" si="21"/>
        <v>162.33485879887084</v>
      </c>
      <c r="FJ107" s="14" t="e">
        <f t="shared" si="13"/>
        <v>#DIV/0!</v>
      </c>
      <c r="FK107" s="15">
        <f t="shared" si="14"/>
        <v>0</v>
      </c>
      <c r="FL107" s="16">
        <f t="shared" si="22"/>
        <v>0</v>
      </c>
      <c r="FM107" s="16">
        <f t="shared" si="23"/>
        <v>-0.2576743790458268</v>
      </c>
      <c r="FN107" s="16">
        <f t="shared" si="24"/>
        <v>0</v>
      </c>
      <c r="FO107" s="16">
        <f t="shared" si="25"/>
        <v>-0.25767437904582674</v>
      </c>
    </row>
    <row r="108" spans="1:171" x14ac:dyDescent="0.2">
      <c r="A108" s="20">
        <v>217062831</v>
      </c>
      <c r="B108" s="6" t="s">
        <v>153</v>
      </c>
      <c r="C108" s="6" t="s">
        <v>200</v>
      </c>
      <c r="D108" s="6" t="s">
        <v>201</v>
      </c>
      <c r="E108" s="6"/>
      <c r="F108" s="6">
        <v>201</v>
      </c>
      <c r="G108" s="6">
        <v>1454</v>
      </c>
      <c r="H108" s="6" t="s">
        <v>1592</v>
      </c>
      <c r="I108" s="6"/>
      <c r="J108" s="6" t="s">
        <v>157</v>
      </c>
      <c r="K108" s="6" t="s">
        <v>204</v>
      </c>
      <c r="L108" s="6" t="s">
        <v>159</v>
      </c>
      <c r="M108" s="6">
        <v>48214</v>
      </c>
      <c r="N108" s="6"/>
      <c r="O108" s="6">
        <v>515000</v>
      </c>
      <c r="P108" s="6">
        <v>2</v>
      </c>
      <c r="Q108" s="6">
        <v>2</v>
      </c>
      <c r="R108" s="6">
        <v>1221</v>
      </c>
      <c r="S108" s="6">
        <v>0</v>
      </c>
      <c r="T108" s="6" t="s">
        <v>160</v>
      </c>
      <c r="U108" s="6" t="s">
        <v>655</v>
      </c>
      <c r="V108" s="6" t="s">
        <v>343</v>
      </c>
      <c r="W108" s="6" t="s">
        <v>344</v>
      </c>
      <c r="X108" s="6"/>
      <c r="Y108" s="6">
        <v>400</v>
      </c>
      <c r="Z108" s="6" t="s">
        <v>208</v>
      </c>
      <c r="AA108" s="6"/>
      <c r="AB108" s="6"/>
      <c r="AC108" s="6"/>
      <c r="AD108" s="6"/>
      <c r="AE108" s="6"/>
      <c r="AF108" s="6"/>
      <c r="AG108" s="6"/>
      <c r="AH108" s="6"/>
      <c r="AI108" s="6"/>
      <c r="AJ108" s="6"/>
      <c r="AK108" s="6"/>
      <c r="AL108" s="6"/>
      <c r="AM108" s="6"/>
      <c r="AN108" s="6"/>
      <c r="AO108" s="6"/>
      <c r="AP108" s="6"/>
      <c r="AQ108" s="6"/>
      <c r="AR108" s="6"/>
      <c r="AS108" s="6"/>
      <c r="AT108" s="6" t="s">
        <v>276</v>
      </c>
      <c r="AU108" s="6" t="s">
        <v>1913</v>
      </c>
      <c r="AV108" s="6" t="s">
        <v>1914</v>
      </c>
      <c r="AW108" s="6" t="s">
        <v>403</v>
      </c>
      <c r="AX108" s="6"/>
      <c r="AY108" s="6" t="s">
        <v>1915</v>
      </c>
      <c r="AZ108" s="6" t="s">
        <v>169</v>
      </c>
      <c r="BA108" s="6" t="s">
        <v>1916</v>
      </c>
      <c r="BB108" s="6" t="s">
        <v>1917</v>
      </c>
      <c r="BC108" s="6" t="s">
        <v>220</v>
      </c>
      <c r="BD108" s="6"/>
      <c r="BE108" s="6"/>
      <c r="BF108" s="6"/>
      <c r="BG108" s="6" t="s">
        <v>523</v>
      </c>
      <c r="BH108" s="6"/>
      <c r="BI108" s="6"/>
      <c r="BJ108" s="6"/>
      <c r="BK108" s="6" t="s">
        <v>174</v>
      </c>
      <c r="BL108" s="6" t="s">
        <v>285</v>
      </c>
      <c r="BM108" s="6" t="s">
        <v>176</v>
      </c>
      <c r="BN108" s="6"/>
      <c r="BO108" s="6" t="b">
        <v>1</v>
      </c>
      <c r="BP108" s="6" t="s">
        <v>626</v>
      </c>
      <c r="BQ108" s="6" t="b">
        <v>0</v>
      </c>
      <c r="BR108" s="6"/>
      <c r="BS108" s="6"/>
      <c r="BT108" s="21"/>
      <c r="BU108" s="1">
        <v>43228.465601851851</v>
      </c>
      <c r="BV108" t="s">
        <v>226</v>
      </c>
      <c r="BW108">
        <v>488400</v>
      </c>
      <c r="BY108" t="s">
        <v>1596</v>
      </c>
      <c r="BZ108" t="s">
        <v>179</v>
      </c>
      <c r="CA108" t="s">
        <v>628</v>
      </c>
      <c r="CB108" t="s">
        <v>1597</v>
      </c>
      <c r="CC108" t="s">
        <v>1598</v>
      </c>
      <c r="CD108">
        <v>385563</v>
      </c>
      <c r="CE108" s="2">
        <v>42947</v>
      </c>
      <c r="CF108">
        <v>343565</v>
      </c>
      <c r="CG108" t="s">
        <v>620</v>
      </c>
      <c r="CH108" t="s">
        <v>628</v>
      </c>
      <c r="CI108">
        <v>515000</v>
      </c>
      <c r="CJ108" s="2">
        <v>42947</v>
      </c>
      <c r="CK108" t="s">
        <v>183</v>
      </c>
      <c r="CL108" t="s">
        <v>184</v>
      </c>
      <c r="CR108">
        <v>384300</v>
      </c>
      <c r="CT108" t="s">
        <v>186</v>
      </c>
      <c r="CZ108" t="b">
        <v>1</v>
      </c>
      <c r="DA108" t="b">
        <v>1</v>
      </c>
      <c r="DB108" t="b">
        <v>1</v>
      </c>
      <c r="DC108" t="b">
        <v>1</v>
      </c>
      <c r="DD108">
        <v>12</v>
      </c>
      <c r="DE108" t="b">
        <v>0</v>
      </c>
      <c r="DF108" t="s">
        <v>1918</v>
      </c>
      <c r="DG108" t="s">
        <v>1919</v>
      </c>
      <c r="DH108" t="s">
        <v>1600</v>
      </c>
      <c r="DJ108" t="s">
        <v>189</v>
      </c>
      <c r="DK108" t="s">
        <v>204</v>
      </c>
      <c r="DS108" t="s">
        <v>10</v>
      </c>
      <c r="DT108" t="s">
        <v>235</v>
      </c>
      <c r="DU108" t="s">
        <v>191</v>
      </c>
      <c r="DX108" s="3">
        <v>1221</v>
      </c>
      <c r="DZ108" t="s">
        <v>1303</v>
      </c>
      <c r="EA108" s="3">
        <v>1221</v>
      </c>
      <c r="ED108">
        <v>2000</v>
      </c>
      <c r="EE108">
        <v>500</v>
      </c>
      <c r="EF108" t="s">
        <v>237</v>
      </c>
      <c r="EG108" t="b">
        <v>0</v>
      </c>
      <c r="EH108" s="1">
        <v>42989.708865740744</v>
      </c>
      <c r="EI108" t="s">
        <v>195</v>
      </c>
      <c r="EJ108">
        <v>201</v>
      </c>
      <c r="EK108" t="s">
        <v>1920</v>
      </c>
      <c r="EM108" t="s">
        <v>196</v>
      </c>
      <c r="EQ108">
        <v>1912</v>
      </c>
      <c r="ER108">
        <v>2017</v>
      </c>
      <c r="ES108" t="s">
        <v>197</v>
      </c>
      <c r="ET108">
        <v>5053</v>
      </c>
      <c r="EV108" t="s">
        <v>199</v>
      </c>
      <c r="EX108">
        <v>5</v>
      </c>
      <c r="EZ108" s="13">
        <f t="shared" si="15"/>
        <v>421.78542178542176</v>
      </c>
      <c r="FA108" s="13">
        <f t="shared" si="16"/>
        <v>400.69615069615071</v>
      </c>
      <c r="FB108" s="13">
        <f t="shared" si="17"/>
        <v>379.6068796068796</v>
      </c>
      <c r="FC108" s="13">
        <f>IF(K108=2,[1]Assumptions!$B$14,IF([1]Ferndale!K108=3,[1]Assumptions!$B$15,IF([1]Ferndale!K108=4,[1]Assumptions!$B$16,0)))</f>
        <v>0</v>
      </c>
      <c r="FD108" s="28"/>
      <c r="FE108" s="13">
        <f t="shared" si="18"/>
        <v>0</v>
      </c>
      <c r="FF108" s="13" t="e">
        <f>(J108/2)*[1]Assumptions!$H$2</f>
        <v>#VALUE!</v>
      </c>
      <c r="FG108" s="13">
        <f t="shared" si="19"/>
        <v>1200</v>
      </c>
      <c r="FH108" s="13">
        <f t="shared" si="20"/>
        <v>2211.7050868100127</v>
      </c>
      <c r="FI108" s="13">
        <f t="shared" si="21"/>
        <v>1990.5345781290118</v>
      </c>
      <c r="FJ108" s="14" t="e">
        <f t="shared" si="13"/>
        <v>#VALUE!</v>
      </c>
      <c r="FK108" s="15">
        <f t="shared" si="14"/>
        <v>0</v>
      </c>
      <c r="FL108" s="16" t="e">
        <f t="shared" si="22"/>
        <v>#VALUE!</v>
      </c>
      <c r="FM108" s="16" t="e">
        <f t="shared" si="23"/>
        <v>#VALUE!</v>
      </c>
      <c r="FN108" s="16" t="e">
        <f t="shared" si="24"/>
        <v>#VALUE!</v>
      </c>
      <c r="FO108" s="16" t="e">
        <f t="shared" si="25"/>
        <v>#VALUE!</v>
      </c>
    </row>
    <row r="109" spans="1:171" x14ac:dyDescent="0.2">
      <c r="A109" s="20">
        <v>217061914</v>
      </c>
      <c r="B109" s="6" t="s">
        <v>153</v>
      </c>
      <c r="C109" s="6" t="s">
        <v>200</v>
      </c>
      <c r="D109" s="6" t="s">
        <v>1167</v>
      </c>
      <c r="E109" s="6"/>
      <c r="F109" s="6">
        <v>2503</v>
      </c>
      <c r="G109" s="6">
        <v>1135</v>
      </c>
      <c r="H109" s="6" t="s">
        <v>1286</v>
      </c>
      <c r="I109" s="6"/>
      <c r="J109" s="6" t="s">
        <v>157</v>
      </c>
      <c r="K109" s="6" t="s">
        <v>204</v>
      </c>
      <c r="L109" s="6" t="s">
        <v>159</v>
      </c>
      <c r="M109" s="6">
        <v>48226</v>
      </c>
      <c r="N109" s="6">
        <v>2639</v>
      </c>
      <c r="O109" s="6">
        <v>629000</v>
      </c>
      <c r="P109" s="6">
        <v>2</v>
      </c>
      <c r="Q109" s="6">
        <v>2</v>
      </c>
      <c r="R109" s="6">
        <v>1250</v>
      </c>
      <c r="S109" s="6">
        <v>0</v>
      </c>
      <c r="T109" s="6" t="s">
        <v>617</v>
      </c>
      <c r="U109" s="6"/>
      <c r="V109" s="6" t="s">
        <v>247</v>
      </c>
      <c r="W109" s="6" t="s">
        <v>207</v>
      </c>
      <c r="X109" s="6"/>
      <c r="Y109" s="6">
        <v>725</v>
      </c>
      <c r="Z109" s="6" t="s">
        <v>208</v>
      </c>
      <c r="AA109" s="6"/>
      <c r="AB109" s="6"/>
      <c r="AC109" s="6"/>
      <c r="AD109" s="6"/>
      <c r="AE109" s="6"/>
      <c r="AF109" s="6"/>
      <c r="AG109" s="6"/>
      <c r="AH109" s="6"/>
      <c r="AI109" s="6"/>
      <c r="AJ109" s="6"/>
      <c r="AK109" s="6"/>
      <c r="AL109" s="6"/>
      <c r="AM109" s="6"/>
      <c r="AN109" s="6"/>
      <c r="AO109" s="6"/>
      <c r="AP109" s="6"/>
      <c r="AQ109" s="6"/>
      <c r="AR109" s="6"/>
      <c r="AS109" s="6"/>
      <c r="AT109" s="6" t="s">
        <v>276</v>
      </c>
      <c r="AU109" s="6" t="s">
        <v>1458</v>
      </c>
      <c r="AV109" s="6">
        <v>3135904256</v>
      </c>
      <c r="AW109" s="6"/>
      <c r="AX109" s="6"/>
      <c r="AY109" s="6" t="s">
        <v>1921</v>
      </c>
      <c r="AZ109" s="6" t="s">
        <v>776</v>
      </c>
      <c r="BA109" s="6" t="s">
        <v>1922</v>
      </c>
      <c r="BB109" s="6" t="s">
        <v>1917</v>
      </c>
      <c r="BC109" s="6" t="s">
        <v>1923</v>
      </c>
      <c r="BD109" s="6"/>
      <c r="BE109" s="6"/>
      <c r="BF109" s="6"/>
      <c r="BG109" s="6" t="s">
        <v>523</v>
      </c>
      <c r="BH109" s="6"/>
      <c r="BI109" s="6"/>
      <c r="BJ109" s="6"/>
      <c r="BK109" s="6" t="s">
        <v>174</v>
      </c>
      <c r="BL109" s="6" t="s">
        <v>1295</v>
      </c>
      <c r="BM109" s="6" t="s">
        <v>176</v>
      </c>
      <c r="BN109" s="6"/>
      <c r="BO109" s="6" t="b">
        <v>1</v>
      </c>
      <c r="BP109" s="6"/>
      <c r="BQ109" s="6" t="b">
        <v>0</v>
      </c>
      <c r="BR109" s="6"/>
      <c r="BS109" s="6"/>
      <c r="BT109" s="21"/>
      <c r="BU109" s="1">
        <v>43215.777789351851</v>
      </c>
      <c r="BV109" t="s">
        <v>177</v>
      </c>
      <c r="BW109">
        <v>654900</v>
      </c>
      <c r="BY109" t="s">
        <v>1924</v>
      </c>
      <c r="BZ109" t="s">
        <v>179</v>
      </c>
      <c r="CA109" t="s">
        <v>1464</v>
      </c>
      <c r="CB109" t="s">
        <v>1465</v>
      </c>
      <c r="CC109" t="s">
        <v>1458</v>
      </c>
      <c r="CD109">
        <v>365647</v>
      </c>
      <c r="CE109" s="2">
        <v>42933</v>
      </c>
      <c r="CF109">
        <v>343565</v>
      </c>
      <c r="CG109" t="s">
        <v>620</v>
      </c>
      <c r="CH109" t="s">
        <v>628</v>
      </c>
      <c r="CI109">
        <v>629000</v>
      </c>
      <c r="CJ109" s="2">
        <v>42930</v>
      </c>
      <c r="CK109" t="s">
        <v>183</v>
      </c>
      <c r="CL109" t="s">
        <v>184</v>
      </c>
      <c r="CR109">
        <v>659900</v>
      </c>
      <c r="CT109" t="s">
        <v>186</v>
      </c>
      <c r="CZ109" t="b">
        <v>1</v>
      </c>
      <c r="DA109" t="b">
        <v>1</v>
      </c>
      <c r="DB109" t="b">
        <v>1</v>
      </c>
      <c r="DC109" t="b">
        <v>1</v>
      </c>
      <c r="DD109">
        <v>18</v>
      </c>
      <c r="DE109" t="b">
        <v>0</v>
      </c>
      <c r="DF109" t="s">
        <v>698</v>
      </c>
      <c r="DG109" t="s">
        <v>1925</v>
      </c>
      <c r="DH109" t="s">
        <v>1926</v>
      </c>
      <c r="DJ109" t="s">
        <v>1927</v>
      </c>
      <c r="DK109" t="s">
        <v>204</v>
      </c>
      <c r="DS109" t="s">
        <v>10</v>
      </c>
      <c r="DT109" t="s">
        <v>190</v>
      </c>
      <c r="DU109" t="s">
        <v>191</v>
      </c>
      <c r="DX109" s="3">
        <v>1250</v>
      </c>
      <c r="DZ109">
        <v>1250</v>
      </c>
      <c r="EA109" s="3">
        <v>1250</v>
      </c>
      <c r="EC109" t="s">
        <v>1304</v>
      </c>
      <c r="ED109">
        <v>895</v>
      </c>
      <c r="EE109">
        <v>460</v>
      </c>
      <c r="EF109" t="s">
        <v>237</v>
      </c>
      <c r="EG109" t="b">
        <v>0</v>
      </c>
      <c r="EH109" s="1">
        <v>42933.477800925924</v>
      </c>
      <c r="EI109" t="s">
        <v>195</v>
      </c>
      <c r="EJ109">
        <v>2503</v>
      </c>
      <c r="EM109" t="s">
        <v>196</v>
      </c>
      <c r="EQ109">
        <v>1924</v>
      </c>
      <c r="ES109" t="s">
        <v>197</v>
      </c>
      <c r="ET109">
        <v>5101</v>
      </c>
      <c r="EX109">
        <v>5</v>
      </c>
      <c r="EZ109" s="13">
        <f t="shared" si="15"/>
        <v>503.2</v>
      </c>
      <c r="FA109" s="13">
        <f t="shared" si="16"/>
        <v>478.04</v>
      </c>
      <c r="FB109" s="13">
        <f t="shared" si="17"/>
        <v>452.88</v>
      </c>
      <c r="FC109" s="13">
        <f>IF(K109=2,[1]Assumptions!$B$14,IF([1]Ferndale!K109=3,[1]Assumptions!$B$15,IF([1]Ferndale!K109=4,[1]Assumptions!$B$16,0)))</f>
        <v>0</v>
      </c>
      <c r="FD109" s="28"/>
      <c r="FE109" s="13">
        <f t="shared" si="18"/>
        <v>0</v>
      </c>
      <c r="FF109" s="13" t="e">
        <f>(J109/2)*[1]Assumptions!$H$2</f>
        <v>#VALUE!</v>
      </c>
      <c r="FG109" s="13">
        <f t="shared" si="19"/>
        <v>1200</v>
      </c>
      <c r="FH109" s="13">
        <f t="shared" si="20"/>
        <v>2701.2864069970838</v>
      </c>
      <c r="FI109" s="13">
        <f t="shared" si="21"/>
        <v>2431.157766297375</v>
      </c>
      <c r="FJ109" s="14" t="e">
        <f t="shared" si="13"/>
        <v>#VALUE!</v>
      </c>
      <c r="FK109" s="15">
        <f t="shared" si="14"/>
        <v>0</v>
      </c>
      <c r="FL109" s="16" t="e">
        <f t="shared" si="22"/>
        <v>#VALUE!</v>
      </c>
      <c r="FM109" s="16" t="e">
        <f t="shared" si="23"/>
        <v>#VALUE!</v>
      </c>
      <c r="FN109" s="16" t="e">
        <f t="shared" si="24"/>
        <v>#VALUE!</v>
      </c>
      <c r="FO109" s="16" t="e">
        <f t="shared" si="25"/>
        <v>#VALUE!</v>
      </c>
    </row>
    <row r="110" spans="1:171" x14ac:dyDescent="0.2">
      <c r="A110" s="20">
        <v>217060077</v>
      </c>
      <c r="B110" s="6" t="s">
        <v>153</v>
      </c>
      <c r="C110" s="6" t="s">
        <v>200</v>
      </c>
      <c r="D110" s="6" t="s">
        <v>1167</v>
      </c>
      <c r="E110" s="6" t="s">
        <v>218</v>
      </c>
      <c r="F110" s="6" t="s">
        <v>1928</v>
      </c>
      <c r="G110" s="6">
        <v>525</v>
      </c>
      <c r="H110" s="6" t="s">
        <v>406</v>
      </c>
      <c r="I110" s="6"/>
      <c r="J110" s="6" t="s">
        <v>244</v>
      </c>
      <c r="K110" s="6" t="s">
        <v>204</v>
      </c>
      <c r="L110" s="6" t="s">
        <v>159</v>
      </c>
      <c r="M110" s="6">
        <v>48226</v>
      </c>
      <c r="N110" s="6">
        <v>3122</v>
      </c>
      <c r="O110" s="6">
        <v>320000</v>
      </c>
      <c r="P110" s="6">
        <v>1</v>
      </c>
      <c r="Q110" s="6">
        <v>1</v>
      </c>
      <c r="R110" s="6">
        <v>971</v>
      </c>
      <c r="S110" s="6">
        <v>0</v>
      </c>
      <c r="T110" s="6" t="s">
        <v>617</v>
      </c>
      <c r="U110" s="6" t="s">
        <v>205</v>
      </c>
      <c r="V110" s="6" t="s">
        <v>343</v>
      </c>
      <c r="W110" s="6" t="s">
        <v>1929</v>
      </c>
      <c r="X110" s="6">
        <v>0</v>
      </c>
      <c r="Y110" s="6">
        <v>400</v>
      </c>
      <c r="Z110" s="6" t="s">
        <v>208</v>
      </c>
      <c r="AA110" s="6"/>
      <c r="AB110" s="6" t="s">
        <v>1930</v>
      </c>
      <c r="AC110" s="6"/>
      <c r="AD110" s="6"/>
      <c r="AE110" s="6"/>
      <c r="AF110" s="6"/>
      <c r="AG110" s="6"/>
      <c r="AH110" s="6"/>
      <c r="AI110" s="6"/>
      <c r="AJ110" s="6"/>
      <c r="AK110" s="6"/>
      <c r="AL110" s="6"/>
      <c r="AM110" s="6"/>
      <c r="AN110" s="6"/>
      <c r="AO110" s="6"/>
      <c r="AP110" s="6"/>
      <c r="AQ110" s="6"/>
      <c r="AR110" s="6"/>
      <c r="AS110" s="6"/>
      <c r="AT110" s="6" t="s">
        <v>657</v>
      </c>
      <c r="AU110" s="6" t="s">
        <v>1288</v>
      </c>
      <c r="AV110" s="6" t="s">
        <v>621</v>
      </c>
      <c r="AW110" s="6" t="s">
        <v>1289</v>
      </c>
      <c r="AX110" s="6"/>
      <c r="AY110" s="6" t="s">
        <v>1931</v>
      </c>
      <c r="AZ110" s="6" t="s">
        <v>218</v>
      </c>
      <c r="BA110" s="6" t="s">
        <v>989</v>
      </c>
      <c r="BB110" s="6" t="s">
        <v>254</v>
      </c>
      <c r="BC110" s="6" t="s">
        <v>1932</v>
      </c>
      <c r="BD110" s="6"/>
      <c r="BE110" s="6"/>
      <c r="BF110" s="6"/>
      <c r="BG110" s="6" t="s">
        <v>173</v>
      </c>
      <c r="BH110" s="6"/>
      <c r="BI110" s="6"/>
      <c r="BJ110" s="6" t="s">
        <v>1933</v>
      </c>
      <c r="BK110" s="6" t="s">
        <v>174</v>
      </c>
      <c r="BL110" s="6" t="s">
        <v>1294</v>
      </c>
      <c r="BM110" s="6" t="s">
        <v>1934</v>
      </c>
      <c r="BN110" s="6" t="b">
        <v>0</v>
      </c>
      <c r="BO110" s="6" t="b">
        <v>1</v>
      </c>
      <c r="BP110" s="6" t="s">
        <v>1935</v>
      </c>
      <c r="BQ110" s="6" t="b">
        <v>0</v>
      </c>
      <c r="BR110" s="6"/>
      <c r="BS110" s="6"/>
      <c r="BT110" s="21"/>
      <c r="BU110" s="1">
        <v>43217.849120370367</v>
      </c>
      <c r="BV110" t="s">
        <v>226</v>
      </c>
      <c r="BW110">
        <v>310000</v>
      </c>
      <c r="BY110" t="s">
        <v>1936</v>
      </c>
      <c r="BZ110" t="s">
        <v>179</v>
      </c>
      <c r="CA110" t="s">
        <v>628</v>
      </c>
      <c r="CB110" t="s">
        <v>1298</v>
      </c>
      <c r="CC110" t="s">
        <v>1299</v>
      </c>
      <c r="CD110">
        <v>368881</v>
      </c>
      <c r="CE110" s="2">
        <v>42928</v>
      </c>
      <c r="CF110">
        <v>343565</v>
      </c>
      <c r="CG110" t="s">
        <v>620</v>
      </c>
      <c r="CH110" t="s">
        <v>628</v>
      </c>
      <c r="CI110">
        <v>320000</v>
      </c>
      <c r="CJ110" s="2">
        <v>42928</v>
      </c>
      <c r="CK110" t="s">
        <v>183</v>
      </c>
      <c r="CL110" t="s">
        <v>184</v>
      </c>
      <c r="CR110">
        <v>305000</v>
      </c>
      <c r="CT110" t="s">
        <v>186</v>
      </c>
      <c r="CU110" t="s">
        <v>1937</v>
      </c>
      <c r="CZ110" t="b">
        <v>1</v>
      </c>
      <c r="DA110" t="b">
        <v>1</v>
      </c>
      <c r="DB110" t="b">
        <v>1</v>
      </c>
      <c r="DC110" t="b">
        <v>1</v>
      </c>
      <c r="DD110">
        <v>32</v>
      </c>
      <c r="DE110" t="b">
        <v>0</v>
      </c>
      <c r="DF110" t="s">
        <v>1938</v>
      </c>
      <c r="DG110" t="s">
        <v>1939</v>
      </c>
      <c r="DH110" t="s">
        <v>1940</v>
      </c>
      <c r="DJ110" t="s">
        <v>189</v>
      </c>
      <c r="DK110" t="s">
        <v>204</v>
      </c>
      <c r="DS110" t="s">
        <v>10</v>
      </c>
      <c r="DT110" t="s">
        <v>235</v>
      </c>
      <c r="DU110" t="s">
        <v>191</v>
      </c>
      <c r="DX110">
        <v>971</v>
      </c>
      <c r="DZ110" t="s">
        <v>1303</v>
      </c>
      <c r="EA110">
        <v>971</v>
      </c>
      <c r="EB110" s="3">
        <v>10000</v>
      </c>
      <c r="EC110" t="s">
        <v>1941</v>
      </c>
      <c r="ED110">
        <v>1800</v>
      </c>
      <c r="EE110">
        <v>300</v>
      </c>
      <c r="EF110" t="s">
        <v>237</v>
      </c>
      <c r="EG110" t="b">
        <v>0</v>
      </c>
      <c r="EH110" s="1">
        <v>42928.079976851855</v>
      </c>
      <c r="EI110" t="s">
        <v>195</v>
      </c>
      <c r="EJ110" t="s">
        <v>1928</v>
      </c>
      <c r="EL110" t="s">
        <v>446</v>
      </c>
      <c r="EM110" t="s">
        <v>196</v>
      </c>
      <c r="EQ110">
        <v>1918</v>
      </c>
      <c r="ER110">
        <v>2017</v>
      </c>
      <c r="ES110" t="s">
        <v>197</v>
      </c>
      <c r="ET110">
        <v>5101</v>
      </c>
      <c r="EV110" t="s">
        <v>199</v>
      </c>
      <c r="EX110">
        <v>5</v>
      </c>
      <c r="EZ110" s="13">
        <f t="shared" si="15"/>
        <v>329.55715756951594</v>
      </c>
      <c r="FA110" s="13">
        <f t="shared" si="16"/>
        <v>313.07929969104015</v>
      </c>
      <c r="FB110" s="13">
        <f t="shared" si="17"/>
        <v>296.60144181256436</v>
      </c>
      <c r="FC110" s="13">
        <f>IF(K110=2,[1]Assumptions!$B$14,IF([1]Ferndale!K110=3,[1]Assumptions!$B$15,IF([1]Ferndale!K110=4,[1]Assumptions!$B$16,0)))</f>
        <v>0</v>
      </c>
      <c r="FD110" s="28"/>
      <c r="FE110" s="13">
        <f t="shared" si="18"/>
        <v>0</v>
      </c>
      <c r="FF110" s="13" t="e">
        <f>(J110/2)*[1]Assumptions!$H$2</f>
        <v>#VALUE!</v>
      </c>
      <c r="FG110" s="13">
        <f t="shared" si="19"/>
        <v>1200</v>
      </c>
      <c r="FH110" s="13">
        <f t="shared" si="20"/>
        <v>1374.263354911076</v>
      </c>
      <c r="FI110" s="13">
        <f t="shared" si="21"/>
        <v>1236.8370194199683</v>
      </c>
      <c r="FJ110" s="14" t="e">
        <f t="shared" si="13"/>
        <v>#VALUE!</v>
      </c>
      <c r="FK110" s="15">
        <f t="shared" si="14"/>
        <v>0</v>
      </c>
      <c r="FL110" s="16" t="e">
        <f t="shared" si="22"/>
        <v>#VALUE!</v>
      </c>
      <c r="FM110" s="16" t="e">
        <f t="shared" si="23"/>
        <v>#VALUE!</v>
      </c>
      <c r="FN110" s="16" t="e">
        <f t="shared" si="24"/>
        <v>#VALUE!</v>
      </c>
      <c r="FO110" s="16" t="e">
        <f t="shared" si="25"/>
        <v>#VALUE!</v>
      </c>
    </row>
    <row r="111" spans="1:171" x14ac:dyDescent="0.2">
      <c r="A111" s="20">
        <v>217055751</v>
      </c>
      <c r="B111" s="6" t="s">
        <v>153</v>
      </c>
      <c r="C111" s="6" t="s">
        <v>200</v>
      </c>
      <c r="D111" s="6" t="s">
        <v>1167</v>
      </c>
      <c r="E111" s="6" t="s">
        <v>218</v>
      </c>
      <c r="F111" s="6" t="s">
        <v>1942</v>
      </c>
      <c r="G111" s="6">
        <v>525</v>
      </c>
      <c r="H111" s="6" t="s">
        <v>406</v>
      </c>
      <c r="I111" s="6"/>
      <c r="J111" s="6" t="s">
        <v>244</v>
      </c>
      <c r="K111" s="6" t="s">
        <v>204</v>
      </c>
      <c r="L111" s="6" t="s">
        <v>159</v>
      </c>
      <c r="M111" s="6">
        <v>48226</v>
      </c>
      <c r="N111" s="6">
        <v>3122</v>
      </c>
      <c r="O111" s="6">
        <v>460000</v>
      </c>
      <c r="P111" s="6">
        <v>2</v>
      </c>
      <c r="Q111" s="6">
        <v>2</v>
      </c>
      <c r="R111" s="6">
        <v>1405</v>
      </c>
      <c r="S111" s="6">
        <v>0</v>
      </c>
      <c r="T111" s="6" t="s">
        <v>617</v>
      </c>
      <c r="U111" s="6" t="s">
        <v>205</v>
      </c>
      <c r="V111" s="6" t="s">
        <v>343</v>
      </c>
      <c r="W111" s="6" t="s">
        <v>1929</v>
      </c>
      <c r="X111" s="6">
        <v>0</v>
      </c>
      <c r="Y111" s="6">
        <v>500</v>
      </c>
      <c r="Z111" s="6" t="s">
        <v>208</v>
      </c>
      <c r="AA111" s="6"/>
      <c r="AB111" s="6" t="s">
        <v>1930</v>
      </c>
      <c r="AC111" s="6"/>
      <c r="AD111" s="6"/>
      <c r="AE111" s="6"/>
      <c r="AF111" s="6"/>
      <c r="AG111" s="6"/>
      <c r="AH111" s="6"/>
      <c r="AI111" s="6"/>
      <c r="AJ111" s="6"/>
      <c r="AK111" s="6"/>
      <c r="AL111" s="6"/>
      <c r="AM111" s="6"/>
      <c r="AN111" s="6"/>
      <c r="AO111" s="6"/>
      <c r="AP111" s="6"/>
      <c r="AQ111" s="6"/>
      <c r="AR111" s="6"/>
      <c r="AS111" s="6"/>
      <c r="AT111" s="6" t="s">
        <v>657</v>
      </c>
      <c r="AU111" s="6" t="s">
        <v>1288</v>
      </c>
      <c r="AV111" s="6" t="s">
        <v>1943</v>
      </c>
      <c r="AW111" s="6" t="s">
        <v>1289</v>
      </c>
      <c r="AX111" s="6"/>
      <c r="AY111" s="6" t="s">
        <v>1931</v>
      </c>
      <c r="AZ111" s="6" t="s">
        <v>218</v>
      </c>
      <c r="BA111" s="6" t="s">
        <v>989</v>
      </c>
      <c r="BB111" s="6" t="s">
        <v>254</v>
      </c>
      <c r="BC111" s="6" t="s">
        <v>1932</v>
      </c>
      <c r="BD111" s="6"/>
      <c r="BE111" s="6"/>
      <c r="BF111" s="6"/>
      <c r="BG111" s="6" t="s">
        <v>173</v>
      </c>
      <c r="BH111" s="6"/>
      <c r="BI111" s="6"/>
      <c r="BJ111" s="6" t="s">
        <v>1933</v>
      </c>
      <c r="BK111" s="6" t="s">
        <v>174</v>
      </c>
      <c r="BL111" s="6" t="s">
        <v>285</v>
      </c>
      <c r="BM111" s="6" t="s">
        <v>1295</v>
      </c>
      <c r="BN111" s="6" t="b">
        <v>0</v>
      </c>
      <c r="BO111" s="6" t="b">
        <v>1</v>
      </c>
      <c r="BP111" s="6" t="s">
        <v>1935</v>
      </c>
      <c r="BQ111" s="6" t="b">
        <v>0</v>
      </c>
      <c r="BR111" s="6"/>
      <c r="BS111" s="6"/>
      <c r="BT111" s="21"/>
      <c r="BU111" s="1">
        <v>43217.849548611113</v>
      </c>
      <c r="BV111" t="s">
        <v>226</v>
      </c>
      <c r="BW111">
        <v>450000</v>
      </c>
      <c r="BY111" t="s">
        <v>1944</v>
      </c>
      <c r="BZ111" t="s">
        <v>179</v>
      </c>
      <c r="CA111" t="s">
        <v>628</v>
      </c>
      <c r="CB111" t="s">
        <v>1298</v>
      </c>
      <c r="CC111" t="s">
        <v>1299</v>
      </c>
      <c r="CD111">
        <v>368881</v>
      </c>
      <c r="CE111" s="2">
        <v>42914</v>
      </c>
      <c r="CF111">
        <v>343565</v>
      </c>
      <c r="CG111" t="s">
        <v>620</v>
      </c>
      <c r="CH111" t="s">
        <v>628</v>
      </c>
      <c r="CI111">
        <v>460000</v>
      </c>
      <c r="CJ111" s="2">
        <v>42914</v>
      </c>
      <c r="CK111" t="s">
        <v>183</v>
      </c>
      <c r="CL111" t="s">
        <v>184</v>
      </c>
      <c r="CR111">
        <v>450000</v>
      </c>
      <c r="CT111" t="s">
        <v>186</v>
      </c>
      <c r="CU111" t="s">
        <v>1937</v>
      </c>
      <c r="CZ111" t="b">
        <v>1</v>
      </c>
      <c r="DA111" t="b">
        <v>1</v>
      </c>
      <c r="DB111" t="b">
        <v>1</v>
      </c>
      <c r="DC111" t="b">
        <v>1</v>
      </c>
      <c r="DD111">
        <v>18</v>
      </c>
      <c r="DE111" t="b">
        <v>0</v>
      </c>
      <c r="DF111" t="s">
        <v>840</v>
      </c>
      <c r="DG111" t="s">
        <v>1945</v>
      </c>
      <c r="DH111" t="s">
        <v>1946</v>
      </c>
      <c r="DJ111" t="s">
        <v>189</v>
      </c>
      <c r="DK111" t="s">
        <v>204</v>
      </c>
      <c r="DS111" t="s">
        <v>10</v>
      </c>
      <c r="DT111" t="s">
        <v>235</v>
      </c>
      <c r="DU111" t="s">
        <v>191</v>
      </c>
      <c r="DX111" s="3">
        <v>1405</v>
      </c>
      <c r="DZ111" t="s">
        <v>1303</v>
      </c>
      <c r="EA111" s="3">
        <v>1405</v>
      </c>
      <c r="EB111" s="3">
        <v>10000</v>
      </c>
      <c r="EC111" t="s">
        <v>1941</v>
      </c>
      <c r="ED111">
        <v>1800</v>
      </c>
      <c r="EE111">
        <v>300</v>
      </c>
      <c r="EF111" t="s">
        <v>237</v>
      </c>
      <c r="EG111" t="b">
        <v>0</v>
      </c>
      <c r="EH111" s="1">
        <v>42914.692164351851</v>
      </c>
      <c r="EI111" t="s">
        <v>195</v>
      </c>
      <c r="EJ111" t="s">
        <v>1942</v>
      </c>
      <c r="EL111" t="s">
        <v>446</v>
      </c>
      <c r="EM111" t="s">
        <v>196</v>
      </c>
      <c r="EQ111">
        <v>1918</v>
      </c>
      <c r="ER111">
        <v>2017</v>
      </c>
      <c r="ES111" t="s">
        <v>197</v>
      </c>
      <c r="ET111">
        <v>5101</v>
      </c>
      <c r="EV111" t="s">
        <v>199</v>
      </c>
      <c r="EX111">
        <v>7</v>
      </c>
      <c r="EZ111" s="13">
        <f t="shared" si="15"/>
        <v>327.40213523131672</v>
      </c>
      <c r="FA111" s="13">
        <f t="shared" si="16"/>
        <v>311.03202846975091</v>
      </c>
      <c r="FB111" s="13">
        <f t="shared" si="17"/>
        <v>294.66192170818505</v>
      </c>
      <c r="FC111" s="13">
        <f>IF(K111=2,[1]Assumptions!$B$14,IF([1]Ferndale!K111=3,[1]Assumptions!$B$15,IF([1]Ferndale!K111=4,[1]Assumptions!$B$16,0)))</f>
        <v>0</v>
      </c>
      <c r="FD111" s="28"/>
      <c r="FE111" s="13">
        <f t="shared" si="18"/>
        <v>0</v>
      </c>
      <c r="FF111" s="13" t="e">
        <f>(J111/2)*[1]Assumptions!$H$2</f>
        <v>#VALUE!</v>
      </c>
      <c r="FG111" s="13">
        <f t="shared" si="19"/>
        <v>1200</v>
      </c>
      <c r="FH111" s="13">
        <f t="shared" si="20"/>
        <v>1975.5035726846718</v>
      </c>
      <c r="FI111" s="13">
        <f t="shared" si="21"/>
        <v>1777.9532154162046</v>
      </c>
      <c r="FJ111" s="14" t="e">
        <f t="shared" si="13"/>
        <v>#VALUE!</v>
      </c>
      <c r="FK111" s="15">
        <f t="shared" si="14"/>
        <v>0</v>
      </c>
      <c r="FL111" s="16" t="e">
        <f t="shared" si="22"/>
        <v>#VALUE!</v>
      </c>
      <c r="FM111" s="16" t="e">
        <f t="shared" si="23"/>
        <v>#VALUE!</v>
      </c>
      <c r="FN111" s="16" t="e">
        <f t="shared" si="24"/>
        <v>#VALUE!</v>
      </c>
      <c r="FO111" s="16" t="e">
        <f t="shared" si="25"/>
        <v>#VALUE!</v>
      </c>
    </row>
    <row r="112" spans="1:171" x14ac:dyDescent="0.2">
      <c r="A112" s="20">
        <v>217049370</v>
      </c>
      <c r="B112" s="6" t="s">
        <v>153</v>
      </c>
      <c r="C112" s="6" t="s">
        <v>154</v>
      </c>
      <c r="D112" s="6" t="s">
        <v>495</v>
      </c>
      <c r="E112" s="6"/>
      <c r="F112" s="6"/>
      <c r="G112" s="6">
        <v>8250</v>
      </c>
      <c r="H112" s="6" t="s">
        <v>1947</v>
      </c>
      <c r="I112" s="6"/>
      <c r="J112" s="6" t="s">
        <v>157</v>
      </c>
      <c r="K112" s="6" t="s">
        <v>204</v>
      </c>
      <c r="L112" s="6" t="s">
        <v>159</v>
      </c>
      <c r="M112" s="6">
        <v>48234</v>
      </c>
      <c r="N112" s="6">
        <v>4053</v>
      </c>
      <c r="O112" s="6">
        <v>199000</v>
      </c>
      <c r="P112" s="6">
        <v>4</v>
      </c>
      <c r="Q112" s="6">
        <v>1.1000000000000001</v>
      </c>
      <c r="R112" s="6">
        <v>1368</v>
      </c>
      <c r="S112" s="6">
        <v>7.0000000000000007E-2</v>
      </c>
      <c r="T112" s="6" t="s">
        <v>245</v>
      </c>
      <c r="U112" s="6"/>
      <c r="V112" s="6" t="s">
        <v>161</v>
      </c>
      <c r="W112" s="6" t="s">
        <v>162</v>
      </c>
      <c r="X112" s="6">
        <v>0</v>
      </c>
      <c r="Y112" s="6"/>
      <c r="Z112" s="6"/>
      <c r="AA112" s="6"/>
      <c r="AB112" s="6" t="s">
        <v>458</v>
      </c>
      <c r="AC112" s="6"/>
      <c r="AD112" s="6"/>
      <c r="AE112" s="6"/>
      <c r="AF112" s="6"/>
      <c r="AG112" s="6"/>
      <c r="AH112" s="6"/>
      <c r="AI112" s="6"/>
      <c r="AJ112" s="6"/>
      <c r="AK112" s="6"/>
      <c r="AL112" s="6"/>
      <c r="AM112" s="6"/>
      <c r="AN112" s="6"/>
      <c r="AO112" s="6"/>
      <c r="AP112" s="6"/>
      <c r="AQ112" s="6"/>
      <c r="AR112" s="6"/>
      <c r="AS112" s="6"/>
      <c r="AT112" s="6" t="s">
        <v>276</v>
      </c>
      <c r="AU112" s="6" t="s">
        <v>1948</v>
      </c>
      <c r="AV112" s="6" t="s">
        <v>1949</v>
      </c>
      <c r="AW112" s="6"/>
      <c r="AX112" s="6"/>
      <c r="AY112" s="6" t="s">
        <v>1950</v>
      </c>
      <c r="AZ112" s="6" t="s">
        <v>169</v>
      </c>
      <c r="BA112" s="6" t="s">
        <v>501</v>
      </c>
      <c r="BB112" s="6" t="s">
        <v>254</v>
      </c>
      <c r="BC112" s="6" t="s">
        <v>1951</v>
      </c>
      <c r="BD112" s="6"/>
      <c r="BE112" s="6"/>
      <c r="BF112" s="6"/>
      <c r="BG112" s="6" t="s">
        <v>173</v>
      </c>
      <c r="BH112" s="6">
        <v>30</v>
      </c>
      <c r="BI112" s="6"/>
      <c r="BJ112" s="6"/>
      <c r="BK112" s="6" t="s">
        <v>174</v>
      </c>
      <c r="BL112" s="6" t="s">
        <v>285</v>
      </c>
      <c r="BM112" s="6" t="s">
        <v>176</v>
      </c>
      <c r="BN112" s="6" t="b">
        <v>0</v>
      </c>
      <c r="BO112" s="6" t="b">
        <v>1</v>
      </c>
      <c r="BP112" s="6" t="s">
        <v>328</v>
      </c>
      <c r="BQ112" s="6" t="b">
        <v>0</v>
      </c>
      <c r="BR112" s="6"/>
      <c r="BS112" s="6"/>
      <c r="BT112" s="21"/>
      <c r="BU112" s="1">
        <v>42899.543807870374</v>
      </c>
      <c r="BV112" t="s">
        <v>259</v>
      </c>
      <c r="BY112" t="s">
        <v>1952</v>
      </c>
      <c r="BZ112" t="s">
        <v>1953</v>
      </c>
      <c r="CA112" t="s">
        <v>1954</v>
      </c>
      <c r="CB112" t="s">
        <v>1955</v>
      </c>
      <c r="CC112" t="s">
        <v>1956</v>
      </c>
      <c r="CD112">
        <v>700098</v>
      </c>
      <c r="CE112" s="2">
        <v>42899</v>
      </c>
      <c r="CF112">
        <v>334056</v>
      </c>
      <c r="CG112" t="s">
        <v>1957</v>
      </c>
      <c r="CH112" t="s">
        <v>1954</v>
      </c>
      <c r="CI112">
        <v>199000</v>
      </c>
      <c r="CJ112" s="2">
        <v>42899</v>
      </c>
      <c r="CL112" t="s">
        <v>184</v>
      </c>
      <c r="CN112" t="s">
        <v>1958</v>
      </c>
      <c r="CR112">
        <v>199000</v>
      </c>
      <c r="CT112" t="s">
        <v>186</v>
      </c>
      <c r="CU112" t="s">
        <v>1959</v>
      </c>
      <c r="CZ112" t="b">
        <v>1</v>
      </c>
      <c r="DA112" t="b">
        <v>1</v>
      </c>
      <c r="DB112" t="b">
        <v>1</v>
      </c>
      <c r="DC112" t="b">
        <v>1</v>
      </c>
      <c r="DD112">
        <v>2</v>
      </c>
      <c r="DE112" t="b">
        <v>0</v>
      </c>
      <c r="DF112">
        <v>7</v>
      </c>
      <c r="DG112" t="s">
        <v>1960</v>
      </c>
      <c r="DH112" t="s">
        <v>1961</v>
      </c>
      <c r="DJ112" t="s">
        <v>189</v>
      </c>
      <c r="DK112" t="s">
        <v>204</v>
      </c>
      <c r="DS112" t="s">
        <v>10</v>
      </c>
      <c r="DT112" t="s">
        <v>190</v>
      </c>
      <c r="DU112" t="s">
        <v>191</v>
      </c>
      <c r="DX112" s="3">
        <v>2268</v>
      </c>
      <c r="DY112">
        <v>900</v>
      </c>
      <c r="DZ112" t="s">
        <v>295</v>
      </c>
      <c r="EA112" s="3">
        <v>1368</v>
      </c>
      <c r="EB112">
        <v>912</v>
      </c>
      <c r="EC112" t="s">
        <v>1962</v>
      </c>
      <c r="ED112">
        <v>480</v>
      </c>
      <c r="EE112">
        <v>36</v>
      </c>
      <c r="EF112" t="s">
        <v>237</v>
      </c>
      <c r="EG112" t="b">
        <v>0</v>
      </c>
      <c r="EH112" s="1">
        <v>42898.372071759259</v>
      </c>
      <c r="EI112" t="s">
        <v>195</v>
      </c>
      <c r="EL112" t="s">
        <v>176</v>
      </c>
      <c r="EM112" t="s">
        <v>196</v>
      </c>
      <c r="EQ112">
        <v>1926</v>
      </c>
      <c r="ES112" t="s">
        <v>197</v>
      </c>
      <c r="ET112">
        <v>5052</v>
      </c>
      <c r="EX112">
        <v>9</v>
      </c>
      <c r="EZ112" s="13">
        <f t="shared" si="15"/>
        <v>145.46783625730995</v>
      </c>
      <c r="FA112" s="13">
        <f t="shared" si="16"/>
        <v>138.19444444444446</v>
      </c>
      <c r="FB112" s="13">
        <f t="shared" si="17"/>
        <v>130.92105263157896</v>
      </c>
      <c r="FC112" s="13">
        <f>IF(K112=2,[1]Assumptions!$B$14,IF([1]Ferndale!K112=3,[1]Assumptions!$B$15,IF([1]Ferndale!K112=4,[1]Assumptions!$B$16,0)))</f>
        <v>0</v>
      </c>
      <c r="FD112" s="28"/>
      <c r="FE112" s="13">
        <f t="shared" si="18"/>
        <v>0</v>
      </c>
      <c r="FF112" s="13" t="e">
        <f>(J112/2)*[1]Assumptions!$H$2</f>
        <v>#VALUE!</v>
      </c>
      <c r="FG112" s="13">
        <f t="shared" si="19"/>
        <v>1200</v>
      </c>
      <c r="FH112" s="13">
        <f t="shared" si="20"/>
        <v>854.62002383532536</v>
      </c>
      <c r="FI112" s="13">
        <f t="shared" si="21"/>
        <v>769.15802145179282</v>
      </c>
      <c r="FJ112" s="14" t="e">
        <f t="shared" si="13"/>
        <v>#VALUE!</v>
      </c>
      <c r="FK112" s="15">
        <f t="shared" si="14"/>
        <v>0</v>
      </c>
      <c r="FL112" s="16" t="e">
        <f t="shared" si="22"/>
        <v>#VALUE!</v>
      </c>
      <c r="FM112" s="16" t="e">
        <f t="shared" si="23"/>
        <v>#VALUE!</v>
      </c>
      <c r="FN112" s="16" t="e">
        <f t="shared" si="24"/>
        <v>#VALUE!</v>
      </c>
      <c r="FO112" s="16" t="e">
        <f t="shared" si="25"/>
        <v>#VALUE!</v>
      </c>
    </row>
    <row r="113" spans="1:171" x14ac:dyDescent="0.2">
      <c r="A113" s="20">
        <v>217081761</v>
      </c>
      <c r="B113" s="6" t="s">
        <v>153</v>
      </c>
      <c r="C113" s="6" t="s">
        <v>154</v>
      </c>
      <c r="D113" s="6" t="s">
        <v>298</v>
      </c>
      <c r="E113" s="6" t="s">
        <v>169</v>
      </c>
      <c r="F113" s="6"/>
      <c r="G113" s="6">
        <v>10865</v>
      </c>
      <c r="H113" s="6" t="s">
        <v>321</v>
      </c>
      <c r="I113" s="6"/>
      <c r="J113" s="6" t="s">
        <v>322</v>
      </c>
      <c r="K113" s="6" t="s">
        <v>204</v>
      </c>
      <c r="L113" s="6" t="s">
        <v>159</v>
      </c>
      <c r="M113" s="6">
        <v>48224</v>
      </c>
      <c r="N113" s="6">
        <v>2963</v>
      </c>
      <c r="O113" s="6">
        <v>65000</v>
      </c>
      <c r="P113" s="6">
        <v>3</v>
      </c>
      <c r="Q113" s="6">
        <v>1</v>
      </c>
      <c r="R113" s="6">
        <v>1272</v>
      </c>
      <c r="S113" s="6">
        <v>0.12</v>
      </c>
      <c r="T113" s="6" t="s">
        <v>160</v>
      </c>
      <c r="U113" s="6"/>
      <c r="V113" s="6" t="s">
        <v>302</v>
      </c>
      <c r="W113" s="6" t="s">
        <v>248</v>
      </c>
      <c r="X113" s="6">
        <v>0</v>
      </c>
      <c r="Y113" s="6"/>
      <c r="Z113" s="6"/>
      <c r="AA113" s="6"/>
      <c r="AB113" s="6" t="s">
        <v>163</v>
      </c>
      <c r="AC113" s="6"/>
      <c r="AD113" s="6"/>
      <c r="AE113" s="6"/>
      <c r="AF113" s="6"/>
      <c r="AG113" s="6"/>
      <c r="AH113" s="6"/>
      <c r="AI113" s="6"/>
      <c r="AJ113" s="6"/>
      <c r="AK113" s="6"/>
      <c r="AL113" s="6"/>
      <c r="AM113" s="6"/>
      <c r="AN113" s="6"/>
      <c r="AO113" s="6"/>
      <c r="AP113" s="6"/>
      <c r="AQ113" s="6"/>
      <c r="AR113" s="6"/>
      <c r="AS113" s="6"/>
      <c r="AT113" s="6" t="s">
        <v>1018</v>
      </c>
      <c r="AU113" s="6" t="s">
        <v>1963</v>
      </c>
      <c r="AV113" s="6" t="s">
        <v>1964</v>
      </c>
      <c r="AW113" s="6"/>
      <c r="AX113" s="6"/>
      <c r="AY113" s="6" t="s">
        <v>1965</v>
      </c>
      <c r="AZ113" s="6" t="s">
        <v>169</v>
      </c>
      <c r="BA113" s="6" t="s">
        <v>1966</v>
      </c>
      <c r="BB113" s="6" t="s">
        <v>254</v>
      </c>
      <c r="BC113" s="6" t="s">
        <v>326</v>
      </c>
      <c r="BD113" s="6"/>
      <c r="BE113" s="6"/>
      <c r="BF113" s="6"/>
      <c r="BG113" s="6" t="s">
        <v>173</v>
      </c>
      <c r="BH113" s="6">
        <v>600</v>
      </c>
      <c r="BI113" s="6"/>
      <c r="BJ113" s="6"/>
      <c r="BK113" s="6" t="s">
        <v>174</v>
      </c>
      <c r="BL113" s="6" t="s">
        <v>285</v>
      </c>
      <c r="BM113" s="6" t="s">
        <v>176</v>
      </c>
      <c r="BN113" s="6" t="b">
        <v>0</v>
      </c>
      <c r="BO113" s="6" t="b">
        <v>1</v>
      </c>
      <c r="BP113" s="6"/>
      <c r="BQ113" s="6" t="b">
        <v>0</v>
      </c>
      <c r="BR113" s="6"/>
      <c r="BS113" s="6"/>
      <c r="BT113" s="21"/>
      <c r="BU113" s="1">
        <v>43158.389305555553</v>
      </c>
      <c r="BV113" t="s">
        <v>587</v>
      </c>
      <c r="BW113">
        <v>60000</v>
      </c>
      <c r="BX113" t="s">
        <v>723</v>
      </c>
      <c r="BY113" t="s">
        <v>1967</v>
      </c>
      <c r="BZ113" t="s">
        <v>179</v>
      </c>
      <c r="CA113" t="s">
        <v>1968</v>
      </c>
      <c r="CB113" t="s">
        <v>1969</v>
      </c>
      <c r="CC113" t="s">
        <v>1963</v>
      </c>
      <c r="CD113">
        <v>356679</v>
      </c>
      <c r="CE113" s="2">
        <v>42988</v>
      </c>
      <c r="CF113">
        <v>391142</v>
      </c>
      <c r="CG113" t="s">
        <v>1970</v>
      </c>
      <c r="CH113" t="s">
        <v>1971</v>
      </c>
      <c r="CI113">
        <v>65000</v>
      </c>
      <c r="CJ113" s="2">
        <v>42988</v>
      </c>
      <c r="CK113" t="s">
        <v>183</v>
      </c>
      <c r="CL113" t="s">
        <v>184</v>
      </c>
      <c r="CN113" t="s">
        <v>1972</v>
      </c>
      <c r="CR113">
        <v>60000</v>
      </c>
      <c r="CT113" t="s">
        <v>186</v>
      </c>
      <c r="CU113" t="s">
        <v>1973</v>
      </c>
      <c r="CZ113" t="b">
        <v>1</v>
      </c>
      <c r="DA113" t="b">
        <v>1</v>
      </c>
      <c r="DB113" t="b">
        <v>1</v>
      </c>
      <c r="DC113" t="b">
        <v>1</v>
      </c>
      <c r="DD113">
        <v>1</v>
      </c>
      <c r="DE113" t="b">
        <v>0</v>
      </c>
      <c r="DF113" t="s">
        <v>1974</v>
      </c>
      <c r="DG113" t="s">
        <v>1975</v>
      </c>
      <c r="DH113" t="s">
        <v>1976</v>
      </c>
      <c r="DJ113" t="s">
        <v>189</v>
      </c>
      <c r="DK113" t="s">
        <v>204</v>
      </c>
      <c r="DS113" t="s">
        <v>10</v>
      </c>
      <c r="DT113" t="s">
        <v>235</v>
      </c>
      <c r="DU113" t="s">
        <v>191</v>
      </c>
      <c r="DX113" s="3">
        <v>1272</v>
      </c>
      <c r="DZ113" t="s">
        <v>295</v>
      </c>
      <c r="EA113" s="3">
        <v>1272</v>
      </c>
      <c r="EB113">
        <v>800</v>
      </c>
      <c r="EC113" t="s">
        <v>1977</v>
      </c>
      <c r="ED113">
        <v>1681</v>
      </c>
      <c r="EE113">
        <v>214</v>
      </c>
      <c r="EF113" t="s">
        <v>891</v>
      </c>
      <c r="EG113" t="b">
        <v>0</v>
      </c>
      <c r="EH113" s="1">
        <v>42988.801898148151</v>
      </c>
      <c r="EI113" t="s">
        <v>195</v>
      </c>
      <c r="EM113" t="s">
        <v>196</v>
      </c>
      <c r="EQ113">
        <v>1931</v>
      </c>
      <c r="ES113" t="s">
        <v>197</v>
      </c>
      <c r="ET113">
        <v>5055</v>
      </c>
      <c r="EX113">
        <v>6</v>
      </c>
      <c r="EZ113" s="13">
        <f t="shared" si="15"/>
        <v>51.100628930817614</v>
      </c>
      <c r="FA113" s="13">
        <f t="shared" si="16"/>
        <v>48.545597484276726</v>
      </c>
      <c r="FB113" s="13">
        <f t="shared" si="17"/>
        <v>45.990566037735846</v>
      </c>
      <c r="FC113" s="13">
        <f>IF(K113=2,[1]Assumptions!$B$14,IF([1]Ferndale!K113=3,[1]Assumptions!$B$15,IF([1]Ferndale!K113=4,[1]Assumptions!$B$16,0)))</f>
        <v>0</v>
      </c>
      <c r="FD113" s="28"/>
      <c r="FE113" s="13">
        <f t="shared" si="18"/>
        <v>0</v>
      </c>
      <c r="FF113" s="13" t="e">
        <f>(J113/2)*[1]Assumptions!$H$2</f>
        <v>#VALUE!</v>
      </c>
      <c r="FG113" s="13">
        <f t="shared" si="19"/>
        <v>1200</v>
      </c>
      <c r="FH113" s="13">
        <f t="shared" si="20"/>
        <v>279.14724396631232</v>
      </c>
      <c r="FI113" s="13">
        <f t="shared" si="21"/>
        <v>251.2325195696811</v>
      </c>
      <c r="FJ113" s="14" t="e">
        <f t="shared" si="13"/>
        <v>#VALUE!</v>
      </c>
      <c r="FK113" s="15">
        <f t="shared" si="14"/>
        <v>0</v>
      </c>
      <c r="FL113" s="16" t="e">
        <f t="shared" si="22"/>
        <v>#VALUE!</v>
      </c>
      <c r="FM113" s="16" t="e">
        <f t="shared" si="23"/>
        <v>#VALUE!</v>
      </c>
      <c r="FN113" s="16" t="e">
        <f t="shared" si="24"/>
        <v>#VALUE!</v>
      </c>
      <c r="FO113" s="16" t="e">
        <f t="shared" si="25"/>
        <v>#VALUE!</v>
      </c>
    </row>
    <row r="114" spans="1:171" x14ac:dyDescent="0.2">
      <c r="A114" s="20">
        <v>217042624</v>
      </c>
      <c r="B114" s="6" t="s">
        <v>153</v>
      </c>
      <c r="C114" s="6" t="s">
        <v>154</v>
      </c>
      <c r="D114" s="6" t="s">
        <v>274</v>
      </c>
      <c r="E114" s="6"/>
      <c r="F114" s="6"/>
      <c r="G114" s="6">
        <v>11121</v>
      </c>
      <c r="H114" s="6" t="s">
        <v>1978</v>
      </c>
      <c r="I114" s="6"/>
      <c r="J114" s="6" t="s">
        <v>157</v>
      </c>
      <c r="K114" s="6" t="s">
        <v>204</v>
      </c>
      <c r="L114" s="6" t="s">
        <v>159</v>
      </c>
      <c r="M114" s="6">
        <v>48205</v>
      </c>
      <c r="N114" s="6">
        <v>3297</v>
      </c>
      <c r="O114" s="6">
        <v>38500</v>
      </c>
      <c r="P114" s="6">
        <v>3</v>
      </c>
      <c r="Q114" s="6">
        <v>1.1000000000000001</v>
      </c>
      <c r="R114" s="6">
        <v>1548</v>
      </c>
      <c r="S114" s="6">
        <v>0.11</v>
      </c>
      <c r="T114" s="6" t="s">
        <v>160</v>
      </c>
      <c r="U114" s="6"/>
      <c r="V114" s="6" t="s">
        <v>161</v>
      </c>
      <c r="W114" s="6" t="s">
        <v>162</v>
      </c>
      <c r="X114" s="6">
        <v>0</v>
      </c>
      <c r="Y114" s="6"/>
      <c r="Z114" s="6"/>
      <c r="AA114" s="6"/>
      <c r="AB114" s="6" t="s">
        <v>163</v>
      </c>
      <c r="AC114" s="6"/>
      <c r="AD114" s="6"/>
      <c r="AE114" s="6"/>
      <c r="AF114" s="6"/>
      <c r="AG114" s="6"/>
      <c r="AH114" s="6"/>
      <c r="AI114" s="6"/>
      <c r="AJ114" s="6"/>
      <c r="AK114" s="6"/>
      <c r="AL114" s="6"/>
      <c r="AM114" s="6"/>
      <c r="AN114" s="6"/>
      <c r="AO114" s="6"/>
      <c r="AP114" s="6"/>
      <c r="AQ114" s="6"/>
      <c r="AR114" s="6"/>
      <c r="AS114" s="6"/>
      <c r="AT114" s="6" t="s">
        <v>276</v>
      </c>
      <c r="AU114" s="6" t="s">
        <v>931</v>
      </c>
      <c r="AV114" s="6" t="s">
        <v>932</v>
      </c>
      <c r="AW114" s="6" t="s">
        <v>1041</v>
      </c>
      <c r="AX114" s="6"/>
      <c r="AY114" s="6" t="s">
        <v>1979</v>
      </c>
      <c r="AZ114" s="6" t="s">
        <v>169</v>
      </c>
      <c r="BA114" s="6" t="s">
        <v>1980</v>
      </c>
      <c r="BB114" s="6" t="s">
        <v>171</v>
      </c>
      <c r="BC114" s="6" t="s">
        <v>1981</v>
      </c>
      <c r="BD114" s="6" t="s">
        <v>385</v>
      </c>
      <c r="BE114" s="6" t="s">
        <v>522</v>
      </c>
      <c r="BF114" s="6" t="s">
        <v>257</v>
      </c>
      <c r="BG114" s="6" t="s">
        <v>173</v>
      </c>
      <c r="BH114" s="6">
        <v>38</v>
      </c>
      <c r="BI114" s="6"/>
      <c r="BJ114" s="6" t="s">
        <v>258</v>
      </c>
      <c r="BK114" s="6" t="s">
        <v>223</v>
      </c>
      <c r="BL114" s="6" t="s">
        <v>285</v>
      </c>
      <c r="BM114" s="6" t="s">
        <v>176</v>
      </c>
      <c r="BN114" s="6" t="b">
        <v>0</v>
      </c>
      <c r="BO114" s="6" t="b">
        <v>1</v>
      </c>
      <c r="BP114" s="6"/>
      <c r="BQ114" s="6" t="b">
        <v>0</v>
      </c>
      <c r="BR114" s="6"/>
      <c r="BS114" s="6"/>
      <c r="BT114" s="21"/>
      <c r="BU114" s="1">
        <v>43082.566307870373</v>
      </c>
      <c r="BV114" t="s">
        <v>177</v>
      </c>
      <c r="BW114">
        <v>39000</v>
      </c>
      <c r="BY114" t="s">
        <v>1982</v>
      </c>
      <c r="BZ114" t="s">
        <v>179</v>
      </c>
      <c r="CA114" t="s">
        <v>287</v>
      </c>
      <c r="CB114" t="s">
        <v>937</v>
      </c>
      <c r="CC114" t="s">
        <v>931</v>
      </c>
      <c r="CD114">
        <v>386964</v>
      </c>
      <c r="CE114" s="2">
        <v>42878</v>
      </c>
      <c r="CF114">
        <v>386963</v>
      </c>
      <c r="CG114" t="s">
        <v>289</v>
      </c>
      <c r="CH114" t="s">
        <v>287</v>
      </c>
      <c r="CI114">
        <v>38500</v>
      </c>
      <c r="CJ114" s="2">
        <v>42877</v>
      </c>
      <c r="CK114" t="s">
        <v>183</v>
      </c>
      <c r="CL114" t="s">
        <v>184</v>
      </c>
      <c r="CN114" t="s">
        <v>1983</v>
      </c>
      <c r="CR114">
        <v>39000</v>
      </c>
      <c r="CT114" t="s">
        <v>186</v>
      </c>
      <c r="CU114" t="s">
        <v>1984</v>
      </c>
      <c r="CZ114" t="b">
        <v>1</v>
      </c>
      <c r="DA114" t="b">
        <v>1</v>
      </c>
      <c r="DB114" t="b">
        <v>1</v>
      </c>
      <c r="DC114" t="b">
        <v>1</v>
      </c>
      <c r="DD114">
        <v>10</v>
      </c>
      <c r="DE114" t="b">
        <v>0</v>
      </c>
      <c r="DF114" t="s">
        <v>292</v>
      </c>
      <c r="DG114" t="s">
        <v>1985</v>
      </c>
      <c r="DH114" t="s">
        <v>1986</v>
      </c>
      <c r="DJ114" t="s">
        <v>269</v>
      </c>
      <c r="DK114" t="s">
        <v>204</v>
      </c>
      <c r="DS114" t="s">
        <v>10</v>
      </c>
      <c r="DT114" t="s">
        <v>190</v>
      </c>
      <c r="DU114" t="s">
        <v>191</v>
      </c>
      <c r="DX114" s="3">
        <v>1548</v>
      </c>
      <c r="DZ114" t="s">
        <v>295</v>
      </c>
      <c r="EA114" s="3">
        <v>1548</v>
      </c>
      <c r="EB114">
        <v>965</v>
      </c>
      <c r="EC114" t="s">
        <v>296</v>
      </c>
      <c r="ED114">
        <v>1270</v>
      </c>
      <c r="EE114">
        <v>153</v>
      </c>
      <c r="EF114" t="s">
        <v>1987</v>
      </c>
      <c r="EG114" t="b">
        <v>0</v>
      </c>
      <c r="EH114" s="1">
        <v>42878.635196759256</v>
      </c>
      <c r="EI114" t="s">
        <v>195</v>
      </c>
      <c r="EL114" t="s">
        <v>176</v>
      </c>
      <c r="EM114" t="s">
        <v>196</v>
      </c>
      <c r="EQ114">
        <v>1929</v>
      </c>
      <c r="ES114" t="s">
        <v>197</v>
      </c>
      <c r="ET114">
        <v>5054</v>
      </c>
      <c r="EU114" t="s">
        <v>418</v>
      </c>
      <c r="EV114" t="s">
        <v>199</v>
      </c>
      <c r="EX114">
        <v>8</v>
      </c>
      <c r="EZ114" s="13">
        <f t="shared" si="15"/>
        <v>24.870801033591732</v>
      </c>
      <c r="FA114" s="13">
        <f t="shared" si="16"/>
        <v>23.627260981912144</v>
      </c>
      <c r="FB114" s="13">
        <f t="shared" si="17"/>
        <v>22.38372093023256</v>
      </c>
      <c r="FC114" s="13">
        <f>IF(K114=2,[1]Assumptions!$B$14,IF([1]Ferndale!K114=3,[1]Assumptions!$B$15,IF([1]Ferndale!K114=4,[1]Assumptions!$B$16,0)))</f>
        <v>0</v>
      </c>
      <c r="FD114" s="28"/>
      <c r="FE114" s="13">
        <f t="shared" si="18"/>
        <v>0</v>
      </c>
      <c r="FF114" s="13" t="e">
        <f>(J114/2)*[1]Assumptions!$H$2</f>
        <v>#VALUE!</v>
      </c>
      <c r="FG114" s="13">
        <f t="shared" si="19"/>
        <v>1200</v>
      </c>
      <c r="FH114" s="13">
        <f t="shared" si="20"/>
        <v>165.34105988773885</v>
      </c>
      <c r="FI114" s="13">
        <f t="shared" si="21"/>
        <v>148.80695389896493</v>
      </c>
      <c r="FJ114" s="14" t="e">
        <f t="shared" si="13"/>
        <v>#VALUE!</v>
      </c>
      <c r="FK114" s="15">
        <f t="shared" si="14"/>
        <v>0</v>
      </c>
      <c r="FL114" s="16" t="e">
        <f t="shared" si="22"/>
        <v>#VALUE!</v>
      </c>
      <c r="FM114" s="16" t="e">
        <f t="shared" si="23"/>
        <v>#VALUE!</v>
      </c>
      <c r="FN114" s="16" t="e">
        <f t="shared" si="24"/>
        <v>#VALUE!</v>
      </c>
      <c r="FO114" s="16" t="e">
        <f t="shared" si="25"/>
        <v>#VALUE!</v>
      </c>
    </row>
    <row r="115" spans="1:171" x14ac:dyDescent="0.2">
      <c r="A115" s="20">
        <v>217041904</v>
      </c>
      <c r="B115" s="6" t="s">
        <v>153</v>
      </c>
      <c r="C115" s="6" t="s">
        <v>154</v>
      </c>
      <c r="D115" s="6" t="s">
        <v>475</v>
      </c>
      <c r="E115" s="6"/>
      <c r="F115" s="6"/>
      <c r="G115" s="6">
        <v>1008</v>
      </c>
      <c r="H115" s="6" t="s">
        <v>457</v>
      </c>
      <c r="I115" s="6"/>
      <c r="J115" s="6" t="s">
        <v>421</v>
      </c>
      <c r="K115" s="6" t="s">
        <v>477</v>
      </c>
      <c r="L115" s="6" t="s">
        <v>159</v>
      </c>
      <c r="M115" s="6">
        <v>48230</v>
      </c>
      <c r="N115" s="6"/>
      <c r="O115" s="6">
        <v>990000</v>
      </c>
      <c r="P115" s="6">
        <v>4</v>
      </c>
      <c r="Q115" s="6">
        <v>3.1</v>
      </c>
      <c r="R115" s="6">
        <v>3600</v>
      </c>
      <c r="S115" s="6">
        <v>0</v>
      </c>
      <c r="T115" s="6" t="s">
        <v>245</v>
      </c>
      <c r="U115" s="6" t="s">
        <v>1988</v>
      </c>
      <c r="V115" s="6" t="s">
        <v>302</v>
      </c>
      <c r="W115" s="6" t="s">
        <v>248</v>
      </c>
      <c r="X115" s="6">
        <v>0</v>
      </c>
      <c r="Y115" s="6"/>
      <c r="Z115" s="6"/>
      <c r="AA115" s="6"/>
      <c r="AB115" s="6" t="s">
        <v>163</v>
      </c>
      <c r="AC115" s="6"/>
      <c r="AD115" s="6"/>
      <c r="AE115" s="6"/>
      <c r="AF115" s="6"/>
      <c r="AG115" s="6"/>
      <c r="AH115" s="6"/>
      <c r="AI115" s="6"/>
      <c r="AJ115" s="6"/>
      <c r="AK115" s="6"/>
      <c r="AL115" s="6"/>
      <c r="AM115" s="6"/>
      <c r="AN115" s="6"/>
      <c r="AO115" s="6"/>
      <c r="AP115" s="6"/>
      <c r="AQ115" s="6"/>
      <c r="AR115" s="6"/>
      <c r="AS115" s="6" t="s">
        <v>775</v>
      </c>
      <c r="AT115" s="6" t="s">
        <v>1989</v>
      </c>
      <c r="AU115" s="6" t="s">
        <v>1990</v>
      </c>
      <c r="AV115" s="6" t="s">
        <v>1991</v>
      </c>
      <c r="AW115" s="6" t="s">
        <v>403</v>
      </c>
      <c r="AX115" s="6"/>
      <c r="AY115" s="6" t="s">
        <v>1992</v>
      </c>
      <c r="AZ115" s="6" t="s">
        <v>218</v>
      </c>
      <c r="BA115" s="6" t="s">
        <v>915</v>
      </c>
      <c r="BB115" s="6" t="s">
        <v>254</v>
      </c>
      <c r="BC115" s="6" t="s">
        <v>220</v>
      </c>
      <c r="BD115" s="6" t="s">
        <v>1704</v>
      </c>
      <c r="BE115" s="6" t="s">
        <v>662</v>
      </c>
      <c r="BF115" s="6" t="s">
        <v>1993</v>
      </c>
      <c r="BG115" s="6" t="s">
        <v>173</v>
      </c>
      <c r="BH115" s="6">
        <v>100</v>
      </c>
      <c r="BI115" s="6"/>
      <c r="BJ115" s="6" t="s">
        <v>919</v>
      </c>
      <c r="BK115" s="6" t="s">
        <v>968</v>
      </c>
      <c r="BL115" s="6" t="s">
        <v>285</v>
      </c>
      <c r="BM115" s="6" t="s">
        <v>176</v>
      </c>
      <c r="BN115" s="6" t="b">
        <v>1</v>
      </c>
      <c r="BO115" s="6" t="b">
        <v>0</v>
      </c>
      <c r="BP115" s="6" t="s">
        <v>1994</v>
      </c>
      <c r="BQ115" s="6" t="b">
        <v>0</v>
      </c>
      <c r="BR115" s="6"/>
      <c r="BS115" s="6"/>
      <c r="BT115" s="21"/>
      <c r="BU115" s="1">
        <v>42878.502939814818</v>
      </c>
      <c r="BV115" t="s">
        <v>259</v>
      </c>
      <c r="BY115" t="s">
        <v>1995</v>
      </c>
      <c r="BZ115" t="s">
        <v>179</v>
      </c>
      <c r="CA115" t="s">
        <v>1996</v>
      </c>
      <c r="CB115" t="s">
        <v>1997</v>
      </c>
      <c r="CC115" t="s">
        <v>1998</v>
      </c>
      <c r="CD115">
        <v>390486</v>
      </c>
      <c r="CE115" s="2">
        <v>42878</v>
      </c>
      <c r="CF115">
        <v>390486</v>
      </c>
      <c r="CG115" t="s">
        <v>1999</v>
      </c>
      <c r="CH115" t="s">
        <v>1996</v>
      </c>
      <c r="CI115">
        <v>990000</v>
      </c>
      <c r="CJ115" s="2">
        <v>42877</v>
      </c>
      <c r="CK115" t="s">
        <v>183</v>
      </c>
      <c r="CL115" t="s">
        <v>184</v>
      </c>
      <c r="CN115" t="s">
        <v>2000</v>
      </c>
      <c r="CR115">
        <v>990000</v>
      </c>
      <c r="CT115" t="s">
        <v>186</v>
      </c>
      <c r="CU115">
        <v>39002010014000</v>
      </c>
      <c r="CZ115" t="b">
        <v>1</v>
      </c>
      <c r="DA115" t="b">
        <v>1</v>
      </c>
      <c r="DB115" t="b">
        <v>1</v>
      </c>
      <c r="DC115" t="b">
        <v>1</v>
      </c>
      <c r="DD115">
        <v>19</v>
      </c>
      <c r="DE115" t="b">
        <v>0</v>
      </c>
      <c r="DF115" t="s">
        <v>453</v>
      </c>
      <c r="DG115" t="s">
        <v>2001</v>
      </c>
      <c r="DH115" t="s">
        <v>2002</v>
      </c>
      <c r="DJ115" t="s">
        <v>189</v>
      </c>
      <c r="DK115" t="s">
        <v>493</v>
      </c>
      <c r="DS115" t="s">
        <v>10</v>
      </c>
      <c r="DT115" t="s">
        <v>190</v>
      </c>
      <c r="DU115" t="s">
        <v>191</v>
      </c>
      <c r="DX115" s="3">
        <v>3600</v>
      </c>
      <c r="DZ115" t="s">
        <v>2003</v>
      </c>
      <c r="EA115" s="3">
        <v>3600</v>
      </c>
      <c r="EB115" s="3">
        <v>1565</v>
      </c>
      <c r="EC115" t="s">
        <v>2004</v>
      </c>
      <c r="ED115">
        <v>1678</v>
      </c>
      <c r="EE115">
        <v>1764</v>
      </c>
      <c r="EF115" t="s">
        <v>237</v>
      </c>
      <c r="EG115" t="b">
        <v>0</v>
      </c>
      <c r="EH115" s="1">
        <v>42877.438344907408</v>
      </c>
      <c r="EI115" t="s">
        <v>195</v>
      </c>
      <c r="EL115" t="s">
        <v>865</v>
      </c>
      <c r="EM115" t="s">
        <v>196</v>
      </c>
      <c r="EQ115">
        <v>2017</v>
      </c>
      <c r="ES115" t="s">
        <v>197</v>
      </c>
      <c r="ET115">
        <v>5065</v>
      </c>
      <c r="EU115" t="s">
        <v>2005</v>
      </c>
      <c r="EV115" t="s">
        <v>199</v>
      </c>
      <c r="EX115">
        <v>14</v>
      </c>
      <c r="EZ115" s="13">
        <f t="shared" si="15"/>
        <v>275</v>
      </c>
      <c r="FA115" s="13">
        <f t="shared" si="16"/>
        <v>261.25</v>
      </c>
      <c r="FB115" s="13">
        <f t="shared" si="17"/>
        <v>247.5</v>
      </c>
      <c r="FC115" s="13">
        <f>IF(K115=2,[1]Assumptions!$B$14,IF([1]Ferndale!K115=3,[1]Assumptions!$B$15,IF([1]Ferndale!K115=4,[1]Assumptions!$B$16,0)))</f>
        <v>0</v>
      </c>
      <c r="FD115" s="28"/>
      <c r="FE115" s="13">
        <f t="shared" si="18"/>
        <v>0</v>
      </c>
      <c r="FF115" s="13" t="e">
        <f>(J115/2)*[1]Assumptions!$H$2</f>
        <v>#VALUE!</v>
      </c>
      <c r="FG115" s="13">
        <f t="shared" si="19"/>
        <v>1200</v>
      </c>
      <c r="FH115" s="13">
        <f t="shared" si="20"/>
        <v>4251.627254256141</v>
      </c>
      <c r="FI115" s="13">
        <f t="shared" si="21"/>
        <v>3826.4645288305273</v>
      </c>
      <c r="FJ115" s="14" t="e">
        <f t="shared" si="13"/>
        <v>#VALUE!</v>
      </c>
      <c r="FK115" s="15">
        <f t="shared" si="14"/>
        <v>0</v>
      </c>
      <c r="FL115" s="16" t="e">
        <f t="shared" si="22"/>
        <v>#VALUE!</v>
      </c>
      <c r="FM115" s="16" t="e">
        <f t="shared" si="23"/>
        <v>#VALUE!</v>
      </c>
      <c r="FN115" s="16" t="e">
        <f t="shared" si="24"/>
        <v>#VALUE!</v>
      </c>
      <c r="FO115" s="16" t="e">
        <f t="shared" si="25"/>
        <v>#VALUE!</v>
      </c>
    </row>
    <row r="116" spans="1:171" x14ac:dyDescent="0.2">
      <c r="A116" s="20">
        <v>217013319</v>
      </c>
      <c r="B116" s="6" t="s">
        <v>153</v>
      </c>
      <c r="C116" s="6" t="s">
        <v>154</v>
      </c>
      <c r="D116" s="6" t="s">
        <v>242</v>
      </c>
      <c r="E116" s="6"/>
      <c r="F116" s="6"/>
      <c r="G116" s="6">
        <v>3677</v>
      </c>
      <c r="H116" s="6" t="s">
        <v>2006</v>
      </c>
      <c r="I116" s="6"/>
      <c r="J116" s="6" t="s">
        <v>157</v>
      </c>
      <c r="K116" s="6" t="s">
        <v>204</v>
      </c>
      <c r="L116" s="6" t="s">
        <v>159</v>
      </c>
      <c r="M116" s="6">
        <v>48208</v>
      </c>
      <c r="N116" s="6">
        <v>2927</v>
      </c>
      <c r="O116" s="6">
        <v>179900</v>
      </c>
      <c r="P116" s="6">
        <v>4</v>
      </c>
      <c r="Q116" s="6">
        <v>1</v>
      </c>
      <c r="R116" s="6">
        <v>1902</v>
      </c>
      <c r="S116" s="6">
        <v>7.0000000000000007E-2</v>
      </c>
      <c r="T116" s="6" t="s">
        <v>160</v>
      </c>
      <c r="U116" s="6"/>
      <c r="V116" s="6" t="s">
        <v>302</v>
      </c>
      <c r="W116" s="6" t="s">
        <v>248</v>
      </c>
      <c r="X116" s="6">
        <v>240</v>
      </c>
      <c r="Y116" s="6"/>
      <c r="Z116" s="6"/>
      <c r="AA116" s="6"/>
      <c r="AB116" s="6" t="s">
        <v>163</v>
      </c>
      <c r="AC116" s="6"/>
      <c r="AD116" s="6"/>
      <c r="AE116" s="6"/>
      <c r="AF116" s="6"/>
      <c r="AG116" s="6"/>
      <c r="AH116" s="6"/>
      <c r="AI116" s="6"/>
      <c r="AJ116" s="6"/>
      <c r="AK116" s="6"/>
      <c r="AL116" s="6"/>
      <c r="AM116" s="6"/>
      <c r="AN116" s="6"/>
      <c r="AO116" s="6"/>
      <c r="AP116" s="6"/>
      <c r="AQ116" s="6"/>
      <c r="AR116" s="6"/>
      <c r="AS116" s="6"/>
      <c r="AT116" s="6" t="s">
        <v>276</v>
      </c>
      <c r="AU116" s="6" t="s">
        <v>1061</v>
      </c>
      <c r="AV116" s="6" t="s">
        <v>2007</v>
      </c>
      <c r="AW116" s="6"/>
      <c r="AX116" s="6"/>
      <c r="AY116" s="6" t="s">
        <v>2008</v>
      </c>
      <c r="AZ116" s="6" t="s">
        <v>169</v>
      </c>
      <c r="BA116" s="6" t="s">
        <v>2009</v>
      </c>
      <c r="BB116" s="6" t="s">
        <v>254</v>
      </c>
      <c r="BC116" s="6" t="s">
        <v>2010</v>
      </c>
      <c r="BD116" s="6"/>
      <c r="BE116" s="6"/>
      <c r="BF116" s="6"/>
      <c r="BG116" s="6" t="s">
        <v>173</v>
      </c>
      <c r="BH116" s="6">
        <v>35</v>
      </c>
      <c r="BI116" s="6"/>
      <c r="BJ116" s="6" t="s">
        <v>258</v>
      </c>
      <c r="BK116" s="6" t="s">
        <v>284</v>
      </c>
      <c r="BL116" s="6" t="s">
        <v>285</v>
      </c>
      <c r="BM116" s="6" t="s">
        <v>176</v>
      </c>
      <c r="BN116" s="6" t="b">
        <v>0</v>
      </c>
      <c r="BO116" s="6" t="b">
        <v>1</v>
      </c>
      <c r="BP116" s="6"/>
      <c r="BQ116" s="6" t="b">
        <v>0</v>
      </c>
      <c r="BR116" s="6"/>
      <c r="BS116" s="6"/>
      <c r="BT116" s="21"/>
      <c r="BU116" s="1">
        <v>43231.107349537036</v>
      </c>
      <c r="BV116" t="s">
        <v>177</v>
      </c>
      <c r="BW116">
        <v>189900</v>
      </c>
      <c r="BX116" t="s">
        <v>588</v>
      </c>
      <c r="BY116" t="s">
        <v>2011</v>
      </c>
      <c r="BZ116" t="s">
        <v>179</v>
      </c>
      <c r="CA116" t="s">
        <v>2012</v>
      </c>
      <c r="CB116" t="s">
        <v>2013</v>
      </c>
      <c r="CC116" t="s">
        <v>2014</v>
      </c>
      <c r="CD116">
        <v>227105</v>
      </c>
      <c r="CE116" s="2">
        <v>42787</v>
      </c>
      <c r="CF116">
        <v>372174</v>
      </c>
      <c r="CG116" t="s">
        <v>2015</v>
      </c>
      <c r="CH116" t="s">
        <v>2012</v>
      </c>
      <c r="CI116">
        <v>179900</v>
      </c>
      <c r="CJ116" s="2">
        <v>42787</v>
      </c>
      <c r="CK116" t="s">
        <v>183</v>
      </c>
      <c r="CL116" t="s">
        <v>184</v>
      </c>
      <c r="CN116" t="s">
        <v>2016</v>
      </c>
      <c r="CR116">
        <v>289900</v>
      </c>
      <c r="CT116" t="s">
        <v>186</v>
      </c>
      <c r="CU116" t="s">
        <v>2017</v>
      </c>
      <c r="CZ116" t="b">
        <v>1</v>
      </c>
      <c r="DA116" t="b">
        <v>1</v>
      </c>
      <c r="DB116" t="b">
        <v>1</v>
      </c>
      <c r="DC116" t="b">
        <v>1</v>
      </c>
      <c r="DD116">
        <v>34</v>
      </c>
      <c r="DE116" t="b">
        <v>0</v>
      </c>
      <c r="DF116" t="s">
        <v>336</v>
      </c>
      <c r="DG116" t="s">
        <v>2018</v>
      </c>
      <c r="DH116" t="s">
        <v>2019</v>
      </c>
      <c r="DJ116" t="s">
        <v>189</v>
      </c>
      <c r="DK116" t="s">
        <v>204</v>
      </c>
      <c r="DS116" t="s">
        <v>10</v>
      </c>
      <c r="DT116" t="s">
        <v>190</v>
      </c>
      <c r="DU116" t="s">
        <v>191</v>
      </c>
      <c r="DX116" s="3">
        <v>2804</v>
      </c>
      <c r="DY116">
        <v>902</v>
      </c>
      <c r="DZ116" t="s">
        <v>295</v>
      </c>
      <c r="EA116" s="3">
        <v>1902</v>
      </c>
      <c r="EB116">
        <v>902</v>
      </c>
      <c r="EC116" t="s">
        <v>2020</v>
      </c>
      <c r="ED116">
        <v>457</v>
      </c>
      <c r="EE116">
        <v>27</v>
      </c>
      <c r="EF116" t="s">
        <v>395</v>
      </c>
      <c r="EG116" t="b">
        <v>0</v>
      </c>
      <c r="EH116" s="1">
        <v>42787.93959490741</v>
      </c>
      <c r="EI116" t="s">
        <v>195</v>
      </c>
      <c r="EL116" t="s">
        <v>176</v>
      </c>
      <c r="EM116" t="s">
        <v>196</v>
      </c>
      <c r="EQ116">
        <v>1900</v>
      </c>
      <c r="ES116" t="s">
        <v>197</v>
      </c>
      <c r="ET116">
        <v>5043</v>
      </c>
      <c r="EU116" t="s">
        <v>418</v>
      </c>
      <c r="EV116" t="s">
        <v>199</v>
      </c>
      <c r="EX116">
        <v>7</v>
      </c>
      <c r="EZ116" s="13">
        <f t="shared" si="15"/>
        <v>94.584647739221879</v>
      </c>
      <c r="FA116" s="13">
        <f t="shared" si="16"/>
        <v>89.855415352260778</v>
      </c>
      <c r="FB116" s="13">
        <f t="shared" si="17"/>
        <v>85.126182965299691</v>
      </c>
      <c r="FC116" s="13">
        <f>IF(K116=2,[1]Assumptions!$B$14,IF([1]Ferndale!K116=3,[1]Assumptions!$B$15,IF([1]Ferndale!K116=4,[1]Assumptions!$B$16,0)))</f>
        <v>0</v>
      </c>
      <c r="FD116" s="28"/>
      <c r="FE116" s="13">
        <f t="shared" si="18"/>
        <v>0</v>
      </c>
      <c r="FF116" s="13" t="e">
        <f>(J116/2)*[1]Assumptions!$H$2</f>
        <v>#VALUE!</v>
      </c>
      <c r="FG116" s="13">
        <f t="shared" si="19"/>
        <v>1200</v>
      </c>
      <c r="FH116" s="13">
        <f t="shared" si="20"/>
        <v>772.59367983907055</v>
      </c>
      <c r="FI116" s="13">
        <f t="shared" si="21"/>
        <v>695.33431185516349</v>
      </c>
      <c r="FJ116" s="14" t="e">
        <f t="shared" si="13"/>
        <v>#VALUE!</v>
      </c>
      <c r="FK116" s="15">
        <f t="shared" si="14"/>
        <v>0</v>
      </c>
      <c r="FL116" s="16" t="e">
        <f t="shared" si="22"/>
        <v>#VALUE!</v>
      </c>
      <c r="FM116" s="16" t="e">
        <f t="shared" si="23"/>
        <v>#VALUE!</v>
      </c>
      <c r="FN116" s="16" t="e">
        <f t="shared" si="24"/>
        <v>#VALUE!</v>
      </c>
      <c r="FO116" s="16" t="e">
        <f t="shared" si="25"/>
        <v>#VALUE!</v>
      </c>
    </row>
    <row r="117" spans="1:171" x14ac:dyDescent="0.2">
      <c r="A117" s="20">
        <v>218002118</v>
      </c>
      <c r="B117" s="6" t="s">
        <v>153</v>
      </c>
      <c r="C117" s="6" t="s">
        <v>200</v>
      </c>
      <c r="D117" s="6" t="s">
        <v>201</v>
      </c>
      <c r="E117" s="6" t="s">
        <v>169</v>
      </c>
      <c r="F117" s="6" t="s">
        <v>2021</v>
      </c>
      <c r="G117" s="6">
        <v>2900</v>
      </c>
      <c r="H117" s="6" t="s">
        <v>916</v>
      </c>
      <c r="I117" s="6"/>
      <c r="J117" s="6" t="s">
        <v>300</v>
      </c>
      <c r="K117" s="6" t="s">
        <v>204</v>
      </c>
      <c r="L117" s="6" t="s">
        <v>159</v>
      </c>
      <c r="M117" s="6">
        <v>48207</v>
      </c>
      <c r="N117" s="6">
        <v>5041</v>
      </c>
      <c r="O117" s="6">
        <v>425000</v>
      </c>
      <c r="P117" s="6">
        <v>2</v>
      </c>
      <c r="Q117" s="6">
        <v>2.1</v>
      </c>
      <c r="R117" s="6">
        <v>2883</v>
      </c>
      <c r="S117" s="6">
        <v>0</v>
      </c>
      <c r="T117" s="6" t="s">
        <v>245</v>
      </c>
      <c r="U117" s="6" t="s">
        <v>893</v>
      </c>
      <c r="V117" s="6" t="s">
        <v>206</v>
      </c>
      <c r="W117" s="6" t="s">
        <v>207</v>
      </c>
      <c r="X117" s="6">
        <v>0</v>
      </c>
      <c r="Y117" s="6">
        <v>634</v>
      </c>
      <c r="Z117" s="6" t="s">
        <v>208</v>
      </c>
      <c r="AA117" s="6"/>
      <c r="AB117" s="6"/>
      <c r="AC117" s="6"/>
      <c r="AD117" s="6"/>
      <c r="AE117" s="6" t="s">
        <v>2022</v>
      </c>
      <c r="AF117" s="6" t="s">
        <v>2023</v>
      </c>
      <c r="AG117" s="6" t="s">
        <v>2024</v>
      </c>
      <c r="AH117" s="6">
        <v>324354</v>
      </c>
      <c r="AI117" s="6">
        <v>312114</v>
      </c>
      <c r="AJ117" s="6" t="s">
        <v>1051</v>
      </c>
      <c r="AK117" s="6" t="s">
        <v>1052</v>
      </c>
      <c r="AL117" s="6"/>
      <c r="AM117" s="6"/>
      <c r="AN117" s="6"/>
      <c r="AO117" s="6"/>
      <c r="AP117" s="6"/>
      <c r="AQ117" s="6"/>
      <c r="AR117" s="6"/>
      <c r="AS117" s="6"/>
      <c r="AT117" s="6" t="s">
        <v>276</v>
      </c>
      <c r="AU117" s="6" t="s">
        <v>2024</v>
      </c>
      <c r="AV117" s="6" t="s">
        <v>2022</v>
      </c>
      <c r="AW117" s="6" t="s">
        <v>403</v>
      </c>
      <c r="AX117" s="6"/>
      <c r="AY117" s="6" t="s">
        <v>2025</v>
      </c>
      <c r="AZ117" s="6" t="s">
        <v>169</v>
      </c>
      <c r="BA117" s="6" t="s">
        <v>220</v>
      </c>
      <c r="BB117" s="6" t="s">
        <v>171</v>
      </c>
      <c r="BC117" s="6" t="s">
        <v>2026</v>
      </c>
      <c r="BD117" s="6"/>
      <c r="BE117" s="6"/>
      <c r="BF117" s="6" t="s">
        <v>257</v>
      </c>
      <c r="BG117" s="6" t="s">
        <v>523</v>
      </c>
      <c r="BH117" s="6"/>
      <c r="BI117" s="6"/>
      <c r="BJ117" s="6" t="s">
        <v>625</v>
      </c>
      <c r="BK117" s="6" t="s">
        <v>174</v>
      </c>
      <c r="BL117" s="6" t="s">
        <v>285</v>
      </c>
      <c r="BM117" s="6" t="s">
        <v>900</v>
      </c>
      <c r="BN117" s="6" t="b">
        <v>0</v>
      </c>
      <c r="BO117" s="6" t="b">
        <v>1</v>
      </c>
      <c r="BP117" s="6" t="s">
        <v>2027</v>
      </c>
      <c r="BQ117" s="6" t="b">
        <v>0</v>
      </c>
      <c r="BR117" s="6"/>
      <c r="BS117" s="6"/>
      <c r="BT117" s="21"/>
      <c r="BU117" s="1">
        <v>43189.451516203706</v>
      </c>
      <c r="BV117" t="s">
        <v>226</v>
      </c>
      <c r="BW117">
        <v>375000</v>
      </c>
      <c r="BY117" t="s">
        <v>2028</v>
      </c>
      <c r="BZ117" t="s">
        <v>179</v>
      </c>
      <c r="CA117" t="s">
        <v>1052</v>
      </c>
      <c r="CB117" t="s">
        <v>2029</v>
      </c>
      <c r="CC117" t="s">
        <v>2030</v>
      </c>
      <c r="CD117">
        <v>305291</v>
      </c>
      <c r="CE117" s="2">
        <v>43109</v>
      </c>
      <c r="CF117">
        <v>312114</v>
      </c>
      <c r="CG117" t="s">
        <v>1051</v>
      </c>
      <c r="CH117" t="s">
        <v>1052</v>
      </c>
      <c r="CI117">
        <v>425000</v>
      </c>
      <c r="CJ117" s="2">
        <v>43109</v>
      </c>
      <c r="CK117" t="s">
        <v>183</v>
      </c>
      <c r="CL117" t="s">
        <v>184</v>
      </c>
      <c r="CR117">
        <v>375000</v>
      </c>
      <c r="CT117" t="s">
        <v>186</v>
      </c>
      <c r="CU117" t="s">
        <v>2031</v>
      </c>
      <c r="CZ117" t="b">
        <v>1</v>
      </c>
      <c r="DA117" t="b">
        <v>1</v>
      </c>
      <c r="DB117" t="b">
        <v>1</v>
      </c>
      <c r="DC117" t="b">
        <v>1</v>
      </c>
      <c r="DD117">
        <v>48</v>
      </c>
      <c r="DE117" t="b">
        <v>0</v>
      </c>
      <c r="DF117" t="s">
        <v>232</v>
      </c>
      <c r="DG117" t="s">
        <v>2032</v>
      </c>
      <c r="DH117" t="s">
        <v>2033</v>
      </c>
      <c r="DJ117" t="s">
        <v>189</v>
      </c>
      <c r="DK117" t="s">
        <v>204</v>
      </c>
      <c r="DS117" t="s">
        <v>10</v>
      </c>
      <c r="DT117" t="s">
        <v>190</v>
      </c>
      <c r="DU117" t="s">
        <v>191</v>
      </c>
      <c r="DX117" s="3">
        <v>2883</v>
      </c>
      <c r="DZ117" t="s">
        <v>1321</v>
      </c>
      <c r="EA117" s="3">
        <v>2883</v>
      </c>
      <c r="EC117" t="s">
        <v>2034</v>
      </c>
      <c r="ED117">
        <v>3015</v>
      </c>
      <c r="EE117">
        <v>335</v>
      </c>
      <c r="EF117" t="s">
        <v>237</v>
      </c>
      <c r="EG117" t="b">
        <v>0</v>
      </c>
      <c r="EH117" s="1">
        <v>43109.679212962961</v>
      </c>
      <c r="EI117" t="s">
        <v>195</v>
      </c>
      <c r="EJ117" t="s">
        <v>2021</v>
      </c>
      <c r="EK117" t="s">
        <v>2035</v>
      </c>
      <c r="EL117" t="s">
        <v>446</v>
      </c>
      <c r="EM117" t="s">
        <v>196</v>
      </c>
      <c r="EQ117">
        <v>1915</v>
      </c>
      <c r="ER117">
        <v>2006</v>
      </c>
      <c r="ES117" t="s">
        <v>197</v>
      </c>
      <c r="ET117">
        <v>5053</v>
      </c>
      <c r="EU117" t="s">
        <v>241</v>
      </c>
      <c r="EV117" t="s">
        <v>930</v>
      </c>
      <c r="EX117">
        <v>9</v>
      </c>
      <c r="EZ117" s="13">
        <f t="shared" si="15"/>
        <v>147.41588622962192</v>
      </c>
      <c r="FA117" s="13">
        <f t="shared" si="16"/>
        <v>140.04509191814083</v>
      </c>
      <c r="FB117" s="13">
        <f t="shared" si="17"/>
        <v>132.67429760665974</v>
      </c>
      <c r="FC117" s="13">
        <f>IF(K117=2,[1]Assumptions!$B$14,IF([1]Ferndale!K117=3,[1]Assumptions!$B$15,IF([1]Ferndale!K117=4,[1]Assumptions!$B$16,0)))</f>
        <v>0</v>
      </c>
      <c r="FD117" s="28"/>
      <c r="FE117" s="13">
        <f t="shared" si="18"/>
        <v>0</v>
      </c>
      <c r="FF117" s="13" t="e">
        <f>(J117/2)*[1]Assumptions!$H$2</f>
        <v>#VALUE!</v>
      </c>
      <c r="FG117" s="13">
        <f t="shared" si="19"/>
        <v>1200</v>
      </c>
      <c r="FH117" s="13">
        <f t="shared" si="20"/>
        <v>1825.1935182412726</v>
      </c>
      <c r="FI117" s="13">
        <f t="shared" si="21"/>
        <v>1642.6741664171457</v>
      </c>
      <c r="FJ117" s="14" t="e">
        <f t="shared" si="13"/>
        <v>#VALUE!</v>
      </c>
      <c r="FK117" s="15">
        <f t="shared" si="14"/>
        <v>0</v>
      </c>
      <c r="FL117" s="16" t="e">
        <f t="shared" si="22"/>
        <v>#VALUE!</v>
      </c>
      <c r="FM117" s="16" t="e">
        <f t="shared" si="23"/>
        <v>#VALUE!</v>
      </c>
      <c r="FN117" s="16" t="e">
        <f t="shared" si="24"/>
        <v>#VALUE!</v>
      </c>
      <c r="FO117" s="16" t="e">
        <f t="shared" si="25"/>
        <v>#VALUE!</v>
      </c>
    </row>
    <row r="118" spans="1:171" x14ac:dyDescent="0.2">
      <c r="A118" s="20">
        <v>216118424</v>
      </c>
      <c r="B118" s="6" t="s">
        <v>153</v>
      </c>
      <c r="C118" s="6" t="s">
        <v>200</v>
      </c>
      <c r="D118" s="6" t="s">
        <v>242</v>
      </c>
      <c r="E118" s="6" t="s">
        <v>169</v>
      </c>
      <c r="F118" s="6">
        <v>1</v>
      </c>
      <c r="G118" s="6">
        <v>443</v>
      </c>
      <c r="H118" s="6" t="s">
        <v>2036</v>
      </c>
      <c r="I118" s="6"/>
      <c r="J118" s="6" t="s">
        <v>157</v>
      </c>
      <c r="K118" s="6" t="s">
        <v>204</v>
      </c>
      <c r="L118" s="6" t="s">
        <v>159</v>
      </c>
      <c r="M118" s="6">
        <v>48202</v>
      </c>
      <c r="N118" s="6"/>
      <c r="O118" s="6">
        <v>424900</v>
      </c>
      <c r="P118" s="6">
        <v>2</v>
      </c>
      <c r="Q118" s="6">
        <v>2.1</v>
      </c>
      <c r="R118" s="6">
        <v>2007</v>
      </c>
      <c r="S118" s="6">
        <v>0</v>
      </c>
      <c r="T118" s="6" t="s">
        <v>160</v>
      </c>
      <c r="U118" s="6" t="s">
        <v>893</v>
      </c>
      <c r="V118" s="6" t="s">
        <v>302</v>
      </c>
      <c r="W118" s="6" t="s">
        <v>2037</v>
      </c>
      <c r="X118" s="6"/>
      <c r="Y118" s="6">
        <v>275</v>
      </c>
      <c r="Z118" s="6" t="s">
        <v>208</v>
      </c>
      <c r="AA118" s="6"/>
      <c r="AB118" s="6"/>
      <c r="AC118" s="6"/>
      <c r="AD118" s="6"/>
      <c r="AE118" s="6" t="s">
        <v>2038</v>
      </c>
      <c r="AF118" s="6" t="s">
        <v>2039</v>
      </c>
      <c r="AG118" s="6" t="s">
        <v>2040</v>
      </c>
      <c r="AH118" s="6">
        <v>386825</v>
      </c>
      <c r="AI118" s="6">
        <v>368404</v>
      </c>
      <c r="AJ118" s="6" t="s">
        <v>2041</v>
      </c>
      <c r="AK118" s="6" t="s">
        <v>2038</v>
      </c>
      <c r="AL118" s="6"/>
      <c r="AM118" s="6"/>
      <c r="AN118" s="6"/>
      <c r="AO118" s="6"/>
      <c r="AP118" s="6"/>
      <c r="AQ118" s="6"/>
      <c r="AR118" s="6"/>
      <c r="AS118" s="6"/>
      <c r="AT118" s="6" t="s">
        <v>2042</v>
      </c>
      <c r="AU118" s="6" t="s">
        <v>2040</v>
      </c>
      <c r="AV118" s="6" t="s">
        <v>2043</v>
      </c>
      <c r="AW118" s="6" t="s">
        <v>403</v>
      </c>
      <c r="AX118" s="6"/>
      <c r="AY118" s="6" t="s">
        <v>2044</v>
      </c>
      <c r="AZ118" s="6" t="s">
        <v>169</v>
      </c>
      <c r="BA118" s="6" t="s">
        <v>2045</v>
      </c>
      <c r="BB118" s="6" t="s">
        <v>171</v>
      </c>
      <c r="BC118" s="6" t="s">
        <v>445</v>
      </c>
      <c r="BD118" s="6" t="s">
        <v>2046</v>
      </c>
      <c r="BE118" s="6"/>
      <c r="BF118" s="6"/>
      <c r="BG118" s="6" t="s">
        <v>523</v>
      </c>
      <c r="BH118" s="6"/>
      <c r="BI118" s="6"/>
      <c r="BJ118" s="6" t="s">
        <v>258</v>
      </c>
      <c r="BK118" s="6" t="s">
        <v>223</v>
      </c>
      <c r="BL118" s="6" t="s">
        <v>285</v>
      </c>
      <c r="BM118" s="6" t="s">
        <v>176</v>
      </c>
      <c r="BN118" s="6" t="b">
        <v>0</v>
      </c>
      <c r="BO118" s="6" t="b">
        <v>1</v>
      </c>
      <c r="BP118" s="6" t="s">
        <v>2047</v>
      </c>
      <c r="BQ118" s="6" t="b">
        <v>0</v>
      </c>
      <c r="BR118" s="6"/>
      <c r="BS118" s="6"/>
      <c r="BT118" s="21"/>
      <c r="BU118" s="1">
        <v>42748.476886574077</v>
      </c>
      <c r="BV118" t="s">
        <v>259</v>
      </c>
      <c r="BY118" t="s">
        <v>2048</v>
      </c>
      <c r="BZ118" t="s">
        <v>179</v>
      </c>
      <c r="CA118" t="s">
        <v>2043</v>
      </c>
      <c r="CB118" t="s">
        <v>2049</v>
      </c>
      <c r="CC118" t="s">
        <v>2050</v>
      </c>
      <c r="CD118">
        <v>319316</v>
      </c>
      <c r="CE118" s="2">
        <v>42748</v>
      </c>
      <c r="CF118">
        <v>368404</v>
      </c>
      <c r="CG118" t="s">
        <v>2041</v>
      </c>
      <c r="CH118" t="s">
        <v>2038</v>
      </c>
      <c r="CI118">
        <v>424900</v>
      </c>
      <c r="CJ118" s="2">
        <v>42748</v>
      </c>
      <c r="CK118" t="s">
        <v>183</v>
      </c>
      <c r="CL118" t="s">
        <v>184</v>
      </c>
      <c r="CR118">
        <v>424900</v>
      </c>
      <c r="CT118" t="s">
        <v>186</v>
      </c>
      <c r="CU118" t="s">
        <v>2051</v>
      </c>
      <c r="CZ118" t="b">
        <v>1</v>
      </c>
      <c r="DA118" t="b">
        <v>1</v>
      </c>
      <c r="DB118" t="b">
        <v>1</v>
      </c>
      <c r="DC118" t="b">
        <v>1</v>
      </c>
      <c r="DD118">
        <v>8</v>
      </c>
      <c r="DE118" t="b">
        <v>0</v>
      </c>
      <c r="DF118" t="s">
        <v>2052</v>
      </c>
      <c r="DG118" t="s">
        <v>2053</v>
      </c>
      <c r="DH118" t="s">
        <v>2054</v>
      </c>
      <c r="DJ118" t="s">
        <v>189</v>
      </c>
      <c r="DK118" t="s">
        <v>204</v>
      </c>
      <c r="DS118" t="s">
        <v>10</v>
      </c>
      <c r="DT118" t="s">
        <v>190</v>
      </c>
      <c r="DU118" t="s">
        <v>191</v>
      </c>
      <c r="DX118" s="3">
        <v>2007</v>
      </c>
      <c r="DZ118" t="s">
        <v>359</v>
      </c>
      <c r="EA118" s="3">
        <v>2007</v>
      </c>
      <c r="EC118" t="s">
        <v>2055</v>
      </c>
      <c r="ED118">
        <v>395</v>
      </c>
      <c r="EE118">
        <v>19</v>
      </c>
      <c r="EF118" t="s">
        <v>237</v>
      </c>
      <c r="EG118" t="b">
        <v>0</v>
      </c>
      <c r="EH118" s="1">
        <v>43130.642361111109</v>
      </c>
      <c r="EI118" t="s">
        <v>195</v>
      </c>
      <c r="EJ118">
        <v>1</v>
      </c>
      <c r="EK118" t="s">
        <v>2056</v>
      </c>
      <c r="EM118" t="s">
        <v>196</v>
      </c>
      <c r="EQ118">
        <v>9999</v>
      </c>
      <c r="ER118">
        <v>2017</v>
      </c>
      <c r="ES118" t="s">
        <v>197</v>
      </c>
      <c r="ET118">
        <v>5043</v>
      </c>
      <c r="EU118" t="s">
        <v>866</v>
      </c>
      <c r="EV118" t="s">
        <v>419</v>
      </c>
      <c r="EX118">
        <v>9</v>
      </c>
      <c r="EZ118" s="13">
        <f t="shared" si="15"/>
        <v>211.70901843547583</v>
      </c>
      <c r="FA118" s="13">
        <f t="shared" si="16"/>
        <v>201.12356751370206</v>
      </c>
      <c r="FB118" s="13">
        <f t="shared" si="17"/>
        <v>190.53811659192826</v>
      </c>
      <c r="FC118" s="13">
        <f>IF(K118=2,[1]Assumptions!$B$14,IF([1]Ferndale!K118=3,[1]Assumptions!$B$15,IF([1]Ferndale!K118=4,[1]Assumptions!$B$16,0)))</f>
        <v>0</v>
      </c>
      <c r="FD118" s="28"/>
      <c r="FE118" s="13">
        <f t="shared" si="18"/>
        <v>0</v>
      </c>
      <c r="FF118" s="13" t="e">
        <f>(J118/2)*[1]Assumptions!$H$2</f>
        <v>#VALUE!</v>
      </c>
      <c r="FG118" s="13">
        <f t="shared" si="19"/>
        <v>1200</v>
      </c>
      <c r="FH118" s="13">
        <f t="shared" si="20"/>
        <v>1824.7640609428631</v>
      </c>
      <c r="FI118" s="13">
        <f t="shared" si="21"/>
        <v>1642.2876548485767</v>
      </c>
      <c r="FJ118" s="14" t="e">
        <f t="shared" si="13"/>
        <v>#VALUE!</v>
      </c>
      <c r="FK118" s="15">
        <f t="shared" si="14"/>
        <v>0</v>
      </c>
      <c r="FL118" s="16" t="e">
        <f t="shared" si="22"/>
        <v>#VALUE!</v>
      </c>
      <c r="FM118" s="16" t="e">
        <f t="shared" si="23"/>
        <v>#VALUE!</v>
      </c>
      <c r="FN118" s="16" t="e">
        <f t="shared" si="24"/>
        <v>#VALUE!</v>
      </c>
      <c r="FO118" s="16" t="e">
        <f t="shared" si="25"/>
        <v>#VALUE!</v>
      </c>
    </row>
    <row r="119" spans="1:171" x14ac:dyDescent="0.2">
      <c r="A119" s="20">
        <v>216118464</v>
      </c>
      <c r="B119" s="6" t="s">
        <v>153</v>
      </c>
      <c r="C119" s="6" t="s">
        <v>200</v>
      </c>
      <c r="D119" s="6" t="s">
        <v>242</v>
      </c>
      <c r="E119" s="6" t="s">
        <v>169</v>
      </c>
      <c r="F119" s="6">
        <v>2</v>
      </c>
      <c r="G119" s="6">
        <v>445</v>
      </c>
      <c r="H119" s="6" t="s">
        <v>2036</v>
      </c>
      <c r="I119" s="6"/>
      <c r="J119" s="6" t="s">
        <v>157</v>
      </c>
      <c r="K119" s="6" t="s">
        <v>204</v>
      </c>
      <c r="L119" s="6" t="s">
        <v>159</v>
      </c>
      <c r="M119" s="6">
        <v>48202</v>
      </c>
      <c r="N119" s="6">
        <v>3235</v>
      </c>
      <c r="O119" s="6">
        <v>499000</v>
      </c>
      <c r="P119" s="6">
        <v>2</v>
      </c>
      <c r="Q119" s="6">
        <v>2.2000000000000002</v>
      </c>
      <c r="R119" s="6">
        <v>2428</v>
      </c>
      <c r="S119" s="6">
        <v>0</v>
      </c>
      <c r="T119" s="6" t="s">
        <v>160</v>
      </c>
      <c r="U119" s="6" t="s">
        <v>893</v>
      </c>
      <c r="V119" s="6" t="s">
        <v>302</v>
      </c>
      <c r="W119" s="6" t="s">
        <v>2037</v>
      </c>
      <c r="X119" s="6"/>
      <c r="Y119" s="6">
        <v>275</v>
      </c>
      <c r="Z119" s="6" t="s">
        <v>208</v>
      </c>
      <c r="AA119" s="6"/>
      <c r="AB119" s="6"/>
      <c r="AC119" s="6"/>
      <c r="AD119" s="6"/>
      <c r="AE119" s="6" t="s">
        <v>2038</v>
      </c>
      <c r="AF119" s="6" t="s">
        <v>2039</v>
      </c>
      <c r="AG119" s="6" t="s">
        <v>2040</v>
      </c>
      <c r="AH119" s="6">
        <v>386825</v>
      </c>
      <c r="AI119" s="6">
        <v>368404</v>
      </c>
      <c r="AJ119" s="6" t="s">
        <v>2041</v>
      </c>
      <c r="AK119" s="6" t="s">
        <v>2038</v>
      </c>
      <c r="AL119" s="6"/>
      <c r="AM119" s="6"/>
      <c r="AN119" s="6"/>
      <c r="AO119" s="6"/>
      <c r="AP119" s="6"/>
      <c r="AQ119" s="6"/>
      <c r="AR119" s="6"/>
      <c r="AS119" s="6"/>
      <c r="AT119" s="6" t="s">
        <v>2057</v>
      </c>
      <c r="AU119" s="6" t="s">
        <v>2040</v>
      </c>
      <c r="AV119" s="6" t="s">
        <v>2043</v>
      </c>
      <c r="AW119" s="6" t="s">
        <v>403</v>
      </c>
      <c r="AX119" s="6"/>
      <c r="AY119" s="6" t="s">
        <v>2058</v>
      </c>
      <c r="AZ119" s="6" t="s">
        <v>218</v>
      </c>
      <c r="BA119" s="6" t="s">
        <v>2045</v>
      </c>
      <c r="BB119" s="6" t="s">
        <v>171</v>
      </c>
      <c r="BC119" s="6" t="s">
        <v>2059</v>
      </c>
      <c r="BD119" s="6" t="s">
        <v>2060</v>
      </c>
      <c r="BE119" s="6"/>
      <c r="BF119" s="6"/>
      <c r="BG119" s="6" t="s">
        <v>523</v>
      </c>
      <c r="BH119" s="6"/>
      <c r="BI119" s="6"/>
      <c r="BJ119" s="6" t="s">
        <v>258</v>
      </c>
      <c r="BK119" s="6" t="s">
        <v>284</v>
      </c>
      <c r="BL119" s="6" t="s">
        <v>285</v>
      </c>
      <c r="BM119" s="6" t="s">
        <v>176</v>
      </c>
      <c r="BN119" s="6" t="b">
        <v>0</v>
      </c>
      <c r="BO119" s="6" t="b">
        <v>1</v>
      </c>
      <c r="BP119" s="6" t="s">
        <v>690</v>
      </c>
      <c r="BQ119" s="6" t="b">
        <v>0</v>
      </c>
      <c r="BR119" s="6"/>
      <c r="BS119" s="6"/>
      <c r="BT119" s="21"/>
      <c r="BU119" s="1">
        <v>42748.644594907404</v>
      </c>
      <c r="BV119" t="s">
        <v>259</v>
      </c>
      <c r="BY119" t="s">
        <v>2048</v>
      </c>
      <c r="BZ119" t="s">
        <v>179</v>
      </c>
      <c r="CA119" t="s">
        <v>2043</v>
      </c>
      <c r="CB119" t="s">
        <v>2049</v>
      </c>
      <c r="CC119" t="s">
        <v>2050</v>
      </c>
      <c r="CD119">
        <v>319316</v>
      </c>
      <c r="CE119" s="2">
        <v>42748</v>
      </c>
      <c r="CF119">
        <v>368404</v>
      </c>
      <c r="CG119" t="s">
        <v>2041</v>
      </c>
      <c r="CH119" t="s">
        <v>2038</v>
      </c>
      <c r="CI119">
        <v>499000</v>
      </c>
      <c r="CJ119" s="2">
        <v>42748</v>
      </c>
      <c r="CK119" t="s">
        <v>183</v>
      </c>
      <c r="CL119" t="s">
        <v>184</v>
      </c>
      <c r="CR119">
        <v>499000</v>
      </c>
      <c r="CT119" t="s">
        <v>186</v>
      </c>
      <c r="CU119" t="s">
        <v>2061</v>
      </c>
      <c r="CZ119" t="b">
        <v>1</v>
      </c>
      <c r="DA119" t="b">
        <v>1</v>
      </c>
      <c r="DB119" t="b">
        <v>1</v>
      </c>
      <c r="DC119" t="b">
        <v>1</v>
      </c>
      <c r="DD119">
        <v>10</v>
      </c>
      <c r="DE119" t="b">
        <v>0</v>
      </c>
      <c r="DF119" t="s">
        <v>356</v>
      </c>
      <c r="DG119" t="s">
        <v>2053</v>
      </c>
      <c r="DH119" t="s">
        <v>2062</v>
      </c>
      <c r="DJ119" t="s">
        <v>269</v>
      </c>
      <c r="DK119" t="s">
        <v>204</v>
      </c>
      <c r="DS119" t="s">
        <v>10</v>
      </c>
      <c r="DT119" t="s">
        <v>190</v>
      </c>
      <c r="DU119" t="s">
        <v>191</v>
      </c>
      <c r="DX119" s="3">
        <v>2428</v>
      </c>
      <c r="DZ119" t="s">
        <v>359</v>
      </c>
      <c r="EA119" s="3">
        <v>2428</v>
      </c>
      <c r="EC119" t="s">
        <v>2055</v>
      </c>
      <c r="ED119">
        <v>395</v>
      </c>
      <c r="EE119">
        <v>19</v>
      </c>
      <c r="EF119" t="s">
        <v>237</v>
      </c>
      <c r="EG119" t="b">
        <v>0</v>
      </c>
      <c r="EH119" s="1">
        <v>43130.642476851855</v>
      </c>
      <c r="EI119" t="s">
        <v>195</v>
      </c>
      <c r="EJ119">
        <v>2</v>
      </c>
      <c r="EK119" t="s">
        <v>2056</v>
      </c>
      <c r="EM119" t="s">
        <v>196</v>
      </c>
      <c r="EQ119">
        <v>9999</v>
      </c>
      <c r="ER119">
        <v>2017</v>
      </c>
      <c r="ES119" t="s">
        <v>197</v>
      </c>
      <c r="ET119">
        <v>5043</v>
      </c>
      <c r="EU119" t="s">
        <v>866</v>
      </c>
      <c r="EV119" t="s">
        <v>419</v>
      </c>
      <c r="EX119">
        <v>10</v>
      </c>
      <c r="EZ119" s="13">
        <f t="shared" si="15"/>
        <v>205.51894563426688</v>
      </c>
      <c r="FA119" s="13">
        <f t="shared" si="16"/>
        <v>195.24299835255354</v>
      </c>
      <c r="FB119" s="13">
        <f t="shared" si="17"/>
        <v>184.9670510708402</v>
      </c>
      <c r="FC119" s="13">
        <f>IF(K119=2,[1]Assumptions!$B$14,IF([1]Ferndale!K119=3,[1]Assumptions!$B$15,IF([1]Ferndale!K119=4,[1]Assumptions!$B$16,0)))</f>
        <v>0</v>
      </c>
      <c r="FD119" s="28"/>
      <c r="FE119" s="13">
        <f t="shared" si="18"/>
        <v>0</v>
      </c>
      <c r="FF119" s="13" t="e">
        <f>(J119/2)*[1]Assumptions!$H$2</f>
        <v>#VALUE!</v>
      </c>
      <c r="FG119" s="13">
        <f t="shared" si="19"/>
        <v>1200</v>
      </c>
      <c r="FH119" s="13">
        <f t="shared" si="20"/>
        <v>2142.9919190644591</v>
      </c>
      <c r="FI119" s="13">
        <f t="shared" si="21"/>
        <v>1928.6927271580132</v>
      </c>
      <c r="FJ119" s="14" t="e">
        <f t="shared" si="13"/>
        <v>#VALUE!</v>
      </c>
      <c r="FK119" s="15">
        <f t="shared" si="14"/>
        <v>0</v>
      </c>
      <c r="FL119" s="16" t="e">
        <f t="shared" si="22"/>
        <v>#VALUE!</v>
      </c>
      <c r="FM119" s="16" t="e">
        <f t="shared" si="23"/>
        <v>#VALUE!</v>
      </c>
      <c r="FN119" s="16" t="e">
        <f t="shared" si="24"/>
        <v>#VALUE!</v>
      </c>
      <c r="FO119" s="16" t="e">
        <f t="shared" si="25"/>
        <v>#VALUE!</v>
      </c>
    </row>
    <row r="120" spans="1:171" x14ac:dyDescent="0.2">
      <c r="A120" s="20">
        <v>218008500</v>
      </c>
      <c r="B120" s="6" t="s">
        <v>153</v>
      </c>
      <c r="C120" s="6" t="s">
        <v>154</v>
      </c>
      <c r="D120" s="6" t="s">
        <v>201</v>
      </c>
      <c r="E120" s="6"/>
      <c r="F120" s="6"/>
      <c r="G120" s="6">
        <v>2250</v>
      </c>
      <c r="H120" s="6" t="s">
        <v>2063</v>
      </c>
      <c r="I120" s="6"/>
      <c r="J120" s="6" t="s">
        <v>157</v>
      </c>
      <c r="K120" s="6" t="s">
        <v>204</v>
      </c>
      <c r="L120" s="6" t="s">
        <v>159</v>
      </c>
      <c r="M120" s="6">
        <v>48214</v>
      </c>
      <c r="N120" s="6">
        <v>2793</v>
      </c>
      <c r="O120" s="6">
        <v>525000</v>
      </c>
      <c r="P120" s="6">
        <v>6</v>
      </c>
      <c r="Q120" s="6">
        <v>5.0999999999999996</v>
      </c>
      <c r="R120" s="6">
        <v>4600</v>
      </c>
      <c r="S120" s="6">
        <v>0.26</v>
      </c>
      <c r="T120" s="6" t="s">
        <v>160</v>
      </c>
      <c r="U120" s="6"/>
      <c r="V120" s="6" t="s">
        <v>247</v>
      </c>
      <c r="W120" s="6" t="s">
        <v>2064</v>
      </c>
      <c r="X120" s="6">
        <v>0</v>
      </c>
      <c r="Y120" s="6"/>
      <c r="Z120" s="6"/>
      <c r="AA120" s="6"/>
      <c r="AB120" s="6" t="s">
        <v>458</v>
      </c>
      <c r="AC120" s="6"/>
      <c r="AD120" s="6"/>
      <c r="AE120" s="6">
        <v>3132899776</v>
      </c>
      <c r="AF120" s="6"/>
      <c r="AG120" s="6"/>
      <c r="AH120" s="6"/>
      <c r="AI120" s="6"/>
      <c r="AJ120" s="6"/>
      <c r="AK120" s="6"/>
      <c r="AL120" s="6"/>
      <c r="AM120" s="6"/>
      <c r="AN120" s="6"/>
      <c r="AO120" s="6"/>
      <c r="AP120" s="6"/>
      <c r="AQ120" s="6"/>
      <c r="AR120" s="6"/>
      <c r="AS120" s="6"/>
      <c r="AT120" s="6" t="s">
        <v>164</v>
      </c>
      <c r="AU120" s="6" t="s">
        <v>875</v>
      </c>
      <c r="AV120" s="6">
        <v>3132899776</v>
      </c>
      <c r="AW120" s="6" t="s">
        <v>403</v>
      </c>
      <c r="AX120" s="6"/>
      <c r="AY120" s="6" t="s">
        <v>2065</v>
      </c>
      <c r="AZ120" s="6" t="s">
        <v>169</v>
      </c>
      <c r="BA120" s="6" t="s">
        <v>2066</v>
      </c>
      <c r="BB120" s="6" t="s">
        <v>254</v>
      </c>
      <c r="BC120" s="6" t="s">
        <v>2067</v>
      </c>
      <c r="BD120" s="6" t="s">
        <v>2068</v>
      </c>
      <c r="BE120" s="6"/>
      <c r="BF120" s="6" t="s">
        <v>257</v>
      </c>
      <c r="BG120" s="6" t="s">
        <v>173</v>
      </c>
      <c r="BH120" s="6">
        <v>66</v>
      </c>
      <c r="BI120" s="6"/>
      <c r="BJ120" s="6" t="s">
        <v>853</v>
      </c>
      <c r="BK120" s="6" t="s">
        <v>223</v>
      </c>
      <c r="BL120" s="6" t="s">
        <v>285</v>
      </c>
      <c r="BM120" s="6" t="s">
        <v>176</v>
      </c>
      <c r="BN120" s="6" t="b">
        <v>1</v>
      </c>
      <c r="BO120" s="6" t="b">
        <v>1</v>
      </c>
      <c r="BP120" s="6" t="s">
        <v>665</v>
      </c>
      <c r="BQ120" s="6" t="b">
        <v>0</v>
      </c>
      <c r="BR120" s="6"/>
      <c r="BS120" s="6"/>
      <c r="BT120" s="21"/>
      <c r="BU120" s="1">
        <v>43132.661851851852</v>
      </c>
      <c r="BV120" t="s">
        <v>259</v>
      </c>
      <c r="BY120" t="s">
        <v>2069</v>
      </c>
      <c r="BZ120" t="s">
        <v>179</v>
      </c>
      <c r="CA120" t="s">
        <v>882</v>
      </c>
      <c r="CB120" t="s">
        <v>883</v>
      </c>
      <c r="CC120" t="s">
        <v>884</v>
      </c>
      <c r="CD120">
        <v>320236</v>
      </c>
      <c r="CE120" s="2">
        <v>43132</v>
      </c>
      <c r="CF120">
        <v>355036</v>
      </c>
      <c r="CG120" t="s">
        <v>885</v>
      </c>
      <c r="CH120" t="s">
        <v>882</v>
      </c>
      <c r="CI120">
        <v>525000</v>
      </c>
      <c r="CJ120" s="2">
        <v>43132</v>
      </c>
      <c r="CK120" t="s">
        <v>183</v>
      </c>
      <c r="CL120" t="s">
        <v>184</v>
      </c>
      <c r="CN120" t="s">
        <v>2070</v>
      </c>
      <c r="CR120">
        <v>525000</v>
      </c>
      <c r="CT120" t="s">
        <v>186</v>
      </c>
      <c r="CU120" t="s">
        <v>2071</v>
      </c>
      <c r="CZ120" t="b">
        <v>1</v>
      </c>
      <c r="DA120" t="b">
        <v>1</v>
      </c>
      <c r="DB120" t="b">
        <v>1</v>
      </c>
      <c r="DC120" t="b">
        <v>1</v>
      </c>
      <c r="DD120">
        <v>57</v>
      </c>
      <c r="DE120" t="b">
        <v>0</v>
      </c>
      <c r="DF120" t="s">
        <v>888</v>
      </c>
      <c r="DG120" t="s">
        <v>2072</v>
      </c>
      <c r="DH120" t="s">
        <v>2073</v>
      </c>
      <c r="DJ120" t="s">
        <v>189</v>
      </c>
      <c r="DK120" t="s">
        <v>204</v>
      </c>
      <c r="DS120" t="s">
        <v>10</v>
      </c>
      <c r="DT120" t="s">
        <v>235</v>
      </c>
      <c r="DU120" t="s">
        <v>191</v>
      </c>
      <c r="DX120" s="3">
        <v>6100</v>
      </c>
      <c r="DY120" s="3">
        <v>1500</v>
      </c>
      <c r="DZ120" t="s">
        <v>2074</v>
      </c>
      <c r="EA120" s="3">
        <v>4600</v>
      </c>
      <c r="EB120" s="3">
        <v>1500</v>
      </c>
      <c r="ED120">
        <v>2306</v>
      </c>
      <c r="EE120">
        <v>548</v>
      </c>
      <c r="EF120" t="s">
        <v>2075</v>
      </c>
      <c r="EG120" t="b">
        <v>0</v>
      </c>
      <c r="EH120" s="1">
        <v>43132.661851851852</v>
      </c>
      <c r="EI120" t="s">
        <v>195</v>
      </c>
      <c r="EM120" t="s">
        <v>196</v>
      </c>
      <c r="EQ120">
        <v>1917</v>
      </c>
      <c r="ES120" t="s">
        <v>197</v>
      </c>
      <c r="ET120">
        <v>5053</v>
      </c>
      <c r="EV120" t="s">
        <v>362</v>
      </c>
      <c r="EX120">
        <v>19</v>
      </c>
      <c r="EZ120" s="13">
        <f t="shared" si="15"/>
        <v>114.1304347826087</v>
      </c>
      <c r="FA120" s="13">
        <f t="shared" si="16"/>
        <v>108.42391304347827</v>
      </c>
      <c r="FB120" s="13">
        <f t="shared" si="17"/>
        <v>102.71739130434783</v>
      </c>
      <c r="FC120" s="13">
        <f>IF(K120=2,[1]Assumptions!$B$14,IF([1]Ferndale!K120=3,[1]Assumptions!$B$15,IF([1]Ferndale!K120=4,[1]Assumptions!$B$16,0)))</f>
        <v>0</v>
      </c>
      <c r="FD120" s="28"/>
      <c r="FE120" s="13">
        <f t="shared" si="18"/>
        <v>0</v>
      </c>
      <c r="FF120" s="13" t="e">
        <f>(J120/2)*[1]Assumptions!$H$2</f>
        <v>#VALUE!</v>
      </c>
      <c r="FG120" s="13">
        <f t="shared" si="19"/>
        <v>1200</v>
      </c>
      <c r="FH120" s="13">
        <f t="shared" si="20"/>
        <v>2254.6508166509839</v>
      </c>
      <c r="FI120" s="13">
        <f t="shared" si="21"/>
        <v>2029.1857349858856</v>
      </c>
      <c r="FJ120" s="14" t="e">
        <f t="shared" si="13"/>
        <v>#VALUE!</v>
      </c>
      <c r="FK120" s="15">
        <f t="shared" si="14"/>
        <v>0</v>
      </c>
      <c r="FL120" s="16" t="e">
        <f t="shared" si="22"/>
        <v>#VALUE!</v>
      </c>
      <c r="FM120" s="16" t="e">
        <f t="shared" si="23"/>
        <v>#VALUE!</v>
      </c>
      <c r="FN120" s="16" t="e">
        <f t="shared" si="24"/>
        <v>#VALUE!</v>
      </c>
      <c r="FO120" s="16" t="e">
        <f t="shared" si="25"/>
        <v>#VALUE!</v>
      </c>
    </row>
    <row r="121" spans="1:171" x14ac:dyDescent="0.2">
      <c r="A121" s="20">
        <v>218000542</v>
      </c>
      <c r="B121" s="6" t="s">
        <v>153</v>
      </c>
      <c r="C121" s="6" t="s">
        <v>200</v>
      </c>
      <c r="D121" s="6" t="s">
        <v>201</v>
      </c>
      <c r="E121" s="6" t="s">
        <v>169</v>
      </c>
      <c r="F121" s="6" t="s">
        <v>2076</v>
      </c>
      <c r="G121" s="6">
        <v>8900</v>
      </c>
      <c r="H121" s="6" t="s">
        <v>220</v>
      </c>
      <c r="I121" s="6"/>
      <c r="J121" s="6" t="s">
        <v>300</v>
      </c>
      <c r="K121" s="6" t="s">
        <v>204</v>
      </c>
      <c r="L121" s="6" t="s">
        <v>159</v>
      </c>
      <c r="M121" s="6">
        <v>48214</v>
      </c>
      <c r="N121" s="6">
        <v>4180</v>
      </c>
      <c r="O121" s="6">
        <v>77000</v>
      </c>
      <c r="P121" s="6">
        <v>2</v>
      </c>
      <c r="Q121" s="6">
        <v>2</v>
      </c>
      <c r="R121" s="6">
        <v>1475</v>
      </c>
      <c r="S121" s="6">
        <v>0</v>
      </c>
      <c r="T121" s="6" t="s">
        <v>245</v>
      </c>
      <c r="U121" s="6" t="s">
        <v>893</v>
      </c>
      <c r="V121" s="6" t="s">
        <v>343</v>
      </c>
      <c r="W121" s="6" t="s">
        <v>207</v>
      </c>
      <c r="X121" s="6">
        <v>0</v>
      </c>
      <c r="Y121" s="6">
        <v>1326</v>
      </c>
      <c r="Z121" s="6" t="s">
        <v>208</v>
      </c>
      <c r="AA121" s="6"/>
      <c r="AB121" s="6"/>
      <c r="AC121" s="6"/>
      <c r="AD121" s="6"/>
      <c r="AE121" s="6"/>
      <c r="AF121" s="6"/>
      <c r="AG121" s="6"/>
      <c r="AH121" s="6"/>
      <c r="AI121" s="6"/>
      <c r="AJ121" s="6"/>
      <c r="AK121" s="6"/>
      <c r="AL121" s="6"/>
      <c r="AM121" s="6"/>
      <c r="AN121" s="6"/>
      <c r="AO121" s="6"/>
      <c r="AP121" s="6"/>
      <c r="AQ121" s="6"/>
      <c r="AR121" s="6"/>
      <c r="AS121" s="6"/>
      <c r="AT121" s="6" t="s">
        <v>276</v>
      </c>
      <c r="AU121" s="6" t="s">
        <v>2077</v>
      </c>
      <c r="AV121" s="6" t="s">
        <v>2078</v>
      </c>
      <c r="AW121" s="6" t="s">
        <v>894</v>
      </c>
      <c r="AX121" s="6"/>
      <c r="AY121" s="6" t="s">
        <v>2079</v>
      </c>
      <c r="AZ121" s="6" t="s">
        <v>169</v>
      </c>
      <c r="BA121" s="6" t="s">
        <v>1043</v>
      </c>
      <c r="BB121" s="6" t="s">
        <v>171</v>
      </c>
      <c r="BC121" s="6" t="s">
        <v>916</v>
      </c>
      <c r="BD121" s="6" t="s">
        <v>2080</v>
      </c>
      <c r="BE121" s="6"/>
      <c r="BF121" s="6"/>
      <c r="BG121" s="6" t="s">
        <v>523</v>
      </c>
      <c r="BH121" s="6"/>
      <c r="BI121" s="6"/>
      <c r="BJ121" s="6" t="s">
        <v>2081</v>
      </c>
      <c r="BK121" s="6" t="s">
        <v>1422</v>
      </c>
      <c r="BL121" s="6" t="s">
        <v>1423</v>
      </c>
      <c r="BM121" s="6" t="s">
        <v>900</v>
      </c>
      <c r="BN121" s="6" t="b">
        <v>1</v>
      </c>
      <c r="BO121" s="6" t="b">
        <v>1</v>
      </c>
      <c r="BP121" s="6" t="s">
        <v>2082</v>
      </c>
      <c r="BQ121" s="6" t="b">
        <v>0</v>
      </c>
      <c r="BR121" s="6"/>
      <c r="BS121" s="6"/>
      <c r="BT121" s="21"/>
      <c r="BU121" s="1">
        <v>43169.645370370374</v>
      </c>
      <c r="BV121" t="s">
        <v>177</v>
      </c>
      <c r="BW121">
        <v>80000</v>
      </c>
      <c r="BX121" t="s">
        <v>588</v>
      </c>
      <c r="BY121" t="s">
        <v>902</v>
      </c>
      <c r="BZ121" t="s">
        <v>179</v>
      </c>
      <c r="CA121" t="s">
        <v>2083</v>
      </c>
      <c r="CB121" t="s">
        <v>2084</v>
      </c>
      <c r="CC121" t="s">
        <v>2077</v>
      </c>
      <c r="CD121">
        <v>313444</v>
      </c>
      <c r="CE121" s="2">
        <v>43103</v>
      </c>
      <c r="CF121">
        <v>5467102</v>
      </c>
      <c r="CG121" t="s">
        <v>2085</v>
      </c>
      <c r="CH121" t="s">
        <v>2083</v>
      </c>
      <c r="CI121">
        <v>77000</v>
      </c>
      <c r="CJ121" s="2">
        <v>43103</v>
      </c>
      <c r="CK121" t="s">
        <v>183</v>
      </c>
      <c r="CL121" t="s">
        <v>184</v>
      </c>
      <c r="CR121">
        <v>80000</v>
      </c>
      <c r="CT121" t="s">
        <v>186</v>
      </c>
      <c r="CU121" t="s">
        <v>903</v>
      </c>
      <c r="CZ121" t="b">
        <v>1</v>
      </c>
      <c r="DA121" t="b">
        <v>1</v>
      </c>
      <c r="DB121" t="b">
        <v>1</v>
      </c>
      <c r="DC121" t="b">
        <v>1</v>
      </c>
      <c r="DD121">
        <v>26</v>
      </c>
      <c r="DE121" t="b">
        <v>1</v>
      </c>
      <c r="DF121" t="s">
        <v>336</v>
      </c>
      <c r="DG121" t="s">
        <v>2086</v>
      </c>
      <c r="DH121" t="s">
        <v>2087</v>
      </c>
      <c r="DJ121" t="s">
        <v>538</v>
      </c>
      <c r="DK121" t="s">
        <v>204</v>
      </c>
      <c r="DS121" t="s">
        <v>10</v>
      </c>
      <c r="DT121" t="s">
        <v>2088</v>
      </c>
      <c r="DU121" t="s">
        <v>191</v>
      </c>
      <c r="DX121" s="3">
        <v>1475</v>
      </c>
      <c r="DZ121" t="s">
        <v>295</v>
      </c>
      <c r="EA121" s="3">
        <v>1475</v>
      </c>
      <c r="EC121" t="s">
        <v>907</v>
      </c>
      <c r="ED121">
        <v>0</v>
      </c>
      <c r="EE121">
        <v>0</v>
      </c>
      <c r="EF121" t="s">
        <v>194</v>
      </c>
      <c r="EG121" t="b">
        <v>0</v>
      </c>
      <c r="EH121" s="1">
        <v>43103.478831018518</v>
      </c>
      <c r="EI121" t="s">
        <v>195</v>
      </c>
      <c r="EJ121" t="s">
        <v>2076</v>
      </c>
      <c r="EL121" t="s">
        <v>176</v>
      </c>
      <c r="EM121" t="s">
        <v>615</v>
      </c>
      <c r="EQ121">
        <v>1966</v>
      </c>
      <c r="ES121" t="s">
        <v>197</v>
      </c>
      <c r="ET121">
        <v>5053</v>
      </c>
      <c r="EX121">
        <v>8</v>
      </c>
      <c r="EZ121" s="13">
        <f t="shared" si="15"/>
        <v>52.203389830508478</v>
      </c>
      <c r="FA121" s="13">
        <f t="shared" si="16"/>
        <v>49.593220338983052</v>
      </c>
      <c r="FB121" s="13">
        <f t="shared" si="17"/>
        <v>46.983050847457626</v>
      </c>
      <c r="FC121" s="13">
        <f>IF(K121=2,[1]Assumptions!$B$14,IF([1]Ferndale!K121=3,[1]Assumptions!$B$15,IF([1]Ferndale!K121=4,[1]Assumptions!$B$16,0)))</f>
        <v>0</v>
      </c>
      <c r="FD121" s="28"/>
      <c r="FE121" s="13">
        <f t="shared" si="18"/>
        <v>0</v>
      </c>
      <c r="FF121" s="13" t="e">
        <f>(J121/2)*[1]Assumptions!$H$2</f>
        <v>#VALUE!</v>
      </c>
      <c r="FG121" s="13">
        <f t="shared" si="19"/>
        <v>1200</v>
      </c>
      <c r="FH121" s="13">
        <f t="shared" si="20"/>
        <v>330.6821197754777</v>
      </c>
      <c r="FI121" s="13">
        <f t="shared" si="21"/>
        <v>297.61390779792987</v>
      </c>
      <c r="FJ121" s="14" t="e">
        <f t="shared" si="13"/>
        <v>#VALUE!</v>
      </c>
      <c r="FK121" s="15">
        <f t="shared" si="14"/>
        <v>0</v>
      </c>
      <c r="FL121" s="16" t="e">
        <f t="shared" si="22"/>
        <v>#VALUE!</v>
      </c>
      <c r="FM121" s="16" t="e">
        <f t="shared" si="23"/>
        <v>#VALUE!</v>
      </c>
      <c r="FN121" s="16" t="e">
        <f t="shared" si="24"/>
        <v>#VALUE!</v>
      </c>
      <c r="FO121" s="16" t="e">
        <f t="shared" si="25"/>
        <v>#VALUE!</v>
      </c>
    </row>
    <row r="122" spans="1:171" ht="17" thickBot="1" x14ac:dyDescent="0.25">
      <c r="A122" s="24">
        <v>216077147</v>
      </c>
      <c r="B122" s="25" t="s">
        <v>153</v>
      </c>
      <c r="C122" s="25" t="s">
        <v>154</v>
      </c>
      <c r="D122" s="25" t="s">
        <v>1167</v>
      </c>
      <c r="E122" s="25"/>
      <c r="F122" s="25"/>
      <c r="G122" s="25">
        <v>5534</v>
      </c>
      <c r="H122" s="25" t="s">
        <v>2089</v>
      </c>
      <c r="I122" s="25"/>
      <c r="J122" s="25" t="s">
        <v>157</v>
      </c>
      <c r="K122" s="25" t="s">
        <v>204</v>
      </c>
      <c r="L122" s="25" t="s">
        <v>159</v>
      </c>
      <c r="M122" s="25">
        <v>48210</v>
      </c>
      <c r="N122" s="25">
        <v>2256</v>
      </c>
      <c r="O122" s="25">
        <v>42900</v>
      </c>
      <c r="P122" s="25">
        <v>3</v>
      </c>
      <c r="Q122" s="25">
        <v>1</v>
      </c>
      <c r="R122" s="25">
        <v>528</v>
      </c>
      <c r="S122" s="25">
        <v>7.0000000000000007E-2</v>
      </c>
      <c r="T122" s="25" t="s">
        <v>160</v>
      </c>
      <c r="U122" s="25"/>
      <c r="V122" s="25" t="s">
        <v>343</v>
      </c>
      <c r="W122" s="25" t="s">
        <v>1060</v>
      </c>
      <c r="X122" s="25">
        <v>0</v>
      </c>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t="s">
        <v>1361</v>
      </c>
      <c r="AU122" s="25" t="s">
        <v>2090</v>
      </c>
      <c r="AV122" s="25" t="s">
        <v>2091</v>
      </c>
      <c r="AW122" s="25"/>
      <c r="AX122" s="26">
        <v>15000</v>
      </c>
      <c r="AY122" s="25" t="s">
        <v>2092</v>
      </c>
      <c r="AZ122" s="25" t="s">
        <v>169</v>
      </c>
      <c r="BA122" s="25" t="s">
        <v>2093</v>
      </c>
      <c r="BB122" s="25" t="s">
        <v>254</v>
      </c>
      <c r="BC122" s="25" t="s">
        <v>2094</v>
      </c>
      <c r="BD122" s="25"/>
      <c r="BE122" s="25"/>
      <c r="BF122" s="25"/>
      <c r="BG122" s="25" t="s">
        <v>990</v>
      </c>
      <c r="BH122" s="25">
        <v>30</v>
      </c>
      <c r="BI122" s="25"/>
      <c r="BJ122" s="25"/>
      <c r="BK122" s="25" t="s">
        <v>174</v>
      </c>
      <c r="BL122" s="25" t="s">
        <v>285</v>
      </c>
      <c r="BM122" s="25" t="s">
        <v>176</v>
      </c>
      <c r="BN122" s="25" t="b">
        <v>1</v>
      </c>
      <c r="BO122" s="25" t="b">
        <v>1</v>
      </c>
      <c r="BP122" s="25"/>
      <c r="BQ122" s="25" t="b">
        <v>1</v>
      </c>
      <c r="BR122" s="25">
        <v>0</v>
      </c>
      <c r="BS122" s="25">
        <v>0</v>
      </c>
      <c r="BT122" s="27" t="s">
        <v>292</v>
      </c>
      <c r="BU122" s="1">
        <v>42601.474826388891</v>
      </c>
      <c r="BV122" t="s">
        <v>259</v>
      </c>
      <c r="BY122" t="s">
        <v>2095</v>
      </c>
      <c r="BZ122" t="s">
        <v>179</v>
      </c>
      <c r="CA122" t="s">
        <v>333</v>
      </c>
      <c r="CB122" t="s">
        <v>2096</v>
      </c>
      <c r="CC122" t="s">
        <v>2097</v>
      </c>
      <c r="CD122">
        <v>316468</v>
      </c>
      <c r="CE122" s="2">
        <v>42601</v>
      </c>
      <c r="CF122">
        <v>392273</v>
      </c>
      <c r="CG122" t="s">
        <v>332</v>
      </c>
      <c r="CH122" t="s">
        <v>333</v>
      </c>
      <c r="CI122">
        <v>42900</v>
      </c>
      <c r="CJ122" s="2">
        <v>42585</v>
      </c>
      <c r="CK122" t="s">
        <v>183</v>
      </c>
      <c r="CL122" t="s">
        <v>184</v>
      </c>
      <c r="CN122" t="s">
        <v>451</v>
      </c>
      <c r="CR122">
        <v>42900</v>
      </c>
      <c r="CT122" t="s">
        <v>186</v>
      </c>
      <c r="CU122" t="s">
        <v>2098</v>
      </c>
      <c r="CZ122" t="b">
        <v>1</v>
      </c>
      <c r="DA122" t="b">
        <v>1</v>
      </c>
      <c r="DB122" t="b">
        <v>1</v>
      </c>
      <c r="DC122" t="b">
        <v>1</v>
      </c>
      <c r="DD122">
        <v>11</v>
      </c>
      <c r="DE122" t="b">
        <v>0</v>
      </c>
      <c r="DF122" t="s">
        <v>292</v>
      </c>
      <c r="DG122" t="s">
        <v>2099</v>
      </c>
      <c r="DH122" t="s">
        <v>2100</v>
      </c>
      <c r="DJ122" t="s">
        <v>189</v>
      </c>
      <c r="DK122" t="s">
        <v>204</v>
      </c>
      <c r="DS122" t="s">
        <v>10</v>
      </c>
      <c r="DT122" t="s">
        <v>190</v>
      </c>
      <c r="DU122" t="s">
        <v>191</v>
      </c>
      <c r="DX122">
        <v>528</v>
      </c>
      <c r="DZ122" t="s">
        <v>295</v>
      </c>
      <c r="EA122">
        <v>528</v>
      </c>
      <c r="EB122">
        <v>264</v>
      </c>
      <c r="EC122" t="s">
        <v>2101</v>
      </c>
      <c r="ED122">
        <v>910</v>
      </c>
      <c r="EE122">
        <v>105</v>
      </c>
      <c r="EF122" t="s">
        <v>2102</v>
      </c>
      <c r="EG122" t="b">
        <v>0</v>
      </c>
      <c r="EH122" s="1">
        <v>42585.478819444441</v>
      </c>
      <c r="EI122" t="s">
        <v>195</v>
      </c>
      <c r="EL122" t="s">
        <v>176</v>
      </c>
      <c r="EM122" t="s">
        <v>196</v>
      </c>
      <c r="EQ122">
        <v>1920</v>
      </c>
      <c r="ES122" t="s">
        <v>197</v>
      </c>
      <c r="ET122">
        <v>5101</v>
      </c>
      <c r="EV122" t="s">
        <v>199</v>
      </c>
      <c r="EX122">
        <v>7</v>
      </c>
      <c r="EZ122" s="13">
        <f t="shared" si="15"/>
        <v>81.25</v>
      </c>
      <c r="FA122" s="13">
        <f t="shared" si="16"/>
        <v>77.1875</v>
      </c>
      <c r="FB122" s="13">
        <f t="shared" si="17"/>
        <v>73.125</v>
      </c>
      <c r="FC122" s="13">
        <f>IF(K122=2,[1]Assumptions!$B$14,IF([1]Ferndale!K122=3,[1]Assumptions!$B$15,IF([1]Ferndale!K122=4,[1]Assumptions!$B$16,0)))</f>
        <v>0</v>
      </c>
      <c r="FD122" s="28"/>
      <c r="FE122" s="13">
        <f t="shared" si="18"/>
        <v>0</v>
      </c>
      <c r="FF122" s="13" t="e">
        <f>(J122/2)*[1]Assumptions!$H$2</f>
        <v>#VALUE!</v>
      </c>
      <c r="FG122" s="13">
        <f t="shared" si="19"/>
        <v>1200</v>
      </c>
      <c r="FH122" s="13">
        <f t="shared" si="20"/>
        <v>184.23718101776612</v>
      </c>
      <c r="FI122" s="13">
        <f t="shared" si="21"/>
        <v>165.8134629159895</v>
      </c>
      <c r="FJ122" s="14" t="e">
        <f t="shared" si="13"/>
        <v>#VALUE!</v>
      </c>
      <c r="FK122" s="15">
        <f t="shared" si="14"/>
        <v>0</v>
      </c>
      <c r="FL122" s="16" t="e">
        <f t="shared" si="22"/>
        <v>#VALUE!</v>
      </c>
      <c r="FM122" s="16" t="e">
        <f t="shared" si="23"/>
        <v>#VALUE!</v>
      </c>
      <c r="FN122" s="16" t="e">
        <f t="shared" si="24"/>
        <v>#VALUE!</v>
      </c>
      <c r="FO122" s="16" t="e">
        <f t="shared" si="25"/>
        <v>#VALUE!</v>
      </c>
    </row>
    <row r="123" spans="1:171" x14ac:dyDescent="0.2">
      <c r="A123">
        <v>218002137</v>
      </c>
      <c r="B123" t="s">
        <v>153</v>
      </c>
      <c r="C123" t="s">
        <v>200</v>
      </c>
      <c r="D123" t="s">
        <v>201</v>
      </c>
      <c r="E123" t="s">
        <v>169</v>
      </c>
      <c r="F123" t="s">
        <v>2103</v>
      </c>
      <c r="G123">
        <v>2900</v>
      </c>
      <c r="H123" t="s">
        <v>2104</v>
      </c>
      <c r="J123" t="s">
        <v>300</v>
      </c>
      <c r="K123" t="s">
        <v>204</v>
      </c>
      <c r="L123" t="s">
        <v>159</v>
      </c>
      <c r="M123">
        <v>48207</v>
      </c>
      <c r="N123">
        <v>5041</v>
      </c>
      <c r="O123">
        <v>389000</v>
      </c>
      <c r="P123">
        <v>3</v>
      </c>
      <c r="Q123">
        <v>2.1</v>
      </c>
      <c r="R123">
        <v>2892</v>
      </c>
      <c r="S123">
        <v>0</v>
      </c>
      <c r="T123" t="s">
        <v>245</v>
      </c>
      <c r="U123" t="s">
        <v>893</v>
      </c>
      <c r="V123" t="s">
        <v>206</v>
      </c>
      <c r="W123" t="s">
        <v>207</v>
      </c>
      <c r="X123">
        <v>0</v>
      </c>
      <c r="Y123">
        <v>634</v>
      </c>
      <c r="Z123" t="s">
        <v>208</v>
      </c>
      <c r="AE123" t="s">
        <v>2022</v>
      </c>
      <c r="AF123" t="s">
        <v>2023</v>
      </c>
      <c r="AG123" t="s">
        <v>2024</v>
      </c>
      <c r="AH123">
        <v>324354</v>
      </c>
      <c r="AI123">
        <v>312114</v>
      </c>
      <c r="AJ123" t="s">
        <v>1051</v>
      </c>
      <c r="AK123" t="s">
        <v>1052</v>
      </c>
      <c r="AT123" t="s">
        <v>276</v>
      </c>
      <c r="AU123" t="s">
        <v>2024</v>
      </c>
      <c r="AV123" t="s">
        <v>2022</v>
      </c>
      <c r="AW123" t="s">
        <v>403</v>
      </c>
      <c r="AY123" t="s">
        <v>2025</v>
      </c>
      <c r="AZ123" t="s">
        <v>169</v>
      </c>
      <c r="BA123" t="s">
        <v>220</v>
      </c>
      <c r="BB123" t="s">
        <v>171</v>
      </c>
      <c r="BC123" t="s">
        <v>2026</v>
      </c>
      <c r="BF123" t="s">
        <v>257</v>
      </c>
      <c r="BG123" t="s">
        <v>523</v>
      </c>
      <c r="BJ123" t="s">
        <v>625</v>
      </c>
      <c r="BK123" t="s">
        <v>174</v>
      </c>
      <c r="BL123" t="s">
        <v>285</v>
      </c>
      <c r="BM123" t="s">
        <v>900</v>
      </c>
      <c r="BN123" t="b">
        <v>0</v>
      </c>
      <c r="BO123" t="b">
        <v>1</v>
      </c>
      <c r="BP123" t="s">
        <v>2027</v>
      </c>
      <c r="BQ123" t="b">
        <v>0</v>
      </c>
      <c r="BU123" s="1">
        <v>43189.451874999999</v>
      </c>
      <c r="BV123" t="s">
        <v>226</v>
      </c>
      <c r="BW123">
        <v>339000</v>
      </c>
      <c r="BY123" t="s">
        <v>2105</v>
      </c>
      <c r="BZ123" t="s">
        <v>179</v>
      </c>
      <c r="CA123" t="s">
        <v>1052</v>
      </c>
      <c r="CB123" t="s">
        <v>2029</v>
      </c>
      <c r="CC123" t="s">
        <v>2030</v>
      </c>
      <c r="CD123">
        <v>305291</v>
      </c>
      <c r="CE123" s="2">
        <v>43109</v>
      </c>
      <c r="CF123">
        <v>312114</v>
      </c>
      <c r="CG123" t="s">
        <v>1051</v>
      </c>
      <c r="CH123" t="s">
        <v>1052</v>
      </c>
      <c r="CI123">
        <v>389000</v>
      </c>
      <c r="CJ123" s="2">
        <v>43109</v>
      </c>
      <c r="CK123" t="s">
        <v>183</v>
      </c>
      <c r="CL123" t="s">
        <v>184</v>
      </c>
      <c r="CR123">
        <v>339000</v>
      </c>
      <c r="CT123" t="s">
        <v>186</v>
      </c>
      <c r="CU123" t="s">
        <v>2106</v>
      </c>
      <c r="CZ123" t="b">
        <v>1</v>
      </c>
      <c r="DA123" t="b">
        <v>1</v>
      </c>
      <c r="DB123" t="b">
        <v>1</v>
      </c>
      <c r="DC123" t="b">
        <v>1</v>
      </c>
      <c r="DD123">
        <v>53</v>
      </c>
      <c r="DE123" t="b">
        <v>0</v>
      </c>
      <c r="DF123" t="s">
        <v>232</v>
      </c>
      <c r="DG123" t="s">
        <v>2032</v>
      </c>
      <c r="DH123" t="s">
        <v>2107</v>
      </c>
      <c r="DJ123" t="s">
        <v>189</v>
      </c>
      <c r="DK123" t="s">
        <v>204</v>
      </c>
      <c r="DS123" t="s">
        <v>10</v>
      </c>
      <c r="DT123" t="s">
        <v>190</v>
      </c>
      <c r="DU123" t="s">
        <v>191</v>
      </c>
      <c r="DX123" s="3">
        <v>2892</v>
      </c>
      <c r="DZ123" t="s">
        <v>295</v>
      </c>
      <c r="EA123" s="3">
        <v>2892</v>
      </c>
      <c r="EC123" t="s">
        <v>2034</v>
      </c>
      <c r="ED123">
        <v>1987</v>
      </c>
      <c r="EE123">
        <v>211</v>
      </c>
      <c r="EF123" t="s">
        <v>237</v>
      </c>
      <c r="EG123" t="b">
        <v>0</v>
      </c>
      <c r="EH123" s="1">
        <v>43109.679212962961</v>
      </c>
      <c r="EI123" t="s">
        <v>195</v>
      </c>
      <c r="EJ123" t="s">
        <v>2103</v>
      </c>
      <c r="EK123" t="s">
        <v>2108</v>
      </c>
      <c r="EL123" t="s">
        <v>446</v>
      </c>
      <c r="EM123" t="s">
        <v>196</v>
      </c>
      <c r="EQ123">
        <v>1915</v>
      </c>
      <c r="ER123">
        <v>2006</v>
      </c>
      <c r="ES123" t="s">
        <v>197</v>
      </c>
      <c r="ET123">
        <v>5053</v>
      </c>
      <c r="EU123" t="s">
        <v>241</v>
      </c>
      <c r="EV123" t="s">
        <v>930</v>
      </c>
      <c r="EX123">
        <v>9</v>
      </c>
      <c r="EZ123" s="13">
        <f t="shared" si="15"/>
        <v>134.50899031811895</v>
      </c>
      <c r="FA123" s="13">
        <f t="shared" si="16"/>
        <v>127.783540802213</v>
      </c>
      <c r="FB123" s="13">
        <f t="shared" si="17"/>
        <v>121.05809128630706</v>
      </c>
      <c r="FC123" s="13">
        <f>IF(K123=2,[1]Assumptions!$B$14,IF([1]Ferndale!K123=3,[1]Assumptions!$B$15,IF([1]Ferndale!K123=4,[1]Assumptions!$B$16,0)))</f>
        <v>0</v>
      </c>
      <c r="FD123" s="28"/>
      <c r="FE123" s="13">
        <f t="shared" si="18"/>
        <v>0</v>
      </c>
      <c r="FF123" s="13" t="e">
        <f>(J123/2)*[1]Assumptions!$H$2</f>
        <v>#VALUE!</v>
      </c>
      <c r="FG123" s="13">
        <f t="shared" si="19"/>
        <v>1200</v>
      </c>
      <c r="FH123" s="13">
        <f t="shared" si="20"/>
        <v>1670.5888908137767</v>
      </c>
      <c r="FI123" s="13">
        <f t="shared" si="21"/>
        <v>1503.5300017323989</v>
      </c>
      <c r="FJ123" s="14" t="e">
        <f t="shared" si="13"/>
        <v>#VALUE!</v>
      </c>
      <c r="FK123" s="15">
        <f t="shared" si="14"/>
        <v>0</v>
      </c>
      <c r="FL123" s="16" t="e">
        <f t="shared" si="22"/>
        <v>#VALUE!</v>
      </c>
      <c r="FM123" s="16" t="e">
        <f t="shared" si="23"/>
        <v>#VALUE!</v>
      </c>
      <c r="FN123" s="16" t="e">
        <f t="shared" si="24"/>
        <v>#VALUE!</v>
      </c>
      <c r="FO123" s="16" t="e">
        <f t="shared" si="25"/>
        <v>#VALUE!</v>
      </c>
    </row>
    <row r="124" spans="1:171" x14ac:dyDescent="0.2">
      <c r="A124">
        <v>216023447</v>
      </c>
      <c r="B124" t="s">
        <v>153</v>
      </c>
      <c r="C124" t="s">
        <v>154</v>
      </c>
      <c r="D124" t="s">
        <v>242</v>
      </c>
      <c r="G124">
        <v>1224</v>
      </c>
      <c r="H124" t="s">
        <v>2109</v>
      </c>
      <c r="J124" t="s">
        <v>157</v>
      </c>
      <c r="K124" t="s">
        <v>204</v>
      </c>
      <c r="L124" t="s">
        <v>159</v>
      </c>
      <c r="M124">
        <v>48202</v>
      </c>
      <c r="N124">
        <v>1920</v>
      </c>
      <c r="O124">
        <v>39999</v>
      </c>
      <c r="P124">
        <v>3</v>
      </c>
      <c r="Q124">
        <v>1</v>
      </c>
      <c r="R124">
        <v>1421</v>
      </c>
      <c r="S124">
        <v>0.08</v>
      </c>
      <c r="T124" t="s">
        <v>160</v>
      </c>
      <c r="V124" t="s">
        <v>302</v>
      </c>
      <c r="W124" t="s">
        <v>248</v>
      </c>
      <c r="X124">
        <v>240</v>
      </c>
      <c r="AB124" t="s">
        <v>163</v>
      </c>
      <c r="AT124" t="s">
        <v>2110</v>
      </c>
      <c r="AU124" t="s">
        <v>1098</v>
      </c>
      <c r="AV124" t="s">
        <v>1091</v>
      </c>
      <c r="AW124" t="s">
        <v>167</v>
      </c>
      <c r="AY124" t="s">
        <v>2111</v>
      </c>
      <c r="AZ124" t="s">
        <v>169</v>
      </c>
      <c r="BA124" t="s">
        <v>2112</v>
      </c>
      <c r="BB124" t="s">
        <v>171</v>
      </c>
      <c r="BC124" t="s">
        <v>1436</v>
      </c>
      <c r="BG124" t="s">
        <v>173</v>
      </c>
      <c r="BH124">
        <v>37</v>
      </c>
      <c r="BK124" t="s">
        <v>174</v>
      </c>
      <c r="BL124" t="s">
        <v>285</v>
      </c>
      <c r="BM124" t="s">
        <v>176</v>
      </c>
      <c r="BN124" t="b">
        <v>1</v>
      </c>
      <c r="BO124" t="b">
        <v>1</v>
      </c>
      <c r="BP124" t="s">
        <v>2113</v>
      </c>
      <c r="BQ124" t="b">
        <v>0</v>
      </c>
      <c r="BU124" s="1">
        <v>43108.434166666666</v>
      </c>
      <c r="BV124" t="s">
        <v>226</v>
      </c>
      <c r="BW124">
        <v>34500</v>
      </c>
      <c r="BY124" t="s">
        <v>2114</v>
      </c>
      <c r="BZ124" t="s">
        <v>179</v>
      </c>
      <c r="CA124" t="s">
        <v>1096</v>
      </c>
      <c r="CB124" t="s">
        <v>1097</v>
      </c>
      <c r="CC124" t="s">
        <v>1098</v>
      </c>
      <c r="CD124">
        <v>380995</v>
      </c>
      <c r="CE124" s="2">
        <v>42443</v>
      </c>
      <c r="CF124">
        <v>380808</v>
      </c>
      <c r="CG124" t="s">
        <v>1099</v>
      </c>
      <c r="CH124" t="s">
        <v>1100</v>
      </c>
      <c r="CI124">
        <v>39999</v>
      </c>
      <c r="CJ124" s="2">
        <v>42443</v>
      </c>
      <c r="CK124" t="s">
        <v>183</v>
      </c>
      <c r="CL124" t="s">
        <v>184</v>
      </c>
      <c r="CN124" t="s">
        <v>2115</v>
      </c>
      <c r="CR124">
        <v>36999</v>
      </c>
      <c r="CT124" t="s">
        <v>186</v>
      </c>
      <c r="CU124" t="s">
        <v>2116</v>
      </c>
      <c r="CZ124" t="b">
        <v>1</v>
      </c>
      <c r="DA124" t="b">
        <v>1</v>
      </c>
      <c r="DB124" t="b">
        <v>1</v>
      </c>
      <c r="DC124" t="b">
        <v>1</v>
      </c>
      <c r="DD124">
        <v>23</v>
      </c>
      <c r="DE124" t="b">
        <v>0</v>
      </c>
      <c r="DF124" t="s">
        <v>2117</v>
      </c>
      <c r="DG124" t="s">
        <v>2118</v>
      </c>
      <c r="DH124" t="s">
        <v>2119</v>
      </c>
      <c r="DJ124" t="s">
        <v>189</v>
      </c>
      <c r="DK124" t="s">
        <v>204</v>
      </c>
      <c r="DS124" t="s">
        <v>10</v>
      </c>
      <c r="DT124" t="s">
        <v>235</v>
      </c>
      <c r="DU124" t="s">
        <v>191</v>
      </c>
      <c r="DX124" s="3">
        <v>1421</v>
      </c>
      <c r="DZ124" t="s">
        <v>295</v>
      </c>
      <c r="EA124" s="3">
        <v>1421</v>
      </c>
      <c r="EB124">
        <v>672</v>
      </c>
      <c r="EC124" t="s">
        <v>2120</v>
      </c>
      <c r="ED124">
        <v>711</v>
      </c>
      <c r="EE124">
        <v>73</v>
      </c>
      <c r="EF124" t="s">
        <v>2121</v>
      </c>
      <c r="EG124" t="b">
        <v>0</v>
      </c>
      <c r="EH124" s="1">
        <v>43033.483819444446</v>
      </c>
      <c r="EI124" t="s">
        <v>195</v>
      </c>
      <c r="EK124" t="s">
        <v>2122</v>
      </c>
      <c r="EL124" t="s">
        <v>446</v>
      </c>
      <c r="EM124" t="s">
        <v>196</v>
      </c>
      <c r="EQ124">
        <v>1914</v>
      </c>
      <c r="ES124" t="s">
        <v>197</v>
      </c>
      <c r="ET124">
        <v>5043</v>
      </c>
      <c r="EU124" t="s">
        <v>2123</v>
      </c>
      <c r="EV124" t="s">
        <v>199</v>
      </c>
      <c r="EX124">
        <v>8</v>
      </c>
      <c r="EZ124" s="13">
        <f t="shared" si="15"/>
        <v>28.148486980999298</v>
      </c>
      <c r="FA124" s="13">
        <f t="shared" si="16"/>
        <v>26.74106263194933</v>
      </c>
      <c r="FB124" s="13">
        <f t="shared" si="17"/>
        <v>25.333638282899365</v>
      </c>
      <c r="FC124" s="13">
        <f>IF(K124=2,[1]Assumptions!$B$14,IF([1]Ferndale!K124=3,[1]Assumptions!$B$15,IF([1]Ferndale!K124=4,[1]Assumptions!$B$16,0)))</f>
        <v>0</v>
      </c>
      <c r="FD124" s="28"/>
      <c r="FE124" s="13">
        <f t="shared" si="18"/>
        <v>0</v>
      </c>
      <c r="FF124" s="13" t="e">
        <f>(J124/2)*[1]Assumptions!$H$2</f>
        <v>#VALUE!</v>
      </c>
      <c r="FG124" s="13">
        <f t="shared" si="19"/>
        <v>1200</v>
      </c>
      <c r="FH124" s="13">
        <f t="shared" si="20"/>
        <v>171.77862479090041</v>
      </c>
      <c r="FI124" s="13">
        <f t="shared" si="21"/>
        <v>154.60076231181034</v>
      </c>
      <c r="FJ124" s="14" t="e">
        <f t="shared" si="13"/>
        <v>#VALUE!</v>
      </c>
      <c r="FK124" s="15">
        <f t="shared" si="14"/>
        <v>0</v>
      </c>
      <c r="FL124" s="16" t="e">
        <f t="shared" si="22"/>
        <v>#VALUE!</v>
      </c>
      <c r="FM124" s="16" t="e">
        <f t="shared" si="23"/>
        <v>#VALUE!</v>
      </c>
      <c r="FN124" s="16" t="e">
        <f t="shared" si="24"/>
        <v>#VALUE!</v>
      </c>
      <c r="FO124" s="16" t="e">
        <f t="shared" si="25"/>
        <v>#VALUE!</v>
      </c>
    </row>
    <row r="125" spans="1:171" x14ac:dyDescent="0.2">
      <c r="A125">
        <v>216008480</v>
      </c>
      <c r="B125" t="s">
        <v>153</v>
      </c>
      <c r="C125" t="s">
        <v>154</v>
      </c>
      <c r="D125" t="s">
        <v>298</v>
      </c>
      <c r="G125">
        <v>4682</v>
      </c>
      <c r="H125" t="s">
        <v>2124</v>
      </c>
      <c r="J125" t="s">
        <v>157</v>
      </c>
      <c r="K125" t="s">
        <v>204</v>
      </c>
      <c r="L125" t="s">
        <v>159</v>
      </c>
      <c r="M125">
        <v>48224</v>
      </c>
      <c r="N125">
        <v>3314</v>
      </c>
      <c r="O125">
        <v>65000</v>
      </c>
      <c r="P125">
        <v>3</v>
      </c>
      <c r="Q125">
        <v>1.1000000000000001</v>
      </c>
      <c r="R125">
        <v>1350</v>
      </c>
      <c r="S125">
        <v>0.1</v>
      </c>
      <c r="T125" t="s">
        <v>245</v>
      </c>
      <c r="V125" t="s">
        <v>161</v>
      </c>
      <c r="W125" t="s">
        <v>162</v>
      </c>
      <c r="X125">
        <v>240</v>
      </c>
      <c r="AB125" t="s">
        <v>163</v>
      </c>
      <c r="AT125" t="s">
        <v>214</v>
      </c>
      <c r="AU125" t="s">
        <v>2125</v>
      </c>
      <c r="AV125" t="s">
        <v>2126</v>
      </c>
      <c r="AY125" t="s">
        <v>2127</v>
      </c>
      <c r="AZ125" t="s">
        <v>169</v>
      </c>
      <c r="BA125" t="s">
        <v>2128</v>
      </c>
      <c r="BB125" t="s">
        <v>171</v>
      </c>
      <c r="BC125" t="s">
        <v>706</v>
      </c>
      <c r="BE125" t="s">
        <v>256</v>
      </c>
      <c r="BF125" t="s">
        <v>1236</v>
      </c>
      <c r="BG125" t="s">
        <v>173</v>
      </c>
      <c r="BH125">
        <v>40</v>
      </c>
      <c r="BJ125" t="s">
        <v>222</v>
      </c>
      <c r="BK125" t="s">
        <v>223</v>
      </c>
      <c r="BL125" t="s">
        <v>285</v>
      </c>
      <c r="BM125" t="s">
        <v>176</v>
      </c>
      <c r="BN125" t="b">
        <v>1</v>
      </c>
      <c r="BO125" t="b">
        <v>1</v>
      </c>
      <c r="BP125" t="s">
        <v>2047</v>
      </c>
      <c r="BQ125" t="b">
        <v>0</v>
      </c>
      <c r="BU125" s="1">
        <v>42413.428032407406</v>
      </c>
      <c r="BV125" t="s">
        <v>226</v>
      </c>
      <c r="BW125">
        <v>19900</v>
      </c>
      <c r="BY125" t="s">
        <v>2129</v>
      </c>
      <c r="BZ125" t="s">
        <v>179</v>
      </c>
      <c r="CA125" t="s">
        <v>2130</v>
      </c>
      <c r="CB125" t="s">
        <v>2131</v>
      </c>
      <c r="CC125" t="s">
        <v>2132</v>
      </c>
      <c r="CD125">
        <v>341881</v>
      </c>
      <c r="CE125" s="2">
        <v>42396</v>
      </c>
      <c r="CF125">
        <v>359850</v>
      </c>
      <c r="CG125" t="s">
        <v>1220</v>
      </c>
      <c r="CH125" t="s">
        <v>1208</v>
      </c>
      <c r="CI125">
        <v>65000</v>
      </c>
      <c r="CJ125" s="2">
        <v>42352</v>
      </c>
      <c r="CK125" t="s">
        <v>183</v>
      </c>
      <c r="CL125" t="s">
        <v>184</v>
      </c>
      <c r="CN125" t="s">
        <v>2133</v>
      </c>
      <c r="CR125">
        <v>19900</v>
      </c>
      <c r="CT125" t="s">
        <v>186</v>
      </c>
      <c r="CU125" t="s">
        <v>2134</v>
      </c>
      <c r="CZ125" t="b">
        <v>1</v>
      </c>
      <c r="DA125" t="b">
        <v>1</v>
      </c>
      <c r="DB125" t="b">
        <v>1</v>
      </c>
      <c r="DC125" t="b">
        <v>1</v>
      </c>
      <c r="DD125">
        <v>20</v>
      </c>
      <c r="DE125" t="b">
        <v>0</v>
      </c>
      <c r="DF125" t="s">
        <v>232</v>
      </c>
      <c r="DG125" t="s">
        <v>2135</v>
      </c>
      <c r="DH125" t="s">
        <v>2136</v>
      </c>
      <c r="DJ125" t="s">
        <v>269</v>
      </c>
      <c r="DK125" t="s">
        <v>204</v>
      </c>
      <c r="DS125" t="s">
        <v>10</v>
      </c>
      <c r="DT125" t="s">
        <v>190</v>
      </c>
      <c r="DU125" t="s">
        <v>191</v>
      </c>
      <c r="DX125" s="3">
        <v>1350</v>
      </c>
      <c r="DZ125" t="s">
        <v>192</v>
      </c>
      <c r="EA125" s="3">
        <v>1350</v>
      </c>
      <c r="EB125">
        <v>884</v>
      </c>
      <c r="EC125" t="s">
        <v>2137</v>
      </c>
      <c r="ED125">
        <v>1410</v>
      </c>
      <c r="EE125">
        <v>194</v>
      </c>
      <c r="EF125" t="s">
        <v>438</v>
      </c>
      <c r="EG125" t="b">
        <v>0</v>
      </c>
      <c r="EI125" t="s">
        <v>195</v>
      </c>
      <c r="EL125" t="s">
        <v>176</v>
      </c>
      <c r="EM125" t="s">
        <v>196</v>
      </c>
      <c r="EQ125">
        <v>1938</v>
      </c>
      <c r="ES125" t="s">
        <v>197</v>
      </c>
      <c r="ET125">
        <v>5055</v>
      </c>
      <c r="EU125" t="s">
        <v>418</v>
      </c>
      <c r="EV125" t="s">
        <v>930</v>
      </c>
      <c r="EX125">
        <v>9</v>
      </c>
      <c r="EZ125" s="13">
        <f t="shared" si="15"/>
        <v>48.148148148148145</v>
      </c>
      <c r="FA125" s="13">
        <f t="shared" si="16"/>
        <v>45.74074074074074</v>
      </c>
      <c r="FB125" s="13">
        <f t="shared" si="17"/>
        <v>43.333333333333336</v>
      </c>
      <c r="FC125" s="13">
        <f>IF(K125=2,[1]Assumptions!$B$14,IF([1]Ferndale!K125=3,[1]Assumptions!$B$15,IF([1]Ferndale!K125=4,[1]Assumptions!$B$16,0)))</f>
        <v>0</v>
      </c>
      <c r="FD125" s="28"/>
      <c r="FE125" s="13">
        <f t="shared" si="18"/>
        <v>0</v>
      </c>
      <c r="FF125" s="13" t="e">
        <f>(J125/2)*[1]Assumptions!$H$2</f>
        <v>#VALUE!</v>
      </c>
      <c r="FG125" s="13">
        <f t="shared" si="19"/>
        <v>1200</v>
      </c>
      <c r="FH125" s="13">
        <f t="shared" si="20"/>
        <v>279.14724396631232</v>
      </c>
      <c r="FI125" s="13">
        <f t="shared" si="21"/>
        <v>251.2325195696811</v>
      </c>
      <c r="FJ125" s="14" t="e">
        <f t="shared" si="13"/>
        <v>#VALUE!</v>
      </c>
      <c r="FK125" s="15">
        <f t="shared" si="14"/>
        <v>0</v>
      </c>
      <c r="FL125" s="16" t="e">
        <f t="shared" si="22"/>
        <v>#VALUE!</v>
      </c>
      <c r="FM125" s="16" t="e">
        <f t="shared" si="23"/>
        <v>#VALUE!</v>
      </c>
      <c r="FN125" s="16" t="e">
        <f t="shared" si="24"/>
        <v>#VALUE!</v>
      </c>
      <c r="FO125" s="16" t="e">
        <f t="shared" si="25"/>
        <v>#VALUE!</v>
      </c>
    </row>
    <row r="126" spans="1:171" x14ac:dyDescent="0.2">
      <c r="A126">
        <v>215042209</v>
      </c>
      <c r="B126" t="s">
        <v>153</v>
      </c>
      <c r="C126" t="s">
        <v>154</v>
      </c>
      <c r="D126" t="s">
        <v>2138</v>
      </c>
      <c r="G126">
        <v>45</v>
      </c>
      <c r="H126" t="s">
        <v>2139</v>
      </c>
      <c r="J126" t="s">
        <v>513</v>
      </c>
      <c r="K126" t="s">
        <v>2140</v>
      </c>
      <c r="L126" t="s">
        <v>159</v>
      </c>
      <c r="M126">
        <v>48236</v>
      </c>
      <c r="N126">
        <v>3714</v>
      </c>
      <c r="O126">
        <v>999000</v>
      </c>
      <c r="P126">
        <v>3</v>
      </c>
      <c r="Q126">
        <v>5.0999999999999996</v>
      </c>
      <c r="R126">
        <v>4114</v>
      </c>
      <c r="S126">
        <v>0.32</v>
      </c>
      <c r="T126" t="s">
        <v>160</v>
      </c>
      <c r="U126" t="s">
        <v>2141</v>
      </c>
      <c r="V126" t="s">
        <v>302</v>
      </c>
      <c r="W126" t="s">
        <v>248</v>
      </c>
      <c r="X126">
        <v>0</v>
      </c>
      <c r="AB126" t="s">
        <v>303</v>
      </c>
      <c r="AT126" t="s">
        <v>276</v>
      </c>
      <c r="AU126" t="s">
        <v>2142</v>
      </c>
      <c r="AV126" t="s">
        <v>2143</v>
      </c>
      <c r="AW126" t="s">
        <v>403</v>
      </c>
      <c r="AY126" t="s">
        <v>2144</v>
      </c>
      <c r="AZ126" t="s">
        <v>169</v>
      </c>
      <c r="BA126" t="s">
        <v>2145</v>
      </c>
      <c r="BB126" t="s">
        <v>254</v>
      </c>
      <c r="BC126" t="s">
        <v>2146</v>
      </c>
      <c r="BG126" t="s">
        <v>173</v>
      </c>
      <c r="BH126">
        <v>120</v>
      </c>
      <c r="BJ126" t="s">
        <v>2147</v>
      </c>
      <c r="BK126" t="s">
        <v>223</v>
      </c>
      <c r="BL126" t="s">
        <v>285</v>
      </c>
      <c r="BM126" t="s">
        <v>176</v>
      </c>
      <c r="BN126" t="b">
        <v>1</v>
      </c>
      <c r="BO126" t="b">
        <v>1</v>
      </c>
      <c r="BP126" t="s">
        <v>2148</v>
      </c>
      <c r="BQ126" t="b">
        <v>0</v>
      </c>
      <c r="BU126" s="1">
        <v>42402.486504629633</v>
      </c>
      <c r="BV126" t="s">
        <v>226</v>
      </c>
      <c r="BW126">
        <v>899000</v>
      </c>
      <c r="BY126" t="s">
        <v>2149</v>
      </c>
      <c r="BZ126" t="s">
        <v>179</v>
      </c>
      <c r="CA126" t="s">
        <v>2150</v>
      </c>
      <c r="CB126" t="s">
        <v>2151</v>
      </c>
      <c r="CC126" t="s">
        <v>2152</v>
      </c>
      <c r="CD126">
        <v>239857</v>
      </c>
      <c r="CE126" s="2">
        <v>42128</v>
      </c>
      <c r="CF126">
        <v>239857</v>
      </c>
      <c r="CG126" t="s">
        <v>2153</v>
      </c>
      <c r="CH126" t="s">
        <v>2150</v>
      </c>
      <c r="CI126">
        <v>999000</v>
      </c>
      <c r="CJ126" s="2">
        <v>42123</v>
      </c>
      <c r="CK126" t="s">
        <v>183</v>
      </c>
      <c r="CL126" t="s">
        <v>184</v>
      </c>
      <c r="CN126" t="s">
        <v>2154</v>
      </c>
      <c r="CR126">
        <v>849900</v>
      </c>
      <c r="CT126" t="s">
        <v>186</v>
      </c>
      <c r="CU126">
        <v>38015080009000</v>
      </c>
      <c r="CZ126" t="b">
        <v>1</v>
      </c>
      <c r="DA126" t="b">
        <v>1</v>
      </c>
      <c r="DB126" t="b">
        <v>1</v>
      </c>
      <c r="DC126" t="b">
        <v>1</v>
      </c>
      <c r="DD126">
        <v>36</v>
      </c>
      <c r="DE126" t="b">
        <v>0</v>
      </c>
      <c r="DF126" t="s">
        <v>2155</v>
      </c>
      <c r="DG126" t="s">
        <v>2156</v>
      </c>
      <c r="DH126" t="s">
        <v>2157</v>
      </c>
      <c r="DJ126" t="s">
        <v>189</v>
      </c>
      <c r="DK126" t="s">
        <v>493</v>
      </c>
      <c r="DS126" t="s">
        <v>10</v>
      </c>
      <c r="DT126" t="s">
        <v>235</v>
      </c>
      <c r="DU126" t="s">
        <v>191</v>
      </c>
      <c r="DX126" s="3">
        <v>6014</v>
      </c>
      <c r="DY126" s="3">
        <v>1900</v>
      </c>
      <c r="DZ126" t="s">
        <v>2158</v>
      </c>
      <c r="EA126" s="3">
        <v>4114</v>
      </c>
      <c r="EB126" s="3">
        <v>2308</v>
      </c>
      <c r="EC126" t="s">
        <v>2159</v>
      </c>
      <c r="ED126">
        <v>7546</v>
      </c>
      <c r="EE126">
        <v>6579</v>
      </c>
      <c r="EF126" t="s">
        <v>237</v>
      </c>
      <c r="EG126" t="b">
        <v>0</v>
      </c>
      <c r="EI126" t="s">
        <v>195</v>
      </c>
      <c r="EL126" t="s">
        <v>176</v>
      </c>
      <c r="EM126" t="s">
        <v>1579</v>
      </c>
      <c r="EQ126">
        <v>1954</v>
      </c>
      <c r="ES126" t="s">
        <v>197</v>
      </c>
      <c r="ET126">
        <v>5063</v>
      </c>
      <c r="EX126">
        <v>14</v>
      </c>
      <c r="EZ126" s="13">
        <f t="shared" si="15"/>
        <v>242.82936315021877</v>
      </c>
      <c r="FA126" s="13">
        <f t="shared" si="16"/>
        <v>230.68789499270784</v>
      </c>
      <c r="FB126" s="13">
        <f t="shared" si="17"/>
        <v>218.54642683519688</v>
      </c>
      <c r="FC126" s="13">
        <f>IF(K126=2,[1]Assumptions!$B$14,IF([1]Ferndale!K126=3,[1]Assumptions!$B$15,IF([1]Ferndale!K126=4,[1]Assumptions!$B$16,0)))</f>
        <v>0</v>
      </c>
      <c r="FD126" s="28"/>
      <c r="FE126" s="13">
        <f t="shared" si="18"/>
        <v>0</v>
      </c>
      <c r="FF126" s="13" t="e">
        <f>(J126/2)*[1]Assumptions!$H$2</f>
        <v>#VALUE!</v>
      </c>
      <c r="FG126" s="13">
        <f t="shared" si="19"/>
        <v>1200</v>
      </c>
      <c r="FH126" s="13">
        <f t="shared" si="20"/>
        <v>4290.278411113015</v>
      </c>
      <c r="FI126" s="13">
        <f t="shared" si="21"/>
        <v>3861.2505700017141</v>
      </c>
      <c r="FJ126" s="14" t="e">
        <f t="shared" si="13"/>
        <v>#VALUE!</v>
      </c>
      <c r="FK126" s="15">
        <f t="shared" si="14"/>
        <v>0</v>
      </c>
      <c r="FL126" s="16" t="e">
        <f t="shared" si="22"/>
        <v>#VALUE!</v>
      </c>
      <c r="FM126" s="16" t="e">
        <f t="shared" si="23"/>
        <v>#VALUE!</v>
      </c>
      <c r="FN126" s="16" t="e">
        <f t="shared" si="24"/>
        <v>#VALUE!</v>
      </c>
      <c r="FO126" s="16" t="e">
        <f t="shared" si="25"/>
        <v>#VALUE!</v>
      </c>
    </row>
    <row r="127" spans="1:171" x14ac:dyDescent="0.2">
      <c r="EZ127" s="13">
        <f t="shared" si="15"/>
        <v>0</v>
      </c>
      <c r="FA127" s="13">
        <f t="shared" si="16"/>
        <v>0</v>
      </c>
      <c r="FB127" s="13">
        <f t="shared" si="17"/>
        <v>0</v>
      </c>
      <c r="FC127" s="13">
        <f>IF(K127=2,[1]Assumptions!$B$14,IF([1]Ferndale!K127=3,[1]Assumptions!$B$15,IF([1]Ferndale!K127=4,[1]Assumptions!$B$16,0)))</f>
        <v>0</v>
      </c>
      <c r="FD127" s="28"/>
      <c r="FE127" s="13">
        <f t="shared" si="18"/>
        <v>0</v>
      </c>
      <c r="FF127" s="13">
        <f>(J127/2)*[1]Assumptions!$H$2</f>
        <v>0</v>
      </c>
      <c r="FG127" s="13">
        <f t="shared" si="19"/>
        <v>0</v>
      </c>
      <c r="FH127" s="13">
        <f t="shared" si="20"/>
        <v>0</v>
      </c>
      <c r="FI127" s="13">
        <f t="shared" si="21"/>
        <v>0</v>
      </c>
      <c r="FJ127" s="14" t="e">
        <f t="shared" si="13"/>
        <v>#DIV/0!</v>
      </c>
      <c r="FK127" s="15">
        <f t="shared" si="14"/>
        <v>0</v>
      </c>
      <c r="FL127" s="16" t="e">
        <f t="shared" si="22"/>
        <v>#DIV/0!</v>
      </c>
      <c r="FM127" s="16" t="e">
        <f t="shared" si="23"/>
        <v>#DIV/0!</v>
      </c>
      <c r="FN127" s="16" t="e">
        <f t="shared" si="24"/>
        <v>#DIV/0!</v>
      </c>
      <c r="FO127" s="16" t="e">
        <f t="shared" si="25"/>
        <v>#DIV/0!</v>
      </c>
    </row>
    <row r="128" spans="1:171" x14ac:dyDescent="0.2">
      <c r="EZ128" s="13">
        <f t="shared" si="15"/>
        <v>0</v>
      </c>
      <c r="FA128" s="13">
        <f t="shared" si="16"/>
        <v>0</v>
      </c>
      <c r="FB128" s="13">
        <f t="shared" si="17"/>
        <v>0</v>
      </c>
      <c r="FC128" s="13">
        <f>IF(K128=2,[1]Assumptions!$B$14,IF([1]Ferndale!K128=3,[1]Assumptions!$B$15,IF([1]Ferndale!K128=4,[1]Assumptions!$B$16,0)))</f>
        <v>0</v>
      </c>
      <c r="FD128" s="28"/>
      <c r="FE128" s="13">
        <f t="shared" si="18"/>
        <v>0</v>
      </c>
      <c r="FF128" s="13">
        <f>(J128/2)*[1]Assumptions!$H$2</f>
        <v>0</v>
      </c>
      <c r="FG128" s="13">
        <f t="shared" si="19"/>
        <v>0</v>
      </c>
      <c r="FH128" s="13">
        <f t="shared" si="20"/>
        <v>0</v>
      </c>
      <c r="FI128" s="13">
        <f t="shared" si="21"/>
        <v>0</v>
      </c>
      <c r="FJ128" s="14" t="e">
        <f t="shared" si="13"/>
        <v>#DIV/0!</v>
      </c>
      <c r="FK128" s="15">
        <f t="shared" si="14"/>
        <v>0</v>
      </c>
      <c r="FL128" s="16" t="e">
        <f t="shared" si="22"/>
        <v>#DIV/0!</v>
      </c>
      <c r="FM128" s="16" t="e">
        <f t="shared" si="23"/>
        <v>#DIV/0!</v>
      </c>
      <c r="FN128" s="16" t="e">
        <f t="shared" si="24"/>
        <v>#DIV/0!</v>
      </c>
      <c r="FO128" s="16" t="e">
        <f t="shared" si="25"/>
        <v>#DIV/0!</v>
      </c>
    </row>
    <row r="129" spans="156:171" x14ac:dyDescent="0.2">
      <c r="EZ129" s="13">
        <f t="shared" si="15"/>
        <v>0</v>
      </c>
      <c r="FA129" s="13">
        <f t="shared" si="16"/>
        <v>0</v>
      </c>
      <c r="FB129" s="13">
        <f t="shared" si="17"/>
        <v>0</v>
      </c>
      <c r="FC129" s="13">
        <f>IF(K129=2,[1]Assumptions!$B$14,IF([1]Ferndale!K129=3,[1]Assumptions!$B$15,IF([1]Ferndale!K129=4,[1]Assumptions!$B$16,0)))</f>
        <v>0</v>
      </c>
      <c r="FD129" s="28"/>
      <c r="FE129" s="13">
        <f t="shared" si="18"/>
        <v>0</v>
      </c>
      <c r="FF129" s="13">
        <f>(J129/2)*[1]Assumptions!$H$2</f>
        <v>0</v>
      </c>
      <c r="FG129" s="13">
        <f t="shared" si="19"/>
        <v>0</v>
      </c>
      <c r="FH129" s="13">
        <f t="shared" si="20"/>
        <v>0</v>
      </c>
      <c r="FI129" s="13">
        <f t="shared" si="21"/>
        <v>0</v>
      </c>
      <c r="FJ129" s="14" t="e">
        <f t="shared" si="13"/>
        <v>#DIV/0!</v>
      </c>
      <c r="FK129" s="15">
        <f t="shared" si="14"/>
        <v>0</v>
      </c>
      <c r="FL129" s="16" t="e">
        <f t="shared" si="22"/>
        <v>#DIV/0!</v>
      </c>
      <c r="FM129" s="16" t="e">
        <f t="shared" si="23"/>
        <v>#DIV/0!</v>
      </c>
      <c r="FN129" s="16" t="e">
        <f t="shared" si="24"/>
        <v>#DIV/0!</v>
      </c>
      <c r="FO129" s="16" t="e">
        <f t="shared" si="25"/>
        <v>#DIV/0!</v>
      </c>
    </row>
    <row r="130" spans="156:171" x14ac:dyDescent="0.2">
      <c r="EZ130" s="13">
        <f t="shared" si="15"/>
        <v>0</v>
      </c>
      <c r="FA130" s="13">
        <f t="shared" si="16"/>
        <v>0</v>
      </c>
      <c r="FB130" s="13">
        <f t="shared" si="17"/>
        <v>0</v>
      </c>
      <c r="FC130" s="13">
        <f>IF(K130=2,[1]Assumptions!$B$14,IF([1]Ferndale!K130=3,[1]Assumptions!$B$15,IF([1]Ferndale!K130=4,[1]Assumptions!$B$16,0)))</f>
        <v>0</v>
      </c>
      <c r="FD130" s="28"/>
      <c r="FE130" s="13">
        <f t="shared" si="18"/>
        <v>0</v>
      </c>
      <c r="FF130" s="13">
        <f>(J130/2)*[1]Assumptions!$H$2</f>
        <v>0</v>
      </c>
      <c r="FG130" s="13">
        <f t="shared" si="19"/>
        <v>0</v>
      </c>
      <c r="FH130" s="13">
        <f t="shared" si="20"/>
        <v>0</v>
      </c>
      <c r="FI130" s="13">
        <f t="shared" si="21"/>
        <v>0</v>
      </c>
      <c r="FJ130" s="14" t="e">
        <f t="shared" ref="FJ130:FJ193" si="26">FE130/J130</f>
        <v>#DIV/0!</v>
      </c>
      <c r="FK130" s="15">
        <f t="shared" ref="FK130:FK193" si="27">FE130*0.2</f>
        <v>0</v>
      </c>
      <c r="FL130" s="16" t="e">
        <f t="shared" si="22"/>
        <v>#DIV/0!</v>
      </c>
      <c r="FM130" s="16" t="e">
        <f t="shared" si="23"/>
        <v>#DIV/0!</v>
      </c>
      <c r="FN130" s="16" t="e">
        <f t="shared" si="24"/>
        <v>#DIV/0!</v>
      </c>
      <c r="FO130" s="16" t="e">
        <f t="shared" si="25"/>
        <v>#DIV/0!</v>
      </c>
    </row>
    <row r="131" spans="156:171" x14ac:dyDescent="0.2">
      <c r="EZ131" s="13">
        <f t="shared" ref="EZ131:EZ194" si="28">IF(O131&gt;0,O131/R131,0)</f>
        <v>0</v>
      </c>
      <c r="FA131" s="13">
        <f t="shared" ref="FA131:FA194" si="29">IF(O131&gt;0,(O131*0.95)/R131,0)</f>
        <v>0</v>
      </c>
      <c r="FB131" s="13">
        <f t="shared" ref="FB131:FB194" si="30">IF(O131&gt;0,(O131*0.9)/R131,0)</f>
        <v>0</v>
      </c>
      <c r="FC131" s="13">
        <f>IF(K131=2,[1]Assumptions!$B$14,IF([1]Ferndale!K131=3,[1]Assumptions!$B$15,IF([1]Ferndale!K131=4,[1]Assumptions!$B$16,0)))</f>
        <v>0</v>
      </c>
      <c r="FD131" s="28"/>
      <c r="FE131" s="13">
        <f t="shared" ref="FE131:FE194" si="31">FD131*12</f>
        <v>0</v>
      </c>
      <c r="FF131" s="13">
        <f>(J131/2)*[1]Assumptions!$H$2</f>
        <v>0</v>
      </c>
      <c r="FG131" s="13">
        <f t="shared" ref="FG131:FG194" si="32">IF(J131&gt;0,1200,0)</f>
        <v>0</v>
      </c>
      <c r="FH131" s="13">
        <f t="shared" ref="FH131:FH194" si="33">-PMT(0.05/12,360,O131*0.8)</f>
        <v>0</v>
      </c>
      <c r="FI131" s="13">
        <f t="shared" ref="FI131:FI194" si="34">-PMT(0.05/12,360,((O131*0.9)*0.8))</f>
        <v>0</v>
      </c>
      <c r="FJ131" s="14" t="e">
        <f t="shared" si="26"/>
        <v>#DIV/0!</v>
      </c>
      <c r="FK131" s="15">
        <f t="shared" si="27"/>
        <v>0</v>
      </c>
      <c r="FL131" s="16" t="e">
        <f t="shared" ref="FL131:FL194" si="35">(FE131-SUM(FF131:FG131,FK131))/O131</f>
        <v>#DIV/0!</v>
      </c>
      <c r="FM131" s="16" t="e">
        <f t="shared" ref="FM131:FM194" si="36">(FE131-SUM(FF131:FG131,FK131)-(FH131*12))/(O131*0.2)</f>
        <v>#DIV/0!</v>
      </c>
      <c r="FN131" s="16" t="e">
        <f t="shared" ref="FN131:FN194" si="37">(FE131-SUM(FF131:FG131,FK131))/(O131*0.9)</f>
        <v>#DIV/0!</v>
      </c>
      <c r="FO131" s="16" t="e">
        <f t="shared" ref="FO131:FO194" si="38">(FE131-SUM(FF131:FG131)-FK131-(FI131*12))/((O131*0.9)*0.2)</f>
        <v>#DIV/0!</v>
      </c>
    </row>
    <row r="132" spans="156:171" x14ac:dyDescent="0.2">
      <c r="EZ132" s="13">
        <f t="shared" si="28"/>
        <v>0</v>
      </c>
      <c r="FA132" s="13">
        <f t="shared" si="29"/>
        <v>0</v>
      </c>
      <c r="FB132" s="13">
        <f t="shared" si="30"/>
        <v>0</v>
      </c>
      <c r="FC132" s="13">
        <f>IF(K132=2,[1]Assumptions!$B$14,IF([1]Ferndale!K132=3,[1]Assumptions!$B$15,IF([1]Ferndale!K132=4,[1]Assumptions!$B$16,0)))</f>
        <v>0</v>
      </c>
      <c r="FD132" s="28"/>
      <c r="FE132" s="13">
        <f t="shared" si="31"/>
        <v>0</v>
      </c>
      <c r="FF132" s="13">
        <f>(J132/2)*[1]Assumptions!$H$2</f>
        <v>0</v>
      </c>
      <c r="FG132" s="13">
        <f t="shared" si="32"/>
        <v>0</v>
      </c>
      <c r="FH132" s="13">
        <f t="shared" si="33"/>
        <v>0</v>
      </c>
      <c r="FI132" s="13">
        <f t="shared" si="34"/>
        <v>0</v>
      </c>
      <c r="FJ132" s="14" t="e">
        <f t="shared" si="26"/>
        <v>#DIV/0!</v>
      </c>
      <c r="FK132" s="15">
        <f t="shared" si="27"/>
        <v>0</v>
      </c>
      <c r="FL132" s="16" t="e">
        <f t="shared" si="35"/>
        <v>#DIV/0!</v>
      </c>
      <c r="FM132" s="16" t="e">
        <f t="shared" si="36"/>
        <v>#DIV/0!</v>
      </c>
      <c r="FN132" s="16" t="e">
        <f t="shared" si="37"/>
        <v>#DIV/0!</v>
      </c>
      <c r="FO132" s="16" t="e">
        <f t="shared" si="38"/>
        <v>#DIV/0!</v>
      </c>
    </row>
    <row r="133" spans="156:171" x14ac:dyDescent="0.2">
      <c r="EZ133" s="13">
        <f t="shared" si="28"/>
        <v>0</v>
      </c>
      <c r="FA133" s="13">
        <f t="shared" si="29"/>
        <v>0</v>
      </c>
      <c r="FB133" s="13">
        <f t="shared" si="30"/>
        <v>0</v>
      </c>
      <c r="FC133" s="13">
        <f>IF(K133=2,[1]Assumptions!$B$14,IF([1]Ferndale!K133=3,[1]Assumptions!$B$15,IF([1]Ferndale!K133=4,[1]Assumptions!$B$16,0)))</f>
        <v>0</v>
      </c>
      <c r="FD133" s="28"/>
      <c r="FE133" s="13">
        <f t="shared" si="31"/>
        <v>0</v>
      </c>
      <c r="FF133" s="13">
        <f>(J133/2)*[1]Assumptions!$H$2</f>
        <v>0</v>
      </c>
      <c r="FG133" s="13">
        <f t="shared" si="32"/>
        <v>0</v>
      </c>
      <c r="FH133" s="13">
        <f t="shared" si="33"/>
        <v>0</v>
      </c>
      <c r="FI133" s="13">
        <f t="shared" si="34"/>
        <v>0</v>
      </c>
      <c r="FJ133" s="14" t="e">
        <f t="shared" si="26"/>
        <v>#DIV/0!</v>
      </c>
      <c r="FK133" s="15">
        <f t="shared" si="27"/>
        <v>0</v>
      </c>
      <c r="FL133" s="16" t="e">
        <f t="shared" si="35"/>
        <v>#DIV/0!</v>
      </c>
      <c r="FM133" s="16" t="e">
        <f t="shared" si="36"/>
        <v>#DIV/0!</v>
      </c>
      <c r="FN133" s="16" t="e">
        <f t="shared" si="37"/>
        <v>#DIV/0!</v>
      </c>
      <c r="FO133" s="16" t="e">
        <f t="shared" si="38"/>
        <v>#DIV/0!</v>
      </c>
    </row>
    <row r="134" spans="156:171" x14ac:dyDescent="0.2">
      <c r="EZ134" s="13">
        <f t="shared" si="28"/>
        <v>0</v>
      </c>
      <c r="FA134" s="13">
        <f t="shared" si="29"/>
        <v>0</v>
      </c>
      <c r="FB134" s="13">
        <f t="shared" si="30"/>
        <v>0</v>
      </c>
      <c r="FC134" s="13">
        <f>IF(K134=2,[1]Assumptions!$B$14,IF([1]Ferndale!K134=3,[1]Assumptions!$B$15,IF([1]Ferndale!K134=4,[1]Assumptions!$B$16,0)))</f>
        <v>0</v>
      </c>
      <c r="FD134" s="28"/>
      <c r="FE134" s="13">
        <f t="shared" si="31"/>
        <v>0</v>
      </c>
      <c r="FF134" s="13">
        <f>(J134/2)*[1]Assumptions!$H$2</f>
        <v>0</v>
      </c>
      <c r="FG134" s="13">
        <f t="shared" si="32"/>
        <v>0</v>
      </c>
      <c r="FH134" s="13">
        <f t="shared" si="33"/>
        <v>0</v>
      </c>
      <c r="FI134" s="13">
        <f t="shared" si="34"/>
        <v>0</v>
      </c>
      <c r="FJ134" s="14" t="e">
        <f t="shared" si="26"/>
        <v>#DIV/0!</v>
      </c>
      <c r="FK134" s="15">
        <f t="shared" si="27"/>
        <v>0</v>
      </c>
      <c r="FL134" s="16" t="e">
        <f t="shared" si="35"/>
        <v>#DIV/0!</v>
      </c>
      <c r="FM134" s="16" t="e">
        <f t="shared" si="36"/>
        <v>#DIV/0!</v>
      </c>
      <c r="FN134" s="16" t="e">
        <f t="shared" si="37"/>
        <v>#DIV/0!</v>
      </c>
      <c r="FO134" s="16" t="e">
        <f t="shared" si="38"/>
        <v>#DIV/0!</v>
      </c>
    </row>
    <row r="135" spans="156:171" x14ac:dyDescent="0.2">
      <c r="EZ135" s="13">
        <f t="shared" si="28"/>
        <v>0</v>
      </c>
      <c r="FA135" s="13">
        <f t="shared" si="29"/>
        <v>0</v>
      </c>
      <c r="FB135" s="13">
        <f t="shared" si="30"/>
        <v>0</v>
      </c>
      <c r="FC135" s="13">
        <f>IF(K135=2,[1]Assumptions!$B$14,IF([1]Ferndale!K135=3,[1]Assumptions!$B$15,IF([1]Ferndale!K135=4,[1]Assumptions!$B$16,0)))</f>
        <v>0</v>
      </c>
      <c r="FD135" s="28"/>
      <c r="FE135" s="13">
        <f t="shared" si="31"/>
        <v>0</v>
      </c>
      <c r="FF135" s="13">
        <f>(J135/2)*[1]Assumptions!$H$2</f>
        <v>0</v>
      </c>
      <c r="FG135" s="13">
        <f t="shared" si="32"/>
        <v>0</v>
      </c>
      <c r="FH135" s="13">
        <f t="shared" si="33"/>
        <v>0</v>
      </c>
      <c r="FI135" s="13">
        <f t="shared" si="34"/>
        <v>0</v>
      </c>
      <c r="FJ135" s="14" t="e">
        <f t="shared" si="26"/>
        <v>#DIV/0!</v>
      </c>
      <c r="FK135" s="15">
        <f t="shared" si="27"/>
        <v>0</v>
      </c>
      <c r="FL135" s="16" t="e">
        <f t="shared" si="35"/>
        <v>#DIV/0!</v>
      </c>
      <c r="FM135" s="16" t="e">
        <f t="shared" si="36"/>
        <v>#DIV/0!</v>
      </c>
      <c r="FN135" s="16" t="e">
        <f t="shared" si="37"/>
        <v>#DIV/0!</v>
      </c>
      <c r="FO135" s="16" t="e">
        <f t="shared" si="38"/>
        <v>#DIV/0!</v>
      </c>
    </row>
    <row r="136" spans="156:171" x14ac:dyDescent="0.2">
      <c r="EZ136" s="13">
        <f t="shared" si="28"/>
        <v>0</v>
      </c>
      <c r="FA136" s="13">
        <f t="shared" si="29"/>
        <v>0</v>
      </c>
      <c r="FB136" s="13">
        <f t="shared" si="30"/>
        <v>0</v>
      </c>
      <c r="FC136" s="13">
        <f>IF(K136=2,[1]Assumptions!$B$14,IF([1]Ferndale!K136=3,[1]Assumptions!$B$15,IF([1]Ferndale!K136=4,[1]Assumptions!$B$16,0)))</f>
        <v>0</v>
      </c>
      <c r="FD136" s="28"/>
      <c r="FE136" s="13">
        <f t="shared" si="31"/>
        <v>0</v>
      </c>
      <c r="FF136" s="13">
        <f>(J136/2)*[1]Assumptions!$H$2</f>
        <v>0</v>
      </c>
      <c r="FG136" s="13">
        <f t="shared" si="32"/>
        <v>0</v>
      </c>
      <c r="FH136" s="13">
        <f t="shared" si="33"/>
        <v>0</v>
      </c>
      <c r="FI136" s="13">
        <f t="shared" si="34"/>
        <v>0</v>
      </c>
      <c r="FJ136" s="14" t="e">
        <f t="shared" si="26"/>
        <v>#DIV/0!</v>
      </c>
      <c r="FK136" s="15">
        <f t="shared" si="27"/>
        <v>0</v>
      </c>
      <c r="FL136" s="16" t="e">
        <f t="shared" si="35"/>
        <v>#DIV/0!</v>
      </c>
      <c r="FM136" s="16" t="e">
        <f t="shared" si="36"/>
        <v>#DIV/0!</v>
      </c>
      <c r="FN136" s="16" t="e">
        <f t="shared" si="37"/>
        <v>#DIV/0!</v>
      </c>
      <c r="FO136" s="16" t="e">
        <f t="shared" si="38"/>
        <v>#DIV/0!</v>
      </c>
    </row>
    <row r="137" spans="156:171" x14ac:dyDescent="0.2">
      <c r="EZ137" s="13">
        <f t="shared" si="28"/>
        <v>0</v>
      </c>
      <c r="FA137" s="13">
        <f t="shared" si="29"/>
        <v>0</v>
      </c>
      <c r="FB137" s="13">
        <f t="shared" si="30"/>
        <v>0</v>
      </c>
      <c r="FC137" s="13">
        <f>IF(K137=2,[1]Assumptions!$B$14,IF([1]Ferndale!K137=3,[1]Assumptions!$B$15,IF([1]Ferndale!K137=4,[1]Assumptions!$B$16,0)))</f>
        <v>0</v>
      </c>
      <c r="FD137" s="28"/>
      <c r="FE137" s="13">
        <f t="shared" si="31"/>
        <v>0</v>
      </c>
      <c r="FF137" s="13">
        <f>(J137/2)*[1]Assumptions!$H$2</f>
        <v>0</v>
      </c>
      <c r="FG137" s="13">
        <f t="shared" si="32"/>
        <v>0</v>
      </c>
      <c r="FH137" s="13">
        <f t="shared" si="33"/>
        <v>0</v>
      </c>
      <c r="FI137" s="13">
        <f t="shared" si="34"/>
        <v>0</v>
      </c>
      <c r="FJ137" s="14" t="e">
        <f t="shared" si="26"/>
        <v>#DIV/0!</v>
      </c>
      <c r="FK137" s="15">
        <f t="shared" si="27"/>
        <v>0</v>
      </c>
      <c r="FL137" s="16" t="e">
        <f t="shared" si="35"/>
        <v>#DIV/0!</v>
      </c>
      <c r="FM137" s="16" t="e">
        <f t="shared" si="36"/>
        <v>#DIV/0!</v>
      </c>
      <c r="FN137" s="16" t="e">
        <f t="shared" si="37"/>
        <v>#DIV/0!</v>
      </c>
      <c r="FO137" s="16" t="e">
        <f t="shared" si="38"/>
        <v>#DIV/0!</v>
      </c>
    </row>
    <row r="138" spans="156:171" x14ac:dyDescent="0.2">
      <c r="EZ138" s="13">
        <f t="shared" si="28"/>
        <v>0</v>
      </c>
      <c r="FA138" s="13">
        <f t="shared" si="29"/>
        <v>0</v>
      </c>
      <c r="FB138" s="13">
        <f t="shared" si="30"/>
        <v>0</v>
      </c>
      <c r="FC138" s="13">
        <f>IF(K138=2,[1]Assumptions!$B$14,IF([1]Ferndale!K138=3,[1]Assumptions!$B$15,IF([1]Ferndale!K138=4,[1]Assumptions!$B$16,0)))</f>
        <v>0</v>
      </c>
      <c r="FD138" s="28"/>
      <c r="FE138" s="13">
        <f t="shared" si="31"/>
        <v>0</v>
      </c>
      <c r="FF138" s="13">
        <f>(J138/2)*[1]Assumptions!$H$2</f>
        <v>0</v>
      </c>
      <c r="FG138" s="13">
        <f t="shared" si="32"/>
        <v>0</v>
      </c>
      <c r="FH138" s="13">
        <f t="shared" si="33"/>
        <v>0</v>
      </c>
      <c r="FI138" s="13">
        <f t="shared" si="34"/>
        <v>0</v>
      </c>
      <c r="FJ138" s="14" t="e">
        <f t="shared" si="26"/>
        <v>#DIV/0!</v>
      </c>
      <c r="FK138" s="15">
        <f t="shared" si="27"/>
        <v>0</v>
      </c>
      <c r="FL138" s="16" t="e">
        <f t="shared" si="35"/>
        <v>#DIV/0!</v>
      </c>
      <c r="FM138" s="16" t="e">
        <f t="shared" si="36"/>
        <v>#DIV/0!</v>
      </c>
      <c r="FN138" s="16" t="e">
        <f t="shared" si="37"/>
        <v>#DIV/0!</v>
      </c>
      <c r="FO138" s="16" t="e">
        <f t="shared" si="38"/>
        <v>#DIV/0!</v>
      </c>
    </row>
    <row r="139" spans="156:171" x14ac:dyDescent="0.2">
      <c r="EZ139" s="13">
        <f t="shared" si="28"/>
        <v>0</v>
      </c>
      <c r="FA139" s="13">
        <f t="shared" si="29"/>
        <v>0</v>
      </c>
      <c r="FB139" s="13">
        <f t="shared" si="30"/>
        <v>0</v>
      </c>
      <c r="FC139" s="13">
        <f>IF(K139=2,[1]Assumptions!$B$14,IF([1]Ferndale!K139=3,[1]Assumptions!$B$15,IF([1]Ferndale!K139=4,[1]Assumptions!$B$16,0)))</f>
        <v>0</v>
      </c>
      <c r="FD139" s="28"/>
      <c r="FE139" s="13">
        <f t="shared" si="31"/>
        <v>0</v>
      </c>
      <c r="FF139" s="13">
        <f>(J139/2)*[1]Assumptions!$H$2</f>
        <v>0</v>
      </c>
      <c r="FG139" s="13">
        <f t="shared" si="32"/>
        <v>0</v>
      </c>
      <c r="FH139" s="13">
        <f t="shared" si="33"/>
        <v>0</v>
      </c>
      <c r="FI139" s="13">
        <f t="shared" si="34"/>
        <v>0</v>
      </c>
      <c r="FJ139" s="14" t="e">
        <f t="shared" si="26"/>
        <v>#DIV/0!</v>
      </c>
      <c r="FK139" s="15">
        <f t="shared" si="27"/>
        <v>0</v>
      </c>
      <c r="FL139" s="16" t="e">
        <f t="shared" si="35"/>
        <v>#DIV/0!</v>
      </c>
      <c r="FM139" s="16" t="e">
        <f t="shared" si="36"/>
        <v>#DIV/0!</v>
      </c>
      <c r="FN139" s="16" t="e">
        <f t="shared" si="37"/>
        <v>#DIV/0!</v>
      </c>
      <c r="FO139" s="16" t="e">
        <f t="shared" si="38"/>
        <v>#DIV/0!</v>
      </c>
    </row>
    <row r="140" spans="156:171" x14ac:dyDescent="0.2">
      <c r="EZ140" s="13">
        <f t="shared" si="28"/>
        <v>0</v>
      </c>
      <c r="FA140" s="13">
        <f t="shared" si="29"/>
        <v>0</v>
      </c>
      <c r="FB140" s="13">
        <f t="shared" si="30"/>
        <v>0</v>
      </c>
      <c r="FC140" s="13">
        <f>IF(K140=2,[1]Assumptions!$B$14,IF([1]Ferndale!K140=3,[1]Assumptions!$B$15,IF([1]Ferndale!K140=4,[1]Assumptions!$B$16,0)))</f>
        <v>0</v>
      </c>
      <c r="FD140" s="28"/>
      <c r="FE140" s="13">
        <f t="shared" si="31"/>
        <v>0</v>
      </c>
      <c r="FF140" s="13">
        <f>(J140/2)*[1]Assumptions!$H$2</f>
        <v>0</v>
      </c>
      <c r="FG140" s="13">
        <f t="shared" si="32"/>
        <v>0</v>
      </c>
      <c r="FH140" s="13">
        <f t="shared" si="33"/>
        <v>0</v>
      </c>
      <c r="FI140" s="13">
        <f t="shared" si="34"/>
        <v>0</v>
      </c>
      <c r="FJ140" s="14" t="e">
        <f t="shared" si="26"/>
        <v>#DIV/0!</v>
      </c>
      <c r="FK140" s="15">
        <f t="shared" si="27"/>
        <v>0</v>
      </c>
      <c r="FL140" s="16" t="e">
        <f t="shared" si="35"/>
        <v>#DIV/0!</v>
      </c>
      <c r="FM140" s="16" t="e">
        <f t="shared" si="36"/>
        <v>#DIV/0!</v>
      </c>
      <c r="FN140" s="16" t="e">
        <f t="shared" si="37"/>
        <v>#DIV/0!</v>
      </c>
      <c r="FO140" s="16" t="e">
        <f t="shared" si="38"/>
        <v>#DIV/0!</v>
      </c>
    </row>
    <row r="141" spans="156:171" x14ac:dyDescent="0.2">
      <c r="EZ141" s="13">
        <f t="shared" si="28"/>
        <v>0</v>
      </c>
      <c r="FA141" s="13">
        <f t="shared" si="29"/>
        <v>0</v>
      </c>
      <c r="FB141" s="13">
        <f t="shared" si="30"/>
        <v>0</v>
      </c>
      <c r="FC141" s="13">
        <f>IF(K141=2,[1]Assumptions!$B$14,IF([1]Ferndale!K141=3,[1]Assumptions!$B$15,IF([1]Ferndale!K141=4,[1]Assumptions!$B$16,0)))</f>
        <v>0</v>
      </c>
      <c r="FD141" s="28"/>
      <c r="FE141" s="13">
        <f t="shared" si="31"/>
        <v>0</v>
      </c>
      <c r="FF141" s="13">
        <f>(J141/2)*[1]Assumptions!$H$2</f>
        <v>0</v>
      </c>
      <c r="FG141" s="13">
        <f t="shared" si="32"/>
        <v>0</v>
      </c>
      <c r="FH141" s="13">
        <f t="shared" si="33"/>
        <v>0</v>
      </c>
      <c r="FI141" s="13">
        <f t="shared" si="34"/>
        <v>0</v>
      </c>
      <c r="FJ141" s="14" t="e">
        <f t="shared" si="26"/>
        <v>#DIV/0!</v>
      </c>
      <c r="FK141" s="15">
        <f t="shared" si="27"/>
        <v>0</v>
      </c>
      <c r="FL141" s="16" t="e">
        <f t="shared" si="35"/>
        <v>#DIV/0!</v>
      </c>
      <c r="FM141" s="16" t="e">
        <f t="shared" si="36"/>
        <v>#DIV/0!</v>
      </c>
      <c r="FN141" s="16" t="e">
        <f t="shared" si="37"/>
        <v>#DIV/0!</v>
      </c>
      <c r="FO141" s="16" t="e">
        <f t="shared" si="38"/>
        <v>#DIV/0!</v>
      </c>
    </row>
    <row r="142" spans="156:171" x14ac:dyDescent="0.2">
      <c r="EZ142" s="13">
        <f t="shared" si="28"/>
        <v>0</v>
      </c>
      <c r="FA142" s="13">
        <f t="shared" si="29"/>
        <v>0</v>
      </c>
      <c r="FB142" s="13">
        <f t="shared" si="30"/>
        <v>0</v>
      </c>
      <c r="FC142" s="13">
        <f>IF(K142=2,[1]Assumptions!$B$14,IF([1]Ferndale!K142=3,[1]Assumptions!$B$15,IF([1]Ferndale!K142=4,[1]Assumptions!$B$16,0)))</f>
        <v>0</v>
      </c>
      <c r="FD142" s="28"/>
      <c r="FE142" s="13">
        <f t="shared" si="31"/>
        <v>0</v>
      </c>
      <c r="FF142" s="13">
        <f>(J142/2)*[1]Assumptions!$H$2</f>
        <v>0</v>
      </c>
      <c r="FG142" s="13">
        <f t="shared" si="32"/>
        <v>0</v>
      </c>
      <c r="FH142" s="13">
        <f t="shared" si="33"/>
        <v>0</v>
      </c>
      <c r="FI142" s="13">
        <f t="shared" si="34"/>
        <v>0</v>
      </c>
      <c r="FJ142" s="14" t="e">
        <f t="shared" si="26"/>
        <v>#DIV/0!</v>
      </c>
      <c r="FK142" s="15">
        <f t="shared" si="27"/>
        <v>0</v>
      </c>
      <c r="FL142" s="16" t="e">
        <f t="shared" si="35"/>
        <v>#DIV/0!</v>
      </c>
      <c r="FM142" s="16" t="e">
        <f t="shared" si="36"/>
        <v>#DIV/0!</v>
      </c>
      <c r="FN142" s="16" t="e">
        <f t="shared" si="37"/>
        <v>#DIV/0!</v>
      </c>
      <c r="FO142" s="16" t="e">
        <f t="shared" si="38"/>
        <v>#DIV/0!</v>
      </c>
    </row>
    <row r="143" spans="156:171" x14ac:dyDescent="0.2">
      <c r="EZ143" s="13">
        <f t="shared" si="28"/>
        <v>0</v>
      </c>
      <c r="FA143" s="13">
        <f t="shared" si="29"/>
        <v>0</v>
      </c>
      <c r="FB143" s="13">
        <f t="shared" si="30"/>
        <v>0</v>
      </c>
      <c r="FC143" s="13">
        <f>IF(K143=2,[1]Assumptions!$B$14,IF([1]Ferndale!K143=3,[1]Assumptions!$B$15,IF([1]Ferndale!K143=4,[1]Assumptions!$B$16,0)))</f>
        <v>0</v>
      </c>
      <c r="FD143" s="28"/>
      <c r="FE143" s="13">
        <f t="shared" si="31"/>
        <v>0</v>
      </c>
      <c r="FF143" s="13">
        <f>(J143/2)*[1]Assumptions!$H$2</f>
        <v>0</v>
      </c>
      <c r="FG143" s="13">
        <f t="shared" si="32"/>
        <v>0</v>
      </c>
      <c r="FH143" s="13">
        <f t="shared" si="33"/>
        <v>0</v>
      </c>
      <c r="FI143" s="13">
        <f t="shared" si="34"/>
        <v>0</v>
      </c>
      <c r="FJ143" s="14" t="e">
        <f t="shared" si="26"/>
        <v>#DIV/0!</v>
      </c>
      <c r="FK143" s="15">
        <f t="shared" si="27"/>
        <v>0</v>
      </c>
      <c r="FL143" s="16" t="e">
        <f t="shared" si="35"/>
        <v>#DIV/0!</v>
      </c>
      <c r="FM143" s="16" t="e">
        <f t="shared" si="36"/>
        <v>#DIV/0!</v>
      </c>
      <c r="FN143" s="16" t="e">
        <f t="shared" si="37"/>
        <v>#DIV/0!</v>
      </c>
      <c r="FO143" s="16" t="e">
        <f t="shared" si="38"/>
        <v>#DIV/0!</v>
      </c>
    </row>
    <row r="144" spans="156:171" x14ac:dyDescent="0.2">
      <c r="EZ144" s="13">
        <f t="shared" si="28"/>
        <v>0</v>
      </c>
      <c r="FA144" s="13">
        <f t="shared" si="29"/>
        <v>0</v>
      </c>
      <c r="FB144" s="13">
        <f t="shared" si="30"/>
        <v>0</v>
      </c>
      <c r="FC144" s="13">
        <f>IF(K144=2,[1]Assumptions!$B$14,IF([1]Ferndale!K144=3,[1]Assumptions!$B$15,IF([1]Ferndale!K144=4,[1]Assumptions!$B$16,0)))</f>
        <v>0</v>
      </c>
      <c r="FD144" s="28"/>
      <c r="FE144" s="13">
        <f t="shared" si="31"/>
        <v>0</v>
      </c>
      <c r="FF144" s="13">
        <f>(J144/2)*[1]Assumptions!$H$2</f>
        <v>0</v>
      </c>
      <c r="FG144" s="13">
        <f t="shared" si="32"/>
        <v>0</v>
      </c>
      <c r="FH144" s="13">
        <f t="shared" si="33"/>
        <v>0</v>
      </c>
      <c r="FI144" s="13">
        <f t="shared" si="34"/>
        <v>0</v>
      </c>
      <c r="FJ144" s="14" t="e">
        <f t="shared" si="26"/>
        <v>#DIV/0!</v>
      </c>
      <c r="FK144" s="15">
        <f t="shared" si="27"/>
        <v>0</v>
      </c>
      <c r="FL144" s="16" t="e">
        <f t="shared" si="35"/>
        <v>#DIV/0!</v>
      </c>
      <c r="FM144" s="16" t="e">
        <f t="shared" si="36"/>
        <v>#DIV/0!</v>
      </c>
      <c r="FN144" s="16" t="e">
        <f t="shared" si="37"/>
        <v>#DIV/0!</v>
      </c>
      <c r="FO144" s="16" t="e">
        <f t="shared" si="38"/>
        <v>#DIV/0!</v>
      </c>
    </row>
    <row r="145" spans="156:171" x14ac:dyDescent="0.2">
      <c r="EZ145" s="13">
        <f t="shared" si="28"/>
        <v>0</v>
      </c>
      <c r="FA145" s="13">
        <f t="shared" si="29"/>
        <v>0</v>
      </c>
      <c r="FB145" s="13">
        <f t="shared" si="30"/>
        <v>0</v>
      </c>
      <c r="FC145" s="13">
        <f>IF(K145=2,[1]Assumptions!$B$14,IF([1]Ferndale!K145=3,[1]Assumptions!$B$15,IF([1]Ferndale!K145=4,[1]Assumptions!$B$16,0)))</f>
        <v>0</v>
      </c>
      <c r="FD145" s="28"/>
      <c r="FE145" s="13">
        <f t="shared" si="31"/>
        <v>0</v>
      </c>
      <c r="FF145" s="13">
        <f>(J145/2)*[1]Assumptions!$H$2</f>
        <v>0</v>
      </c>
      <c r="FG145" s="13">
        <f t="shared" si="32"/>
        <v>0</v>
      </c>
      <c r="FH145" s="13">
        <f t="shared" si="33"/>
        <v>0</v>
      </c>
      <c r="FI145" s="13">
        <f t="shared" si="34"/>
        <v>0</v>
      </c>
      <c r="FJ145" s="14" t="e">
        <f t="shared" si="26"/>
        <v>#DIV/0!</v>
      </c>
      <c r="FK145" s="15">
        <f t="shared" si="27"/>
        <v>0</v>
      </c>
      <c r="FL145" s="16" t="e">
        <f t="shared" si="35"/>
        <v>#DIV/0!</v>
      </c>
      <c r="FM145" s="16" t="e">
        <f t="shared" si="36"/>
        <v>#DIV/0!</v>
      </c>
      <c r="FN145" s="16" t="e">
        <f t="shared" si="37"/>
        <v>#DIV/0!</v>
      </c>
      <c r="FO145" s="16" t="e">
        <f t="shared" si="38"/>
        <v>#DIV/0!</v>
      </c>
    </row>
    <row r="146" spans="156:171" x14ac:dyDescent="0.2">
      <c r="EZ146" s="13">
        <f t="shared" si="28"/>
        <v>0</v>
      </c>
      <c r="FA146" s="13">
        <f t="shared" si="29"/>
        <v>0</v>
      </c>
      <c r="FB146" s="13">
        <f t="shared" si="30"/>
        <v>0</v>
      </c>
      <c r="FC146" s="13">
        <f>IF(K146=2,[1]Assumptions!$B$14,IF([1]Ferndale!K146=3,[1]Assumptions!$B$15,IF([1]Ferndale!K146=4,[1]Assumptions!$B$16,0)))</f>
        <v>0</v>
      </c>
      <c r="FD146" s="28"/>
      <c r="FE146" s="13">
        <f t="shared" si="31"/>
        <v>0</v>
      </c>
      <c r="FF146" s="13">
        <f>(J146/2)*[1]Assumptions!$H$2</f>
        <v>0</v>
      </c>
      <c r="FG146" s="13">
        <f t="shared" si="32"/>
        <v>0</v>
      </c>
      <c r="FH146" s="13">
        <f t="shared" si="33"/>
        <v>0</v>
      </c>
      <c r="FI146" s="13">
        <f t="shared" si="34"/>
        <v>0</v>
      </c>
      <c r="FJ146" s="14" t="e">
        <f t="shared" si="26"/>
        <v>#DIV/0!</v>
      </c>
      <c r="FK146" s="15">
        <f t="shared" si="27"/>
        <v>0</v>
      </c>
      <c r="FL146" s="16" t="e">
        <f t="shared" si="35"/>
        <v>#DIV/0!</v>
      </c>
      <c r="FM146" s="16" t="e">
        <f t="shared" si="36"/>
        <v>#DIV/0!</v>
      </c>
      <c r="FN146" s="16" t="e">
        <f t="shared" si="37"/>
        <v>#DIV/0!</v>
      </c>
      <c r="FO146" s="16" t="e">
        <f t="shared" si="38"/>
        <v>#DIV/0!</v>
      </c>
    </row>
    <row r="147" spans="156:171" x14ac:dyDescent="0.2">
      <c r="EZ147" s="13">
        <f t="shared" si="28"/>
        <v>0</v>
      </c>
      <c r="FA147" s="13">
        <f t="shared" si="29"/>
        <v>0</v>
      </c>
      <c r="FB147" s="13">
        <f t="shared" si="30"/>
        <v>0</v>
      </c>
      <c r="FC147" s="13">
        <f>IF(K147=2,[1]Assumptions!$B$14,IF([1]Ferndale!K147=3,[1]Assumptions!$B$15,IF([1]Ferndale!K147=4,[1]Assumptions!$B$16,0)))</f>
        <v>0</v>
      </c>
      <c r="FD147" s="28"/>
      <c r="FE147" s="13">
        <f t="shared" si="31"/>
        <v>0</v>
      </c>
      <c r="FF147" s="13">
        <f>(J147/2)*[1]Assumptions!$H$2</f>
        <v>0</v>
      </c>
      <c r="FG147" s="13">
        <f t="shared" si="32"/>
        <v>0</v>
      </c>
      <c r="FH147" s="13">
        <f t="shared" si="33"/>
        <v>0</v>
      </c>
      <c r="FI147" s="13">
        <f t="shared" si="34"/>
        <v>0</v>
      </c>
      <c r="FJ147" s="14" t="e">
        <f t="shared" si="26"/>
        <v>#DIV/0!</v>
      </c>
      <c r="FK147" s="15">
        <f t="shared" si="27"/>
        <v>0</v>
      </c>
      <c r="FL147" s="16" t="e">
        <f t="shared" si="35"/>
        <v>#DIV/0!</v>
      </c>
      <c r="FM147" s="16" t="e">
        <f t="shared" si="36"/>
        <v>#DIV/0!</v>
      </c>
      <c r="FN147" s="16" t="e">
        <f t="shared" si="37"/>
        <v>#DIV/0!</v>
      </c>
      <c r="FO147" s="16" t="e">
        <f t="shared" si="38"/>
        <v>#DIV/0!</v>
      </c>
    </row>
    <row r="148" spans="156:171" x14ac:dyDescent="0.2">
      <c r="EZ148" s="13">
        <f t="shared" si="28"/>
        <v>0</v>
      </c>
      <c r="FA148" s="13">
        <f t="shared" si="29"/>
        <v>0</v>
      </c>
      <c r="FB148" s="13">
        <f t="shared" si="30"/>
        <v>0</v>
      </c>
      <c r="FC148" s="13">
        <f>IF(K148=2,[1]Assumptions!$B$14,IF([1]Ferndale!K148=3,[1]Assumptions!$B$15,IF([1]Ferndale!K148=4,[1]Assumptions!$B$16,0)))</f>
        <v>0</v>
      </c>
      <c r="FD148" s="28"/>
      <c r="FE148" s="13">
        <f t="shared" si="31"/>
        <v>0</v>
      </c>
      <c r="FF148" s="13">
        <f>(J148/2)*[1]Assumptions!$H$2</f>
        <v>0</v>
      </c>
      <c r="FG148" s="13">
        <f t="shared" si="32"/>
        <v>0</v>
      </c>
      <c r="FH148" s="13">
        <f t="shared" si="33"/>
        <v>0</v>
      </c>
      <c r="FI148" s="13">
        <f t="shared" si="34"/>
        <v>0</v>
      </c>
      <c r="FJ148" s="14" t="e">
        <f t="shared" si="26"/>
        <v>#DIV/0!</v>
      </c>
      <c r="FK148" s="15">
        <f t="shared" si="27"/>
        <v>0</v>
      </c>
      <c r="FL148" s="16" t="e">
        <f t="shared" si="35"/>
        <v>#DIV/0!</v>
      </c>
      <c r="FM148" s="16" t="e">
        <f t="shared" si="36"/>
        <v>#DIV/0!</v>
      </c>
      <c r="FN148" s="16" t="e">
        <f t="shared" si="37"/>
        <v>#DIV/0!</v>
      </c>
      <c r="FO148" s="16" t="e">
        <f t="shared" si="38"/>
        <v>#DIV/0!</v>
      </c>
    </row>
    <row r="149" spans="156:171" x14ac:dyDescent="0.2">
      <c r="EZ149" s="13">
        <f t="shared" si="28"/>
        <v>0</v>
      </c>
      <c r="FA149" s="13">
        <f t="shared" si="29"/>
        <v>0</v>
      </c>
      <c r="FB149" s="13">
        <f t="shared" si="30"/>
        <v>0</v>
      </c>
      <c r="FC149" s="13">
        <f>IF(K149=2,[1]Assumptions!$B$14,IF([1]Ferndale!K149=3,[1]Assumptions!$B$15,IF([1]Ferndale!K149=4,[1]Assumptions!$B$16,0)))</f>
        <v>0</v>
      </c>
      <c r="FD149" s="28"/>
      <c r="FE149" s="13">
        <f t="shared" si="31"/>
        <v>0</v>
      </c>
      <c r="FF149" s="13">
        <f>(J149/2)*[1]Assumptions!$H$2</f>
        <v>0</v>
      </c>
      <c r="FG149" s="13">
        <f t="shared" si="32"/>
        <v>0</v>
      </c>
      <c r="FH149" s="13">
        <f t="shared" si="33"/>
        <v>0</v>
      </c>
      <c r="FI149" s="13">
        <f t="shared" si="34"/>
        <v>0</v>
      </c>
      <c r="FJ149" s="14" t="e">
        <f t="shared" si="26"/>
        <v>#DIV/0!</v>
      </c>
      <c r="FK149" s="15">
        <f t="shared" si="27"/>
        <v>0</v>
      </c>
      <c r="FL149" s="16" t="e">
        <f t="shared" si="35"/>
        <v>#DIV/0!</v>
      </c>
      <c r="FM149" s="16" t="e">
        <f t="shared" si="36"/>
        <v>#DIV/0!</v>
      </c>
      <c r="FN149" s="16" t="e">
        <f t="shared" si="37"/>
        <v>#DIV/0!</v>
      </c>
      <c r="FO149" s="16" t="e">
        <f t="shared" si="38"/>
        <v>#DIV/0!</v>
      </c>
    </row>
    <row r="150" spans="156:171" x14ac:dyDescent="0.2">
      <c r="EZ150" s="13">
        <f t="shared" si="28"/>
        <v>0</v>
      </c>
      <c r="FA150" s="13">
        <f t="shared" si="29"/>
        <v>0</v>
      </c>
      <c r="FB150" s="13">
        <f t="shared" si="30"/>
        <v>0</v>
      </c>
      <c r="FC150" s="13">
        <f>IF(K150=2,[1]Assumptions!$B$14,IF([1]Ferndale!K150=3,[1]Assumptions!$B$15,IF([1]Ferndale!K150=4,[1]Assumptions!$B$16,0)))</f>
        <v>0</v>
      </c>
      <c r="FD150" s="28"/>
      <c r="FE150" s="13">
        <f t="shared" si="31"/>
        <v>0</v>
      </c>
      <c r="FF150" s="13">
        <f>(J150/2)*[1]Assumptions!$H$2</f>
        <v>0</v>
      </c>
      <c r="FG150" s="13">
        <f t="shared" si="32"/>
        <v>0</v>
      </c>
      <c r="FH150" s="13">
        <f t="shared" si="33"/>
        <v>0</v>
      </c>
      <c r="FI150" s="13">
        <f t="shared" si="34"/>
        <v>0</v>
      </c>
      <c r="FJ150" s="14" t="e">
        <f t="shared" si="26"/>
        <v>#DIV/0!</v>
      </c>
      <c r="FK150" s="15">
        <f t="shared" si="27"/>
        <v>0</v>
      </c>
      <c r="FL150" s="16" t="e">
        <f t="shared" si="35"/>
        <v>#DIV/0!</v>
      </c>
      <c r="FM150" s="16" t="e">
        <f t="shared" si="36"/>
        <v>#DIV/0!</v>
      </c>
      <c r="FN150" s="16" t="e">
        <f t="shared" si="37"/>
        <v>#DIV/0!</v>
      </c>
      <c r="FO150" s="16" t="e">
        <f t="shared" si="38"/>
        <v>#DIV/0!</v>
      </c>
    </row>
    <row r="151" spans="156:171" x14ac:dyDescent="0.2">
      <c r="EZ151" s="13">
        <f t="shared" si="28"/>
        <v>0</v>
      </c>
      <c r="FA151" s="13">
        <f t="shared" si="29"/>
        <v>0</v>
      </c>
      <c r="FB151" s="13">
        <f t="shared" si="30"/>
        <v>0</v>
      </c>
      <c r="FC151" s="13">
        <f>IF(K151=2,[1]Assumptions!$B$14,IF([1]Ferndale!K151=3,[1]Assumptions!$B$15,IF([1]Ferndale!K151=4,[1]Assumptions!$B$16,0)))</f>
        <v>0</v>
      </c>
      <c r="FD151" s="28"/>
      <c r="FE151" s="13">
        <f t="shared" si="31"/>
        <v>0</v>
      </c>
      <c r="FF151" s="13">
        <f>(J151/2)*[1]Assumptions!$H$2</f>
        <v>0</v>
      </c>
      <c r="FG151" s="13">
        <f t="shared" si="32"/>
        <v>0</v>
      </c>
      <c r="FH151" s="13">
        <f t="shared" si="33"/>
        <v>0</v>
      </c>
      <c r="FI151" s="13">
        <f t="shared" si="34"/>
        <v>0</v>
      </c>
      <c r="FJ151" s="14" t="e">
        <f t="shared" si="26"/>
        <v>#DIV/0!</v>
      </c>
      <c r="FK151" s="15">
        <f t="shared" si="27"/>
        <v>0</v>
      </c>
      <c r="FL151" s="16" t="e">
        <f t="shared" si="35"/>
        <v>#DIV/0!</v>
      </c>
      <c r="FM151" s="16" t="e">
        <f t="shared" si="36"/>
        <v>#DIV/0!</v>
      </c>
      <c r="FN151" s="16" t="e">
        <f t="shared" si="37"/>
        <v>#DIV/0!</v>
      </c>
      <c r="FO151" s="16" t="e">
        <f t="shared" si="38"/>
        <v>#DIV/0!</v>
      </c>
    </row>
    <row r="152" spans="156:171" x14ac:dyDescent="0.2">
      <c r="EZ152" s="13">
        <f t="shared" si="28"/>
        <v>0</v>
      </c>
      <c r="FA152" s="13">
        <f t="shared" si="29"/>
        <v>0</v>
      </c>
      <c r="FB152" s="13">
        <f t="shared" si="30"/>
        <v>0</v>
      </c>
      <c r="FC152" s="13">
        <f>IF(K152=2,[1]Assumptions!$B$14,IF([1]Ferndale!K152=3,[1]Assumptions!$B$15,IF([1]Ferndale!K152=4,[1]Assumptions!$B$16,0)))</f>
        <v>0</v>
      </c>
      <c r="FD152" s="28"/>
      <c r="FE152" s="13">
        <f t="shared" si="31"/>
        <v>0</v>
      </c>
      <c r="FF152" s="13">
        <f>(J152/2)*[1]Assumptions!$H$2</f>
        <v>0</v>
      </c>
      <c r="FG152" s="13">
        <f t="shared" si="32"/>
        <v>0</v>
      </c>
      <c r="FH152" s="13">
        <f t="shared" si="33"/>
        <v>0</v>
      </c>
      <c r="FI152" s="13">
        <f t="shared" si="34"/>
        <v>0</v>
      </c>
      <c r="FJ152" s="14" t="e">
        <f t="shared" si="26"/>
        <v>#DIV/0!</v>
      </c>
      <c r="FK152" s="15">
        <f t="shared" si="27"/>
        <v>0</v>
      </c>
      <c r="FL152" s="16" t="e">
        <f t="shared" si="35"/>
        <v>#DIV/0!</v>
      </c>
      <c r="FM152" s="16" t="e">
        <f t="shared" si="36"/>
        <v>#DIV/0!</v>
      </c>
      <c r="FN152" s="16" t="e">
        <f t="shared" si="37"/>
        <v>#DIV/0!</v>
      </c>
      <c r="FO152" s="16" t="e">
        <f t="shared" si="38"/>
        <v>#DIV/0!</v>
      </c>
    </row>
    <row r="153" spans="156:171" x14ac:dyDescent="0.2">
      <c r="EZ153" s="13">
        <f t="shared" si="28"/>
        <v>0</v>
      </c>
      <c r="FA153" s="13">
        <f t="shared" si="29"/>
        <v>0</v>
      </c>
      <c r="FB153" s="13">
        <f t="shared" si="30"/>
        <v>0</v>
      </c>
      <c r="FC153" s="13">
        <f>IF(K153=2,[1]Assumptions!$B$14,IF([1]Ferndale!K153=3,[1]Assumptions!$B$15,IF([1]Ferndale!K153=4,[1]Assumptions!$B$16,0)))</f>
        <v>0</v>
      </c>
      <c r="FD153" s="28"/>
      <c r="FE153" s="13">
        <f t="shared" si="31"/>
        <v>0</v>
      </c>
      <c r="FF153" s="13">
        <f>(J153/2)*[1]Assumptions!$H$2</f>
        <v>0</v>
      </c>
      <c r="FG153" s="13">
        <f t="shared" si="32"/>
        <v>0</v>
      </c>
      <c r="FH153" s="13">
        <f t="shared" si="33"/>
        <v>0</v>
      </c>
      <c r="FI153" s="13">
        <f t="shared" si="34"/>
        <v>0</v>
      </c>
      <c r="FJ153" s="14" t="e">
        <f t="shared" si="26"/>
        <v>#DIV/0!</v>
      </c>
      <c r="FK153" s="15">
        <f t="shared" si="27"/>
        <v>0</v>
      </c>
      <c r="FL153" s="16" t="e">
        <f t="shared" si="35"/>
        <v>#DIV/0!</v>
      </c>
      <c r="FM153" s="16" t="e">
        <f t="shared" si="36"/>
        <v>#DIV/0!</v>
      </c>
      <c r="FN153" s="16" t="e">
        <f t="shared" si="37"/>
        <v>#DIV/0!</v>
      </c>
      <c r="FO153" s="16" t="e">
        <f t="shared" si="38"/>
        <v>#DIV/0!</v>
      </c>
    </row>
    <row r="154" spans="156:171" x14ac:dyDescent="0.2">
      <c r="EZ154" s="13">
        <f t="shared" si="28"/>
        <v>0</v>
      </c>
      <c r="FA154" s="13">
        <f t="shared" si="29"/>
        <v>0</v>
      </c>
      <c r="FB154" s="13">
        <f t="shared" si="30"/>
        <v>0</v>
      </c>
      <c r="FC154" s="13">
        <f>IF(K154=2,[1]Assumptions!$B$14,IF([1]Ferndale!K154=3,[1]Assumptions!$B$15,IF([1]Ferndale!K154=4,[1]Assumptions!$B$16,0)))</f>
        <v>0</v>
      </c>
      <c r="FD154" s="28"/>
      <c r="FE154" s="13">
        <f t="shared" si="31"/>
        <v>0</v>
      </c>
      <c r="FF154" s="13">
        <f>(J154/2)*[1]Assumptions!$H$2</f>
        <v>0</v>
      </c>
      <c r="FG154" s="13">
        <f t="shared" si="32"/>
        <v>0</v>
      </c>
      <c r="FH154" s="13">
        <f t="shared" si="33"/>
        <v>0</v>
      </c>
      <c r="FI154" s="13">
        <f t="shared" si="34"/>
        <v>0</v>
      </c>
      <c r="FJ154" s="14" t="e">
        <f t="shared" si="26"/>
        <v>#DIV/0!</v>
      </c>
      <c r="FK154" s="15">
        <f t="shared" si="27"/>
        <v>0</v>
      </c>
      <c r="FL154" s="16" t="e">
        <f t="shared" si="35"/>
        <v>#DIV/0!</v>
      </c>
      <c r="FM154" s="16" t="e">
        <f t="shared" si="36"/>
        <v>#DIV/0!</v>
      </c>
      <c r="FN154" s="16" t="e">
        <f t="shared" si="37"/>
        <v>#DIV/0!</v>
      </c>
      <c r="FO154" s="16" t="e">
        <f t="shared" si="38"/>
        <v>#DIV/0!</v>
      </c>
    </row>
    <row r="155" spans="156:171" x14ac:dyDescent="0.2">
      <c r="EZ155" s="13">
        <f t="shared" si="28"/>
        <v>0</v>
      </c>
      <c r="FA155" s="13">
        <f t="shared" si="29"/>
        <v>0</v>
      </c>
      <c r="FB155" s="13">
        <f t="shared" si="30"/>
        <v>0</v>
      </c>
      <c r="FC155" s="13">
        <f>IF(K155=2,[1]Assumptions!$B$14,IF([1]Ferndale!K155=3,[1]Assumptions!$B$15,IF([1]Ferndale!K155=4,[1]Assumptions!$B$16,0)))</f>
        <v>0</v>
      </c>
      <c r="FD155" s="28"/>
      <c r="FE155" s="13">
        <f t="shared" si="31"/>
        <v>0</v>
      </c>
      <c r="FF155" s="13">
        <f>(J155/2)*[1]Assumptions!$H$2</f>
        <v>0</v>
      </c>
      <c r="FG155" s="13">
        <f t="shared" si="32"/>
        <v>0</v>
      </c>
      <c r="FH155" s="13">
        <f t="shared" si="33"/>
        <v>0</v>
      </c>
      <c r="FI155" s="13">
        <f t="shared" si="34"/>
        <v>0</v>
      </c>
      <c r="FJ155" s="14" t="e">
        <f t="shared" si="26"/>
        <v>#DIV/0!</v>
      </c>
      <c r="FK155" s="15">
        <f t="shared" si="27"/>
        <v>0</v>
      </c>
      <c r="FL155" s="16" t="e">
        <f t="shared" si="35"/>
        <v>#DIV/0!</v>
      </c>
      <c r="FM155" s="16" t="e">
        <f t="shared" si="36"/>
        <v>#DIV/0!</v>
      </c>
      <c r="FN155" s="16" t="e">
        <f t="shared" si="37"/>
        <v>#DIV/0!</v>
      </c>
      <c r="FO155" s="16" t="e">
        <f t="shared" si="38"/>
        <v>#DIV/0!</v>
      </c>
    </row>
    <row r="156" spans="156:171" x14ac:dyDescent="0.2">
      <c r="EZ156" s="13">
        <f t="shared" si="28"/>
        <v>0</v>
      </c>
      <c r="FA156" s="13">
        <f t="shared" si="29"/>
        <v>0</v>
      </c>
      <c r="FB156" s="13">
        <f t="shared" si="30"/>
        <v>0</v>
      </c>
      <c r="FC156" s="13">
        <f>IF(K156=2,[1]Assumptions!$B$14,IF([1]Ferndale!K156=3,[1]Assumptions!$B$15,IF([1]Ferndale!K156=4,[1]Assumptions!$B$16,0)))</f>
        <v>0</v>
      </c>
      <c r="FD156" s="28"/>
      <c r="FE156" s="13">
        <f t="shared" si="31"/>
        <v>0</v>
      </c>
      <c r="FF156" s="13">
        <f>(J156/2)*[1]Assumptions!$H$2</f>
        <v>0</v>
      </c>
      <c r="FG156" s="13">
        <f t="shared" si="32"/>
        <v>0</v>
      </c>
      <c r="FH156" s="13">
        <f t="shared" si="33"/>
        <v>0</v>
      </c>
      <c r="FI156" s="13">
        <f t="shared" si="34"/>
        <v>0</v>
      </c>
      <c r="FJ156" s="14" t="e">
        <f t="shared" si="26"/>
        <v>#DIV/0!</v>
      </c>
      <c r="FK156" s="15">
        <f t="shared" si="27"/>
        <v>0</v>
      </c>
      <c r="FL156" s="16" t="e">
        <f t="shared" si="35"/>
        <v>#DIV/0!</v>
      </c>
      <c r="FM156" s="16" t="e">
        <f t="shared" si="36"/>
        <v>#DIV/0!</v>
      </c>
      <c r="FN156" s="16" t="e">
        <f t="shared" si="37"/>
        <v>#DIV/0!</v>
      </c>
      <c r="FO156" s="16" t="e">
        <f t="shared" si="38"/>
        <v>#DIV/0!</v>
      </c>
    </row>
    <row r="157" spans="156:171" x14ac:dyDescent="0.2">
      <c r="EZ157" s="13">
        <f t="shared" si="28"/>
        <v>0</v>
      </c>
      <c r="FA157" s="13">
        <f t="shared" si="29"/>
        <v>0</v>
      </c>
      <c r="FB157" s="13">
        <f t="shared" si="30"/>
        <v>0</v>
      </c>
      <c r="FC157" s="13">
        <f>IF(K157=2,[1]Assumptions!$B$14,IF([1]Ferndale!K157=3,[1]Assumptions!$B$15,IF([1]Ferndale!K157=4,[1]Assumptions!$B$16,0)))</f>
        <v>0</v>
      </c>
      <c r="FD157" s="28"/>
      <c r="FE157" s="13">
        <f t="shared" si="31"/>
        <v>0</v>
      </c>
      <c r="FF157" s="13">
        <f>(J157/2)*[1]Assumptions!$H$2</f>
        <v>0</v>
      </c>
      <c r="FG157" s="13">
        <f t="shared" si="32"/>
        <v>0</v>
      </c>
      <c r="FH157" s="13">
        <f t="shared" si="33"/>
        <v>0</v>
      </c>
      <c r="FI157" s="13">
        <f t="shared" si="34"/>
        <v>0</v>
      </c>
      <c r="FJ157" s="14" t="e">
        <f t="shared" si="26"/>
        <v>#DIV/0!</v>
      </c>
      <c r="FK157" s="15">
        <f t="shared" si="27"/>
        <v>0</v>
      </c>
      <c r="FL157" s="16" t="e">
        <f t="shared" si="35"/>
        <v>#DIV/0!</v>
      </c>
      <c r="FM157" s="16" t="e">
        <f t="shared" si="36"/>
        <v>#DIV/0!</v>
      </c>
      <c r="FN157" s="16" t="e">
        <f t="shared" si="37"/>
        <v>#DIV/0!</v>
      </c>
      <c r="FO157" s="16" t="e">
        <f t="shared" si="38"/>
        <v>#DIV/0!</v>
      </c>
    </row>
    <row r="158" spans="156:171" x14ac:dyDescent="0.2">
      <c r="EZ158" s="13">
        <f t="shared" si="28"/>
        <v>0</v>
      </c>
      <c r="FA158" s="13">
        <f t="shared" si="29"/>
        <v>0</v>
      </c>
      <c r="FB158" s="13">
        <f t="shared" si="30"/>
        <v>0</v>
      </c>
      <c r="FC158" s="13">
        <f>IF(K158=2,[1]Assumptions!$B$14,IF([1]Ferndale!K158=3,[1]Assumptions!$B$15,IF([1]Ferndale!K158=4,[1]Assumptions!$B$16,0)))</f>
        <v>0</v>
      </c>
      <c r="FD158" s="28"/>
      <c r="FE158" s="13">
        <f t="shared" si="31"/>
        <v>0</v>
      </c>
      <c r="FF158" s="13">
        <f>(J158/2)*[1]Assumptions!$H$2</f>
        <v>0</v>
      </c>
      <c r="FG158" s="13">
        <f t="shared" si="32"/>
        <v>0</v>
      </c>
      <c r="FH158" s="13">
        <f t="shared" si="33"/>
        <v>0</v>
      </c>
      <c r="FI158" s="13">
        <f t="shared" si="34"/>
        <v>0</v>
      </c>
      <c r="FJ158" s="14" t="e">
        <f t="shared" si="26"/>
        <v>#DIV/0!</v>
      </c>
      <c r="FK158" s="15">
        <f t="shared" si="27"/>
        <v>0</v>
      </c>
      <c r="FL158" s="16" t="e">
        <f t="shared" si="35"/>
        <v>#DIV/0!</v>
      </c>
      <c r="FM158" s="16" t="e">
        <f t="shared" si="36"/>
        <v>#DIV/0!</v>
      </c>
      <c r="FN158" s="16" t="e">
        <f t="shared" si="37"/>
        <v>#DIV/0!</v>
      </c>
      <c r="FO158" s="16" t="e">
        <f t="shared" si="38"/>
        <v>#DIV/0!</v>
      </c>
    </row>
    <row r="159" spans="156:171" x14ac:dyDescent="0.2">
      <c r="EZ159" s="13">
        <f t="shared" si="28"/>
        <v>0</v>
      </c>
      <c r="FA159" s="13">
        <f t="shared" si="29"/>
        <v>0</v>
      </c>
      <c r="FB159" s="13">
        <f t="shared" si="30"/>
        <v>0</v>
      </c>
      <c r="FC159" s="13">
        <f>IF(K159=2,[1]Assumptions!$B$14,IF([1]Ferndale!K159=3,[1]Assumptions!$B$15,IF([1]Ferndale!K159=4,[1]Assumptions!$B$16,0)))</f>
        <v>0</v>
      </c>
      <c r="FD159" s="28"/>
      <c r="FE159" s="13">
        <f t="shared" si="31"/>
        <v>0</v>
      </c>
      <c r="FF159" s="13">
        <f>(J159/2)*[1]Assumptions!$H$2</f>
        <v>0</v>
      </c>
      <c r="FG159" s="13">
        <f t="shared" si="32"/>
        <v>0</v>
      </c>
      <c r="FH159" s="13">
        <f t="shared" si="33"/>
        <v>0</v>
      </c>
      <c r="FI159" s="13">
        <f t="shared" si="34"/>
        <v>0</v>
      </c>
      <c r="FJ159" s="14" t="e">
        <f t="shared" si="26"/>
        <v>#DIV/0!</v>
      </c>
      <c r="FK159" s="15">
        <f t="shared" si="27"/>
        <v>0</v>
      </c>
      <c r="FL159" s="16" t="e">
        <f t="shared" si="35"/>
        <v>#DIV/0!</v>
      </c>
      <c r="FM159" s="16" t="e">
        <f t="shared" si="36"/>
        <v>#DIV/0!</v>
      </c>
      <c r="FN159" s="16" t="e">
        <f t="shared" si="37"/>
        <v>#DIV/0!</v>
      </c>
      <c r="FO159" s="16" t="e">
        <f t="shared" si="38"/>
        <v>#DIV/0!</v>
      </c>
    </row>
    <row r="160" spans="156:171" x14ac:dyDescent="0.2">
      <c r="EZ160" s="13">
        <f t="shared" si="28"/>
        <v>0</v>
      </c>
      <c r="FA160" s="13">
        <f t="shared" si="29"/>
        <v>0</v>
      </c>
      <c r="FB160" s="13">
        <f t="shared" si="30"/>
        <v>0</v>
      </c>
      <c r="FC160" s="13">
        <f>IF(K160=2,[1]Assumptions!$B$14,IF([1]Ferndale!K160=3,[1]Assumptions!$B$15,IF([1]Ferndale!K160=4,[1]Assumptions!$B$16,0)))</f>
        <v>0</v>
      </c>
      <c r="FD160" s="28"/>
      <c r="FE160" s="13">
        <f t="shared" si="31"/>
        <v>0</v>
      </c>
      <c r="FF160" s="13">
        <f>(J160/2)*[1]Assumptions!$H$2</f>
        <v>0</v>
      </c>
      <c r="FG160" s="13">
        <f t="shared" si="32"/>
        <v>0</v>
      </c>
      <c r="FH160" s="13">
        <f t="shared" si="33"/>
        <v>0</v>
      </c>
      <c r="FI160" s="13">
        <f t="shared" si="34"/>
        <v>0</v>
      </c>
      <c r="FJ160" s="14" t="e">
        <f t="shared" si="26"/>
        <v>#DIV/0!</v>
      </c>
      <c r="FK160" s="15">
        <f t="shared" si="27"/>
        <v>0</v>
      </c>
      <c r="FL160" s="16" t="e">
        <f t="shared" si="35"/>
        <v>#DIV/0!</v>
      </c>
      <c r="FM160" s="16" t="e">
        <f t="shared" si="36"/>
        <v>#DIV/0!</v>
      </c>
      <c r="FN160" s="16" t="e">
        <f t="shared" si="37"/>
        <v>#DIV/0!</v>
      </c>
      <c r="FO160" s="16" t="e">
        <f t="shared" si="38"/>
        <v>#DIV/0!</v>
      </c>
    </row>
    <row r="161" spans="156:171" x14ac:dyDescent="0.2">
      <c r="EZ161" s="13">
        <f t="shared" si="28"/>
        <v>0</v>
      </c>
      <c r="FA161" s="13">
        <f t="shared" si="29"/>
        <v>0</v>
      </c>
      <c r="FB161" s="13">
        <f t="shared" si="30"/>
        <v>0</v>
      </c>
      <c r="FC161" s="13">
        <f>IF(K161=2,[1]Assumptions!$B$14,IF([1]Ferndale!K161=3,[1]Assumptions!$B$15,IF([1]Ferndale!K161=4,[1]Assumptions!$B$16,0)))</f>
        <v>0</v>
      </c>
      <c r="FD161" s="28"/>
      <c r="FE161" s="13">
        <f t="shared" si="31"/>
        <v>0</v>
      </c>
      <c r="FF161" s="13">
        <f>(J161/2)*[1]Assumptions!$H$2</f>
        <v>0</v>
      </c>
      <c r="FG161" s="13">
        <f t="shared" si="32"/>
        <v>0</v>
      </c>
      <c r="FH161" s="13">
        <f t="shared" si="33"/>
        <v>0</v>
      </c>
      <c r="FI161" s="13">
        <f t="shared" si="34"/>
        <v>0</v>
      </c>
      <c r="FJ161" s="14" t="e">
        <f t="shared" si="26"/>
        <v>#DIV/0!</v>
      </c>
      <c r="FK161" s="15">
        <f t="shared" si="27"/>
        <v>0</v>
      </c>
      <c r="FL161" s="16" t="e">
        <f t="shared" si="35"/>
        <v>#DIV/0!</v>
      </c>
      <c r="FM161" s="16" t="e">
        <f t="shared" si="36"/>
        <v>#DIV/0!</v>
      </c>
      <c r="FN161" s="16" t="e">
        <f t="shared" si="37"/>
        <v>#DIV/0!</v>
      </c>
      <c r="FO161" s="16" t="e">
        <f t="shared" si="38"/>
        <v>#DIV/0!</v>
      </c>
    </row>
    <row r="162" spans="156:171" x14ac:dyDescent="0.2">
      <c r="EZ162" s="13">
        <f t="shared" si="28"/>
        <v>0</v>
      </c>
      <c r="FA162" s="13">
        <f t="shared" si="29"/>
        <v>0</v>
      </c>
      <c r="FB162" s="13">
        <f t="shared" si="30"/>
        <v>0</v>
      </c>
      <c r="FC162" s="13">
        <f>IF(K162=2,[1]Assumptions!$B$14,IF([1]Ferndale!K162=3,[1]Assumptions!$B$15,IF([1]Ferndale!K162=4,[1]Assumptions!$B$16,0)))</f>
        <v>0</v>
      </c>
      <c r="FD162" s="28"/>
      <c r="FE162" s="13">
        <f t="shared" si="31"/>
        <v>0</v>
      </c>
      <c r="FF162" s="13">
        <f>(J162/2)*[1]Assumptions!$H$2</f>
        <v>0</v>
      </c>
      <c r="FG162" s="13">
        <f t="shared" si="32"/>
        <v>0</v>
      </c>
      <c r="FH162" s="13">
        <f t="shared" si="33"/>
        <v>0</v>
      </c>
      <c r="FI162" s="13">
        <f t="shared" si="34"/>
        <v>0</v>
      </c>
      <c r="FJ162" s="14" t="e">
        <f t="shared" si="26"/>
        <v>#DIV/0!</v>
      </c>
      <c r="FK162" s="15">
        <f t="shared" si="27"/>
        <v>0</v>
      </c>
      <c r="FL162" s="16" t="e">
        <f t="shared" si="35"/>
        <v>#DIV/0!</v>
      </c>
      <c r="FM162" s="16" t="e">
        <f t="shared" si="36"/>
        <v>#DIV/0!</v>
      </c>
      <c r="FN162" s="16" t="e">
        <f t="shared" si="37"/>
        <v>#DIV/0!</v>
      </c>
      <c r="FO162" s="16" t="e">
        <f t="shared" si="38"/>
        <v>#DIV/0!</v>
      </c>
    </row>
    <row r="163" spans="156:171" x14ac:dyDescent="0.2">
      <c r="EZ163" s="13">
        <f t="shared" si="28"/>
        <v>0</v>
      </c>
      <c r="FA163" s="13">
        <f t="shared" si="29"/>
        <v>0</v>
      </c>
      <c r="FB163" s="13">
        <f t="shared" si="30"/>
        <v>0</v>
      </c>
      <c r="FC163" s="13">
        <f>IF(K163=2,[1]Assumptions!$B$14,IF([1]Ferndale!K163=3,[1]Assumptions!$B$15,IF([1]Ferndale!K163=4,[1]Assumptions!$B$16,0)))</f>
        <v>0</v>
      </c>
      <c r="FD163" s="28"/>
      <c r="FE163" s="13">
        <f t="shared" si="31"/>
        <v>0</v>
      </c>
      <c r="FF163" s="13">
        <f>(J163/2)*[1]Assumptions!$H$2</f>
        <v>0</v>
      </c>
      <c r="FG163" s="13">
        <f t="shared" si="32"/>
        <v>0</v>
      </c>
      <c r="FH163" s="13">
        <f t="shared" si="33"/>
        <v>0</v>
      </c>
      <c r="FI163" s="13">
        <f t="shared" si="34"/>
        <v>0</v>
      </c>
      <c r="FJ163" s="14" t="e">
        <f t="shared" si="26"/>
        <v>#DIV/0!</v>
      </c>
      <c r="FK163" s="15">
        <f t="shared" si="27"/>
        <v>0</v>
      </c>
      <c r="FL163" s="16" t="e">
        <f t="shared" si="35"/>
        <v>#DIV/0!</v>
      </c>
      <c r="FM163" s="16" t="e">
        <f t="shared" si="36"/>
        <v>#DIV/0!</v>
      </c>
      <c r="FN163" s="16" t="e">
        <f t="shared" si="37"/>
        <v>#DIV/0!</v>
      </c>
      <c r="FO163" s="16" t="e">
        <f t="shared" si="38"/>
        <v>#DIV/0!</v>
      </c>
    </row>
    <row r="164" spans="156:171" x14ac:dyDescent="0.2">
      <c r="EZ164" s="13">
        <f t="shared" si="28"/>
        <v>0</v>
      </c>
      <c r="FA164" s="13">
        <f t="shared" si="29"/>
        <v>0</v>
      </c>
      <c r="FB164" s="13">
        <f t="shared" si="30"/>
        <v>0</v>
      </c>
      <c r="FC164" s="13">
        <f>IF(K164=2,[1]Assumptions!$B$14,IF([1]Ferndale!K164=3,[1]Assumptions!$B$15,IF([1]Ferndale!K164=4,[1]Assumptions!$B$16,0)))</f>
        <v>0</v>
      </c>
      <c r="FD164" s="28"/>
      <c r="FE164" s="13">
        <f t="shared" si="31"/>
        <v>0</v>
      </c>
      <c r="FF164" s="13">
        <f>(J164/2)*[1]Assumptions!$H$2</f>
        <v>0</v>
      </c>
      <c r="FG164" s="13">
        <f t="shared" si="32"/>
        <v>0</v>
      </c>
      <c r="FH164" s="13">
        <f t="shared" si="33"/>
        <v>0</v>
      </c>
      <c r="FI164" s="13">
        <f t="shared" si="34"/>
        <v>0</v>
      </c>
      <c r="FJ164" s="14" t="e">
        <f t="shared" si="26"/>
        <v>#DIV/0!</v>
      </c>
      <c r="FK164" s="15">
        <f t="shared" si="27"/>
        <v>0</v>
      </c>
      <c r="FL164" s="16" t="e">
        <f t="shared" si="35"/>
        <v>#DIV/0!</v>
      </c>
      <c r="FM164" s="16" t="e">
        <f t="shared" si="36"/>
        <v>#DIV/0!</v>
      </c>
      <c r="FN164" s="16" t="e">
        <f t="shared" si="37"/>
        <v>#DIV/0!</v>
      </c>
      <c r="FO164" s="16" t="e">
        <f t="shared" si="38"/>
        <v>#DIV/0!</v>
      </c>
    </row>
    <row r="165" spans="156:171" x14ac:dyDescent="0.2">
      <c r="EZ165" s="13">
        <f t="shared" si="28"/>
        <v>0</v>
      </c>
      <c r="FA165" s="13">
        <f t="shared" si="29"/>
        <v>0</v>
      </c>
      <c r="FB165" s="13">
        <f t="shared" si="30"/>
        <v>0</v>
      </c>
      <c r="FC165" s="13">
        <f>IF(K165=2,[1]Assumptions!$B$14,IF([1]Ferndale!K165=3,[1]Assumptions!$B$15,IF([1]Ferndale!K165=4,[1]Assumptions!$B$16,0)))</f>
        <v>0</v>
      </c>
      <c r="FD165" s="28"/>
      <c r="FE165" s="13">
        <f t="shared" si="31"/>
        <v>0</v>
      </c>
      <c r="FF165" s="13">
        <f>(J165/2)*[1]Assumptions!$H$2</f>
        <v>0</v>
      </c>
      <c r="FG165" s="13">
        <f t="shared" si="32"/>
        <v>0</v>
      </c>
      <c r="FH165" s="13">
        <f t="shared" si="33"/>
        <v>0</v>
      </c>
      <c r="FI165" s="13">
        <f t="shared" si="34"/>
        <v>0</v>
      </c>
      <c r="FJ165" s="14" t="e">
        <f t="shared" si="26"/>
        <v>#DIV/0!</v>
      </c>
      <c r="FK165" s="15">
        <f t="shared" si="27"/>
        <v>0</v>
      </c>
      <c r="FL165" s="16" t="e">
        <f t="shared" si="35"/>
        <v>#DIV/0!</v>
      </c>
      <c r="FM165" s="16" t="e">
        <f t="shared" si="36"/>
        <v>#DIV/0!</v>
      </c>
      <c r="FN165" s="16" t="e">
        <f t="shared" si="37"/>
        <v>#DIV/0!</v>
      </c>
      <c r="FO165" s="16" t="e">
        <f t="shared" si="38"/>
        <v>#DIV/0!</v>
      </c>
    </row>
    <row r="166" spans="156:171" x14ac:dyDescent="0.2">
      <c r="EZ166" s="13">
        <f t="shared" si="28"/>
        <v>0</v>
      </c>
      <c r="FA166" s="13">
        <f t="shared" si="29"/>
        <v>0</v>
      </c>
      <c r="FB166" s="13">
        <f t="shared" si="30"/>
        <v>0</v>
      </c>
      <c r="FC166" s="13">
        <f>IF(K166=2,[1]Assumptions!$B$14,IF([1]Ferndale!K166=3,[1]Assumptions!$B$15,IF([1]Ferndale!K166=4,[1]Assumptions!$B$16,0)))</f>
        <v>0</v>
      </c>
      <c r="FD166" s="28"/>
      <c r="FE166" s="13">
        <f t="shared" si="31"/>
        <v>0</v>
      </c>
      <c r="FF166" s="13">
        <f>(J166/2)*[1]Assumptions!$H$2</f>
        <v>0</v>
      </c>
      <c r="FG166" s="13">
        <f t="shared" si="32"/>
        <v>0</v>
      </c>
      <c r="FH166" s="13">
        <f t="shared" si="33"/>
        <v>0</v>
      </c>
      <c r="FI166" s="13">
        <f t="shared" si="34"/>
        <v>0</v>
      </c>
      <c r="FJ166" s="14" t="e">
        <f t="shared" si="26"/>
        <v>#DIV/0!</v>
      </c>
      <c r="FK166" s="15">
        <f t="shared" si="27"/>
        <v>0</v>
      </c>
      <c r="FL166" s="16" t="e">
        <f t="shared" si="35"/>
        <v>#DIV/0!</v>
      </c>
      <c r="FM166" s="16" t="e">
        <f t="shared" si="36"/>
        <v>#DIV/0!</v>
      </c>
      <c r="FN166" s="16" t="e">
        <f t="shared" si="37"/>
        <v>#DIV/0!</v>
      </c>
      <c r="FO166" s="16" t="e">
        <f t="shared" si="38"/>
        <v>#DIV/0!</v>
      </c>
    </row>
    <row r="167" spans="156:171" x14ac:dyDescent="0.2">
      <c r="EZ167" s="13">
        <f t="shared" si="28"/>
        <v>0</v>
      </c>
      <c r="FA167" s="13">
        <f t="shared" si="29"/>
        <v>0</v>
      </c>
      <c r="FB167" s="13">
        <f t="shared" si="30"/>
        <v>0</v>
      </c>
      <c r="FC167" s="13">
        <f>IF(K167=2,[1]Assumptions!$B$14,IF([1]Ferndale!K167=3,[1]Assumptions!$B$15,IF([1]Ferndale!K167=4,[1]Assumptions!$B$16,0)))</f>
        <v>0</v>
      </c>
      <c r="FD167" s="28"/>
      <c r="FE167" s="13">
        <f t="shared" si="31"/>
        <v>0</v>
      </c>
      <c r="FF167" s="13">
        <f>(J167/2)*[1]Assumptions!$H$2</f>
        <v>0</v>
      </c>
      <c r="FG167" s="13">
        <f t="shared" si="32"/>
        <v>0</v>
      </c>
      <c r="FH167" s="13">
        <f t="shared" si="33"/>
        <v>0</v>
      </c>
      <c r="FI167" s="13">
        <f t="shared" si="34"/>
        <v>0</v>
      </c>
      <c r="FJ167" s="14" t="e">
        <f t="shared" si="26"/>
        <v>#DIV/0!</v>
      </c>
      <c r="FK167" s="15">
        <f t="shared" si="27"/>
        <v>0</v>
      </c>
      <c r="FL167" s="16" t="e">
        <f t="shared" si="35"/>
        <v>#DIV/0!</v>
      </c>
      <c r="FM167" s="16" t="e">
        <f t="shared" si="36"/>
        <v>#DIV/0!</v>
      </c>
      <c r="FN167" s="16" t="e">
        <f t="shared" si="37"/>
        <v>#DIV/0!</v>
      </c>
      <c r="FO167" s="16" t="e">
        <f t="shared" si="38"/>
        <v>#DIV/0!</v>
      </c>
    </row>
    <row r="168" spans="156:171" x14ac:dyDescent="0.2">
      <c r="EZ168" s="13">
        <f t="shared" si="28"/>
        <v>0</v>
      </c>
      <c r="FA168" s="13">
        <f t="shared" si="29"/>
        <v>0</v>
      </c>
      <c r="FB168" s="13">
        <f t="shared" si="30"/>
        <v>0</v>
      </c>
      <c r="FC168" s="13">
        <f>IF(K168=2,[1]Assumptions!$B$14,IF([1]Ferndale!K168=3,[1]Assumptions!$B$15,IF([1]Ferndale!K168=4,[1]Assumptions!$B$16,0)))</f>
        <v>0</v>
      </c>
      <c r="FD168" s="28"/>
      <c r="FE168" s="13">
        <f t="shared" si="31"/>
        <v>0</v>
      </c>
      <c r="FF168" s="13">
        <f>(J168/2)*[1]Assumptions!$H$2</f>
        <v>0</v>
      </c>
      <c r="FG168" s="13">
        <f t="shared" si="32"/>
        <v>0</v>
      </c>
      <c r="FH168" s="13">
        <f t="shared" si="33"/>
        <v>0</v>
      </c>
      <c r="FI168" s="13">
        <f t="shared" si="34"/>
        <v>0</v>
      </c>
      <c r="FJ168" s="14" t="e">
        <f t="shared" si="26"/>
        <v>#DIV/0!</v>
      </c>
      <c r="FK168" s="15">
        <f t="shared" si="27"/>
        <v>0</v>
      </c>
      <c r="FL168" s="16" t="e">
        <f t="shared" si="35"/>
        <v>#DIV/0!</v>
      </c>
      <c r="FM168" s="16" t="e">
        <f t="shared" si="36"/>
        <v>#DIV/0!</v>
      </c>
      <c r="FN168" s="16" t="e">
        <f t="shared" si="37"/>
        <v>#DIV/0!</v>
      </c>
      <c r="FO168" s="16" t="e">
        <f t="shared" si="38"/>
        <v>#DIV/0!</v>
      </c>
    </row>
    <row r="169" spans="156:171" x14ac:dyDescent="0.2">
      <c r="EZ169" s="13">
        <f t="shared" si="28"/>
        <v>0</v>
      </c>
      <c r="FA169" s="13">
        <f t="shared" si="29"/>
        <v>0</v>
      </c>
      <c r="FB169" s="13">
        <f t="shared" si="30"/>
        <v>0</v>
      </c>
      <c r="FC169" s="13">
        <f>IF(K169=2,[1]Assumptions!$B$14,IF([1]Ferndale!K169=3,[1]Assumptions!$B$15,IF([1]Ferndale!K169=4,[1]Assumptions!$B$16,0)))</f>
        <v>0</v>
      </c>
      <c r="FD169" s="28"/>
      <c r="FE169" s="13">
        <f t="shared" si="31"/>
        <v>0</v>
      </c>
      <c r="FF169" s="13">
        <f>(J169/2)*[1]Assumptions!$H$2</f>
        <v>0</v>
      </c>
      <c r="FG169" s="13">
        <f t="shared" si="32"/>
        <v>0</v>
      </c>
      <c r="FH169" s="13">
        <f t="shared" si="33"/>
        <v>0</v>
      </c>
      <c r="FI169" s="13">
        <f t="shared" si="34"/>
        <v>0</v>
      </c>
      <c r="FJ169" s="14" t="e">
        <f t="shared" si="26"/>
        <v>#DIV/0!</v>
      </c>
      <c r="FK169" s="15">
        <f t="shared" si="27"/>
        <v>0</v>
      </c>
      <c r="FL169" s="16" t="e">
        <f t="shared" si="35"/>
        <v>#DIV/0!</v>
      </c>
      <c r="FM169" s="16" t="e">
        <f t="shared" si="36"/>
        <v>#DIV/0!</v>
      </c>
      <c r="FN169" s="16" t="e">
        <f t="shared" si="37"/>
        <v>#DIV/0!</v>
      </c>
      <c r="FO169" s="16" t="e">
        <f t="shared" si="38"/>
        <v>#DIV/0!</v>
      </c>
    </row>
    <row r="170" spans="156:171" x14ac:dyDescent="0.2">
      <c r="EZ170" s="13">
        <f t="shared" si="28"/>
        <v>0</v>
      </c>
      <c r="FA170" s="13">
        <f t="shared" si="29"/>
        <v>0</v>
      </c>
      <c r="FB170" s="13">
        <f t="shared" si="30"/>
        <v>0</v>
      </c>
      <c r="FC170" s="13">
        <f>IF(K170=2,[1]Assumptions!$B$14,IF([1]Ferndale!K170=3,[1]Assumptions!$B$15,IF([1]Ferndale!K170=4,[1]Assumptions!$B$16,0)))</f>
        <v>0</v>
      </c>
      <c r="FD170" s="28"/>
      <c r="FE170" s="13">
        <f t="shared" si="31"/>
        <v>0</v>
      </c>
      <c r="FF170" s="13">
        <f>(J170/2)*[1]Assumptions!$H$2</f>
        <v>0</v>
      </c>
      <c r="FG170" s="13">
        <f t="shared" si="32"/>
        <v>0</v>
      </c>
      <c r="FH170" s="13">
        <f t="shared" si="33"/>
        <v>0</v>
      </c>
      <c r="FI170" s="13">
        <f t="shared" si="34"/>
        <v>0</v>
      </c>
      <c r="FJ170" s="14" t="e">
        <f t="shared" si="26"/>
        <v>#DIV/0!</v>
      </c>
      <c r="FK170" s="15">
        <f t="shared" si="27"/>
        <v>0</v>
      </c>
      <c r="FL170" s="16" t="e">
        <f t="shared" si="35"/>
        <v>#DIV/0!</v>
      </c>
      <c r="FM170" s="16" t="e">
        <f t="shared" si="36"/>
        <v>#DIV/0!</v>
      </c>
      <c r="FN170" s="16" t="e">
        <f t="shared" si="37"/>
        <v>#DIV/0!</v>
      </c>
      <c r="FO170" s="16" t="e">
        <f t="shared" si="38"/>
        <v>#DIV/0!</v>
      </c>
    </row>
    <row r="171" spans="156:171" x14ac:dyDescent="0.2">
      <c r="EZ171" s="13">
        <f t="shared" si="28"/>
        <v>0</v>
      </c>
      <c r="FA171" s="13">
        <f t="shared" si="29"/>
        <v>0</v>
      </c>
      <c r="FB171" s="13">
        <f t="shared" si="30"/>
        <v>0</v>
      </c>
      <c r="FC171" s="13">
        <f>IF(K171=2,[1]Assumptions!$B$14,IF([1]Ferndale!K171=3,[1]Assumptions!$B$15,IF([1]Ferndale!K171=4,[1]Assumptions!$B$16,0)))</f>
        <v>0</v>
      </c>
      <c r="FD171" s="28"/>
      <c r="FE171" s="13">
        <f t="shared" si="31"/>
        <v>0</v>
      </c>
      <c r="FF171" s="13">
        <f>(J171/2)*[1]Assumptions!$H$2</f>
        <v>0</v>
      </c>
      <c r="FG171" s="13">
        <f t="shared" si="32"/>
        <v>0</v>
      </c>
      <c r="FH171" s="13">
        <f t="shared" si="33"/>
        <v>0</v>
      </c>
      <c r="FI171" s="13">
        <f t="shared" si="34"/>
        <v>0</v>
      </c>
      <c r="FJ171" s="14" t="e">
        <f t="shared" si="26"/>
        <v>#DIV/0!</v>
      </c>
      <c r="FK171" s="15">
        <f t="shared" si="27"/>
        <v>0</v>
      </c>
      <c r="FL171" s="16" t="e">
        <f t="shared" si="35"/>
        <v>#DIV/0!</v>
      </c>
      <c r="FM171" s="16" t="e">
        <f t="shared" si="36"/>
        <v>#DIV/0!</v>
      </c>
      <c r="FN171" s="16" t="e">
        <f t="shared" si="37"/>
        <v>#DIV/0!</v>
      </c>
      <c r="FO171" s="16" t="e">
        <f t="shared" si="38"/>
        <v>#DIV/0!</v>
      </c>
    </row>
    <row r="172" spans="156:171" x14ac:dyDescent="0.2">
      <c r="EZ172" s="13">
        <f t="shared" si="28"/>
        <v>0</v>
      </c>
      <c r="FA172" s="13">
        <f t="shared" si="29"/>
        <v>0</v>
      </c>
      <c r="FB172" s="13">
        <f t="shared" si="30"/>
        <v>0</v>
      </c>
      <c r="FC172" s="13">
        <f>IF(K172=2,[1]Assumptions!$B$14,IF([1]Ferndale!K172=3,[1]Assumptions!$B$15,IF([1]Ferndale!K172=4,[1]Assumptions!$B$16,0)))</f>
        <v>0</v>
      </c>
      <c r="FD172" s="28"/>
      <c r="FE172" s="13">
        <f t="shared" si="31"/>
        <v>0</v>
      </c>
      <c r="FF172" s="13">
        <f>(J172/2)*[1]Assumptions!$H$2</f>
        <v>0</v>
      </c>
      <c r="FG172" s="13">
        <f t="shared" si="32"/>
        <v>0</v>
      </c>
      <c r="FH172" s="13">
        <f t="shared" si="33"/>
        <v>0</v>
      </c>
      <c r="FI172" s="13">
        <f t="shared" si="34"/>
        <v>0</v>
      </c>
      <c r="FJ172" s="14" t="e">
        <f t="shared" si="26"/>
        <v>#DIV/0!</v>
      </c>
      <c r="FK172" s="15">
        <f t="shared" si="27"/>
        <v>0</v>
      </c>
      <c r="FL172" s="16" t="e">
        <f t="shared" si="35"/>
        <v>#DIV/0!</v>
      </c>
      <c r="FM172" s="16" t="e">
        <f t="shared" si="36"/>
        <v>#DIV/0!</v>
      </c>
      <c r="FN172" s="16" t="e">
        <f t="shared" si="37"/>
        <v>#DIV/0!</v>
      </c>
      <c r="FO172" s="16" t="e">
        <f t="shared" si="38"/>
        <v>#DIV/0!</v>
      </c>
    </row>
    <row r="173" spans="156:171" x14ac:dyDescent="0.2">
      <c r="EZ173" s="13">
        <f t="shared" si="28"/>
        <v>0</v>
      </c>
      <c r="FA173" s="13">
        <f t="shared" si="29"/>
        <v>0</v>
      </c>
      <c r="FB173" s="13">
        <f t="shared" si="30"/>
        <v>0</v>
      </c>
      <c r="FC173" s="13">
        <f>IF(K173=2,[1]Assumptions!$B$14,IF([1]Ferndale!K173=3,[1]Assumptions!$B$15,IF([1]Ferndale!K173=4,[1]Assumptions!$B$16,0)))</f>
        <v>0</v>
      </c>
      <c r="FD173" s="28"/>
      <c r="FE173" s="13">
        <f t="shared" si="31"/>
        <v>0</v>
      </c>
      <c r="FF173" s="13">
        <f>(J173/2)*[1]Assumptions!$H$2</f>
        <v>0</v>
      </c>
      <c r="FG173" s="13">
        <f t="shared" si="32"/>
        <v>0</v>
      </c>
      <c r="FH173" s="13">
        <f t="shared" si="33"/>
        <v>0</v>
      </c>
      <c r="FI173" s="13">
        <f t="shared" si="34"/>
        <v>0</v>
      </c>
      <c r="FJ173" s="14" t="e">
        <f t="shared" si="26"/>
        <v>#DIV/0!</v>
      </c>
      <c r="FK173" s="15">
        <f t="shared" si="27"/>
        <v>0</v>
      </c>
      <c r="FL173" s="16" t="e">
        <f t="shared" si="35"/>
        <v>#DIV/0!</v>
      </c>
      <c r="FM173" s="16" t="e">
        <f t="shared" si="36"/>
        <v>#DIV/0!</v>
      </c>
      <c r="FN173" s="16" t="e">
        <f t="shared" si="37"/>
        <v>#DIV/0!</v>
      </c>
      <c r="FO173" s="16" t="e">
        <f t="shared" si="38"/>
        <v>#DIV/0!</v>
      </c>
    </row>
    <row r="174" spans="156:171" x14ac:dyDescent="0.2">
      <c r="EZ174" s="13">
        <f t="shared" si="28"/>
        <v>0</v>
      </c>
      <c r="FA174" s="13">
        <f t="shared" si="29"/>
        <v>0</v>
      </c>
      <c r="FB174" s="13">
        <f t="shared" si="30"/>
        <v>0</v>
      </c>
      <c r="FC174" s="13">
        <f>IF(K174=2,[1]Assumptions!$B$14,IF([1]Ferndale!K174=3,[1]Assumptions!$B$15,IF([1]Ferndale!K174=4,[1]Assumptions!$B$16,0)))</f>
        <v>0</v>
      </c>
      <c r="FD174" s="28"/>
      <c r="FE174" s="13">
        <f t="shared" si="31"/>
        <v>0</v>
      </c>
      <c r="FF174" s="13">
        <f>(J174/2)*[1]Assumptions!$H$2</f>
        <v>0</v>
      </c>
      <c r="FG174" s="13">
        <f t="shared" si="32"/>
        <v>0</v>
      </c>
      <c r="FH174" s="13">
        <f t="shared" si="33"/>
        <v>0</v>
      </c>
      <c r="FI174" s="13">
        <f t="shared" si="34"/>
        <v>0</v>
      </c>
      <c r="FJ174" s="14" t="e">
        <f t="shared" si="26"/>
        <v>#DIV/0!</v>
      </c>
      <c r="FK174" s="15">
        <f t="shared" si="27"/>
        <v>0</v>
      </c>
      <c r="FL174" s="16" t="e">
        <f t="shared" si="35"/>
        <v>#DIV/0!</v>
      </c>
      <c r="FM174" s="16" t="e">
        <f t="shared" si="36"/>
        <v>#DIV/0!</v>
      </c>
      <c r="FN174" s="16" t="e">
        <f t="shared" si="37"/>
        <v>#DIV/0!</v>
      </c>
      <c r="FO174" s="16" t="e">
        <f t="shared" si="38"/>
        <v>#DIV/0!</v>
      </c>
    </row>
    <row r="175" spans="156:171" x14ac:dyDescent="0.2">
      <c r="EZ175" s="13">
        <f t="shared" si="28"/>
        <v>0</v>
      </c>
      <c r="FA175" s="13">
        <f t="shared" si="29"/>
        <v>0</v>
      </c>
      <c r="FB175" s="13">
        <f t="shared" si="30"/>
        <v>0</v>
      </c>
      <c r="FC175" s="13">
        <f>IF(K175=2,[1]Assumptions!$B$14,IF([1]Ferndale!K175=3,[1]Assumptions!$B$15,IF([1]Ferndale!K175=4,[1]Assumptions!$B$16,0)))</f>
        <v>0</v>
      </c>
      <c r="FD175" s="28"/>
      <c r="FE175" s="13">
        <f t="shared" si="31"/>
        <v>0</v>
      </c>
      <c r="FF175" s="13">
        <f>(J175/2)*[1]Assumptions!$H$2</f>
        <v>0</v>
      </c>
      <c r="FG175" s="13">
        <f t="shared" si="32"/>
        <v>0</v>
      </c>
      <c r="FH175" s="13">
        <f t="shared" si="33"/>
        <v>0</v>
      </c>
      <c r="FI175" s="13">
        <f t="shared" si="34"/>
        <v>0</v>
      </c>
      <c r="FJ175" s="14" t="e">
        <f t="shared" si="26"/>
        <v>#DIV/0!</v>
      </c>
      <c r="FK175" s="15">
        <f t="shared" si="27"/>
        <v>0</v>
      </c>
      <c r="FL175" s="16" t="e">
        <f t="shared" si="35"/>
        <v>#DIV/0!</v>
      </c>
      <c r="FM175" s="16" t="e">
        <f t="shared" si="36"/>
        <v>#DIV/0!</v>
      </c>
      <c r="FN175" s="16" t="e">
        <f t="shared" si="37"/>
        <v>#DIV/0!</v>
      </c>
      <c r="FO175" s="16" t="e">
        <f t="shared" si="38"/>
        <v>#DIV/0!</v>
      </c>
    </row>
    <row r="176" spans="156:171" x14ac:dyDescent="0.2">
      <c r="EZ176" s="13">
        <f t="shared" si="28"/>
        <v>0</v>
      </c>
      <c r="FA176" s="13">
        <f t="shared" si="29"/>
        <v>0</v>
      </c>
      <c r="FB176" s="13">
        <f t="shared" si="30"/>
        <v>0</v>
      </c>
      <c r="FC176" s="13">
        <f>IF(K176=2,[1]Assumptions!$B$14,IF([1]Ferndale!K176=3,[1]Assumptions!$B$15,IF([1]Ferndale!K176=4,[1]Assumptions!$B$16,0)))</f>
        <v>0</v>
      </c>
      <c r="FD176" s="28"/>
      <c r="FE176" s="13">
        <f t="shared" si="31"/>
        <v>0</v>
      </c>
      <c r="FF176" s="13">
        <f>(J176/2)*[1]Assumptions!$H$2</f>
        <v>0</v>
      </c>
      <c r="FG176" s="13">
        <f t="shared" si="32"/>
        <v>0</v>
      </c>
      <c r="FH176" s="13">
        <f t="shared" si="33"/>
        <v>0</v>
      </c>
      <c r="FI176" s="13">
        <f t="shared" si="34"/>
        <v>0</v>
      </c>
      <c r="FJ176" s="14" t="e">
        <f t="shared" si="26"/>
        <v>#DIV/0!</v>
      </c>
      <c r="FK176" s="15">
        <f t="shared" si="27"/>
        <v>0</v>
      </c>
      <c r="FL176" s="16" t="e">
        <f t="shared" si="35"/>
        <v>#DIV/0!</v>
      </c>
      <c r="FM176" s="16" t="e">
        <f t="shared" si="36"/>
        <v>#DIV/0!</v>
      </c>
      <c r="FN176" s="16" t="e">
        <f t="shared" si="37"/>
        <v>#DIV/0!</v>
      </c>
      <c r="FO176" s="16" t="e">
        <f t="shared" si="38"/>
        <v>#DIV/0!</v>
      </c>
    </row>
    <row r="177" spans="156:171" x14ac:dyDescent="0.2">
      <c r="EZ177" s="13">
        <f t="shared" si="28"/>
        <v>0</v>
      </c>
      <c r="FA177" s="13">
        <f t="shared" si="29"/>
        <v>0</v>
      </c>
      <c r="FB177" s="13">
        <f t="shared" si="30"/>
        <v>0</v>
      </c>
      <c r="FC177" s="13">
        <f>IF(K177=2,[1]Assumptions!$B$14,IF([1]Ferndale!K177=3,[1]Assumptions!$B$15,IF([1]Ferndale!K177=4,[1]Assumptions!$B$16,0)))</f>
        <v>0</v>
      </c>
      <c r="FD177" s="28"/>
      <c r="FE177" s="13">
        <f t="shared" si="31"/>
        <v>0</v>
      </c>
      <c r="FF177" s="13">
        <f>(J177/2)*[1]Assumptions!$H$2</f>
        <v>0</v>
      </c>
      <c r="FG177" s="13">
        <f t="shared" si="32"/>
        <v>0</v>
      </c>
      <c r="FH177" s="13">
        <f t="shared" si="33"/>
        <v>0</v>
      </c>
      <c r="FI177" s="13">
        <f t="shared" si="34"/>
        <v>0</v>
      </c>
      <c r="FJ177" s="14" t="e">
        <f t="shared" si="26"/>
        <v>#DIV/0!</v>
      </c>
      <c r="FK177" s="15">
        <f t="shared" si="27"/>
        <v>0</v>
      </c>
      <c r="FL177" s="16" t="e">
        <f t="shared" si="35"/>
        <v>#DIV/0!</v>
      </c>
      <c r="FM177" s="16" t="e">
        <f t="shared" si="36"/>
        <v>#DIV/0!</v>
      </c>
      <c r="FN177" s="16" t="e">
        <f t="shared" si="37"/>
        <v>#DIV/0!</v>
      </c>
      <c r="FO177" s="16" t="e">
        <f t="shared" si="38"/>
        <v>#DIV/0!</v>
      </c>
    </row>
    <row r="178" spans="156:171" x14ac:dyDescent="0.2">
      <c r="EZ178" s="13">
        <f t="shared" si="28"/>
        <v>0</v>
      </c>
      <c r="FA178" s="13">
        <f t="shared" si="29"/>
        <v>0</v>
      </c>
      <c r="FB178" s="13">
        <f t="shared" si="30"/>
        <v>0</v>
      </c>
      <c r="FC178" s="13">
        <f>IF(K178=2,[1]Assumptions!$B$14,IF([1]Ferndale!K178=3,[1]Assumptions!$B$15,IF([1]Ferndale!K178=4,[1]Assumptions!$B$16,0)))</f>
        <v>0</v>
      </c>
      <c r="FD178" s="28"/>
      <c r="FE178" s="13">
        <f t="shared" si="31"/>
        <v>0</v>
      </c>
      <c r="FF178" s="13">
        <f>(J178/2)*[1]Assumptions!$H$2</f>
        <v>0</v>
      </c>
      <c r="FG178" s="13">
        <f t="shared" si="32"/>
        <v>0</v>
      </c>
      <c r="FH178" s="13">
        <f t="shared" si="33"/>
        <v>0</v>
      </c>
      <c r="FI178" s="13">
        <f t="shared" si="34"/>
        <v>0</v>
      </c>
      <c r="FJ178" s="14" t="e">
        <f t="shared" si="26"/>
        <v>#DIV/0!</v>
      </c>
      <c r="FK178" s="15">
        <f t="shared" si="27"/>
        <v>0</v>
      </c>
      <c r="FL178" s="16" t="e">
        <f t="shared" si="35"/>
        <v>#DIV/0!</v>
      </c>
      <c r="FM178" s="16" t="e">
        <f t="shared" si="36"/>
        <v>#DIV/0!</v>
      </c>
      <c r="FN178" s="16" t="e">
        <f t="shared" si="37"/>
        <v>#DIV/0!</v>
      </c>
      <c r="FO178" s="16" t="e">
        <f t="shared" si="38"/>
        <v>#DIV/0!</v>
      </c>
    </row>
    <row r="179" spans="156:171" x14ac:dyDescent="0.2">
      <c r="EZ179" s="13">
        <f t="shared" si="28"/>
        <v>0</v>
      </c>
      <c r="FA179" s="13">
        <f t="shared" si="29"/>
        <v>0</v>
      </c>
      <c r="FB179" s="13">
        <f t="shared" si="30"/>
        <v>0</v>
      </c>
      <c r="FC179" s="13">
        <f>IF(K179=2,[1]Assumptions!$B$14,IF([1]Ferndale!K179=3,[1]Assumptions!$B$15,IF([1]Ferndale!K179=4,[1]Assumptions!$B$16,0)))</f>
        <v>0</v>
      </c>
      <c r="FD179" s="28"/>
      <c r="FE179" s="13">
        <f t="shared" si="31"/>
        <v>0</v>
      </c>
      <c r="FF179" s="13">
        <f>(J179/2)*[1]Assumptions!$H$2</f>
        <v>0</v>
      </c>
      <c r="FG179" s="13">
        <f t="shared" si="32"/>
        <v>0</v>
      </c>
      <c r="FH179" s="13">
        <f t="shared" si="33"/>
        <v>0</v>
      </c>
      <c r="FI179" s="13">
        <f t="shared" si="34"/>
        <v>0</v>
      </c>
      <c r="FJ179" s="14" t="e">
        <f t="shared" si="26"/>
        <v>#DIV/0!</v>
      </c>
      <c r="FK179" s="15">
        <f t="shared" si="27"/>
        <v>0</v>
      </c>
      <c r="FL179" s="16" t="e">
        <f t="shared" si="35"/>
        <v>#DIV/0!</v>
      </c>
      <c r="FM179" s="16" t="e">
        <f t="shared" si="36"/>
        <v>#DIV/0!</v>
      </c>
      <c r="FN179" s="16" t="e">
        <f t="shared" si="37"/>
        <v>#DIV/0!</v>
      </c>
      <c r="FO179" s="16" t="e">
        <f t="shared" si="38"/>
        <v>#DIV/0!</v>
      </c>
    </row>
    <row r="180" spans="156:171" x14ac:dyDescent="0.2">
      <c r="EZ180" s="13">
        <f t="shared" si="28"/>
        <v>0</v>
      </c>
      <c r="FA180" s="13">
        <f t="shared" si="29"/>
        <v>0</v>
      </c>
      <c r="FB180" s="13">
        <f t="shared" si="30"/>
        <v>0</v>
      </c>
      <c r="FC180" s="13">
        <f>IF(K180=2,[1]Assumptions!$B$14,IF([1]Ferndale!K180=3,[1]Assumptions!$B$15,IF([1]Ferndale!K180=4,[1]Assumptions!$B$16,0)))</f>
        <v>0</v>
      </c>
      <c r="FD180" s="28"/>
      <c r="FE180" s="13">
        <f t="shared" si="31"/>
        <v>0</v>
      </c>
      <c r="FF180" s="13">
        <f>(J180/2)*[1]Assumptions!$H$2</f>
        <v>0</v>
      </c>
      <c r="FG180" s="13">
        <f t="shared" si="32"/>
        <v>0</v>
      </c>
      <c r="FH180" s="13">
        <f t="shared" si="33"/>
        <v>0</v>
      </c>
      <c r="FI180" s="13">
        <f t="shared" si="34"/>
        <v>0</v>
      </c>
      <c r="FJ180" s="14" t="e">
        <f t="shared" si="26"/>
        <v>#DIV/0!</v>
      </c>
      <c r="FK180" s="15">
        <f t="shared" si="27"/>
        <v>0</v>
      </c>
      <c r="FL180" s="16" t="e">
        <f t="shared" si="35"/>
        <v>#DIV/0!</v>
      </c>
      <c r="FM180" s="16" t="e">
        <f t="shared" si="36"/>
        <v>#DIV/0!</v>
      </c>
      <c r="FN180" s="16" t="e">
        <f t="shared" si="37"/>
        <v>#DIV/0!</v>
      </c>
      <c r="FO180" s="16" t="e">
        <f t="shared" si="38"/>
        <v>#DIV/0!</v>
      </c>
    </row>
    <row r="181" spans="156:171" x14ac:dyDescent="0.2">
      <c r="EZ181" s="13">
        <f t="shared" si="28"/>
        <v>0</v>
      </c>
      <c r="FA181" s="13">
        <f t="shared" si="29"/>
        <v>0</v>
      </c>
      <c r="FB181" s="13">
        <f t="shared" si="30"/>
        <v>0</v>
      </c>
      <c r="FC181" s="13">
        <f>IF(K181=2,[1]Assumptions!$B$14,IF([1]Ferndale!K181=3,[1]Assumptions!$B$15,IF([1]Ferndale!K181=4,[1]Assumptions!$B$16,0)))</f>
        <v>0</v>
      </c>
      <c r="FD181" s="28"/>
      <c r="FE181" s="13">
        <f t="shared" si="31"/>
        <v>0</v>
      </c>
      <c r="FF181" s="13">
        <f>(J181/2)*[1]Assumptions!$H$2</f>
        <v>0</v>
      </c>
      <c r="FG181" s="13">
        <f t="shared" si="32"/>
        <v>0</v>
      </c>
      <c r="FH181" s="13">
        <f t="shared" si="33"/>
        <v>0</v>
      </c>
      <c r="FI181" s="13">
        <f t="shared" si="34"/>
        <v>0</v>
      </c>
      <c r="FJ181" s="14" t="e">
        <f t="shared" si="26"/>
        <v>#DIV/0!</v>
      </c>
      <c r="FK181" s="15">
        <f t="shared" si="27"/>
        <v>0</v>
      </c>
      <c r="FL181" s="16" t="e">
        <f t="shared" si="35"/>
        <v>#DIV/0!</v>
      </c>
      <c r="FM181" s="16" t="e">
        <f t="shared" si="36"/>
        <v>#DIV/0!</v>
      </c>
      <c r="FN181" s="16" t="e">
        <f t="shared" si="37"/>
        <v>#DIV/0!</v>
      </c>
      <c r="FO181" s="16" t="e">
        <f t="shared" si="38"/>
        <v>#DIV/0!</v>
      </c>
    </row>
    <row r="182" spans="156:171" x14ac:dyDescent="0.2">
      <c r="EZ182" s="13">
        <f t="shared" si="28"/>
        <v>0</v>
      </c>
      <c r="FA182" s="13">
        <f t="shared" si="29"/>
        <v>0</v>
      </c>
      <c r="FB182" s="13">
        <f t="shared" si="30"/>
        <v>0</v>
      </c>
      <c r="FC182" s="13">
        <f>IF(K182=2,[1]Assumptions!$B$14,IF([1]Ferndale!K182=3,[1]Assumptions!$B$15,IF([1]Ferndale!K182=4,[1]Assumptions!$B$16,0)))</f>
        <v>0</v>
      </c>
      <c r="FD182" s="28"/>
      <c r="FE182" s="13">
        <f t="shared" si="31"/>
        <v>0</v>
      </c>
      <c r="FF182" s="13">
        <f>(J182/2)*[1]Assumptions!$H$2</f>
        <v>0</v>
      </c>
      <c r="FG182" s="13">
        <f t="shared" si="32"/>
        <v>0</v>
      </c>
      <c r="FH182" s="13">
        <f t="shared" si="33"/>
        <v>0</v>
      </c>
      <c r="FI182" s="13">
        <f t="shared" si="34"/>
        <v>0</v>
      </c>
      <c r="FJ182" s="14" t="e">
        <f t="shared" si="26"/>
        <v>#DIV/0!</v>
      </c>
      <c r="FK182" s="15">
        <f t="shared" si="27"/>
        <v>0</v>
      </c>
      <c r="FL182" s="16" t="e">
        <f t="shared" si="35"/>
        <v>#DIV/0!</v>
      </c>
      <c r="FM182" s="16" t="e">
        <f t="shared" si="36"/>
        <v>#DIV/0!</v>
      </c>
      <c r="FN182" s="16" t="e">
        <f t="shared" si="37"/>
        <v>#DIV/0!</v>
      </c>
      <c r="FO182" s="16" t="e">
        <f t="shared" si="38"/>
        <v>#DIV/0!</v>
      </c>
    </row>
    <row r="183" spans="156:171" x14ac:dyDescent="0.2">
      <c r="EZ183" s="13">
        <f t="shared" si="28"/>
        <v>0</v>
      </c>
      <c r="FA183" s="13">
        <f t="shared" si="29"/>
        <v>0</v>
      </c>
      <c r="FB183" s="13">
        <f t="shared" si="30"/>
        <v>0</v>
      </c>
      <c r="FC183" s="13">
        <f>IF(K183=2,[1]Assumptions!$B$14,IF([1]Ferndale!K183=3,[1]Assumptions!$B$15,IF([1]Ferndale!K183=4,[1]Assumptions!$B$16,0)))</f>
        <v>0</v>
      </c>
      <c r="FD183" s="28"/>
      <c r="FE183" s="13">
        <f t="shared" si="31"/>
        <v>0</v>
      </c>
      <c r="FF183" s="13">
        <f>(J183/2)*[1]Assumptions!$H$2</f>
        <v>0</v>
      </c>
      <c r="FG183" s="13">
        <f t="shared" si="32"/>
        <v>0</v>
      </c>
      <c r="FH183" s="13">
        <f t="shared" si="33"/>
        <v>0</v>
      </c>
      <c r="FI183" s="13">
        <f t="shared" si="34"/>
        <v>0</v>
      </c>
      <c r="FJ183" s="14" t="e">
        <f t="shared" si="26"/>
        <v>#DIV/0!</v>
      </c>
      <c r="FK183" s="15">
        <f t="shared" si="27"/>
        <v>0</v>
      </c>
      <c r="FL183" s="16" t="e">
        <f t="shared" si="35"/>
        <v>#DIV/0!</v>
      </c>
      <c r="FM183" s="16" t="e">
        <f t="shared" si="36"/>
        <v>#DIV/0!</v>
      </c>
      <c r="FN183" s="16" t="e">
        <f t="shared" si="37"/>
        <v>#DIV/0!</v>
      </c>
      <c r="FO183" s="16" t="e">
        <f t="shared" si="38"/>
        <v>#DIV/0!</v>
      </c>
    </row>
    <row r="184" spans="156:171" x14ac:dyDescent="0.2">
      <c r="EZ184" s="13">
        <f t="shared" si="28"/>
        <v>0</v>
      </c>
      <c r="FA184" s="13">
        <f t="shared" si="29"/>
        <v>0</v>
      </c>
      <c r="FB184" s="13">
        <f t="shared" si="30"/>
        <v>0</v>
      </c>
      <c r="FC184" s="13">
        <f>IF(K184=2,[1]Assumptions!$B$14,IF([1]Ferndale!K184=3,[1]Assumptions!$B$15,IF([1]Ferndale!K184=4,[1]Assumptions!$B$16,0)))</f>
        <v>0</v>
      </c>
      <c r="FD184" s="28"/>
      <c r="FE184" s="13">
        <f t="shared" si="31"/>
        <v>0</v>
      </c>
      <c r="FF184" s="13">
        <f>(J184/2)*[1]Assumptions!$H$2</f>
        <v>0</v>
      </c>
      <c r="FG184" s="13">
        <f t="shared" si="32"/>
        <v>0</v>
      </c>
      <c r="FH184" s="13">
        <f t="shared" si="33"/>
        <v>0</v>
      </c>
      <c r="FI184" s="13">
        <f t="shared" si="34"/>
        <v>0</v>
      </c>
      <c r="FJ184" s="14" t="e">
        <f t="shared" si="26"/>
        <v>#DIV/0!</v>
      </c>
      <c r="FK184" s="15">
        <f t="shared" si="27"/>
        <v>0</v>
      </c>
      <c r="FL184" s="16" t="e">
        <f t="shared" si="35"/>
        <v>#DIV/0!</v>
      </c>
      <c r="FM184" s="16" t="e">
        <f t="shared" si="36"/>
        <v>#DIV/0!</v>
      </c>
      <c r="FN184" s="16" t="e">
        <f t="shared" si="37"/>
        <v>#DIV/0!</v>
      </c>
      <c r="FO184" s="16" t="e">
        <f t="shared" si="38"/>
        <v>#DIV/0!</v>
      </c>
    </row>
    <row r="185" spans="156:171" x14ac:dyDescent="0.2">
      <c r="EZ185" s="13">
        <f t="shared" si="28"/>
        <v>0</v>
      </c>
      <c r="FA185" s="13">
        <f t="shared" si="29"/>
        <v>0</v>
      </c>
      <c r="FB185" s="13">
        <f t="shared" si="30"/>
        <v>0</v>
      </c>
      <c r="FC185" s="13">
        <f>IF(K185=2,[1]Assumptions!$B$14,IF([1]Ferndale!K185=3,[1]Assumptions!$B$15,IF([1]Ferndale!K185=4,[1]Assumptions!$B$16,0)))</f>
        <v>0</v>
      </c>
      <c r="FD185" s="28"/>
      <c r="FE185" s="13">
        <f t="shared" si="31"/>
        <v>0</v>
      </c>
      <c r="FF185" s="13">
        <f>(J185/2)*[1]Assumptions!$H$2</f>
        <v>0</v>
      </c>
      <c r="FG185" s="13">
        <f t="shared" si="32"/>
        <v>0</v>
      </c>
      <c r="FH185" s="13">
        <f t="shared" si="33"/>
        <v>0</v>
      </c>
      <c r="FI185" s="13">
        <f t="shared" si="34"/>
        <v>0</v>
      </c>
      <c r="FJ185" s="14" t="e">
        <f t="shared" si="26"/>
        <v>#DIV/0!</v>
      </c>
      <c r="FK185" s="15">
        <f t="shared" si="27"/>
        <v>0</v>
      </c>
      <c r="FL185" s="16" t="e">
        <f t="shared" si="35"/>
        <v>#DIV/0!</v>
      </c>
      <c r="FM185" s="16" t="e">
        <f t="shared" si="36"/>
        <v>#DIV/0!</v>
      </c>
      <c r="FN185" s="16" t="e">
        <f t="shared" si="37"/>
        <v>#DIV/0!</v>
      </c>
      <c r="FO185" s="16" t="e">
        <f t="shared" si="38"/>
        <v>#DIV/0!</v>
      </c>
    </row>
    <row r="186" spans="156:171" x14ac:dyDescent="0.2">
      <c r="EZ186" s="13">
        <f t="shared" si="28"/>
        <v>0</v>
      </c>
      <c r="FA186" s="13">
        <f t="shared" si="29"/>
        <v>0</v>
      </c>
      <c r="FB186" s="13">
        <f t="shared" si="30"/>
        <v>0</v>
      </c>
      <c r="FC186" s="13">
        <f>IF(K186=2,[1]Assumptions!$B$14,IF([1]Ferndale!K186=3,[1]Assumptions!$B$15,IF([1]Ferndale!K186=4,[1]Assumptions!$B$16,0)))</f>
        <v>0</v>
      </c>
      <c r="FD186" s="28"/>
      <c r="FE186" s="13">
        <f t="shared" si="31"/>
        <v>0</v>
      </c>
      <c r="FF186" s="13">
        <f>(J186/2)*[1]Assumptions!$H$2</f>
        <v>0</v>
      </c>
      <c r="FG186" s="13">
        <f t="shared" si="32"/>
        <v>0</v>
      </c>
      <c r="FH186" s="13">
        <f t="shared" si="33"/>
        <v>0</v>
      </c>
      <c r="FI186" s="13">
        <f t="shared" si="34"/>
        <v>0</v>
      </c>
      <c r="FJ186" s="14" t="e">
        <f t="shared" si="26"/>
        <v>#DIV/0!</v>
      </c>
      <c r="FK186" s="15">
        <f t="shared" si="27"/>
        <v>0</v>
      </c>
      <c r="FL186" s="16" t="e">
        <f t="shared" si="35"/>
        <v>#DIV/0!</v>
      </c>
      <c r="FM186" s="16" t="e">
        <f t="shared" si="36"/>
        <v>#DIV/0!</v>
      </c>
      <c r="FN186" s="16" t="e">
        <f t="shared" si="37"/>
        <v>#DIV/0!</v>
      </c>
      <c r="FO186" s="16" t="e">
        <f t="shared" si="38"/>
        <v>#DIV/0!</v>
      </c>
    </row>
    <row r="187" spans="156:171" x14ac:dyDescent="0.2">
      <c r="EZ187" s="13">
        <f t="shared" si="28"/>
        <v>0</v>
      </c>
      <c r="FA187" s="13">
        <f t="shared" si="29"/>
        <v>0</v>
      </c>
      <c r="FB187" s="13">
        <f t="shared" si="30"/>
        <v>0</v>
      </c>
      <c r="FC187" s="13">
        <f>IF(K187=2,[1]Assumptions!$B$14,IF([1]Ferndale!K187=3,[1]Assumptions!$B$15,IF([1]Ferndale!K187=4,[1]Assumptions!$B$16,0)))</f>
        <v>0</v>
      </c>
      <c r="FD187" s="28"/>
      <c r="FE187" s="13">
        <f t="shared" si="31"/>
        <v>0</v>
      </c>
      <c r="FF187" s="13">
        <f>(J187/2)*[1]Assumptions!$H$2</f>
        <v>0</v>
      </c>
      <c r="FG187" s="13">
        <f t="shared" si="32"/>
        <v>0</v>
      </c>
      <c r="FH187" s="13">
        <f t="shared" si="33"/>
        <v>0</v>
      </c>
      <c r="FI187" s="13">
        <f t="shared" si="34"/>
        <v>0</v>
      </c>
      <c r="FJ187" s="14" t="e">
        <f t="shared" si="26"/>
        <v>#DIV/0!</v>
      </c>
      <c r="FK187" s="15">
        <f t="shared" si="27"/>
        <v>0</v>
      </c>
      <c r="FL187" s="16" t="e">
        <f t="shared" si="35"/>
        <v>#DIV/0!</v>
      </c>
      <c r="FM187" s="16" t="e">
        <f t="shared" si="36"/>
        <v>#DIV/0!</v>
      </c>
      <c r="FN187" s="16" t="e">
        <f t="shared" si="37"/>
        <v>#DIV/0!</v>
      </c>
      <c r="FO187" s="16" t="e">
        <f t="shared" si="38"/>
        <v>#DIV/0!</v>
      </c>
    </row>
    <row r="188" spans="156:171" x14ac:dyDescent="0.2">
      <c r="EZ188" s="13">
        <f t="shared" si="28"/>
        <v>0</v>
      </c>
      <c r="FA188" s="13">
        <f t="shared" si="29"/>
        <v>0</v>
      </c>
      <c r="FB188" s="13">
        <f t="shared" si="30"/>
        <v>0</v>
      </c>
      <c r="FC188" s="13">
        <f>IF(K188=2,[1]Assumptions!$B$14,IF([1]Ferndale!K188=3,[1]Assumptions!$B$15,IF([1]Ferndale!K188=4,[1]Assumptions!$B$16,0)))</f>
        <v>0</v>
      </c>
      <c r="FD188" s="28"/>
      <c r="FE188" s="13">
        <f t="shared" si="31"/>
        <v>0</v>
      </c>
      <c r="FF188" s="13">
        <f>(J188/2)*[1]Assumptions!$H$2</f>
        <v>0</v>
      </c>
      <c r="FG188" s="13">
        <f t="shared" si="32"/>
        <v>0</v>
      </c>
      <c r="FH188" s="13">
        <f t="shared" si="33"/>
        <v>0</v>
      </c>
      <c r="FI188" s="13">
        <f t="shared" si="34"/>
        <v>0</v>
      </c>
      <c r="FJ188" s="14" t="e">
        <f t="shared" si="26"/>
        <v>#DIV/0!</v>
      </c>
      <c r="FK188" s="15">
        <f t="shared" si="27"/>
        <v>0</v>
      </c>
      <c r="FL188" s="16" t="e">
        <f t="shared" si="35"/>
        <v>#DIV/0!</v>
      </c>
      <c r="FM188" s="16" t="e">
        <f t="shared" si="36"/>
        <v>#DIV/0!</v>
      </c>
      <c r="FN188" s="16" t="e">
        <f t="shared" si="37"/>
        <v>#DIV/0!</v>
      </c>
      <c r="FO188" s="16" t="e">
        <f t="shared" si="38"/>
        <v>#DIV/0!</v>
      </c>
    </row>
    <row r="189" spans="156:171" x14ac:dyDescent="0.2">
      <c r="EZ189" s="13">
        <f t="shared" si="28"/>
        <v>0</v>
      </c>
      <c r="FA189" s="13">
        <f t="shared" si="29"/>
        <v>0</v>
      </c>
      <c r="FB189" s="13">
        <f t="shared" si="30"/>
        <v>0</v>
      </c>
      <c r="FC189" s="13">
        <f>IF(K189=2,[1]Assumptions!$B$14,IF([1]Ferndale!K189=3,[1]Assumptions!$B$15,IF([1]Ferndale!K189=4,[1]Assumptions!$B$16,0)))</f>
        <v>0</v>
      </c>
      <c r="FD189" s="28"/>
      <c r="FE189" s="13">
        <f t="shared" si="31"/>
        <v>0</v>
      </c>
      <c r="FF189" s="13">
        <f>(J189/2)*[1]Assumptions!$H$2</f>
        <v>0</v>
      </c>
      <c r="FG189" s="13">
        <f t="shared" si="32"/>
        <v>0</v>
      </c>
      <c r="FH189" s="13">
        <f t="shared" si="33"/>
        <v>0</v>
      </c>
      <c r="FI189" s="13">
        <f t="shared" si="34"/>
        <v>0</v>
      </c>
      <c r="FJ189" s="14" t="e">
        <f t="shared" si="26"/>
        <v>#DIV/0!</v>
      </c>
      <c r="FK189" s="15">
        <f t="shared" si="27"/>
        <v>0</v>
      </c>
      <c r="FL189" s="16" t="e">
        <f t="shared" si="35"/>
        <v>#DIV/0!</v>
      </c>
      <c r="FM189" s="16" t="e">
        <f t="shared" si="36"/>
        <v>#DIV/0!</v>
      </c>
      <c r="FN189" s="16" t="e">
        <f t="shared" si="37"/>
        <v>#DIV/0!</v>
      </c>
      <c r="FO189" s="16" t="e">
        <f t="shared" si="38"/>
        <v>#DIV/0!</v>
      </c>
    </row>
    <row r="190" spans="156:171" x14ac:dyDescent="0.2">
      <c r="EZ190" s="13">
        <f t="shared" si="28"/>
        <v>0</v>
      </c>
      <c r="FA190" s="13">
        <f t="shared" si="29"/>
        <v>0</v>
      </c>
      <c r="FB190" s="13">
        <f t="shared" si="30"/>
        <v>0</v>
      </c>
      <c r="FC190" s="13">
        <f>IF(K190=2,[1]Assumptions!$B$14,IF([1]Ferndale!K190=3,[1]Assumptions!$B$15,IF([1]Ferndale!K190=4,[1]Assumptions!$B$16,0)))</f>
        <v>0</v>
      </c>
      <c r="FD190" s="28"/>
      <c r="FE190" s="13">
        <f t="shared" si="31"/>
        <v>0</v>
      </c>
      <c r="FF190" s="13">
        <f>(J190/2)*[1]Assumptions!$H$2</f>
        <v>0</v>
      </c>
      <c r="FG190" s="13">
        <f t="shared" si="32"/>
        <v>0</v>
      </c>
      <c r="FH190" s="13">
        <f t="shared" si="33"/>
        <v>0</v>
      </c>
      <c r="FI190" s="13">
        <f t="shared" si="34"/>
        <v>0</v>
      </c>
      <c r="FJ190" s="14" t="e">
        <f t="shared" si="26"/>
        <v>#DIV/0!</v>
      </c>
      <c r="FK190" s="15">
        <f t="shared" si="27"/>
        <v>0</v>
      </c>
      <c r="FL190" s="16" t="e">
        <f t="shared" si="35"/>
        <v>#DIV/0!</v>
      </c>
      <c r="FM190" s="16" t="e">
        <f t="shared" si="36"/>
        <v>#DIV/0!</v>
      </c>
      <c r="FN190" s="16" t="e">
        <f t="shared" si="37"/>
        <v>#DIV/0!</v>
      </c>
      <c r="FO190" s="16" t="e">
        <f t="shared" si="38"/>
        <v>#DIV/0!</v>
      </c>
    </row>
    <row r="191" spans="156:171" x14ac:dyDescent="0.2">
      <c r="EZ191" s="13">
        <f t="shared" si="28"/>
        <v>0</v>
      </c>
      <c r="FA191" s="13">
        <f t="shared" si="29"/>
        <v>0</v>
      </c>
      <c r="FB191" s="13">
        <f t="shared" si="30"/>
        <v>0</v>
      </c>
      <c r="FC191" s="13">
        <f>IF(K191=2,[1]Assumptions!$B$14,IF([1]Ferndale!K191=3,[1]Assumptions!$B$15,IF([1]Ferndale!K191=4,[1]Assumptions!$B$16,0)))</f>
        <v>0</v>
      </c>
      <c r="FD191" s="28"/>
      <c r="FE191" s="13">
        <f t="shared" si="31"/>
        <v>0</v>
      </c>
      <c r="FF191" s="13">
        <f>(J191/2)*[1]Assumptions!$H$2</f>
        <v>0</v>
      </c>
      <c r="FG191" s="13">
        <f t="shared" si="32"/>
        <v>0</v>
      </c>
      <c r="FH191" s="13">
        <f t="shared" si="33"/>
        <v>0</v>
      </c>
      <c r="FI191" s="13">
        <f t="shared" si="34"/>
        <v>0</v>
      </c>
      <c r="FJ191" s="14" t="e">
        <f t="shared" si="26"/>
        <v>#DIV/0!</v>
      </c>
      <c r="FK191" s="15">
        <f t="shared" si="27"/>
        <v>0</v>
      </c>
      <c r="FL191" s="16" t="e">
        <f t="shared" si="35"/>
        <v>#DIV/0!</v>
      </c>
      <c r="FM191" s="16" t="e">
        <f t="shared" si="36"/>
        <v>#DIV/0!</v>
      </c>
      <c r="FN191" s="16" t="e">
        <f t="shared" si="37"/>
        <v>#DIV/0!</v>
      </c>
      <c r="FO191" s="16" t="e">
        <f t="shared" si="38"/>
        <v>#DIV/0!</v>
      </c>
    </row>
    <row r="192" spans="156:171" x14ac:dyDescent="0.2">
      <c r="EZ192" s="13">
        <f t="shared" si="28"/>
        <v>0</v>
      </c>
      <c r="FA192" s="13">
        <f t="shared" si="29"/>
        <v>0</v>
      </c>
      <c r="FB192" s="13">
        <f t="shared" si="30"/>
        <v>0</v>
      </c>
      <c r="FC192" s="13">
        <f>IF(K192=2,[1]Assumptions!$B$14,IF([1]Ferndale!K192=3,[1]Assumptions!$B$15,IF([1]Ferndale!K192=4,[1]Assumptions!$B$16,0)))</f>
        <v>0</v>
      </c>
      <c r="FD192" s="28"/>
      <c r="FE192" s="13">
        <f t="shared" si="31"/>
        <v>0</v>
      </c>
      <c r="FF192" s="13">
        <f>(J192/2)*[1]Assumptions!$H$2</f>
        <v>0</v>
      </c>
      <c r="FG192" s="13">
        <f t="shared" si="32"/>
        <v>0</v>
      </c>
      <c r="FH192" s="13">
        <f t="shared" si="33"/>
        <v>0</v>
      </c>
      <c r="FI192" s="13">
        <f t="shared" si="34"/>
        <v>0</v>
      </c>
      <c r="FJ192" s="14" t="e">
        <f t="shared" si="26"/>
        <v>#DIV/0!</v>
      </c>
      <c r="FK192" s="15">
        <f t="shared" si="27"/>
        <v>0</v>
      </c>
      <c r="FL192" s="16" t="e">
        <f t="shared" si="35"/>
        <v>#DIV/0!</v>
      </c>
      <c r="FM192" s="16" t="e">
        <f t="shared" si="36"/>
        <v>#DIV/0!</v>
      </c>
      <c r="FN192" s="16" t="e">
        <f t="shared" si="37"/>
        <v>#DIV/0!</v>
      </c>
      <c r="FO192" s="16" t="e">
        <f t="shared" si="38"/>
        <v>#DIV/0!</v>
      </c>
    </row>
    <row r="193" spans="156:171" x14ac:dyDescent="0.2">
      <c r="EZ193" s="13">
        <f t="shared" si="28"/>
        <v>0</v>
      </c>
      <c r="FA193" s="13">
        <f t="shared" si="29"/>
        <v>0</v>
      </c>
      <c r="FB193" s="13">
        <f t="shared" si="30"/>
        <v>0</v>
      </c>
      <c r="FC193" s="13">
        <f>IF(K193=2,[1]Assumptions!$B$14,IF([1]Ferndale!K193=3,[1]Assumptions!$B$15,IF([1]Ferndale!K193=4,[1]Assumptions!$B$16,0)))</f>
        <v>0</v>
      </c>
      <c r="FD193" s="28"/>
      <c r="FE193" s="13">
        <f t="shared" si="31"/>
        <v>0</v>
      </c>
      <c r="FF193" s="13">
        <f>(J193/2)*[1]Assumptions!$H$2</f>
        <v>0</v>
      </c>
      <c r="FG193" s="13">
        <f t="shared" si="32"/>
        <v>0</v>
      </c>
      <c r="FH193" s="13">
        <f t="shared" si="33"/>
        <v>0</v>
      </c>
      <c r="FI193" s="13">
        <f t="shared" si="34"/>
        <v>0</v>
      </c>
      <c r="FJ193" s="14" t="e">
        <f t="shared" si="26"/>
        <v>#DIV/0!</v>
      </c>
      <c r="FK193" s="15">
        <f t="shared" si="27"/>
        <v>0</v>
      </c>
      <c r="FL193" s="16" t="e">
        <f t="shared" si="35"/>
        <v>#DIV/0!</v>
      </c>
      <c r="FM193" s="16" t="e">
        <f t="shared" si="36"/>
        <v>#DIV/0!</v>
      </c>
      <c r="FN193" s="16" t="e">
        <f t="shared" si="37"/>
        <v>#DIV/0!</v>
      </c>
      <c r="FO193" s="16" t="e">
        <f t="shared" si="38"/>
        <v>#DIV/0!</v>
      </c>
    </row>
    <row r="194" spans="156:171" x14ac:dyDescent="0.2">
      <c r="EZ194" s="13">
        <f t="shared" si="28"/>
        <v>0</v>
      </c>
      <c r="FA194" s="13">
        <f t="shared" si="29"/>
        <v>0</v>
      </c>
      <c r="FB194" s="13">
        <f t="shared" si="30"/>
        <v>0</v>
      </c>
      <c r="FC194" s="13">
        <f>IF(K194=2,[1]Assumptions!$B$14,IF([1]Ferndale!K194=3,[1]Assumptions!$B$15,IF([1]Ferndale!K194=4,[1]Assumptions!$B$16,0)))</f>
        <v>0</v>
      </c>
      <c r="FD194" s="28"/>
      <c r="FE194" s="13">
        <f t="shared" si="31"/>
        <v>0</v>
      </c>
      <c r="FF194" s="13">
        <f>(J194/2)*[1]Assumptions!$H$2</f>
        <v>0</v>
      </c>
      <c r="FG194" s="13">
        <f t="shared" si="32"/>
        <v>0</v>
      </c>
      <c r="FH194" s="13">
        <f t="shared" si="33"/>
        <v>0</v>
      </c>
      <c r="FI194" s="13">
        <f t="shared" si="34"/>
        <v>0</v>
      </c>
      <c r="FJ194" s="14" t="e">
        <f t="shared" ref="FJ194:FJ257" si="39">FE194/J194</f>
        <v>#DIV/0!</v>
      </c>
      <c r="FK194" s="15">
        <f t="shared" ref="FK194:FK257" si="40">FE194*0.2</f>
        <v>0</v>
      </c>
      <c r="FL194" s="16" t="e">
        <f t="shared" si="35"/>
        <v>#DIV/0!</v>
      </c>
      <c r="FM194" s="16" t="e">
        <f t="shared" si="36"/>
        <v>#DIV/0!</v>
      </c>
      <c r="FN194" s="16" t="e">
        <f t="shared" si="37"/>
        <v>#DIV/0!</v>
      </c>
      <c r="FO194" s="16" t="e">
        <f t="shared" si="38"/>
        <v>#DIV/0!</v>
      </c>
    </row>
    <row r="195" spans="156:171" x14ac:dyDescent="0.2">
      <c r="EZ195" s="13">
        <f t="shared" ref="EZ195:EZ258" si="41">IF(O195&gt;0,O195/R195,0)</f>
        <v>0</v>
      </c>
      <c r="FA195" s="13">
        <f t="shared" ref="FA195:FA258" si="42">IF(O195&gt;0,(O195*0.95)/R195,0)</f>
        <v>0</v>
      </c>
      <c r="FB195" s="13">
        <f t="shared" ref="FB195:FB258" si="43">IF(O195&gt;0,(O195*0.9)/R195,0)</f>
        <v>0</v>
      </c>
      <c r="FC195" s="13">
        <f>IF(K195=2,[1]Assumptions!$B$14,IF([1]Ferndale!K195=3,[1]Assumptions!$B$15,IF([1]Ferndale!K195=4,[1]Assumptions!$B$16,0)))</f>
        <v>0</v>
      </c>
      <c r="FD195" s="28"/>
      <c r="FE195" s="13">
        <f t="shared" ref="FE195:FE258" si="44">FD195*12</f>
        <v>0</v>
      </c>
      <c r="FF195" s="13">
        <f>(J195/2)*[1]Assumptions!$H$2</f>
        <v>0</v>
      </c>
      <c r="FG195" s="13">
        <f t="shared" ref="FG195:FG258" si="45">IF(J195&gt;0,1200,0)</f>
        <v>0</v>
      </c>
      <c r="FH195" s="13">
        <f t="shared" ref="FH195:FH258" si="46">-PMT(0.05/12,360,O195*0.8)</f>
        <v>0</v>
      </c>
      <c r="FI195" s="13">
        <f t="shared" ref="FI195:FI258" si="47">-PMT(0.05/12,360,((O195*0.9)*0.8))</f>
        <v>0</v>
      </c>
      <c r="FJ195" s="14" t="e">
        <f t="shared" si="39"/>
        <v>#DIV/0!</v>
      </c>
      <c r="FK195" s="15">
        <f t="shared" si="40"/>
        <v>0</v>
      </c>
      <c r="FL195" s="16" t="e">
        <f t="shared" ref="FL195:FL258" si="48">(FE195-SUM(FF195:FG195,FK195))/O195</f>
        <v>#DIV/0!</v>
      </c>
      <c r="FM195" s="16" t="e">
        <f t="shared" ref="FM195:FM258" si="49">(FE195-SUM(FF195:FG195,FK195)-(FH195*12))/(O195*0.2)</f>
        <v>#DIV/0!</v>
      </c>
      <c r="FN195" s="16" t="e">
        <f t="shared" ref="FN195:FN258" si="50">(FE195-SUM(FF195:FG195,FK195))/(O195*0.9)</f>
        <v>#DIV/0!</v>
      </c>
      <c r="FO195" s="16" t="e">
        <f t="shared" ref="FO195:FO258" si="51">(FE195-SUM(FF195:FG195)-FK195-(FI195*12))/((O195*0.9)*0.2)</f>
        <v>#DIV/0!</v>
      </c>
    </row>
    <row r="196" spans="156:171" x14ac:dyDescent="0.2">
      <c r="EZ196" s="13">
        <f t="shared" si="41"/>
        <v>0</v>
      </c>
      <c r="FA196" s="13">
        <f t="shared" si="42"/>
        <v>0</v>
      </c>
      <c r="FB196" s="13">
        <f t="shared" si="43"/>
        <v>0</v>
      </c>
      <c r="FC196" s="13">
        <f>IF(K196=2,[1]Assumptions!$B$14,IF([1]Ferndale!K196=3,[1]Assumptions!$B$15,IF([1]Ferndale!K196=4,[1]Assumptions!$B$16,0)))</f>
        <v>0</v>
      </c>
      <c r="FD196" s="28"/>
      <c r="FE196" s="13">
        <f t="shared" si="44"/>
        <v>0</v>
      </c>
      <c r="FF196" s="13">
        <f>(J196/2)*[1]Assumptions!$H$2</f>
        <v>0</v>
      </c>
      <c r="FG196" s="13">
        <f t="shared" si="45"/>
        <v>0</v>
      </c>
      <c r="FH196" s="13">
        <f t="shared" si="46"/>
        <v>0</v>
      </c>
      <c r="FI196" s="13">
        <f t="shared" si="47"/>
        <v>0</v>
      </c>
      <c r="FJ196" s="14" t="e">
        <f t="shared" si="39"/>
        <v>#DIV/0!</v>
      </c>
      <c r="FK196" s="15">
        <f t="shared" si="40"/>
        <v>0</v>
      </c>
      <c r="FL196" s="16" t="e">
        <f t="shared" si="48"/>
        <v>#DIV/0!</v>
      </c>
      <c r="FM196" s="16" t="e">
        <f t="shared" si="49"/>
        <v>#DIV/0!</v>
      </c>
      <c r="FN196" s="16" t="e">
        <f t="shared" si="50"/>
        <v>#DIV/0!</v>
      </c>
      <c r="FO196" s="16" t="e">
        <f t="shared" si="51"/>
        <v>#DIV/0!</v>
      </c>
    </row>
    <row r="197" spans="156:171" x14ac:dyDescent="0.2">
      <c r="EZ197" s="13">
        <f t="shared" si="41"/>
        <v>0</v>
      </c>
      <c r="FA197" s="13">
        <f t="shared" si="42"/>
        <v>0</v>
      </c>
      <c r="FB197" s="13">
        <f t="shared" si="43"/>
        <v>0</v>
      </c>
      <c r="FC197" s="13">
        <f>IF(K197=2,[1]Assumptions!$B$14,IF([1]Ferndale!K197=3,[1]Assumptions!$B$15,IF([1]Ferndale!K197=4,[1]Assumptions!$B$16,0)))</f>
        <v>0</v>
      </c>
      <c r="FD197" s="28"/>
      <c r="FE197" s="13">
        <f t="shared" si="44"/>
        <v>0</v>
      </c>
      <c r="FF197" s="13">
        <f>(J197/2)*[1]Assumptions!$H$2</f>
        <v>0</v>
      </c>
      <c r="FG197" s="13">
        <f t="shared" si="45"/>
        <v>0</v>
      </c>
      <c r="FH197" s="13">
        <f t="shared" si="46"/>
        <v>0</v>
      </c>
      <c r="FI197" s="13">
        <f t="shared" si="47"/>
        <v>0</v>
      </c>
      <c r="FJ197" s="14" t="e">
        <f t="shared" si="39"/>
        <v>#DIV/0!</v>
      </c>
      <c r="FK197" s="15">
        <f t="shared" si="40"/>
        <v>0</v>
      </c>
      <c r="FL197" s="16" t="e">
        <f t="shared" si="48"/>
        <v>#DIV/0!</v>
      </c>
      <c r="FM197" s="16" t="e">
        <f t="shared" si="49"/>
        <v>#DIV/0!</v>
      </c>
      <c r="FN197" s="16" t="e">
        <f t="shared" si="50"/>
        <v>#DIV/0!</v>
      </c>
      <c r="FO197" s="16" t="e">
        <f t="shared" si="51"/>
        <v>#DIV/0!</v>
      </c>
    </row>
    <row r="198" spans="156:171" x14ac:dyDescent="0.2">
      <c r="EZ198" s="13">
        <f t="shared" si="41"/>
        <v>0</v>
      </c>
      <c r="FA198" s="13">
        <f t="shared" si="42"/>
        <v>0</v>
      </c>
      <c r="FB198" s="13">
        <f t="shared" si="43"/>
        <v>0</v>
      </c>
      <c r="FC198" s="13">
        <f>IF(K198=2,[1]Assumptions!$B$14,IF([1]Ferndale!K198=3,[1]Assumptions!$B$15,IF([1]Ferndale!K198=4,[1]Assumptions!$B$16,0)))</f>
        <v>0</v>
      </c>
      <c r="FD198" s="28"/>
      <c r="FE198" s="13">
        <f t="shared" si="44"/>
        <v>0</v>
      </c>
      <c r="FF198" s="13">
        <f>(J198/2)*[1]Assumptions!$H$2</f>
        <v>0</v>
      </c>
      <c r="FG198" s="13">
        <f t="shared" si="45"/>
        <v>0</v>
      </c>
      <c r="FH198" s="13">
        <f t="shared" si="46"/>
        <v>0</v>
      </c>
      <c r="FI198" s="13">
        <f t="shared" si="47"/>
        <v>0</v>
      </c>
      <c r="FJ198" s="14" t="e">
        <f t="shared" si="39"/>
        <v>#DIV/0!</v>
      </c>
      <c r="FK198" s="15">
        <f t="shared" si="40"/>
        <v>0</v>
      </c>
      <c r="FL198" s="16" t="e">
        <f t="shared" si="48"/>
        <v>#DIV/0!</v>
      </c>
      <c r="FM198" s="16" t="e">
        <f t="shared" si="49"/>
        <v>#DIV/0!</v>
      </c>
      <c r="FN198" s="16" t="e">
        <f t="shared" si="50"/>
        <v>#DIV/0!</v>
      </c>
      <c r="FO198" s="16" t="e">
        <f t="shared" si="51"/>
        <v>#DIV/0!</v>
      </c>
    </row>
    <row r="199" spans="156:171" x14ac:dyDescent="0.2">
      <c r="EZ199" s="13">
        <f t="shared" si="41"/>
        <v>0</v>
      </c>
      <c r="FA199" s="13">
        <f t="shared" si="42"/>
        <v>0</v>
      </c>
      <c r="FB199" s="13">
        <f t="shared" si="43"/>
        <v>0</v>
      </c>
      <c r="FC199" s="13">
        <f>IF(K199=2,[1]Assumptions!$B$14,IF([1]Ferndale!K199=3,[1]Assumptions!$B$15,IF([1]Ferndale!K199=4,[1]Assumptions!$B$16,0)))</f>
        <v>0</v>
      </c>
      <c r="FD199" s="28"/>
      <c r="FE199" s="13">
        <f t="shared" si="44"/>
        <v>0</v>
      </c>
      <c r="FF199" s="13">
        <f>(J199/2)*[1]Assumptions!$H$2</f>
        <v>0</v>
      </c>
      <c r="FG199" s="13">
        <f t="shared" si="45"/>
        <v>0</v>
      </c>
      <c r="FH199" s="13">
        <f t="shared" si="46"/>
        <v>0</v>
      </c>
      <c r="FI199" s="13">
        <f t="shared" si="47"/>
        <v>0</v>
      </c>
      <c r="FJ199" s="14" t="e">
        <f t="shared" si="39"/>
        <v>#DIV/0!</v>
      </c>
      <c r="FK199" s="15">
        <f t="shared" si="40"/>
        <v>0</v>
      </c>
      <c r="FL199" s="16" t="e">
        <f t="shared" si="48"/>
        <v>#DIV/0!</v>
      </c>
      <c r="FM199" s="16" t="e">
        <f t="shared" si="49"/>
        <v>#DIV/0!</v>
      </c>
      <c r="FN199" s="16" t="e">
        <f t="shared" si="50"/>
        <v>#DIV/0!</v>
      </c>
      <c r="FO199" s="16" t="e">
        <f t="shared" si="51"/>
        <v>#DIV/0!</v>
      </c>
    </row>
    <row r="200" spans="156:171" x14ac:dyDescent="0.2">
      <c r="EZ200" s="13">
        <f t="shared" si="41"/>
        <v>0</v>
      </c>
      <c r="FA200" s="13">
        <f t="shared" si="42"/>
        <v>0</v>
      </c>
      <c r="FB200" s="13">
        <f t="shared" si="43"/>
        <v>0</v>
      </c>
      <c r="FC200" s="13">
        <f>IF(K200=2,[1]Assumptions!$B$14,IF([1]Ferndale!K200=3,[1]Assumptions!$B$15,IF([1]Ferndale!K200=4,[1]Assumptions!$B$16,0)))</f>
        <v>0</v>
      </c>
      <c r="FD200" s="28"/>
      <c r="FE200" s="13">
        <f t="shared" si="44"/>
        <v>0</v>
      </c>
      <c r="FF200" s="13">
        <f>(J200/2)*[1]Assumptions!$H$2</f>
        <v>0</v>
      </c>
      <c r="FG200" s="13">
        <f t="shared" si="45"/>
        <v>0</v>
      </c>
      <c r="FH200" s="13">
        <f t="shared" si="46"/>
        <v>0</v>
      </c>
      <c r="FI200" s="13">
        <f t="shared" si="47"/>
        <v>0</v>
      </c>
      <c r="FJ200" s="14" t="e">
        <f t="shared" si="39"/>
        <v>#DIV/0!</v>
      </c>
      <c r="FK200" s="15">
        <f t="shared" si="40"/>
        <v>0</v>
      </c>
      <c r="FL200" s="16" t="e">
        <f t="shared" si="48"/>
        <v>#DIV/0!</v>
      </c>
      <c r="FM200" s="16" t="e">
        <f t="shared" si="49"/>
        <v>#DIV/0!</v>
      </c>
      <c r="FN200" s="16" t="e">
        <f t="shared" si="50"/>
        <v>#DIV/0!</v>
      </c>
      <c r="FO200" s="16" t="e">
        <f t="shared" si="51"/>
        <v>#DIV/0!</v>
      </c>
    </row>
    <row r="201" spans="156:171" x14ac:dyDescent="0.2">
      <c r="EZ201" s="13">
        <f t="shared" si="41"/>
        <v>0</v>
      </c>
      <c r="FA201" s="13">
        <f t="shared" si="42"/>
        <v>0</v>
      </c>
      <c r="FB201" s="13">
        <f t="shared" si="43"/>
        <v>0</v>
      </c>
      <c r="FC201" s="13">
        <f>IF(K201=2,[1]Assumptions!$B$14,IF([1]Ferndale!K201=3,[1]Assumptions!$B$15,IF([1]Ferndale!K201=4,[1]Assumptions!$B$16,0)))</f>
        <v>0</v>
      </c>
      <c r="FD201" s="28"/>
      <c r="FE201" s="13">
        <f t="shared" si="44"/>
        <v>0</v>
      </c>
      <c r="FF201" s="13">
        <f>(J201/2)*[1]Assumptions!$H$2</f>
        <v>0</v>
      </c>
      <c r="FG201" s="13">
        <f t="shared" si="45"/>
        <v>0</v>
      </c>
      <c r="FH201" s="13">
        <f t="shared" si="46"/>
        <v>0</v>
      </c>
      <c r="FI201" s="13">
        <f t="shared" si="47"/>
        <v>0</v>
      </c>
      <c r="FJ201" s="14" t="e">
        <f t="shared" si="39"/>
        <v>#DIV/0!</v>
      </c>
      <c r="FK201" s="15">
        <f t="shared" si="40"/>
        <v>0</v>
      </c>
      <c r="FL201" s="16" t="e">
        <f t="shared" si="48"/>
        <v>#DIV/0!</v>
      </c>
      <c r="FM201" s="16" t="e">
        <f t="shared" si="49"/>
        <v>#DIV/0!</v>
      </c>
      <c r="FN201" s="16" t="e">
        <f t="shared" si="50"/>
        <v>#DIV/0!</v>
      </c>
      <c r="FO201" s="16" t="e">
        <f t="shared" si="51"/>
        <v>#DIV/0!</v>
      </c>
    </row>
    <row r="202" spans="156:171" x14ac:dyDescent="0.2">
      <c r="EZ202" s="13">
        <f t="shared" si="41"/>
        <v>0</v>
      </c>
      <c r="FA202" s="13">
        <f t="shared" si="42"/>
        <v>0</v>
      </c>
      <c r="FB202" s="13">
        <f t="shared" si="43"/>
        <v>0</v>
      </c>
      <c r="FC202" s="13">
        <f>IF(K202=2,[1]Assumptions!$B$14,IF([1]Ferndale!K202=3,[1]Assumptions!$B$15,IF([1]Ferndale!K202=4,[1]Assumptions!$B$16,0)))</f>
        <v>0</v>
      </c>
      <c r="FD202" s="28"/>
      <c r="FE202" s="13">
        <f t="shared" si="44"/>
        <v>0</v>
      </c>
      <c r="FF202" s="13">
        <f>(J202/2)*[1]Assumptions!$H$2</f>
        <v>0</v>
      </c>
      <c r="FG202" s="13">
        <f t="shared" si="45"/>
        <v>0</v>
      </c>
      <c r="FH202" s="13">
        <f t="shared" si="46"/>
        <v>0</v>
      </c>
      <c r="FI202" s="13">
        <f t="shared" si="47"/>
        <v>0</v>
      </c>
      <c r="FJ202" s="14" t="e">
        <f t="shared" si="39"/>
        <v>#DIV/0!</v>
      </c>
      <c r="FK202" s="15">
        <f t="shared" si="40"/>
        <v>0</v>
      </c>
      <c r="FL202" s="16" t="e">
        <f t="shared" si="48"/>
        <v>#DIV/0!</v>
      </c>
      <c r="FM202" s="16" t="e">
        <f t="shared" si="49"/>
        <v>#DIV/0!</v>
      </c>
      <c r="FN202" s="16" t="e">
        <f t="shared" si="50"/>
        <v>#DIV/0!</v>
      </c>
      <c r="FO202" s="16" t="e">
        <f t="shared" si="51"/>
        <v>#DIV/0!</v>
      </c>
    </row>
    <row r="203" spans="156:171" x14ac:dyDescent="0.2">
      <c r="EZ203" s="13">
        <f t="shared" si="41"/>
        <v>0</v>
      </c>
      <c r="FA203" s="13">
        <f t="shared" si="42"/>
        <v>0</v>
      </c>
      <c r="FB203" s="13">
        <f t="shared" si="43"/>
        <v>0</v>
      </c>
      <c r="FC203" s="13">
        <f>IF(K203=2,[1]Assumptions!$B$14,IF([1]Ferndale!K203=3,[1]Assumptions!$B$15,IF([1]Ferndale!K203=4,[1]Assumptions!$B$16,0)))</f>
        <v>0</v>
      </c>
      <c r="FD203" s="28"/>
      <c r="FE203" s="13">
        <f t="shared" si="44"/>
        <v>0</v>
      </c>
      <c r="FF203" s="13">
        <f>(J203/2)*[1]Assumptions!$H$2</f>
        <v>0</v>
      </c>
      <c r="FG203" s="13">
        <f t="shared" si="45"/>
        <v>0</v>
      </c>
      <c r="FH203" s="13">
        <f t="shared" si="46"/>
        <v>0</v>
      </c>
      <c r="FI203" s="13">
        <f t="shared" si="47"/>
        <v>0</v>
      </c>
      <c r="FJ203" s="14" t="e">
        <f t="shared" si="39"/>
        <v>#DIV/0!</v>
      </c>
      <c r="FK203" s="15">
        <f t="shared" si="40"/>
        <v>0</v>
      </c>
      <c r="FL203" s="16" t="e">
        <f t="shared" si="48"/>
        <v>#DIV/0!</v>
      </c>
      <c r="FM203" s="16" t="e">
        <f t="shared" si="49"/>
        <v>#DIV/0!</v>
      </c>
      <c r="FN203" s="16" t="e">
        <f t="shared" si="50"/>
        <v>#DIV/0!</v>
      </c>
      <c r="FO203" s="16" t="e">
        <f t="shared" si="51"/>
        <v>#DIV/0!</v>
      </c>
    </row>
    <row r="204" spans="156:171" x14ac:dyDescent="0.2">
      <c r="EZ204" s="13">
        <f t="shared" si="41"/>
        <v>0</v>
      </c>
      <c r="FA204" s="13">
        <f t="shared" si="42"/>
        <v>0</v>
      </c>
      <c r="FB204" s="13">
        <f t="shared" si="43"/>
        <v>0</v>
      </c>
      <c r="FC204" s="13">
        <f>IF(K204=2,[1]Assumptions!$B$14,IF([1]Ferndale!K204=3,[1]Assumptions!$B$15,IF([1]Ferndale!K204=4,[1]Assumptions!$B$16,0)))</f>
        <v>0</v>
      </c>
      <c r="FD204" s="28"/>
      <c r="FE204" s="13">
        <f t="shared" si="44"/>
        <v>0</v>
      </c>
      <c r="FF204" s="13">
        <f>(J204/2)*[1]Assumptions!$H$2</f>
        <v>0</v>
      </c>
      <c r="FG204" s="13">
        <f t="shared" si="45"/>
        <v>0</v>
      </c>
      <c r="FH204" s="13">
        <f t="shared" si="46"/>
        <v>0</v>
      </c>
      <c r="FI204" s="13">
        <f t="shared" si="47"/>
        <v>0</v>
      </c>
      <c r="FJ204" s="14" t="e">
        <f t="shared" si="39"/>
        <v>#DIV/0!</v>
      </c>
      <c r="FK204" s="15">
        <f t="shared" si="40"/>
        <v>0</v>
      </c>
      <c r="FL204" s="16" t="e">
        <f t="shared" si="48"/>
        <v>#DIV/0!</v>
      </c>
      <c r="FM204" s="16" t="e">
        <f t="shared" si="49"/>
        <v>#DIV/0!</v>
      </c>
      <c r="FN204" s="16" t="e">
        <f t="shared" si="50"/>
        <v>#DIV/0!</v>
      </c>
      <c r="FO204" s="16" t="e">
        <f t="shared" si="51"/>
        <v>#DIV/0!</v>
      </c>
    </row>
    <row r="205" spans="156:171" x14ac:dyDescent="0.2">
      <c r="EZ205" s="13">
        <f t="shared" si="41"/>
        <v>0</v>
      </c>
      <c r="FA205" s="13">
        <f t="shared" si="42"/>
        <v>0</v>
      </c>
      <c r="FB205" s="13">
        <f t="shared" si="43"/>
        <v>0</v>
      </c>
      <c r="FC205" s="13">
        <f>IF(K205=2,[1]Assumptions!$B$14,IF([1]Ferndale!K205=3,[1]Assumptions!$B$15,IF([1]Ferndale!K205=4,[1]Assumptions!$B$16,0)))</f>
        <v>0</v>
      </c>
      <c r="FD205" s="28"/>
      <c r="FE205" s="13">
        <f t="shared" si="44"/>
        <v>0</v>
      </c>
      <c r="FF205" s="13">
        <f>(J205/2)*[1]Assumptions!$H$2</f>
        <v>0</v>
      </c>
      <c r="FG205" s="13">
        <f t="shared" si="45"/>
        <v>0</v>
      </c>
      <c r="FH205" s="13">
        <f t="shared" si="46"/>
        <v>0</v>
      </c>
      <c r="FI205" s="13">
        <f t="shared" si="47"/>
        <v>0</v>
      </c>
      <c r="FJ205" s="14" t="e">
        <f t="shared" si="39"/>
        <v>#DIV/0!</v>
      </c>
      <c r="FK205" s="15">
        <f t="shared" si="40"/>
        <v>0</v>
      </c>
      <c r="FL205" s="16" t="e">
        <f t="shared" si="48"/>
        <v>#DIV/0!</v>
      </c>
      <c r="FM205" s="16" t="e">
        <f t="shared" si="49"/>
        <v>#DIV/0!</v>
      </c>
      <c r="FN205" s="16" t="e">
        <f t="shared" si="50"/>
        <v>#DIV/0!</v>
      </c>
      <c r="FO205" s="16" t="e">
        <f t="shared" si="51"/>
        <v>#DIV/0!</v>
      </c>
    </row>
    <row r="206" spans="156:171" x14ac:dyDescent="0.2">
      <c r="EZ206" s="13">
        <f t="shared" si="41"/>
        <v>0</v>
      </c>
      <c r="FA206" s="13">
        <f t="shared" si="42"/>
        <v>0</v>
      </c>
      <c r="FB206" s="13">
        <f t="shared" si="43"/>
        <v>0</v>
      </c>
      <c r="FC206" s="13">
        <f>IF(K206=2,[1]Assumptions!$B$14,IF([1]Ferndale!K206=3,[1]Assumptions!$B$15,IF([1]Ferndale!K206=4,[1]Assumptions!$B$16,0)))</f>
        <v>0</v>
      </c>
      <c r="FD206" s="28"/>
      <c r="FE206" s="13">
        <f t="shared" si="44"/>
        <v>0</v>
      </c>
      <c r="FF206" s="13">
        <f>(J206/2)*[1]Assumptions!$H$2</f>
        <v>0</v>
      </c>
      <c r="FG206" s="13">
        <f t="shared" si="45"/>
        <v>0</v>
      </c>
      <c r="FH206" s="13">
        <f t="shared" si="46"/>
        <v>0</v>
      </c>
      <c r="FI206" s="13">
        <f t="shared" si="47"/>
        <v>0</v>
      </c>
      <c r="FJ206" s="14" t="e">
        <f t="shared" si="39"/>
        <v>#DIV/0!</v>
      </c>
      <c r="FK206" s="15">
        <f t="shared" si="40"/>
        <v>0</v>
      </c>
      <c r="FL206" s="16" t="e">
        <f t="shared" si="48"/>
        <v>#DIV/0!</v>
      </c>
      <c r="FM206" s="16" t="e">
        <f t="shared" si="49"/>
        <v>#DIV/0!</v>
      </c>
      <c r="FN206" s="16" t="e">
        <f t="shared" si="50"/>
        <v>#DIV/0!</v>
      </c>
      <c r="FO206" s="16" t="e">
        <f t="shared" si="51"/>
        <v>#DIV/0!</v>
      </c>
    </row>
    <row r="207" spans="156:171" x14ac:dyDescent="0.2">
      <c r="EZ207" s="13">
        <f t="shared" si="41"/>
        <v>0</v>
      </c>
      <c r="FA207" s="13">
        <f t="shared" si="42"/>
        <v>0</v>
      </c>
      <c r="FB207" s="13">
        <f t="shared" si="43"/>
        <v>0</v>
      </c>
      <c r="FC207" s="13">
        <f>IF(K207=2,[1]Assumptions!$B$14,IF([1]Ferndale!K207=3,[1]Assumptions!$B$15,IF([1]Ferndale!K207=4,[1]Assumptions!$B$16,0)))</f>
        <v>0</v>
      </c>
      <c r="FD207" s="28"/>
      <c r="FE207" s="13">
        <f t="shared" si="44"/>
        <v>0</v>
      </c>
      <c r="FF207" s="13">
        <f>(J207/2)*[1]Assumptions!$H$2</f>
        <v>0</v>
      </c>
      <c r="FG207" s="13">
        <f t="shared" si="45"/>
        <v>0</v>
      </c>
      <c r="FH207" s="13">
        <f t="shared" si="46"/>
        <v>0</v>
      </c>
      <c r="FI207" s="13">
        <f t="shared" si="47"/>
        <v>0</v>
      </c>
      <c r="FJ207" s="14" t="e">
        <f t="shared" si="39"/>
        <v>#DIV/0!</v>
      </c>
      <c r="FK207" s="15">
        <f t="shared" si="40"/>
        <v>0</v>
      </c>
      <c r="FL207" s="16" t="e">
        <f t="shared" si="48"/>
        <v>#DIV/0!</v>
      </c>
      <c r="FM207" s="16" t="e">
        <f t="shared" si="49"/>
        <v>#DIV/0!</v>
      </c>
      <c r="FN207" s="16" t="e">
        <f t="shared" si="50"/>
        <v>#DIV/0!</v>
      </c>
      <c r="FO207" s="16" t="e">
        <f t="shared" si="51"/>
        <v>#DIV/0!</v>
      </c>
    </row>
    <row r="208" spans="156:171" x14ac:dyDescent="0.2">
      <c r="EZ208" s="13">
        <f t="shared" si="41"/>
        <v>0</v>
      </c>
      <c r="FA208" s="13">
        <f t="shared" si="42"/>
        <v>0</v>
      </c>
      <c r="FB208" s="13">
        <f t="shared" si="43"/>
        <v>0</v>
      </c>
      <c r="FC208" s="13">
        <f>IF(K208=2,[1]Assumptions!$B$14,IF([1]Ferndale!K208=3,[1]Assumptions!$B$15,IF([1]Ferndale!K208=4,[1]Assumptions!$B$16,0)))</f>
        <v>0</v>
      </c>
      <c r="FD208" s="28"/>
      <c r="FE208" s="13">
        <f t="shared" si="44"/>
        <v>0</v>
      </c>
      <c r="FF208" s="13">
        <f>(J208/2)*[1]Assumptions!$H$2</f>
        <v>0</v>
      </c>
      <c r="FG208" s="13">
        <f t="shared" si="45"/>
        <v>0</v>
      </c>
      <c r="FH208" s="13">
        <f t="shared" si="46"/>
        <v>0</v>
      </c>
      <c r="FI208" s="13">
        <f t="shared" si="47"/>
        <v>0</v>
      </c>
      <c r="FJ208" s="14" t="e">
        <f t="shared" si="39"/>
        <v>#DIV/0!</v>
      </c>
      <c r="FK208" s="15">
        <f t="shared" si="40"/>
        <v>0</v>
      </c>
      <c r="FL208" s="16" t="e">
        <f t="shared" si="48"/>
        <v>#DIV/0!</v>
      </c>
      <c r="FM208" s="16" t="e">
        <f t="shared" si="49"/>
        <v>#DIV/0!</v>
      </c>
      <c r="FN208" s="16" t="e">
        <f t="shared" si="50"/>
        <v>#DIV/0!</v>
      </c>
      <c r="FO208" s="16" t="e">
        <f t="shared" si="51"/>
        <v>#DIV/0!</v>
      </c>
    </row>
    <row r="209" spans="156:171" x14ac:dyDescent="0.2">
      <c r="EZ209" s="13">
        <f t="shared" si="41"/>
        <v>0</v>
      </c>
      <c r="FA209" s="13">
        <f t="shared" si="42"/>
        <v>0</v>
      </c>
      <c r="FB209" s="13">
        <f t="shared" si="43"/>
        <v>0</v>
      </c>
      <c r="FC209" s="13">
        <f>IF(K209=2,[1]Assumptions!$B$14,IF([1]Ferndale!K209=3,[1]Assumptions!$B$15,IF([1]Ferndale!K209=4,[1]Assumptions!$B$16,0)))</f>
        <v>0</v>
      </c>
      <c r="FD209" s="28"/>
      <c r="FE209" s="13">
        <f t="shared" si="44"/>
        <v>0</v>
      </c>
      <c r="FF209" s="13">
        <f>(J209/2)*[1]Assumptions!$H$2</f>
        <v>0</v>
      </c>
      <c r="FG209" s="13">
        <f t="shared" si="45"/>
        <v>0</v>
      </c>
      <c r="FH209" s="13">
        <f t="shared" si="46"/>
        <v>0</v>
      </c>
      <c r="FI209" s="13">
        <f t="shared" si="47"/>
        <v>0</v>
      </c>
      <c r="FJ209" s="14" t="e">
        <f t="shared" si="39"/>
        <v>#DIV/0!</v>
      </c>
      <c r="FK209" s="15">
        <f t="shared" si="40"/>
        <v>0</v>
      </c>
      <c r="FL209" s="16" t="e">
        <f t="shared" si="48"/>
        <v>#DIV/0!</v>
      </c>
      <c r="FM209" s="16" t="e">
        <f t="shared" si="49"/>
        <v>#DIV/0!</v>
      </c>
      <c r="FN209" s="16" t="e">
        <f t="shared" si="50"/>
        <v>#DIV/0!</v>
      </c>
      <c r="FO209" s="16" t="e">
        <f t="shared" si="51"/>
        <v>#DIV/0!</v>
      </c>
    </row>
    <row r="210" spans="156:171" x14ac:dyDescent="0.2">
      <c r="EZ210" s="13">
        <f t="shared" si="41"/>
        <v>0</v>
      </c>
      <c r="FA210" s="13">
        <f t="shared" si="42"/>
        <v>0</v>
      </c>
      <c r="FB210" s="13">
        <f t="shared" si="43"/>
        <v>0</v>
      </c>
      <c r="FC210" s="13">
        <f>IF(K210=2,[1]Assumptions!$B$14,IF([1]Ferndale!K210=3,[1]Assumptions!$B$15,IF([1]Ferndale!K210=4,[1]Assumptions!$B$16,0)))</f>
        <v>0</v>
      </c>
      <c r="FD210" s="28"/>
      <c r="FE210" s="13">
        <f t="shared" si="44"/>
        <v>0</v>
      </c>
      <c r="FF210" s="13">
        <f>(J210/2)*[1]Assumptions!$H$2</f>
        <v>0</v>
      </c>
      <c r="FG210" s="13">
        <f t="shared" si="45"/>
        <v>0</v>
      </c>
      <c r="FH210" s="13">
        <f t="shared" si="46"/>
        <v>0</v>
      </c>
      <c r="FI210" s="13">
        <f t="shared" si="47"/>
        <v>0</v>
      </c>
      <c r="FJ210" s="14" t="e">
        <f t="shared" si="39"/>
        <v>#DIV/0!</v>
      </c>
      <c r="FK210" s="15">
        <f t="shared" si="40"/>
        <v>0</v>
      </c>
      <c r="FL210" s="16" t="e">
        <f t="shared" si="48"/>
        <v>#DIV/0!</v>
      </c>
      <c r="FM210" s="16" t="e">
        <f t="shared" si="49"/>
        <v>#DIV/0!</v>
      </c>
      <c r="FN210" s="16" t="e">
        <f t="shared" si="50"/>
        <v>#DIV/0!</v>
      </c>
      <c r="FO210" s="16" t="e">
        <f t="shared" si="51"/>
        <v>#DIV/0!</v>
      </c>
    </row>
    <row r="211" spans="156:171" x14ac:dyDescent="0.2">
      <c r="EZ211" s="13">
        <f t="shared" si="41"/>
        <v>0</v>
      </c>
      <c r="FA211" s="13">
        <f t="shared" si="42"/>
        <v>0</v>
      </c>
      <c r="FB211" s="13">
        <f t="shared" si="43"/>
        <v>0</v>
      </c>
      <c r="FC211" s="13">
        <f>IF(K211=2,[1]Assumptions!$B$14,IF([1]Ferndale!K211=3,[1]Assumptions!$B$15,IF([1]Ferndale!K211=4,[1]Assumptions!$B$16,0)))</f>
        <v>0</v>
      </c>
      <c r="FD211" s="28"/>
      <c r="FE211" s="13">
        <f t="shared" si="44"/>
        <v>0</v>
      </c>
      <c r="FF211" s="13">
        <f>(J211/2)*[1]Assumptions!$H$2</f>
        <v>0</v>
      </c>
      <c r="FG211" s="13">
        <f t="shared" si="45"/>
        <v>0</v>
      </c>
      <c r="FH211" s="13">
        <f t="shared" si="46"/>
        <v>0</v>
      </c>
      <c r="FI211" s="13">
        <f t="shared" si="47"/>
        <v>0</v>
      </c>
      <c r="FJ211" s="14" t="e">
        <f t="shared" si="39"/>
        <v>#DIV/0!</v>
      </c>
      <c r="FK211" s="15">
        <f t="shared" si="40"/>
        <v>0</v>
      </c>
      <c r="FL211" s="16" t="e">
        <f t="shared" si="48"/>
        <v>#DIV/0!</v>
      </c>
      <c r="FM211" s="16" t="e">
        <f t="shared" si="49"/>
        <v>#DIV/0!</v>
      </c>
      <c r="FN211" s="16" t="e">
        <f t="shared" si="50"/>
        <v>#DIV/0!</v>
      </c>
      <c r="FO211" s="16" t="e">
        <f t="shared" si="51"/>
        <v>#DIV/0!</v>
      </c>
    </row>
    <row r="212" spans="156:171" x14ac:dyDescent="0.2">
      <c r="EZ212" s="13">
        <f t="shared" si="41"/>
        <v>0</v>
      </c>
      <c r="FA212" s="13">
        <f t="shared" si="42"/>
        <v>0</v>
      </c>
      <c r="FB212" s="13">
        <f t="shared" si="43"/>
        <v>0</v>
      </c>
      <c r="FC212" s="13">
        <f>IF(K212=2,[1]Assumptions!$B$14,IF([1]Ferndale!K212=3,[1]Assumptions!$B$15,IF([1]Ferndale!K212=4,[1]Assumptions!$B$16,0)))</f>
        <v>0</v>
      </c>
      <c r="FD212" s="28"/>
      <c r="FE212" s="13">
        <f t="shared" si="44"/>
        <v>0</v>
      </c>
      <c r="FF212" s="13">
        <f>(J212/2)*[1]Assumptions!$H$2</f>
        <v>0</v>
      </c>
      <c r="FG212" s="13">
        <f t="shared" si="45"/>
        <v>0</v>
      </c>
      <c r="FH212" s="13">
        <f t="shared" si="46"/>
        <v>0</v>
      </c>
      <c r="FI212" s="13">
        <f t="shared" si="47"/>
        <v>0</v>
      </c>
      <c r="FJ212" s="14" t="e">
        <f t="shared" si="39"/>
        <v>#DIV/0!</v>
      </c>
      <c r="FK212" s="15">
        <f t="shared" si="40"/>
        <v>0</v>
      </c>
      <c r="FL212" s="16" t="e">
        <f t="shared" si="48"/>
        <v>#DIV/0!</v>
      </c>
      <c r="FM212" s="16" t="e">
        <f t="shared" si="49"/>
        <v>#DIV/0!</v>
      </c>
      <c r="FN212" s="16" t="e">
        <f t="shared" si="50"/>
        <v>#DIV/0!</v>
      </c>
      <c r="FO212" s="16" t="e">
        <f t="shared" si="51"/>
        <v>#DIV/0!</v>
      </c>
    </row>
    <row r="213" spans="156:171" x14ac:dyDescent="0.2">
      <c r="EZ213" s="13">
        <f t="shared" si="41"/>
        <v>0</v>
      </c>
      <c r="FA213" s="13">
        <f t="shared" si="42"/>
        <v>0</v>
      </c>
      <c r="FB213" s="13">
        <f t="shared" si="43"/>
        <v>0</v>
      </c>
      <c r="FC213" s="13">
        <f>IF(K213=2,[1]Assumptions!$B$14,IF([1]Ferndale!K213=3,[1]Assumptions!$B$15,IF([1]Ferndale!K213=4,[1]Assumptions!$B$16,0)))</f>
        <v>0</v>
      </c>
      <c r="FD213" s="28"/>
      <c r="FE213" s="13">
        <f t="shared" si="44"/>
        <v>0</v>
      </c>
      <c r="FF213" s="13">
        <f>(J213/2)*[1]Assumptions!$H$2</f>
        <v>0</v>
      </c>
      <c r="FG213" s="13">
        <f t="shared" si="45"/>
        <v>0</v>
      </c>
      <c r="FH213" s="13">
        <f t="shared" si="46"/>
        <v>0</v>
      </c>
      <c r="FI213" s="13">
        <f t="shared" si="47"/>
        <v>0</v>
      </c>
      <c r="FJ213" s="14" t="e">
        <f t="shared" si="39"/>
        <v>#DIV/0!</v>
      </c>
      <c r="FK213" s="15">
        <f t="shared" si="40"/>
        <v>0</v>
      </c>
      <c r="FL213" s="16" t="e">
        <f t="shared" si="48"/>
        <v>#DIV/0!</v>
      </c>
      <c r="FM213" s="16" t="e">
        <f t="shared" si="49"/>
        <v>#DIV/0!</v>
      </c>
      <c r="FN213" s="16" t="e">
        <f t="shared" si="50"/>
        <v>#DIV/0!</v>
      </c>
      <c r="FO213" s="16" t="e">
        <f t="shared" si="51"/>
        <v>#DIV/0!</v>
      </c>
    </row>
    <row r="214" spans="156:171" x14ac:dyDescent="0.2">
      <c r="EZ214" s="13">
        <f t="shared" si="41"/>
        <v>0</v>
      </c>
      <c r="FA214" s="13">
        <f t="shared" si="42"/>
        <v>0</v>
      </c>
      <c r="FB214" s="13">
        <f t="shared" si="43"/>
        <v>0</v>
      </c>
      <c r="FC214" s="13">
        <f>IF(K214=2,[1]Assumptions!$B$14,IF([1]Ferndale!K214=3,[1]Assumptions!$B$15,IF([1]Ferndale!K214=4,[1]Assumptions!$B$16,0)))</f>
        <v>0</v>
      </c>
      <c r="FD214" s="28"/>
      <c r="FE214" s="13">
        <f t="shared" si="44"/>
        <v>0</v>
      </c>
      <c r="FF214" s="13">
        <f>(J214/2)*[1]Assumptions!$H$2</f>
        <v>0</v>
      </c>
      <c r="FG214" s="13">
        <f t="shared" si="45"/>
        <v>0</v>
      </c>
      <c r="FH214" s="13">
        <f t="shared" si="46"/>
        <v>0</v>
      </c>
      <c r="FI214" s="13">
        <f t="shared" si="47"/>
        <v>0</v>
      </c>
      <c r="FJ214" s="14" t="e">
        <f t="shared" si="39"/>
        <v>#DIV/0!</v>
      </c>
      <c r="FK214" s="15">
        <f t="shared" si="40"/>
        <v>0</v>
      </c>
      <c r="FL214" s="16" t="e">
        <f t="shared" si="48"/>
        <v>#DIV/0!</v>
      </c>
      <c r="FM214" s="16" t="e">
        <f t="shared" si="49"/>
        <v>#DIV/0!</v>
      </c>
      <c r="FN214" s="16" t="e">
        <f t="shared" si="50"/>
        <v>#DIV/0!</v>
      </c>
      <c r="FO214" s="16" t="e">
        <f t="shared" si="51"/>
        <v>#DIV/0!</v>
      </c>
    </row>
    <row r="215" spans="156:171" x14ac:dyDescent="0.2">
      <c r="EZ215" s="13">
        <f t="shared" si="41"/>
        <v>0</v>
      </c>
      <c r="FA215" s="13">
        <f t="shared" si="42"/>
        <v>0</v>
      </c>
      <c r="FB215" s="13">
        <f t="shared" si="43"/>
        <v>0</v>
      </c>
      <c r="FC215" s="13">
        <f>IF(K215=2,[1]Assumptions!$B$14,IF([1]Ferndale!K215=3,[1]Assumptions!$B$15,IF([1]Ferndale!K215=4,[1]Assumptions!$B$16,0)))</f>
        <v>0</v>
      </c>
      <c r="FD215" s="28"/>
      <c r="FE215" s="13">
        <f t="shared" si="44"/>
        <v>0</v>
      </c>
      <c r="FF215" s="13">
        <f>(J215/2)*[1]Assumptions!$H$2</f>
        <v>0</v>
      </c>
      <c r="FG215" s="13">
        <f t="shared" si="45"/>
        <v>0</v>
      </c>
      <c r="FH215" s="13">
        <f t="shared" si="46"/>
        <v>0</v>
      </c>
      <c r="FI215" s="13">
        <f t="shared" si="47"/>
        <v>0</v>
      </c>
      <c r="FJ215" s="14" t="e">
        <f t="shared" si="39"/>
        <v>#DIV/0!</v>
      </c>
      <c r="FK215" s="15">
        <f t="shared" si="40"/>
        <v>0</v>
      </c>
      <c r="FL215" s="16" t="e">
        <f t="shared" si="48"/>
        <v>#DIV/0!</v>
      </c>
      <c r="FM215" s="16" t="e">
        <f t="shared" si="49"/>
        <v>#DIV/0!</v>
      </c>
      <c r="FN215" s="16" t="e">
        <f t="shared" si="50"/>
        <v>#DIV/0!</v>
      </c>
      <c r="FO215" s="16" t="e">
        <f t="shared" si="51"/>
        <v>#DIV/0!</v>
      </c>
    </row>
    <row r="216" spans="156:171" x14ac:dyDescent="0.2">
      <c r="EZ216" s="13">
        <f t="shared" si="41"/>
        <v>0</v>
      </c>
      <c r="FA216" s="13">
        <f t="shared" si="42"/>
        <v>0</v>
      </c>
      <c r="FB216" s="13">
        <f t="shared" si="43"/>
        <v>0</v>
      </c>
      <c r="FC216" s="13">
        <f>IF(K216=2,[1]Assumptions!$B$14,IF([1]Ferndale!K216=3,[1]Assumptions!$B$15,IF([1]Ferndale!K216=4,[1]Assumptions!$B$16,0)))</f>
        <v>0</v>
      </c>
      <c r="FD216" s="28"/>
      <c r="FE216" s="13">
        <f t="shared" si="44"/>
        <v>0</v>
      </c>
      <c r="FF216" s="13">
        <f>(J216/2)*[1]Assumptions!$H$2</f>
        <v>0</v>
      </c>
      <c r="FG216" s="13">
        <f t="shared" si="45"/>
        <v>0</v>
      </c>
      <c r="FH216" s="13">
        <f t="shared" si="46"/>
        <v>0</v>
      </c>
      <c r="FI216" s="13">
        <f t="shared" si="47"/>
        <v>0</v>
      </c>
      <c r="FJ216" s="14" t="e">
        <f t="shared" si="39"/>
        <v>#DIV/0!</v>
      </c>
      <c r="FK216" s="15">
        <f t="shared" si="40"/>
        <v>0</v>
      </c>
      <c r="FL216" s="16" t="e">
        <f t="shared" si="48"/>
        <v>#DIV/0!</v>
      </c>
      <c r="FM216" s="16" t="e">
        <f t="shared" si="49"/>
        <v>#DIV/0!</v>
      </c>
      <c r="FN216" s="16" t="e">
        <f t="shared" si="50"/>
        <v>#DIV/0!</v>
      </c>
      <c r="FO216" s="16" t="e">
        <f t="shared" si="51"/>
        <v>#DIV/0!</v>
      </c>
    </row>
    <row r="217" spans="156:171" x14ac:dyDescent="0.2">
      <c r="EZ217" s="13">
        <f t="shared" si="41"/>
        <v>0</v>
      </c>
      <c r="FA217" s="13">
        <f t="shared" si="42"/>
        <v>0</v>
      </c>
      <c r="FB217" s="13">
        <f t="shared" si="43"/>
        <v>0</v>
      </c>
      <c r="FC217" s="13">
        <f>IF(K217=2,[1]Assumptions!$B$14,IF([1]Ferndale!K217=3,[1]Assumptions!$B$15,IF([1]Ferndale!K217=4,[1]Assumptions!$B$16,0)))</f>
        <v>0</v>
      </c>
      <c r="FD217" s="28"/>
      <c r="FE217" s="13">
        <f t="shared" si="44"/>
        <v>0</v>
      </c>
      <c r="FF217" s="13">
        <f>(J217/2)*[1]Assumptions!$H$2</f>
        <v>0</v>
      </c>
      <c r="FG217" s="13">
        <f t="shared" si="45"/>
        <v>0</v>
      </c>
      <c r="FH217" s="13">
        <f t="shared" si="46"/>
        <v>0</v>
      </c>
      <c r="FI217" s="13">
        <f t="shared" si="47"/>
        <v>0</v>
      </c>
      <c r="FJ217" s="14" t="e">
        <f t="shared" si="39"/>
        <v>#DIV/0!</v>
      </c>
      <c r="FK217" s="15">
        <f t="shared" si="40"/>
        <v>0</v>
      </c>
      <c r="FL217" s="16" t="e">
        <f t="shared" si="48"/>
        <v>#DIV/0!</v>
      </c>
      <c r="FM217" s="16" t="e">
        <f t="shared" si="49"/>
        <v>#DIV/0!</v>
      </c>
      <c r="FN217" s="16" t="e">
        <f t="shared" si="50"/>
        <v>#DIV/0!</v>
      </c>
      <c r="FO217" s="16" t="e">
        <f t="shared" si="51"/>
        <v>#DIV/0!</v>
      </c>
    </row>
    <row r="218" spans="156:171" x14ac:dyDescent="0.2">
      <c r="EZ218" s="13">
        <f t="shared" si="41"/>
        <v>0</v>
      </c>
      <c r="FA218" s="13">
        <f t="shared" si="42"/>
        <v>0</v>
      </c>
      <c r="FB218" s="13">
        <f t="shared" si="43"/>
        <v>0</v>
      </c>
      <c r="FC218" s="13">
        <f>IF(K218=2,[1]Assumptions!$B$14,IF([1]Ferndale!K218=3,[1]Assumptions!$B$15,IF([1]Ferndale!K218=4,[1]Assumptions!$B$16,0)))</f>
        <v>0</v>
      </c>
      <c r="FD218" s="28"/>
      <c r="FE218" s="13">
        <f t="shared" si="44"/>
        <v>0</v>
      </c>
      <c r="FF218" s="13">
        <f>(J218/2)*[1]Assumptions!$H$2</f>
        <v>0</v>
      </c>
      <c r="FG218" s="13">
        <f t="shared" si="45"/>
        <v>0</v>
      </c>
      <c r="FH218" s="13">
        <f t="shared" si="46"/>
        <v>0</v>
      </c>
      <c r="FI218" s="13">
        <f t="shared" si="47"/>
        <v>0</v>
      </c>
      <c r="FJ218" s="14" t="e">
        <f t="shared" si="39"/>
        <v>#DIV/0!</v>
      </c>
      <c r="FK218" s="15">
        <f t="shared" si="40"/>
        <v>0</v>
      </c>
      <c r="FL218" s="16" t="e">
        <f t="shared" si="48"/>
        <v>#DIV/0!</v>
      </c>
      <c r="FM218" s="16" t="e">
        <f t="shared" si="49"/>
        <v>#DIV/0!</v>
      </c>
      <c r="FN218" s="16" t="e">
        <f t="shared" si="50"/>
        <v>#DIV/0!</v>
      </c>
      <c r="FO218" s="16" t="e">
        <f t="shared" si="51"/>
        <v>#DIV/0!</v>
      </c>
    </row>
    <row r="219" spans="156:171" x14ac:dyDescent="0.2">
      <c r="EZ219" s="13">
        <f t="shared" si="41"/>
        <v>0</v>
      </c>
      <c r="FA219" s="13">
        <f t="shared" si="42"/>
        <v>0</v>
      </c>
      <c r="FB219" s="13">
        <f t="shared" si="43"/>
        <v>0</v>
      </c>
      <c r="FC219" s="13">
        <f>IF(K219=2,[1]Assumptions!$B$14,IF([1]Ferndale!K219=3,[1]Assumptions!$B$15,IF([1]Ferndale!K219=4,[1]Assumptions!$B$16,0)))</f>
        <v>0</v>
      </c>
      <c r="FD219" s="28"/>
      <c r="FE219" s="13">
        <f t="shared" si="44"/>
        <v>0</v>
      </c>
      <c r="FF219" s="13">
        <f>(J219/2)*[1]Assumptions!$H$2</f>
        <v>0</v>
      </c>
      <c r="FG219" s="13">
        <f t="shared" si="45"/>
        <v>0</v>
      </c>
      <c r="FH219" s="13">
        <f t="shared" si="46"/>
        <v>0</v>
      </c>
      <c r="FI219" s="13">
        <f t="shared" si="47"/>
        <v>0</v>
      </c>
      <c r="FJ219" s="14" t="e">
        <f t="shared" si="39"/>
        <v>#DIV/0!</v>
      </c>
      <c r="FK219" s="15">
        <f t="shared" si="40"/>
        <v>0</v>
      </c>
      <c r="FL219" s="16" t="e">
        <f t="shared" si="48"/>
        <v>#DIV/0!</v>
      </c>
      <c r="FM219" s="16" t="e">
        <f t="shared" si="49"/>
        <v>#DIV/0!</v>
      </c>
      <c r="FN219" s="16" t="e">
        <f t="shared" si="50"/>
        <v>#DIV/0!</v>
      </c>
      <c r="FO219" s="16" t="e">
        <f t="shared" si="51"/>
        <v>#DIV/0!</v>
      </c>
    </row>
    <row r="220" spans="156:171" x14ac:dyDescent="0.2">
      <c r="EZ220" s="13">
        <f t="shared" si="41"/>
        <v>0</v>
      </c>
      <c r="FA220" s="13">
        <f t="shared" si="42"/>
        <v>0</v>
      </c>
      <c r="FB220" s="13">
        <f t="shared" si="43"/>
        <v>0</v>
      </c>
      <c r="FC220" s="13">
        <f>IF(K220=2,[1]Assumptions!$B$14,IF([1]Ferndale!K220=3,[1]Assumptions!$B$15,IF([1]Ferndale!K220=4,[1]Assumptions!$B$16,0)))</f>
        <v>0</v>
      </c>
      <c r="FD220" s="28"/>
      <c r="FE220" s="13">
        <f t="shared" si="44"/>
        <v>0</v>
      </c>
      <c r="FF220" s="13">
        <f>(J220/2)*[1]Assumptions!$H$2</f>
        <v>0</v>
      </c>
      <c r="FG220" s="13">
        <f t="shared" si="45"/>
        <v>0</v>
      </c>
      <c r="FH220" s="13">
        <f t="shared" si="46"/>
        <v>0</v>
      </c>
      <c r="FI220" s="13">
        <f t="shared" si="47"/>
        <v>0</v>
      </c>
      <c r="FJ220" s="14" t="e">
        <f t="shared" si="39"/>
        <v>#DIV/0!</v>
      </c>
      <c r="FK220" s="15">
        <f t="shared" si="40"/>
        <v>0</v>
      </c>
      <c r="FL220" s="16" t="e">
        <f t="shared" si="48"/>
        <v>#DIV/0!</v>
      </c>
      <c r="FM220" s="16" t="e">
        <f t="shared" si="49"/>
        <v>#DIV/0!</v>
      </c>
      <c r="FN220" s="16" t="e">
        <f t="shared" si="50"/>
        <v>#DIV/0!</v>
      </c>
      <c r="FO220" s="16" t="e">
        <f t="shared" si="51"/>
        <v>#DIV/0!</v>
      </c>
    </row>
    <row r="221" spans="156:171" x14ac:dyDescent="0.2">
      <c r="EZ221" s="13">
        <f t="shared" si="41"/>
        <v>0</v>
      </c>
      <c r="FA221" s="13">
        <f t="shared" si="42"/>
        <v>0</v>
      </c>
      <c r="FB221" s="13">
        <f t="shared" si="43"/>
        <v>0</v>
      </c>
      <c r="FC221" s="13">
        <f>IF(K221=2,[1]Assumptions!$B$14,IF([1]Ferndale!K221=3,[1]Assumptions!$B$15,IF([1]Ferndale!K221=4,[1]Assumptions!$B$16,0)))</f>
        <v>0</v>
      </c>
      <c r="FD221" s="28"/>
      <c r="FE221" s="13">
        <f t="shared" si="44"/>
        <v>0</v>
      </c>
      <c r="FF221" s="13">
        <f>(J221/2)*[1]Assumptions!$H$2</f>
        <v>0</v>
      </c>
      <c r="FG221" s="13">
        <f t="shared" si="45"/>
        <v>0</v>
      </c>
      <c r="FH221" s="13">
        <f t="shared" si="46"/>
        <v>0</v>
      </c>
      <c r="FI221" s="13">
        <f t="shared" si="47"/>
        <v>0</v>
      </c>
      <c r="FJ221" s="14" t="e">
        <f t="shared" si="39"/>
        <v>#DIV/0!</v>
      </c>
      <c r="FK221" s="15">
        <f t="shared" si="40"/>
        <v>0</v>
      </c>
      <c r="FL221" s="16" t="e">
        <f t="shared" si="48"/>
        <v>#DIV/0!</v>
      </c>
      <c r="FM221" s="16" t="e">
        <f t="shared" si="49"/>
        <v>#DIV/0!</v>
      </c>
      <c r="FN221" s="16" t="e">
        <f t="shared" si="50"/>
        <v>#DIV/0!</v>
      </c>
      <c r="FO221" s="16" t="e">
        <f t="shared" si="51"/>
        <v>#DIV/0!</v>
      </c>
    </row>
    <row r="222" spans="156:171" x14ac:dyDescent="0.2">
      <c r="EZ222" s="13">
        <f t="shared" si="41"/>
        <v>0</v>
      </c>
      <c r="FA222" s="13">
        <f t="shared" si="42"/>
        <v>0</v>
      </c>
      <c r="FB222" s="13">
        <f t="shared" si="43"/>
        <v>0</v>
      </c>
      <c r="FC222" s="13">
        <f>IF(K222=2,[1]Assumptions!$B$14,IF([1]Ferndale!K222=3,[1]Assumptions!$B$15,IF([1]Ferndale!K222=4,[1]Assumptions!$B$16,0)))</f>
        <v>0</v>
      </c>
      <c r="FD222" s="28"/>
      <c r="FE222" s="13">
        <f t="shared" si="44"/>
        <v>0</v>
      </c>
      <c r="FF222" s="13">
        <f>(J222/2)*[1]Assumptions!$H$2</f>
        <v>0</v>
      </c>
      <c r="FG222" s="13">
        <f t="shared" si="45"/>
        <v>0</v>
      </c>
      <c r="FH222" s="13">
        <f t="shared" si="46"/>
        <v>0</v>
      </c>
      <c r="FI222" s="13">
        <f t="shared" si="47"/>
        <v>0</v>
      </c>
      <c r="FJ222" s="14" t="e">
        <f t="shared" si="39"/>
        <v>#DIV/0!</v>
      </c>
      <c r="FK222" s="15">
        <f t="shared" si="40"/>
        <v>0</v>
      </c>
      <c r="FL222" s="16" t="e">
        <f t="shared" si="48"/>
        <v>#DIV/0!</v>
      </c>
      <c r="FM222" s="16" t="e">
        <f t="shared" si="49"/>
        <v>#DIV/0!</v>
      </c>
      <c r="FN222" s="16" t="e">
        <f t="shared" si="50"/>
        <v>#DIV/0!</v>
      </c>
      <c r="FO222" s="16" t="e">
        <f t="shared" si="51"/>
        <v>#DIV/0!</v>
      </c>
    </row>
    <row r="223" spans="156:171" x14ac:dyDescent="0.2">
      <c r="EZ223" s="13">
        <f t="shared" si="41"/>
        <v>0</v>
      </c>
      <c r="FA223" s="13">
        <f t="shared" si="42"/>
        <v>0</v>
      </c>
      <c r="FB223" s="13">
        <f t="shared" si="43"/>
        <v>0</v>
      </c>
      <c r="FC223" s="13">
        <f>IF(K223=2,[1]Assumptions!$B$14,IF([1]Ferndale!K223=3,[1]Assumptions!$B$15,IF([1]Ferndale!K223=4,[1]Assumptions!$B$16,0)))</f>
        <v>0</v>
      </c>
      <c r="FD223" s="28"/>
      <c r="FE223" s="13">
        <f t="shared" si="44"/>
        <v>0</v>
      </c>
      <c r="FF223" s="13">
        <f>(J223/2)*[1]Assumptions!$H$2</f>
        <v>0</v>
      </c>
      <c r="FG223" s="13">
        <f t="shared" si="45"/>
        <v>0</v>
      </c>
      <c r="FH223" s="13">
        <f t="shared" si="46"/>
        <v>0</v>
      </c>
      <c r="FI223" s="13">
        <f t="shared" si="47"/>
        <v>0</v>
      </c>
      <c r="FJ223" s="14" t="e">
        <f t="shared" si="39"/>
        <v>#DIV/0!</v>
      </c>
      <c r="FK223" s="15">
        <f t="shared" si="40"/>
        <v>0</v>
      </c>
      <c r="FL223" s="16" t="e">
        <f t="shared" si="48"/>
        <v>#DIV/0!</v>
      </c>
      <c r="FM223" s="16" t="e">
        <f t="shared" si="49"/>
        <v>#DIV/0!</v>
      </c>
      <c r="FN223" s="16" t="e">
        <f t="shared" si="50"/>
        <v>#DIV/0!</v>
      </c>
      <c r="FO223" s="16" t="e">
        <f t="shared" si="51"/>
        <v>#DIV/0!</v>
      </c>
    </row>
    <row r="224" spans="156:171" x14ac:dyDescent="0.2">
      <c r="EZ224" s="13">
        <f t="shared" si="41"/>
        <v>0</v>
      </c>
      <c r="FA224" s="13">
        <f t="shared" si="42"/>
        <v>0</v>
      </c>
      <c r="FB224" s="13">
        <f t="shared" si="43"/>
        <v>0</v>
      </c>
      <c r="FC224" s="13">
        <f>IF(K224=2,[1]Assumptions!$B$14,IF([1]Ferndale!K224=3,[1]Assumptions!$B$15,IF([1]Ferndale!K224=4,[1]Assumptions!$B$16,0)))</f>
        <v>0</v>
      </c>
      <c r="FD224" s="28"/>
      <c r="FE224" s="13">
        <f t="shared" si="44"/>
        <v>0</v>
      </c>
      <c r="FF224" s="13">
        <f>(J224/2)*[1]Assumptions!$H$2</f>
        <v>0</v>
      </c>
      <c r="FG224" s="13">
        <f t="shared" si="45"/>
        <v>0</v>
      </c>
      <c r="FH224" s="13">
        <f t="shared" si="46"/>
        <v>0</v>
      </c>
      <c r="FI224" s="13">
        <f t="shared" si="47"/>
        <v>0</v>
      </c>
      <c r="FJ224" s="14" t="e">
        <f t="shared" si="39"/>
        <v>#DIV/0!</v>
      </c>
      <c r="FK224" s="15">
        <f t="shared" si="40"/>
        <v>0</v>
      </c>
      <c r="FL224" s="16" t="e">
        <f t="shared" si="48"/>
        <v>#DIV/0!</v>
      </c>
      <c r="FM224" s="16" t="e">
        <f t="shared" si="49"/>
        <v>#DIV/0!</v>
      </c>
      <c r="FN224" s="16" t="e">
        <f t="shared" si="50"/>
        <v>#DIV/0!</v>
      </c>
      <c r="FO224" s="16" t="e">
        <f t="shared" si="51"/>
        <v>#DIV/0!</v>
      </c>
    </row>
    <row r="225" spans="156:171" x14ac:dyDescent="0.2">
      <c r="EZ225" s="13">
        <f t="shared" si="41"/>
        <v>0</v>
      </c>
      <c r="FA225" s="13">
        <f t="shared" si="42"/>
        <v>0</v>
      </c>
      <c r="FB225" s="13">
        <f t="shared" si="43"/>
        <v>0</v>
      </c>
      <c r="FC225" s="13">
        <f>IF(K225=2,[1]Assumptions!$B$14,IF([1]Ferndale!K225=3,[1]Assumptions!$B$15,IF([1]Ferndale!K225=4,[1]Assumptions!$B$16,0)))</f>
        <v>0</v>
      </c>
      <c r="FD225" s="28"/>
      <c r="FE225" s="13">
        <f t="shared" si="44"/>
        <v>0</v>
      </c>
      <c r="FF225" s="13">
        <f>(J225/2)*[1]Assumptions!$H$2</f>
        <v>0</v>
      </c>
      <c r="FG225" s="13">
        <f t="shared" si="45"/>
        <v>0</v>
      </c>
      <c r="FH225" s="13">
        <f t="shared" si="46"/>
        <v>0</v>
      </c>
      <c r="FI225" s="13">
        <f t="shared" si="47"/>
        <v>0</v>
      </c>
      <c r="FJ225" s="14" t="e">
        <f t="shared" si="39"/>
        <v>#DIV/0!</v>
      </c>
      <c r="FK225" s="15">
        <f t="shared" si="40"/>
        <v>0</v>
      </c>
      <c r="FL225" s="16" t="e">
        <f t="shared" si="48"/>
        <v>#DIV/0!</v>
      </c>
      <c r="FM225" s="16" t="e">
        <f t="shared" si="49"/>
        <v>#DIV/0!</v>
      </c>
      <c r="FN225" s="16" t="e">
        <f t="shared" si="50"/>
        <v>#DIV/0!</v>
      </c>
      <c r="FO225" s="16" t="e">
        <f t="shared" si="51"/>
        <v>#DIV/0!</v>
      </c>
    </row>
    <row r="226" spans="156:171" x14ac:dyDescent="0.2">
      <c r="EZ226" s="13">
        <f t="shared" si="41"/>
        <v>0</v>
      </c>
      <c r="FA226" s="13">
        <f t="shared" si="42"/>
        <v>0</v>
      </c>
      <c r="FB226" s="13">
        <f t="shared" si="43"/>
        <v>0</v>
      </c>
      <c r="FC226" s="13">
        <f>IF(K226=2,[1]Assumptions!$B$14,IF([1]Ferndale!K226=3,[1]Assumptions!$B$15,IF([1]Ferndale!K226=4,[1]Assumptions!$B$16,0)))</f>
        <v>0</v>
      </c>
      <c r="FD226" s="28"/>
      <c r="FE226" s="13">
        <f t="shared" si="44"/>
        <v>0</v>
      </c>
      <c r="FF226" s="13">
        <f>(J226/2)*[1]Assumptions!$H$2</f>
        <v>0</v>
      </c>
      <c r="FG226" s="13">
        <f t="shared" si="45"/>
        <v>0</v>
      </c>
      <c r="FH226" s="13">
        <f t="shared" si="46"/>
        <v>0</v>
      </c>
      <c r="FI226" s="13">
        <f t="shared" si="47"/>
        <v>0</v>
      </c>
      <c r="FJ226" s="14" t="e">
        <f t="shared" si="39"/>
        <v>#DIV/0!</v>
      </c>
      <c r="FK226" s="15">
        <f t="shared" si="40"/>
        <v>0</v>
      </c>
      <c r="FL226" s="16" t="e">
        <f t="shared" si="48"/>
        <v>#DIV/0!</v>
      </c>
      <c r="FM226" s="16" t="e">
        <f t="shared" si="49"/>
        <v>#DIV/0!</v>
      </c>
      <c r="FN226" s="16" t="e">
        <f t="shared" si="50"/>
        <v>#DIV/0!</v>
      </c>
      <c r="FO226" s="16" t="e">
        <f t="shared" si="51"/>
        <v>#DIV/0!</v>
      </c>
    </row>
    <row r="227" spans="156:171" x14ac:dyDescent="0.2">
      <c r="EZ227" s="13">
        <f t="shared" si="41"/>
        <v>0</v>
      </c>
      <c r="FA227" s="13">
        <f t="shared" si="42"/>
        <v>0</v>
      </c>
      <c r="FB227" s="13">
        <f t="shared" si="43"/>
        <v>0</v>
      </c>
      <c r="FC227" s="13">
        <f>IF(K227=2,[1]Assumptions!$B$14,IF([1]Ferndale!K227=3,[1]Assumptions!$B$15,IF([1]Ferndale!K227=4,[1]Assumptions!$B$16,0)))</f>
        <v>0</v>
      </c>
      <c r="FD227" s="28"/>
      <c r="FE227" s="13">
        <f t="shared" si="44"/>
        <v>0</v>
      </c>
      <c r="FF227" s="13">
        <f>(J227/2)*[1]Assumptions!$H$2</f>
        <v>0</v>
      </c>
      <c r="FG227" s="13">
        <f t="shared" si="45"/>
        <v>0</v>
      </c>
      <c r="FH227" s="13">
        <f t="shared" si="46"/>
        <v>0</v>
      </c>
      <c r="FI227" s="13">
        <f t="shared" si="47"/>
        <v>0</v>
      </c>
      <c r="FJ227" s="14" t="e">
        <f t="shared" si="39"/>
        <v>#DIV/0!</v>
      </c>
      <c r="FK227" s="15">
        <f t="shared" si="40"/>
        <v>0</v>
      </c>
      <c r="FL227" s="16" t="e">
        <f t="shared" si="48"/>
        <v>#DIV/0!</v>
      </c>
      <c r="FM227" s="16" t="e">
        <f t="shared" si="49"/>
        <v>#DIV/0!</v>
      </c>
      <c r="FN227" s="16" t="e">
        <f t="shared" si="50"/>
        <v>#DIV/0!</v>
      </c>
      <c r="FO227" s="16" t="e">
        <f t="shared" si="51"/>
        <v>#DIV/0!</v>
      </c>
    </row>
    <row r="228" spans="156:171" x14ac:dyDescent="0.2">
      <c r="EZ228" s="13">
        <f t="shared" si="41"/>
        <v>0</v>
      </c>
      <c r="FA228" s="13">
        <f t="shared" si="42"/>
        <v>0</v>
      </c>
      <c r="FB228" s="13">
        <f t="shared" si="43"/>
        <v>0</v>
      </c>
      <c r="FC228" s="13">
        <f>IF(K228=2,[1]Assumptions!$B$14,IF([1]Ferndale!K228=3,[1]Assumptions!$B$15,IF([1]Ferndale!K228=4,[1]Assumptions!$B$16,0)))</f>
        <v>0</v>
      </c>
      <c r="FD228" s="28"/>
      <c r="FE228" s="13">
        <f t="shared" si="44"/>
        <v>0</v>
      </c>
      <c r="FF228" s="13">
        <f>(J228/2)*[1]Assumptions!$H$2</f>
        <v>0</v>
      </c>
      <c r="FG228" s="13">
        <f t="shared" si="45"/>
        <v>0</v>
      </c>
      <c r="FH228" s="13">
        <f t="shared" si="46"/>
        <v>0</v>
      </c>
      <c r="FI228" s="13">
        <f t="shared" si="47"/>
        <v>0</v>
      </c>
      <c r="FJ228" s="14" t="e">
        <f t="shared" si="39"/>
        <v>#DIV/0!</v>
      </c>
      <c r="FK228" s="15">
        <f t="shared" si="40"/>
        <v>0</v>
      </c>
      <c r="FL228" s="16" t="e">
        <f t="shared" si="48"/>
        <v>#DIV/0!</v>
      </c>
      <c r="FM228" s="16" t="e">
        <f t="shared" si="49"/>
        <v>#DIV/0!</v>
      </c>
      <c r="FN228" s="16" t="e">
        <f t="shared" si="50"/>
        <v>#DIV/0!</v>
      </c>
      <c r="FO228" s="16" t="e">
        <f t="shared" si="51"/>
        <v>#DIV/0!</v>
      </c>
    </row>
    <row r="229" spans="156:171" x14ac:dyDescent="0.2">
      <c r="EZ229" s="13">
        <f t="shared" si="41"/>
        <v>0</v>
      </c>
      <c r="FA229" s="13">
        <f t="shared" si="42"/>
        <v>0</v>
      </c>
      <c r="FB229" s="13">
        <f t="shared" si="43"/>
        <v>0</v>
      </c>
      <c r="FC229" s="13">
        <f>IF(K229=2,[1]Assumptions!$B$14,IF([1]Ferndale!K229=3,[1]Assumptions!$B$15,IF([1]Ferndale!K229=4,[1]Assumptions!$B$16,0)))</f>
        <v>0</v>
      </c>
      <c r="FD229" s="28"/>
      <c r="FE229" s="13">
        <f t="shared" si="44"/>
        <v>0</v>
      </c>
      <c r="FF229" s="13">
        <f>(J229/2)*[1]Assumptions!$H$2</f>
        <v>0</v>
      </c>
      <c r="FG229" s="13">
        <f t="shared" si="45"/>
        <v>0</v>
      </c>
      <c r="FH229" s="13">
        <f t="shared" si="46"/>
        <v>0</v>
      </c>
      <c r="FI229" s="13">
        <f t="shared" si="47"/>
        <v>0</v>
      </c>
      <c r="FJ229" s="14" t="e">
        <f t="shared" si="39"/>
        <v>#DIV/0!</v>
      </c>
      <c r="FK229" s="15">
        <f t="shared" si="40"/>
        <v>0</v>
      </c>
      <c r="FL229" s="16" t="e">
        <f t="shared" si="48"/>
        <v>#DIV/0!</v>
      </c>
      <c r="FM229" s="16" t="e">
        <f t="shared" si="49"/>
        <v>#DIV/0!</v>
      </c>
      <c r="FN229" s="16" t="e">
        <f t="shared" si="50"/>
        <v>#DIV/0!</v>
      </c>
      <c r="FO229" s="16" t="e">
        <f t="shared" si="51"/>
        <v>#DIV/0!</v>
      </c>
    </row>
    <row r="230" spans="156:171" x14ac:dyDescent="0.2">
      <c r="EZ230" s="13">
        <f t="shared" si="41"/>
        <v>0</v>
      </c>
      <c r="FA230" s="13">
        <f t="shared" si="42"/>
        <v>0</v>
      </c>
      <c r="FB230" s="13">
        <f t="shared" si="43"/>
        <v>0</v>
      </c>
      <c r="FC230" s="13">
        <f>IF(K230=2,[1]Assumptions!$B$14,IF([1]Ferndale!K230=3,[1]Assumptions!$B$15,IF([1]Ferndale!K230=4,[1]Assumptions!$B$16,0)))</f>
        <v>0</v>
      </c>
      <c r="FD230" s="28"/>
      <c r="FE230" s="13">
        <f t="shared" si="44"/>
        <v>0</v>
      </c>
      <c r="FF230" s="13">
        <f>(J230/2)*[1]Assumptions!$H$2</f>
        <v>0</v>
      </c>
      <c r="FG230" s="13">
        <f t="shared" si="45"/>
        <v>0</v>
      </c>
      <c r="FH230" s="13">
        <f t="shared" si="46"/>
        <v>0</v>
      </c>
      <c r="FI230" s="13">
        <f t="shared" si="47"/>
        <v>0</v>
      </c>
      <c r="FJ230" s="14" t="e">
        <f t="shared" si="39"/>
        <v>#DIV/0!</v>
      </c>
      <c r="FK230" s="15">
        <f t="shared" si="40"/>
        <v>0</v>
      </c>
      <c r="FL230" s="16" t="e">
        <f t="shared" si="48"/>
        <v>#DIV/0!</v>
      </c>
      <c r="FM230" s="16" t="e">
        <f t="shared" si="49"/>
        <v>#DIV/0!</v>
      </c>
      <c r="FN230" s="16" t="e">
        <f t="shared" si="50"/>
        <v>#DIV/0!</v>
      </c>
      <c r="FO230" s="16" t="e">
        <f t="shared" si="51"/>
        <v>#DIV/0!</v>
      </c>
    </row>
    <row r="231" spans="156:171" x14ac:dyDescent="0.2">
      <c r="EZ231" s="13">
        <f t="shared" si="41"/>
        <v>0</v>
      </c>
      <c r="FA231" s="13">
        <f t="shared" si="42"/>
        <v>0</v>
      </c>
      <c r="FB231" s="13">
        <f t="shared" si="43"/>
        <v>0</v>
      </c>
      <c r="FC231" s="13">
        <f>IF(K231=2,[1]Assumptions!$B$14,IF([1]Ferndale!K231=3,[1]Assumptions!$B$15,IF([1]Ferndale!K231=4,[1]Assumptions!$B$16,0)))</f>
        <v>0</v>
      </c>
      <c r="FD231" s="28"/>
      <c r="FE231" s="13">
        <f t="shared" si="44"/>
        <v>0</v>
      </c>
      <c r="FF231" s="13">
        <f>(J231/2)*[1]Assumptions!$H$2</f>
        <v>0</v>
      </c>
      <c r="FG231" s="13">
        <f t="shared" si="45"/>
        <v>0</v>
      </c>
      <c r="FH231" s="13">
        <f t="shared" si="46"/>
        <v>0</v>
      </c>
      <c r="FI231" s="13">
        <f t="shared" si="47"/>
        <v>0</v>
      </c>
      <c r="FJ231" s="14" t="e">
        <f t="shared" si="39"/>
        <v>#DIV/0!</v>
      </c>
      <c r="FK231" s="15">
        <f t="shared" si="40"/>
        <v>0</v>
      </c>
      <c r="FL231" s="16" t="e">
        <f t="shared" si="48"/>
        <v>#DIV/0!</v>
      </c>
      <c r="FM231" s="16" t="e">
        <f t="shared" si="49"/>
        <v>#DIV/0!</v>
      </c>
      <c r="FN231" s="16" t="e">
        <f t="shared" si="50"/>
        <v>#DIV/0!</v>
      </c>
      <c r="FO231" s="16" t="e">
        <f t="shared" si="51"/>
        <v>#DIV/0!</v>
      </c>
    </row>
    <row r="232" spans="156:171" x14ac:dyDescent="0.2">
      <c r="EZ232" s="13">
        <f t="shared" si="41"/>
        <v>0</v>
      </c>
      <c r="FA232" s="13">
        <f t="shared" si="42"/>
        <v>0</v>
      </c>
      <c r="FB232" s="13">
        <f t="shared" si="43"/>
        <v>0</v>
      </c>
      <c r="FC232" s="13">
        <f>IF(K232=2,[1]Assumptions!$B$14,IF([1]Ferndale!K232=3,[1]Assumptions!$B$15,IF([1]Ferndale!K232=4,[1]Assumptions!$B$16,0)))</f>
        <v>0</v>
      </c>
      <c r="FD232" s="28"/>
      <c r="FE232" s="13">
        <f t="shared" si="44"/>
        <v>0</v>
      </c>
      <c r="FF232" s="13">
        <f>(J232/2)*[1]Assumptions!$H$2</f>
        <v>0</v>
      </c>
      <c r="FG232" s="13">
        <f t="shared" si="45"/>
        <v>0</v>
      </c>
      <c r="FH232" s="13">
        <f t="shared" si="46"/>
        <v>0</v>
      </c>
      <c r="FI232" s="13">
        <f t="shared" si="47"/>
        <v>0</v>
      </c>
      <c r="FJ232" s="14" t="e">
        <f t="shared" si="39"/>
        <v>#DIV/0!</v>
      </c>
      <c r="FK232" s="15">
        <f t="shared" si="40"/>
        <v>0</v>
      </c>
      <c r="FL232" s="16" t="e">
        <f t="shared" si="48"/>
        <v>#DIV/0!</v>
      </c>
      <c r="FM232" s="16" t="e">
        <f t="shared" si="49"/>
        <v>#DIV/0!</v>
      </c>
      <c r="FN232" s="16" t="e">
        <f t="shared" si="50"/>
        <v>#DIV/0!</v>
      </c>
      <c r="FO232" s="16" t="e">
        <f t="shared" si="51"/>
        <v>#DIV/0!</v>
      </c>
    </row>
    <row r="233" spans="156:171" x14ac:dyDescent="0.2">
      <c r="EZ233" s="13">
        <f t="shared" si="41"/>
        <v>0</v>
      </c>
      <c r="FA233" s="13">
        <f t="shared" si="42"/>
        <v>0</v>
      </c>
      <c r="FB233" s="13">
        <f t="shared" si="43"/>
        <v>0</v>
      </c>
      <c r="FC233" s="13">
        <f>IF(K233=2,[1]Assumptions!$B$14,IF([1]Ferndale!K233=3,[1]Assumptions!$B$15,IF([1]Ferndale!K233=4,[1]Assumptions!$B$16,0)))</f>
        <v>0</v>
      </c>
      <c r="FD233" s="28"/>
      <c r="FE233" s="13">
        <f t="shared" si="44"/>
        <v>0</v>
      </c>
      <c r="FF233" s="13">
        <f>(J233/2)*[1]Assumptions!$H$2</f>
        <v>0</v>
      </c>
      <c r="FG233" s="13">
        <f t="shared" si="45"/>
        <v>0</v>
      </c>
      <c r="FH233" s="13">
        <f t="shared" si="46"/>
        <v>0</v>
      </c>
      <c r="FI233" s="13">
        <f t="shared" si="47"/>
        <v>0</v>
      </c>
      <c r="FJ233" s="14" t="e">
        <f t="shared" si="39"/>
        <v>#DIV/0!</v>
      </c>
      <c r="FK233" s="15">
        <f t="shared" si="40"/>
        <v>0</v>
      </c>
      <c r="FL233" s="16" t="e">
        <f t="shared" si="48"/>
        <v>#DIV/0!</v>
      </c>
      <c r="FM233" s="16" t="e">
        <f t="shared" si="49"/>
        <v>#DIV/0!</v>
      </c>
      <c r="FN233" s="16" t="e">
        <f t="shared" si="50"/>
        <v>#DIV/0!</v>
      </c>
      <c r="FO233" s="16" t="e">
        <f t="shared" si="51"/>
        <v>#DIV/0!</v>
      </c>
    </row>
    <row r="234" spans="156:171" x14ac:dyDescent="0.2">
      <c r="EZ234" s="13">
        <f t="shared" si="41"/>
        <v>0</v>
      </c>
      <c r="FA234" s="13">
        <f t="shared" si="42"/>
        <v>0</v>
      </c>
      <c r="FB234" s="13">
        <f t="shared" si="43"/>
        <v>0</v>
      </c>
      <c r="FC234" s="13">
        <f>IF(K234=2,[1]Assumptions!$B$14,IF([1]Ferndale!K234=3,[1]Assumptions!$B$15,IF([1]Ferndale!K234=4,[1]Assumptions!$B$16,0)))</f>
        <v>0</v>
      </c>
      <c r="FD234" s="28"/>
      <c r="FE234" s="13">
        <f t="shared" si="44"/>
        <v>0</v>
      </c>
      <c r="FF234" s="13">
        <f>(J234/2)*[1]Assumptions!$H$2</f>
        <v>0</v>
      </c>
      <c r="FG234" s="13">
        <f t="shared" si="45"/>
        <v>0</v>
      </c>
      <c r="FH234" s="13">
        <f t="shared" si="46"/>
        <v>0</v>
      </c>
      <c r="FI234" s="13">
        <f t="shared" si="47"/>
        <v>0</v>
      </c>
      <c r="FJ234" s="14" t="e">
        <f t="shared" si="39"/>
        <v>#DIV/0!</v>
      </c>
      <c r="FK234" s="15">
        <f t="shared" si="40"/>
        <v>0</v>
      </c>
      <c r="FL234" s="16" t="e">
        <f t="shared" si="48"/>
        <v>#DIV/0!</v>
      </c>
      <c r="FM234" s="16" t="e">
        <f t="shared" si="49"/>
        <v>#DIV/0!</v>
      </c>
      <c r="FN234" s="16" t="e">
        <f t="shared" si="50"/>
        <v>#DIV/0!</v>
      </c>
      <c r="FO234" s="16" t="e">
        <f t="shared" si="51"/>
        <v>#DIV/0!</v>
      </c>
    </row>
    <row r="235" spans="156:171" x14ac:dyDescent="0.2">
      <c r="EZ235" s="13">
        <f t="shared" si="41"/>
        <v>0</v>
      </c>
      <c r="FA235" s="13">
        <f t="shared" si="42"/>
        <v>0</v>
      </c>
      <c r="FB235" s="13">
        <f t="shared" si="43"/>
        <v>0</v>
      </c>
      <c r="FC235" s="13">
        <f>IF(K235=2,[1]Assumptions!$B$14,IF([1]Ferndale!K235=3,[1]Assumptions!$B$15,IF([1]Ferndale!K235=4,[1]Assumptions!$B$16,0)))</f>
        <v>0</v>
      </c>
      <c r="FD235" s="28"/>
      <c r="FE235" s="13">
        <f t="shared" si="44"/>
        <v>0</v>
      </c>
      <c r="FF235" s="13">
        <f>(J235/2)*[1]Assumptions!$H$2</f>
        <v>0</v>
      </c>
      <c r="FG235" s="13">
        <f t="shared" si="45"/>
        <v>0</v>
      </c>
      <c r="FH235" s="13">
        <f t="shared" si="46"/>
        <v>0</v>
      </c>
      <c r="FI235" s="13">
        <f t="shared" si="47"/>
        <v>0</v>
      </c>
      <c r="FJ235" s="14" t="e">
        <f t="shared" si="39"/>
        <v>#DIV/0!</v>
      </c>
      <c r="FK235" s="15">
        <f t="shared" si="40"/>
        <v>0</v>
      </c>
      <c r="FL235" s="16" t="e">
        <f t="shared" si="48"/>
        <v>#DIV/0!</v>
      </c>
      <c r="FM235" s="16" t="e">
        <f t="shared" si="49"/>
        <v>#DIV/0!</v>
      </c>
      <c r="FN235" s="16" t="e">
        <f t="shared" si="50"/>
        <v>#DIV/0!</v>
      </c>
      <c r="FO235" s="16" t="e">
        <f t="shared" si="51"/>
        <v>#DIV/0!</v>
      </c>
    </row>
    <row r="236" spans="156:171" x14ac:dyDescent="0.2">
      <c r="EZ236" s="13">
        <f t="shared" si="41"/>
        <v>0</v>
      </c>
      <c r="FA236" s="13">
        <f t="shared" si="42"/>
        <v>0</v>
      </c>
      <c r="FB236" s="13">
        <f t="shared" si="43"/>
        <v>0</v>
      </c>
      <c r="FC236" s="13">
        <f>IF(K236=2,[1]Assumptions!$B$14,IF([1]Ferndale!K236=3,[1]Assumptions!$B$15,IF([1]Ferndale!K236=4,[1]Assumptions!$B$16,0)))</f>
        <v>0</v>
      </c>
      <c r="FD236" s="28"/>
      <c r="FE236" s="13">
        <f t="shared" si="44"/>
        <v>0</v>
      </c>
      <c r="FF236" s="13">
        <f>(J236/2)*[1]Assumptions!$H$2</f>
        <v>0</v>
      </c>
      <c r="FG236" s="13">
        <f t="shared" si="45"/>
        <v>0</v>
      </c>
      <c r="FH236" s="13">
        <f t="shared" si="46"/>
        <v>0</v>
      </c>
      <c r="FI236" s="13">
        <f t="shared" si="47"/>
        <v>0</v>
      </c>
      <c r="FJ236" s="14" t="e">
        <f t="shared" si="39"/>
        <v>#DIV/0!</v>
      </c>
      <c r="FK236" s="15">
        <f t="shared" si="40"/>
        <v>0</v>
      </c>
      <c r="FL236" s="16" t="e">
        <f t="shared" si="48"/>
        <v>#DIV/0!</v>
      </c>
      <c r="FM236" s="16" t="e">
        <f t="shared" si="49"/>
        <v>#DIV/0!</v>
      </c>
      <c r="FN236" s="16" t="e">
        <f t="shared" si="50"/>
        <v>#DIV/0!</v>
      </c>
      <c r="FO236" s="16" t="e">
        <f t="shared" si="51"/>
        <v>#DIV/0!</v>
      </c>
    </row>
    <row r="237" spans="156:171" x14ac:dyDescent="0.2">
      <c r="EZ237" s="13">
        <f t="shared" si="41"/>
        <v>0</v>
      </c>
      <c r="FA237" s="13">
        <f t="shared" si="42"/>
        <v>0</v>
      </c>
      <c r="FB237" s="13">
        <f t="shared" si="43"/>
        <v>0</v>
      </c>
      <c r="FC237" s="13">
        <f>IF(K237=2,[1]Assumptions!$B$14,IF([1]Ferndale!K237=3,[1]Assumptions!$B$15,IF([1]Ferndale!K237=4,[1]Assumptions!$B$16,0)))</f>
        <v>0</v>
      </c>
      <c r="FD237" s="28"/>
      <c r="FE237" s="13">
        <f t="shared" si="44"/>
        <v>0</v>
      </c>
      <c r="FF237" s="13">
        <f>(J237/2)*[1]Assumptions!$H$2</f>
        <v>0</v>
      </c>
      <c r="FG237" s="13">
        <f t="shared" si="45"/>
        <v>0</v>
      </c>
      <c r="FH237" s="13">
        <f t="shared" si="46"/>
        <v>0</v>
      </c>
      <c r="FI237" s="13">
        <f t="shared" si="47"/>
        <v>0</v>
      </c>
      <c r="FJ237" s="14" t="e">
        <f t="shared" si="39"/>
        <v>#DIV/0!</v>
      </c>
      <c r="FK237" s="15">
        <f t="shared" si="40"/>
        <v>0</v>
      </c>
      <c r="FL237" s="16" t="e">
        <f t="shared" si="48"/>
        <v>#DIV/0!</v>
      </c>
      <c r="FM237" s="16" t="e">
        <f t="shared" si="49"/>
        <v>#DIV/0!</v>
      </c>
      <c r="FN237" s="16" t="e">
        <f t="shared" si="50"/>
        <v>#DIV/0!</v>
      </c>
      <c r="FO237" s="16" t="e">
        <f t="shared" si="51"/>
        <v>#DIV/0!</v>
      </c>
    </row>
    <row r="238" spans="156:171" x14ac:dyDescent="0.2">
      <c r="EZ238" s="13">
        <f t="shared" si="41"/>
        <v>0</v>
      </c>
      <c r="FA238" s="13">
        <f t="shared" si="42"/>
        <v>0</v>
      </c>
      <c r="FB238" s="13">
        <f t="shared" si="43"/>
        <v>0</v>
      </c>
      <c r="FC238" s="13">
        <f>IF(K238=2,[1]Assumptions!$B$14,IF([1]Ferndale!K238=3,[1]Assumptions!$B$15,IF([1]Ferndale!K238=4,[1]Assumptions!$B$16,0)))</f>
        <v>0</v>
      </c>
      <c r="FD238" s="28"/>
      <c r="FE238" s="13">
        <f t="shared" si="44"/>
        <v>0</v>
      </c>
      <c r="FF238" s="13">
        <f>(J238/2)*[1]Assumptions!$H$2</f>
        <v>0</v>
      </c>
      <c r="FG238" s="13">
        <f t="shared" si="45"/>
        <v>0</v>
      </c>
      <c r="FH238" s="13">
        <f t="shared" si="46"/>
        <v>0</v>
      </c>
      <c r="FI238" s="13">
        <f t="shared" si="47"/>
        <v>0</v>
      </c>
      <c r="FJ238" s="14" t="e">
        <f t="shared" si="39"/>
        <v>#DIV/0!</v>
      </c>
      <c r="FK238" s="15">
        <f t="shared" si="40"/>
        <v>0</v>
      </c>
      <c r="FL238" s="16" t="e">
        <f t="shared" si="48"/>
        <v>#DIV/0!</v>
      </c>
      <c r="FM238" s="16" t="e">
        <f t="shared" si="49"/>
        <v>#DIV/0!</v>
      </c>
      <c r="FN238" s="16" t="e">
        <f t="shared" si="50"/>
        <v>#DIV/0!</v>
      </c>
      <c r="FO238" s="16" t="e">
        <f t="shared" si="51"/>
        <v>#DIV/0!</v>
      </c>
    </row>
    <row r="239" spans="156:171" x14ac:dyDescent="0.2">
      <c r="EZ239" s="13">
        <f t="shared" si="41"/>
        <v>0</v>
      </c>
      <c r="FA239" s="13">
        <f t="shared" si="42"/>
        <v>0</v>
      </c>
      <c r="FB239" s="13">
        <f t="shared" si="43"/>
        <v>0</v>
      </c>
      <c r="FC239" s="13">
        <f>IF(K239=2,[1]Assumptions!$B$14,IF([1]Ferndale!K239=3,[1]Assumptions!$B$15,IF([1]Ferndale!K239=4,[1]Assumptions!$B$16,0)))</f>
        <v>0</v>
      </c>
      <c r="FD239" s="28"/>
      <c r="FE239" s="13">
        <f t="shared" si="44"/>
        <v>0</v>
      </c>
      <c r="FF239" s="13">
        <f>(J239/2)*[1]Assumptions!$H$2</f>
        <v>0</v>
      </c>
      <c r="FG239" s="13">
        <f t="shared" si="45"/>
        <v>0</v>
      </c>
      <c r="FH239" s="13">
        <f t="shared" si="46"/>
        <v>0</v>
      </c>
      <c r="FI239" s="13">
        <f t="shared" si="47"/>
        <v>0</v>
      </c>
      <c r="FJ239" s="14" t="e">
        <f t="shared" si="39"/>
        <v>#DIV/0!</v>
      </c>
      <c r="FK239" s="15">
        <f t="shared" si="40"/>
        <v>0</v>
      </c>
      <c r="FL239" s="16" t="e">
        <f t="shared" si="48"/>
        <v>#DIV/0!</v>
      </c>
      <c r="FM239" s="16" t="e">
        <f t="shared" si="49"/>
        <v>#DIV/0!</v>
      </c>
      <c r="FN239" s="16" t="e">
        <f t="shared" si="50"/>
        <v>#DIV/0!</v>
      </c>
      <c r="FO239" s="16" t="e">
        <f t="shared" si="51"/>
        <v>#DIV/0!</v>
      </c>
    </row>
    <row r="240" spans="156:171" x14ac:dyDescent="0.2">
      <c r="EZ240" s="13">
        <f t="shared" si="41"/>
        <v>0</v>
      </c>
      <c r="FA240" s="13">
        <f t="shared" si="42"/>
        <v>0</v>
      </c>
      <c r="FB240" s="13">
        <f t="shared" si="43"/>
        <v>0</v>
      </c>
      <c r="FC240" s="13">
        <f>IF(K240=2,[1]Assumptions!$B$14,IF([1]Ferndale!K240=3,[1]Assumptions!$B$15,IF([1]Ferndale!K240=4,[1]Assumptions!$B$16,0)))</f>
        <v>0</v>
      </c>
      <c r="FD240" s="28"/>
      <c r="FE240" s="13">
        <f t="shared" si="44"/>
        <v>0</v>
      </c>
      <c r="FF240" s="13">
        <f>(J240/2)*[1]Assumptions!$H$2</f>
        <v>0</v>
      </c>
      <c r="FG240" s="13">
        <f t="shared" si="45"/>
        <v>0</v>
      </c>
      <c r="FH240" s="13">
        <f t="shared" si="46"/>
        <v>0</v>
      </c>
      <c r="FI240" s="13">
        <f t="shared" si="47"/>
        <v>0</v>
      </c>
      <c r="FJ240" s="14" t="e">
        <f t="shared" si="39"/>
        <v>#DIV/0!</v>
      </c>
      <c r="FK240" s="15">
        <f t="shared" si="40"/>
        <v>0</v>
      </c>
      <c r="FL240" s="16" t="e">
        <f t="shared" si="48"/>
        <v>#DIV/0!</v>
      </c>
      <c r="FM240" s="16" t="e">
        <f t="shared" si="49"/>
        <v>#DIV/0!</v>
      </c>
      <c r="FN240" s="16" t="e">
        <f t="shared" si="50"/>
        <v>#DIV/0!</v>
      </c>
      <c r="FO240" s="16" t="e">
        <f t="shared" si="51"/>
        <v>#DIV/0!</v>
      </c>
    </row>
    <row r="241" spans="156:171" x14ac:dyDescent="0.2">
      <c r="EZ241" s="13">
        <f t="shared" si="41"/>
        <v>0</v>
      </c>
      <c r="FA241" s="13">
        <f t="shared" si="42"/>
        <v>0</v>
      </c>
      <c r="FB241" s="13">
        <f t="shared" si="43"/>
        <v>0</v>
      </c>
      <c r="FC241" s="13">
        <f>IF(K241=2,[1]Assumptions!$B$14,IF([1]Ferndale!K241=3,[1]Assumptions!$B$15,IF([1]Ferndale!K241=4,[1]Assumptions!$B$16,0)))</f>
        <v>0</v>
      </c>
      <c r="FD241" s="28"/>
      <c r="FE241" s="13">
        <f t="shared" si="44"/>
        <v>0</v>
      </c>
      <c r="FF241" s="13">
        <f>(J241/2)*[1]Assumptions!$H$2</f>
        <v>0</v>
      </c>
      <c r="FG241" s="13">
        <f t="shared" si="45"/>
        <v>0</v>
      </c>
      <c r="FH241" s="13">
        <f t="shared" si="46"/>
        <v>0</v>
      </c>
      <c r="FI241" s="13">
        <f t="shared" si="47"/>
        <v>0</v>
      </c>
      <c r="FJ241" s="14" t="e">
        <f t="shared" si="39"/>
        <v>#DIV/0!</v>
      </c>
      <c r="FK241" s="15">
        <f t="shared" si="40"/>
        <v>0</v>
      </c>
      <c r="FL241" s="16" t="e">
        <f t="shared" si="48"/>
        <v>#DIV/0!</v>
      </c>
      <c r="FM241" s="16" t="e">
        <f t="shared" si="49"/>
        <v>#DIV/0!</v>
      </c>
      <c r="FN241" s="16" t="e">
        <f t="shared" si="50"/>
        <v>#DIV/0!</v>
      </c>
      <c r="FO241" s="16" t="e">
        <f t="shared" si="51"/>
        <v>#DIV/0!</v>
      </c>
    </row>
    <row r="242" spans="156:171" x14ac:dyDescent="0.2">
      <c r="EZ242" s="13">
        <f t="shared" si="41"/>
        <v>0</v>
      </c>
      <c r="FA242" s="13">
        <f t="shared" si="42"/>
        <v>0</v>
      </c>
      <c r="FB242" s="13">
        <f t="shared" si="43"/>
        <v>0</v>
      </c>
      <c r="FC242" s="13">
        <f>IF(K242=2,[1]Assumptions!$B$14,IF([1]Ferndale!K242=3,[1]Assumptions!$B$15,IF([1]Ferndale!K242=4,[1]Assumptions!$B$16,0)))</f>
        <v>0</v>
      </c>
      <c r="FD242" s="28"/>
      <c r="FE242" s="13">
        <f t="shared" si="44"/>
        <v>0</v>
      </c>
      <c r="FF242" s="13">
        <f>(J242/2)*[1]Assumptions!$H$2</f>
        <v>0</v>
      </c>
      <c r="FG242" s="13">
        <f t="shared" si="45"/>
        <v>0</v>
      </c>
      <c r="FH242" s="13">
        <f t="shared" si="46"/>
        <v>0</v>
      </c>
      <c r="FI242" s="13">
        <f t="shared" si="47"/>
        <v>0</v>
      </c>
      <c r="FJ242" s="14" t="e">
        <f t="shared" si="39"/>
        <v>#DIV/0!</v>
      </c>
      <c r="FK242" s="15">
        <f t="shared" si="40"/>
        <v>0</v>
      </c>
      <c r="FL242" s="16" t="e">
        <f t="shared" si="48"/>
        <v>#DIV/0!</v>
      </c>
      <c r="FM242" s="16" t="e">
        <f t="shared" si="49"/>
        <v>#DIV/0!</v>
      </c>
      <c r="FN242" s="16" t="e">
        <f t="shared" si="50"/>
        <v>#DIV/0!</v>
      </c>
      <c r="FO242" s="16" t="e">
        <f t="shared" si="51"/>
        <v>#DIV/0!</v>
      </c>
    </row>
    <row r="243" spans="156:171" x14ac:dyDescent="0.2">
      <c r="EZ243" s="13">
        <f t="shared" si="41"/>
        <v>0</v>
      </c>
      <c r="FA243" s="13">
        <f t="shared" si="42"/>
        <v>0</v>
      </c>
      <c r="FB243" s="13">
        <f t="shared" si="43"/>
        <v>0</v>
      </c>
      <c r="FC243" s="13">
        <f>IF(K243=2,[1]Assumptions!$B$14,IF([1]Ferndale!K243=3,[1]Assumptions!$B$15,IF([1]Ferndale!K243=4,[1]Assumptions!$B$16,0)))</f>
        <v>0</v>
      </c>
      <c r="FD243" s="28"/>
      <c r="FE243" s="13">
        <f t="shared" si="44"/>
        <v>0</v>
      </c>
      <c r="FF243" s="13">
        <f>(J243/2)*[1]Assumptions!$H$2</f>
        <v>0</v>
      </c>
      <c r="FG243" s="13">
        <f t="shared" si="45"/>
        <v>0</v>
      </c>
      <c r="FH243" s="13">
        <f t="shared" si="46"/>
        <v>0</v>
      </c>
      <c r="FI243" s="13">
        <f t="shared" si="47"/>
        <v>0</v>
      </c>
      <c r="FJ243" s="14" t="e">
        <f t="shared" si="39"/>
        <v>#DIV/0!</v>
      </c>
      <c r="FK243" s="15">
        <f t="shared" si="40"/>
        <v>0</v>
      </c>
      <c r="FL243" s="16" t="e">
        <f t="shared" si="48"/>
        <v>#DIV/0!</v>
      </c>
      <c r="FM243" s="16" t="e">
        <f t="shared" si="49"/>
        <v>#DIV/0!</v>
      </c>
      <c r="FN243" s="16" t="e">
        <f t="shared" si="50"/>
        <v>#DIV/0!</v>
      </c>
      <c r="FO243" s="16" t="e">
        <f t="shared" si="51"/>
        <v>#DIV/0!</v>
      </c>
    </row>
    <row r="244" spans="156:171" x14ac:dyDescent="0.2">
      <c r="EZ244" s="13">
        <f t="shared" si="41"/>
        <v>0</v>
      </c>
      <c r="FA244" s="13">
        <f t="shared" si="42"/>
        <v>0</v>
      </c>
      <c r="FB244" s="13">
        <f t="shared" si="43"/>
        <v>0</v>
      </c>
      <c r="FC244" s="13">
        <f>IF(K244=2,[1]Assumptions!$B$14,IF([1]Ferndale!K244=3,[1]Assumptions!$B$15,IF([1]Ferndale!K244=4,[1]Assumptions!$B$16,0)))</f>
        <v>0</v>
      </c>
      <c r="FD244" s="28"/>
      <c r="FE244" s="13">
        <f t="shared" si="44"/>
        <v>0</v>
      </c>
      <c r="FF244" s="13">
        <f>(J244/2)*[1]Assumptions!$H$2</f>
        <v>0</v>
      </c>
      <c r="FG244" s="13">
        <f t="shared" si="45"/>
        <v>0</v>
      </c>
      <c r="FH244" s="13">
        <f t="shared" si="46"/>
        <v>0</v>
      </c>
      <c r="FI244" s="13">
        <f t="shared" si="47"/>
        <v>0</v>
      </c>
      <c r="FJ244" s="14" t="e">
        <f t="shared" si="39"/>
        <v>#DIV/0!</v>
      </c>
      <c r="FK244" s="15">
        <f t="shared" si="40"/>
        <v>0</v>
      </c>
      <c r="FL244" s="16" t="e">
        <f t="shared" si="48"/>
        <v>#DIV/0!</v>
      </c>
      <c r="FM244" s="16" t="e">
        <f t="shared" si="49"/>
        <v>#DIV/0!</v>
      </c>
      <c r="FN244" s="16" t="e">
        <f t="shared" si="50"/>
        <v>#DIV/0!</v>
      </c>
      <c r="FO244" s="16" t="e">
        <f t="shared" si="51"/>
        <v>#DIV/0!</v>
      </c>
    </row>
    <row r="245" spans="156:171" x14ac:dyDescent="0.2">
      <c r="EZ245" s="13">
        <f t="shared" si="41"/>
        <v>0</v>
      </c>
      <c r="FA245" s="13">
        <f t="shared" si="42"/>
        <v>0</v>
      </c>
      <c r="FB245" s="13">
        <f t="shared" si="43"/>
        <v>0</v>
      </c>
      <c r="FC245" s="13">
        <f>IF(K245=2,[1]Assumptions!$B$14,IF([1]Ferndale!K245=3,[1]Assumptions!$B$15,IF([1]Ferndale!K245=4,[1]Assumptions!$B$16,0)))</f>
        <v>0</v>
      </c>
      <c r="FD245" s="28"/>
      <c r="FE245" s="13">
        <f t="shared" si="44"/>
        <v>0</v>
      </c>
      <c r="FF245" s="13">
        <f>(J245/2)*[1]Assumptions!$H$2</f>
        <v>0</v>
      </c>
      <c r="FG245" s="13">
        <f t="shared" si="45"/>
        <v>0</v>
      </c>
      <c r="FH245" s="13">
        <f t="shared" si="46"/>
        <v>0</v>
      </c>
      <c r="FI245" s="13">
        <f t="shared" si="47"/>
        <v>0</v>
      </c>
      <c r="FJ245" s="14" t="e">
        <f t="shared" si="39"/>
        <v>#DIV/0!</v>
      </c>
      <c r="FK245" s="15">
        <f t="shared" si="40"/>
        <v>0</v>
      </c>
      <c r="FL245" s="16" t="e">
        <f t="shared" si="48"/>
        <v>#DIV/0!</v>
      </c>
      <c r="FM245" s="16" t="e">
        <f t="shared" si="49"/>
        <v>#DIV/0!</v>
      </c>
      <c r="FN245" s="16" t="e">
        <f t="shared" si="50"/>
        <v>#DIV/0!</v>
      </c>
      <c r="FO245" s="16" t="e">
        <f t="shared" si="51"/>
        <v>#DIV/0!</v>
      </c>
    </row>
    <row r="246" spans="156:171" x14ac:dyDescent="0.2">
      <c r="EZ246" s="13">
        <f t="shared" si="41"/>
        <v>0</v>
      </c>
      <c r="FA246" s="13">
        <f t="shared" si="42"/>
        <v>0</v>
      </c>
      <c r="FB246" s="13">
        <f t="shared" si="43"/>
        <v>0</v>
      </c>
      <c r="FC246" s="13">
        <f>IF(K246=2,[1]Assumptions!$B$14,IF([1]Ferndale!K246=3,[1]Assumptions!$B$15,IF([1]Ferndale!K246=4,[1]Assumptions!$B$16,0)))</f>
        <v>0</v>
      </c>
      <c r="FD246" s="28"/>
      <c r="FE246" s="13">
        <f t="shared" si="44"/>
        <v>0</v>
      </c>
      <c r="FF246" s="13">
        <f>(J246/2)*[1]Assumptions!$H$2</f>
        <v>0</v>
      </c>
      <c r="FG246" s="13">
        <f t="shared" si="45"/>
        <v>0</v>
      </c>
      <c r="FH246" s="13">
        <f t="shared" si="46"/>
        <v>0</v>
      </c>
      <c r="FI246" s="13">
        <f t="shared" si="47"/>
        <v>0</v>
      </c>
      <c r="FJ246" s="14" t="e">
        <f t="shared" si="39"/>
        <v>#DIV/0!</v>
      </c>
      <c r="FK246" s="15">
        <f t="shared" si="40"/>
        <v>0</v>
      </c>
      <c r="FL246" s="16" t="e">
        <f t="shared" si="48"/>
        <v>#DIV/0!</v>
      </c>
      <c r="FM246" s="16" t="e">
        <f t="shared" si="49"/>
        <v>#DIV/0!</v>
      </c>
      <c r="FN246" s="16" t="e">
        <f t="shared" si="50"/>
        <v>#DIV/0!</v>
      </c>
      <c r="FO246" s="16" t="e">
        <f t="shared" si="51"/>
        <v>#DIV/0!</v>
      </c>
    </row>
    <row r="247" spans="156:171" x14ac:dyDescent="0.2">
      <c r="EZ247" s="13">
        <f t="shared" si="41"/>
        <v>0</v>
      </c>
      <c r="FA247" s="13">
        <f t="shared" si="42"/>
        <v>0</v>
      </c>
      <c r="FB247" s="13">
        <f t="shared" si="43"/>
        <v>0</v>
      </c>
      <c r="FC247" s="13">
        <f>IF(K247=2,[1]Assumptions!$B$14,IF([1]Ferndale!K247=3,[1]Assumptions!$B$15,IF([1]Ferndale!K247=4,[1]Assumptions!$B$16,0)))</f>
        <v>0</v>
      </c>
      <c r="FD247" s="28"/>
      <c r="FE247" s="13">
        <f t="shared" si="44"/>
        <v>0</v>
      </c>
      <c r="FF247" s="13">
        <f>(J247/2)*[1]Assumptions!$H$2</f>
        <v>0</v>
      </c>
      <c r="FG247" s="13">
        <f t="shared" si="45"/>
        <v>0</v>
      </c>
      <c r="FH247" s="13">
        <f t="shared" si="46"/>
        <v>0</v>
      </c>
      <c r="FI247" s="13">
        <f t="shared" si="47"/>
        <v>0</v>
      </c>
      <c r="FJ247" s="14" t="e">
        <f t="shared" si="39"/>
        <v>#DIV/0!</v>
      </c>
      <c r="FK247" s="15">
        <f t="shared" si="40"/>
        <v>0</v>
      </c>
      <c r="FL247" s="16" t="e">
        <f t="shared" si="48"/>
        <v>#DIV/0!</v>
      </c>
      <c r="FM247" s="16" t="e">
        <f t="shared" si="49"/>
        <v>#DIV/0!</v>
      </c>
      <c r="FN247" s="16" t="e">
        <f t="shared" si="50"/>
        <v>#DIV/0!</v>
      </c>
      <c r="FO247" s="16" t="e">
        <f t="shared" si="51"/>
        <v>#DIV/0!</v>
      </c>
    </row>
    <row r="248" spans="156:171" x14ac:dyDescent="0.2">
      <c r="EZ248" s="13">
        <f t="shared" si="41"/>
        <v>0</v>
      </c>
      <c r="FA248" s="13">
        <f t="shared" si="42"/>
        <v>0</v>
      </c>
      <c r="FB248" s="13">
        <f t="shared" si="43"/>
        <v>0</v>
      </c>
      <c r="FC248" s="13">
        <f>IF(K248=2,[1]Assumptions!$B$14,IF([1]Ferndale!K248=3,[1]Assumptions!$B$15,IF([1]Ferndale!K248=4,[1]Assumptions!$B$16,0)))</f>
        <v>0</v>
      </c>
      <c r="FD248" s="28"/>
      <c r="FE248" s="13">
        <f t="shared" si="44"/>
        <v>0</v>
      </c>
      <c r="FF248" s="13">
        <f>(J248/2)*[1]Assumptions!$H$2</f>
        <v>0</v>
      </c>
      <c r="FG248" s="13">
        <f t="shared" si="45"/>
        <v>0</v>
      </c>
      <c r="FH248" s="13">
        <f t="shared" si="46"/>
        <v>0</v>
      </c>
      <c r="FI248" s="13">
        <f t="shared" si="47"/>
        <v>0</v>
      </c>
      <c r="FJ248" s="14" t="e">
        <f t="shared" si="39"/>
        <v>#DIV/0!</v>
      </c>
      <c r="FK248" s="15">
        <f t="shared" si="40"/>
        <v>0</v>
      </c>
      <c r="FL248" s="16" t="e">
        <f t="shared" si="48"/>
        <v>#DIV/0!</v>
      </c>
      <c r="FM248" s="16" t="e">
        <f t="shared" si="49"/>
        <v>#DIV/0!</v>
      </c>
      <c r="FN248" s="16" t="e">
        <f t="shared" si="50"/>
        <v>#DIV/0!</v>
      </c>
      <c r="FO248" s="16" t="e">
        <f t="shared" si="51"/>
        <v>#DIV/0!</v>
      </c>
    </row>
    <row r="249" spans="156:171" x14ac:dyDescent="0.2">
      <c r="EZ249" s="13">
        <f t="shared" si="41"/>
        <v>0</v>
      </c>
      <c r="FA249" s="13">
        <f t="shared" si="42"/>
        <v>0</v>
      </c>
      <c r="FB249" s="13">
        <f t="shared" si="43"/>
        <v>0</v>
      </c>
      <c r="FC249" s="13">
        <f>IF(K249=2,[1]Assumptions!$B$14,IF([1]Ferndale!K249=3,[1]Assumptions!$B$15,IF([1]Ferndale!K249=4,[1]Assumptions!$B$16,0)))</f>
        <v>0</v>
      </c>
      <c r="FD249" s="28"/>
      <c r="FE249" s="13">
        <f t="shared" si="44"/>
        <v>0</v>
      </c>
      <c r="FF249" s="13">
        <f>(J249/2)*[1]Assumptions!$H$2</f>
        <v>0</v>
      </c>
      <c r="FG249" s="13">
        <f t="shared" si="45"/>
        <v>0</v>
      </c>
      <c r="FH249" s="13">
        <f t="shared" si="46"/>
        <v>0</v>
      </c>
      <c r="FI249" s="13">
        <f t="shared" si="47"/>
        <v>0</v>
      </c>
      <c r="FJ249" s="14" t="e">
        <f t="shared" si="39"/>
        <v>#DIV/0!</v>
      </c>
      <c r="FK249" s="15">
        <f t="shared" si="40"/>
        <v>0</v>
      </c>
      <c r="FL249" s="16" t="e">
        <f t="shared" si="48"/>
        <v>#DIV/0!</v>
      </c>
      <c r="FM249" s="16" t="e">
        <f t="shared" si="49"/>
        <v>#DIV/0!</v>
      </c>
      <c r="FN249" s="16" t="e">
        <f t="shared" si="50"/>
        <v>#DIV/0!</v>
      </c>
      <c r="FO249" s="16" t="e">
        <f t="shared" si="51"/>
        <v>#DIV/0!</v>
      </c>
    </row>
    <row r="250" spans="156:171" x14ac:dyDescent="0.2">
      <c r="EZ250" s="13">
        <f t="shared" si="41"/>
        <v>0</v>
      </c>
      <c r="FA250" s="13">
        <f t="shared" si="42"/>
        <v>0</v>
      </c>
      <c r="FB250" s="13">
        <f t="shared" si="43"/>
        <v>0</v>
      </c>
      <c r="FC250" s="13">
        <f>IF(K250=2,[1]Assumptions!$B$14,IF([1]Ferndale!K250=3,[1]Assumptions!$B$15,IF([1]Ferndale!K250=4,[1]Assumptions!$B$16,0)))</f>
        <v>0</v>
      </c>
      <c r="FD250" s="28"/>
      <c r="FE250" s="13">
        <f t="shared" si="44"/>
        <v>0</v>
      </c>
      <c r="FF250" s="13">
        <f>(J250/2)*[1]Assumptions!$H$2</f>
        <v>0</v>
      </c>
      <c r="FG250" s="13">
        <f t="shared" si="45"/>
        <v>0</v>
      </c>
      <c r="FH250" s="13">
        <f t="shared" si="46"/>
        <v>0</v>
      </c>
      <c r="FI250" s="13">
        <f t="shared" si="47"/>
        <v>0</v>
      </c>
      <c r="FJ250" s="14" t="e">
        <f t="shared" si="39"/>
        <v>#DIV/0!</v>
      </c>
      <c r="FK250" s="15">
        <f t="shared" si="40"/>
        <v>0</v>
      </c>
      <c r="FL250" s="16" t="e">
        <f t="shared" si="48"/>
        <v>#DIV/0!</v>
      </c>
      <c r="FM250" s="16" t="e">
        <f t="shared" si="49"/>
        <v>#DIV/0!</v>
      </c>
      <c r="FN250" s="16" t="e">
        <f t="shared" si="50"/>
        <v>#DIV/0!</v>
      </c>
      <c r="FO250" s="16" t="e">
        <f t="shared" si="51"/>
        <v>#DIV/0!</v>
      </c>
    </row>
    <row r="251" spans="156:171" x14ac:dyDescent="0.2">
      <c r="EZ251" s="13">
        <f t="shared" si="41"/>
        <v>0</v>
      </c>
      <c r="FA251" s="13">
        <f t="shared" si="42"/>
        <v>0</v>
      </c>
      <c r="FB251" s="13">
        <f t="shared" si="43"/>
        <v>0</v>
      </c>
      <c r="FC251" s="13">
        <f>IF(K251=2,[1]Assumptions!$B$14,IF([1]Ferndale!K251=3,[1]Assumptions!$B$15,IF([1]Ferndale!K251=4,[1]Assumptions!$B$16,0)))</f>
        <v>0</v>
      </c>
      <c r="FD251" s="28"/>
      <c r="FE251" s="13">
        <f t="shared" si="44"/>
        <v>0</v>
      </c>
      <c r="FF251" s="13">
        <f>(J251/2)*[1]Assumptions!$H$2</f>
        <v>0</v>
      </c>
      <c r="FG251" s="13">
        <f t="shared" si="45"/>
        <v>0</v>
      </c>
      <c r="FH251" s="13">
        <f t="shared" si="46"/>
        <v>0</v>
      </c>
      <c r="FI251" s="13">
        <f t="shared" si="47"/>
        <v>0</v>
      </c>
      <c r="FJ251" s="14" t="e">
        <f t="shared" si="39"/>
        <v>#DIV/0!</v>
      </c>
      <c r="FK251" s="15">
        <f t="shared" si="40"/>
        <v>0</v>
      </c>
      <c r="FL251" s="16" t="e">
        <f t="shared" si="48"/>
        <v>#DIV/0!</v>
      </c>
      <c r="FM251" s="16" t="e">
        <f t="shared" si="49"/>
        <v>#DIV/0!</v>
      </c>
      <c r="FN251" s="16" t="e">
        <f t="shared" si="50"/>
        <v>#DIV/0!</v>
      </c>
      <c r="FO251" s="16" t="e">
        <f t="shared" si="51"/>
        <v>#DIV/0!</v>
      </c>
    </row>
    <row r="252" spans="156:171" x14ac:dyDescent="0.2">
      <c r="EZ252" s="13">
        <f t="shared" si="41"/>
        <v>0</v>
      </c>
      <c r="FA252" s="13">
        <f t="shared" si="42"/>
        <v>0</v>
      </c>
      <c r="FB252" s="13">
        <f t="shared" si="43"/>
        <v>0</v>
      </c>
      <c r="FC252" s="13">
        <f>IF(K252=2,[1]Assumptions!$B$14,IF([1]Ferndale!K252=3,[1]Assumptions!$B$15,IF([1]Ferndale!K252=4,[1]Assumptions!$B$16,0)))</f>
        <v>0</v>
      </c>
      <c r="FD252" s="28"/>
      <c r="FE252" s="13">
        <f t="shared" si="44"/>
        <v>0</v>
      </c>
      <c r="FF252" s="13">
        <f>(J252/2)*[1]Assumptions!$H$2</f>
        <v>0</v>
      </c>
      <c r="FG252" s="13">
        <f t="shared" si="45"/>
        <v>0</v>
      </c>
      <c r="FH252" s="13">
        <f t="shared" si="46"/>
        <v>0</v>
      </c>
      <c r="FI252" s="13">
        <f t="shared" si="47"/>
        <v>0</v>
      </c>
      <c r="FJ252" s="14" t="e">
        <f t="shared" si="39"/>
        <v>#DIV/0!</v>
      </c>
      <c r="FK252" s="15">
        <f t="shared" si="40"/>
        <v>0</v>
      </c>
      <c r="FL252" s="16" t="e">
        <f t="shared" si="48"/>
        <v>#DIV/0!</v>
      </c>
      <c r="FM252" s="16" t="e">
        <f t="shared" si="49"/>
        <v>#DIV/0!</v>
      </c>
      <c r="FN252" s="16" t="e">
        <f t="shared" si="50"/>
        <v>#DIV/0!</v>
      </c>
      <c r="FO252" s="16" t="e">
        <f t="shared" si="51"/>
        <v>#DIV/0!</v>
      </c>
    </row>
    <row r="253" spans="156:171" x14ac:dyDescent="0.2">
      <c r="EZ253" s="13">
        <f t="shared" si="41"/>
        <v>0</v>
      </c>
      <c r="FA253" s="13">
        <f t="shared" si="42"/>
        <v>0</v>
      </c>
      <c r="FB253" s="13">
        <f t="shared" si="43"/>
        <v>0</v>
      </c>
      <c r="FC253" s="13">
        <f>IF(K253=2,[1]Assumptions!$B$14,IF([1]Ferndale!K253=3,[1]Assumptions!$B$15,IF([1]Ferndale!K253=4,[1]Assumptions!$B$16,0)))</f>
        <v>0</v>
      </c>
      <c r="FD253" s="28"/>
      <c r="FE253" s="13">
        <f t="shared" si="44"/>
        <v>0</v>
      </c>
      <c r="FF253" s="13">
        <f>(J253/2)*[1]Assumptions!$H$2</f>
        <v>0</v>
      </c>
      <c r="FG253" s="13">
        <f t="shared" si="45"/>
        <v>0</v>
      </c>
      <c r="FH253" s="13">
        <f t="shared" si="46"/>
        <v>0</v>
      </c>
      <c r="FI253" s="13">
        <f t="shared" si="47"/>
        <v>0</v>
      </c>
      <c r="FJ253" s="14" t="e">
        <f t="shared" si="39"/>
        <v>#DIV/0!</v>
      </c>
      <c r="FK253" s="15">
        <f t="shared" si="40"/>
        <v>0</v>
      </c>
      <c r="FL253" s="16" t="e">
        <f t="shared" si="48"/>
        <v>#DIV/0!</v>
      </c>
      <c r="FM253" s="16" t="e">
        <f t="shared" si="49"/>
        <v>#DIV/0!</v>
      </c>
      <c r="FN253" s="16" t="e">
        <f t="shared" si="50"/>
        <v>#DIV/0!</v>
      </c>
      <c r="FO253" s="16" t="e">
        <f t="shared" si="51"/>
        <v>#DIV/0!</v>
      </c>
    </row>
    <row r="254" spans="156:171" x14ac:dyDescent="0.2">
      <c r="EZ254" s="13">
        <f t="shared" si="41"/>
        <v>0</v>
      </c>
      <c r="FA254" s="13">
        <f t="shared" si="42"/>
        <v>0</v>
      </c>
      <c r="FB254" s="13">
        <f t="shared" si="43"/>
        <v>0</v>
      </c>
      <c r="FC254" s="13">
        <f>IF(K254=2,[1]Assumptions!$B$14,IF([1]Ferndale!K254=3,[1]Assumptions!$B$15,IF([1]Ferndale!K254=4,[1]Assumptions!$B$16,0)))</f>
        <v>0</v>
      </c>
      <c r="FD254" s="28"/>
      <c r="FE254" s="13">
        <f t="shared" si="44"/>
        <v>0</v>
      </c>
      <c r="FF254" s="13">
        <f>(J254/2)*[1]Assumptions!$H$2</f>
        <v>0</v>
      </c>
      <c r="FG254" s="13">
        <f t="shared" si="45"/>
        <v>0</v>
      </c>
      <c r="FH254" s="13">
        <f t="shared" si="46"/>
        <v>0</v>
      </c>
      <c r="FI254" s="13">
        <f t="shared" si="47"/>
        <v>0</v>
      </c>
      <c r="FJ254" s="14" t="e">
        <f t="shared" si="39"/>
        <v>#DIV/0!</v>
      </c>
      <c r="FK254" s="15">
        <f t="shared" si="40"/>
        <v>0</v>
      </c>
      <c r="FL254" s="16" t="e">
        <f t="shared" si="48"/>
        <v>#DIV/0!</v>
      </c>
      <c r="FM254" s="16" t="e">
        <f t="shared" si="49"/>
        <v>#DIV/0!</v>
      </c>
      <c r="FN254" s="16" t="e">
        <f t="shared" si="50"/>
        <v>#DIV/0!</v>
      </c>
      <c r="FO254" s="16" t="e">
        <f t="shared" si="51"/>
        <v>#DIV/0!</v>
      </c>
    </row>
    <row r="255" spans="156:171" x14ac:dyDescent="0.2">
      <c r="EZ255" s="13">
        <f t="shared" si="41"/>
        <v>0</v>
      </c>
      <c r="FA255" s="13">
        <f t="shared" si="42"/>
        <v>0</v>
      </c>
      <c r="FB255" s="13">
        <f t="shared" si="43"/>
        <v>0</v>
      </c>
      <c r="FC255" s="13">
        <f>IF(K255=2,[1]Assumptions!$B$14,IF([1]Ferndale!K255=3,[1]Assumptions!$B$15,IF([1]Ferndale!K255=4,[1]Assumptions!$B$16,0)))</f>
        <v>0</v>
      </c>
      <c r="FD255" s="28"/>
      <c r="FE255" s="13">
        <f t="shared" si="44"/>
        <v>0</v>
      </c>
      <c r="FF255" s="13">
        <f>(J255/2)*[1]Assumptions!$H$2</f>
        <v>0</v>
      </c>
      <c r="FG255" s="13">
        <f t="shared" si="45"/>
        <v>0</v>
      </c>
      <c r="FH255" s="13">
        <f t="shared" si="46"/>
        <v>0</v>
      </c>
      <c r="FI255" s="13">
        <f t="shared" si="47"/>
        <v>0</v>
      </c>
      <c r="FJ255" s="14" t="e">
        <f t="shared" si="39"/>
        <v>#DIV/0!</v>
      </c>
      <c r="FK255" s="15">
        <f t="shared" si="40"/>
        <v>0</v>
      </c>
      <c r="FL255" s="16" t="e">
        <f t="shared" si="48"/>
        <v>#DIV/0!</v>
      </c>
      <c r="FM255" s="16" t="e">
        <f t="shared" si="49"/>
        <v>#DIV/0!</v>
      </c>
      <c r="FN255" s="16" t="e">
        <f t="shared" si="50"/>
        <v>#DIV/0!</v>
      </c>
      <c r="FO255" s="16" t="e">
        <f t="shared" si="51"/>
        <v>#DIV/0!</v>
      </c>
    </row>
    <row r="256" spans="156:171" x14ac:dyDescent="0.2">
      <c r="EZ256" s="13">
        <f t="shared" si="41"/>
        <v>0</v>
      </c>
      <c r="FA256" s="13">
        <f t="shared" si="42"/>
        <v>0</v>
      </c>
      <c r="FB256" s="13">
        <f t="shared" si="43"/>
        <v>0</v>
      </c>
      <c r="FC256" s="13">
        <f>IF(K256=2,[1]Assumptions!$B$14,IF([1]Ferndale!K256=3,[1]Assumptions!$B$15,IF([1]Ferndale!K256=4,[1]Assumptions!$B$16,0)))</f>
        <v>0</v>
      </c>
      <c r="FD256" s="28"/>
      <c r="FE256" s="13">
        <f t="shared" si="44"/>
        <v>0</v>
      </c>
      <c r="FF256" s="13">
        <f>(J256/2)*[1]Assumptions!$H$2</f>
        <v>0</v>
      </c>
      <c r="FG256" s="13">
        <f t="shared" si="45"/>
        <v>0</v>
      </c>
      <c r="FH256" s="13">
        <f t="shared" si="46"/>
        <v>0</v>
      </c>
      <c r="FI256" s="13">
        <f t="shared" si="47"/>
        <v>0</v>
      </c>
      <c r="FJ256" s="14" t="e">
        <f t="shared" si="39"/>
        <v>#DIV/0!</v>
      </c>
      <c r="FK256" s="15">
        <f t="shared" si="40"/>
        <v>0</v>
      </c>
      <c r="FL256" s="16" t="e">
        <f t="shared" si="48"/>
        <v>#DIV/0!</v>
      </c>
      <c r="FM256" s="16" t="e">
        <f t="shared" si="49"/>
        <v>#DIV/0!</v>
      </c>
      <c r="FN256" s="16" t="e">
        <f t="shared" si="50"/>
        <v>#DIV/0!</v>
      </c>
      <c r="FO256" s="16" t="e">
        <f t="shared" si="51"/>
        <v>#DIV/0!</v>
      </c>
    </row>
    <row r="257" spans="156:171" x14ac:dyDescent="0.2">
      <c r="EZ257" s="13">
        <f t="shared" si="41"/>
        <v>0</v>
      </c>
      <c r="FA257" s="13">
        <f t="shared" si="42"/>
        <v>0</v>
      </c>
      <c r="FB257" s="13">
        <f t="shared" si="43"/>
        <v>0</v>
      </c>
      <c r="FC257" s="13">
        <f>IF(K257=2,[1]Assumptions!$B$14,IF([1]Ferndale!K257=3,[1]Assumptions!$B$15,IF([1]Ferndale!K257=4,[1]Assumptions!$B$16,0)))</f>
        <v>0</v>
      </c>
      <c r="FD257" s="28"/>
      <c r="FE257" s="13">
        <f t="shared" si="44"/>
        <v>0</v>
      </c>
      <c r="FF257" s="13">
        <f>(J257/2)*[1]Assumptions!$H$2</f>
        <v>0</v>
      </c>
      <c r="FG257" s="13">
        <f t="shared" si="45"/>
        <v>0</v>
      </c>
      <c r="FH257" s="13">
        <f t="shared" si="46"/>
        <v>0</v>
      </c>
      <c r="FI257" s="13">
        <f t="shared" si="47"/>
        <v>0</v>
      </c>
      <c r="FJ257" s="14" t="e">
        <f t="shared" si="39"/>
        <v>#DIV/0!</v>
      </c>
      <c r="FK257" s="15">
        <f t="shared" si="40"/>
        <v>0</v>
      </c>
      <c r="FL257" s="16" t="e">
        <f t="shared" si="48"/>
        <v>#DIV/0!</v>
      </c>
      <c r="FM257" s="16" t="e">
        <f t="shared" si="49"/>
        <v>#DIV/0!</v>
      </c>
      <c r="FN257" s="16" t="e">
        <f t="shared" si="50"/>
        <v>#DIV/0!</v>
      </c>
      <c r="FO257" s="16" t="e">
        <f t="shared" si="51"/>
        <v>#DIV/0!</v>
      </c>
    </row>
    <row r="258" spans="156:171" x14ac:dyDescent="0.2">
      <c r="EZ258" s="13">
        <f t="shared" si="41"/>
        <v>0</v>
      </c>
      <c r="FA258" s="13">
        <f t="shared" si="42"/>
        <v>0</v>
      </c>
      <c r="FB258" s="13">
        <f t="shared" si="43"/>
        <v>0</v>
      </c>
      <c r="FC258" s="13">
        <f>IF(K258=2,[1]Assumptions!$B$14,IF([1]Ferndale!K258=3,[1]Assumptions!$B$15,IF([1]Ferndale!K258=4,[1]Assumptions!$B$16,0)))</f>
        <v>0</v>
      </c>
      <c r="FD258" s="28"/>
      <c r="FE258" s="13">
        <f t="shared" si="44"/>
        <v>0</v>
      </c>
      <c r="FF258" s="13">
        <f>(J258/2)*[1]Assumptions!$H$2</f>
        <v>0</v>
      </c>
      <c r="FG258" s="13">
        <f t="shared" si="45"/>
        <v>0</v>
      </c>
      <c r="FH258" s="13">
        <f t="shared" si="46"/>
        <v>0</v>
      </c>
      <c r="FI258" s="13">
        <f t="shared" si="47"/>
        <v>0</v>
      </c>
      <c r="FJ258" s="14" t="e">
        <f t="shared" ref="FJ258:FJ300" si="52">FE258/J258</f>
        <v>#DIV/0!</v>
      </c>
      <c r="FK258" s="15">
        <f t="shared" ref="FK258:FK300" si="53">FE258*0.2</f>
        <v>0</v>
      </c>
      <c r="FL258" s="16" t="e">
        <f t="shared" si="48"/>
        <v>#DIV/0!</v>
      </c>
      <c r="FM258" s="16" t="e">
        <f t="shared" si="49"/>
        <v>#DIV/0!</v>
      </c>
      <c r="FN258" s="16" t="e">
        <f t="shared" si="50"/>
        <v>#DIV/0!</v>
      </c>
      <c r="FO258" s="16" t="e">
        <f t="shared" si="51"/>
        <v>#DIV/0!</v>
      </c>
    </row>
    <row r="259" spans="156:171" x14ac:dyDescent="0.2">
      <c r="EZ259" s="13">
        <f t="shared" ref="EZ259:EZ300" si="54">IF(O259&gt;0,O259/R259,0)</f>
        <v>0</v>
      </c>
      <c r="FA259" s="13">
        <f t="shared" ref="FA259:FA300" si="55">IF(O259&gt;0,(O259*0.95)/R259,0)</f>
        <v>0</v>
      </c>
      <c r="FB259" s="13">
        <f t="shared" ref="FB259:FB300" si="56">IF(O259&gt;0,(O259*0.9)/R259,0)</f>
        <v>0</v>
      </c>
      <c r="FC259" s="13">
        <f>IF(K259=2,[1]Assumptions!$B$14,IF([1]Ferndale!K259=3,[1]Assumptions!$B$15,IF([1]Ferndale!K259=4,[1]Assumptions!$B$16,0)))</f>
        <v>0</v>
      </c>
      <c r="FD259" s="28"/>
      <c r="FE259" s="13">
        <f t="shared" ref="FE259:FE312" si="57">FD259*12</f>
        <v>0</v>
      </c>
      <c r="FF259" s="13">
        <f>(J259/2)*[1]Assumptions!$H$2</f>
        <v>0</v>
      </c>
      <c r="FG259" s="13">
        <f t="shared" ref="FG259:FG312" si="58">IF(J259&gt;0,1200,0)</f>
        <v>0</v>
      </c>
      <c r="FH259" s="13">
        <f t="shared" ref="FH259:FH300" si="59">-PMT(0.05/12,360,O259*0.8)</f>
        <v>0</v>
      </c>
      <c r="FI259" s="13">
        <f t="shared" ref="FI259:FI300" si="60">-PMT(0.05/12,360,((O259*0.9)*0.8))</f>
        <v>0</v>
      </c>
      <c r="FJ259" s="14" t="e">
        <f t="shared" si="52"/>
        <v>#DIV/0!</v>
      </c>
      <c r="FK259" s="15">
        <f t="shared" si="53"/>
        <v>0</v>
      </c>
      <c r="FL259" s="16" t="e">
        <f t="shared" ref="FL259:FL300" si="61">(FE259-SUM(FF259:FG259,FK259))/O259</f>
        <v>#DIV/0!</v>
      </c>
      <c r="FM259" s="16" t="e">
        <f t="shared" ref="FM259:FM300" si="62">(FE259-SUM(FF259:FG259,FK259)-(FH259*12))/(O259*0.2)</f>
        <v>#DIV/0!</v>
      </c>
      <c r="FN259" s="16" t="e">
        <f t="shared" ref="FN259:FN300" si="63">(FE259-SUM(FF259:FG259,FK259))/(O259*0.9)</f>
        <v>#DIV/0!</v>
      </c>
      <c r="FO259" s="16" t="e">
        <f t="shared" ref="FO259:FO300" si="64">(FE259-SUM(FF259:FG259)-FK259-(FI259*12))/((O259*0.9)*0.2)</f>
        <v>#DIV/0!</v>
      </c>
    </row>
    <row r="260" spans="156:171" x14ac:dyDescent="0.2">
      <c r="EZ260" s="13">
        <f t="shared" si="54"/>
        <v>0</v>
      </c>
      <c r="FA260" s="13">
        <f t="shared" si="55"/>
        <v>0</v>
      </c>
      <c r="FB260" s="13">
        <f t="shared" si="56"/>
        <v>0</v>
      </c>
      <c r="FC260" s="13">
        <f>IF(K260=2,[1]Assumptions!$B$14,IF([1]Ferndale!K260=3,[1]Assumptions!$B$15,IF([1]Ferndale!K260=4,[1]Assumptions!$B$16,0)))</f>
        <v>0</v>
      </c>
      <c r="FD260" s="28"/>
      <c r="FE260" s="13">
        <f t="shared" si="57"/>
        <v>0</v>
      </c>
      <c r="FF260" s="13">
        <f>(J260/2)*[1]Assumptions!$H$2</f>
        <v>0</v>
      </c>
      <c r="FG260" s="13">
        <f t="shared" si="58"/>
        <v>0</v>
      </c>
      <c r="FH260" s="13">
        <f t="shared" si="59"/>
        <v>0</v>
      </c>
      <c r="FI260" s="13">
        <f t="shared" si="60"/>
        <v>0</v>
      </c>
      <c r="FJ260" s="14" t="e">
        <f t="shared" si="52"/>
        <v>#DIV/0!</v>
      </c>
      <c r="FK260" s="15">
        <f t="shared" si="53"/>
        <v>0</v>
      </c>
      <c r="FL260" s="16" t="e">
        <f t="shared" si="61"/>
        <v>#DIV/0!</v>
      </c>
      <c r="FM260" s="16" t="e">
        <f t="shared" si="62"/>
        <v>#DIV/0!</v>
      </c>
      <c r="FN260" s="16" t="e">
        <f t="shared" si="63"/>
        <v>#DIV/0!</v>
      </c>
      <c r="FO260" s="16" t="e">
        <f t="shared" si="64"/>
        <v>#DIV/0!</v>
      </c>
    </row>
    <row r="261" spans="156:171" x14ac:dyDescent="0.2">
      <c r="EZ261" s="13">
        <f t="shared" si="54"/>
        <v>0</v>
      </c>
      <c r="FA261" s="13">
        <f t="shared" si="55"/>
        <v>0</v>
      </c>
      <c r="FB261" s="13">
        <f t="shared" si="56"/>
        <v>0</v>
      </c>
      <c r="FC261" s="13">
        <f>IF(K261=2,[1]Assumptions!$B$14,IF([1]Ferndale!K261=3,[1]Assumptions!$B$15,IF([1]Ferndale!K261=4,[1]Assumptions!$B$16,0)))</f>
        <v>0</v>
      </c>
      <c r="FD261" s="28"/>
      <c r="FE261" s="13">
        <f t="shared" si="57"/>
        <v>0</v>
      </c>
      <c r="FF261" s="13">
        <f>(J261/2)*[1]Assumptions!$H$2</f>
        <v>0</v>
      </c>
      <c r="FG261" s="13">
        <f t="shared" si="58"/>
        <v>0</v>
      </c>
      <c r="FH261" s="13">
        <f t="shared" si="59"/>
        <v>0</v>
      </c>
      <c r="FI261" s="13">
        <f t="shared" si="60"/>
        <v>0</v>
      </c>
      <c r="FJ261" s="14" t="e">
        <f t="shared" si="52"/>
        <v>#DIV/0!</v>
      </c>
      <c r="FK261" s="15">
        <f t="shared" si="53"/>
        <v>0</v>
      </c>
      <c r="FL261" s="16" t="e">
        <f t="shared" si="61"/>
        <v>#DIV/0!</v>
      </c>
      <c r="FM261" s="16" t="e">
        <f t="shared" si="62"/>
        <v>#DIV/0!</v>
      </c>
      <c r="FN261" s="16" t="e">
        <f t="shared" si="63"/>
        <v>#DIV/0!</v>
      </c>
      <c r="FO261" s="16" t="e">
        <f t="shared" si="64"/>
        <v>#DIV/0!</v>
      </c>
    </row>
    <row r="262" spans="156:171" x14ac:dyDescent="0.2">
      <c r="EZ262" s="13">
        <f t="shared" si="54"/>
        <v>0</v>
      </c>
      <c r="FA262" s="13">
        <f t="shared" si="55"/>
        <v>0</v>
      </c>
      <c r="FB262" s="13">
        <f t="shared" si="56"/>
        <v>0</v>
      </c>
      <c r="FC262" s="13">
        <f>IF(K262=2,[1]Assumptions!$B$14,IF([1]Ferndale!K262=3,[1]Assumptions!$B$15,IF([1]Ferndale!K262=4,[1]Assumptions!$B$16,0)))</f>
        <v>0</v>
      </c>
      <c r="FD262" s="28"/>
      <c r="FE262" s="13">
        <f t="shared" si="57"/>
        <v>0</v>
      </c>
      <c r="FF262" s="13">
        <f>(J262/2)*[1]Assumptions!$H$2</f>
        <v>0</v>
      </c>
      <c r="FG262" s="13">
        <f t="shared" si="58"/>
        <v>0</v>
      </c>
      <c r="FH262" s="13">
        <f t="shared" si="59"/>
        <v>0</v>
      </c>
      <c r="FI262" s="13">
        <f t="shared" si="60"/>
        <v>0</v>
      </c>
      <c r="FJ262" s="14" t="e">
        <f t="shared" si="52"/>
        <v>#DIV/0!</v>
      </c>
      <c r="FK262" s="15">
        <f t="shared" si="53"/>
        <v>0</v>
      </c>
      <c r="FL262" s="16" t="e">
        <f t="shared" si="61"/>
        <v>#DIV/0!</v>
      </c>
      <c r="FM262" s="16" t="e">
        <f t="shared" si="62"/>
        <v>#DIV/0!</v>
      </c>
      <c r="FN262" s="16" t="e">
        <f t="shared" si="63"/>
        <v>#DIV/0!</v>
      </c>
      <c r="FO262" s="16" t="e">
        <f t="shared" si="64"/>
        <v>#DIV/0!</v>
      </c>
    </row>
    <row r="263" spans="156:171" x14ac:dyDescent="0.2">
      <c r="EZ263" s="13">
        <f t="shared" si="54"/>
        <v>0</v>
      </c>
      <c r="FA263" s="13">
        <f t="shared" si="55"/>
        <v>0</v>
      </c>
      <c r="FB263" s="13">
        <f t="shared" si="56"/>
        <v>0</v>
      </c>
      <c r="FC263" s="13">
        <f>IF(K263=2,[1]Assumptions!$B$14,IF([1]Ferndale!K263=3,[1]Assumptions!$B$15,IF([1]Ferndale!K263=4,[1]Assumptions!$B$16,0)))</f>
        <v>0</v>
      </c>
      <c r="FD263" s="28"/>
      <c r="FE263" s="13">
        <f t="shared" si="57"/>
        <v>0</v>
      </c>
      <c r="FF263" s="13">
        <f>(J263/2)*[1]Assumptions!$H$2</f>
        <v>0</v>
      </c>
      <c r="FG263" s="13">
        <f t="shared" si="58"/>
        <v>0</v>
      </c>
      <c r="FH263" s="13">
        <f t="shared" si="59"/>
        <v>0</v>
      </c>
      <c r="FI263" s="13">
        <f t="shared" si="60"/>
        <v>0</v>
      </c>
      <c r="FJ263" s="14" t="e">
        <f t="shared" si="52"/>
        <v>#DIV/0!</v>
      </c>
      <c r="FK263" s="15">
        <f t="shared" si="53"/>
        <v>0</v>
      </c>
      <c r="FL263" s="16" t="e">
        <f t="shared" si="61"/>
        <v>#DIV/0!</v>
      </c>
      <c r="FM263" s="16" t="e">
        <f t="shared" si="62"/>
        <v>#DIV/0!</v>
      </c>
      <c r="FN263" s="16" t="e">
        <f t="shared" si="63"/>
        <v>#DIV/0!</v>
      </c>
      <c r="FO263" s="16" t="e">
        <f t="shared" si="64"/>
        <v>#DIV/0!</v>
      </c>
    </row>
    <row r="264" spans="156:171" x14ac:dyDescent="0.2">
      <c r="EZ264" s="13">
        <f t="shared" si="54"/>
        <v>0</v>
      </c>
      <c r="FA264" s="13">
        <f t="shared" si="55"/>
        <v>0</v>
      </c>
      <c r="FB264" s="13">
        <f t="shared" si="56"/>
        <v>0</v>
      </c>
      <c r="FC264" s="13">
        <f>IF(K264=2,[1]Assumptions!$B$14,IF([1]Ferndale!K264=3,[1]Assumptions!$B$15,IF([1]Ferndale!K264=4,[1]Assumptions!$B$16,0)))</f>
        <v>0</v>
      </c>
      <c r="FD264" s="28"/>
      <c r="FE264" s="13">
        <f t="shared" si="57"/>
        <v>0</v>
      </c>
      <c r="FF264" s="13">
        <f>(J264/2)*[1]Assumptions!$H$2</f>
        <v>0</v>
      </c>
      <c r="FG264" s="13">
        <f t="shared" si="58"/>
        <v>0</v>
      </c>
      <c r="FH264" s="13">
        <f t="shared" si="59"/>
        <v>0</v>
      </c>
      <c r="FI264" s="13">
        <f t="shared" si="60"/>
        <v>0</v>
      </c>
      <c r="FJ264" s="14" t="e">
        <f t="shared" si="52"/>
        <v>#DIV/0!</v>
      </c>
      <c r="FK264" s="15">
        <f t="shared" si="53"/>
        <v>0</v>
      </c>
      <c r="FL264" s="16" t="e">
        <f t="shared" si="61"/>
        <v>#DIV/0!</v>
      </c>
      <c r="FM264" s="16" t="e">
        <f t="shared" si="62"/>
        <v>#DIV/0!</v>
      </c>
      <c r="FN264" s="16" t="e">
        <f t="shared" si="63"/>
        <v>#DIV/0!</v>
      </c>
      <c r="FO264" s="16" t="e">
        <f t="shared" si="64"/>
        <v>#DIV/0!</v>
      </c>
    </row>
    <row r="265" spans="156:171" x14ac:dyDescent="0.2">
      <c r="EZ265" s="13">
        <f t="shared" si="54"/>
        <v>0</v>
      </c>
      <c r="FA265" s="13">
        <f t="shared" si="55"/>
        <v>0</v>
      </c>
      <c r="FB265" s="13">
        <f t="shared" si="56"/>
        <v>0</v>
      </c>
      <c r="FC265" s="13">
        <f>IF(K265=2,[1]Assumptions!$B$14,IF([1]Ferndale!K265=3,[1]Assumptions!$B$15,IF([1]Ferndale!K265=4,[1]Assumptions!$B$16,0)))</f>
        <v>0</v>
      </c>
      <c r="FD265" s="28"/>
      <c r="FE265" s="13">
        <f t="shared" si="57"/>
        <v>0</v>
      </c>
      <c r="FF265" s="13">
        <f>(J265/2)*[1]Assumptions!$H$2</f>
        <v>0</v>
      </c>
      <c r="FG265" s="13">
        <f t="shared" si="58"/>
        <v>0</v>
      </c>
      <c r="FH265" s="13">
        <f t="shared" si="59"/>
        <v>0</v>
      </c>
      <c r="FI265" s="13">
        <f t="shared" si="60"/>
        <v>0</v>
      </c>
      <c r="FJ265" s="14" t="e">
        <f t="shared" si="52"/>
        <v>#DIV/0!</v>
      </c>
      <c r="FK265" s="15">
        <f t="shared" si="53"/>
        <v>0</v>
      </c>
      <c r="FL265" s="16" t="e">
        <f t="shared" si="61"/>
        <v>#DIV/0!</v>
      </c>
      <c r="FM265" s="16" t="e">
        <f t="shared" si="62"/>
        <v>#DIV/0!</v>
      </c>
      <c r="FN265" s="16" t="e">
        <f t="shared" si="63"/>
        <v>#DIV/0!</v>
      </c>
      <c r="FO265" s="16" t="e">
        <f t="shared" si="64"/>
        <v>#DIV/0!</v>
      </c>
    </row>
    <row r="266" spans="156:171" x14ac:dyDescent="0.2">
      <c r="EZ266" s="13">
        <f t="shared" si="54"/>
        <v>0</v>
      </c>
      <c r="FA266" s="13">
        <f t="shared" si="55"/>
        <v>0</v>
      </c>
      <c r="FB266" s="13">
        <f t="shared" si="56"/>
        <v>0</v>
      </c>
      <c r="FC266" s="13">
        <f>IF(K266=2,[1]Assumptions!$B$14,IF([1]Ferndale!K266=3,[1]Assumptions!$B$15,IF([1]Ferndale!K266=4,[1]Assumptions!$B$16,0)))</f>
        <v>0</v>
      </c>
      <c r="FD266" s="28"/>
      <c r="FE266" s="13">
        <f t="shared" si="57"/>
        <v>0</v>
      </c>
      <c r="FF266" s="13">
        <f>(J266/2)*[1]Assumptions!$H$2</f>
        <v>0</v>
      </c>
      <c r="FG266" s="13">
        <f t="shared" si="58"/>
        <v>0</v>
      </c>
      <c r="FH266" s="13">
        <f t="shared" si="59"/>
        <v>0</v>
      </c>
      <c r="FI266" s="13">
        <f t="shared" si="60"/>
        <v>0</v>
      </c>
      <c r="FJ266" s="14" t="e">
        <f t="shared" si="52"/>
        <v>#DIV/0!</v>
      </c>
      <c r="FK266" s="15">
        <f t="shared" si="53"/>
        <v>0</v>
      </c>
      <c r="FL266" s="16" t="e">
        <f t="shared" si="61"/>
        <v>#DIV/0!</v>
      </c>
      <c r="FM266" s="16" t="e">
        <f t="shared" si="62"/>
        <v>#DIV/0!</v>
      </c>
      <c r="FN266" s="16" t="e">
        <f t="shared" si="63"/>
        <v>#DIV/0!</v>
      </c>
      <c r="FO266" s="16" t="e">
        <f t="shared" si="64"/>
        <v>#DIV/0!</v>
      </c>
    </row>
    <row r="267" spans="156:171" x14ac:dyDescent="0.2">
      <c r="EZ267" s="13">
        <f t="shared" si="54"/>
        <v>0</v>
      </c>
      <c r="FA267" s="13">
        <f t="shared" si="55"/>
        <v>0</v>
      </c>
      <c r="FB267" s="13">
        <f t="shared" si="56"/>
        <v>0</v>
      </c>
      <c r="FC267" s="13">
        <f>IF(K267=2,[1]Assumptions!$B$14,IF([1]Ferndale!K267=3,[1]Assumptions!$B$15,IF([1]Ferndale!K267=4,[1]Assumptions!$B$16,0)))</f>
        <v>0</v>
      </c>
      <c r="FD267" s="28"/>
      <c r="FE267" s="13">
        <f t="shared" si="57"/>
        <v>0</v>
      </c>
      <c r="FF267" s="13">
        <f>(J267/2)*[1]Assumptions!$H$2</f>
        <v>0</v>
      </c>
      <c r="FG267" s="13">
        <f t="shared" si="58"/>
        <v>0</v>
      </c>
      <c r="FH267" s="13">
        <f t="shared" si="59"/>
        <v>0</v>
      </c>
      <c r="FI267" s="13">
        <f t="shared" si="60"/>
        <v>0</v>
      </c>
      <c r="FJ267" s="14" t="e">
        <f t="shared" si="52"/>
        <v>#DIV/0!</v>
      </c>
      <c r="FK267" s="15">
        <f t="shared" si="53"/>
        <v>0</v>
      </c>
      <c r="FL267" s="16" t="e">
        <f t="shared" si="61"/>
        <v>#DIV/0!</v>
      </c>
      <c r="FM267" s="16" t="e">
        <f t="shared" si="62"/>
        <v>#DIV/0!</v>
      </c>
      <c r="FN267" s="16" t="e">
        <f t="shared" si="63"/>
        <v>#DIV/0!</v>
      </c>
      <c r="FO267" s="16" t="e">
        <f t="shared" si="64"/>
        <v>#DIV/0!</v>
      </c>
    </row>
    <row r="268" spans="156:171" x14ac:dyDescent="0.2">
      <c r="EZ268" s="13">
        <f t="shared" si="54"/>
        <v>0</v>
      </c>
      <c r="FA268" s="13">
        <f t="shared" si="55"/>
        <v>0</v>
      </c>
      <c r="FB268" s="13">
        <f t="shared" si="56"/>
        <v>0</v>
      </c>
      <c r="FC268" s="13">
        <f>IF(K268=2,[1]Assumptions!$B$14,IF([1]Ferndale!K268=3,[1]Assumptions!$B$15,IF([1]Ferndale!K268=4,[1]Assumptions!$B$16,0)))</f>
        <v>0</v>
      </c>
      <c r="FD268" s="28"/>
      <c r="FE268" s="13">
        <f t="shared" si="57"/>
        <v>0</v>
      </c>
      <c r="FF268" s="13">
        <f>(J268/2)*[1]Assumptions!$H$2</f>
        <v>0</v>
      </c>
      <c r="FG268" s="13">
        <f t="shared" si="58"/>
        <v>0</v>
      </c>
      <c r="FH268" s="13">
        <f t="shared" si="59"/>
        <v>0</v>
      </c>
      <c r="FI268" s="13">
        <f t="shared" si="60"/>
        <v>0</v>
      </c>
      <c r="FJ268" s="14" t="e">
        <f t="shared" si="52"/>
        <v>#DIV/0!</v>
      </c>
      <c r="FK268" s="15">
        <f t="shared" si="53"/>
        <v>0</v>
      </c>
      <c r="FL268" s="16" t="e">
        <f t="shared" si="61"/>
        <v>#DIV/0!</v>
      </c>
      <c r="FM268" s="16" t="e">
        <f t="shared" si="62"/>
        <v>#DIV/0!</v>
      </c>
      <c r="FN268" s="16" t="e">
        <f t="shared" si="63"/>
        <v>#DIV/0!</v>
      </c>
      <c r="FO268" s="16" t="e">
        <f t="shared" si="64"/>
        <v>#DIV/0!</v>
      </c>
    </row>
    <row r="269" spans="156:171" x14ac:dyDescent="0.2">
      <c r="EZ269" s="13">
        <f t="shared" si="54"/>
        <v>0</v>
      </c>
      <c r="FA269" s="13">
        <f t="shared" si="55"/>
        <v>0</v>
      </c>
      <c r="FB269" s="13">
        <f t="shared" si="56"/>
        <v>0</v>
      </c>
      <c r="FC269" s="13">
        <f>IF(K269=2,[1]Assumptions!$B$14,IF([1]Ferndale!K269=3,[1]Assumptions!$B$15,IF([1]Ferndale!K269=4,[1]Assumptions!$B$16,0)))</f>
        <v>0</v>
      </c>
      <c r="FD269" s="28"/>
      <c r="FE269" s="13">
        <f t="shared" si="57"/>
        <v>0</v>
      </c>
      <c r="FF269" s="13">
        <f>(J269/2)*[1]Assumptions!$H$2</f>
        <v>0</v>
      </c>
      <c r="FG269" s="13">
        <f t="shared" si="58"/>
        <v>0</v>
      </c>
      <c r="FH269" s="13">
        <f t="shared" si="59"/>
        <v>0</v>
      </c>
      <c r="FI269" s="13">
        <f t="shared" si="60"/>
        <v>0</v>
      </c>
      <c r="FJ269" s="14" t="e">
        <f t="shared" si="52"/>
        <v>#DIV/0!</v>
      </c>
      <c r="FK269" s="15">
        <f t="shared" si="53"/>
        <v>0</v>
      </c>
      <c r="FL269" s="16" t="e">
        <f t="shared" si="61"/>
        <v>#DIV/0!</v>
      </c>
      <c r="FM269" s="16" t="e">
        <f t="shared" si="62"/>
        <v>#DIV/0!</v>
      </c>
      <c r="FN269" s="16" t="e">
        <f t="shared" si="63"/>
        <v>#DIV/0!</v>
      </c>
      <c r="FO269" s="16" t="e">
        <f t="shared" si="64"/>
        <v>#DIV/0!</v>
      </c>
    </row>
    <row r="270" spans="156:171" x14ac:dyDescent="0.2">
      <c r="EZ270" s="13">
        <f t="shared" si="54"/>
        <v>0</v>
      </c>
      <c r="FA270" s="13">
        <f t="shared" si="55"/>
        <v>0</v>
      </c>
      <c r="FB270" s="13">
        <f t="shared" si="56"/>
        <v>0</v>
      </c>
      <c r="FC270" s="13">
        <f>IF(K270=2,[1]Assumptions!$B$14,IF([1]Ferndale!K270=3,[1]Assumptions!$B$15,IF([1]Ferndale!K270=4,[1]Assumptions!$B$16,0)))</f>
        <v>0</v>
      </c>
      <c r="FD270" s="28"/>
      <c r="FE270" s="13">
        <f t="shared" si="57"/>
        <v>0</v>
      </c>
      <c r="FF270" s="13">
        <f>(J270/2)*[1]Assumptions!$H$2</f>
        <v>0</v>
      </c>
      <c r="FG270" s="13">
        <f t="shared" si="58"/>
        <v>0</v>
      </c>
      <c r="FH270" s="13">
        <f t="shared" si="59"/>
        <v>0</v>
      </c>
      <c r="FI270" s="13">
        <f t="shared" si="60"/>
        <v>0</v>
      </c>
      <c r="FJ270" s="14" t="e">
        <f t="shared" si="52"/>
        <v>#DIV/0!</v>
      </c>
      <c r="FK270" s="15">
        <f t="shared" si="53"/>
        <v>0</v>
      </c>
      <c r="FL270" s="16" t="e">
        <f t="shared" si="61"/>
        <v>#DIV/0!</v>
      </c>
      <c r="FM270" s="16" t="e">
        <f t="shared" si="62"/>
        <v>#DIV/0!</v>
      </c>
      <c r="FN270" s="16" t="e">
        <f t="shared" si="63"/>
        <v>#DIV/0!</v>
      </c>
      <c r="FO270" s="16" t="e">
        <f t="shared" si="64"/>
        <v>#DIV/0!</v>
      </c>
    </row>
    <row r="271" spans="156:171" x14ac:dyDescent="0.2">
      <c r="EZ271" s="13">
        <f t="shared" si="54"/>
        <v>0</v>
      </c>
      <c r="FA271" s="13">
        <f t="shared" si="55"/>
        <v>0</v>
      </c>
      <c r="FB271" s="13">
        <f t="shared" si="56"/>
        <v>0</v>
      </c>
      <c r="FC271" s="13">
        <f>IF(K271=2,[1]Assumptions!$B$14,IF([1]Ferndale!K271=3,[1]Assumptions!$B$15,IF([1]Ferndale!K271=4,[1]Assumptions!$B$16,0)))</f>
        <v>0</v>
      </c>
      <c r="FD271" s="28"/>
      <c r="FE271" s="13">
        <f t="shared" si="57"/>
        <v>0</v>
      </c>
      <c r="FF271" s="13">
        <f>(J271/2)*[1]Assumptions!$H$2</f>
        <v>0</v>
      </c>
      <c r="FG271" s="13">
        <f t="shared" si="58"/>
        <v>0</v>
      </c>
      <c r="FH271" s="13">
        <f t="shared" si="59"/>
        <v>0</v>
      </c>
      <c r="FI271" s="13">
        <f t="shared" si="60"/>
        <v>0</v>
      </c>
      <c r="FJ271" s="14" t="e">
        <f t="shared" si="52"/>
        <v>#DIV/0!</v>
      </c>
      <c r="FK271" s="15">
        <f t="shared" si="53"/>
        <v>0</v>
      </c>
      <c r="FL271" s="16" t="e">
        <f t="shared" si="61"/>
        <v>#DIV/0!</v>
      </c>
      <c r="FM271" s="16" t="e">
        <f t="shared" si="62"/>
        <v>#DIV/0!</v>
      </c>
      <c r="FN271" s="16" t="e">
        <f t="shared" si="63"/>
        <v>#DIV/0!</v>
      </c>
      <c r="FO271" s="16" t="e">
        <f t="shared" si="64"/>
        <v>#DIV/0!</v>
      </c>
    </row>
    <row r="272" spans="156:171" x14ac:dyDescent="0.2">
      <c r="EZ272" s="13">
        <f t="shared" si="54"/>
        <v>0</v>
      </c>
      <c r="FA272" s="13">
        <f t="shared" si="55"/>
        <v>0</v>
      </c>
      <c r="FB272" s="13">
        <f t="shared" si="56"/>
        <v>0</v>
      </c>
      <c r="FC272" s="13">
        <f>IF(K272=2,[1]Assumptions!$B$14,IF([1]Ferndale!K272=3,[1]Assumptions!$B$15,IF([1]Ferndale!K272=4,[1]Assumptions!$B$16,0)))</f>
        <v>0</v>
      </c>
      <c r="FD272" s="28"/>
      <c r="FE272" s="13">
        <f t="shared" si="57"/>
        <v>0</v>
      </c>
      <c r="FF272" s="13">
        <f>(J272/2)*[1]Assumptions!$H$2</f>
        <v>0</v>
      </c>
      <c r="FG272" s="13">
        <f t="shared" si="58"/>
        <v>0</v>
      </c>
      <c r="FH272" s="13">
        <f t="shared" si="59"/>
        <v>0</v>
      </c>
      <c r="FI272" s="13">
        <f t="shared" si="60"/>
        <v>0</v>
      </c>
      <c r="FJ272" s="14" t="e">
        <f t="shared" si="52"/>
        <v>#DIV/0!</v>
      </c>
      <c r="FK272" s="15">
        <f t="shared" si="53"/>
        <v>0</v>
      </c>
      <c r="FL272" s="16" t="e">
        <f t="shared" si="61"/>
        <v>#DIV/0!</v>
      </c>
      <c r="FM272" s="16" t="e">
        <f t="shared" si="62"/>
        <v>#DIV/0!</v>
      </c>
      <c r="FN272" s="16" t="e">
        <f t="shared" si="63"/>
        <v>#DIV/0!</v>
      </c>
      <c r="FO272" s="16" t="e">
        <f t="shared" si="64"/>
        <v>#DIV/0!</v>
      </c>
    </row>
    <row r="273" spans="156:171" x14ac:dyDescent="0.2">
      <c r="EZ273" s="13">
        <f t="shared" si="54"/>
        <v>0</v>
      </c>
      <c r="FA273" s="13">
        <f t="shared" si="55"/>
        <v>0</v>
      </c>
      <c r="FB273" s="13">
        <f t="shared" si="56"/>
        <v>0</v>
      </c>
      <c r="FC273" s="13">
        <f>IF(K273=2,[1]Assumptions!$B$14,IF([1]Ferndale!K273=3,[1]Assumptions!$B$15,IF([1]Ferndale!K273=4,[1]Assumptions!$B$16,0)))</f>
        <v>0</v>
      </c>
      <c r="FD273" s="28"/>
      <c r="FE273" s="13">
        <f t="shared" si="57"/>
        <v>0</v>
      </c>
      <c r="FF273" s="13">
        <f>(J273/2)*[1]Assumptions!$H$2</f>
        <v>0</v>
      </c>
      <c r="FG273" s="13">
        <f t="shared" si="58"/>
        <v>0</v>
      </c>
      <c r="FH273" s="13">
        <f t="shared" si="59"/>
        <v>0</v>
      </c>
      <c r="FI273" s="13">
        <f t="shared" si="60"/>
        <v>0</v>
      </c>
      <c r="FJ273" s="14" t="e">
        <f t="shared" si="52"/>
        <v>#DIV/0!</v>
      </c>
      <c r="FK273" s="15">
        <f t="shared" si="53"/>
        <v>0</v>
      </c>
      <c r="FL273" s="16" t="e">
        <f t="shared" si="61"/>
        <v>#DIV/0!</v>
      </c>
      <c r="FM273" s="16" t="e">
        <f t="shared" si="62"/>
        <v>#DIV/0!</v>
      </c>
      <c r="FN273" s="16" t="e">
        <f t="shared" si="63"/>
        <v>#DIV/0!</v>
      </c>
      <c r="FO273" s="16" t="e">
        <f t="shared" si="64"/>
        <v>#DIV/0!</v>
      </c>
    </row>
    <row r="274" spans="156:171" x14ac:dyDescent="0.2">
      <c r="EZ274" s="13">
        <f t="shared" si="54"/>
        <v>0</v>
      </c>
      <c r="FA274" s="13">
        <f t="shared" si="55"/>
        <v>0</v>
      </c>
      <c r="FB274" s="13">
        <f t="shared" si="56"/>
        <v>0</v>
      </c>
      <c r="FC274" s="13">
        <f>IF(K274=2,[1]Assumptions!$B$14,IF([1]Ferndale!K274=3,[1]Assumptions!$B$15,IF([1]Ferndale!K274=4,[1]Assumptions!$B$16,0)))</f>
        <v>0</v>
      </c>
      <c r="FD274" s="28"/>
      <c r="FE274" s="13">
        <f t="shared" si="57"/>
        <v>0</v>
      </c>
      <c r="FF274" s="13">
        <f>(J274/2)*[1]Assumptions!$H$2</f>
        <v>0</v>
      </c>
      <c r="FG274" s="13">
        <f t="shared" si="58"/>
        <v>0</v>
      </c>
      <c r="FH274" s="13">
        <f t="shared" si="59"/>
        <v>0</v>
      </c>
      <c r="FI274" s="13">
        <f t="shared" si="60"/>
        <v>0</v>
      </c>
      <c r="FJ274" s="14" t="e">
        <f t="shared" si="52"/>
        <v>#DIV/0!</v>
      </c>
      <c r="FK274" s="15">
        <f t="shared" si="53"/>
        <v>0</v>
      </c>
      <c r="FL274" s="16" t="e">
        <f t="shared" si="61"/>
        <v>#DIV/0!</v>
      </c>
      <c r="FM274" s="16" t="e">
        <f t="shared" si="62"/>
        <v>#DIV/0!</v>
      </c>
      <c r="FN274" s="16" t="e">
        <f t="shared" si="63"/>
        <v>#DIV/0!</v>
      </c>
      <c r="FO274" s="16" t="e">
        <f t="shared" si="64"/>
        <v>#DIV/0!</v>
      </c>
    </row>
    <row r="275" spans="156:171" x14ac:dyDescent="0.2">
      <c r="EZ275" s="13">
        <f t="shared" si="54"/>
        <v>0</v>
      </c>
      <c r="FA275" s="13">
        <f t="shared" si="55"/>
        <v>0</v>
      </c>
      <c r="FB275" s="13">
        <f t="shared" si="56"/>
        <v>0</v>
      </c>
      <c r="FC275" s="13">
        <f>IF(K275=2,[1]Assumptions!$B$14,IF([1]Ferndale!K275=3,[1]Assumptions!$B$15,IF([1]Ferndale!K275=4,[1]Assumptions!$B$16,0)))</f>
        <v>0</v>
      </c>
      <c r="FD275" s="28"/>
      <c r="FE275" s="13">
        <f t="shared" si="57"/>
        <v>0</v>
      </c>
      <c r="FF275" s="13">
        <f>(J275/2)*[1]Assumptions!$H$2</f>
        <v>0</v>
      </c>
      <c r="FG275" s="13">
        <f t="shared" si="58"/>
        <v>0</v>
      </c>
      <c r="FH275" s="13">
        <f t="shared" si="59"/>
        <v>0</v>
      </c>
      <c r="FI275" s="13">
        <f t="shared" si="60"/>
        <v>0</v>
      </c>
      <c r="FJ275" s="14" t="e">
        <f t="shared" si="52"/>
        <v>#DIV/0!</v>
      </c>
      <c r="FK275" s="15">
        <f t="shared" si="53"/>
        <v>0</v>
      </c>
      <c r="FL275" s="16" t="e">
        <f t="shared" si="61"/>
        <v>#DIV/0!</v>
      </c>
      <c r="FM275" s="16" t="e">
        <f t="shared" si="62"/>
        <v>#DIV/0!</v>
      </c>
      <c r="FN275" s="16" t="e">
        <f t="shared" si="63"/>
        <v>#DIV/0!</v>
      </c>
      <c r="FO275" s="16" t="e">
        <f t="shared" si="64"/>
        <v>#DIV/0!</v>
      </c>
    </row>
    <row r="276" spans="156:171" x14ac:dyDescent="0.2">
      <c r="EZ276" s="13">
        <f t="shared" si="54"/>
        <v>0</v>
      </c>
      <c r="FA276" s="13">
        <f t="shared" si="55"/>
        <v>0</v>
      </c>
      <c r="FB276" s="13">
        <f t="shared" si="56"/>
        <v>0</v>
      </c>
      <c r="FC276" s="13">
        <f>IF(K276=2,[1]Assumptions!$B$14,IF([1]Ferndale!K276=3,[1]Assumptions!$B$15,IF([1]Ferndale!K276=4,[1]Assumptions!$B$16,0)))</f>
        <v>0</v>
      </c>
      <c r="FD276" s="28"/>
      <c r="FE276" s="13">
        <f t="shared" si="57"/>
        <v>0</v>
      </c>
      <c r="FF276" s="13">
        <f>(J276/2)*[1]Assumptions!$H$2</f>
        <v>0</v>
      </c>
      <c r="FG276" s="13">
        <f t="shared" si="58"/>
        <v>0</v>
      </c>
      <c r="FH276" s="13">
        <f t="shared" si="59"/>
        <v>0</v>
      </c>
      <c r="FI276" s="13">
        <f t="shared" si="60"/>
        <v>0</v>
      </c>
      <c r="FJ276" s="14" t="e">
        <f t="shared" si="52"/>
        <v>#DIV/0!</v>
      </c>
      <c r="FK276" s="15">
        <f t="shared" si="53"/>
        <v>0</v>
      </c>
      <c r="FL276" s="16" t="e">
        <f t="shared" si="61"/>
        <v>#DIV/0!</v>
      </c>
      <c r="FM276" s="16" t="e">
        <f t="shared" si="62"/>
        <v>#DIV/0!</v>
      </c>
      <c r="FN276" s="16" t="e">
        <f t="shared" si="63"/>
        <v>#DIV/0!</v>
      </c>
      <c r="FO276" s="16" t="e">
        <f t="shared" si="64"/>
        <v>#DIV/0!</v>
      </c>
    </row>
    <row r="277" spans="156:171" x14ac:dyDescent="0.2">
      <c r="EZ277" s="13">
        <f t="shared" si="54"/>
        <v>0</v>
      </c>
      <c r="FA277" s="13">
        <f t="shared" si="55"/>
        <v>0</v>
      </c>
      <c r="FB277" s="13">
        <f t="shared" si="56"/>
        <v>0</v>
      </c>
      <c r="FC277" s="13">
        <f>IF(K277=2,[1]Assumptions!$B$14,IF([1]Ferndale!K277=3,[1]Assumptions!$B$15,IF([1]Ferndale!K277=4,[1]Assumptions!$B$16,0)))</f>
        <v>0</v>
      </c>
      <c r="FD277" s="28"/>
      <c r="FE277" s="13">
        <f t="shared" si="57"/>
        <v>0</v>
      </c>
      <c r="FF277" s="13">
        <f>(J277/2)*[1]Assumptions!$H$2</f>
        <v>0</v>
      </c>
      <c r="FG277" s="13">
        <f t="shared" si="58"/>
        <v>0</v>
      </c>
      <c r="FH277" s="13">
        <f t="shared" si="59"/>
        <v>0</v>
      </c>
      <c r="FI277" s="13">
        <f t="shared" si="60"/>
        <v>0</v>
      </c>
      <c r="FJ277" s="14" t="e">
        <f t="shared" si="52"/>
        <v>#DIV/0!</v>
      </c>
      <c r="FK277" s="15">
        <f t="shared" si="53"/>
        <v>0</v>
      </c>
      <c r="FL277" s="16" t="e">
        <f t="shared" si="61"/>
        <v>#DIV/0!</v>
      </c>
      <c r="FM277" s="16" t="e">
        <f t="shared" si="62"/>
        <v>#DIV/0!</v>
      </c>
      <c r="FN277" s="16" t="e">
        <f t="shared" si="63"/>
        <v>#DIV/0!</v>
      </c>
      <c r="FO277" s="16" t="e">
        <f t="shared" si="64"/>
        <v>#DIV/0!</v>
      </c>
    </row>
    <row r="278" spans="156:171" x14ac:dyDescent="0.2">
      <c r="EZ278" s="13">
        <f t="shared" si="54"/>
        <v>0</v>
      </c>
      <c r="FA278" s="13">
        <f t="shared" si="55"/>
        <v>0</v>
      </c>
      <c r="FB278" s="13">
        <f t="shared" si="56"/>
        <v>0</v>
      </c>
      <c r="FC278" s="13">
        <f>IF(K278=2,[1]Assumptions!$B$14,IF([1]Ferndale!K278=3,[1]Assumptions!$B$15,IF([1]Ferndale!K278=4,[1]Assumptions!$B$16,0)))</f>
        <v>0</v>
      </c>
      <c r="FD278" s="28"/>
      <c r="FE278" s="13">
        <f t="shared" si="57"/>
        <v>0</v>
      </c>
      <c r="FF278" s="13">
        <f>(J278/2)*[1]Assumptions!$H$2</f>
        <v>0</v>
      </c>
      <c r="FG278" s="13">
        <f t="shared" si="58"/>
        <v>0</v>
      </c>
      <c r="FH278" s="13">
        <f t="shared" si="59"/>
        <v>0</v>
      </c>
      <c r="FI278" s="13">
        <f t="shared" si="60"/>
        <v>0</v>
      </c>
      <c r="FJ278" s="14" t="e">
        <f t="shared" si="52"/>
        <v>#DIV/0!</v>
      </c>
      <c r="FK278" s="15">
        <f t="shared" si="53"/>
        <v>0</v>
      </c>
      <c r="FL278" s="16" t="e">
        <f t="shared" si="61"/>
        <v>#DIV/0!</v>
      </c>
      <c r="FM278" s="16" t="e">
        <f t="shared" si="62"/>
        <v>#DIV/0!</v>
      </c>
      <c r="FN278" s="16" t="e">
        <f t="shared" si="63"/>
        <v>#DIV/0!</v>
      </c>
      <c r="FO278" s="16" t="e">
        <f t="shared" si="64"/>
        <v>#DIV/0!</v>
      </c>
    </row>
    <row r="279" spans="156:171" x14ac:dyDescent="0.2">
      <c r="EZ279" s="13">
        <f t="shared" si="54"/>
        <v>0</v>
      </c>
      <c r="FA279" s="13">
        <f t="shared" si="55"/>
        <v>0</v>
      </c>
      <c r="FB279" s="13">
        <f t="shared" si="56"/>
        <v>0</v>
      </c>
      <c r="FC279" s="13">
        <f>IF(K279=2,[1]Assumptions!$B$14,IF([1]Ferndale!K279=3,[1]Assumptions!$B$15,IF([1]Ferndale!K279=4,[1]Assumptions!$B$16,0)))</f>
        <v>0</v>
      </c>
      <c r="FD279" s="28"/>
      <c r="FE279" s="13">
        <f t="shared" si="57"/>
        <v>0</v>
      </c>
      <c r="FF279" s="13">
        <f>(J279/2)*[1]Assumptions!$H$2</f>
        <v>0</v>
      </c>
      <c r="FG279" s="13">
        <f t="shared" si="58"/>
        <v>0</v>
      </c>
      <c r="FH279" s="13">
        <f t="shared" si="59"/>
        <v>0</v>
      </c>
      <c r="FI279" s="13">
        <f t="shared" si="60"/>
        <v>0</v>
      </c>
      <c r="FJ279" s="14" t="e">
        <f t="shared" si="52"/>
        <v>#DIV/0!</v>
      </c>
      <c r="FK279" s="15">
        <f t="shared" si="53"/>
        <v>0</v>
      </c>
      <c r="FL279" s="16" t="e">
        <f t="shared" si="61"/>
        <v>#DIV/0!</v>
      </c>
      <c r="FM279" s="16" t="e">
        <f t="shared" si="62"/>
        <v>#DIV/0!</v>
      </c>
      <c r="FN279" s="16" t="e">
        <f t="shared" si="63"/>
        <v>#DIV/0!</v>
      </c>
      <c r="FO279" s="16" t="e">
        <f t="shared" si="64"/>
        <v>#DIV/0!</v>
      </c>
    </row>
    <row r="280" spans="156:171" x14ac:dyDescent="0.2">
      <c r="EZ280" s="13">
        <f t="shared" si="54"/>
        <v>0</v>
      </c>
      <c r="FA280" s="13">
        <f t="shared" si="55"/>
        <v>0</v>
      </c>
      <c r="FB280" s="13">
        <f t="shared" si="56"/>
        <v>0</v>
      </c>
      <c r="FC280" s="13">
        <f>IF(K280=2,[1]Assumptions!$B$14,IF([1]Ferndale!K280=3,[1]Assumptions!$B$15,IF([1]Ferndale!K280=4,[1]Assumptions!$B$16,0)))</f>
        <v>0</v>
      </c>
      <c r="FD280" s="28"/>
      <c r="FE280" s="13">
        <f t="shared" si="57"/>
        <v>0</v>
      </c>
      <c r="FF280" s="13">
        <f>(J280/2)*[1]Assumptions!$H$2</f>
        <v>0</v>
      </c>
      <c r="FG280" s="13">
        <f t="shared" si="58"/>
        <v>0</v>
      </c>
      <c r="FH280" s="13">
        <f t="shared" si="59"/>
        <v>0</v>
      </c>
      <c r="FI280" s="13">
        <f t="shared" si="60"/>
        <v>0</v>
      </c>
      <c r="FJ280" s="14" t="e">
        <f t="shared" si="52"/>
        <v>#DIV/0!</v>
      </c>
      <c r="FK280" s="15">
        <f t="shared" si="53"/>
        <v>0</v>
      </c>
      <c r="FL280" s="16" t="e">
        <f t="shared" si="61"/>
        <v>#DIV/0!</v>
      </c>
      <c r="FM280" s="16" t="e">
        <f t="shared" si="62"/>
        <v>#DIV/0!</v>
      </c>
      <c r="FN280" s="16" t="e">
        <f t="shared" si="63"/>
        <v>#DIV/0!</v>
      </c>
      <c r="FO280" s="16" t="e">
        <f t="shared" si="64"/>
        <v>#DIV/0!</v>
      </c>
    </row>
    <row r="281" spans="156:171" x14ac:dyDescent="0.2">
      <c r="EZ281" s="13">
        <f t="shared" si="54"/>
        <v>0</v>
      </c>
      <c r="FA281" s="13">
        <f t="shared" si="55"/>
        <v>0</v>
      </c>
      <c r="FB281" s="13">
        <f t="shared" si="56"/>
        <v>0</v>
      </c>
      <c r="FC281" s="13">
        <f>IF(K281=2,[1]Assumptions!$B$14,IF([1]Ferndale!K281=3,[1]Assumptions!$B$15,IF([1]Ferndale!K281=4,[1]Assumptions!$B$16,0)))</f>
        <v>0</v>
      </c>
      <c r="FD281" s="28"/>
      <c r="FE281" s="13">
        <f t="shared" si="57"/>
        <v>0</v>
      </c>
      <c r="FF281" s="13">
        <f>(J281/2)*[1]Assumptions!$H$2</f>
        <v>0</v>
      </c>
      <c r="FG281" s="13">
        <f t="shared" si="58"/>
        <v>0</v>
      </c>
      <c r="FH281" s="13">
        <f t="shared" si="59"/>
        <v>0</v>
      </c>
      <c r="FI281" s="13">
        <f t="shared" si="60"/>
        <v>0</v>
      </c>
      <c r="FJ281" s="14" t="e">
        <f t="shared" si="52"/>
        <v>#DIV/0!</v>
      </c>
      <c r="FK281" s="15">
        <f t="shared" si="53"/>
        <v>0</v>
      </c>
      <c r="FL281" s="16" t="e">
        <f t="shared" si="61"/>
        <v>#DIV/0!</v>
      </c>
      <c r="FM281" s="16" t="e">
        <f t="shared" si="62"/>
        <v>#DIV/0!</v>
      </c>
      <c r="FN281" s="16" t="e">
        <f t="shared" si="63"/>
        <v>#DIV/0!</v>
      </c>
      <c r="FO281" s="16" t="e">
        <f t="shared" si="64"/>
        <v>#DIV/0!</v>
      </c>
    </row>
    <row r="282" spans="156:171" x14ac:dyDescent="0.2">
      <c r="EZ282" s="13">
        <f t="shared" si="54"/>
        <v>0</v>
      </c>
      <c r="FA282" s="13">
        <f t="shared" si="55"/>
        <v>0</v>
      </c>
      <c r="FB282" s="13">
        <f t="shared" si="56"/>
        <v>0</v>
      </c>
      <c r="FC282" s="13">
        <f>IF(K282=2,[1]Assumptions!$B$14,IF([1]Ferndale!K282=3,[1]Assumptions!$B$15,IF([1]Ferndale!K282=4,[1]Assumptions!$B$16,0)))</f>
        <v>0</v>
      </c>
      <c r="FD282" s="28"/>
      <c r="FE282" s="13">
        <f t="shared" si="57"/>
        <v>0</v>
      </c>
      <c r="FF282" s="13">
        <f>(J282/2)*[1]Assumptions!$H$2</f>
        <v>0</v>
      </c>
      <c r="FG282" s="13">
        <f t="shared" si="58"/>
        <v>0</v>
      </c>
      <c r="FH282" s="13">
        <f t="shared" si="59"/>
        <v>0</v>
      </c>
      <c r="FI282" s="13">
        <f t="shared" si="60"/>
        <v>0</v>
      </c>
      <c r="FJ282" s="14" t="e">
        <f t="shared" si="52"/>
        <v>#DIV/0!</v>
      </c>
      <c r="FK282" s="15">
        <f t="shared" si="53"/>
        <v>0</v>
      </c>
      <c r="FL282" s="16" t="e">
        <f t="shared" si="61"/>
        <v>#DIV/0!</v>
      </c>
      <c r="FM282" s="16" t="e">
        <f t="shared" si="62"/>
        <v>#DIV/0!</v>
      </c>
      <c r="FN282" s="16" t="e">
        <f t="shared" si="63"/>
        <v>#DIV/0!</v>
      </c>
      <c r="FO282" s="16" t="e">
        <f t="shared" si="64"/>
        <v>#DIV/0!</v>
      </c>
    </row>
    <row r="283" spans="156:171" x14ac:dyDescent="0.2">
      <c r="EZ283" s="13">
        <f t="shared" si="54"/>
        <v>0</v>
      </c>
      <c r="FA283" s="13">
        <f t="shared" si="55"/>
        <v>0</v>
      </c>
      <c r="FB283" s="13">
        <f t="shared" si="56"/>
        <v>0</v>
      </c>
      <c r="FC283" s="13">
        <f>IF(K283=2,[1]Assumptions!$B$14,IF([1]Ferndale!K283=3,[1]Assumptions!$B$15,IF([1]Ferndale!K283=4,[1]Assumptions!$B$16,0)))</f>
        <v>0</v>
      </c>
      <c r="FD283" s="28"/>
      <c r="FE283" s="13">
        <f t="shared" si="57"/>
        <v>0</v>
      </c>
      <c r="FF283" s="13">
        <f>(J283/2)*[1]Assumptions!$H$2</f>
        <v>0</v>
      </c>
      <c r="FG283" s="13">
        <f t="shared" si="58"/>
        <v>0</v>
      </c>
      <c r="FH283" s="13">
        <f t="shared" si="59"/>
        <v>0</v>
      </c>
      <c r="FI283" s="13">
        <f t="shared" si="60"/>
        <v>0</v>
      </c>
      <c r="FJ283" s="14" t="e">
        <f t="shared" si="52"/>
        <v>#DIV/0!</v>
      </c>
      <c r="FK283" s="15">
        <f t="shared" si="53"/>
        <v>0</v>
      </c>
      <c r="FL283" s="16" t="e">
        <f t="shared" si="61"/>
        <v>#DIV/0!</v>
      </c>
      <c r="FM283" s="16" t="e">
        <f t="shared" si="62"/>
        <v>#DIV/0!</v>
      </c>
      <c r="FN283" s="16" t="e">
        <f t="shared" si="63"/>
        <v>#DIV/0!</v>
      </c>
      <c r="FO283" s="16" t="e">
        <f t="shared" si="64"/>
        <v>#DIV/0!</v>
      </c>
    </row>
    <row r="284" spans="156:171" x14ac:dyDescent="0.2">
      <c r="EZ284" s="13">
        <f t="shared" si="54"/>
        <v>0</v>
      </c>
      <c r="FA284" s="13">
        <f t="shared" si="55"/>
        <v>0</v>
      </c>
      <c r="FB284" s="13">
        <f t="shared" si="56"/>
        <v>0</v>
      </c>
      <c r="FC284" s="13">
        <f>IF(K284=2,[1]Assumptions!$B$14,IF([1]Ferndale!K284=3,[1]Assumptions!$B$15,IF([1]Ferndale!K284=4,[1]Assumptions!$B$16,0)))</f>
        <v>0</v>
      </c>
      <c r="FD284" s="28"/>
      <c r="FE284" s="13">
        <f t="shared" si="57"/>
        <v>0</v>
      </c>
      <c r="FF284" s="13">
        <f>(J284/2)*[1]Assumptions!$H$2</f>
        <v>0</v>
      </c>
      <c r="FG284" s="13">
        <f t="shared" si="58"/>
        <v>0</v>
      </c>
      <c r="FH284" s="13">
        <f t="shared" si="59"/>
        <v>0</v>
      </c>
      <c r="FI284" s="13">
        <f t="shared" si="60"/>
        <v>0</v>
      </c>
      <c r="FJ284" s="14" t="e">
        <f t="shared" si="52"/>
        <v>#DIV/0!</v>
      </c>
      <c r="FK284" s="15">
        <f t="shared" si="53"/>
        <v>0</v>
      </c>
      <c r="FL284" s="16" t="e">
        <f t="shared" si="61"/>
        <v>#DIV/0!</v>
      </c>
      <c r="FM284" s="16" t="e">
        <f t="shared" si="62"/>
        <v>#DIV/0!</v>
      </c>
      <c r="FN284" s="16" t="e">
        <f t="shared" si="63"/>
        <v>#DIV/0!</v>
      </c>
      <c r="FO284" s="16" t="e">
        <f t="shared" si="64"/>
        <v>#DIV/0!</v>
      </c>
    </row>
    <row r="285" spans="156:171" x14ac:dyDescent="0.2">
      <c r="EZ285" s="13">
        <f t="shared" si="54"/>
        <v>0</v>
      </c>
      <c r="FA285" s="13">
        <f t="shared" si="55"/>
        <v>0</v>
      </c>
      <c r="FB285" s="13">
        <f t="shared" si="56"/>
        <v>0</v>
      </c>
      <c r="FC285" s="13">
        <f>IF(K285=2,[1]Assumptions!$B$14,IF([1]Ferndale!K285=3,[1]Assumptions!$B$15,IF([1]Ferndale!K285=4,[1]Assumptions!$B$16,0)))</f>
        <v>0</v>
      </c>
      <c r="FD285" s="28"/>
      <c r="FE285" s="13">
        <f t="shared" si="57"/>
        <v>0</v>
      </c>
      <c r="FF285" s="13">
        <f>(J285/2)*[1]Assumptions!$H$2</f>
        <v>0</v>
      </c>
      <c r="FG285" s="13">
        <f t="shared" si="58"/>
        <v>0</v>
      </c>
      <c r="FH285" s="13">
        <f t="shared" si="59"/>
        <v>0</v>
      </c>
      <c r="FI285" s="13">
        <f t="shared" si="60"/>
        <v>0</v>
      </c>
      <c r="FJ285" s="14" t="e">
        <f t="shared" si="52"/>
        <v>#DIV/0!</v>
      </c>
      <c r="FK285" s="15">
        <f t="shared" si="53"/>
        <v>0</v>
      </c>
      <c r="FL285" s="16" t="e">
        <f t="shared" si="61"/>
        <v>#DIV/0!</v>
      </c>
      <c r="FM285" s="16" t="e">
        <f t="shared" si="62"/>
        <v>#DIV/0!</v>
      </c>
      <c r="FN285" s="16" t="e">
        <f t="shared" si="63"/>
        <v>#DIV/0!</v>
      </c>
      <c r="FO285" s="16" t="e">
        <f t="shared" si="64"/>
        <v>#DIV/0!</v>
      </c>
    </row>
    <row r="286" spans="156:171" x14ac:dyDescent="0.2">
      <c r="EZ286" s="13">
        <f t="shared" si="54"/>
        <v>0</v>
      </c>
      <c r="FA286" s="13">
        <f t="shared" si="55"/>
        <v>0</v>
      </c>
      <c r="FB286" s="13">
        <f t="shared" si="56"/>
        <v>0</v>
      </c>
      <c r="FC286" s="13">
        <f>IF(K286=2,[1]Assumptions!$B$14,IF([1]Ferndale!K286=3,[1]Assumptions!$B$15,IF([1]Ferndale!K286=4,[1]Assumptions!$B$16,0)))</f>
        <v>0</v>
      </c>
      <c r="FD286" s="28"/>
      <c r="FE286" s="13">
        <f t="shared" si="57"/>
        <v>0</v>
      </c>
      <c r="FF286" s="13">
        <f>(J286/2)*[1]Assumptions!$H$2</f>
        <v>0</v>
      </c>
      <c r="FG286" s="13">
        <f t="shared" si="58"/>
        <v>0</v>
      </c>
      <c r="FH286" s="13">
        <f t="shared" si="59"/>
        <v>0</v>
      </c>
      <c r="FI286" s="13">
        <f t="shared" si="60"/>
        <v>0</v>
      </c>
      <c r="FJ286" s="14" t="e">
        <f t="shared" si="52"/>
        <v>#DIV/0!</v>
      </c>
      <c r="FK286" s="15">
        <f t="shared" si="53"/>
        <v>0</v>
      </c>
      <c r="FL286" s="16" t="e">
        <f t="shared" si="61"/>
        <v>#DIV/0!</v>
      </c>
      <c r="FM286" s="16" t="e">
        <f t="shared" si="62"/>
        <v>#DIV/0!</v>
      </c>
      <c r="FN286" s="16" t="e">
        <f t="shared" si="63"/>
        <v>#DIV/0!</v>
      </c>
      <c r="FO286" s="16" t="e">
        <f t="shared" si="64"/>
        <v>#DIV/0!</v>
      </c>
    </row>
    <row r="287" spans="156:171" x14ac:dyDescent="0.2">
      <c r="EZ287" s="13">
        <f t="shared" si="54"/>
        <v>0</v>
      </c>
      <c r="FA287" s="13">
        <f t="shared" si="55"/>
        <v>0</v>
      </c>
      <c r="FB287" s="13">
        <f t="shared" si="56"/>
        <v>0</v>
      </c>
      <c r="FC287" s="13">
        <f>IF(K287=2,[1]Assumptions!$B$14,IF([1]Ferndale!K287=3,[1]Assumptions!$B$15,IF([1]Ferndale!K287=4,[1]Assumptions!$B$16,0)))</f>
        <v>0</v>
      </c>
      <c r="FD287" s="28"/>
      <c r="FE287" s="13">
        <f t="shared" si="57"/>
        <v>0</v>
      </c>
      <c r="FF287" s="13">
        <f>(J287/2)*[1]Assumptions!$H$2</f>
        <v>0</v>
      </c>
      <c r="FG287" s="13">
        <f t="shared" si="58"/>
        <v>0</v>
      </c>
      <c r="FH287" s="13">
        <f t="shared" si="59"/>
        <v>0</v>
      </c>
      <c r="FI287" s="13">
        <f t="shared" si="60"/>
        <v>0</v>
      </c>
      <c r="FJ287" s="14" t="e">
        <f t="shared" si="52"/>
        <v>#DIV/0!</v>
      </c>
      <c r="FK287" s="15">
        <f t="shared" si="53"/>
        <v>0</v>
      </c>
      <c r="FL287" s="16" t="e">
        <f t="shared" si="61"/>
        <v>#DIV/0!</v>
      </c>
      <c r="FM287" s="16" t="e">
        <f t="shared" si="62"/>
        <v>#DIV/0!</v>
      </c>
      <c r="FN287" s="16" t="e">
        <f t="shared" si="63"/>
        <v>#DIV/0!</v>
      </c>
      <c r="FO287" s="16" t="e">
        <f t="shared" si="64"/>
        <v>#DIV/0!</v>
      </c>
    </row>
    <row r="288" spans="156:171" x14ac:dyDescent="0.2">
      <c r="EZ288" s="13">
        <f t="shared" si="54"/>
        <v>0</v>
      </c>
      <c r="FA288" s="13">
        <f t="shared" si="55"/>
        <v>0</v>
      </c>
      <c r="FB288" s="13">
        <f t="shared" si="56"/>
        <v>0</v>
      </c>
      <c r="FC288" s="13">
        <f>IF(K288=2,[1]Assumptions!$B$14,IF([1]Ferndale!K288=3,[1]Assumptions!$B$15,IF([1]Ferndale!K288=4,[1]Assumptions!$B$16,0)))</f>
        <v>0</v>
      </c>
      <c r="FD288" s="28"/>
      <c r="FE288" s="13">
        <f t="shared" si="57"/>
        <v>0</v>
      </c>
      <c r="FF288" s="13">
        <f>(J288/2)*[1]Assumptions!$H$2</f>
        <v>0</v>
      </c>
      <c r="FG288" s="13">
        <f t="shared" si="58"/>
        <v>0</v>
      </c>
      <c r="FH288" s="13">
        <f t="shared" si="59"/>
        <v>0</v>
      </c>
      <c r="FI288" s="13">
        <f t="shared" si="60"/>
        <v>0</v>
      </c>
      <c r="FJ288" s="14" t="e">
        <f t="shared" si="52"/>
        <v>#DIV/0!</v>
      </c>
      <c r="FK288" s="15">
        <f t="shared" si="53"/>
        <v>0</v>
      </c>
      <c r="FL288" s="16" t="e">
        <f t="shared" si="61"/>
        <v>#DIV/0!</v>
      </c>
      <c r="FM288" s="16" t="e">
        <f t="shared" si="62"/>
        <v>#DIV/0!</v>
      </c>
      <c r="FN288" s="16" t="e">
        <f t="shared" si="63"/>
        <v>#DIV/0!</v>
      </c>
      <c r="FO288" s="16" t="e">
        <f t="shared" si="64"/>
        <v>#DIV/0!</v>
      </c>
    </row>
    <row r="289" spans="156:171" x14ac:dyDescent="0.2">
      <c r="EZ289" s="13">
        <f t="shared" si="54"/>
        <v>0</v>
      </c>
      <c r="FA289" s="13">
        <f t="shared" si="55"/>
        <v>0</v>
      </c>
      <c r="FB289" s="13">
        <f t="shared" si="56"/>
        <v>0</v>
      </c>
      <c r="FC289" s="13">
        <f>IF(K289=2,[1]Assumptions!$B$14,IF([1]Ferndale!K289=3,[1]Assumptions!$B$15,IF([1]Ferndale!K289=4,[1]Assumptions!$B$16,0)))</f>
        <v>0</v>
      </c>
      <c r="FD289" s="28"/>
      <c r="FE289" s="13">
        <f t="shared" si="57"/>
        <v>0</v>
      </c>
      <c r="FF289" s="13">
        <f>(J289/2)*[1]Assumptions!$H$2</f>
        <v>0</v>
      </c>
      <c r="FG289" s="13">
        <f t="shared" si="58"/>
        <v>0</v>
      </c>
      <c r="FH289" s="13">
        <f t="shared" si="59"/>
        <v>0</v>
      </c>
      <c r="FI289" s="13">
        <f t="shared" si="60"/>
        <v>0</v>
      </c>
      <c r="FJ289" s="14" t="e">
        <f t="shared" si="52"/>
        <v>#DIV/0!</v>
      </c>
      <c r="FK289" s="15">
        <f t="shared" si="53"/>
        <v>0</v>
      </c>
      <c r="FL289" s="16" t="e">
        <f t="shared" si="61"/>
        <v>#DIV/0!</v>
      </c>
      <c r="FM289" s="16" t="e">
        <f t="shared" si="62"/>
        <v>#DIV/0!</v>
      </c>
      <c r="FN289" s="16" t="e">
        <f t="shared" si="63"/>
        <v>#DIV/0!</v>
      </c>
      <c r="FO289" s="16" t="e">
        <f t="shared" si="64"/>
        <v>#DIV/0!</v>
      </c>
    </row>
    <row r="290" spans="156:171" x14ac:dyDescent="0.2">
      <c r="EZ290" s="13">
        <f t="shared" si="54"/>
        <v>0</v>
      </c>
      <c r="FA290" s="13">
        <f t="shared" si="55"/>
        <v>0</v>
      </c>
      <c r="FB290" s="13">
        <f t="shared" si="56"/>
        <v>0</v>
      </c>
      <c r="FC290" s="13">
        <f>IF(K290=2,[1]Assumptions!$B$14,IF([1]Ferndale!K290=3,[1]Assumptions!$B$15,IF([1]Ferndale!K290=4,[1]Assumptions!$B$16,0)))</f>
        <v>0</v>
      </c>
      <c r="FD290" s="28"/>
      <c r="FE290" s="13">
        <f t="shared" si="57"/>
        <v>0</v>
      </c>
      <c r="FF290" s="13">
        <f>(J290/2)*[1]Assumptions!$H$2</f>
        <v>0</v>
      </c>
      <c r="FG290" s="13">
        <f t="shared" si="58"/>
        <v>0</v>
      </c>
      <c r="FH290" s="13">
        <f t="shared" si="59"/>
        <v>0</v>
      </c>
      <c r="FI290" s="13">
        <f t="shared" si="60"/>
        <v>0</v>
      </c>
      <c r="FJ290" s="14" t="e">
        <f t="shared" si="52"/>
        <v>#DIV/0!</v>
      </c>
      <c r="FK290" s="15">
        <f t="shared" si="53"/>
        <v>0</v>
      </c>
      <c r="FL290" s="16" t="e">
        <f t="shared" si="61"/>
        <v>#DIV/0!</v>
      </c>
      <c r="FM290" s="16" t="e">
        <f t="shared" si="62"/>
        <v>#DIV/0!</v>
      </c>
      <c r="FN290" s="16" t="e">
        <f t="shared" si="63"/>
        <v>#DIV/0!</v>
      </c>
      <c r="FO290" s="16" t="e">
        <f t="shared" si="64"/>
        <v>#DIV/0!</v>
      </c>
    </row>
    <row r="291" spans="156:171" x14ac:dyDescent="0.2">
      <c r="EZ291" s="13">
        <f t="shared" si="54"/>
        <v>0</v>
      </c>
      <c r="FA291" s="13">
        <f t="shared" si="55"/>
        <v>0</v>
      </c>
      <c r="FB291" s="13">
        <f t="shared" si="56"/>
        <v>0</v>
      </c>
      <c r="FC291" s="13">
        <f>IF(K291=2,[1]Assumptions!$B$14,IF([1]Ferndale!K291=3,[1]Assumptions!$B$15,IF([1]Ferndale!K291=4,[1]Assumptions!$B$16,0)))</f>
        <v>0</v>
      </c>
      <c r="FD291" s="28"/>
      <c r="FE291" s="13">
        <f t="shared" si="57"/>
        <v>0</v>
      </c>
      <c r="FF291" s="13">
        <f>(J291/2)*[1]Assumptions!$H$2</f>
        <v>0</v>
      </c>
      <c r="FG291" s="13">
        <f t="shared" si="58"/>
        <v>0</v>
      </c>
      <c r="FH291" s="13">
        <f t="shared" si="59"/>
        <v>0</v>
      </c>
      <c r="FI291" s="13">
        <f t="shared" si="60"/>
        <v>0</v>
      </c>
      <c r="FJ291" s="14" t="e">
        <f t="shared" si="52"/>
        <v>#DIV/0!</v>
      </c>
      <c r="FK291" s="15">
        <f t="shared" si="53"/>
        <v>0</v>
      </c>
      <c r="FL291" s="16" t="e">
        <f t="shared" si="61"/>
        <v>#DIV/0!</v>
      </c>
      <c r="FM291" s="16" t="e">
        <f t="shared" si="62"/>
        <v>#DIV/0!</v>
      </c>
      <c r="FN291" s="16" t="e">
        <f t="shared" si="63"/>
        <v>#DIV/0!</v>
      </c>
      <c r="FO291" s="16" t="e">
        <f t="shared" si="64"/>
        <v>#DIV/0!</v>
      </c>
    </row>
    <row r="292" spans="156:171" x14ac:dyDescent="0.2">
      <c r="EZ292" s="13">
        <f t="shared" si="54"/>
        <v>0</v>
      </c>
      <c r="FA292" s="13">
        <f t="shared" si="55"/>
        <v>0</v>
      </c>
      <c r="FB292" s="13">
        <f t="shared" si="56"/>
        <v>0</v>
      </c>
      <c r="FC292" s="13">
        <f>IF(K292=2,[1]Assumptions!$B$14,IF([1]Ferndale!K292=3,[1]Assumptions!$B$15,IF([1]Ferndale!K292=4,[1]Assumptions!$B$16,0)))</f>
        <v>0</v>
      </c>
      <c r="FD292" s="28"/>
      <c r="FE292" s="13">
        <f t="shared" si="57"/>
        <v>0</v>
      </c>
      <c r="FF292" s="13">
        <f>(J292/2)*[1]Assumptions!$H$2</f>
        <v>0</v>
      </c>
      <c r="FG292" s="13">
        <f t="shared" si="58"/>
        <v>0</v>
      </c>
      <c r="FH292" s="13">
        <f t="shared" si="59"/>
        <v>0</v>
      </c>
      <c r="FI292" s="13">
        <f t="shared" si="60"/>
        <v>0</v>
      </c>
      <c r="FJ292" s="14" t="e">
        <f t="shared" si="52"/>
        <v>#DIV/0!</v>
      </c>
      <c r="FK292" s="15">
        <f t="shared" si="53"/>
        <v>0</v>
      </c>
      <c r="FL292" s="16" t="e">
        <f t="shared" si="61"/>
        <v>#DIV/0!</v>
      </c>
      <c r="FM292" s="16" t="e">
        <f t="shared" si="62"/>
        <v>#DIV/0!</v>
      </c>
      <c r="FN292" s="16" t="e">
        <f t="shared" si="63"/>
        <v>#DIV/0!</v>
      </c>
      <c r="FO292" s="16" t="e">
        <f t="shared" si="64"/>
        <v>#DIV/0!</v>
      </c>
    </row>
    <row r="293" spans="156:171" x14ac:dyDescent="0.2">
      <c r="EZ293" s="13">
        <f t="shared" si="54"/>
        <v>0</v>
      </c>
      <c r="FA293" s="13">
        <f t="shared" si="55"/>
        <v>0</v>
      </c>
      <c r="FB293" s="13">
        <f t="shared" si="56"/>
        <v>0</v>
      </c>
      <c r="FC293" s="13">
        <f>IF(K293=2,[1]Assumptions!$B$14,IF([1]Ferndale!K293=3,[1]Assumptions!$B$15,IF([1]Ferndale!K293=4,[1]Assumptions!$B$16,0)))</f>
        <v>0</v>
      </c>
      <c r="FD293" s="28"/>
      <c r="FE293" s="13">
        <f t="shared" si="57"/>
        <v>0</v>
      </c>
      <c r="FF293" s="13">
        <f>(J293/2)*[1]Assumptions!$H$2</f>
        <v>0</v>
      </c>
      <c r="FG293" s="13">
        <f t="shared" si="58"/>
        <v>0</v>
      </c>
      <c r="FH293" s="13">
        <f t="shared" si="59"/>
        <v>0</v>
      </c>
      <c r="FI293" s="13">
        <f t="shared" si="60"/>
        <v>0</v>
      </c>
      <c r="FJ293" s="14" t="e">
        <f t="shared" si="52"/>
        <v>#DIV/0!</v>
      </c>
      <c r="FK293" s="15">
        <f t="shared" si="53"/>
        <v>0</v>
      </c>
      <c r="FL293" s="16" t="e">
        <f t="shared" si="61"/>
        <v>#DIV/0!</v>
      </c>
      <c r="FM293" s="16" t="e">
        <f t="shared" si="62"/>
        <v>#DIV/0!</v>
      </c>
      <c r="FN293" s="16" t="e">
        <f t="shared" si="63"/>
        <v>#DIV/0!</v>
      </c>
      <c r="FO293" s="16" t="e">
        <f t="shared" si="64"/>
        <v>#DIV/0!</v>
      </c>
    </row>
    <row r="294" spans="156:171" x14ac:dyDescent="0.2">
      <c r="EZ294" s="13">
        <f t="shared" si="54"/>
        <v>0</v>
      </c>
      <c r="FA294" s="13">
        <f t="shared" si="55"/>
        <v>0</v>
      </c>
      <c r="FB294" s="13">
        <f t="shared" si="56"/>
        <v>0</v>
      </c>
      <c r="FC294" s="13">
        <f>IF(K294=2,[1]Assumptions!$B$14,IF([1]Ferndale!K294=3,[1]Assumptions!$B$15,IF([1]Ferndale!K294=4,[1]Assumptions!$B$16,0)))</f>
        <v>0</v>
      </c>
      <c r="FD294" s="28"/>
      <c r="FE294" s="13">
        <f t="shared" si="57"/>
        <v>0</v>
      </c>
      <c r="FF294" s="13">
        <f>(J294/2)*[1]Assumptions!$H$2</f>
        <v>0</v>
      </c>
      <c r="FG294" s="13">
        <f t="shared" si="58"/>
        <v>0</v>
      </c>
      <c r="FH294" s="13">
        <f t="shared" si="59"/>
        <v>0</v>
      </c>
      <c r="FI294" s="13">
        <f t="shared" si="60"/>
        <v>0</v>
      </c>
      <c r="FJ294" s="14" t="e">
        <f t="shared" si="52"/>
        <v>#DIV/0!</v>
      </c>
      <c r="FK294" s="15">
        <f t="shared" si="53"/>
        <v>0</v>
      </c>
      <c r="FL294" s="16" t="e">
        <f t="shared" si="61"/>
        <v>#DIV/0!</v>
      </c>
      <c r="FM294" s="16" t="e">
        <f t="shared" si="62"/>
        <v>#DIV/0!</v>
      </c>
      <c r="FN294" s="16" t="e">
        <f t="shared" si="63"/>
        <v>#DIV/0!</v>
      </c>
      <c r="FO294" s="16" t="e">
        <f t="shared" si="64"/>
        <v>#DIV/0!</v>
      </c>
    </row>
    <row r="295" spans="156:171" x14ac:dyDescent="0.2">
      <c r="EZ295" s="13">
        <f t="shared" si="54"/>
        <v>0</v>
      </c>
      <c r="FA295" s="13">
        <f t="shared" si="55"/>
        <v>0</v>
      </c>
      <c r="FB295" s="13">
        <f t="shared" si="56"/>
        <v>0</v>
      </c>
      <c r="FC295" s="13">
        <f>IF(K295=2,[1]Assumptions!$B$14,IF([1]Ferndale!K295=3,[1]Assumptions!$B$15,IF([1]Ferndale!K295=4,[1]Assumptions!$B$16,0)))</f>
        <v>0</v>
      </c>
      <c r="FD295" s="28"/>
      <c r="FE295" s="13">
        <f t="shared" si="57"/>
        <v>0</v>
      </c>
      <c r="FF295" s="13">
        <f>(J295/2)*[1]Assumptions!$H$2</f>
        <v>0</v>
      </c>
      <c r="FG295" s="13">
        <f t="shared" si="58"/>
        <v>0</v>
      </c>
      <c r="FH295" s="13">
        <f t="shared" si="59"/>
        <v>0</v>
      </c>
      <c r="FI295" s="13">
        <f t="shared" si="60"/>
        <v>0</v>
      </c>
      <c r="FJ295" s="14" t="e">
        <f t="shared" si="52"/>
        <v>#DIV/0!</v>
      </c>
      <c r="FK295" s="15">
        <f t="shared" si="53"/>
        <v>0</v>
      </c>
      <c r="FL295" s="16" t="e">
        <f t="shared" si="61"/>
        <v>#DIV/0!</v>
      </c>
      <c r="FM295" s="16" t="e">
        <f t="shared" si="62"/>
        <v>#DIV/0!</v>
      </c>
      <c r="FN295" s="16" t="e">
        <f t="shared" si="63"/>
        <v>#DIV/0!</v>
      </c>
      <c r="FO295" s="16" t="e">
        <f t="shared" si="64"/>
        <v>#DIV/0!</v>
      </c>
    </row>
    <row r="296" spans="156:171" x14ac:dyDescent="0.2">
      <c r="EZ296" s="13">
        <f t="shared" si="54"/>
        <v>0</v>
      </c>
      <c r="FA296" s="13">
        <f t="shared" si="55"/>
        <v>0</v>
      </c>
      <c r="FB296" s="13">
        <f t="shared" si="56"/>
        <v>0</v>
      </c>
      <c r="FC296" s="13">
        <f>IF(K296=2,[1]Assumptions!$B$14,IF([1]Ferndale!K296=3,[1]Assumptions!$B$15,IF([1]Ferndale!K296=4,[1]Assumptions!$B$16,0)))</f>
        <v>0</v>
      </c>
      <c r="FD296" s="28"/>
      <c r="FE296" s="13">
        <f t="shared" si="57"/>
        <v>0</v>
      </c>
      <c r="FF296" s="13">
        <f>(J296/2)*[1]Assumptions!$H$2</f>
        <v>0</v>
      </c>
      <c r="FG296" s="13">
        <f t="shared" si="58"/>
        <v>0</v>
      </c>
      <c r="FH296" s="13">
        <f t="shared" si="59"/>
        <v>0</v>
      </c>
      <c r="FI296" s="13">
        <f t="shared" si="60"/>
        <v>0</v>
      </c>
      <c r="FJ296" s="14" t="e">
        <f t="shared" si="52"/>
        <v>#DIV/0!</v>
      </c>
      <c r="FK296" s="15">
        <f t="shared" si="53"/>
        <v>0</v>
      </c>
      <c r="FL296" s="16" t="e">
        <f t="shared" si="61"/>
        <v>#DIV/0!</v>
      </c>
      <c r="FM296" s="16" t="e">
        <f t="shared" si="62"/>
        <v>#DIV/0!</v>
      </c>
      <c r="FN296" s="16" t="e">
        <f t="shared" si="63"/>
        <v>#DIV/0!</v>
      </c>
      <c r="FO296" s="16" t="e">
        <f t="shared" si="64"/>
        <v>#DIV/0!</v>
      </c>
    </row>
    <row r="297" spans="156:171" x14ac:dyDescent="0.2">
      <c r="EZ297" s="13">
        <f t="shared" si="54"/>
        <v>0</v>
      </c>
      <c r="FA297" s="13">
        <f t="shared" si="55"/>
        <v>0</v>
      </c>
      <c r="FB297" s="13">
        <f t="shared" si="56"/>
        <v>0</v>
      </c>
      <c r="FC297" s="13">
        <f>IF(K297=2,[1]Assumptions!$B$14,IF([1]Ferndale!K297=3,[1]Assumptions!$B$15,IF([1]Ferndale!K297=4,[1]Assumptions!$B$16,0)))</f>
        <v>0</v>
      </c>
      <c r="FD297" s="28"/>
      <c r="FE297" s="13">
        <f t="shared" si="57"/>
        <v>0</v>
      </c>
      <c r="FF297" s="13">
        <f>(J297/2)*[1]Assumptions!$H$2</f>
        <v>0</v>
      </c>
      <c r="FG297" s="13">
        <f t="shared" si="58"/>
        <v>0</v>
      </c>
      <c r="FH297" s="13">
        <f t="shared" si="59"/>
        <v>0</v>
      </c>
      <c r="FI297" s="13">
        <f t="shared" si="60"/>
        <v>0</v>
      </c>
      <c r="FJ297" s="14" t="e">
        <f t="shared" si="52"/>
        <v>#DIV/0!</v>
      </c>
      <c r="FK297" s="15">
        <f t="shared" si="53"/>
        <v>0</v>
      </c>
      <c r="FL297" s="16" t="e">
        <f t="shared" si="61"/>
        <v>#DIV/0!</v>
      </c>
      <c r="FM297" s="16" t="e">
        <f t="shared" si="62"/>
        <v>#DIV/0!</v>
      </c>
      <c r="FN297" s="16" t="e">
        <f t="shared" si="63"/>
        <v>#DIV/0!</v>
      </c>
      <c r="FO297" s="16" t="e">
        <f t="shared" si="64"/>
        <v>#DIV/0!</v>
      </c>
    </row>
    <row r="298" spans="156:171" x14ac:dyDescent="0.2">
      <c r="EZ298" s="13">
        <f t="shared" si="54"/>
        <v>0</v>
      </c>
      <c r="FA298" s="13">
        <f t="shared" si="55"/>
        <v>0</v>
      </c>
      <c r="FB298" s="13">
        <f t="shared" si="56"/>
        <v>0</v>
      </c>
      <c r="FC298" s="13">
        <f>IF(K298=2,[1]Assumptions!$B$14,IF([1]Ferndale!K298=3,[1]Assumptions!$B$15,IF([1]Ferndale!K298=4,[1]Assumptions!$B$16,0)))</f>
        <v>0</v>
      </c>
      <c r="FD298" s="28"/>
      <c r="FE298" s="13">
        <f t="shared" si="57"/>
        <v>0</v>
      </c>
      <c r="FF298" s="13">
        <f>(J298/2)*[1]Assumptions!$H$2</f>
        <v>0</v>
      </c>
      <c r="FG298" s="13">
        <f t="shared" si="58"/>
        <v>0</v>
      </c>
      <c r="FH298" s="13">
        <f t="shared" si="59"/>
        <v>0</v>
      </c>
      <c r="FI298" s="13">
        <f t="shared" si="60"/>
        <v>0</v>
      </c>
      <c r="FJ298" s="14" t="e">
        <f t="shared" si="52"/>
        <v>#DIV/0!</v>
      </c>
      <c r="FK298" s="15">
        <f t="shared" si="53"/>
        <v>0</v>
      </c>
      <c r="FL298" s="16" t="e">
        <f t="shared" si="61"/>
        <v>#DIV/0!</v>
      </c>
      <c r="FM298" s="16" t="e">
        <f t="shared" si="62"/>
        <v>#DIV/0!</v>
      </c>
      <c r="FN298" s="16" t="e">
        <f t="shared" si="63"/>
        <v>#DIV/0!</v>
      </c>
      <c r="FO298" s="16" t="e">
        <f t="shared" si="64"/>
        <v>#DIV/0!</v>
      </c>
    </row>
    <row r="299" spans="156:171" x14ac:dyDescent="0.2">
      <c r="EZ299" s="13">
        <f t="shared" si="54"/>
        <v>0</v>
      </c>
      <c r="FA299" s="13">
        <f t="shared" si="55"/>
        <v>0</v>
      </c>
      <c r="FB299" s="13">
        <f t="shared" si="56"/>
        <v>0</v>
      </c>
      <c r="FC299" s="13">
        <f>IF(K299=2,[1]Assumptions!$B$14,IF([1]Ferndale!K299=3,[1]Assumptions!$B$15,IF([1]Ferndale!K299=4,[1]Assumptions!$B$16,0)))</f>
        <v>0</v>
      </c>
      <c r="FD299" s="28"/>
      <c r="FE299" s="13">
        <f t="shared" si="57"/>
        <v>0</v>
      </c>
      <c r="FF299" s="13">
        <f>(J299/2)*[1]Assumptions!$H$2</f>
        <v>0</v>
      </c>
      <c r="FG299" s="13">
        <f t="shared" si="58"/>
        <v>0</v>
      </c>
      <c r="FH299" s="13">
        <f t="shared" si="59"/>
        <v>0</v>
      </c>
      <c r="FI299" s="13">
        <f t="shared" si="60"/>
        <v>0</v>
      </c>
      <c r="FJ299" s="14" t="e">
        <f t="shared" si="52"/>
        <v>#DIV/0!</v>
      </c>
      <c r="FK299" s="15">
        <f t="shared" si="53"/>
        <v>0</v>
      </c>
      <c r="FL299" s="16" t="e">
        <f t="shared" si="61"/>
        <v>#DIV/0!</v>
      </c>
      <c r="FM299" s="16" t="e">
        <f t="shared" si="62"/>
        <v>#DIV/0!</v>
      </c>
      <c r="FN299" s="16" t="e">
        <f t="shared" si="63"/>
        <v>#DIV/0!</v>
      </c>
      <c r="FO299" s="16" t="e">
        <f t="shared" si="64"/>
        <v>#DIV/0!</v>
      </c>
    </row>
    <row r="300" spans="156:171" x14ac:dyDescent="0.2">
      <c r="EZ300" s="13">
        <f t="shared" si="54"/>
        <v>0</v>
      </c>
      <c r="FA300" s="13">
        <f t="shared" si="55"/>
        <v>0</v>
      </c>
      <c r="FB300" s="13">
        <f t="shared" si="56"/>
        <v>0</v>
      </c>
      <c r="FC300" s="13">
        <f>IF(K300=2,[1]Assumptions!$B$14,IF([1]Ferndale!K300=3,[1]Assumptions!$B$15,IF([1]Ferndale!K300=4,[1]Assumptions!$B$16,0)))</f>
        <v>0</v>
      </c>
      <c r="FD300" s="28"/>
      <c r="FE300" s="13">
        <f t="shared" si="57"/>
        <v>0</v>
      </c>
      <c r="FF300" s="13">
        <f>(J300/2)*[1]Assumptions!$H$2</f>
        <v>0</v>
      </c>
      <c r="FG300" s="13">
        <f t="shared" si="58"/>
        <v>0</v>
      </c>
      <c r="FH300" s="13">
        <f t="shared" si="59"/>
        <v>0</v>
      </c>
      <c r="FI300" s="13">
        <f t="shared" si="60"/>
        <v>0</v>
      </c>
      <c r="FJ300" s="14" t="e">
        <f t="shared" si="52"/>
        <v>#DIV/0!</v>
      </c>
      <c r="FK300" s="15">
        <f t="shared" si="53"/>
        <v>0</v>
      </c>
      <c r="FL300" s="16" t="e">
        <f t="shared" si="61"/>
        <v>#DIV/0!</v>
      </c>
      <c r="FM300" s="16" t="e">
        <f t="shared" si="62"/>
        <v>#DIV/0!</v>
      </c>
      <c r="FN300" s="16" t="e">
        <f t="shared" si="63"/>
        <v>#DIV/0!</v>
      </c>
      <c r="FO300" s="16" t="e">
        <f t="shared" si="64"/>
        <v>#DIV/0!</v>
      </c>
    </row>
  </sheetData>
  <conditionalFormatting sqref="FL2:FL300">
    <cfRule type="cellIs" dxfId="4" priority="5" operator="greaterThan">
      <formula>0.08</formula>
    </cfRule>
  </conditionalFormatting>
  <conditionalFormatting sqref="FM2:FM300">
    <cfRule type="cellIs" dxfId="3" priority="4" operator="greaterThan">
      <formula>0.08</formula>
    </cfRule>
  </conditionalFormatting>
  <conditionalFormatting sqref="FN2:FN300">
    <cfRule type="cellIs" dxfId="2" priority="3" operator="greaterThan">
      <formula>0.08</formula>
    </cfRule>
  </conditionalFormatting>
  <conditionalFormatting sqref="FO2:FO300">
    <cfRule type="cellIs" dxfId="1" priority="2" operator="greaterThan">
      <formula>0.08</formula>
    </cfRule>
  </conditionalFormatting>
  <conditionalFormatting sqref="FC2:FC300">
    <cfRule type="cellIs" dxfId="0" priority="1" operator="greaterThan">
      <formula>FB2</formula>
    </cfRule>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tabSelected="1" workbookViewId="0">
      <selection activeCell="N2" sqref="N2"/>
    </sheetView>
  </sheetViews>
  <sheetFormatPr baseColWidth="10" defaultRowHeight="16" x14ac:dyDescent="0.2"/>
  <cols>
    <col min="3" max="3" width="12.5" bestFit="1" customWidth="1"/>
    <col min="4" max="4" width="15.33203125" bestFit="1" customWidth="1"/>
    <col min="5" max="6" width="12.5" bestFit="1" customWidth="1"/>
    <col min="8" max="13" width="0" hidden="1" customWidth="1"/>
  </cols>
  <sheetData>
    <row r="1" spans="1:20" ht="24" x14ac:dyDescent="0.3">
      <c r="A1" s="5" t="s">
        <v>2160</v>
      </c>
    </row>
    <row r="2" spans="1:20" ht="24" x14ac:dyDescent="0.3">
      <c r="A2" s="5"/>
    </row>
    <row r="3" spans="1:20" x14ac:dyDescent="0.2">
      <c r="C3" s="6" t="s">
        <v>154</v>
      </c>
      <c r="J3" t="s">
        <v>2161</v>
      </c>
      <c r="Q3" s="6" t="s">
        <v>200</v>
      </c>
    </row>
    <row r="4" spans="1:20" x14ac:dyDescent="0.2">
      <c r="B4" s="6"/>
      <c r="C4" s="7">
        <v>1</v>
      </c>
      <c r="D4" s="7">
        <v>2</v>
      </c>
      <c r="E4" s="7">
        <v>3</v>
      </c>
      <c r="F4" s="7">
        <v>4</v>
      </c>
      <c r="I4" s="6"/>
      <c r="J4" s="7">
        <v>1</v>
      </c>
      <c r="K4" s="7">
        <v>2</v>
      </c>
      <c r="L4" s="7">
        <v>3</v>
      </c>
      <c r="M4" s="7">
        <v>4</v>
      </c>
      <c r="P4" s="6"/>
      <c r="Q4" s="7">
        <v>1</v>
      </c>
      <c r="R4" s="7">
        <v>2</v>
      </c>
      <c r="S4" s="7">
        <v>3</v>
      </c>
      <c r="T4" s="7">
        <v>4</v>
      </c>
    </row>
    <row r="5" spans="1:20" x14ac:dyDescent="0.2">
      <c r="A5" t="s">
        <v>2162</v>
      </c>
      <c r="B5" s="7">
        <v>48126</v>
      </c>
      <c r="C5" s="29">
        <v>1200</v>
      </c>
      <c r="D5" s="29">
        <v>1200</v>
      </c>
      <c r="E5" s="29">
        <v>1200</v>
      </c>
      <c r="F5" s="29">
        <v>1200</v>
      </c>
      <c r="H5" t="s">
        <v>2162</v>
      </c>
      <c r="I5" s="7">
        <v>48126</v>
      </c>
      <c r="J5" s="8"/>
      <c r="K5" s="8"/>
      <c r="L5" s="8"/>
      <c r="M5" s="8"/>
      <c r="O5" t="s">
        <v>2162</v>
      </c>
      <c r="P5" s="7">
        <v>48126</v>
      </c>
      <c r="Q5" s="29">
        <v>1200</v>
      </c>
      <c r="R5" s="29">
        <v>1200</v>
      </c>
      <c r="S5" s="29">
        <v>1200</v>
      </c>
      <c r="T5" s="29">
        <v>1200</v>
      </c>
    </row>
    <row r="6" spans="1:20" x14ac:dyDescent="0.2">
      <c r="B6" s="7">
        <v>48201</v>
      </c>
      <c r="C6" s="29">
        <v>1200</v>
      </c>
      <c r="D6" s="29">
        <v>1200</v>
      </c>
      <c r="E6" s="29">
        <v>1200</v>
      </c>
      <c r="F6" s="29">
        <v>1200</v>
      </c>
      <c r="I6" s="7">
        <v>48201</v>
      </c>
      <c r="J6" s="8"/>
      <c r="K6" s="8"/>
      <c r="L6" s="8"/>
      <c r="M6" s="8"/>
      <c r="P6" s="7">
        <v>48201</v>
      </c>
      <c r="Q6" s="29">
        <v>1200</v>
      </c>
      <c r="R6" s="29">
        <v>1200</v>
      </c>
      <c r="S6" s="29">
        <v>1200</v>
      </c>
      <c r="T6" s="29">
        <v>1200</v>
      </c>
    </row>
    <row r="7" spans="1:20" x14ac:dyDescent="0.2">
      <c r="B7" s="7">
        <v>48202</v>
      </c>
      <c r="C7" s="29">
        <v>1200</v>
      </c>
      <c r="D7" s="29">
        <v>1200</v>
      </c>
      <c r="E7" s="29">
        <v>1200</v>
      </c>
      <c r="F7" s="29">
        <v>1200</v>
      </c>
      <c r="I7" s="7">
        <v>48202</v>
      </c>
      <c r="J7" s="8"/>
      <c r="K7" s="8"/>
      <c r="L7" s="8"/>
      <c r="M7" s="8"/>
      <c r="P7" s="7">
        <v>48202</v>
      </c>
      <c r="Q7" s="29">
        <v>1200</v>
      </c>
      <c r="R7" s="29">
        <v>1200</v>
      </c>
      <c r="S7" s="29">
        <v>1200</v>
      </c>
      <c r="T7" s="29">
        <v>1200</v>
      </c>
    </row>
    <row r="8" spans="1:20" x14ac:dyDescent="0.2">
      <c r="B8" s="7">
        <v>48203</v>
      </c>
      <c r="C8" s="29">
        <v>1200</v>
      </c>
      <c r="D8" s="29">
        <v>1200</v>
      </c>
      <c r="E8" s="29">
        <v>1200</v>
      </c>
      <c r="F8" s="29">
        <v>1200</v>
      </c>
      <c r="I8" s="7">
        <v>48203</v>
      </c>
      <c r="J8" s="8"/>
      <c r="K8" s="8"/>
      <c r="L8" s="8"/>
      <c r="M8" s="8"/>
      <c r="P8" s="7">
        <v>48203</v>
      </c>
      <c r="Q8" s="29">
        <v>1200</v>
      </c>
      <c r="R8" s="29">
        <v>1200</v>
      </c>
      <c r="S8" s="29">
        <v>1200</v>
      </c>
      <c r="T8" s="29">
        <v>1200</v>
      </c>
    </row>
    <row r="9" spans="1:20" x14ac:dyDescent="0.2">
      <c r="B9" s="7">
        <v>48204</v>
      </c>
      <c r="C9" s="29">
        <v>1200</v>
      </c>
      <c r="D9" s="29">
        <v>1200</v>
      </c>
      <c r="E9" s="29">
        <v>1200</v>
      </c>
      <c r="F9" s="29">
        <v>1200</v>
      </c>
      <c r="I9" s="7">
        <v>48204</v>
      </c>
      <c r="J9" s="8"/>
      <c r="K9" s="8"/>
      <c r="L9" s="8"/>
      <c r="M9" s="8"/>
      <c r="P9" s="7">
        <v>48204</v>
      </c>
      <c r="Q9" s="29">
        <v>1200</v>
      </c>
      <c r="R9" s="29">
        <v>1200</v>
      </c>
      <c r="S9" s="29">
        <v>1200</v>
      </c>
      <c r="T9" s="29">
        <v>1200</v>
      </c>
    </row>
    <row r="10" spans="1:20" x14ac:dyDescent="0.2">
      <c r="B10" s="7">
        <v>48205</v>
      </c>
      <c r="C10" s="29">
        <v>1200</v>
      </c>
      <c r="D10" s="29">
        <v>1200</v>
      </c>
      <c r="E10" s="29">
        <v>1200</v>
      </c>
      <c r="F10" s="29">
        <v>1200</v>
      </c>
      <c r="I10" s="7">
        <v>48205</v>
      </c>
      <c r="J10" s="8"/>
      <c r="K10" s="8"/>
      <c r="L10" s="8"/>
      <c r="M10" s="8"/>
      <c r="P10" s="7">
        <v>48205</v>
      </c>
      <c r="Q10" s="29">
        <v>1200</v>
      </c>
      <c r="R10" s="29">
        <v>1200</v>
      </c>
      <c r="S10" s="29">
        <v>1200</v>
      </c>
      <c r="T10" s="29">
        <v>1200</v>
      </c>
    </row>
    <row r="11" spans="1:20" x14ac:dyDescent="0.2">
      <c r="B11" s="7">
        <v>48206</v>
      </c>
      <c r="C11" s="29">
        <v>1200</v>
      </c>
      <c r="D11" s="29">
        <v>1200</v>
      </c>
      <c r="E11" s="29">
        <v>1200</v>
      </c>
      <c r="F11" s="29">
        <v>1200</v>
      </c>
      <c r="I11" s="7">
        <v>48206</v>
      </c>
      <c r="J11" s="8"/>
      <c r="K11" s="8"/>
      <c r="L11" s="8"/>
      <c r="M11" s="8"/>
      <c r="P11" s="7">
        <v>48206</v>
      </c>
      <c r="Q11" s="29">
        <v>1200</v>
      </c>
      <c r="R11" s="29">
        <v>1200</v>
      </c>
      <c r="S11" s="29">
        <v>1200</v>
      </c>
      <c r="T11" s="29">
        <v>1200</v>
      </c>
    </row>
    <row r="12" spans="1:20" x14ac:dyDescent="0.2">
      <c r="B12" s="7">
        <v>48207</v>
      </c>
      <c r="C12" s="29">
        <v>1200</v>
      </c>
      <c r="D12" s="29">
        <v>1200</v>
      </c>
      <c r="E12" s="29">
        <v>1200</v>
      </c>
      <c r="F12" s="29">
        <v>1200</v>
      </c>
      <c r="I12" s="7">
        <v>48207</v>
      </c>
      <c r="J12" s="8"/>
      <c r="K12" s="9"/>
      <c r="L12" s="8"/>
      <c r="M12" s="8"/>
      <c r="P12" s="7">
        <v>48207</v>
      </c>
      <c r="Q12" s="29">
        <v>1200</v>
      </c>
      <c r="R12" s="29">
        <v>1200</v>
      </c>
      <c r="S12" s="29">
        <v>1200</v>
      </c>
      <c r="T12" s="29">
        <v>1200</v>
      </c>
    </row>
    <row r="13" spans="1:20" x14ac:dyDescent="0.2">
      <c r="B13" s="7">
        <v>48208</v>
      </c>
      <c r="C13" s="29">
        <v>1200</v>
      </c>
      <c r="D13" s="29">
        <v>1200</v>
      </c>
      <c r="E13" s="29">
        <v>1200</v>
      </c>
      <c r="F13" s="29">
        <v>1200</v>
      </c>
      <c r="I13" s="7">
        <v>48208</v>
      </c>
      <c r="J13" s="8"/>
      <c r="K13" s="8"/>
      <c r="L13" s="8"/>
      <c r="M13" s="8"/>
      <c r="P13" s="7">
        <v>48208</v>
      </c>
      <c r="Q13" s="29">
        <v>1200</v>
      </c>
      <c r="R13" s="29">
        <v>1200</v>
      </c>
      <c r="S13" s="29">
        <v>1200</v>
      </c>
      <c r="T13" s="29">
        <v>1200</v>
      </c>
    </row>
    <row r="14" spans="1:20" x14ac:dyDescent="0.2">
      <c r="B14" s="7">
        <v>48209</v>
      </c>
      <c r="C14" s="29">
        <v>1200</v>
      </c>
      <c r="D14" s="29">
        <v>1200</v>
      </c>
      <c r="E14" s="29">
        <v>1200</v>
      </c>
      <c r="F14" s="29">
        <v>1200</v>
      </c>
      <c r="I14" s="7">
        <v>48209</v>
      </c>
      <c r="J14" s="8"/>
      <c r="K14" s="8"/>
      <c r="L14" s="8"/>
      <c r="M14" s="8"/>
      <c r="P14" s="7">
        <v>48209</v>
      </c>
      <c r="Q14" s="29">
        <v>1200</v>
      </c>
      <c r="R14" s="29">
        <v>1200</v>
      </c>
      <c r="S14" s="29">
        <v>1200</v>
      </c>
      <c r="T14" s="29">
        <v>1200</v>
      </c>
    </row>
    <row r="15" spans="1:20" x14ac:dyDescent="0.2">
      <c r="B15" s="7">
        <v>48210</v>
      </c>
      <c r="C15" s="29">
        <v>1200</v>
      </c>
      <c r="D15" s="29">
        <v>1200</v>
      </c>
      <c r="E15" s="29">
        <v>1200</v>
      </c>
      <c r="F15" s="29">
        <v>1200</v>
      </c>
      <c r="I15" s="7">
        <v>48210</v>
      </c>
      <c r="J15" s="8"/>
      <c r="K15" s="8"/>
      <c r="L15" s="8"/>
      <c r="M15" s="8"/>
      <c r="P15" s="7">
        <v>48210</v>
      </c>
      <c r="Q15" s="29">
        <v>1200</v>
      </c>
      <c r="R15" s="29">
        <v>1200</v>
      </c>
      <c r="S15" s="29">
        <v>1200</v>
      </c>
      <c r="T15" s="29">
        <v>1200</v>
      </c>
    </row>
    <row r="16" spans="1:20" x14ac:dyDescent="0.2">
      <c r="B16" s="7">
        <v>48211</v>
      </c>
      <c r="C16" s="29">
        <v>1200</v>
      </c>
      <c r="D16" s="29">
        <v>1200</v>
      </c>
      <c r="E16" s="29">
        <v>1200</v>
      </c>
      <c r="F16" s="29">
        <v>1200</v>
      </c>
      <c r="I16" s="7">
        <v>48211</v>
      </c>
      <c r="J16" s="8"/>
      <c r="K16" s="8"/>
      <c r="L16" s="8"/>
      <c r="M16" s="8"/>
      <c r="P16" s="7">
        <v>48211</v>
      </c>
      <c r="Q16" s="29">
        <v>1200</v>
      </c>
      <c r="R16" s="29">
        <v>1200</v>
      </c>
      <c r="S16" s="29">
        <v>1200</v>
      </c>
      <c r="T16" s="29">
        <v>1200</v>
      </c>
    </row>
    <row r="17" spans="2:20" x14ac:dyDescent="0.2">
      <c r="B17" s="7">
        <v>48212</v>
      </c>
      <c r="C17" s="29">
        <v>1200</v>
      </c>
      <c r="D17" s="29">
        <v>1200</v>
      </c>
      <c r="E17" s="29">
        <v>1200</v>
      </c>
      <c r="F17" s="29">
        <v>1200</v>
      </c>
      <c r="I17" s="7">
        <v>48212</v>
      </c>
      <c r="J17" s="8"/>
      <c r="K17" s="8"/>
      <c r="L17" s="8"/>
      <c r="M17" s="8"/>
      <c r="P17" s="7">
        <v>48212</v>
      </c>
      <c r="Q17" s="29">
        <v>1200</v>
      </c>
      <c r="R17" s="29">
        <v>1200</v>
      </c>
      <c r="S17" s="29">
        <v>1200</v>
      </c>
      <c r="T17" s="29">
        <v>1200</v>
      </c>
    </row>
    <row r="18" spans="2:20" x14ac:dyDescent="0.2">
      <c r="B18" s="7">
        <v>48213</v>
      </c>
      <c r="C18" s="29">
        <v>1200</v>
      </c>
      <c r="D18" s="29">
        <v>1200</v>
      </c>
      <c r="E18" s="29">
        <v>1200</v>
      </c>
      <c r="F18" s="29">
        <v>1200</v>
      </c>
      <c r="I18" s="7">
        <v>48213</v>
      </c>
      <c r="J18" s="8"/>
      <c r="K18" s="8"/>
      <c r="L18" s="8"/>
      <c r="M18" s="8"/>
      <c r="P18" s="7">
        <v>48213</v>
      </c>
      <c r="Q18" s="29">
        <v>1200</v>
      </c>
      <c r="R18" s="29">
        <v>1200</v>
      </c>
      <c r="S18" s="29">
        <v>1200</v>
      </c>
      <c r="T18" s="29">
        <v>1200</v>
      </c>
    </row>
    <row r="19" spans="2:20" x14ac:dyDescent="0.2">
      <c r="B19" s="7">
        <v>48214</v>
      </c>
      <c r="C19" s="29">
        <v>1200</v>
      </c>
      <c r="D19" s="29">
        <v>1200</v>
      </c>
      <c r="E19" s="29">
        <v>1200</v>
      </c>
      <c r="F19" s="29">
        <v>1200</v>
      </c>
      <c r="I19" s="7">
        <v>48214</v>
      </c>
      <c r="J19" s="8"/>
      <c r="K19" s="8"/>
      <c r="L19" s="8"/>
      <c r="M19" s="8"/>
      <c r="P19" s="7">
        <v>48214</v>
      </c>
      <c r="Q19" s="29">
        <v>1200</v>
      </c>
      <c r="R19" s="29">
        <v>1200</v>
      </c>
      <c r="S19" s="29">
        <v>1200</v>
      </c>
      <c r="T19" s="29">
        <v>1200</v>
      </c>
    </row>
    <row r="20" spans="2:20" x14ac:dyDescent="0.2">
      <c r="B20" s="7">
        <v>48215</v>
      </c>
      <c r="C20" s="29">
        <v>1200</v>
      </c>
      <c r="D20" s="29">
        <v>1200</v>
      </c>
      <c r="E20" s="29">
        <v>1200</v>
      </c>
      <c r="F20" s="29">
        <v>1200</v>
      </c>
      <c r="I20" s="7">
        <v>48215</v>
      </c>
      <c r="J20" s="8"/>
      <c r="K20" s="8"/>
      <c r="L20" s="8"/>
      <c r="M20" s="8"/>
      <c r="P20" s="7">
        <v>48215</v>
      </c>
      <c r="Q20" s="29">
        <v>1200</v>
      </c>
      <c r="R20" s="29">
        <v>1200</v>
      </c>
      <c r="S20" s="29">
        <v>1200</v>
      </c>
      <c r="T20" s="29">
        <v>1200</v>
      </c>
    </row>
    <row r="21" spans="2:20" x14ac:dyDescent="0.2">
      <c r="B21" s="7">
        <v>48216</v>
      </c>
      <c r="C21" s="29">
        <v>1200</v>
      </c>
      <c r="D21" s="29">
        <v>1200</v>
      </c>
      <c r="E21" s="29">
        <v>1200</v>
      </c>
      <c r="F21" s="29">
        <v>1200</v>
      </c>
      <c r="I21" s="7">
        <v>48216</v>
      </c>
      <c r="J21" s="8"/>
      <c r="K21" s="8"/>
      <c r="L21" s="8"/>
      <c r="M21" s="8"/>
      <c r="P21" s="7">
        <v>48216</v>
      </c>
      <c r="Q21" s="29">
        <v>1200</v>
      </c>
      <c r="R21" s="29">
        <v>1200</v>
      </c>
      <c r="S21" s="29">
        <v>1200</v>
      </c>
      <c r="T21" s="29">
        <v>1200</v>
      </c>
    </row>
    <row r="22" spans="2:20" x14ac:dyDescent="0.2">
      <c r="B22" s="7">
        <v>48221</v>
      </c>
      <c r="C22" s="29">
        <v>1200</v>
      </c>
      <c r="D22" s="29">
        <v>1200</v>
      </c>
      <c r="E22" s="29">
        <v>1200</v>
      </c>
      <c r="F22" s="29">
        <v>1200</v>
      </c>
      <c r="I22" s="7">
        <v>48221</v>
      </c>
      <c r="J22" s="8"/>
      <c r="K22" s="8"/>
      <c r="L22" s="8"/>
      <c r="M22" s="8"/>
      <c r="P22" s="7">
        <v>48221</v>
      </c>
      <c r="Q22" s="29">
        <v>1200</v>
      </c>
      <c r="R22" s="29">
        <v>1200</v>
      </c>
      <c r="S22" s="29">
        <v>1200</v>
      </c>
      <c r="T22" s="29">
        <v>1200</v>
      </c>
    </row>
    <row r="23" spans="2:20" x14ac:dyDescent="0.2">
      <c r="B23" s="7">
        <v>48224</v>
      </c>
      <c r="C23" s="29">
        <v>1200</v>
      </c>
      <c r="D23" s="29">
        <v>1200</v>
      </c>
      <c r="E23" s="29">
        <v>1200</v>
      </c>
      <c r="F23" s="29">
        <v>1200</v>
      </c>
      <c r="I23" s="7">
        <v>48224</v>
      </c>
      <c r="J23" s="8"/>
      <c r="K23" s="8"/>
      <c r="L23" s="8"/>
      <c r="M23" s="8"/>
      <c r="P23" s="7">
        <v>48224</v>
      </c>
      <c r="Q23" s="29">
        <v>1200</v>
      </c>
      <c r="R23" s="29">
        <v>1200</v>
      </c>
      <c r="S23" s="29">
        <v>1200</v>
      </c>
      <c r="T23" s="29">
        <v>1200</v>
      </c>
    </row>
    <row r="24" spans="2:20" x14ac:dyDescent="0.2">
      <c r="B24" s="7">
        <v>48226</v>
      </c>
      <c r="C24" s="29">
        <v>1200</v>
      </c>
      <c r="D24" s="29">
        <v>1200</v>
      </c>
      <c r="E24" s="29">
        <v>1200</v>
      </c>
      <c r="F24" s="29">
        <v>1200</v>
      </c>
      <c r="I24" s="7">
        <v>48226</v>
      </c>
      <c r="J24" s="8"/>
      <c r="K24" s="8"/>
      <c r="L24" s="8"/>
      <c r="M24" s="8"/>
      <c r="P24" s="7">
        <v>48226</v>
      </c>
      <c r="Q24" s="29">
        <v>1200</v>
      </c>
      <c r="R24" s="29">
        <v>1200</v>
      </c>
      <c r="S24" s="29">
        <v>1200</v>
      </c>
      <c r="T24" s="29">
        <v>1200</v>
      </c>
    </row>
    <row r="25" spans="2:20" x14ac:dyDescent="0.2">
      <c r="B25" s="7">
        <v>48230</v>
      </c>
      <c r="C25" s="29">
        <v>1200</v>
      </c>
      <c r="D25" s="29">
        <v>1200</v>
      </c>
      <c r="E25" s="29">
        <v>1200</v>
      </c>
      <c r="F25" s="29">
        <v>1200</v>
      </c>
      <c r="I25" s="7">
        <v>48230</v>
      </c>
      <c r="J25" s="8"/>
      <c r="K25" s="8"/>
      <c r="L25" s="8"/>
      <c r="M25" s="8"/>
      <c r="P25" s="7">
        <v>48230</v>
      </c>
      <c r="Q25" s="29">
        <v>1200</v>
      </c>
      <c r="R25" s="29">
        <v>1200</v>
      </c>
      <c r="S25" s="29">
        <v>1200</v>
      </c>
      <c r="T25" s="29">
        <v>1200</v>
      </c>
    </row>
    <row r="26" spans="2:20" x14ac:dyDescent="0.2">
      <c r="B26" s="7">
        <v>48234</v>
      </c>
      <c r="C26" s="29">
        <v>1200</v>
      </c>
      <c r="D26" s="29">
        <v>1200</v>
      </c>
      <c r="E26" s="29">
        <v>1200</v>
      </c>
      <c r="F26" s="29">
        <v>1200</v>
      </c>
      <c r="I26" s="7">
        <v>48234</v>
      </c>
      <c r="J26" s="8"/>
      <c r="K26" s="8"/>
      <c r="L26" s="8"/>
      <c r="M26" s="8"/>
      <c r="P26" s="7">
        <v>48234</v>
      </c>
      <c r="Q26" s="29">
        <v>1200</v>
      </c>
      <c r="R26" s="29">
        <v>1200</v>
      </c>
      <c r="S26" s="29">
        <v>1200</v>
      </c>
      <c r="T26" s="29">
        <v>1200</v>
      </c>
    </row>
    <row r="27" spans="2:20" x14ac:dyDescent="0.2">
      <c r="B27" s="7">
        <v>48236</v>
      </c>
      <c r="C27" s="29">
        <v>1200</v>
      </c>
      <c r="D27" s="29">
        <v>1200</v>
      </c>
      <c r="E27" s="29">
        <v>1200</v>
      </c>
      <c r="F27" s="29">
        <v>1200</v>
      </c>
      <c r="I27" s="7">
        <v>48236</v>
      </c>
      <c r="J27" s="8"/>
      <c r="K27" s="8"/>
      <c r="L27" s="8"/>
      <c r="M27" s="8"/>
      <c r="P27" s="7">
        <v>48236</v>
      </c>
      <c r="Q27" s="29">
        <v>1200</v>
      </c>
      <c r="R27" s="29">
        <v>1200</v>
      </c>
      <c r="S27" s="29">
        <v>1200</v>
      </c>
      <c r="T27" s="29">
        <v>1200</v>
      </c>
    </row>
    <row r="28" spans="2:20" x14ac:dyDescent="0.2">
      <c r="B28" s="7">
        <v>48238</v>
      </c>
      <c r="C28" s="29">
        <v>1200</v>
      </c>
      <c r="D28" s="29">
        <v>1200</v>
      </c>
      <c r="E28" s="29">
        <v>1200</v>
      </c>
      <c r="F28" s="29">
        <v>1200</v>
      </c>
      <c r="I28" s="7">
        <v>48238</v>
      </c>
      <c r="J28" s="8"/>
      <c r="K28" s="8"/>
      <c r="L28" s="8"/>
      <c r="M28" s="8"/>
      <c r="P28" s="7">
        <v>48238</v>
      </c>
      <c r="Q28" s="29">
        <v>1200</v>
      </c>
      <c r="R28" s="29">
        <v>1200</v>
      </c>
      <c r="S28" s="29">
        <v>1200</v>
      </c>
      <c r="T28" s="29">
        <v>1200</v>
      </c>
    </row>
    <row r="31" spans="2:20" ht="16" customHeight="1" x14ac:dyDescent="0.2">
      <c r="I31" s="10" t="s">
        <v>2163</v>
      </c>
      <c r="J31" s="10"/>
      <c r="K31" s="10"/>
      <c r="L31" s="10"/>
      <c r="M31" s="10"/>
    </row>
    <row r="32" spans="2:20" x14ac:dyDescent="0.2">
      <c r="I32" s="10"/>
      <c r="J32" s="10"/>
      <c r="K32" s="10"/>
      <c r="L32" s="10"/>
      <c r="M32" s="10"/>
    </row>
    <row r="33" spans="9:13" x14ac:dyDescent="0.2">
      <c r="I33" s="10"/>
      <c r="J33" s="10"/>
      <c r="K33" s="10"/>
      <c r="L33" s="10"/>
      <c r="M33" s="10"/>
    </row>
  </sheetData>
  <mergeCells count="1">
    <mergeCell ref="I31:M3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Leads</vt:lpstr>
      <vt:lpstr>Assumptions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2018-05-18T19:43:29Z</dcterms:created>
  <dcterms:modified xsi:type="dcterms:W3CDTF">2018-05-18T20:25:03Z</dcterms:modified>
</cp:coreProperties>
</file>