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olive\Downloads\"/>
    </mc:Choice>
  </mc:AlternateContent>
  <bookViews>
    <workbookView xWindow="0" yWindow="0" windowWidth="19200" windowHeight="11145"/>
  </bookViews>
  <sheets>
    <sheet name="Group Results" sheetId="16" r:id="rId1"/>
    <sheet name="College Results" sheetId="13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2" i="16" l="1"/>
  <c r="N3" i="16"/>
  <c r="N4" i="16"/>
  <c r="N5" i="16"/>
  <c r="N6" i="16"/>
  <c r="M2" i="16"/>
  <c r="M3" i="16"/>
  <c r="M4" i="16"/>
  <c r="M5" i="16"/>
  <c r="M6" i="16"/>
  <c r="J2" i="16" l="1"/>
  <c r="D6" i="16"/>
  <c r="E6" i="16"/>
  <c r="F6" i="16"/>
  <c r="G6" i="16"/>
  <c r="H6" i="16"/>
  <c r="I6" i="16"/>
  <c r="J6" i="16"/>
  <c r="K6" i="16"/>
  <c r="D5" i="16"/>
  <c r="E5" i="16"/>
  <c r="F5" i="16"/>
  <c r="G5" i="16"/>
  <c r="H5" i="16"/>
  <c r="I5" i="16"/>
  <c r="J5" i="16"/>
  <c r="K5" i="16"/>
  <c r="D4" i="16"/>
  <c r="E4" i="16"/>
  <c r="F4" i="16"/>
  <c r="G4" i="16"/>
  <c r="H4" i="16"/>
  <c r="I4" i="16"/>
  <c r="J4" i="16"/>
  <c r="K4" i="16"/>
  <c r="K2" i="16"/>
  <c r="K3" i="16"/>
  <c r="J3" i="16"/>
  <c r="I2" i="16"/>
  <c r="I3" i="16"/>
  <c r="H2" i="16"/>
  <c r="H3" i="16"/>
  <c r="G2" i="16"/>
  <c r="G3" i="16"/>
  <c r="F2" i="16"/>
  <c r="F3" i="16"/>
  <c r="E2" i="16"/>
  <c r="E3" i="16"/>
  <c r="D2" i="16"/>
  <c r="D3" i="16"/>
  <c r="O26" i="13"/>
  <c r="P26" i="13" s="1"/>
  <c r="O27" i="13"/>
  <c r="Q27" i="13" s="1"/>
  <c r="O28" i="13"/>
  <c r="Q28" i="13" s="1"/>
  <c r="O29" i="13"/>
  <c r="Q29" i="13" s="1"/>
  <c r="O30" i="13"/>
  <c r="P30" i="13" s="1"/>
  <c r="O31" i="13"/>
  <c r="Q31" i="13" s="1"/>
  <c r="O32" i="13"/>
  <c r="Q32" i="13" s="1"/>
  <c r="O33" i="13"/>
  <c r="Q33" i="13" s="1"/>
  <c r="O34" i="13"/>
  <c r="P34" i="13" s="1"/>
  <c r="O35" i="13"/>
  <c r="Q35" i="13" s="1"/>
  <c r="O37" i="13"/>
  <c r="P37" i="13" s="1"/>
  <c r="O38" i="13"/>
  <c r="Q38" i="13" s="1"/>
  <c r="O39" i="13"/>
  <c r="Q39" i="13" s="1"/>
  <c r="O40" i="13"/>
  <c r="Q40" i="13" s="1"/>
  <c r="O41" i="13"/>
  <c r="P41" i="13" s="1"/>
  <c r="O43" i="13"/>
  <c r="Q43" i="13" s="1"/>
  <c r="O44" i="13"/>
  <c r="Q44" i="13" s="1"/>
  <c r="O45" i="13"/>
  <c r="P45" i="13" s="1"/>
  <c r="O46" i="13"/>
  <c r="Q46" i="13" s="1"/>
  <c r="O36" i="13"/>
  <c r="Q36" i="13" s="1"/>
  <c r="O42" i="13"/>
  <c r="P42" i="13" s="1"/>
  <c r="O20" i="13"/>
  <c r="Q20" i="13" s="1"/>
  <c r="O21" i="13"/>
  <c r="Q21" i="13" s="1"/>
  <c r="O22" i="13"/>
  <c r="P22" i="13" s="1"/>
  <c r="O23" i="13"/>
  <c r="Q23" i="13" s="1"/>
  <c r="O24" i="13"/>
  <c r="Q24" i="13" s="1"/>
  <c r="O25" i="13"/>
  <c r="Q25" i="13" s="1"/>
  <c r="O2" i="13"/>
  <c r="Q2" i="13" s="1"/>
  <c r="O3" i="13"/>
  <c r="Q3" i="13" s="1"/>
  <c r="O4" i="13"/>
  <c r="P4" i="13" s="1"/>
  <c r="O5" i="13"/>
  <c r="Q5" i="13" s="1"/>
  <c r="O6" i="13"/>
  <c r="Q6" i="13" s="1"/>
  <c r="O7" i="13"/>
  <c r="Q7" i="13" s="1"/>
  <c r="O8" i="13"/>
  <c r="P8" i="13" s="1"/>
  <c r="O9" i="13"/>
  <c r="Q9" i="13" s="1"/>
  <c r="O10" i="13"/>
  <c r="Q10" i="13" s="1"/>
  <c r="O11" i="13"/>
  <c r="Q11" i="13" s="1"/>
  <c r="O12" i="13"/>
  <c r="P12" i="13" s="1"/>
  <c r="O13" i="13"/>
  <c r="Q13" i="13" s="1"/>
  <c r="O14" i="13"/>
  <c r="Q14" i="13" s="1"/>
  <c r="O15" i="13"/>
  <c r="Q15" i="13" s="1"/>
  <c r="O16" i="13"/>
  <c r="P16" i="13" s="1"/>
  <c r="O17" i="13"/>
  <c r="Q17" i="13" s="1"/>
  <c r="O18" i="13"/>
  <c r="P18" i="13" s="1"/>
  <c r="O19" i="13"/>
  <c r="Q19" i="13" s="1"/>
  <c r="P32" i="13" l="1"/>
  <c r="P15" i="13"/>
  <c r="P33" i="13"/>
  <c r="P7" i="13"/>
  <c r="P23" i="13"/>
  <c r="P44" i="13"/>
  <c r="P25" i="13"/>
  <c r="P19" i="13"/>
  <c r="P13" i="13"/>
  <c r="P5" i="13"/>
  <c r="P29" i="13"/>
  <c r="P21" i="13"/>
  <c r="P17" i="13"/>
  <c r="P11" i="13"/>
  <c r="P3" i="13"/>
  <c r="P46" i="13"/>
  <c r="P28" i="13"/>
  <c r="P20" i="13"/>
  <c r="P9" i="13"/>
  <c r="P43" i="13"/>
  <c r="P39" i="13"/>
  <c r="P36" i="13"/>
  <c r="P24" i="13"/>
  <c r="P14" i="13"/>
  <c r="P10" i="13"/>
  <c r="P6" i="13"/>
  <c r="Q45" i="13"/>
  <c r="Q42" i="13"/>
  <c r="Q41" i="13"/>
  <c r="Q37" i="13"/>
  <c r="Q34" i="13"/>
  <c r="Q30" i="13"/>
  <c r="Q26" i="13"/>
  <c r="Q22" i="13"/>
  <c r="Q18" i="13"/>
  <c r="Q16" i="13"/>
  <c r="Q12" i="13"/>
  <c r="Q8" i="13"/>
  <c r="Q4" i="13"/>
  <c r="P2" i="13"/>
  <c r="P40" i="13"/>
  <c r="P38" i="13"/>
  <c r="P35" i="13"/>
  <c r="P31" i="13"/>
  <c r="P27" i="13"/>
  <c r="U6" i="13"/>
  <c r="T6" i="13"/>
  <c r="S6" i="13"/>
  <c r="R6" i="13"/>
  <c r="U20" i="13"/>
  <c r="T20" i="13"/>
  <c r="S20" i="13"/>
  <c r="R20" i="13"/>
  <c r="U42" i="13"/>
  <c r="T42" i="13"/>
  <c r="S42" i="13"/>
  <c r="R42" i="13"/>
  <c r="U36" i="13"/>
  <c r="T36" i="13"/>
  <c r="S36" i="13"/>
  <c r="R36" i="13"/>
  <c r="U46" i="13"/>
  <c r="T46" i="13"/>
  <c r="S46" i="13"/>
  <c r="R46" i="13"/>
  <c r="U45" i="13"/>
  <c r="T45" i="13"/>
  <c r="S45" i="13"/>
  <c r="R45" i="13"/>
  <c r="U44" i="13"/>
  <c r="T44" i="13"/>
  <c r="S44" i="13"/>
  <c r="R44" i="13"/>
  <c r="U43" i="13"/>
  <c r="T43" i="13"/>
  <c r="S43" i="13"/>
  <c r="R43" i="13"/>
  <c r="U41" i="13"/>
  <c r="T41" i="13"/>
  <c r="S41" i="13"/>
  <c r="R41" i="13"/>
  <c r="U40" i="13"/>
  <c r="T40" i="13"/>
  <c r="S40" i="13"/>
  <c r="R40" i="13"/>
  <c r="U39" i="13"/>
  <c r="T39" i="13"/>
  <c r="S39" i="13"/>
  <c r="R39" i="13"/>
  <c r="U38" i="13"/>
  <c r="T38" i="13"/>
  <c r="S38" i="13"/>
  <c r="R38" i="13"/>
  <c r="U37" i="13"/>
  <c r="T37" i="13"/>
  <c r="S37" i="13"/>
  <c r="R37" i="13"/>
  <c r="U35" i="13"/>
  <c r="T35" i="13"/>
  <c r="S35" i="13"/>
  <c r="R35" i="13"/>
  <c r="U34" i="13"/>
  <c r="T34" i="13"/>
  <c r="S34" i="13"/>
  <c r="R34" i="13"/>
  <c r="U33" i="13"/>
  <c r="T33" i="13"/>
  <c r="S33" i="13"/>
  <c r="R33" i="13"/>
  <c r="U32" i="13"/>
  <c r="T32" i="13"/>
  <c r="S32" i="13"/>
  <c r="R32" i="13"/>
  <c r="U31" i="13"/>
  <c r="T31" i="13"/>
  <c r="S31" i="13"/>
  <c r="R31" i="13"/>
  <c r="U29" i="13"/>
  <c r="T29" i="13"/>
  <c r="S29" i="13"/>
  <c r="R29" i="13"/>
  <c r="U28" i="13"/>
  <c r="T28" i="13"/>
  <c r="S28" i="13"/>
  <c r="R28" i="13"/>
  <c r="U27" i="13"/>
  <c r="T27" i="13"/>
  <c r="S27" i="13"/>
  <c r="R27" i="13"/>
  <c r="U26" i="13"/>
  <c r="T26" i="13"/>
  <c r="S26" i="13"/>
  <c r="R26" i="13"/>
  <c r="U25" i="13"/>
  <c r="T25" i="13"/>
  <c r="S25" i="13"/>
  <c r="R25" i="13"/>
  <c r="U24" i="13"/>
  <c r="T24" i="13"/>
  <c r="S24" i="13"/>
  <c r="R24" i="13"/>
  <c r="U23" i="13"/>
  <c r="T23" i="13"/>
  <c r="S23" i="13"/>
  <c r="R23" i="13"/>
  <c r="U22" i="13"/>
  <c r="T22" i="13"/>
  <c r="S22" i="13"/>
  <c r="R22" i="13"/>
  <c r="U21" i="13"/>
  <c r="T21" i="13"/>
  <c r="S21" i="13"/>
  <c r="R21" i="13"/>
  <c r="U30" i="13"/>
  <c r="T30" i="13"/>
  <c r="S30" i="13"/>
  <c r="R30" i="13"/>
  <c r="U19" i="13"/>
  <c r="T19" i="13"/>
  <c r="S19" i="13"/>
  <c r="R19" i="13"/>
  <c r="U18" i="13"/>
  <c r="T18" i="13"/>
  <c r="S18" i="13"/>
  <c r="R18" i="13"/>
  <c r="U17" i="13"/>
  <c r="T17" i="13"/>
  <c r="S17" i="13"/>
  <c r="R17" i="13"/>
  <c r="U16" i="13"/>
  <c r="T16" i="13"/>
  <c r="S16" i="13"/>
  <c r="R16" i="13"/>
  <c r="U15" i="13"/>
  <c r="T15" i="13"/>
  <c r="S15" i="13"/>
  <c r="R15" i="13"/>
  <c r="U14" i="13"/>
  <c r="T14" i="13"/>
  <c r="S14" i="13"/>
  <c r="R14" i="13"/>
  <c r="U13" i="13"/>
  <c r="T13" i="13"/>
  <c r="S13" i="13"/>
  <c r="R13" i="13"/>
  <c r="L4" i="16"/>
  <c r="U12" i="13"/>
  <c r="T12" i="13"/>
  <c r="S12" i="13"/>
  <c r="R12" i="13"/>
  <c r="L2" i="16"/>
  <c r="L6" i="16"/>
  <c r="U11" i="13"/>
  <c r="T11" i="13"/>
  <c r="S11" i="13"/>
  <c r="R11" i="13"/>
  <c r="L5" i="16"/>
  <c r="U10" i="13"/>
  <c r="T10" i="13"/>
  <c r="S10" i="13"/>
  <c r="R10" i="13"/>
  <c r="L3" i="16"/>
  <c r="U5" i="13"/>
  <c r="T5" i="13"/>
  <c r="S5" i="13"/>
  <c r="R5" i="13"/>
  <c r="U4" i="13"/>
  <c r="T4" i="13"/>
  <c r="S4" i="13"/>
  <c r="R4" i="13"/>
  <c r="U3" i="13"/>
  <c r="T3" i="13"/>
  <c r="S3" i="13"/>
  <c r="R3" i="13"/>
  <c r="U2" i="13"/>
  <c r="T2" i="13"/>
  <c r="S2" i="13"/>
  <c r="R2" i="13"/>
  <c r="U9" i="13"/>
  <c r="T9" i="13"/>
  <c r="S9" i="13"/>
  <c r="R9" i="13"/>
  <c r="U8" i="13"/>
  <c r="T8" i="13"/>
  <c r="S8" i="13"/>
  <c r="R8" i="13"/>
  <c r="U7" i="13"/>
  <c r="T7" i="13"/>
  <c r="S7" i="13"/>
  <c r="R7" i="13"/>
</calcChain>
</file>

<file path=xl/comments1.xml><?xml version="1.0" encoding="utf-8"?>
<comments xmlns="http://schemas.openxmlformats.org/spreadsheetml/2006/main">
  <authors>
    <author>Sean Corrigan</author>
  </authors>
  <commentList>
    <comment ref="M5" authorId="0" shapeId="0">
      <text>
        <r>
          <rPr>
            <b/>
            <sz val="9"/>
            <color indexed="81"/>
            <rFont val="Tahoma"/>
            <family val="2"/>
          </rPr>
          <t>28.13%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5" authorId="0" shapeId="0">
      <text>
        <r>
          <rPr>
            <b/>
            <sz val="9"/>
            <color indexed="81"/>
            <rFont val="Tahoma"/>
            <family val="2"/>
          </rPr>
          <t>54.93%</t>
        </r>
      </text>
    </comment>
    <comment ref="M6" authorId="0" shapeId="0">
      <text>
        <r>
          <rPr>
            <b/>
            <sz val="9"/>
            <color indexed="81"/>
            <rFont val="Tahoma"/>
            <family val="2"/>
          </rPr>
          <t>30.28%</t>
        </r>
      </text>
    </comment>
  </commentList>
</comments>
</file>

<file path=xl/sharedStrings.xml><?xml version="1.0" encoding="utf-8"?>
<sst xmlns="http://schemas.openxmlformats.org/spreadsheetml/2006/main" count="274" uniqueCount="48">
  <si>
    <t>Global</t>
  </si>
  <si>
    <t>Actual</t>
  </si>
  <si>
    <t>Region</t>
  </si>
  <si>
    <t>Year</t>
  </si>
  <si>
    <t>Result Type</t>
  </si>
  <si>
    <t>School</t>
  </si>
  <si>
    <t>Country</t>
  </si>
  <si>
    <t>Results Month</t>
  </si>
  <si>
    <t>Asia Pacific</t>
  </si>
  <si>
    <t>January</t>
  </si>
  <si>
    <t>Americas</t>
  </si>
  <si>
    <t>Europe</t>
  </si>
  <si>
    <t>Total</t>
  </si>
  <si>
    <t>Candidates</t>
  </si>
  <si>
    <t>Africa &amp; Middle East</t>
  </si>
  <si>
    <t># A*</t>
  </si>
  <si>
    <t># A</t>
  </si>
  <si>
    <t># B</t>
  </si>
  <si>
    <t># C</t>
  </si>
  <si>
    <t># D</t>
  </si>
  <si>
    <t># E</t>
  </si>
  <si>
    <t># U</t>
  </si>
  <si>
    <t>% A*</t>
  </si>
  <si>
    <t>% A*-A</t>
  </si>
  <si>
    <t>% A*-B</t>
  </si>
  <si>
    <t>% A*-C</t>
  </si>
  <si>
    <t>% A*-D</t>
  </si>
  <si>
    <t>% A*-E</t>
  </si>
  <si>
    <t>August</t>
  </si>
  <si>
    <t>School 1</t>
  </si>
  <si>
    <t>School 2</t>
  </si>
  <si>
    <t>School 3</t>
  </si>
  <si>
    <t>School 4</t>
  </si>
  <si>
    <t>School 5</t>
  </si>
  <si>
    <t>School 6</t>
  </si>
  <si>
    <t>School 7</t>
  </si>
  <si>
    <t>School 8</t>
  </si>
  <si>
    <t>School 9</t>
  </si>
  <si>
    <t>School 10</t>
  </si>
  <si>
    <t>School 11</t>
  </si>
  <si>
    <t>School 12</t>
  </si>
  <si>
    <t>Country 1</t>
  </si>
  <si>
    <t>Country 2</t>
  </si>
  <si>
    <t>Country 3</t>
  </si>
  <si>
    <t>Country 4</t>
  </si>
  <si>
    <t>Country 5</t>
  </si>
  <si>
    <t>Country 6</t>
  </si>
  <si>
    <t>Country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</si>
</sst>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10" fontId="0" fillId="0" borderId="0" xfId="0" applyNumberFormat="1"/>
    <xf numFmtId="1" fontId="0" fillId="0" borderId="0" xfId="0" applyNumberFormat="1"/>
    <xf numFmtId="0" fontId="0" fillId="0" borderId="0" xfId="0" applyAlignment="1">
      <alignment wrapText="1"/>
    </xf>
    <xf numFmtId="10" fontId="1" fillId="0" borderId="0" xfId="0" applyNumberFormat="1" applyFont="1"/>
    <xf numFmtId="1" fontId="1" fillId="0" borderId="0" xfId="0" applyNumberFormat="1" applyFont="1"/>
    <xf numFmtId="1" fontId="1" fillId="0" borderId="0" xfId="0" applyNumberFormat="1" applyFont="1" applyFill="1"/>
    <xf numFmtId="0" fontId="0" fillId="0" borderId="0" xfId="0" applyFill="1"/>
    <xf numFmtId="10" fontId="1" fillId="0" borderId="0" xfId="0" applyNumberFormat="1" applyFont="1" applyFill="1"/>
    <xf numFmtId="10" fontId="0" fillId="0" borderId="0" xfId="0" applyNumberFormat="1" applyFill="1"/>
  </cellXfs>
  <cellStyles count="1">
    <cellStyle name="Standard" xfId="0" builtinId="0"/>
  </cellStyles>
  <dxfs count="29">
    <dxf>
      <numFmt numFmtId="14" formatCode="0.00%"/>
      <fill>
        <patternFill patternType="none"/>
      </fill>
    </dxf>
    <dxf>
      <numFmt numFmtId="14" formatCode="0.00%"/>
      <fill>
        <patternFill patternType="none"/>
      </fill>
    </dxf>
    <dxf>
      <numFmt numFmtId="14" formatCode="0.00%"/>
      <fill>
        <patternFill patternType="none"/>
      </fill>
    </dxf>
    <dxf>
      <numFmt numFmtId="14" formatCode="0.00%"/>
      <fill>
        <patternFill patternType="none"/>
      </fill>
    </dxf>
    <dxf>
      <numFmt numFmtId="14" formatCode="0.00%"/>
      <fill>
        <patternFill patternType="none"/>
      </fill>
    </dxf>
    <dxf>
      <font>
        <color rgb="FF000000"/>
      </font>
      <numFmt numFmtId="14" formatCode="0.00%"/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</dxf>
    <dxf>
      <font>
        <color rgb="FF000000"/>
      </font>
      <numFmt numFmtId="1" formatCode="0"/>
      <fill>
        <patternFill patternType="none"/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4" formatCode="0.00%"/>
    </dxf>
    <dxf>
      <numFmt numFmtId="14" formatCode="0.00%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Medium9"/>
  <colors>
    <mruColors>
      <color rgb="FFEED6AB"/>
      <color rgb="FF1B75B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67" name="Table167" displayName="Table167" ref="A1:R6" totalsRowShown="0">
  <autoFilter ref="A1:R6"/>
  <sortState ref="A2:R6">
    <sortCondition ref="C1:C6"/>
  </sortState>
  <tableColumns count="18">
    <tableColumn id="1" name="Region"/>
    <tableColumn id="2" name="Year"/>
    <tableColumn id="3" name="Result Type"/>
    <tableColumn id="4" name="Candidates">
      <calculatedColumnFormula>SUMIF('College Results'!D:D,'Group Results'!B2,'College Results'!G:G)</calculatedColumnFormula>
    </tableColumn>
    <tableColumn id="5" name="# A*" dataDxfId="28">
      <calculatedColumnFormula>SUMIF('College Results'!D:D,'Group Results'!B2,'College Results'!H:H)</calculatedColumnFormula>
    </tableColumn>
    <tableColumn id="6" name="# A" dataDxfId="27">
      <calculatedColumnFormula>SUMIF('College Results'!D:D,'Group Results'!B2,'College Results'!I:I)</calculatedColumnFormula>
    </tableColumn>
    <tableColumn id="7" name="# B" dataDxfId="26">
      <calculatedColumnFormula>SUMIF('College Results'!D:D,'Group Results'!B2,'College Results'!J:J)</calculatedColumnFormula>
    </tableColumn>
    <tableColumn id="8" name="# C" dataDxfId="25">
      <calculatedColumnFormula>SUMIF('College Results'!D:D,'Group Results'!B2,'College Results'!K:K)</calculatedColumnFormula>
    </tableColumn>
    <tableColumn id="9" name="# D" dataDxfId="24">
      <calculatedColumnFormula>SUMIF('College Results'!D:D,'Group Results'!B2,'College Results'!L:L)</calculatedColumnFormula>
    </tableColumn>
    <tableColumn id="10" name="# E" dataDxfId="23">
      <calculatedColumnFormula>SUMIF('College Results'!D:D,'Group Results'!B2,'College Results'!M:M)</calculatedColumnFormula>
    </tableColumn>
    <tableColumn id="11" name="# U" dataDxfId="22">
      <calculatedColumnFormula>SUMIF('College Results'!D:D,'Group Results'!B2,'College Results'!N:N)</calculatedColumnFormula>
    </tableColumn>
    <tableColumn id="12" name="Total" dataDxfId="21">
      <calculatedColumnFormula>SUMIF('College Results'!D:D,'Group Results'!B2,'College Results'!O:O)</calculatedColumnFormula>
    </tableColumn>
    <tableColumn id="13" name="% A*" dataDxfId="20">
      <calculatedColumnFormula>SUMPRODUCT((Table160163[Year]=Table167[[#This Row],[Year]])*Table160163[Candidates]*Table160163[% A*])/SUMPRODUCT((Table160163[Year]=Table167[[#This Row],[Year]])*Table160163[Candidates])</calculatedColumnFormula>
    </tableColumn>
    <tableColumn id="14" name="% A*-A" dataDxfId="19">
      <calculatedColumnFormula>SUMPRODUCT((Table160163[Year]=Table167[[#This Row],[Year]])*Table160163[Candidates]*Table160163[% A*-A])/SUMPRODUCT((Table160163[Year]=Table167[[#This Row],[Year]])*Table160163[Candidates])</calculatedColumnFormula>
    </tableColumn>
    <tableColumn id="15" name="% A*-B" dataDxfId="18"/>
    <tableColumn id="16" name="% A*-C" dataDxfId="17"/>
    <tableColumn id="17" name="% A*-D" dataDxfId="16"/>
    <tableColumn id="18" name="% A*-E" dataDxfId="15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id="162" name="Table160163" displayName="Table160163" ref="A1:U46" totalsRowShown="0">
  <autoFilter ref="A1:U46"/>
  <sortState ref="A2:U58">
    <sortCondition ref="A1:A58"/>
  </sortState>
  <tableColumns count="21">
    <tableColumn id="1" name="School"/>
    <tableColumn id="12" name="Region"/>
    <tableColumn id="13" name="Country"/>
    <tableColumn id="2" name="Year"/>
    <tableColumn id="14" name="Results Month"/>
    <tableColumn id="3" name="Result Type"/>
    <tableColumn id="4" name="Candidates" dataDxfId="14"/>
    <tableColumn id="19" name="# A*" dataDxfId="13"/>
    <tableColumn id="18" name="# A" dataDxfId="12"/>
    <tableColumn id="17" name="# B" dataDxfId="11"/>
    <tableColumn id="16" name="# C" dataDxfId="10"/>
    <tableColumn id="15" name="# D" dataDxfId="9"/>
    <tableColumn id="11" name="# E" dataDxfId="8"/>
    <tableColumn id="20" name="# U" dataDxfId="7"/>
    <tableColumn id="21" name="Total" dataDxfId="6">
      <calculatedColumnFormula>SUM(H2:N2)</calculatedColumnFormula>
    </tableColumn>
    <tableColumn id="5" name="% A*" dataDxfId="5"/>
    <tableColumn id="6" name="% A*-A" dataDxfId="4">
      <calculatedColumnFormula>(H2+I2)/O2</calculatedColumnFormula>
    </tableColumn>
    <tableColumn id="7" name="% A*-B" dataDxfId="3">
      <calculatedColumnFormula>SUM(H2+I2+J2)/O2</calculatedColumnFormula>
    </tableColumn>
    <tableColumn id="8" name="% A*-C" dataDxfId="2">
      <calculatedColumnFormula>SUM(H2+I2+J2+K2)/O2</calculatedColumnFormula>
    </tableColumn>
    <tableColumn id="9" name="% A*-D" dataDxfId="1">
      <calculatedColumnFormula>SUM(H2+I2+J2+K2+L2)/O2</calculatedColumnFormula>
    </tableColumn>
    <tableColumn id="10" name="% A*-E" dataDxfId="0">
      <calculatedColumnFormula>SUM(H2+I2+J2+K2+L2+M2)/O2</calculatedColumnFormula>
    </tableColumn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48235"/>
  </sheetPr>
  <dimension ref="A1:R6"/>
  <sheetViews>
    <sheetView tabSelected="1" workbookViewId="0">
      <selection activeCell="M2" sqref="M2"/>
    </sheetView>
  </sheetViews>
  <sheetFormatPr baseColWidth="10" defaultColWidth="9.140625" defaultRowHeight="15" x14ac:dyDescent="0.25"/>
  <cols>
    <col min="1" max="1" width="9.5703125" bestFit="1" customWidth="1"/>
    <col min="2" max="2" width="7.42578125" bestFit="1" customWidth="1"/>
    <col min="3" max="3" width="13.7109375" bestFit="1" customWidth="1"/>
    <col min="4" max="4" width="13.28515625" bestFit="1" customWidth="1"/>
    <col min="5" max="5" width="7.28515625" bestFit="1" customWidth="1"/>
    <col min="6" max="6" width="6.28515625" bestFit="1" customWidth="1"/>
    <col min="7" max="8" width="6.140625" bestFit="1" customWidth="1"/>
    <col min="9" max="9" width="6.28515625" bestFit="1" customWidth="1"/>
    <col min="10" max="10" width="6" bestFit="1" customWidth="1"/>
    <col min="11" max="11" width="6.42578125" bestFit="1" customWidth="1"/>
    <col min="12" max="12" width="8" bestFit="1" customWidth="1"/>
    <col min="13" max="13" width="8.7109375" style="1" bestFit="1" customWidth="1"/>
    <col min="14" max="14" width="9.85546875" style="1" bestFit="1" customWidth="1"/>
    <col min="15" max="15" width="9.7109375" bestFit="1" customWidth="1"/>
    <col min="16" max="16" width="9.5703125" bestFit="1" customWidth="1"/>
    <col min="17" max="17" width="9.85546875" bestFit="1" customWidth="1"/>
    <col min="18" max="18" width="9.5703125" bestFit="1" customWidth="1"/>
  </cols>
  <sheetData>
    <row r="1" spans="1:18" x14ac:dyDescent="0.25">
      <c r="A1" t="s">
        <v>2</v>
      </c>
      <c r="B1" t="s">
        <v>3</v>
      </c>
      <c r="C1" t="s">
        <v>4</v>
      </c>
      <c r="D1" t="s">
        <v>13</v>
      </c>
      <c r="E1" t="s">
        <v>15</v>
      </c>
      <c r="F1" t="s">
        <v>16</v>
      </c>
      <c r="G1" t="s">
        <v>17</v>
      </c>
      <c r="H1" t="s">
        <v>18</v>
      </c>
      <c r="I1" t="s">
        <v>19</v>
      </c>
      <c r="J1" t="s">
        <v>20</v>
      </c>
      <c r="K1" t="s">
        <v>21</v>
      </c>
      <c r="L1" t="s">
        <v>12</v>
      </c>
      <c r="M1" s="1" t="s">
        <v>22</v>
      </c>
      <c r="N1" t="s">
        <v>23</v>
      </c>
      <c r="O1" t="s">
        <v>24</v>
      </c>
      <c r="P1" t="s">
        <v>25</v>
      </c>
      <c r="Q1" t="s">
        <v>26</v>
      </c>
      <c r="R1" t="s">
        <v>27</v>
      </c>
    </row>
    <row r="2" spans="1:18" x14ac:dyDescent="0.25">
      <c r="A2" t="s">
        <v>0</v>
      </c>
      <c r="B2">
        <v>2017</v>
      </c>
      <c r="C2" t="s">
        <v>1</v>
      </c>
      <c r="D2">
        <f>SUMIF('College Results'!D:D,'Group Results'!B2,'College Results'!G:G)</f>
        <v>501</v>
      </c>
      <c r="E2">
        <f>SUMIF('College Results'!D:D,'Group Results'!B2,'College Results'!H:H)</f>
        <v>242</v>
      </c>
      <c r="F2">
        <f>SUMIF('College Results'!D:D,'Group Results'!B2,'College Results'!I:I)</f>
        <v>369</v>
      </c>
      <c r="G2">
        <f>SUMIF('College Results'!D:D,'Group Results'!B2,'College Results'!J:J)</f>
        <v>362</v>
      </c>
      <c r="H2">
        <f>SUMIF('College Results'!D:D,'Group Results'!B2,'College Results'!K:K)</f>
        <v>319</v>
      </c>
      <c r="I2">
        <f>SUMIF('College Results'!D:D,'Group Results'!B2,'College Results'!L:L)</f>
        <v>198</v>
      </c>
      <c r="J2">
        <f>SUMIF('College Results'!D:D,'Group Results'!B2,'College Results'!M:M)</f>
        <v>80</v>
      </c>
      <c r="K2">
        <f>SUMIF('College Results'!D:D,'Group Results'!B2,'College Results'!N:N)</f>
        <v>23</v>
      </c>
      <c r="L2">
        <f>SUMIF('College Results'!D:D,'Group Results'!B2,'College Results'!O:O)</f>
        <v>1593</v>
      </c>
      <c r="M2" s="1">
        <f>SUMPRODUCT((Table160163[Year]=Table167[[#This Row],[Year]])*Table160163[Candidates]*Table160163[% A*])/SUMPRODUCT((Table160163[Year]=Table167[[#This Row],[Year]])*Table160163[Candidates])</f>
        <v>0.14143207295521149</v>
      </c>
      <c r="N2" s="1">
        <f>SUMPRODUCT((Table160163[Year]=Table167[[#This Row],[Year]])*Table160163[Candidates]*Table160163[% A*-A])/SUMPRODUCT((Table160163[Year]=Table167[[#This Row],[Year]])*Table160163[Candidates])</f>
        <v>0.3647185018760295</v>
      </c>
    </row>
    <row r="3" spans="1:18" x14ac:dyDescent="0.25">
      <c r="A3" t="s">
        <v>0</v>
      </c>
      <c r="B3">
        <v>2018</v>
      </c>
      <c r="C3" t="s">
        <v>1</v>
      </c>
      <c r="D3">
        <f>SUMIF('College Results'!D:D,'Group Results'!B3,'College Results'!G:G)</f>
        <v>507</v>
      </c>
      <c r="E3">
        <f>SUMIF('College Results'!D:D,'Group Results'!B3,'College Results'!H:H)</f>
        <v>211</v>
      </c>
      <c r="F3">
        <f>SUMIF('College Results'!D:D,'Group Results'!B3,'College Results'!I:I)</f>
        <v>369</v>
      </c>
      <c r="G3">
        <f>SUMIF('College Results'!D:D,'Group Results'!B3,'College Results'!J:J)</f>
        <v>408</v>
      </c>
      <c r="H3">
        <f>SUMIF('College Results'!D:D,'Group Results'!B3,'College Results'!K:K)</f>
        <v>325</v>
      </c>
      <c r="I3">
        <f>SUMIF('College Results'!D:D,'Group Results'!B3,'College Results'!L:L)</f>
        <v>190</v>
      </c>
      <c r="J3">
        <f>SUMIF('College Results'!D:D,'Group Results'!B3,'College Results'!M:M)</f>
        <v>70</v>
      </c>
      <c r="K3">
        <f>SUMIF('College Results'!D:D,'Group Results'!B3,'College Results'!N:N)</f>
        <v>22</v>
      </c>
      <c r="L3">
        <f>SUMIF('College Results'!D:D,'Group Results'!B3,'College Results'!O:O)</f>
        <v>1595</v>
      </c>
      <c r="M3" s="1">
        <f>SUMPRODUCT((Table160163[Year]=Table167[[#This Row],[Year]])*Table160163[Candidates]*Table160163[% A*])/SUMPRODUCT((Table160163[Year]=Table167[[#This Row],[Year]])*Table160163[Candidates])</f>
        <v>0.12408396681146747</v>
      </c>
      <c r="N3" s="1">
        <f>SUMPRODUCT((Table160163[Year]=Table167[[#This Row],[Year]])*Table160163[Candidates]*Table160163[% A*-A])/SUMPRODUCT((Table160163[Year]=Table167[[#This Row],[Year]])*Table160163[Candidates])</f>
        <v>0.3415135339096369</v>
      </c>
    </row>
    <row r="4" spans="1:18" x14ac:dyDescent="0.25">
      <c r="A4" t="s">
        <v>0</v>
      </c>
      <c r="B4">
        <v>2019</v>
      </c>
      <c r="C4" t="s">
        <v>1</v>
      </c>
      <c r="D4">
        <f>SUMIF('College Results'!D:D,'Group Results'!B4,'College Results'!G:G)</f>
        <v>598</v>
      </c>
      <c r="E4">
        <f>SUMIF('College Results'!D:D,'Group Results'!B4,'College Results'!H:H)</f>
        <v>325</v>
      </c>
      <c r="F4">
        <f>SUMIF('College Results'!D:D,'Group Results'!B4,'College Results'!I:I)</f>
        <v>419</v>
      </c>
      <c r="G4">
        <f>SUMIF('College Results'!D:D,'Group Results'!B4,'College Results'!J:J)</f>
        <v>430</v>
      </c>
      <c r="H4">
        <f>SUMIF('College Results'!D:D,'Group Results'!B4,'College Results'!K:K)</f>
        <v>332</v>
      </c>
      <c r="I4">
        <f>SUMIF('College Results'!D:D,'Group Results'!B4,'College Results'!L:L)</f>
        <v>221</v>
      </c>
      <c r="J4">
        <f>SUMIF('College Results'!D:D,'Group Results'!B4,'College Results'!M:M)</f>
        <v>73</v>
      </c>
      <c r="K4">
        <f>SUMIF('College Results'!D:D,'Group Results'!B4,'College Results'!N:N)</f>
        <v>8</v>
      </c>
      <c r="L4">
        <f>SUMIF('College Results'!D:D,'Group Results'!B4,'College Results'!O:O)</f>
        <v>1808</v>
      </c>
      <c r="M4" s="1">
        <f>SUMPRODUCT((Table160163[Year]=Table167[[#This Row],[Year]])*Table160163[Candidates]*Table160163[% A*])/SUMPRODUCT((Table160163[Year]=Table167[[#This Row],[Year]])*Table160163[Candidates])</f>
        <v>0.1669092067213655</v>
      </c>
      <c r="N4" s="1">
        <f>SUMPRODUCT((Table160163[Year]=Table167[[#This Row],[Year]])*Table160163[Candidates]*Table160163[% A*-A])/SUMPRODUCT((Table160163[Year]=Table167[[#This Row],[Year]])*Table160163[Candidates])</f>
        <v>0.39349811856960804</v>
      </c>
    </row>
    <row r="5" spans="1:18" x14ac:dyDescent="0.25">
      <c r="A5" t="s">
        <v>0</v>
      </c>
      <c r="B5">
        <v>2020</v>
      </c>
      <c r="C5" t="s">
        <v>1</v>
      </c>
      <c r="D5">
        <f>SUMIF('College Results'!D:D,'Group Results'!B5,'College Results'!G:G)</f>
        <v>638</v>
      </c>
      <c r="E5">
        <f>SUMIF('College Results'!D:D,'Group Results'!B5,'College Results'!H:H)</f>
        <v>564</v>
      </c>
      <c r="F5">
        <f>SUMIF('College Results'!D:D,'Group Results'!B5,'College Results'!I:I)</f>
        <v>536</v>
      </c>
      <c r="G5">
        <f>SUMIF('College Results'!D:D,'Group Results'!B5,'College Results'!J:J)</f>
        <v>443</v>
      </c>
      <c r="H5">
        <f>SUMIF('College Results'!D:D,'Group Results'!B5,'College Results'!K:K)</f>
        <v>275</v>
      </c>
      <c r="I5">
        <f>SUMIF('College Results'!D:D,'Group Results'!B5,'College Results'!L:L)</f>
        <v>109</v>
      </c>
      <c r="J5">
        <f>SUMIF('College Results'!D:D,'Group Results'!B5,'College Results'!M:M)</f>
        <v>34</v>
      </c>
      <c r="K5">
        <f>SUMIF('College Results'!D:D,'Group Results'!B5,'College Results'!N:N)</f>
        <v>1</v>
      </c>
      <c r="L5">
        <f>SUMIF('College Results'!D:D,'Group Results'!B5,'College Results'!O:O)</f>
        <v>1962</v>
      </c>
      <c r="M5" s="1">
        <f>SUMPRODUCT((Table160163[Year]=Table167[[#This Row],[Year]])*Table160163[Candidates]*Table160163[% A*])/SUMPRODUCT((Table160163[Year]=Table167[[#This Row],[Year]])*Table160163[Candidates])</f>
        <v>0.28127083485575127</v>
      </c>
      <c r="N5" s="1">
        <f>SUMPRODUCT((Table160163[Year]=Table167[[#This Row],[Year]])*Table160163[Candidates]*Table160163[% A*-A])/SUMPRODUCT((Table160163[Year]=Table167[[#This Row],[Year]])*Table160163[Candidates])</f>
        <v>0.54929334356829917</v>
      </c>
    </row>
    <row r="6" spans="1:18" x14ac:dyDescent="0.25">
      <c r="A6" t="s">
        <v>0</v>
      </c>
      <c r="B6">
        <v>2021</v>
      </c>
      <c r="C6" t="s">
        <v>1</v>
      </c>
      <c r="D6">
        <f>SUMIF('College Results'!D:D,'Group Results'!B6,'College Results'!G:G)</f>
        <v>632</v>
      </c>
      <c r="E6">
        <f>SUMIF('College Results'!D:D,'Group Results'!B6,'College Results'!H:H)</f>
        <v>640</v>
      </c>
      <c r="F6">
        <f>SUMIF('College Results'!D:D,'Group Results'!B6,'College Results'!I:I)</f>
        <v>515</v>
      </c>
      <c r="G6">
        <f>SUMIF('College Results'!D:D,'Group Results'!B6,'College Results'!J:J)</f>
        <v>415</v>
      </c>
      <c r="H6">
        <f>SUMIF('College Results'!D:D,'Group Results'!B6,'College Results'!K:K)</f>
        <v>308</v>
      </c>
      <c r="I6">
        <f>SUMIF('College Results'!D:D,'Group Results'!B6,'College Results'!L:L)</f>
        <v>123</v>
      </c>
      <c r="J6">
        <f>SUMIF('College Results'!D:D,'Group Results'!B6,'College Results'!M:M)</f>
        <v>58</v>
      </c>
      <c r="K6">
        <f>SUMIF('College Results'!D:D,'Group Results'!B6,'College Results'!N:N)</f>
        <v>3</v>
      </c>
      <c r="L6">
        <f>SUMIF('College Results'!D:D,'Group Results'!B6,'College Results'!O:O)</f>
        <v>2062</v>
      </c>
      <c r="M6" s="1">
        <f>SUMPRODUCT((Table160163[Year]=Table167[[#This Row],[Year]])*Table160163[Candidates]*Table160163[% A*])/SUMPRODUCT((Table160163[Year]=Table167[[#This Row],[Year]])*Table160163[Candidates])</f>
        <v>0.30273823567465458</v>
      </c>
      <c r="N6" s="1">
        <f>SUMPRODUCT((Table160163[Year]=Table167[[#This Row],[Year]])*Table160163[Candidates]*Table160163[% A*-A])/SUMPRODUCT((Table160163[Year]=Table167[[#This Row],[Year]])*Table160163[Candidates])</f>
        <v>0.54796740752006701</v>
      </c>
    </row>
  </sheetData>
  <pageMargins left="0.7" right="0.7" top="0.75" bottom="0.75" header="0.3" footer="0.3"/>
  <pageSetup orientation="portrait"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548235"/>
  </sheetPr>
  <dimension ref="A1:U59"/>
  <sheetViews>
    <sheetView workbookViewId="0">
      <selection activeCell="G2" sqref="G2"/>
    </sheetView>
  </sheetViews>
  <sheetFormatPr baseColWidth="10" defaultColWidth="9.140625" defaultRowHeight="15" x14ac:dyDescent="0.25"/>
  <cols>
    <col min="1" max="1" width="14.7109375" customWidth="1"/>
    <col min="2" max="2" width="19.140625" bestFit="1" customWidth="1"/>
    <col min="3" max="3" width="10.28515625" bestFit="1" customWidth="1"/>
    <col min="4" max="4" width="7.28515625" bestFit="1" customWidth="1"/>
    <col min="5" max="5" width="12.42578125" customWidth="1"/>
    <col min="6" max="6" width="13.7109375" bestFit="1" customWidth="1"/>
    <col min="7" max="7" width="8.85546875" style="2" customWidth="1"/>
    <col min="8" max="8" width="7.28515625" style="2" customWidth="1"/>
    <col min="9" max="9" width="6.28515625" style="2" customWidth="1"/>
    <col min="10" max="11" width="6.140625" style="2" customWidth="1"/>
    <col min="12" max="12" width="6.28515625" style="2" customWidth="1"/>
    <col min="13" max="14" width="6" style="2" customWidth="1"/>
    <col min="15" max="15" width="8" style="2" customWidth="1"/>
    <col min="16" max="16" width="9.7109375" style="1" customWidth="1"/>
    <col min="17" max="17" width="7.85546875" style="1" bestFit="1" customWidth="1"/>
    <col min="18" max="18" width="9.7109375" style="1" bestFit="1" customWidth="1"/>
    <col min="19" max="19" width="8.7109375" style="1" bestFit="1" customWidth="1"/>
    <col min="20" max="21" width="9.7109375" style="1" bestFit="1" customWidth="1"/>
    <col min="22" max="23" width="8.7109375" bestFit="1" customWidth="1"/>
  </cols>
  <sheetData>
    <row r="1" spans="1:21" x14ac:dyDescent="0.25">
      <c r="A1" t="s">
        <v>5</v>
      </c>
      <c r="B1" t="s">
        <v>2</v>
      </c>
      <c r="C1" t="s">
        <v>6</v>
      </c>
      <c r="D1" t="s">
        <v>3</v>
      </c>
      <c r="E1" t="s">
        <v>7</v>
      </c>
      <c r="F1" t="s">
        <v>4</v>
      </c>
      <c r="G1" t="s">
        <v>13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  <c r="M1" t="s">
        <v>20</v>
      </c>
      <c r="N1" t="s">
        <v>21</v>
      </c>
      <c r="O1" t="s">
        <v>12</v>
      </c>
      <c r="P1" t="s">
        <v>22</v>
      </c>
      <c r="Q1" t="s">
        <v>23</v>
      </c>
      <c r="R1" t="s">
        <v>24</v>
      </c>
      <c r="S1" t="s">
        <v>25</v>
      </c>
      <c r="T1" t="s">
        <v>26</v>
      </c>
      <c r="U1" t="s">
        <v>27</v>
      </c>
    </row>
    <row r="2" spans="1:21" x14ac:dyDescent="0.25">
      <c r="A2" t="s">
        <v>29</v>
      </c>
      <c r="B2" t="s">
        <v>8</v>
      </c>
      <c r="C2" t="s">
        <v>41</v>
      </c>
      <c r="D2">
        <v>2017</v>
      </c>
      <c r="E2" t="s">
        <v>9</v>
      </c>
      <c r="F2" t="s">
        <v>1</v>
      </c>
      <c r="G2" s="5">
        <v>107</v>
      </c>
      <c r="H2" s="5">
        <v>75</v>
      </c>
      <c r="I2" s="5">
        <v>96</v>
      </c>
      <c r="J2" s="5">
        <v>78</v>
      </c>
      <c r="K2" s="5">
        <v>79</v>
      </c>
      <c r="L2" s="5">
        <v>42</v>
      </c>
      <c r="M2" s="5">
        <v>11</v>
      </c>
      <c r="N2" s="6"/>
      <c r="O2" s="5">
        <f t="shared" ref="O2:O27" si="0">SUM(H2:N2)</f>
        <v>381</v>
      </c>
      <c r="P2" s="4">
        <f>IFERROR(H2/O2,"")</f>
        <v>0.19685039370078741</v>
      </c>
      <c r="Q2" s="1">
        <f>(H2+I2)/O2</f>
        <v>0.44881889763779526</v>
      </c>
      <c r="R2" s="1">
        <f t="shared" ref="R2:R27" si="1">SUM(H2+I2+J2)/O2</f>
        <v>0.65354330708661412</v>
      </c>
      <c r="S2" s="1">
        <f t="shared" ref="S2:S27" si="2">SUM(H2+I2+J2+K2)/O2</f>
        <v>0.86089238845144356</v>
      </c>
      <c r="T2" s="1">
        <f t="shared" ref="T2:T27" si="3">SUM(H2+I2+J2+K2+L2)/O2</f>
        <v>0.97112860892388453</v>
      </c>
      <c r="U2" s="1">
        <f t="shared" ref="U2:U27" si="4">SUM(H2+I2+J2+K2+L2+M2)/O2</f>
        <v>1</v>
      </c>
    </row>
    <row r="3" spans="1:21" x14ac:dyDescent="0.25">
      <c r="A3" t="s">
        <v>29</v>
      </c>
      <c r="B3" t="s">
        <v>8</v>
      </c>
      <c r="C3" t="s">
        <v>41</v>
      </c>
      <c r="D3">
        <v>2018</v>
      </c>
      <c r="E3" t="s">
        <v>9</v>
      </c>
      <c r="F3" t="s">
        <v>1</v>
      </c>
      <c r="G3" s="5">
        <v>100</v>
      </c>
      <c r="H3" s="5">
        <v>67</v>
      </c>
      <c r="I3" s="5">
        <v>99</v>
      </c>
      <c r="J3" s="5">
        <v>92</v>
      </c>
      <c r="K3" s="5">
        <v>52</v>
      </c>
      <c r="L3" s="5">
        <v>28</v>
      </c>
      <c r="M3" s="5">
        <v>9</v>
      </c>
      <c r="N3" s="5">
        <v>0</v>
      </c>
      <c r="O3" s="5">
        <f t="shared" si="0"/>
        <v>347</v>
      </c>
      <c r="P3" s="4">
        <f t="shared" ref="P3:P46" si="5">IFERROR(H3/O3,"")</f>
        <v>0.1930835734870317</v>
      </c>
      <c r="Q3" s="1">
        <f t="shared" ref="Q3:Q27" si="6">(H3+I3)/O3</f>
        <v>0.47838616714697407</v>
      </c>
      <c r="R3" s="1">
        <f t="shared" si="1"/>
        <v>0.74351585014409227</v>
      </c>
      <c r="S3" s="1">
        <f t="shared" si="2"/>
        <v>0.89337175792507206</v>
      </c>
      <c r="T3" s="1">
        <f t="shared" si="3"/>
        <v>0.97406340057636887</v>
      </c>
      <c r="U3" s="1">
        <f t="shared" si="4"/>
        <v>1</v>
      </c>
    </row>
    <row r="4" spans="1:21" x14ac:dyDescent="0.25">
      <c r="A4" t="s">
        <v>29</v>
      </c>
      <c r="B4" t="s">
        <v>8</v>
      </c>
      <c r="C4" t="s">
        <v>41</v>
      </c>
      <c r="D4">
        <v>2019</v>
      </c>
      <c r="E4" t="s">
        <v>9</v>
      </c>
      <c r="F4" t="s">
        <v>1</v>
      </c>
      <c r="G4" s="5">
        <v>128</v>
      </c>
      <c r="H4" s="5">
        <v>73</v>
      </c>
      <c r="I4" s="5">
        <v>89</v>
      </c>
      <c r="J4" s="5">
        <v>84</v>
      </c>
      <c r="K4" s="5">
        <v>69</v>
      </c>
      <c r="L4" s="5">
        <v>32</v>
      </c>
      <c r="M4" s="5">
        <v>14</v>
      </c>
      <c r="N4" s="5">
        <v>1</v>
      </c>
      <c r="O4" s="5">
        <f t="shared" si="0"/>
        <v>362</v>
      </c>
      <c r="P4" s="4">
        <f t="shared" si="5"/>
        <v>0.20165745856353592</v>
      </c>
      <c r="Q4" s="1">
        <f t="shared" si="6"/>
        <v>0.44751381215469616</v>
      </c>
      <c r="R4" s="1">
        <f t="shared" si="1"/>
        <v>0.6795580110497238</v>
      </c>
      <c r="S4" s="1">
        <f t="shared" si="2"/>
        <v>0.87016574585635365</v>
      </c>
      <c r="T4" s="1">
        <f t="shared" si="3"/>
        <v>0.95856353591160226</v>
      </c>
      <c r="U4" s="1">
        <f t="shared" si="4"/>
        <v>0.99723756906077343</v>
      </c>
    </row>
    <row r="5" spans="1:21" x14ac:dyDescent="0.25">
      <c r="A5" t="s">
        <v>29</v>
      </c>
      <c r="B5" t="s">
        <v>8</v>
      </c>
      <c r="C5" t="s">
        <v>41</v>
      </c>
      <c r="D5">
        <v>2020</v>
      </c>
      <c r="E5" t="s">
        <v>9</v>
      </c>
      <c r="F5" t="s">
        <v>1</v>
      </c>
      <c r="G5" s="5">
        <v>131</v>
      </c>
      <c r="H5" s="5">
        <v>152</v>
      </c>
      <c r="I5" s="5">
        <v>110</v>
      </c>
      <c r="J5" s="5">
        <v>79</v>
      </c>
      <c r="K5" s="5">
        <v>60</v>
      </c>
      <c r="L5" s="5">
        <v>25</v>
      </c>
      <c r="M5" s="5">
        <v>4</v>
      </c>
      <c r="N5" s="5">
        <v>0</v>
      </c>
      <c r="O5" s="5">
        <f t="shared" si="0"/>
        <v>430</v>
      </c>
      <c r="P5" s="4">
        <f t="shared" si="5"/>
        <v>0.35348837209302325</v>
      </c>
      <c r="Q5" s="1">
        <f t="shared" si="6"/>
        <v>0.6093023255813953</v>
      </c>
      <c r="R5" s="1">
        <f t="shared" si="1"/>
        <v>0.7930232558139535</v>
      </c>
      <c r="S5" s="1">
        <f t="shared" si="2"/>
        <v>0.93255813953488376</v>
      </c>
      <c r="T5" s="1">
        <f t="shared" si="3"/>
        <v>0.99069767441860468</v>
      </c>
      <c r="U5" s="1">
        <f t="shared" si="4"/>
        <v>1</v>
      </c>
    </row>
    <row r="6" spans="1:21" x14ac:dyDescent="0.25">
      <c r="A6" t="s">
        <v>29</v>
      </c>
      <c r="B6" t="s">
        <v>8</v>
      </c>
      <c r="C6" t="s">
        <v>41</v>
      </c>
      <c r="D6">
        <v>2021</v>
      </c>
      <c r="E6" t="s">
        <v>9</v>
      </c>
      <c r="F6" t="s">
        <v>1</v>
      </c>
      <c r="G6" s="5">
        <v>131</v>
      </c>
      <c r="H6" s="5">
        <v>149</v>
      </c>
      <c r="I6" s="5">
        <v>91</v>
      </c>
      <c r="J6" s="5">
        <v>82</v>
      </c>
      <c r="K6" s="5">
        <v>58</v>
      </c>
      <c r="L6" s="5">
        <v>24</v>
      </c>
      <c r="M6" s="5">
        <v>11</v>
      </c>
      <c r="N6" s="5">
        <v>1</v>
      </c>
      <c r="O6" s="5">
        <f t="shared" si="0"/>
        <v>416</v>
      </c>
      <c r="P6" s="4">
        <f t="shared" si="5"/>
        <v>0.35817307692307693</v>
      </c>
      <c r="Q6" s="1">
        <f t="shared" si="6"/>
        <v>0.57692307692307687</v>
      </c>
      <c r="R6" s="1">
        <f t="shared" si="1"/>
        <v>0.77403846153846156</v>
      </c>
      <c r="S6" s="1">
        <f t="shared" si="2"/>
        <v>0.91346153846153844</v>
      </c>
      <c r="T6" s="1">
        <f t="shared" si="3"/>
        <v>0.97115384615384615</v>
      </c>
      <c r="U6" s="1">
        <f t="shared" si="4"/>
        <v>0.99759615384615385</v>
      </c>
    </row>
    <row r="7" spans="1:21" x14ac:dyDescent="0.25">
      <c r="A7" s="3" t="s">
        <v>30</v>
      </c>
      <c r="B7" t="s">
        <v>8</v>
      </c>
      <c r="C7" t="s">
        <v>41</v>
      </c>
      <c r="D7">
        <v>2017</v>
      </c>
      <c r="E7" t="s">
        <v>9</v>
      </c>
      <c r="F7" t="s">
        <v>1</v>
      </c>
      <c r="G7" s="5">
        <v>101</v>
      </c>
      <c r="H7" s="5">
        <v>28</v>
      </c>
      <c r="I7" s="5">
        <v>37</v>
      </c>
      <c r="J7" s="5">
        <v>53</v>
      </c>
      <c r="K7" s="5">
        <v>46</v>
      </c>
      <c r="L7" s="5">
        <v>27</v>
      </c>
      <c r="M7" s="5">
        <v>14</v>
      </c>
      <c r="N7" s="5">
        <v>1</v>
      </c>
      <c r="O7" s="5">
        <f t="shared" si="0"/>
        <v>206</v>
      </c>
      <c r="P7" s="4">
        <f t="shared" si="5"/>
        <v>0.13592233009708737</v>
      </c>
      <c r="Q7" s="1">
        <f t="shared" si="6"/>
        <v>0.3155339805825243</v>
      </c>
      <c r="R7" s="1">
        <f t="shared" si="1"/>
        <v>0.57281553398058249</v>
      </c>
      <c r="S7" s="1">
        <f t="shared" si="2"/>
        <v>0.79611650485436891</v>
      </c>
      <c r="T7" s="1">
        <f t="shared" si="3"/>
        <v>0.92718446601941751</v>
      </c>
      <c r="U7" s="1">
        <f t="shared" si="4"/>
        <v>0.99514563106796117</v>
      </c>
    </row>
    <row r="8" spans="1:21" x14ac:dyDescent="0.25">
      <c r="A8" s="3" t="s">
        <v>30</v>
      </c>
      <c r="B8" t="s">
        <v>8</v>
      </c>
      <c r="C8" t="s">
        <v>41</v>
      </c>
      <c r="D8">
        <v>2018</v>
      </c>
      <c r="E8" t="s">
        <v>9</v>
      </c>
      <c r="F8" t="s">
        <v>1</v>
      </c>
      <c r="G8" s="5">
        <v>101</v>
      </c>
      <c r="H8" s="5">
        <v>23</v>
      </c>
      <c r="I8" s="5">
        <v>36</v>
      </c>
      <c r="J8" s="5">
        <v>68</v>
      </c>
      <c r="K8" s="5">
        <v>56</v>
      </c>
      <c r="L8" s="5">
        <v>41</v>
      </c>
      <c r="M8" s="5">
        <v>14</v>
      </c>
      <c r="N8" s="5">
        <v>1</v>
      </c>
      <c r="O8" s="5">
        <f t="shared" si="0"/>
        <v>239</v>
      </c>
      <c r="P8" s="4">
        <f t="shared" si="5"/>
        <v>9.6234309623430964E-2</v>
      </c>
      <c r="Q8" s="1">
        <f t="shared" si="6"/>
        <v>0.24686192468619247</v>
      </c>
      <c r="R8" s="1">
        <f t="shared" si="1"/>
        <v>0.53138075313807531</v>
      </c>
      <c r="S8" s="1">
        <f t="shared" si="2"/>
        <v>0.76569037656903771</v>
      </c>
      <c r="T8" s="1">
        <f t="shared" si="3"/>
        <v>0.93723849372384938</v>
      </c>
      <c r="U8" s="1">
        <f t="shared" si="4"/>
        <v>0.99581589958159</v>
      </c>
    </row>
    <row r="9" spans="1:21" x14ac:dyDescent="0.25">
      <c r="A9" s="3" t="s">
        <v>30</v>
      </c>
      <c r="B9" t="s">
        <v>8</v>
      </c>
      <c r="C9" t="s">
        <v>41</v>
      </c>
      <c r="D9">
        <v>2019</v>
      </c>
      <c r="E9" t="s">
        <v>9</v>
      </c>
      <c r="F9" t="s">
        <v>1</v>
      </c>
      <c r="G9" s="5">
        <v>94</v>
      </c>
      <c r="H9" s="5">
        <v>17</v>
      </c>
      <c r="I9" s="5">
        <v>32</v>
      </c>
      <c r="J9" s="5">
        <v>41</v>
      </c>
      <c r="K9" s="5">
        <v>58</v>
      </c>
      <c r="L9" s="5">
        <v>37</v>
      </c>
      <c r="M9" s="5">
        <v>14</v>
      </c>
      <c r="N9" s="5">
        <v>0</v>
      </c>
      <c r="O9" s="5">
        <f t="shared" si="0"/>
        <v>199</v>
      </c>
      <c r="P9" s="4">
        <f t="shared" si="5"/>
        <v>8.5427135678391955E-2</v>
      </c>
      <c r="Q9" s="1">
        <f t="shared" si="6"/>
        <v>0.24623115577889448</v>
      </c>
      <c r="R9" s="1">
        <f t="shared" si="1"/>
        <v>0.45226130653266333</v>
      </c>
      <c r="S9" s="1">
        <f t="shared" si="2"/>
        <v>0.74371859296482412</v>
      </c>
      <c r="T9" s="1">
        <f t="shared" si="3"/>
        <v>0.92964824120603018</v>
      </c>
      <c r="U9" s="1">
        <f t="shared" si="4"/>
        <v>1</v>
      </c>
    </row>
    <row r="10" spans="1:21" x14ac:dyDescent="0.25">
      <c r="A10" s="3" t="s">
        <v>30</v>
      </c>
      <c r="B10" t="s">
        <v>8</v>
      </c>
      <c r="C10" t="s">
        <v>41</v>
      </c>
      <c r="D10">
        <v>2020</v>
      </c>
      <c r="E10" t="s">
        <v>9</v>
      </c>
      <c r="F10" t="s">
        <v>1</v>
      </c>
      <c r="G10" s="5">
        <v>68</v>
      </c>
      <c r="H10" s="5">
        <v>29</v>
      </c>
      <c r="I10" s="5">
        <v>25</v>
      </c>
      <c r="J10" s="5">
        <v>43</v>
      </c>
      <c r="K10" s="5">
        <v>35</v>
      </c>
      <c r="L10" s="5">
        <v>25</v>
      </c>
      <c r="M10" s="5">
        <v>5</v>
      </c>
      <c r="N10" s="5">
        <v>0</v>
      </c>
      <c r="O10" s="5">
        <f t="shared" si="0"/>
        <v>162</v>
      </c>
      <c r="P10" s="4">
        <f t="shared" si="5"/>
        <v>0.17901234567901234</v>
      </c>
      <c r="Q10" s="1">
        <f t="shared" si="6"/>
        <v>0.33333333333333331</v>
      </c>
      <c r="R10" s="1">
        <f t="shared" si="1"/>
        <v>0.59876543209876543</v>
      </c>
      <c r="S10" s="1">
        <f t="shared" si="2"/>
        <v>0.81481481481481477</v>
      </c>
      <c r="T10" s="1">
        <f t="shared" si="3"/>
        <v>0.96913580246913578</v>
      </c>
      <c r="U10" s="1">
        <f t="shared" si="4"/>
        <v>1</v>
      </c>
    </row>
    <row r="11" spans="1:21" x14ac:dyDescent="0.25">
      <c r="A11" s="3" t="s">
        <v>30</v>
      </c>
      <c r="B11" t="s">
        <v>8</v>
      </c>
      <c r="C11" t="s">
        <v>41</v>
      </c>
      <c r="D11">
        <v>2021</v>
      </c>
      <c r="E11" t="s">
        <v>9</v>
      </c>
      <c r="F11" t="s">
        <v>1</v>
      </c>
      <c r="G11" s="5">
        <v>91</v>
      </c>
      <c r="H11" s="5">
        <v>49</v>
      </c>
      <c r="I11" s="5">
        <v>43</v>
      </c>
      <c r="J11" s="5">
        <v>41</v>
      </c>
      <c r="K11" s="5">
        <v>52</v>
      </c>
      <c r="L11" s="5">
        <v>31</v>
      </c>
      <c r="M11" s="5">
        <v>8</v>
      </c>
      <c r="N11" s="5">
        <v>1</v>
      </c>
      <c r="O11" s="5">
        <f t="shared" si="0"/>
        <v>225</v>
      </c>
      <c r="P11" s="4">
        <f t="shared" si="5"/>
        <v>0.21777777777777776</v>
      </c>
      <c r="Q11" s="1">
        <f t="shared" si="6"/>
        <v>0.40888888888888891</v>
      </c>
      <c r="R11" s="1">
        <f t="shared" si="1"/>
        <v>0.59111111111111114</v>
      </c>
      <c r="S11" s="1">
        <f t="shared" si="2"/>
        <v>0.82222222222222219</v>
      </c>
      <c r="T11" s="1">
        <f t="shared" si="3"/>
        <v>0.96</v>
      </c>
      <c r="U11" s="1">
        <f t="shared" si="4"/>
        <v>0.99555555555555553</v>
      </c>
    </row>
    <row r="12" spans="1:21" x14ac:dyDescent="0.25">
      <c r="A12" t="s">
        <v>31</v>
      </c>
      <c r="B12" t="s">
        <v>8</v>
      </c>
      <c r="C12" t="s">
        <v>41</v>
      </c>
      <c r="D12">
        <v>2017</v>
      </c>
      <c r="E12" t="s">
        <v>9</v>
      </c>
      <c r="F12" t="s">
        <v>1</v>
      </c>
      <c r="G12" s="5">
        <v>29</v>
      </c>
      <c r="H12" s="5">
        <v>2</v>
      </c>
      <c r="I12" s="5">
        <v>13</v>
      </c>
      <c r="J12" s="5">
        <v>10</v>
      </c>
      <c r="K12" s="5">
        <v>15</v>
      </c>
      <c r="L12" s="5">
        <v>10</v>
      </c>
      <c r="M12" s="5">
        <v>6</v>
      </c>
      <c r="N12" s="5">
        <v>0</v>
      </c>
      <c r="O12" s="5">
        <f t="shared" si="0"/>
        <v>56</v>
      </c>
      <c r="P12" s="4">
        <f t="shared" si="5"/>
        <v>3.5714285714285712E-2</v>
      </c>
      <c r="Q12" s="1">
        <f t="shared" si="6"/>
        <v>0.26785714285714285</v>
      </c>
      <c r="R12" s="1">
        <f t="shared" si="1"/>
        <v>0.44642857142857145</v>
      </c>
      <c r="S12" s="1">
        <f t="shared" si="2"/>
        <v>0.7142857142857143</v>
      </c>
      <c r="T12" s="1">
        <f t="shared" si="3"/>
        <v>0.8928571428571429</v>
      </c>
      <c r="U12" s="1">
        <f t="shared" si="4"/>
        <v>1</v>
      </c>
    </row>
    <row r="13" spans="1:21" x14ac:dyDescent="0.25">
      <c r="A13" t="s">
        <v>31</v>
      </c>
      <c r="B13" t="s">
        <v>8</v>
      </c>
      <c r="C13" t="s">
        <v>41</v>
      </c>
      <c r="D13">
        <v>2018</v>
      </c>
      <c r="E13" t="s">
        <v>9</v>
      </c>
      <c r="F13" t="s">
        <v>1</v>
      </c>
      <c r="G13" s="5">
        <v>21</v>
      </c>
      <c r="H13" s="5">
        <v>0</v>
      </c>
      <c r="I13" s="5">
        <v>0</v>
      </c>
      <c r="J13" s="5">
        <v>0</v>
      </c>
      <c r="K13" s="5">
        <v>8</v>
      </c>
      <c r="L13" s="5">
        <v>7</v>
      </c>
      <c r="M13" s="5">
        <v>2</v>
      </c>
      <c r="N13" s="5">
        <v>0</v>
      </c>
      <c r="O13" s="5">
        <f t="shared" si="0"/>
        <v>17</v>
      </c>
      <c r="P13" s="4">
        <f t="shared" si="5"/>
        <v>0</v>
      </c>
      <c r="Q13" s="1">
        <f t="shared" si="6"/>
        <v>0</v>
      </c>
      <c r="R13" s="1">
        <f t="shared" si="1"/>
        <v>0</v>
      </c>
      <c r="S13" s="1">
        <f t="shared" si="2"/>
        <v>0.47058823529411764</v>
      </c>
      <c r="T13" s="1">
        <f t="shared" si="3"/>
        <v>0.88235294117647056</v>
      </c>
      <c r="U13" s="1">
        <f t="shared" si="4"/>
        <v>1</v>
      </c>
    </row>
    <row r="14" spans="1:21" x14ac:dyDescent="0.25">
      <c r="A14" t="s">
        <v>31</v>
      </c>
      <c r="B14" t="s">
        <v>8</v>
      </c>
      <c r="C14" t="s">
        <v>41</v>
      </c>
      <c r="D14">
        <v>2019</v>
      </c>
      <c r="E14" t="s">
        <v>9</v>
      </c>
      <c r="F14" t="s">
        <v>1</v>
      </c>
      <c r="G14" s="5">
        <v>27</v>
      </c>
      <c r="H14" s="5">
        <v>6</v>
      </c>
      <c r="I14" s="5">
        <v>16</v>
      </c>
      <c r="J14" s="5">
        <v>13</v>
      </c>
      <c r="K14" s="5">
        <v>7</v>
      </c>
      <c r="L14" s="5">
        <v>11</v>
      </c>
      <c r="M14" s="5">
        <v>0</v>
      </c>
      <c r="N14" s="5">
        <v>0</v>
      </c>
      <c r="O14" s="5">
        <f t="shared" si="0"/>
        <v>53</v>
      </c>
      <c r="P14" s="4">
        <f t="shared" si="5"/>
        <v>0.11320754716981132</v>
      </c>
      <c r="Q14" s="1">
        <f t="shared" si="6"/>
        <v>0.41509433962264153</v>
      </c>
      <c r="R14" s="1">
        <f t="shared" si="1"/>
        <v>0.660377358490566</v>
      </c>
      <c r="S14" s="1">
        <f t="shared" si="2"/>
        <v>0.79245283018867929</v>
      </c>
      <c r="T14" s="1">
        <f t="shared" si="3"/>
        <v>1</v>
      </c>
      <c r="U14" s="1">
        <f t="shared" si="4"/>
        <v>1</v>
      </c>
    </row>
    <row r="15" spans="1:21" x14ac:dyDescent="0.25">
      <c r="A15" t="s">
        <v>31</v>
      </c>
      <c r="B15" t="s">
        <v>8</v>
      </c>
      <c r="C15" t="s">
        <v>41</v>
      </c>
      <c r="D15">
        <v>2020</v>
      </c>
      <c r="E15" t="s">
        <v>9</v>
      </c>
      <c r="F15" t="s">
        <v>1</v>
      </c>
      <c r="G15" s="5">
        <v>27</v>
      </c>
      <c r="H15" s="5">
        <v>13</v>
      </c>
      <c r="I15" s="5">
        <v>13</v>
      </c>
      <c r="J15" s="5">
        <v>13</v>
      </c>
      <c r="K15" s="5">
        <v>11</v>
      </c>
      <c r="L15" s="5">
        <v>6</v>
      </c>
      <c r="M15" s="5">
        <v>0</v>
      </c>
      <c r="N15" s="5">
        <v>0</v>
      </c>
      <c r="O15" s="5">
        <f t="shared" si="0"/>
        <v>56</v>
      </c>
      <c r="P15" s="4">
        <f t="shared" si="5"/>
        <v>0.23214285714285715</v>
      </c>
      <c r="Q15" s="1">
        <f t="shared" si="6"/>
        <v>0.4642857142857143</v>
      </c>
      <c r="R15" s="1">
        <f t="shared" si="1"/>
        <v>0.6964285714285714</v>
      </c>
      <c r="S15" s="1">
        <f t="shared" si="2"/>
        <v>0.8928571428571429</v>
      </c>
      <c r="T15" s="1">
        <f t="shared" si="3"/>
        <v>1</v>
      </c>
      <c r="U15" s="1">
        <f t="shared" si="4"/>
        <v>1</v>
      </c>
    </row>
    <row r="16" spans="1:21" x14ac:dyDescent="0.25">
      <c r="A16" t="s">
        <v>31</v>
      </c>
      <c r="B16" t="s">
        <v>8</v>
      </c>
      <c r="C16" t="s">
        <v>41</v>
      </c>
      <c r="D16">
        <v>2021</v>
      </c>
      <c r="E16" t="s">
        <v>9</v>
      </c>
      <c r="F16" t="s">
        <v>1</v>
      </c>
      <c r="G16" s="5">
        <v>20</v>
      </c>
      <c r="H16" s="5">
        <v>8</v>
      </c>
      <c r="I16" s="5">
        <v>7</v>
      </c>
      <c r="J16" s="5">
        <v>15</v>
      </c>
      <c r="K16" s="5">
        <v>5</v>
      </c>
      <c r="L16" s="5">
        <v>3</v>
      </c>
      <c r="M16" s="5">
        <v>0</v>
      </c>
      <c r="N16" s="5">
        <v>0</v>
      </c>
      <c r="O16" s="5">
        <f t="shared" si="0"/>
        <v>38</v>
      </c>
      <c r="P16" s="4">
        <f t="shared" si="5"/>
        <v>0.21052631578947367</v>
      </c>
      <c r="Q16" s="1">
        <f t="shared" si="6"/>
        <v>0.39473684210526316</v>
      </c>
      <c r="R16" s="1">
        <f t="shared" si="1"/>
        <v>0.78947368421052633</v>
      </c>
      <c r="S16" s="1">
        <f t="shared" si="2"/>
        <v>0.92105263157894735</v>
      </c>
      <c r="T16" s="1">
        <f t="shared" si="3"/>
        <v>1</v>
      </c>
      <c r="U16" s="1">
        <f t="shared" si="4"/>
        <v>1</v>
      </c>
    </row>
    <row r="17" spans="1:21" x14ac:dyDescent="0.25">
      <c r="A17" t="s">
        <v>32</v>
      </c>
      <c r="B17" t="s">
        <v>8</v>
      </c>
      <c r="C17" t="s">
        <v>41</v>
      </c>
      <c r="D17">
        <v>2019</v>
      </c>
      <c r="E17" t="s">
        <v>9</v>
      </c>
      <c r="F17" t="s">
        <v>1</v>
      </c>
      <c r="G17" s="5">
        <v>6</v>
      </c>
      <c r="H17" s="5">
        <v>0</v>
      </c>
      <c r="I17" s="5">
        <v>0</v>
      </c>
      <c r="J17" s="5">
        <v>4</v>
      </c>
      <c r="K17" s="5">
        <v>8</v>
      </c>
      <c r="L17" s="5">
        <v>2</v>
      </c>
      <c r="M17" s="5">
        <v>0</v>
      </c>
      <c r="N17" s="5">
        <v>0</v>
      </c>
      <c r="O17" s="5">
        <f t="shared" si="0"/>
        <v>14</v>
      </c>
      <c r="P17" s="4">
        <f t="shared" si="5"/>
        <v>0</v>
      </c>
      <c r="Q17" s="1">
        <f t="shared" si="6"/>
        <v>0</v>
      </c>
      <c r="R17" s="1">
        <f t="shared" si="1"/>
        <v>0.2857142857142857</v>
      </c>
      <c r="S17" s="1">
        <f t="shared" si="2"/>
        <v>0.8571428571428571</v>
      </c>
      <c r="T17" s="1">
        <f t="shared" si="3"/>
        <v>1</v>
      </c>
      <c r="U17" s="1">
        <f t="shared" si="4"/>
        <v>1</v>
      </c>
    </row>
    <row r="18" spans="1:21" x14ac:dyDescent="0.25">
      <c r="A18" t="s">
        <v>32</v>
      </c>
      <c r="B18" t="s">
        <v>8</v>
      </c>
      <c r="C18" t="s">
        <v>41</v>
      </c>
      <c r="D18">
        <v>2020</v>
      </c>
      <c r="E18" t="s">
        <v>9</v>
      </c>
      <c r="F18" t="s">
        <v>1</v>
      </c>
      <c r="G18" s="6">
        <v>7</v>
      </c>
      <c r="H18" s="6">
        <v>0</v>
      </c>
      <c r="I18" s="6">
        <v>5</v>
      </c>
      <c r="J18" s="6">
        <v>4</v>
      </c>
      <c r="K18" s="6">
        <v>4</v>
      </c>
      <c r="L18" s="6">
        <v>2</v>
      </c>
      <c r="M18" s="6">
        <v>2</v>
      </c>
      <c r="N18" s="6">
        <v>0</v>
      </c>
      <c r="O18" s="5">
        <f t="shared" si="0"/>
        <v>17</v>
      </c>
      <c r="P18" s="4">
        <f t="shared" si="5"/>
        <v>0</v>
      </c>
      <c r="Q18" s="1">
        <f t="shared" si="6"/>
        <v>0.29411764705882354</v>
      </c>
      <c r="R18" s="1">
        <f t="shared" si="1"/>
        <v>0.52941176470588236</v>
      </c>
      <c r="S18" s="1">
        <f t="shared" si="2"/>
        <v>0.76470588235294112</v>
      </c>
      <c r="T18" s="1">
        <f t="shared" si="3"/>
        <v>0.88235294117647056</v>
      </c>
      <c r="U18" s="1">
        <f t="shared" si="4"/>
        <v>1</v>
      </c>
    </row>
    <row r="19" spans="1:21" x14ac:dyDescent="0.25">
      <c r="A19" t="s">
        <v>32</v>
      </c>
      <c r="B19" t="s">
        <v>8</v>
      </c>
      <c r="C19" t="s">
        <v>41</v>
      </c>
      <c r="D19">
        <v>2021</v>
      </c>
      <c r="E19" t="s">
        <v>9</v>
      </c>
      <c r="F19" t="s">
        <v>1</v>
      </c>
      <c r="G19" s="6">
        <v>18</v>
      </c>
      <c r="H19" s="6">
        <v>6</v>
      </c>
      <c r="I19" s="6">
        <v>10</v>
      </c>
      <c r="J19" s="6">
        <v>7</v>
      </c>
      <c r="K19" s="6">
        <v>3</v>
      </c>
      <c r="L19" s="6">
        <v>0</v>
      </c>
      <c r="M19" s="6">
        <v>1</v>
      </c>
      <c r="N19" s="6">
        <v>0</v>
      </c>
      <c r="O19" s="5">
        <f t="shared" si="0"/>
        <v>27</v>
      </c>
      <c r="P19" s="4">
        <f t="shared" si="5"/>
        <v>0.22222222222222221</v>
      </c>
      <c r="Q19" s="1">
        <f t="shared" si="6"/>
        <v>0.59259259259259256</v>
      </c>
      <c r="R19" s="1">
        <f t="shared" si="1"/>
        <v>0.85185185185185186</v>
      </c>
      <c r="S19" s="1">
        <f t="shared" si="2"/>
        <v>0.96296296296296291</v>
      </c>
      <c r="T19" s="1">
        <f t="shared" si="3"/>
        <v>0.96296296296296291</v>
      </c>
      <c r="U19" s="1">
        <f t="shared" si="4"/>
        <v>1</v>
      </c>
    </row>
    <row r="20" spans="1:21" x14ac:dyDescent="0.25">
      <c r="A20" t="s">
        <v>33</v>
      </c>
      <c r="B20" t="s">
        <v>14</v>
      </c>
      <c r="C20" t="s">
        <v>42</v>
      </c>
      <c r="D20">
        <v>2020</v>
      </c>
      <c r="E20" t="s">
        <v>28</v>
      </c>
      <c r="F20" t="s">
        <v>1</v>
      </c>
      <c r="G20" s="6">
        <v>63</v>
      </c>
      <c r="H20" s="6">
        <v>32</v>
      </c>
      <c r="I20" s="6">
        <v>49</v>
      </c>
      <c r="J20" s="6">
        <v>44</v>
      </c>
      <c r="K20" s="6">
        <v>17</v>
      </c>
      <c r="L20" s="6">
        <v>6</v>
      </c>
      <c r="M20" s="6">
        <v>6</v>
      </c>
      <c r="N20" s="6">
        <v>1</v>
      </c>
      <c r="O20" s="5">
        <f t="shared" si="0"/>
        <v>155</v>
      </c>
      <c r="P20" s="4">
        <f t="shared" si="5"/>
        <v>0.20645161290322581</v>
      </c>
      <c r="Q20" s="1">
        <f t="shared" si="6"/>
        <v>0.52258064516129032</v>
      </c>
      <c r="R20" s="1">
        <f t="shared" si="1"/>
        <v>0.80645161290322576</v>
      </c>
      <c r="S20" s="1">
        <f t="shared" si="2"/>
        <v>0.91612903225806452</v>
      </c>
      <c r="T20" s="1">
        <f t="shared" si="3"/>
        <v>0.95483870967741935</v>
      </c>
      <c r="U20" s="1">
        <f t="shared" si="4"/>
        <v>0.99354838709677418</v>
      </c>
    </row>
    <row r="21" spans="1:21" x14ac:dyDescent="0.25">
      <c r="A21" t="s">
        <v>34</v>
      </c>
      <c r="B21" t="s">
        <v>14</v>
      </c>
      <c r="C21" t="s">
        <v>43</v>
      </c>
      <c r="D21">
        <v>2017</v>
      </c>
      <c r="E21" t="s">
        <v>28</v>
      </c>
      <c r="F21" t="s">
        <v>1</v>
      </c>
      <c r="G21" s="6">
        <v>71</v>
      </c>
      <c r="H21" s="6">
        <v>4</v>
      </c>
      <c r="I21" s="6">
        <v>30</v>
      </c>
      <c r="J21" s="6">
        <v>52</v>
      </c>
      <c r="K21" s="6">
        <v>60</v>
      </c>
      <c r="L21" s="6">
        <v>38</v>
      </c>
      <c r="M21" s="6">
        <v>15</v>
      </c>
      <c r="N21" s="6">
        <v>11</v>
      </c>
      <c r="O21" s="5">
        <f t="shared" si="0"/>
        <v>210</v>
      </c>
      <c r="P21" s="4">
        <f t="shared" si="5"/>
        <v>1.9047619047619049E-2</v>
      </c>
      <c r="Q21" s="1">
        <f t="shared" si="6"/>
        <v>0.16190476190476191</v>
      </c>
      <c r="R21" s="1">
        <f t="shared" si="1"/>
        <v>0.40952380952380951</v>
      </c>
      <c r="S21" s="1">
        <f t="shared" si="2"/>
        <v>0.69523809523809521</v>
      </c>
      <c r="T21" s="1">
        <f t="shared" si="3"/>
        <v>0.87619047619047619</v>
      </c>
      <c r="U21" s="1">
        <f t="shared" si="4"/>
        <v>0.94761904761904758</v>
      </c>
    </row>
    <row r="22" spans="1:21" x14ac:dyDescent="0.25">
      <c r="A22" t="s">
        <v>34</v>
      </c>
      <c r="B22" t="s">
        <v>14</v>
      </c>
      <c r="C22" t="s">
        <v>43</v>
      </c>
      <c r="D22">
        <v>2018</v>
      </c>
      <c r="E22" t="s">
        <v>28</v>
      </c>
      <c r="F22" t="s">
        <v>1</v>
      </c>
      <c r="G22" s="6">
        <v>66</v>
      </c>
      <c r="H22" s="6">
        <v>10</v>
      </c>
      <c r="I22" s="6">
        <v>42</v>
      </c>
      <c r="J22" s="6">
        <v>62</v>
      </c>
      <c r="K22" s="6">
        <v>46</v>
      </c>
      <c r="L22" s="6">
        <v>31</v>
      </c>
      <c r="M22" s="6">
        <v>14</v>
      </c>
      <c r="N22" s="6">
        <v>8</v>
      </c>
      <c r="O22" s="5">
        <f t="shared" si="0"/>
        <v>213</v>
      </c>
      <c r="P22" s="4">
        <f t="shared" si="5"/>
        <v>4.6948356807511735E-2</v>
      </c>
      <c r="Q22" s="1">
        <f t="shared" si="6"/>
        <v>0.24413145539906103</v>
      </c>
      <c r="R22" s="1">
        <f t="shared" si="1"/>
        <v>0.53521126760563376</v>
      </c>
      <c r="S22" s="1">
        <f t="shared" si="2"/>
        <v>0.75117370892018775</v>
      </c>
      <c r="T22" s="1">
        <f t="shared" si="3"/>
        <v>0.89671361502347413</v>
      </c>
      <c r="U22" s="1">
        <f t="shared" si="4"/>
        <v>0.96244131455399062</v>
      </c>
    </row>
    <row r="23" spans="1:21" x14ac:dyDescent="0.25">
      <c r="A23" t="s">
        <v>34</v>
      </c>
      <c r="B23" t="s">
        <v>14</v>
      </c>
      <c r="C23" t="s">
        <v>43</v>
      </c>
      <c r="D23">
        <v>2019</v>
      </c>
      <c r="E23" t="s">
        <v>28</v>
      </c>
      <c r="F23" t="s">
        <v>1</v>
      </c>
      <c r="G23" s="6">
        <v>79</v>
      </c>
      <c r="H23" s="6">
        <v>17</v>
      </c>
      <c r="I23" s="6">
        <v>48</v>
      </c>
      <c r="J23" s="6">
        <v>65</v>
      </c>
      <c r="K23" s="6">
        <v>47</v>
      </c>
      <c r="L23" s="6">
        <v>40</v>
      </c>
      <c r="M23" s="6">
        <v>9</v>
      </c>
      <c r="N23" s="6">
        <v>1</v>
      </c>
      <c r="O23" s="5">
        <f t="shared" si="0"/>
        <v>227</v>
      </c>
      <c r="P23" s="4">
        <f t="shared" si="5"/>
        <v>7.4889867841409691E-2</v>
      </c>
      <c r="Q23" s="1">
        <f t="shared" si="6"/>
        <v>0.28634361233480177</v>
      </c>
      <c r="R23" s="1">
        <f t="shared" si="1"/>
        <v>0.57268722466960353</v>
      </c>
      <c r="S23" s="1">
        <f t="shared" si="2"/>
        <v>0.77973568281938321</v>
      </c>
      <c r="T23" s="1">
        <f t="shared" si="3"/>
        <v>0.95594713656387664</v>
      </c>
      <c r="U23" s="1">
        <f t="shared" si="4"/>
        <v>0.99559471365638763</v>
      </c>
    </row>
    <row r="24" spans="1:21" x14ac:dyDescent="0.25">
      <c r="A24" t="s">
        <v>34</v>
      </c>
      <c r="B24" t="s">
        <v>14</v>
      </c>
      <c r="C24" t="s">
        <v>43</v>
      </c>
      <c r="D24">
        <v>2020</v>
      </c>
      <c r="E24" t="s">
        <v>28</v>
      </c>
      <c r="F24" t="s">
        <v>1</v>
      </c>
      <c r="G24" s="6">
        <v>66</v>
      </c>
      <c r="H24" s="6">
        <v>30</v>
      </c>
      <c r="I24" s="6">
        <v>53</v>
      </c>
      <c r="J24" s="6">
        <v>50</v>
      </c>
      <c r="K24" s="6">
        <v>40</v>
      </c>
      <c r="L24" s="6">
        <v>17</v>
      </c>
      <c r="M24" s="6">
        <v>9</v>
      </c>
      <c r="N24" s="6">
        <v>0</v>
      </c>
      <c r="O24" s="5">
        <f t="shared" si="0"/>
        <v>199</v>
      </c>
      <c r="P24" s="4">
        <f t="shared" si="5"/>
        <v>0.15075376884422109</v>
      </c>
      <c r="Q24" s="1">
        <f t="shared" si="6"/>
        <v>0.41708542713567837</v>
      </c>
      <c r="R24" s="1">
        <f t="shared" si="1"/>
        <v>0.66834170854271358</v>
      </c>
      <c r="S24" s="1">
        <f t="shared" si="2"/>
        <v>0.8693467336683417</v>
      </c>
      <c r="T24" s="1">
        <f t="shared" si="3"/>
        <v>0.95477386934673369</v>
      </c>
      <c r="U24" s="1">
        <f t="shared" si="4"/>
        <v>1</v>
      </c>
    </row>
    <row r="25" spans="1:21" x14ac:dyDescent="0.25">
      <c r="A25" t="s">
        <v>34</v>
      </c>
      <c r="B25" t="s">
        <v>14</v>
      </c>
      <c r="C25" t="s">
        <v>43</v>
      </c>
      <c r="D25">
        <v>2021</v>
      </c>
      <c r="E25" t="s">
        <v>28</v>
      </c>
      <c r="F25" t="s">
        <v>1</v>
      </c>
      <c r="G25" s="6">
        <v>130</v>
      </c>
      <c r="H25" s="6">
        <v>109</v>
      </c>
      <c r="I25" s="6">
        <v>91</v>
      </c>
      <c r="J25" s="6">
        <v>84</v>
      </c>
      <c r="K25" s="6">
        <v>77</v>
      </c>
      <c r="L25" s="6">
        <v>28</v>
      </c>
      <c r="M25" s="6">
        <v>13</v>
      </c>
      <c r="N25" s="6">
        <v>1</v>
      </c>
      <c r="O25" s="5">
        <f t="shared" si="0"/>
        <v>403</v>
      </c>
      <c r="P25" s="4">
        <f t="shared" si="5"/>
        <v>0.27047146401985112</v>
      </c>
      <c r="Q25" s="1">
        <f t="shared" si="6"/>
        <v>0.49627791563275436</v>
      </c>
      <c r="R25" s="1">
        <f t="shared" si="1"/>
        <v>0.70471464019851116</v>
      </c>
      <c r="S25" s="1">
        <f t="shared" si="2"/>
        <v>0.8957816377171216</v>
      </c>
      <c r="T25" s="1">
        <f t="shared" si="3"/>
        <v>0.9652605459057072</v>
      </c>
      <c r="U25" s="1">
        <f t="shared" si="4"/>
        <v>0.9975186104218362</v>
      </c>
    </row>
    <row r="26" spans="1:21" x14ac:dyDescent="0.25">
      <c r="A26" t="s">
        <v>35</v>
      </c>
      <c r="B26" t="s">
        <v>11</v>
      </c>
      <c r="C26" t="s">
        <v>44</v>
      </c>
      <c r="D26">
        <v>2017</v>
      </c>
      <c r="E26" t="s">
        <v>28</v>
      </c>
      <c r="F26" t="s">
        <v>1</v>
      </c>
      <c r="G26" s="5">
        <v>36</v>
      </c>
      <c r="H26" s="5">
        <v>19</v>
      </c>
      <c r="I26" s="5">
        <v>30</v>
      </c>
      <c r="J26" s="5">
        <v>22</v>
      </c>
      <c r="K26" s="5">
        <v>32</v>
      </c>
      <c r="L26" s="5">
        <v>27</v>
      </c>
      <c r="M26" s="5">
        <v>8</v>
      </c>
      <c r="N26" s="5">
        <v>6</v>
      </c>
      <c r="O26" s="5">
        <f t="shared" si="0"/>
        <v>144</v>
      </c>
      <c r="P26" s="4">
        <f t="shared" si="5"/>
        <v>0.13194444444444445</v>
      </c>
      <c r="Q26" s="1">
        <f t="shared" si="6"/>
        <v>0.34027777777777779</v>
      </c>
      <c r="R26" s="1">
        <f t="shared" si="1"/>
        <v>0.49305555555555558</v>
      </c>
      <c r="S26" s="1">
        <f t="shared" si="2"/>
        <v>0.71527777777777779</v>
      </c>
      <c r="T26" s="1">
        <f t="shared" si="3"/>
        <v>0.90277777777777779</v>
      </c>
      <c r="U26" s="1">
        <f t="shared" si="4"/>
        <v>0.95833333333333337</v>
      </c>
    </row>
    <row r="27" spans="1:21" x14ac:dyDescent="0.25">
      <c r="A27" t="s">
        <v>35</v>
      </c>
      <c r="B27" t="s">
        <v>11</v>
      </c>
      <c r="C27" t="s">
        <v>44</v>
      </c>
      <c r="D27">
        <v>2018</v>
      </c>
      <c r="E27" t="s">
        <v>28</v>
      </c>
      <c r="F27" t="s">
        <v>1</v>
      </c>
      <c r="G27" s="5">
        <v>37</v>
      </c>
      <c r="H27" s="5">
        <v>20</v>
      </c>
      <c r="I27" s="5">
        <v>26</v>
      </c>
      <c r="J27" s="5">
        <v>23</v>
      </c>
      <c r="K27" s="5">
        <v>29</v>
      </c>
      <c r="L27" s="5">
        <v>13</v>
      </c>
      <c r="M27" s="5">
        <v>6</v>
      </c>
      <c r="N27" s="5">
        <v>1</v>
      </c>
      <c r="O27" s="5">
        <f t="shared" si="0"/>
        <v>118</v>
      </c>
      <c r="P27" s="4">
        <f t="shared" si="5"/>
        <v>0.16949152542372881</v>
      </c>
      <c r="Q27" s="1">
        <f t="shared" si="6"/>
        <v>0.38983050847457629</v>
      </c>
      <c r="R27" s="1">
        <f t="shared" si="1"/>
        <v>0.5847457627118644</v>
      </c>
      <c r="S27" s="1">
        <f t="shared" si="2"/>
        <v>0.83050847457627119</v>
      </c>
      <c r="T27" s="1">
        <f t="shared" si="3"/>
        <v>0.94067796610169496</v>
      </c>
      <c r="U27" s="1">
        <f t="shared" si="4"/>
        <v>0.99152542372881358</v>
      </c>
    </row>
    <row r="28" spans="1:21" x14ac:dyDescent="0.25">
      <c r="A28" t="s">
        <v>35</v>
      </c>
      <c r="B28" t="s">
        <v>11</v>
      </c>
      <c r="C28" t="s">
        <v>44</v>
      </c>
      <c r="D28">
        <v>2019</v>
      </c>
      <c r="E28" t="s">
        <v>28</v>
      </c>
      <c r="F28" t="s">
        <v>1</v>
      </c>
      <c r="G28" s="5">
        <v>61</v>
      </c>
      <c r="H28" s="5">
        <v>58</v>
      </c>
      <c r="I28" s="5">
        <v>43</v>
      </c>
      <c r="J28" s="5">
        <v>54</v>
      </c>
      <c r="K28" s="5">
        <v>34</v>
      </c>
      <c r="L28" s="5">
        <v>29</v>
      </c>
      <c r="M28" s="5">
        <v>10</v>
      </c>
      <c r="N28" s="5">
        <v>2</v>
      </c>
      <c r="O28" s="5">
        <f t="shared" ref="O28:O46" si="7">SUM(H28:N28)</f>
        <v>230</v>
      </c>
      <c r="P28" s="4">
        <f t="shared" si="5"/>
        <v>0.25217391304347825</v>
      </c>
      <c r="Q28" s="1">
        <f t="shared" ref="Q28:Q46" si="8">(H28+I28)/O28</f>
        <v>0.43913043478260871</v>
      </c>
      <c r="R28" s="1">
        <f t="shared" ref="R28:R46" si="9">SUM(H28+I28+J28)/O28</f>
        <v>0.67391304347826086</v>
      </c>
      <c r="S28" s="1">
        <f t="shared" ref="S28:S46" si="10">SUM(H28+I28+J28+K28)/O28</f>
        <v>0.82173913043478264</v>
      </c>
      <c r="T28" s="1">
        <f t="shared" ref="T28:T46" si="11">SUM(H28+I28+J28+K28+L28)/O28</f>
        <v>0.94782608695652171</v>
      </c>
      <c r="U28" s="1">
        <f t="shared" ref="U28:U46" si="12">SUM(H28+I28+J28+K28+L28+M28)/O28</f>
        <v>0.99130434782608701</v>
      </c>
    </row>
    <row r="29" spans="1:21" x14ac:dyDescent="0.25">
      <c r="A29" t="s">
        <v>35</v>
      </c>
      <c r="B29" t="s">
        <v>11</v>
      </c>
      <c r="C29" t="s">
        <v>44</v>
      </c>
      <c r="D29">
        <v>2020</v>
      </c>
      <c r="E29" t="s">
        <v>28</v>
      </c>
      <c r="F29" t="s">
        <v>1</v>
      </c>
      <c r="G29" s="5">
        <v>56</v>
      </c>
      <c r="H29" s="5">
        <v>72</v>
      </c>
      <c r="I29" s="5">
        <v>43</v>
      </c>
      <c r="J29" s="5">
        <v>46</v>
      </c>
      <c r="K29" s="5">
        <v>22</v>
      </c>
      <c r="L29" s="5">
        <v>7</v>
      </c>
      <c r="M29" s="5">
        <v>1</v>
      </c>
      <c r="N29" s="5">
        <v>0</v>
      </c>
      <c r="O29" s="5">
        <f t="shared" si="7"/>
        <v>191</v>
      </c>
      <c r="P29" s="4">
        <f t="shared" si="5"/>
        <v>0.37696335078534032</v>
      </c>
      <c r="Q29" s="1">
        <f t="shared" si="8"/>
        <v>0.60209424083769636</v>
      </c>
      <c r="R29" s="1">
        <f t="shared" si="9"/>
        <v>0.84293193717277481</v>
      </c>
      <c r="S29" s="1">
        <f t="shared" si="10"/>
        <v>0.95811518324607325</v>
      </c>
      <c r="T29" s="1">
        <f t="shared" si="11"/>
        <v>0.99476439790575921</v>
      </c>
      <c r="U29" s="1">
        <f t="shared" si="12"/>
        <v>1</v>
      </c>
    </row>
    <row r="30" spans="1:21" x14ac:dyDescent="0.25">
      <c r="A30" t="s">
        <v>35</v>
      </c>
      <c r="B30" t="s">
        <v>11</v>
      </c>
      <c r="C30" t="s">
        <v>44</v>
      </c>
      <c r="D30">
        <v>2021</v>
      </c>
      <c r="E30" t="s">
        <v>28</v>
      </c>
      <c r="F30" s="7" t="s">
        <v>1</v>
      </c>
      <c r="G30" s="6">
        <v>70</v>
      </c>
      <c r="H30" s="6">
        <v>110</v>
      </c>
      <c r="I30" s="6">
        <v>67</v>
      </c>
      <c r="J30" s="6">
        <v>41</v>
      </c>
      <c r="K30" s="6">
        <v>29</v>
      </c>
      <c r="L30" s="6">
        <v>12</v>
      </c>
      <c r="M30" s="6">
        <v>7</v>
      </c>
      <c r="N30" s="6">
        <v>0</v>
      </c>
      <c r="O30" s="6">
        <f t="shared" si="7"/>
        <v>266</v>
      </c>
      <c r="P30" s="8">
        <f t="shared" si="5"/>
        <v>0.41353383458646614</v>
      </c>
      <c r="Q30" s="9">
        <f t="shared" si="8"/>
        <v>0.66541353383458646</v>
      </c>
      <c r="R30" s="1">
        <f t="shared" si="9"/>
        <v>0.81954887218045114</v>
      </c>
      <c r="S30" s="1">
        <f t="shared" si="10"/>
        <v>0.9285714285714286</v>
      </c>
      <c r="T30" s="1">
        <f t="shared" si="11"/>
        <v>0.97368421052631582</v>
      </c>
      <c r="U30" s="1">
        <f t="shared" si="12"/>
        <v>1</v>
      </c>
    </row>
    <row r="31" spans="1:21" x14ac:dyDescent="0.25">
      <c r="A31" t="s">
        <v>36</v>
      </c>
      <c r="B31" t="s">
        <v>11</v>
      </c>
      <c r="C31" t="s">
        <v>44</v>
      </c>
      <c r="D31">
        <v>2017</v>
      </c>
      <c r="E31" t="s">
        <v>28</v>
      </c>
      <c r="F31" s="7" t="s">
        <v>1</v>
      </c>
      <c r="G31" s="6">
        <v>14</v>
      </c>
      <c r="H31" s="6">
        <v>4</v>
      </c>
      <c r="I31" s="6">
        <v>10</v>
      </c>
      <c r="J31" s="6">
        <v>9</v>
      </c>
      <c r="K31" s="6">
        <v>4</v>
      </c>
      <c r="L31" s="6">
        <v>8</v>
      </c>
      <c r="M31" s="6">
        <v>4</v>
      </c>
      <c r="N31" s="6">
        <v>2</v>
      </c>
      <c r="O31" s="6">
        <f t="shared" si="7"/>
        <v>41</v>
      </c>
      <c r="P31" s="8">
        <f t="shared" si="5"/>
        <v>9.7560975609756101E-2</v>
      </c>
      <c r="Q31" s="9">
        <f t="shared" si="8"/>
        <v>0.34146341463414637</v>
      </c>
      <c r="R31" s="1">
        <f t="shared" si="9"/>
        <v>0.56097560975609762</v>
      </c>
      <c r="S31" s="1">
        <f t="shared" si="10"/>
        <v>0.65853658536585369</v>
      </c>
      <c r="T31" s="1">
        <f t="shared" si="11"/>
        <v>0.85365853658536583</v>
      </c>
      <c r="U31" s="1">
        <f t="shared" si="12"/>
        <v>0.95121951219512191</v>
      </c>
    </row>
    <row r="32" spans="1:21" x14ac:dyDescent="0.25">
      <c r="A32" t="s">
        <v>36</v>
      </c>
      <c r="B32" t="s">
        <v>11</v>
      </c>
      <c r="C32" t="s">
        <v>44</v>
      </c>
      <c r="D32">
        <v>2018</v>
      </c>
      <c r="E32" t="s">
        <v>28</v>
      </c>
      <c r="F32" s="7" t="s">
        <v>1</v>
      </c>
      <c r="G32" s="6">
        <v>16</v>
      </c>
      <c r="H32" s="6">
        <v>4</v>
      </c>
      <c r="I32" s="6">
        <v>8</v>
      </c>
      <c r="J32" s="6">
        <v>13</v>
      </c>
      <c r="K32" s="6">
        <v>9</v>
      </c>
      <c r="L32" s="6">
        <v>5</v>
      </c>
      <c r="M32" s="6">
        <v>1</v>
      </c>
      <c r="N32" s="6">
        <v>2</v>
      </c>
      <c r="O32" s="6">
        <f t="shared" si="7"/>
        <v>42</v>
      </c>
      <c r="P32" s="8">
        <f t="shared" si="5"/>
        <v>9.5238095238095233E-2</v>
      </c>
      <c r="Q32" s="9">
        <f t="shared" si="8"/>
        <v>0.2857142857142857</v>
      </c>
      <c r="R32" s="1">
        <f t="shared" si="9"/>
        <v>0.59523809523809523</v>
      </c>
      <c r="S32" s="1">
        <f t="shared" si="10"/>
        <v>0.80952380952380953</v>
      </c>
      <c r="T32" s="1">
        <f t="shared" si="11"/>
        <v>0.9285714285714286</v>
      </c>
      <c r="U32" s="1">
        <f t="shared" si="12"/>
        <v>0.95238095238095233</v>
      </c>
    </row>
    <row r="33" spans="1:21" x14ac:dyDescent="0.25">
      <c r="A33" t="s">
        <v>36</v>
      </c>
      <c r="B33" t="s">
        <v>11</v>
      </c>
      <c r="C33" t="s">
        <v>44</v>
      </c>
      <c r="D33">
        <v>2019</v>
      </c>
      <c r="E33" t="s">
        <v>28</v>
      </c>
      <c r="F33" s="7" t="s">
        <v>1</v>
      </c>
      <c r="G33" s="6">
        <v>23</v>
      </c>
      <c r="H33" s="6">
        <v>13</v>
      </c>
      <c r="I33" s="6">
        <v>12</v>
      </c>
      <c r="J33" s="6">
        <v>18</v>
      </c>
      <c r="K33" s="6">
        <v>12</v>
      </c>
      <c r="L33" s="6">
        <v>15</v>
      </c>
      <c r="M33" s="6">
        <v>7</v>
      </c>
      <c r="N33" s="6">
        <v>2</v>
      </c>
      <c r="O33" s="6">
        <f t="shared" si="7"/>
        <v>79</v>
      </c>
      <c r="P33" s="8">
        <f t="shared" si="5"/>
        <v>0.16455696202531644</v>
      </c>
      <c r="Q33" s="9">
        <f t="shared" si="8"/>
        <v>0.31645569620253167</v>
      </c>
      <c r="R33" s="1">
        <f t="shared" si="9"/>
        <v>0.54430379746835444</v>
      </c>
      <c r="S33" s="1">
        <f t="shared" si="10"/>
        <v>0.69620253164556967</v>
      </c>
      <c r="T33" s="1">
        <f t="shared" si="11"/>
        <v>0.88607594936708856</v>
      </c>
      <c r="U33" s="1">
        <f t="shared" si="12"/>
        <v>0.97468354430379744</v>
      </c>
    </row>
    <row r="34" spans="1:21" x14ac:dyDescent="0.25">
      <c r="A34" t="s">
        <v>36</v>
      </c>
      <c r="B34" t="s">
        <v>11</v>
      </c>
      <c r="C34" t="s">
        <v>44</v>
      </c>
      <c r="D34">
        <v>2020</v>
      </c>
      <c r="E34" t="s">
        <v>28</v>
      </c>
      <c r="F34" s="7" t="s">
        <v>1</v>
      </c>
      <c r="G34" s="6">
        <v>15</v>
      </c>
      <c r="H34" s="6">
        <v>14</v>
      </c>
      <c r="I34" s="6">
        <v>11</v>
      </c>
      <c r="J34" s="6">
        <v>14</v>
      </c>
      <c r="K34" s="6">
        <v>6</v>
      </c>
      <c r="L34" s="6">
        <v>3</v>
      </c>
      <c r="M34" s="6">
        <v>3</v>
      </c>
      <c r="N34" s="6">
        <v>0</v>
      </c>
      <c r="O34" s="6">
        <f t="shared" si="7"/>
        <v>51</v>
      </c>
      <c r="P34" s="8">
        <f t="shared" si="5"/>
        <v>0.27450980392156865</v>
      </c>
      <c r="Q34" s="9">
        <f t="shared" si="8"/>
        <v>0.49019607843137253</v>
      </c>
      <c r="R34" s="1">
        <f t="shared" si="9"/>
        <v>0.76470588235294112</v>
      </c>
      <c r="S34" s="1">
        <f t="shared" si="10"/>
        <v>0.88235294117647056</v>
      </c>
      <c r="T34" s="1">
        <f t="shared" si="11"/>
        <v>0.94117647058823528</v>
      </c>
      <c r="U34" s="1">
        <f t="shared" si="12"/>
        <v>1</v>
      </c>
    </row>
    <row r="35" spans="1:21" x14ac:dyDescent="0.25">
      <c r="A35" t="s">
        <v>36</v>
      </c>
      <c r="B35" t="s">
        <v>11</v>
      </c>
      <c r="C35" t="s">
        <v>44</v>
      </c>
      <c r="D35">
        <v>2021</v>
      </c>
      <c r="E35" t="s">
        <v>28</v>
      </c>
      <c r="F35" s="7" t="s">
        <v>1</v>
      </c>
      <c r="G35" s="6">
        <v>19</v>
      </c>
      <c r="H35" s="6">
        <v>18</v>
      </c>
      <c r="I35" s="6">
        <v>19</v>
      </c>
      <c r="J35" s="6">
        <v>15</v>
      </c>
      <c r="K35" s="6">
        <v>8</v>
      </c>
      <c r="L35" s="6">
        <v>1</v>
      </c>
      <c r="M35" s="6">
        <v>1</v>
      </c>
      <c r="N35" s="6">
        <v>0</v>
      </c>
      <c r="O35" s="6">
        <f t="shared" si="7"/>
        <v>62</v>
      </c>
      <c r="P35" s="8">
        <f t="shared" si="5"/>
        <v>0.29032258064516131</v>
      </c>
      <c r="Q35" s="9">
        <f t="shared" si="8"/>
        <v>0.59677419354838712</v>
      </c>
      <c r="R35" s="1">
        <f t="shared" si="9"/>
        <v>0.83870967741935487</v>
      </c>
      <c r="S35" s="1">
        <f t="shared" si="10"/>
        <v>0.967741935483871</v>
      </c>
      <c r="T35" s="1">
        <f t="shared" si="11"/>
        <v>0.9838709677419355</v>
      </c>
      <c r="U35" s="1">
        <f t="shared" si="12"/>
        <v>1</v>
      </c>
    </row>
    <row r="36" spans="1:21" x14ac:dyDescent="0.25">
      <c r="A36" t="s">
        <v>37</v>
      </c>
      <c r="B36" t="s">
        <v>10</v>
      </c>
      <c r="C36" t="s">
        <v>45</v>
      </c>
      <c r="D36">
        <v>2020</v>
      </c>
      <c r="E36" t="s">
        <v>28</v>
      </c>
      <c r="F36" s="7" t="s">
        <v>1</v>
      </c>
      <c r="G36" s="6">
        <v>22</v>
      </c>
      <c r="H36" s="6">
        <v>14</v>
      </c>
      <c r="I36" s="6">
        <v>9</v>
      </c>
      <c r="J36" s="6">
        <v>6</v>
      </c>
      <c r="K36" s="6">
        <v>2</v>
      </c>
      <c r="L36" s="6">
        <v>1</v>
      </c>
      <c r="M36" s="6">
        <v>0</v>
      </c>
      <c r="N36" s="6">
        <v>0</v>
      </c>
      <c r="O36" s="6">
        <f t="shared" si="7"/>
        <v>32</v>
      </c>
      <c r="P36" s="8">
        <f t="shared" si="5"/>
        <v>0.4375</v>
      </c>
      <c r="Q36" s="9">
        <f t="shared" si="8"/>
        <v>0.71875</v>
      </c>
      <c r="R36" s="1">
        <f t="shared" si="9"/>
        <v>0.90625</v>
      </c>
      <c r="S36" s="1">
        <f t="shared" si="10"/>
        <v>0.96875</v>
      </c>
      <c r="T36" s="1">
        <f t="shared" si="11"/>
        <v>1</v>
      </c>
      <c r="U36" s="1">
        <f t="shared" si="12"/>
        <v>1</v>
      </c>
    </row>
    <row r="37" spans="1:21" x14ac:dyDescent="0.25">
      <c r="A37" t="s">
        <v>38</v>
      </c>
      <c r="B37" t="s">
        <v>11</v>
      </c>
      <c r="C37" t="s">
        <v>44</v>
      </c>
      <c r="D37">
        <v>2017</v>
      </c>
      <c r="E37" t="s">
        <v>28</v>
      </c>
      <c r="F37" s="7" t="s">
        <v>1</v>
      </c>
      <c r="G37" s="6">
        <v>121</v>
      </c>
      <c r="H37" s="6">
        <v>106</v>
      </c>
      <c r="I37" s="6">
        <v>140</v>
      </c>
      <c r="J37" s="6">
        <v>124</v>
      </c>
      <c r="K37" s="6">
        <v>68</v>
      </c>
      <c r="L37" s="6">
        <v>36</v>
      </c>
      <c r="M37" s="6">
        <v>14</v>
      </c>
      <c r="N37" s="6">
        <v>1</v>
      </c>
      <c r="O37" s="6">
        <f t="shared" si="7"/>
        <v>489</v>
      </c>
      <c r="P37" s="8">
        <f t="shared" si="5"/>
        <v>0.21676891615541921</v>
      </c>
      <c r="Q37" s="9">
        <f t="shared" si="8"/>
        <v>0.50306748466257667</v>
      </c>
      <c r="R37" s="1">
        <f t="shared" si="9"/>
        <v>0.75664621676891619</v>
      </c>
      <c r="S37" s="1">
        <f t="shared" si="10"/>
        <v>0.89570552147239269</v>
      </c>
      <c r="T37" s="1">
        <f t="shared" si="11"/>
        <v>0.96932515337423308</v>
      </c>
      <c r="U37" s="1">
        <f t="shared" si="12"/>
        <v>0.99795501022494892</v>
      </c>
    </row>
    <row r="38" spans="1:21" x14ac:dyDescent="0.25">
      <c r="A38" t="s">
        <v>38</v>
      </c>
      <c r="B38" t="s">
        <v>11</v>
      </c>
      <c r="C38" t="s">
        <v>44</v>
      </c>
      <c r="D38">
        <v>2018</v>
      </c>
      <c r="E38" t="s">
        <v>28</v>
      </c>
      <c r="F38" s="7" t="s">
        <v>1</v>
      </c>
      <c r="G38" s="6">
        <v>140</v>
      </c>
      <c r="H38" s="6">
        <v>81</v>
      </c>
      <c r="I38" s="6">
        <v>139</v>
      </c>
      <c r="J38" s="6">
        <v>131</v>
      </c>
      <c r="K38" s="6">
        <v>101</v>
      </c>
      <c r="L38" s="6">
        <v>60</v>
      </c>
      <c r="M38" s="6">
        <v>18</v>
      </c>
      <c r="N38" s="6">
        <v>9</v>
      </c>
      <c r="O38" s="6">
        <f t="shared" si="7"/>
        <v>539</v>
      </c>
      <c r="P38" s="8">
        <f t="shared" si="5"/>
        <v>0.150278293135436</v>
      </c>
      <c r="Q38" s="9">
        <f t="shared" si="8"/>
        <v>0.40816326530612246</v>
      </c>
      <c r="R38" s="1">
        <f t="shared" si="9"/>
        <v>0.65120593692022266</v>
      </c>
      <c r="S38" s="1">
        <f t="shared" si="10"/>
        <v>0.83858998144712427</v>
      </c>
      <c r="T38" s="1">
        <f t="shared" si="11"/>
        <v>0.94990723562152135</v>
      </c>
      <c r="U38" s="1">
        <f t="shared" si="12"/>
        <v>0.98330241187384049</v>
      </c>
    </row>
    <row r="39" spans="1:21" x14ac:dyDescent="0.25">
      <c r="A39" t="s">
        <v>38</v>
      </c>
      <c r="B39" t="s">
        <v>11</v>
      </c>
      <c r="C39" t="s">
        <v>44</v>
      </c>
      <c r="D39">
        <v>2019</v>
      </c>
      <c r="E39" t="s">
        <v>28</v>
      </c>
      <c r="F39" s="7" t="s">
        <v>1</v>
      </c>
      <c r="G39" s="6">
        <v>146</v>
      </c>
      <c r="H39" s="6">
        <v>133</v>
      </c>
      <c r="I39" s="6">
        <v>162</v>
      </c>
      <c r="J39" s="6">
        <v>130</v>
      </c>
      <c r="K39" s="6">
        <v>81</v>
      </c>
      <c r="L39" s="6">
        <v>40</v>
      </c>
      <c r="M39" s="6">
        <v>16</v>
      </c>
      <c r="N39" s="6">
        <v>2</v>
      </c>
      <c r="O39" s="6">
        <f t="shared" si="7"/>
        <v>564</v>
      </c>
      <c r="P39" s="8">
        <f t="shared" si="5"/>
        <v>0.23581560283687944</v>
      </c>
      <c r="Q39" s="9">
        <f t="shared" si="8"/>
        <v>0.52304964539007093</v>
      </c>
      <c r="R39" s="1">
        <f t="shared" si="9"/>
        <v>0.75354609929078009</v>
      </c>
      <c r="S39" s="1">
        <f t="shared" si="10"/>
        <v>0.8971631205673759</v>
      </c>
      <c r="T39" s="1">
        <f t="shared" si="11"/>
        <v>0.96808510638297873</v>
      </c>
      <c r="U39" s="1">
        <f t="shared" si="12"/>
        <v>0.99645390070921991</v>
      </c>
    </row>
    <row r="40" spans="1:21" x14ac:dyDescent="0.25">
      <c r="A40" t="s">
        <v>38</v>
      </c>
      <c r="B40" t="s">
        <v>11</v>
      </c>
      <c r="C40" t="s">
        <v>44</v>
      </c>
      <c r="D40">
        <v>2020</v>
      </c>
      <c r="E40" t="s">
        <v>28</v>
      </c>
      <c r="F40" s="7" t="s">
        <v>1</v>
      </c>
      <c r="G40" s="6">
        <v>157</v>
      </c>
      <c r="H40" s="6">
        <v>179</v>
      </c>
      <c r="I40" s="6">
        <v>196</v>
      </c>
      <c r="J40" s="6">
        <v>121</v>
      </c>
      <c r="K40" s="6">
        <v>73</v>
      </c>
      <c r="L40" s="6">
        <v>13</v>
      </c>
      <c r="M40" s="6">
        <v>4</v>
      </c>
      <c r="N40" s="6">
        <v>0</v>
      </c>
      <c r="O40" s="6">
        <f t="shared" si="7"/>
        <v>586</v>
      </c>
      <c r="P40" s="8">
        <f t="shared" si="5"/>
        <v>0.30546075085324231</v>
      </c>
      <c r="Q40" s="9">
        <f t="shared" si="8"/>
        <v>0.63993174061433444</v>
      </c>
      <c r="R40" s="1">
        <f t="shared" si="9"/>
        <v>0.84641638225255977</v>
      </c>
      <c r="S40" s="1">
        <f t="shared" si="10"/>
        <v>0.97098976109215018</v>
      </c>
      <c r="T40" s="1">
        <f t="shared" si="11"/>
        <v>0.99317406143344711</v>
      </c>
      <c r="U40" s="1">
        <f t="shared" si="12"/>
        <v>1</v>
      </c>
    </row>
    <row r="41" spans="1:21" x14ac:dyDescent="0.25">
      <c r="A41" t="s">
        <v>38</v>
      </c>
      <c r="B41" t="s">
        <v>11</v>
      </c>
      <c r="C41" t="s">
        <v>44</v>
      </c>
      <c r="D41">
        <v>2021</v>
      </c>
      <c r="E41" t="s">
        <v>28</v>
      </c>
      <c r="F41" s="7" t="s">
        <v>1</v>
      </c>
      <c r="G41" s="6">
        <v>153</v>
      </c>
      <c r="H41" s="6">
        <v>191</v>
      </c>
      <c r="I41" s="6">
        <v>187</v>
      </c>
      <c r="J41" s="6">
        <v>130</v>
      </c>
      <c r="K41" s="6">
        <v>76</v>
      </c>
      <c r="L41" s="6">
        <v>24</v>
      </c>
      <c r="M41" s="6">
        <v>17</v>
      </c>
      <c r="N41" s="6">
        <v>0</v>
      </c>
      <c r="O41" s="6">
        <f t="shared" si="7"/>
        <v>625</v>
      </c>
      <c r="P41" s="8">
        <f t="shared" si="5"/>
        <v>0.30559999999999998</v>
      </c>
      <c r="Q41" s="9">
        <f t="shared" si="8"/>
        <v>0.6048</v>
      </c>
      <c r="R41" s="1">
        <f t="shared" si="9"/>
        <v>0.81279999999999997</v>
      </c>
      <c r="S41" s="1">
        <f t="shared" si="10"/>
        <v>0.93440000000000001</v>
      </c>
      <c r="T41" s="1">
        <f t="shared" si="11"/>
        <v>0.9728</v>
      </c>
      <c r="U41" s="1">
        <f t="shared" si="12"/>
        <v>1</v>
      </c>
    </row>
    <row r="42" spans="1:21" x14ac:dyDescent="0.25">
      <c r="A42" t="s">
        <v>39</v>
      </c>
      <c r="B42" t="s">
        <v>14</v>
      </c>
      <c r="C42" t="s">
        <v>46</v>
      </c>
      <c r="D42">
        <v>2020</v>
      </c>
      <c r="E42" t="s">
        <v>28</v>
      </c>
      <c r="F42" s="7" t="s">
        <v>1</v>
      </c>
      <c r="G42" s="6">
        <v>4</v>
      </c>
      <c r="H42" s="6">
        <v>2</v>
      </c>
      <c r="I42" s="6">
        <v>0</v>
      </c>
      <c r="J42" s="6">
        <v>4</v>
      </c>
      <c r="K42" s="6">
        <v>2</v>
      </c>
      <c r="L42" s="6">
        <v>2</v>
      </c>
      <c r="M42" s="6">
        <v>0</v>
      </c>
      <c r="N42" s="6">
        <v>0</v>
      </c>
      <c r="O42" s="6">
        <f t="shared" si="7"/>
        <v>10</v>
      </c>
      <c r="P42" s="8">
        <f t="shared" si="5"/>
        <v>0.2</v>
      </c>
      <c r="Q42" s="9">
        <f t="shared" si="8"/>
        <v>0.2</v>
      </c>
      <c r="R42" s="1">
        <f t="shared" si="9"/>
        <v>0.6</v>
      </c>
      <c r="S42" s="1">
        <f t="shared" si="10"/>
        <v>0.8</v>
      </c>
      <c r="T42" s="1">
        <f t="shared" si="11"/>
        <v>1</v>
      </c>
      <c r="U42" s="1">
        <f t="shared" si="12"/>
        <v>1</v>
      </c>
    </row>
    <row r="43" spans="1:21" x14ac:dyDescent="0.25">
      <c r="A43" t="s">
        <v>40</v>
      </c>
      <c r="B43" t="s">
        <v>11</v>
      </c>
      <c r="C43" t="s">
        <v>47</v>
      </c>
      <c r="D43">
        <v>2017</v>
      </c>
      <c r="E43" t="s">
        <v>28</v>
      </c>
      <c r="F43" s="7" t="s">
        <v>1</v>
      </c>
      <c r="G43" s="6">
        <v>22</v>
      </c>
      <c r="H43" s="6">
        <v>4</v>
      </c>
      <c r="I43" s="6">
        <v>13</v>
      </c>
      <c r="J43" s="6">
        <v>14</v>
      </c>
      <c r="K43" s="6">
        <v>15</v>
      </c>
      <c r="L43" s="6">
        <v>10</v>
      </c>
      <c r="M43" s="6">
        <v>8</v>
      </c>
      <c r="N43" s="6">
        <v>2</v>
      </c>
      <c r="O43" s="6">
        <f t="shared" si="7"/>
        <v>66</v>
      </c>
      <c r="P43" s="8">
        <f t="shared" si="5"/>
        <v>6.0606060606060608E-2</v>
      </c>
      <c r="Q43" s="9">
        <f t="shared" si="8"/>
        <v>0.25757575757575757</v>
      </c>
      <c r="R43" s="1">
        <f t="shared" si="9"/>
        <v>0.46969696969696972</v>
      </c>
      <c r="S43" s="1">
        <f t="shared" si="10"/>
        <v>0.69696969696969702</v>
      </c>
      <c r="T43" s="1">
        <f t="shared" si="11"/>
        <v>0.84848484848484851</v>
      </c>
      <c r="U43" s="1">
        <f t="shared" si="12"/>
        <v>0.96969696969696972</v>
      </c>
    </row>
    <row r="44" spans="1:21" x14ac:dyDescent="0.25">
      <c r="A44" t="s">
        <v>40</v>
      </c>
      <c r="B44" t="s">
        <v>11</v>
      </c>
      <c r="C44" t="s">
        <v>47</v>
      </c>
      <c r="D44">
        <v>2018</v>
      </c>
      <c r="E44" t="s">
        <v>28</v>
      </c>
      <c r="F44" s="7" t="s">
        <v>1</v>
      </c>
      <c r="G44" s="6">
        <v>26</v>
      </c>
      <c r="H44" s="6">
        <v>6</v>
      </c>
      <c r="I44" s="6">
        <v>19</v>
      </c>
      <c r="J44" s="6">
        <v>19</v>
      </c>
      <c r="K44" s="6">
        <v>24</v>
      </c>
      <c r="L44" s="6">
        <v>5</v>
      </c>
      <c r="M44" s="6">
        <v>6</v>
      </c>
      <c r="N44" s="6">
        <v>1</v>
      </c>
      <c r="O44" s="6">
        <f t="shared" si="7"/>
        <v>80</v>
      </c>
      <c r="P44" s="8">
        <f t="shared" si="5"/>
        <v>7.4999999999999997E-2</v>
      </c>
      <c r="Q44" s="9">
        <f t="shared" si="8"/>
        <v>0.3125</v>
      </c>
      <c r="R44" s="1">
        <f t="shared" si="9"/>
        <v>0.55000000000000004</v>
      </c>
      <c r="S44" s="1">
        <f t="shared" si="10"/>
        <v>0.85</v>
      </c>
      <c r="T44" s="1">
        <f t="shared" si="11"/>
        <v>0.91249999999999998</v>
      </c>
      <c r="U44" s="1">
        <f t="shared" si="12"/>
        <v>0.98750000000000004</v>
      </c>
    </row>
    <row r="45" spans="1:21" x14ac:dyDescent="0.25">
      <c r="A45" t="s">
        <v>40</v>
      </c>
      <c r="B45" t="s">
        <v>11</v>
      </c>
      <c r="C45" t="s">
        <v>47</v>
      </c>
      <c r="D45">
        <v>2019</v>
      </c>
      <c r="E45" t="s">
        <v>28</v>
      </c>
      <c r="F45" s="7" t="s">
        <v>1</v>
      </c>
      <c r="G45" s="6">
        <v>34</v>
      </c>
      <c r="H45" s="6">
        <v>8</v>
      </c>
      <c r="I45" s="6">
        <v>17</v>
      </c>
      <c r="J45" s="6">
        <v>21</v>
      </c>
      <c r="K45" s="6">
        <v>16</v>
      </c>
      <c r="L45" s="6">
        <v>15</v>
      </c>
      <c r="M45" s="6">
        <v>3</v>
      </c>
      <c r="N45" s="6">
        <v>0</v>
      </c>
      <c r="O45" s="6">
        <f t="shared" si="7"/>
        <v>80</v>
      </c>
      <c r="P45" s="8">
        <f t="shared" si="5"/>
        <v>0.1</v>
      </c>
      <c r="Q45" s="9">
        <f t="shared" si="8"/>
        <v>0.3125</v>
      </c>
      <c r="R45" s="1">
        <f t="shared" si="9"/>
        <v>0.57499999999999996</v>
      </c>
      <c r="S45" s="1">
        <f t="shared" si="10"/>
        <v>0.77500000000000002</v>
      </c>
      <c r="T45" s="1">
        <f t="shared" si="11"/>
        <v>0.96250000000000002</v>
      </c>
      <c r="U45" s="1">
        <f t="shared" si="12"/>
        <v>1</v>
      </c>
    </row>
    <row r="46" spans="1:21" x14ac:dyDescent="0.25">
      <c r="A46" t="s">
        <v>40</v>
      </c>
      <c r="B46" t="s">
        <v>11</v>
      </c>
      <c r="C46" t="s">
        <v>47</v>
      </c>
      <c r="D46">
        <v>2020</v>
      </c>
      <c r="E46" t="s">
        <v>28</v>
      </c>
      <c r="F46" s="7" t="s">
        <v>1</v>
      </c>
      <c r="G46" s="6">
        <v>22</v>
      </c>
      <c r="H46" s="6">
        <v>27</v>
      </c>
      <c r="I46" s="6">
        <v>22</v>
      </c>
      <c r="J46" s="6">
        <v>19</v>
      </c>
      <c r="K46" s="6">
        <v>3</v>
      </c>
      <c r="L46" s="6">
        <v>2</v>
      </c>
      <c r="M46" s="6">
        <v>0</v>
      </c>
      <c r="N46" s="6">
        <v>0</v>
      </c>
      <c r="O46" s="6">
        <f t="shared" si="7"/>
        <v>73</v>
      </c>
      <c r="P46" s="8">
        <f t="shared" si="5"/>
        <v>0.36986301369863012</v>
      </c>
      <c r="Q46" s="9">
        <f t="shared" si="8"/>
        <v>0.67123287671232879</v>
      </c>
      <c r="R46" s="1">
        <f t="shared" si="9"/>
        <v>0.93150684931506844</v>
      </c>
      <c r="S46" s="1">
        <f t="shared" si="10"/>
        <v>0.9726027397260274</v>
      </c>
      <c r="T46" s="1">
        <f t="shared" si="11"/>
        <v>1</v>
      </c>
      <c r="U46" s="1">
        <f t="shared" si="12"/>
        <v>1</v>
      </c>
    </row>
    <row r="47" spans="1:21" x14ac:dyDescent="0.25">
      <c r="G47" s="5"/>
      <c r="H47" s="5"/>
      <c r="I47" s="5"/>
      <c r="J47" s="5"/>
      <c r="K47" s="5"/>
      <c r="L47" s="5"/>
      <c r="M47" s="5"/>
      <c r="N47" s="5"/>
      <c r="O47" s="5"/>
      <c r="P47" s="4"/>
    </row>
    <row r="48" spans="1:21" x14ac:dyDescent="0.25">
      <c r="G48" s="5"/>
      <c r="H48" s="5"/>
      <c r="I48" s="5"/>
      <c r="J48" s="5"/>
      <c r="K48" s="5"/>
      <c r="L48" s="5"/>
      <c r="M48" s="5"/>
      <c r="N48" s="5"/>
      <c r="O48" s="5"/>
      <c r="P48" s="4"/>
    </row>
    <row r="49" spans="7:16" x14ac:dyDescent="0.25">
      <c r="G49" s="5"/>
      <c r="H49" s="5"/>
      <c r="I49" s="5"/>
      <c r="J49" s="5"/>
      <c r="K49" s="5"/>
      <c r="L49" s="5"/>
      <c r="M49" s="5"/>
      <c r="N49" s="5"/>
      <c r="O49" s="5"/>
      <c r="P49" s="4"/>
    </row>
    <row r="50" spans="7:16" x14ac:dyDescent="0.25">
      <c r="G50" s="5"/>
      <c r="H50" s="5"/>
      <c r="I50" s="5"/>
      <c r="J50" s="5"/>
      <c r="K50" s="5"/>
      <c r="L50" s="5"/>
      <c r="M50" s="5"/>
      <c r="N50" s="5"/>
      <c r="O50" s="5"/>
      <c r="P50" s="4"/>
    </row>
    <row r="51" spans="7:16" x14ac:dyDescent="0.25">
      <c r="G51" s="5"/>
      <c r="H51" s="5"/>
      <c r="I51" s="5"/>
      <c r="J51" s="5"/>
      <c r="K51" s="5"/>
      <c r="L51" s="5"/>
      <c r="M51" s="5"/>
      <c r="N51" s="5"/>
      <c r="O51" s="5"/>
      <c r="P51" s="4"/>
    </row>
    <row r="52" spans="7:16" x14ac:dyDescent="0.25">
      <c r="G52" s="5"/>
      <c r="H52" s="5"/>
      <c r="I52" s="5"/>
      <c r="J52" s="5"/>
      <c r="K52" s="5"/>
      <c r="L52" s="5"/>
      <c r="M52" s="5"/>
      <c r="N52" s="5"/>
      <c r="O52" s="5"/>
      <c r="P52" s="4"/>
    </row>
    <row r="53" spans="7:16" x14ac:dyDescent="0.25">
      <c r="G53" s="5"/>
      <c r="H53" s="5"/>
      <c r="I53" s="5"/>
      <c r="J53" s="5"/>
      <c r="K53" s="5"/>
      <c r="L53" s="5"/>
      <c r="M53" s="5"/>
      <c r="N53" s="5"/>
      <c r="O53" s="5"/>
      <c r="P53" s="4"/>
    </row>
    <row r="54" spans="7:16" x14ac:dyDescent="0.25">
      <c r="G54" s="5"/>
      <c r="H54" s="5"/>
      <c r="I54" s="5"/>
      <c r="J54" s="5"/>
      <c r="K54" s="5"/>
      <c r="L54" s="5"/>
      <c r="M54" s="5"/>
      <c r="N54" s="5"/>
      <c r="O54" s="5"/>
      <c r="P54" s="4"/>
    </row>
    <row r="55" spans="7:16" x14ac:dyDescent="0.25">
      <c r="G55" s="5"/>
      <c r="H55" s="5"/>
      <c r="I55" s="5"/>
      <c r="J55" s="5"/>
      <c r="K55" s="5"/>
      <c r="L55" s="5"/>
      <c r="M55" s="5"/>
      <c r="N55" s="5"/>
      <c r="O55" s="5"/>
      <c r="P55" s="4"/>
    </row>
    <row r="56" spans="7:16" x14ac:dyDescent="0.25">
      <c r="G56" s="5"/>
      <c r="H56" s="5"/>
      <c r="I56" s="5"/>
      <c r="J56" s="5"/>
      <c r="K56" s="5"/>
      <c r="L56" s="5"/>
      <c r="M56" s="5"/>
      <c r="N56" s="5"/>
      <c r="O56" s="5"/>
      <c r="P56" s="4"/>
    </row>
    <row r="57" spans="7:16" x14ac:dyDescent="0.25">
      <c r="G57" s="5"/>
      <c r="H57" s="5"/>
      <c r="I57" s="5"/>
      <c r="J57" s="5"/>
      <c r="K57" s="5"/>
      <c r="L57" s="5"/>
      <c r="M57" s="5"/>
      <c r="N57" s="5"/>
      <c r="O57" s="5"/>
      <c r="P57" s="4"/>
    </row>
    <row r="58" spans="7:16" x14ac:dyDescent="0.25">
      <c r="G58" s="5"/>
      <c r="H58" s="5"/>
      <c r="I58" s="5"/>
      <c r="J58" s="5"/>
      <c r="K58" s="5"/>
      <c r="L58" s="5"/>
      <c r="M58" s="5"/>
      <c r="N58" s="5"/>
      <c r="O58" s="5"/>
      <c r="P58" s="4"/>
    </row>
    <row r="59" spans="7:16" x14ac:dyDescent="0.25">
      <c r="G59" s="5"/>
      <c r="H59" s="5"/>
      <c r="I59" s="5"/>
      <c r="J59" s="5"/>
      <c r="K59" s="5"/>
      <c r="L59" s="5"/>
      <c r="M59" s="5"/>
      <c r="N59" s="5"/>
      <c r="O59" s="5"/>
      <c r="P59" s="4"/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Group Results</vt:lpstr>
      <vt:lpstr>College Results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Oliver Scheurich</cp:lastModifiedBy>
  <cp:revision/>
  <dcterms:created xsi:type="dcterms:W3CDTF">2021-06-06T21:26:19Z</dcterms:created>
  <dcterms:modified xsi:type="dcterms:W3CDTF">2022-04-19T10:12:20Z</dcterms:modified>
  <cp:category/>
  <cp:contentStatus/>
</cp:coreProperties>
</file>