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28680" yWindow="-120" windowWidth="24240" windowHeight="13740" activeTab="1"/>
  </bookViews>
  <sheets>
    <sheet name="orig" sheetId="1" r:id="rId1"/>
    <sheet name="mod" sheetId="2" r:id="rId2"/>
  </sheets>
  <definedNames>
    <definedName name="_xlnm._FilterDatabase" localSheetId="0" hidden="1">orig!$A$7:$H$105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3" i="2" l="1"/>
  <c r="E36" i="2"/>
  <c r="C36" i="2"/>
  <c r="C17" i="2"/>
  <c r="E16" i="2"/>
  <c r="C16" i="2"/>
  <c r="E9" i="2"/>
  <c r="E7" i="2"/>
  <c r="E17" i="2" s="1"/>
  <c r="C7" i="2"/>
  <c r="E5" i="2"/>
  <c r="C5" i="2"/>
  <c r="C10" i="2" s="1"/>
  <c r="E3" i="2"/>
  <c r="E12" i="2" s="1"/>
  <c r="C3" i="2"/>
  <c r="C12" i="2" s="1"/>
  <c r="C101" i="2" l="1"/>
  <c r="C98" i="2"/>
  <c r="C65" i="2"/>
  <c r="C41" i="2"/>
  <c r="C32" i="2"/>
  <c r="C92" i="2"/>
  <c r="C62" i="2"/>
  <c r="C38" i="2"/>
  <c r="C77" i="2"/>
  <c r="C53" i="2"/>
  <c r="C74" i="2"/>
  <c r="C50" i="2"/>
  <c r="C29" i="2"/>
  <c r="C110" i="2"/>
  <c r="C86" i="2"/>
  <c r="C71" i="2"/>
  <c r="C59" i="2"/>
  <c r="C47" i="2"/>
  <c r="C26" i="2"/>
  <c r="C107" i="2"/>
  <c r="C83" i="2"/>
  <c r="C104" i="2"/>
  <c r="C80" i="2"/>
  <c r="C68" i="2"/>
  <c r="C56" i="2"/>
  <c r="C124" i="2" s="1"/>
  <c r="C44" i="2"/>
  <c r="C35" i="2"/>
  <c r="C23" i="2"/>
  <c r="C95" i="2"/>
  <c r="C11" i="2"/>
  <c r="C113" i="2" s="1"/>
  <c r="C89" i="2"/>
  <c r="F114" i="1"/>
  <c r="B114" i="1"/>
  <c r="E16" i="1"/>
  <c r="E19" i="1" s="1"/>
  <c r="E22" i="1" s="1"/>
  <c r="E25" i="1" s="1"/>
  <c r="E28" i="1" s="1"/>
  <c r="E31" i="1" s="1"/>
  <c r="E34" i="1" s="1"/>
  <c r="E37" i="1" s="1"/>
  <c r="E40" i="1" s="1"/>
  <c r="E43" i="1" s="1"/>
  <c r="E46" i="1" s="1"/>
  <c r="E49" i="1" s="1"/>
  <c r="E52" i="1" s="1"/>
  <c r="E55" i="1" s="1"/>
  <c r="E58" i="1" s="1"/>
  <c r="E61" i="1" s="1"/>
  <c r="E64" i="1" s="1"/>
  <c r="E67" i="1" s="1"/>
  <c r="C16" i="1"/>
  <c r="C19" i="1" s="1"/>
  <c r="C22" i="1" s="1"/>
  <c r="C25" i="1" s="1"/>
  <c r="C28" i="1" s="1"/>
  <c r="C31" i="1" s="1"/>
  <c r="C34" i="1" s="1"/>
  <c r="C37" i="1" s="1"/>
  <c r="C40" i="1" s="1"/>
  <c r="C43" i="1" s="1"/>
  <c r="C46" i="1" s="1"/>
  <c r="C49" i="1" s="1"/>
  <c r="C52" i="1" s="1"/>
  <c r="C55" i="1" s="1"/>
  <c r="C58" i="1" s="1"/>
  <c r="C61" i="1" s="1"/>
  <c r="C64" i="1" s="1"/>
  <c r="C67" i="1" s="1"/>
  <c r="C70" i="1" s="1"/>
  <c r="C73" i="1" s="1"/>
  <c r="C76" i="1" s="1"/>
  <c r="C79" i="1" s="1"/>
  <c r="C82" i="1" s="1"/>
  <c r="C85" i="1" s="1"/>
  <c r="C88" i="1" s="1"/>
  <c r="C91" i="1" s="1"/>
  <c r="C94" i="1" s="1"/>
  <c r="C97" i="1" s="1"/>
  <c r="C100" i="1" s="1"/>
  <c r="C7" i="1"/>
  <c r="C26" i="1" s="1"/>
  <c r="E26" i="1" s="1"/>
  <c r="F5" i="1"/>
  <c r="E2" i="1"/>
  <c r="E7" i="1" s="1"/>
  <c r="C14" i="2" l="1"/>
  <c r="E10" i="2"/>
  <c r="E5" i="1"/>
  <c r="E114" i="1"/>
  <c r="C5" i="1"/>
  <c r="C114" i="1"/>
  <c r="E65" i="2" l="1"/>
  <c r="E53" i="2"/>
  <c r="E41" i="2"/>
  <c r="E32" i="2"/>
  <c r="E74" i="2"/>
  <c r="E62" i="2"/>
  <c r="E38" i="2"/>
  <c r="E71" i="2"/>
  <c r="E59" i="2"/>
  <c r="E68" i="2"/>
  <c r="E56" i="2"/>
  <c r="E44" i="2"/>
  <c r="E35" i="2"/>
  <c r="E23" i="2"/>
  <c r="E50" i="2"/>
  <c r="E29" i="2"/>
  <c r="E47" i="2"/>
  <c r="E26" i="2"/>
  <c r="E11" i="2"/>
  <c r="E77" i="2" s="1"/>
  <c r="C116" i="1"/>
  <c r="C115" i="1"/>
  <c r="C117" i="1"/>
  <c r="C119" i="1" s="1"/>
  <c r="G5" i="1"/>
  <c r="E119" i="1"/>
  <c r="E116" i="1"/>
  <c r="M116" i="1"/>
  <c r="E124" i="2" l="1"/>
  <c r="E125" i="2" s="1"/>
  <c r="E126" i="2" s="1"/>
  <c r="E13" i="2"/>
  <c r="E14" i="2" s="1"/>
</calcChain>
</file>

<file path=xl/sharedStrings.xml><?xml version="1.0" encoding="utf-8"?>
<sst xmlns="http://schemas.openxmlformats.org/spreadsheetml/2006/main" count="30" uniqueCount="28">
  <si>
    <t>Total Amount:</t>
  </si>
  <si>
    <t>LE</t>
  </si>
  <si>
    <t>Discount Rate</t>
  </si>
  <si>
    <t>Down Payment</t>
  </si>
  <si>
    <t>Contract Payment</t>
  </si>
  <si>
    <t>Total Amount</t>
  </si>
  <si>
    <t>فرق السعر</t>
  </si>
  <si>
    <t>النسبة</t>
  </si>
  <si>
    <t>Maintenance fees</t>
  </si>
  <si>
    <t xml:space="preserve">القيمة حسب </t>
  </si>
  <si>
    <t>Pricing list total</t>
  </si>
  <si>
    <t>Cash discount rate</t>
  </si>
  <si>
    <t>Discounted cost (NPV)</t>
  </si>
  <si>
    <t>Down payment rate</t>
  </si>
  <si>
    <t>Down payment</t>
  </si>
  <si>
    <t>Contract payment rate</t>
  </si>
  <si>
    <t>Contract payment</t>
  </si>
  <si>
    <t>Delivery payment</t>
  </si>
  <si>
    <t>#Equal payments</t>
  </si>
  <si>
    <t>Equal payment</t>
  </si>
  <si>
    <t>Last payment</t>
  </si>
  <si>
    <t>IRR PV</t>
  </si>
  <si>
    <t>Discount rate (IRR)</t>
  </si>
  <si>
    <t>NPV (proof of concept)</t>
  </si>
  <si>
    <t>Eq Pmt?</t>
  </si>
  <si>
    <t>Total payments</t>
  </si>
  <si>
    <t>Difference</t>
  </si>
  <si>
    <t>%Difference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</si>
</sst>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%"/>
    <numFmt numFmtId="165" formatCode="#,##0.000"/>
    <numFmt numFmtId="166" formatCode="m/d/yyyy;@"/>
    <numFmt numFmtId="179" formatCode="0.0000000000000%"/>
    <numFmt numFmtId="180" formatCode="0.00000000000000%"/>
  </numFmts>
  <fonts count="14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b/>
      <sz val="10"/>
      <name val="Albertus Medium"/>
      <family val="2"/>
      <charset val="178"/>
    </font>
    <font>
      <b/>
      <i/>
      <sz val="10"/>
      <name val="Times New Roman"/>
      <family val="1"/>
      <charset val="178"/>
    </font>
    <font>
      <b/>
      <sz val="10"/>
      <name val="Arial"/>
      <family val="2"/>
    </font>
    <font>
      <b/>
      <sz val="10"/>
      <color indexed="10"/>
      <name val="Albertus Extra Bold"/>
      <family val="2"/>
      <charset val="178"/>
    </font>
    <font>
      <i/>
      <sz val="8"/>
      <name val="Times New Roman"/>
      <family val="1"/>
      <charset val="178"/>
    </font>
    <font>
      <b/>
      <i/>
      <sz val="8"/>
      <color indexed="10"/>
      <name val="Times New Roman"/>
      <family val="1"/>
      <charset val="178"/>
    </font>
    <font>
      <b/>
      <sz val="10"/>
      <name val="Albertus Extra Bold"/>
      <family val="2"/>
      <charset val="178"/>
    </font>
    <font>
      <b/>
      <i/>
      <sz val="8"/>
      <name val="Times New Roman"/>
      <family val="1"/>
      <charset val="178"/>
    </font>
    <font>
      <i/>
      <sz val="12"/>
      <name val="Times New Roman"/>
      <family val="1"/>
    </font>
    <font>
      <sz val="10"/>
      <color indexed="10"/>
      <name val="Arial"/>
      <family val="2"/>
      <charset val="17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3" fillId="0" borderId="0"/>
    <xf numFmtId="0" fontId="1" fillId="0" borderId="0"/>
  </cellStyleXfs>
  <cellXfs count="54">
    <xf numFmtId="0" fontId="0" fillId="0" borderId="0" xfId="0"/>
    <xf numFmtId="0" fontId="3" fillId="0" borderId="0" xfId="0" applyFont="1"/>
    <xf numFmtId="3" fontId="4" fillId="0" borderId="0" xfId="0" applyNumberFormat="1" applyFont="1"/>
    <xf numFmtId="3" fontId="3" fillId="0" borderId="0" xfId="0" applyNumberFormat="1" applyFont="1"/>
    <xf numFmtId="0" fontId="3" fillId="0" borderId="0" xfId="2"/>
    <xf numFmtId="0" fontId="5" fillId="0" borderId="0" xfId="0" applyFont="1"/>
    <xf numFmtId="0" fontId="6" fillId="0" borderId="0" xfId="0" applyFont="1"/>
    <xf numFmtId="3" fontId="7" fillId="0" borderId="0" xfId="0" applyNumberFormat="1" applyFont="1"/>
    <xf numFmtId="0" fontId="8" fillId="0" borderId="0" xfId="0" applyFont="1"/>
    <xf numFmtId="0" fontId="3" fillId="0" borderId="0" xfId="2" applyAlignment="1">
      <alignment vertical="center"/>
    </xf>
    <xf numFmtId="3" fontId="3" fillId="0" borderId="0" xfId="2" applyNumberFormat="1"/>
    <xf numFmtId="0" fontId="3" fillId="2" borderId="1" xfId="0" applyFont="1" applyFill="1" applyBorder="1"/>
    <xf numFmtId="3" fontId="3" fillId="2" borderId="1" xfId="0" applyNumberFormat="1" applyFont="1" applyFill="1" applyBorder="1"/>
    <xf numFmtId="164" fontId="3" fillId="0" borderId="0" xfId="1" applyNumberFormat="1" applyFont="1" applyFill="1" applyBorder="1"/>
    <xf numFmtId="3" fontId="6" fillId="0" borderId="0" xfId="0" applyNumberFormat="1" applyFont="1"/>
    <xf numFmtId="9" fontId="3" fillId="0" borderId="0" xfId="1" applyFont="1" applyFill="1" applyBorder="1"/>
    <xf numFmtId="0" fontId="3" fillId="0" borderId="2" xfId="0" applyFont="1" applyBorder="1"/>
    <xf numFmtId="10" fontId="8" fillId="0" borderId="1" xfId="1" applyNumberFormat="1" applyFont="1" applyFill="1" applyBorder="1"/>
    <xf numFmtId="3" fontId="4" fillId="0" borderId="2" xfId="0" applyNumberFormat="1" applyFont="1" applyBorder="1"/>
    <xf numFmtId="17" fontId="3" fillId="0" borderId="0" xfId="2" applyNumberFormat="1"/>
    <xf numFmtId="0" fontId="3" fillId="0" borderId="1" xfId="0" applyFont="1" applyBorder="1"/>
    <xf numFmtId="0" fontId="6" fillId="0" borderId="0" xfId="2" applyFont="1"/>
    <xf numFmtId="3" fontId="3" fillId="3" borderId="0" xfId="2" applyNumberFormat="1" applyFill="1"/>
    <xf numFmtId="10" fontId="8" fillId="3" borderId="1" xfId="1" applyNumberFormat="1" applyFont="1" applyFill="1" applyBorder="1"/>
    <xf numFmtId="3" fontId="4" fillId="0" borderId="1" xfId="0" applyNumberFormat="1" applyFont="1" applyBorder="1"/>
    <xf numFmtId="3" fontId="6" fillId="0" borderId="0" xfId="2" applyNumberFormat="1" applyFont="1"/>
    <xf numFmtId="0" fontId="7" fillId="4" borderId="1" xfId="0" applyFont="1" applyFill="1" applyBorder="1"/>
    <xf numFmtId="10" fontId="9" fillId="4" borderId="1" xfId="0" applyNumberFormat="1" applyFont="1" applyFill="1" applyBorder="1"/>
    <xf numFmtId="3" fontId="10" fillId="4" borderId="1" xfId="0" applyNumberFormat="1" applyFont="1" applyFill="1" applyBorder="1"/>
    <xf numFmtId="10" fontId="11" fillId="4" borderId="1" xfId="0" applyNumberFormat="1" applyFont="1" applyFill="1" applyBorder="1"/>
    <xf numFmtId="0" fontId="6" fillId="0" borderId="1" xfId="0" applyFont="1" applyBorder="1"/>
    <xf numFmtId="10" fontId="11" fillId="0" borderId="1" xfId="0" applyNumberFormat="1" applyFont="1" applyBorder="1"/>
    <xf numFmtId="3" fontId="3" fillId="0" borderId="1" xfId="0" applyNumberFormat="1" applyFont="1" applyBorder="1"/>
    <xf numFmtId="10" fontId="12" fillId="0" borderId="1" xfId="0" applyNumberFormat="1" applyFont="1" applyBorder="1" applyAlignment="1">
      <alignment horizontal="center"/>
    </xf>
    <xf numFmtId="2" fontId="3" fillId="0" borderId="0" xfId="2" applyNumberFormat="1"/>
    <xf numFmtId="165" fontId="4" fillId="0" borderId="1" xfId="0" applyNumberFormat="1" applyFont="1" applyBorder="1"/>
    <xf numFmtId="10" fontId="3" fillId="0" borderId="0" xfId="0" applyNumberFormat="1" applyFont="1"/>
    <xf numFmtId="0" fontId="6" fillId="5" borderId="0" xfId="0" applyFont="1" applyFill="1" applyAlignment="1">
      <alignment horizontal="left"/>
    </xf>
    <xf numFmtId="10" fontId="3" fillId="5" borderId="0" xfId="0" applyNumberFormat="1" applyFont="1" applyFill="1"/>
    <xf numFmtId="3" fontId="6" fillId="5" borderId="0" xfId="0" applyNumberFormat="1" applyFont="1" applyFill="1"/>
    <xf numFmtId="0" fontId="3" fillId="5" borderId="0" xfId="0" applyFont="1" applyFill="1"/>
    <xf numFmtId="3" fontId="3" fillId="5" borderId="0" xfId="0" applyNumberFormat="1" applyFont="1" applyFill="1"/>
    <xf numFmtId="166" fontId="3" fillId="5" borderId="0" xfId="0" applyNumberFormat="1" applyFont="1" applyFill="1"/>
    <xf numFmtId="3" fontId="13" fillId="0" borderId="0" xfId="0" applyNumberFormat="1" applyFont="1"/>
    <xf numFmtId="0" fontId="3" fillId="0" borderId="0" xfId="2" applyAlignment="1">
      <alignment horizontal="center" vertical="center"/>
    </xf>
    <xf numFmtId="0" fontId="6" fillId="0" borderId="0" xfId="2" applyFont="1" applyAlignment="1">
      <alignment horizontal="center" vertical="center"/>
    </xf>
    <xf numFmtId="180" fontId="3" fillId="0" borderId="0" xfId="1" applyNumberFormat="1" applyFont="1" applyFill="1" applyBorder="1" applyAlignment="1">
      <alignment horizontal="left"/>
    </xf>
    <xf numFmtId="0" fontId="1" fillId="0" borderId="0" xfId="3"/>
    <xf numFmtId="3" fontId="1" fillId="0" borderId="0" xfId="3" applyNumberFormat="1"/>
    <xf numFmtId="10" fontId="1" fillId="0" borderId="0" xfId="3" applyNumberFormat="1"/>
    <xf numFmtId="180" fontId="1" fillId="0" borderId="0" xfId="3" applyNumberFormat="1"/>
    <xf numFmtId="0" fontId="1" fillId="0" borderId="0" xfId="3" applyAlignment="1">
      <alignment horizontal="right"/>
    </xf>
    <xf numFmtId="17" fontId="1" fillId="0" borderId="0" xfId="3" applyNumberFormat="1"/>
    <xf numFmtId="179" fontId="1" fillId="0" borderId="0" xfId="3" applyNumberFormat="1"/>
  </cellXfs>
  <cellStyles count="4">
    <cellStyle name="Normal" xfId="0" builtinId="0"/>
    <cellStyle name="Normal 2" xfId="3"/>
    <cellStyle name="Normal_NPV" xfId="2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Y411"/>
  <sheetViews>
    <sheetView workbookViewId="0">
      <selection activeCell="E13" sqref="E13"/>
    </sheetView>
  </sheetViews>
  <sheetFormatPr defaultColWidth="10.6640625" defaultRowHeight="12.75"/>
  <cols>
    <col min="1" max="1" width="20.1640625" bestFit="1" customWidth="1"/>
    <col min="2" max="2" width="21.83203125" bestFit="1" customWidth="1"/>
    <col min="3" max="3" width="11.6640625" bestFit="1" customWidth="1"/>
    <col min="4" max="4" width="11.1640625" bestFit="1" customWidth="1"/>
    <col min="5" max="5" width="19.5" bestFit="1" customWidth="1"/>
    <col min="6" max="6" width="5.83203125" customWidth="1"/>
    <col min="7" max="7" width="11.83203125" style="4" customWidth="1"/>
    <col min="8" max="8" width="17.1640625" customWidth="1"/>
    <col min="9" max="9" width="17.5" customWidth="1"/>
    <col min="10" max="10" width="15.1640625" customWidth="1"/>
    <col min="11" max="11" width="11.83203125" customWidth="1"/>
    <col min="12" max="12" width="17.5" customWidth="1"/>
    <col min="13" max="48" width="11.83203125" style="4" customWidth="1"/>
    <col min="49" max="49" width="13.83203125" style="44" customWidth="1"/>
    <col min="50" max="50" width="17.1640625" style="44" hidden="1" customWidth="1"/>
    <col min="51" max="51" width="12" style="45" customWidth="1"/>
    <col min="52" max="16384" width="10.6640625" style="4"/>
  </cols>
  <sheetData>
    <row r="1" spans="1:51">
      <c r="A1" s="1"/>
      <c r="B1" s="1"/>
      <c r="C1" s="2"/>
      <c r="D1" s="3"/>
      <c r="E1" s="2"/>
      <c r="F1" s="1"/>
      <c r="AW1" s="4"/>
      <c r="AX1" s="4"/>
      <c r="AY1" s="4"/>
    </row>
    <row r="2" spans="1:51" s="9" customFormat="1" ht="19.5" customHeight="1">
      <c r="A2" s="5" t="s">
        <v>0</v>
      </c>
      <c r="B2" s="6"/>
      <c r="C2" s="7">
        <v>6903074</v>
      </c>
      <c r="D2" s="8" t="s">
        <v>1</v>
      </c>
      <c r="E2" s="7">
        <f>C2</f>
        <v>6903074</v>
      </c>
      <c r="F2" s="3"/>
      <c r="H2"/>
      <c r="I2"/>
      <c r="J2"/>
      <c r="K2"/>
      <c r="L2"/>
    </row>
    <row r="3" spans="1:51" s="9" customFormat="1" ht="19.5" customHeight="1">
      <c r="A3" s="11"/>
      <c r="B3" s="12"/>
      <c r="C3" s="12"/>
      <c r="D3" s="12"/>
      <c r="E3" s="12"/>
      <c r="F3" s="11"/>
      <c r="H3"/>
      <c r="I3"/>
      <c r="J3"/>
      <c r="K3"/>
      <c r="L3"/>
    </row>
    <row r="4" spans="1:51" s="9" customFormat="1" ht="19.5" customHeight="1">
      <c r="A4" s="1"/>
      <c r="B4" s="3"/>
      <c r="C4" s="13"/>
      <c r="D4" s="3"/>
      <c r="E4" s="3"/>
      <c r="F4" s="1"/>
      <c r="H4"/>
      <c r="I4"/>
      <c r="J4"/>
      <c r="K4"/>
      <c r="L4"/>
    </row>
    <row r="5" spans="1:51">
      <c r="A5" s="1"/>
      <c r="B5" s="46">
        <v>7.2327643547354672E-2</v>
      </c>
      <c r="C5" s="14">
        <f>NPV(B5/12,C9:C113)+C7+C8</f>
        <v>5315366.9999886993</v>
      </c>
      <c r="D5" s="3"/>
      <c r="E5" s="14">
        <f>NPV(B5/12,E9:E113)+E7+E8</f>
        <v>5315367</v>
      </c>
      <c r="F5" s="14">
        <f>NPV(B5/4,F9:F77)+F7+F8</f>
        <v>0.98223923763551824</v>
      </c>
      <c r="G5" s="10">
        <f>+C5-E5</f>
        <v>-1.1300668120384216E-5</v>
      </c>
      <c r="AW5" s="4"/>
      <c r="AX5" s="4"/>
      <c r="AY5" s="4"/>
    </row>
    <row r="6" spans="1:51">
      <c r="A6" s="15"/>
      <c r="B6" s="1" t="s">
        <v>2</v>
      </c>
      <c r="C6" s="3"/>
      <c r="D6" s="3"/>
      <c r="AW6" s="4"/>
      <c r="AX6" s="4"/>
      <c r="AY6" s="4"/>
    </row>
    <row r="7" spans="1:51">
      <c r="A7" s="16" t="s">
        <v>3</v>
      </c>
      <c r="B7" s="17">
        <v>0.05</v>
      </c>
      <c r="C7" s="10">
        <f>C2*0.05</f>
        <v>345153.7</v>
      </c>
      <c r="D7" s="18"/>
      <c r="E7" s="10">
        <f>E2*0.15</f>
        <v>1035461.1</v>
      </c>
      <c r="F7" s="10"/>
      <c r="G7" s="19">
        <v>44593</v>
      </c>
      <c r="AW7" s="4"/>
      <c r="AX7" s="4"/>
      <c r="AY7" s="4"/>
    </row>
    <row r="8" spans="1:51">
      <c r="A8" s="20" t="s">
        <v>4</v>
      </c>
      <c r="B8" s="17">
        <v>0</v>
      </c>
      <c r="C8" s="10">
        <v>0</v>
      </c>
      <c r="D8" s="17"/>
      <c r="E8" s="10">
        <v>0</v>
      </c>
      <c r="F8" s="10"/>
      <c r="G8" s="19">
        <v>44621</v>
      </c>
      <c r="AW8" s="4"/>
      <c r="AX8" s="4"/>
      <c r="AY8" s="4"/>
    </row>
    <row r="9" spans="1:51">
      <c r="A9" s="20">
        <v>1</v>
      </c>
      <c r="B9" s="17"/>
      <c r="C9" s="10">
        <v>0</v>
      </c>
      <c r="D9" s="17"/>
      <c r="E9" s="10">
        <v>0</v>
      </c>
      <c r="F9" s="10"/>
      <c r="G9" s="19">
        <v>44652</v>
      </c>
      <c r="AW9" s="4"/>
      <c r="AX9" s="4"/>
      <c r="AY9" s="4"/>
    </row>
    <row r="10" spans="1:51">
      <c r="A10" s="20">
        <v>2</v>
      </c>
      <c r="B10" s="17"/>
      <c r="C10" s="10">
        <v>0</v>
      </c>
      <c r="D10" s="17"/>
      <c r="E10" s="10">
        <v>0</v>
      </c>
      <c r="F10" s="10"/>
      <c r="G10" s="19">
        <v>44682</v>
      </c>
      <c r="AW10" s="4"/>
      <c r="AX10" s="4"/>
      <c r="AY10" s="4"/>
    </row>
    <row r="11" spans="1:51">
      <c r="A11" s="20">
        <v>3</v>
      </c>
      <c r="B11" s="17"/>
      <c r="C11" s="10">
        <v>0</v>
      </c>
      <c r="D11" s="17"/>
      <c r="E11" s="10">
        <v>0</v>
      </c>
      <c r="F11" s="10"/>
      <c r="G11" s="19">
        <v>44713</v>
      </c>
      <c r="AW11" s="4"/>
      <c r="AX11" s="4"/>
      <c r="AY11" s="4"/>
    </row>
    <row r="12" spans="1:51">
      <c r="A12" s="20">
        <v>4</v>
      </c>
      <c r="B12" s="17"/>
      <c r="C12" s="10">
        <v>0</v>
      </c>
      <c r="D12" s="17"/>
      <c r="E12" s="10">
        <v>0</v>
      </c>
      <c r="F12" s="10"/>
      <c r="G12" s="19">
        <v>44743</v>
      </c>
      <c r="AW12" s="4"/>
      <c r="AX12" s="4"/>
      <c r="AY12" s="4"/>
    </row>
    <row r="13" spans="1:51">
      <c r="A13" s="20">
        <v>5</v>
      </c>
      <c r="B13" s="17"/>
      <c r="C13" s="10">
        <v>200411</v>
      </c>
      <c r="D13" s="17"/>
      <c r="E13" s="10">
        <v>252028.3856067711</v>
      </c>
      <c r="F13" s="10"/>
      <c r="G13" s="19">
        <v>44774</v>
      </c>
      <c r="AW13" s="4"/>
      <c r="AX13" s="4"/>
      <c r="AY13" s="4"/>
    </row>
    <row r="14" spans="1:51">
      <c r="A14" s="20">
        <v>6</v>
      </c>
      <c r="B14" s="17"/>
      <c r="C14" s="10">
        <v>0</v>
      </c>
      <c r="D14" s="17"/>
      <c r="E14" s="10">
        <v>0</v>
      </c>
      <c r="F14" s="10"/>
      <c r="G14" s="19">
        <v>44805</v>
      </c>
      <c r="AW14" s="4"/>
      <c r="AX14" s="4"/>
      <c r="AY14" s="4"/>
    </row>
    <row r="15" spans="1:51">
      <c r="A15" s="20">
        <v>7</v>
      </c>
      <c r="B15" s="17"/>
      <c r="C15" s="10">
        <v>0</v>
      </c>
      <c r="D15" s="17"/>
      <c r="E15" s="10">
        <v>0</v>
      </c>
      <c r="F15" s="10"/>
      <c r="G15" s="19">
        <v>44835</v>
      </c>
      <c r="AW15" s="4"/>
      <c r="AX15" s="4"/>
      <c r="AY15" s="4"/>
    </row>
    <row r="16" spans="1:51">
      <c r="A16" s="20">
        <v>8</v>
      </c>
      <c r="B16" s="17"/>
      <c r="C16" s="10">
        <f>C13</f>
        <v>200411</v>
      </c>
      <c r="D16" s="17"/>
      <c r="E16" s="10">
        <f>E13</f>
        <v>252028.3856067711</v>
      </c>
      <c r="F16" s="10"/>
      <c r="G16" s="19">
        <v>44866</v>
      </c>
      <c r="AW16" s="4"/>
      <c r="AX16" s="4"/>
      <c r="AY16" s="4"/>
    </row>
    <row r="17" spans="1:51">
      <c r="A17" s="20">
        <v>9</v>
      </c>
      <c r="B17" s="17"/>
      <c r="C17" s="10">
        <v>0</v>
      </c>
      <c r="D17" s="17"/>
      <c r="E17" s="10">
        <v>0</v>
      </c>
      <c r="F17" s="10"/>
      <c r="G17" s="19">
        <v>44896</v>
      </c>
      <c r="AW17" s="4"/>
      <c r="AX17" s="4"/>
      <c r="AY17" s="4"/>
    </row>
    <row r="18" spans="1:51" s="21" customFormat="1">
      <c r="A18" s="20">
        <v>10</v>
      </c>
      <c r="B18" s="17"/>
      <c r="C18" s="10">
        <v>0</v>
      </c>
      <c r="D18" s="17"/>
      <c r="E18" s="10">
        <v>0</v>
      </c>
      <c r="F18" s="10"/>
      <c r="G18" s="19">
        <v>44927</v>
      </c>
      <c r="H18"/>
      <c r="I18"/>
      <c r="J18"/>
      <c r="K18"/>
      <c r="L18"/>
    </row>
    <row r="19" spans="1:51">
      <c r="A19" s="20">
        <v>11</v>
      </c>
      <c r="B19" s="17"/>
      <c r="C19" s="10">
        <f>C16</f>
        <v>200411</v>
      </c>
      <c r="D19" s="17"/>
      <c r="E19" s="10">
        <f>E16</f>
        <v>252028.3856067711</v>
      </c>
      <c r="F19" s="10">
        <v>1</v>
      </c>
      <c r="G19" s="19">
        <v>44958</v>
      </c>
      <c r="AW19" s="4"/>
      <c r="AX19" s="4"/>
      <c r="AY19" s="4"/>
    </row>
    <row r="20" spans="1:51">
      <c r="A20" s="20">
        <v>12</v>
      </c>
      <c r="B20" s="17"/>
      <c r="C20" s="10">
        <v>0</v>
      </c>
      <c r="D20" s="17"/>
      <c r="E20" s="10">
        <v>0</v>
      </c>
      <c r="F20" s="10"/>
      <c r="G20" s="19">
        <v>44986</v>
      </c>
      <c r="AW20" s="4"/>
      <c r="AX20" s="4"/>
      <c r="AY20" s="4"/>
    </row>
    <row r="21" spans="1:51">
      <c r="A21" s="20">
        <v>13</v>
      </c>
      <c r="B21" s="17"/>
      <c r="C21" s="10">
        <v>0</v>
      </c>
      <c r="D21" s="17"/>
      <c r="E21" s="10">
        <v>0</v>
      </c>
      <c r="F21" s="10"/>
      <c r="G21" s="19">
        <v>45017</v>
      </c>
      <c r="AW21" s="4"/>
      <c r="AX21" s="4"/>
      <c r="AY21" s="4"/>
    </row>
    <row r="22" spans="1:51">
      <c r="A22" s="20">
        <v>14</v>
      </c>
      <c r="B22" s="17"/>
      <c r="C22" s="10">
        <f>C19</f>
        <v>200411</v>
      </c>
      <c r="D22" s="17"/>
      <c r="E22" s="10">
        <f>E19</f>
        <v>252028.3856067711</v>
      </c>
      <c r="F22" s="10"/>
      <c r="G22" s="19">
        <v>45047</v>
      </c>
      <c r="AW22" s="4"/>
      <c r="AX22" s="4"/>
      <c r="AY22" s="4"/>
    </row>
    <row r="23" spans="1:51">
      <c r="A23" s="20">
        <v>15</v>
      </c>
      <c r="B23" s="17"/>
      <c r="C23" s="10">
        <v>0</v>
      </c>
      <c r="D23" s="17"/>
      <c r="E23" s="10">
        <v>0</v>
      </c>
      <c r="F23" s="10"/>
      <c r="G23" s="19">
        <v>45078</v>
      </c>
      <c r="AW23" s="4"/>
      <c r="AX23" s="4"/>
      <c r="AY23" s="4"/>
    </row>
    <row r="24" spans="1:51">
      <c r="A24" s="20">
        <v>16</v>
      </c>
      <c r="B24" s="17"/>
      <c r="C24" s="10">
        <v>0</v>
      </c>
      <c r="D24" s="17"/>
      <c r="E24" s="10">
        <v>0</v>
      </c>
      <c r="F24" s="10"/>
      <c r="G24" s="19">
        <v>45108</v>
      </c>
      <c r="AW24" s="4"/>
      <c r="AX24" s="4"/>
      <c r="AY24" s="4"/>
    </row>
    <row r="25" spans="1:51">
      <c r="A25" s="20">
        <v>17</v>
      </c>
      <c r="B25" s="17"/>
      <c r="C25" s="10">
        <f>C22</f>
        <v>200411</v>
      </c>
      <c r="D25" s="17"/>
      <c r="E25" s="10">
        <f>E22</f>
        <v>252028.3856067711</v>
      </c>
      <c r="F25" s="10"/>
      <c r="G25" s="19">
        <v>45139</v>
      </c>
      <c r="AW25" s="4"/>
      <c r="AX25" s="4"/>
      <c r="AY25" s="4"/>
    </row>
    <row r="26" spans="1:51">
      <c r="A26" s="20">
        <v>18</v>
      </c>
      <c r="B26" s="17"/>
      <c r="C26" s="22">
        <f>C7</f>
        <v>345153.7</v>
      </c>
      <c r="D26" s="23"/>
      <c r="E26" s="22">
        <f>C26</f>
        <v>345153.7</v>
      </c>
      <c r="F26" s="10"/>
      <c r="G26" s="19">
        <v>45170</v>
      </c>
      <c r="AW26" s="4"/>
      <c r="AX26" s="4"/>
      <c r="AY26" s="4"/>
    </row>
    <row r="27" spans="1:51">
      <c r="A27" s="20">
        <v>19</v>
      </c>
      <c r="B27" s="17"/>
      <c r="C27" s="10">
        <v>0</v>
      </c>
      <c r="D27" s="17"/>
      <c r="E27" s="10">
        <v>0</v>
      </c>
      <c r="F27" s="10"/>
      <c r="G27" s="19">
        <v>45200</v>
      </c>
      <c r="AW27" s="4"/>
      <c r="AX27" s="4"/>
      <c r="AY27" s="4"/>
    </row>
    <row r="28" spans="1:51">
      <c r="A28" s="20">
        <v>20</v>
      </c>
      <c r="B28" s="17"/>
      <c r="C28" s="10">
        <f>C25</f>
        <v>200411</v>
      </c>
      <c r="D28" s="17"/>
      <c r="E28" s="10">
        <f>E25</f>
        <v>252028.3856067711</v>
      </c>
      <c r="F28" s="10"/>
      <c r="G28" s="19">
        <v>45231</v>
      </c>
      <c r="AW28" s="4"/>
      <c r="AX28" s="4"/>
      <c r="AY28" s="4"/>
    </row>
    <row r="29" spans="1:51">
      <c r="A29" s="20">
        <v>21</v>
      </c>
      <c r="B29" s="17"/>
      <c r="C29" s="10">
        <v>0</v>
      </c>
      <c r="D29" s="17"/>
      <c r="E29" s="10">
        <v>0</v>
      </c>
      <c r="F29" s="10"/>
      <c r="G29" s="19">
        <v>45261</v>
      </c>
      <c r="AW29" s="4"/>
      <c r="AX29" s="4"/>
      <c r="AY29" s="4"/>
    </row>
    <row r="30" spans="1:51">
      <c r="A30" s="20">
        <v>22</v>
      </c>
      <c r="B30" s="17"/>
      <c r="C30" s="10">
        <v>0</v>
      </c>
      <c r="D30" s="17"/>
      <c r="E30" s="10">
        <v>0</v>
      </c>
      <c r="F30" s="10"/>
      <c r="G30" s="19">
        <v>45292</v>
      </c>
      <c r="AW30" s="4"/>
      <c r="AX30" s="4"/>
      <c r="AY30" s="4"/>
    </row>
    <row r="31" spans="1:51">
      <c r="A31" s="20">
        <v>23</v>
      </c>
      <c r="B31" s="17"/>
      <c r="C31" s="10">
        <f>C28</f>
        <v>200411</v>
      </c>
      <c r="D31" s="17"/>
      <c r="E31" s="10">
        <f>E28</f>
        <v>252028.3856067711</v>
      </c>
      <c r="F31" s="10"/>
      <c r="G31" s="19">
        <v>45323</v>
      </c>
      <c r="AW31" s="4"/>
      <c r="AX31" s="4"/>
      <c r="AY31" s="4"/>
    </row>
    <row r="32" spans="1:51">
      <c r="A32" s="20">
        <v>24</v>
      </c>
      <c r="B32" s="17"/>
      <c r="C32" s="10">
        <v>0</v>
      </c>
      <c r="D32" s="17"/>
      <c r="E32" s="10">
        <v>0</v>
      </c>
      <c r="F32" s="10"/>
      <c r="G32" s="19">
        <v>45352</v>
      </c>
      <c r="AW32" s="4"/>
      <c r="AX32" s="4"/>
      <c r="AY32" s="4"/>
    </row>
    <row r="33" spans="1:51">
      <c r="A33" s="20">
        <v>25</v>
      </c>
      <c r="B33" s="17"/>
      <c r="C33" s="10">
        <v>0</v>
      </c>
      <c r="D33" s="17"/>
      <c r="E33" s="10">
        <v>0</v>
      </c>
      <c r="F33" s="10"/>
      <c r="G33" s="19">
        <v>45383</v>
      </c>
      <c r="AW33" s="4"/>
      <c r="AX33" s="4"/>
      <c r="AY33" s="4"/>
    </row>
    <row r="34" spans="1:51">
      <c r="A34" s="20">
        <v>26</v>
      </c>
      <c r="B34" s="17"/>
      <c r="C34" s="10">
        <f>C31</f>
        <v>200411</v>
      </c>
      <c r="D34" s="17"/>
      <c r="E34" s="10">
        <f>E31</f>
        <v>252028.3856067711</v>
      </c>
      <c r="F34" s="10"/>
      <c r="G34" s="19">
        <v>45413</v>
      </c>
      <c r="AW34" s="4"/>
      <c r="AX34" s="4"/>
      <c r="AY34" s="4"/>
    </row>
    <row r="35" spans="1:51">
      <c r="A35" s="20">
        <v>27</v>
      </c>
      <c r="B35" s="17"/>
      <c r="C35" s="10">
        <v>0</v>
      </c>
      <c r="D35" s="17"/>
      <c r="E35" s="10">
        <v>0</v>
      </c>
      <c r="F35" s="10"/>
      <c r="G35" s="19">
        <v>45444</v>
      </c>
      <c r="AW35" s="4"/>
      <c r="AX35" s="4"/>
      <c r="AY35" s="4"/>
    </row>
    <row r="36" spans="1:51">
      <c r="A36" s="20">
        <v>28</v>
      </c>
      <c r="B36" s="17"/>
      <c r="C36" s="10">
        <v>0</v>
      </c>
      <c r="D36" s="17"/>
      <c r="E36" s="10">
        <v>0</v>
      </c>
      <c r="F36" s="10"/>
      <c r="G36" s="19">
        <v>45474</v>
      </c>
      <c r="AW36" s="4"/>
      <c r="AX36" s="4"/>
      <c r="AY36" s="4"/>
    </row>
    <row r="37" spans="1:51">
      <c r="A37" s="20">
        <v>29</v>
      </c>
      <c r="B37" s="17"/>
      <c r="C37" s="10">
        <f>C34</f>
        <v>200411</v>
      </c>
      <c r="D37" s="17"/>
      <c r="E37" s="10">
        <f>E34</f>
        <v>252028.3856067711</v>
      </c>
      <c r="F37" s="10"/>
      <c r="G37" s="19">
        <v>45505</v>
      </c>
      <c r="AW37" s="4"/>
      <c r="AX37" s="4"/>
      <c r="AY37" s="4"/>
    </row>
    <row r="38" spans="1:51">
      <c r="A38" s="20">
        <v>30</v>
      </c>
      <c r="B38" s="17"/>
      <c r="C38" s="10">
        <v>0</v>
      </c>
      <c r="D38" s="17"/>
      <c r="E38" s="10">
        <v>0</v>
      </c>
      <c r="F38" s="10"/>
      <c r="G38" s="19">
        <v>45536</v>
      </c>
      <c r="AW38" s="4"/>
      <c r="AX38" s="4"/>
      <c r="AY38" s="4"/>
    </row>
    <row r="39" spans="1:51">
      <c r="A39" s="20">
        <v>31</v>
      </c>
      <c r="B39" s="17"/>
      <c r="C39" s="10">
        <v>0</v>
      </c>
      <c r="D39" s="17"/>
      <c r="E39" s="10">
        <v>0</v>
      </c>
      <c r="F39" s="10"/>
      <c r="G39" s="19">
        <v>45566</v>
      </c>
      <c r="AW39" s="4"/>
      <c r="AX39" s="4"/>
      <c r="AY39" s="4"/>
    </row>
    <row r="40" spans="1:51">
      <c r="A40" s="20">
        <v>32</v>
      </c>
      <c r="B40" s="17"/>
      <c r="C40" s="10">
        <f>C37</f>
        <v>200411</v>
      </c>
      <c r="D40" s="17"/>
      <c r="E40" s="10">
        <f>E37</f>
        <v>252028.3856067711</v>
      </c>
      <c r="F40" s="24"/>
      <c r="G40" s="19">
        <v>45597</v>
      </c>
      <c r="AW40" s="4"/>
      <c r="AX40" s="4"/>
      <c r="AY40" s="4"/>
    </row>
    <row r="41" spans="1:51">
      <c r="A41" s="20">
        <v>33</v>
      </c>
      <c r="B41" s="17"/>
      <c r="C41" s="10">
        <v>0</v>
      </c>
      <c r="D41" s="17"/>
      <c r="E41" s="10">
        <v>0</v>
      </c>
      <c r="F41" s="24"/>
      <c r="G41" s="19">
        <v>45627</v>
      </c>
      <c r="AW41" s="4"/>
      <c r="AX41" s="4"/>
      <c r="AY41" s="4"/>
    </row>
    <row r="42" spans="1:51">
      <c r="A42" s="20">
        <v>34</v>
      </c>
      <c r="B42" s="17"/>
      <c r="C42" s="10">
        <v>0</v>
      </c>
      <c r="D42" s="17"/>
      <c r="E42" s="10">
        <v>0</v>
      </c>
      <c r="F42" s="24"/>
      <c r="G42" s="19">
        <v>45658</v>
      </c>
      <c r="AW42" s="4"/>
      <c r="AX42" s="4"/>
      <c r="AY42" s="4"/>
    </row>
    <row r="43" spans="1:51">
      <c r="A43" s="20">
        <v>35</v>
      </c>
      <c r="B43" s="17"/>
      <c r="C43" s="10">
        <f>C40</f>
        <v>200411</v>
      </c>
      <c r="D43" s="17"/>
      <c r="E43" s="10">
        <f>E40</f>
        <v>252028.3856067711</v>
      </c>
      <c r="F43" s="24"/>
      <c r="G43" s="19">
        <v>45689</v>
      </c>
      <c r="AW43" s="4"/>
      <c r="AX43" s="4"/>
      <c r="AY43" s="4"/>
    </row>
    <row r="44" spans="1:51">
      <c r="A44" s="20">
        <v>36</v>
      </c>
      <c r="B44" s="17"/>
      <c r="C44" s="10">
        <v>0</v>
      </c>
      <c r="D44" s="17"/>
      <c r="E44" s="10">
        <v>0</v>
      </c>
      <c r="F44" s="24"/>
      <c r="G44" s="19">
        <v>45717</v>
      </c>
      <c r="AW44" s="4"/>
      <c r="AX44" s="4"/>
      <c r="AY44" s="4"/>
    </row>
    <row r="45" spans="1:51">
      <c r="A45" s="20">
        <v>37</v>
      </c>
      <c r="B45" s="17"/>
      <c r="C45" s="10">
        <v>0</v>
      </c>
      <c r="D45" s="17"/>
      <c r="E45" s="10">
        <v>0</v>
      </c>
      <c r="F45" s="24"/>
      <c r="G45" s="19">
        <v>45748</v>
      </c>
      <c r="AW45" s="4"/>
      <c r="AX45" s="4"/>
      <c r="AY45" s="4"/>
    </row>
    <row r="46" spans="1:51">
      <c r="A46" s="20">
        <v>38</v>
      </c>
      <c r="B46" s="17"/>
      <c r="C46" s="10">
        <f>C43</f>
        <v>200411</v>
      </c>
      <c r="D46" s="17"/>
      <c r="E46" s="10">
        <f>E43</f>
        <v>252028.3856067711</v>
      </c>
      <c r="F46" s="24"/>
      <c r="G46" s="19">
        <v>45778</v>
      </c>
      <c r="AW46" s="4"/>
      <c r="AX46" s="4"/>
      <c r="AY46" s="4"/>
    </row>
    <row r="47" spans="1:51">
      <c r="A47" s="20">
        <v>39</v>
      </c>
      <c r="B47" s="17"/>
      <c r="C47" s="10">
        <v>0</v>
      </c>
      <c r="D47" s="17"/>
      <c r="E47" s="10">
        <v>0</v>
      </c>
      <c r="F47" s="24"/>
      <c r="G47" s="19">
        <v>45809</v>
      </c>
      <c r="AW47" s="4"/>
      <c r="AX47" s="4"/>
      <c r="AY47" s="4"/>
    </row>
    <row r="48" spans="1:51">
      <c r="A48" s="20">
        <v>40</v>
      </c>
      <c r="B48" s="17"/>
      <c r="C48" s="10">
        <v>0</v>
      </c>
      <c r="D48" s="17"/>
      <c r="E48" s="10">
        <v>0</v>
      </c>
      <c r="F48" s="24"/>
      <c r="G48" s="19">
        <v>45839</v>
      </c>
      <c r="AW48" s="4"/>
      <c r="AX48" s="4"/>
      <c r="AY48" s="4"/>
    </row>
    <row r="49" spans="1:51">
      <c r="A49" s="20">
        <v>41</v>
      </c>
      <c r="B49" s="17"/>
      <c r="C49" s="10">
        <f>C46</f>
        <v>200411</v>
      </c>
      <c r="D49" s="17"/>
      <c r="E49" s="10">
        <f>E46</f>
        <v>252028.3856067711</v>
      </c>
      <c r="F49" s="24"/>
      <c r="G49" s="19">
        <v>45870</v>
      </c>
      <c r="AW49" s="4"/>
      <c r="AX49" s="4"/>
      <c r="AY49" s="4"/>
    </row>
    <row r="50" spans="1:51">
      <c r="A50" s="20">
        <v>42</v>
      </c>
      <c r="B50" s="17"/>
      <c r="C50" s="10">
        <v>0</v>
      </c>
      <c r="D50" s="17"/>
      <c r="E50" s="10">
        <v>0</v>
      </c>
      <c r="F50" s="24"/>
      <c r="G50" s="19">
        <v>45901</v>
      </c>
      <c r="AW50" s="4"/>
      <c r="AX50" s="4"/>
      <c r="AY50" s="4"/>
    </row>
    <row r="51" spans="1:51">
      <c r="A51" s="20">
        <v>43</v>
      </c>
      <c r="B51" s="17"/>
      <c r="C51" s="10">
        <v>0</v>
      </c>
      <c r="D51" s="17"/>
      <c r="E51" s="10">
        <v>0</v>
      </c>
      <c r="F51" s="24"/>
      <c r="G51" s="19">
        <v>45931</v>
      </c>
      <c r="AW51" s="4"/>
      <c r="AX51" s="4"/>
      <c r="AY51" s="4"/>
    </row>
    <row r="52" spans="1:51">
      <c r="A52" s="20">
        <v>44</v>
      </c>
      <c r="B52" s="17"/>
      <c r="C52" s="10">
        <f>C49</f>
        <v>200411</v>
      </c>
      <c r="D52" s="17"/>
      <c r="E52" s="10">
        <f>E49</f>
        <v>252028.3856067711</v>
      </c>
      <c r="F52" s="24"/>
      <c r="G52" s="19">
        <v>45962</v>
      </c>
      <c r="AW52" s="4"/>
      <c r="AX52" s="4"/>
      <c r="AY52" s="4"/>
    </row>
    <row r="53" spans="1:51">
      <c r="A53" s="20">
        <v>45</v>
      </c>
      <c r="B53" s="17"/>
      <c r="C53" s="10">
        <v>0</v>
      </c>
      <c r="D53" s="17"/>
      <c r="E53" s="10">
        <v>0</v>
      </c>
      <c r="F53" s="24"/>
      <c r="G53" s="19">
        <v>45992</v>
      </c>
      <c r="AW53" s="4"/>
      <c r="AX53" s="4"/>
      <c r="AY53" s="4"/>
    </row>
    <row r="54" spans="1:51">
      <c r="A54" s="20">
        <v>46</v>
      </c>
      <c r="B54" s="17"/>
      <c r="C54" s="10">
        <v>0</v>
      </c>
      <c r="D54" s="17"/>
      <c r="E54" s="10">
        <v>0</v>
      </c>
      <c r="F54" s="24"/>
      <c r="G54" s="19">
        <v>46023</v>
      </c>
      <c r="AW54" s="4"/>
      <c r="AX54" s="4"/>
      <c r="AY54" s="4"/>
    </row>
    <row r="55" spans="1:51">
      <c r="A55" s="20">
        <v>47</v>
      </c>
      <c r="B55" s="17"/>
      <c r="C55" s="10">
        <f>C52</f>
        <v>200411</v>
      </c>
      <c r="D55" s="17"/>
      <c r="E55" s="10">
        <f>E52</f>
        <v>252028.3856067711</v>
      </c>
      <c r="F55" s="24"/>
      <c r="G55" s="19">
        <v>46054</v>
      </c>
      <c r="AW55" s="4"/>
      <c r="AX55" s="4"/>
      <c r="AY55" s="4"/>
    </row>
    <row r="56" spans="1:51">
      <c r="A56" s="20">
        <v>48</v>
      </c>
      <c r="B56" s="17"/>
      <c r="C56" s="10">
        <v>0</v>
      </c>
      <c r="D56" s="17"/>
      <c r="E56" s="10">
        <v>0</v>
      </c>
      <c r="F56" s="24"/>
      <c r="G56" s="19">
        <v>46082</v>
      </c>
      <c r="AW56" s="4"/>
      <c r="AX56" s="4"/>
      <c r="AY56" s="4"/>
    </row>
    <row r="57" spans="1:51">
      <c r="A57" s="20">
        <v>49</v>
      </c>
      <c r="B57" s="17"/>
      <c r="C57" s="10">
        <v>0</v>
      </c>
      <c r="D57" s="17"/>
      <c r="E57" s="10">
        <v>0</v>
      </c>
      <c r="F57" s="24"/>
      <c r="G57" s="19">
        <v>46113</v>
      </c>
      <c r="AW57" s="4"/>
      <c r="AX57" s="4"/>
      <c r="AY57" s="4"/>
    </row>
    <row r="58" spans="1:51">
      <c r="A58" s="20">
        <v>50</v>
      </c>
      <c r="B58" s="17"/>
      <c r="C58" s="10">
        <f>C55</f>
        <v>200411</v>
      </c>
      <c r="D58" s="17"/>
      <c r="E58" s="10">
        <f>E55</f>
        <v>252028.3856067711</v>
      </c>
      <c r="F58" s="24"/>
      <c r="G58" s="19">
        <v>46143</v>
      </c>
      <c r="AW58" s="4"/>
      <c r="AX58" s="4"/>
      <c r="AY58" s="4"/>
    </row>
    <row r="59" spans="1:51">
      <c r="A59" s="20">
        <v>51</v>
      </c>
      <c r="B59" s="17"/>
      <c r="C59" s="10">
        <v>0</v>
      </c>
      <c r="D59" s="17"/>
      <c r="E59" s="10">
        <v>0</v>
      </c>
      <c r="F59" s="24"/>
      <c r="G59" s="19">
        <v>46174</v>
      </c>
      <c r="AW59" s="4"/>
      <c r="AX59" s="4"/>
      <c r="AY59" s="4"/>
    </row>
    <row r="60" spans="1:51">
      <c r="A60" s="20">
        <v>52</v>
      </c>
      <c r="B60" s="17"/>
      <c r="C60" s="10">
        <v>0</v>
      </c>
      <c r="D60" s="17"/>
      <c r="E60" s="10">
        <v>0</v>
      </c>
      <c r="F60" s="24"/>
      <c r="G60" s="19">
        <v>46204</v>
      </c>
      <c r="AW60" s="4"/>
      <c r="AX60" s="4"/>
      <c r="AY60" s="4"/>
    </row>
    <row r="61" spans="1:51">
      <c r="A61" s="20">
        <v>53</v>
      </c>
      <c r="B61" s="17"/>
      <c r="C61" s="10">
        <f>C58</f>
        <v>200411</v>
      </c>
      <c r="D61" s="17"/>
      <c r="E61" s="10">
        <f>E58</f>
        <v>252028.3856067711</v>
      </c>
      <c r="F61" s="24"/>
      <c r="G61" s="19">
        <v>46235</v>
      </c>
      <c r="AW61" s="4"/>
      <c r="AX61" s="4"/>
      <c r="AY61" s="4"/>
    </row>
    <row r="62" spans="1:51">
      <c r="A62" s="20">
        <v>54</v>
      </c>
      <c r="B62" s="17"/>
      <c r="C62" s="10">
        <v>0</v>
      </c>
      <c r="D62" s="17"/>
      <c r="E62" s="10">
        <v>0</v>
      </c>
      <c r="F62" s="24"/>
      <c r="G62" s="19">
        <v>46266</v>
      </c>
      <c r="AW62" s="4"/>
      <c r="AX62" s="4"/>
      <c r="AY62" s="4"/>
    </row>
    <row r="63" spans="1:51">
      <c r="A63" s="20">
        <v>55</v>
      </c>
      <c r="B63" s="17"/>
      <c r="C63" s="10">
        <v>0</v>
      </c>
      <c r="D63" s="17"/>
      <c r="E63" s="10">
        <v>0</v>
      </c>
      <c r="F63" s="24"/>
      <c r="G63" s="19">
        <v>46296</v>
      </c>
      <c r="AW63" s="4"/>
      <c r="AX63" s="4"/>
      <c r="AY63" s="4"/>
    </row>
    <row r="64" spans="1:51">
      <c r="A64" s="20">
        <v>56</v>
      </c>
      <c r="B64" s="17"/>
      <c r="C64" s="10">
        <f>C61</f>
        <v>200411</v>
      </c>
      <c r="D64" s="17"/>
      <c r="E64" s="10">
        <f>E61</f>
        <v>252028.3856067711</v>
      </c>
      <c r="F64" s="24"/>
      <c r="G64" s="19">
        <v>46327</v>
      </c>
      <c r="AW64" s="4"/>
      <c r="AX64" s="4"/>
      <c r="AY64" s="4"/>
    </row>
    <row r="65" spans="1:51">
      <c r="A65" s="20">
        <v>57</v>
      </c>
      <c r="B65" s="17"/>
      <c r="C65" s="10">
        <v>0</v>
      </c>
      <c r="D65" s="17"/>
      <c r="E65" s="10">
        <v>0</v>
      </c>
      <c r="F65" s="24"/>
      <c r="G65" s="19">
        <v>46357</v>
      </c>
      <c r="AW65" s="4"/>
      <c r="AX65" s="4"/>
      <c r="AY65" s="4"/>
    </row>
    <row r="66" spans="1:51">
      <c r="A66" s="20">
        <v>58</v>
      </c>
      <c r="B66" s="17"/>
      <c r="C66" s="10">
        <v>0</v>
      </c>
      <c r="D66" s="17"/>
      <c r="E66" s="10">
        <v>0</v>
      </c>
      <c r="F66" s="24"/>
      <c r="G66" s="19">
        <v>46388</v>
      </c>
      <c r="AW66" s="4"/>
      <c r="AX66" s="4"/>
      <c r="AY66" s="4"/>
    </row>
    <row r="67" spans="1:51">
      <c r="A67" s="20">
        <v>59</v>
      </c>
      <c r="B67" s="17"/>
      <c r="C67" s="10">
        <f>C64</f>
        <v>200411</v>
      </c>
      <c r="D67" s="17"/>
      <c r="E67" s="10">
        <f>E64</f>
        <v>252028.3856067711</v>
      </c>
      <c r="F67" s="24"/>
      <c r="G67" s="19">
        <v>46419</v>
      </c>
      <c r="AW67" s="4"/>
      <c r="AX67" s="4"/>
      <c r="AY67" s="4"/>
    </row>
    <row r="68" spans="1:51">
      <c r="A68" s="20">
        <v>60</v>
      </c>
      <c r="B68" s="17"/>
      <c r="C68" s="10">
        <v>0</v>
      </c>
      <c r="D68" s="17"/>
      <c r="E68" s="10">
        <v>0</v>
      </c>
      <c r="F68" s="24"/>
      <c r="G68" s="19">
        <v>46447</v>
      </c>
      <c r="AW68" s="4"/>
      <c r="AX68" s="4"/>
      <c r="AY68" s="4"/>
    </row>
    <row r="69" spans="1:51">
      <c r="A69" s="20">
        <v>61</v>
      </c>
      <c r="B69" s="17"/>
      <c r="C69" s="10">
        <v>0</v>
      </c>
      <c r="D69" s="17"/>
      <c r="E69" s="10">
        <v>0</v>
      </c>
      <c r="F69" s="24"/>
      <c r="G69" s="19">
        <v>46478</v>
      </c>
      <c r="AW69" s="4"/>
      <c r="AX69" s="4"/>
      <c r="AY69" s="4"/>
    </row>
    <row r="70" spans="1:51">
      <c r="A70" s="20">
        <v>62</v>
      </c>
      <c r="B70" s="17"/>
      <c r="C70" s="10">
        <f>C67</f>
        <v>200411</v>
      </c>
      <c r="D70" s="17"/>
      <c r="E70" s="10">
        <v>0</v>
      </c>
      <c r="F70" s="24"/>
      <c r="G70" s="19">
        <v>46508</v>
      </c>
      <c r="AW70" s="4"/>
      <c r="AX70" s="4"/>
      <c r="AY70" s="4"/>
    </row>
    <row r="71" spans="1:51">
      <c r="A71" s="20">
        <v>63</v>
      </c>
      <c r="B71" s="17"/>
      <c r="C71" s="10">
        <v>0</v>
      </c>
      <c r="D71" s="17"/>
      <c r="E71" s="10">
        <v>0</v>
      </c>
      <c r="F71" s="24"/>
      <c r="G71" s="19">
        <v>46539</v>
      </c>
      <c r="AW71" s="4"/>
      <c r="AX71" s="4"/>
      <c r="AY71" s="4"/>
    </row>
    <row r="72" spans="1:51">
      <c r="A72" s="20">
        <v>64</v>
      </c>
      <c r="B72" s="17"/>
      <c r="C72" s="10">
        <v>0</v>
      </c>
      <c r="D72" s="17"/>
      <c r="E72" s="10">
        <v>0</v>
      </c>
      <c r="F72" s="24"/>
      <c r="G72" s="19">
        <v>46569</v>
      </c>
      <c r="AW72" s="4"/>
      <c r="AX72" s="4"/>
      <c r="AY72" s="4"/>
    </row>
    <row r="73" spans="1:51">
      <c r="A73" s="20">
        <v>65</v>
      </c>
      <c r="B73" s="17"/>
      <c r="C73" s="10">
        <f>C70</f>
        <v>200411</v>
      </c>
      <c r="D73" s="17"/>
      <c r="E73" s="10">
        <v>0</v>
      </c>
      <c r="F73" s="24"/>
      <c r="G73" s="19">
        <v>46600</v>
      </c>
      <c r="AW73" s="4"/>
      <c r="AX73" s="4"/>
      <c r="AY73" s="4"/>
    </row>
    <row r="74" spans="1:51">
      <c r="A74" s="20">
        <v>66</v>
      </c>
      <c r="B74" s="17"/>
      <c r="C74" s="10">
        <v>0</v>
      </c>
      <c r="D74" s="17"/>
      <c r="E74" s="10">
        <v>0</v>
      </c>
      <c r="F74" s="24"/>
      <c r="G74" s="19">
        <v>46631</v>
      </c>
      <c r="AW74" s="4"/>
      <c r="AX74" s="4"/>
      <c r="AY74" s="4"/>
    </row>
    <row r="75" spans="1:51">
      <c r="A75" s="20">
        <v>67</v>
      </c>
      <c r="B75" s="17"/>
      <c r="C75" s="10">
        <v>0</v>
      </c>
      <c r="D75" s="17"/>
      <c r="E75" s="10">
        <v>0</v>
      </c>
      <c r="F75" s="24"/>
      <c r="G75" s="19">
        <v>46661</v>
      </c>
      <c r="AW75" s="4"/>
      <c r="AX75" s="4"/>
      <c r="AY75" s="4"/>
    </row>
    <row r="76" spans="1:51">
      <c r="A76" s="20">
        <v>68</v>
      </c>
      <c r="B76" s="17"/>
      <c r="C76" s="10">
        <f>C73</f>
        <v>200411</v>
      </c>
      <c r="D76" s="17"/>
      <c r="E76" s="10">
        <v>0</v>
      </c>
      <c r="F76" s="24"/>
      <c r="G76" s="19">
        <v>46692</v>
      </c>
      <c r="AW76" s="4"/>
      <c r="AX76" s="4"/>
      <c r="AY76" s="4"/>
    </row>
    <row r="77" spans="1:51">
      <c r="A77" s="20">
        <v>69</v>
      </c>
      <c r="B77" s="17"/>
      <c r="C77" s="10">
        <v>0</v>
      </c>
      <c r="D77" s="17"/>
      <c r="E77" s="10">
        <v>0</v>
      </c>
      <c r="F77" s="24"/>
      <c r="G77" s="19">
        <v>46722</v>
      </c>
      <c r="AW77" s="4"/>
      <c r="AX77" s="4"/>
      <c r="AY77" s="4"/>
    </row>
    <row r="78" spans="1:51">
      <c r="A78" s="20">
        <v>70</v>
      </c>
      <c r="B78" s="17"/>
      <c r="C78" s="10">
        <v>0</v>
      </c>
      <c r="D78" s="17"/>
      <c r="E78" s="10">
        <v>0</v>
      </c>
      <c r="F78" s="24"/>
      <c r="G78" s="19">
        <v>46753</v>
      </c>
      <c r="AW78" s="4"/>
      <c r="AX78" s="4"/>
      <c r="AY78" s="4"/>
    </row>
    <row r="79" spans="1:51">
      <c r="A79" s="20">
        <v>71</v>
      </c>
      <c r="B79" s="17"/>
      <c r="C79" s="10">
        <f>C76</f>
        <v>200411</v>
      </c>
      <c r="D79" s="17"/>
      <c r="E79" s="10">
        <v>0</v>
      </c>
      <c r="F79" s="24"/>
      <c r="G79" s="19">
        <v>46784</v>
      </c>
      <c r="AW79" s="4"/>
      <c r="AX79" s="4"/>
      <c r="AY79" s="4"/>
    </row>
    <row r="80" spans="1:51">
      <c r="A80" s="20">
        <v>72</v>
      </c>
      <c r="B80" s="17"/>
      <c r="C80" s="10">
        <v>0</v>
      </c>
      <c r="D80" s="17"/>
      <c r="E80" s="10">
        <v>0</v>
      </c>
      <c r="F80" s="24"/>
      <c r="G80" s="19">
        <v>46813</v>
      </c>
      <c r="AW80" s="4"/>
      <c r="AX80" s="4"/>
      <c r="AY80" s="4"/>
    </row>
    <row r="81" spans="1:51">
      <c r="A81" s="20">
        <v>73</v>
      </c>
      <c r="B81" s="17"/>
      <c r="C81" s="10">
        <v>0</v>
      </c>
      <c r="D81" s="17"/>
      <c r="E81" s="10">
        <v>0</v>
      </c>
      <c r="F81" s="24"/>
      <c r="G81" s="19">
        <v>46844</v>
      </c>
      <c r="AW81" s="4"/>
      <c r="AX81" s="4"/>
      <c r="AY81" s="4"/>
    </row>
    <row r="82" spans="1:51">
      <c r="A82" s="20">
        <v>74</v>
      </c>
      <c r="B82" s="17"/>
      <c r="C82" s="10">
        <f>C79</f>
        <v>200411</v>
      </c>
      <c r="D82" s="17"/>
      <c r="E82" s="25">
        <v>0</v>
      </c>
      <c r="F82" s="24"/>
      <c r="G82" s="19">
        <v>46874</v>
      </c>
      <c r="AW82" s="4"/>
      <c r="AX82" s="4"/>
      <c r="AY82" s="4"/>
    </row>
    <row r="83" spans="1:51">
      <c r="A83" s="20">
        <v>75</v>
      </c>
      <c r="B83" s="17"/>
      <c r="C83" s="10">
        <v>0</v>
      </c>
      <c r="D83" s="17"/>
      <c r="E83" s="10">
        <v>0</v>
      </c>
      <c r="F83" s="24"/>
      <c r="G83" s="19">
        <v>46905</v>
      </c>
      <c r="AW83" s="4"/>
      <c r="AX83" s="4"/>
      <c r="AY83" s="4"/>
    </row>
    <row r="84" spans="1:51">
      <c r="A84" s="20">
        <v>76</v>
      </c>
      <c r="B84" s="17"/>
      <c r="C84" s="10">
        <v>0</v>
      </c>
      <c r="D84" s="17"/>
      <c r="E84" s="10">
        <v>0</v>
      </c>
      <c r="F84" s="24"/>
      <c r="G84" s="19">
        <v>46935</v>
      </c>
      <c r="AW84" s="4"/>
      <c r="AX84" s="4"/>
      <c r="AY84" s="4"/>
    </row>
    <row r="85" spans="1:51">
      <c r="A85" s="20">
        <v>77</v>
      </c>
      <c r="B85" s="17"/>
      <c r="C85" s="10">
        <f>C82</f>
        <v>200411</v>
      </c>
      <c r="D85" s="17"/>
      <c r="E85" s="25">
        <v>0</v>
      </c>
      <c r="F85" s="24"/>
      <c r="G85" s="19">
        <v>46966</v>
      </c>
      <c r="AW85" s="4"/>
      <c r="AX85" s="4"/>
      <c r="AY85" s="4"/>
    </row>
    <row r="86" spans="1:51">
      <c r="A86" s="20">
        <v>78</v>
      </c>
      <c r="B86" s="17"/>
      <c r="C86" s="10">
        <v>0</v>
      </c>
      <c r="D86" s="17"/>
      <c r="E86" s="10">
        <v>0</v>
      </c>
      <c r="F86" s="24"/>
      <c r="G86" s="19">
        <v>46997</v>
      </c>
      <c r="AW86" s="4"/>
      <c r="AX86" s="4"/>
      <c r="AY86" s="4"/>
    </row>
    <row r="87" spans="1:51">
      <c r="A87" s="20">
        <v>79</v>
      </c>
      <c r="B87" s="17"/>
      <c r="C87" s="10">
        <v>0</v>
      </c>
      <c r="D87" s="17"/>
      <c r="E87" s="10">
        <v>0</v>
      </c>
      <c r="F87" s="24"/>
      <c r="G87" s="19">
        <v>47027</v>
      </c>
      <c r="AW87" s="4"/>
      <c r="AX87" s="4"/>
      <c r="AY87" s="4"/>
    </row>
    <row r="88" spans="1:51">
      <c r="A88" s="20">
        <v>80</v>
      </c>
      <c r="B88" s="17"/>
      <c r="C88" s="10">
        <f>C85</f>
        <v>200411</v>
      </c>
      <c r="D88" s="17"/>
      <c r="E88" s="25">
        <v>0</v>
      </c>
      <c r="F88" s="24"/>
      <c r="G88" s="19">
        <v>47058</v>
      </c>
      <c r="AW88" s="4"/>
      <c r="AX88" s="4"/>
      <c r="AY88" s="4"/>
    </row>
    <row r="89" spans="1:51">
      <c r="A89" s="20">
        <v>81</v>
      </c>
      <c r="B89" s="17"/>
      <c r="C89" s="10">
        <v>0</v>
      </c>
      <c r="D89" s="17"/>
      <c r="E89" s="10">
        <v>0</v>
      </c>
      <c r="F89" s="24"/>
      <c r="G89" s="19">
        <v>47088</v>
      </c>
      <c r="AW89" s="4"/>
      <c r="AX89" s="4"/>
      <c r="AY89" s="4"/>
    </row>
    <row r="90" spans="1:51">
      <c r="A90" s="20">
        <v>82</v>
      </c>
      <c r="B90" s="17"/>
      <c r="C90" s="10">
        <v>0</v>
      </c>
      <c r="D90" s="17"/>
      <c r="E90" s="10">
        <v>0</v>
      </c>
      <c r="F90" s="24"/>
      <c r="G90" s="19">
        <v>47119</v>
      </c>
      <c r="AW90" s="4"/>
      <c r="AX90" s="4"/>
      <c r="AY90" s="4"/>
    </row>
    <row r="91" spans="1:51">
      <c r="A91" s="20">
        <v>83</v>
      </c>
      <c r="B91" s="17"/>
      <c r="C91" s="10">
        <f>C88</f>
        <v>200411</v>
      </c>
      <c r="D91" s="17"/>
      <c r="E91" s="25">
        <v>0</v>
      </c>
      <c r="F91" s="24"/>
      <c r="G91" s="19">
        <v>47150</v>
      </c>
      <c r="AW91" s="4"/>
      <c r="AX91" s="4"/>
      <c r="AY91" s="4"/>
    </row>
    <row r="92" spans="1:51">
      <c r="A92" s="20">
        <v>84</v>
      </c>
      <c r="B92" s="17"/>
      <c r="C92" s="10">
        <v>0</v>
      </c>
      <c r="D92" s="17"/>
      <c r="E92" s="10">
        <v>0</v>
      </c>
      <c r="F92" s="24"/>
      <c r="G92" s="19">
        <v>47178</v>
      </c>
      <c r="AW92" s="4"/>
      <c r="AX92" s="4"/>
      <c r="AY92" s="4"/>
    </row>
    <row r="93" spans="1:51">
      <c r="A93" s="20">
        <v>85</v>
      </c>
      <c r="B93" s="17"/>
      <c r="C93" s="10">
        <v>0</v>
      </c>
      <c r="D93" s="17"/>
      <c r="E93" s="10">
        <v>0</v>
      </c>
      <c r="F93" s="24"/>
      <c r="G93" s="19">
        <v>47209</v>
      </c>
      <c r="AW93" s="4"/>
      <c r="AX93" s="4"/>
      <c r="AY93" s="4"/>
    </row>
    <row r="94" spans="1:51">
      <c r="A94" s="20">
        <v>86</v>
      </c>
      <c r="B94" s="17"/>
      <c r="C94" s="10">
        <f>C91</f>
        <v>200411</v>
      </c>
      <c r="D94" s="17"/>
      <c r="E94" s="25">
        <v>0</v>
      </c>
      <c r="F94" s="24"/>
      <c r="G94" s="19">
        <v>47239</v>
      </c>
      <c r="AW94" s="4"/>
      <c r="AX94" s="4"/>
      <c r="AY94" s="4"/>
    </row>
    <row r="95" spans="1:51">
      <c r="A95" s="20">
        <v>87</v>
      </c>
      <c r="B95" s="17"/>
      <c r="C95" s="10">
        <v>0</v>
      </c>
      <c r="D95" s="17"/>
      <c r="E95" s="10">
        <v>0</v>
      </c>
      <c r="F95" s="24"/>
      <c r="G95" s="19">
        <v>47270</v>
      </c>
      <c r="AW95" s="4"/>
      <c r="AX95" s="4"/>
      <c r="AY95" s="4"/>
    </row>
    <row r="96" spans="1:51">
      <c r="A96" s="20">
        <v>88</v>
      </c>
      <c r="B96" s="17"/>
      <c r="C96" s="10">
        <v>0</v>
      </c>
      <c r="D96" s="17"/>
      <c r="E96" s="10">
        <v>0</v>
      </c>
      <c r="F96" s="24"/>
      <c r="G96" s="19">
        <v>47300</v>
      </c>
      <c r="AW96" s="4"/>
      <c r="AX96" s="4"/>
      <c r="AY96" s="4"/>
    </row>
    <row r="97" spans="1:51">
      <c r="A97" s="20">
        <v>89</v>
      </c>
      <c r="B97" s="17"/>
      <c r="C97" s="10">
        <f>C94</f>
        <v>200411</v>
      </c>
      <c r="D97" s="17"/>
      <c r="E97" s="25">
        <v>0</v>
      </c>
      <c r="F97" s="24"/>
      <c r="G97" s="19">
        <v>47331</v>
      </c>
      <c r="AW97" s="4"/>
      <c r="AX97" s="4"/>
      <c r="AY97" s="4"/>
    </row>
    <row r="98" spans="1:51">
      <c r="A98" s="20">
        <v>90</v>
      </c>
      <c r="B98" s="17"/>
      <c r="C98" s="10">
        <v>0</v>
      </c>
      <c r="D98" s="17"/>
      <c r="E98" s="10">
        <v>0</v>
      </c>
      <c r="F98" s="24"/>
      <c r="G98" s="19">
        <v>47362</v>
      </c>
      <c r="AW98" s="4"/>
      <c r="AX98" s="4"/>
      <c r="AY98" s="4"/>
    </row>
    <row r="99" spans="1:51">
      <c r="A99" s="20">
        <v>91</v>
      </c>
      <c r="B99" s="17"/>
      <c r="C99" s="10">
        <v>0</v>
      </c>
      <c r="D99" s="17"/>
      <c r="E99" s="10">
        <v>0</v>
      </c>
      <c r="F99" s="24"/>
      <c r="G99" s="19">
        <v>47392</v>
      </c>
      <c r="AW99" s="4"/>
      <c r="AX99" s="4"/>
      <c r="AY99" s="4"/>
    </row>
    <row r="100" spans="1:51">
      <c r="A100" s="20">
        <v>92</v>
      </c>
      <c r="B100" s="17"/>
      <c r="C100" s="10">
        <f>C97</f>
        <v>200411</v>
      </c>
      <c r="D100" s="17"/>
      <c r="E100" s="25">
        <v>0</v>
      </c>
      <c r="F100" s="24"/>
      <c r="G100" s="19">
        <v>47423</v>
      </c>
      <c r="AW100" s="4"/>
      <c r="AX100" s="4"/>
      <c r="AY100" s="4"/>
    </row>
    <row r="101" spans="1:51">
      <c r="A101" s="20">
        <v>93</v>
      </c>
      <c r="B101" s="17"/>
      <c r="C101" s="10">
        <v>0</v>
      </c>
      <c r="D101" s="17"/>
      <c r="E101" s="10">
        <v>0</v>
      </c>
      <c r="F101" s="24"/>
      <c r="G101" s="19">
        <v>47453</v>
      </c>
      <c r="AW101" s="4"/>
      <c r="AX101" s="4"/>
      <c r="AY101" s="4"/>
    </row>
    <row r="102" spans="1:51">
      <c r="A102" s="20">
        <v>94</v>
      </c>
      <c r="B102" s="17"/>
      <c r="C102" s="10">
        <v>0</v>
      </c>
      <c r="D102" s="17"/>
      <c r="E102" s="10">
        <v>0</v>
      </c>
      <c r="F102" s="24"/>
      <c r="G102" s="19">
        <v>47484</v>
      </c>
      <c r="AW102" s="4"/>
      <c r="AX102" s="4"/>
      <c r="AY102" s="4"/>
    </row>
    <row r="103" spans="1:51">
      <c r="A103" s="20">
        <v>95</v>
      </c>
      <c r="B103" s="17"/>
      <c r="C103" s="10">
        <v>200438</v>
      </c>
      <c r="D103" s="17"/>
      <c r="E103" s="10">
        <v>0</v>
      </c>
      <c r="F103" s="24"/>
      <c r="G103" s="19">
        <v>47515</v>
      </c>
      <c r="AW103" s="4"/>
      <c r="AX103" s="4"/>
      <c r="AY103" s="4"/>
    </row>
    <row r="104" spans="1:51">
      <c r="A104" s="20">
        <v>96</v>
      </c>
      <c r="B104" s="17"/>
      <c r="C104" s="10">
        <v>0</v>
      </c>
      <c r="D104" s="17"/>
      <c r="E104" s="10">
        <v>0</v>
      </c>
      <c r="F104" s="24"/>
      <c r="G104" s="19">
        <v>47543</v>
      </c>
      <c r="AW104" s="4"/>
      <c r="AX104" s="4"/>
      <c r="AY104" s="4"/>
    </row>
    <row r="105" spans="1:51">
      <c r="A105" s="20">
        <v>97</v>
      </c>
      <c r="B105" s="17"/>
      <c r="C105" s="10">
        <v>0</v>
      </c>
      <c r="D105" s="17"/>
      <c r="E105" s="10">
        <v>0</v>
      </c>
      <c r="F105" s="24"/>
      <c r="G105" s="19">
        <v>47574</v>
      </c>
      <c r="AW105" s="4"/>
      <c r="AX105" s="4"/>
      <c r="AY105" s="4"/>
    </row>
    <row r="106" spans="1:51">
      <c r="A106" s="20">
        <v>98</v>
      </c>
      <c r="B106" s="17"/>
      <c r="C106" s="10">
        <v>0</v>
      </c>
      <c r="D106" s="17"/>
      <c r="E106" s="10">
        <v>0</v>
      </c>
      <c r="F106" s="24"/>
      <c r="G106" s="19">
        <v>47604</v>
      </c>
      <c r="AW106" s="4"/>
      <c r="AX106" s="4"/>
      <c r="AY106" s="4"/>
    </row>
    <row r="107" spans="1:51">
      <c r="A107" s="20">
        <v>99</v>
      </c>
      <c r="B107" s="17"/>
      <c r="C107" s="10">
        <v>0</v>
      </c>
      <c r="D107" s="17"/>
      <c r="E107" s="10">
        <v>0</v>
      </c>
      <c r="F107" s="24"/>
      <c r="G107" s="19">
        <v>47635</v>
      </c>
      <c r="AW107" s="4"/>
      <c r="AX107" s="4"/>
      <c r="AY107" s="4"/>
    </row>
    <row r="108" spans="1:51">
      <c r="A108" s="20">
        <v>100</v>
      </c>
      <c r="B108" s="17"/>
      <c r="C108" s="10">
        <v>0</v>
      </c>
      <c r="D108" s="17"/>
      <c r="E108" s="10">
        <v>0</v>
      </c>
      <c r="F108" s="24"/>
      <c r="G108" s="19">
        <v>47665</v>
      </c>
      <c r="AW108" s="4"/>
      <c r="AX108" s="4"/>
      <c r="AY108" s="4"/>
    </row>
    <row r="109" spans="1:51">
      <c r="A109" s="20">
        <v>101</v>
      </c>
      <c r="B109" s="17"/>
      <c r="C109" s="10">
        <v>0</v>
      </c>
      <c r="D109" s="17"/>
      <c r="E109" s="10">
        <v>0</v>
      </c>
      <c r="F109" s="24"/>
      <c r="G109" s="19">
        <v>47696</v>
      </c>
      <c r="AW109" s="4"/>
      <c r="AX109" s="4"/>
      <c r="AY109" s="4"/>
    </row>
    <row r="110" spans="1:51">
      <c r="A110" s="20">
        <v>102</v>
      </c>
      <c r="B110" s="17"/>
      <c r="C110" s="10">
        <v>0</v>
      </c>
      <c r="D110" s="17"/>
      <c r="E110" s="10">
        <v>0</v>
      </c>
      <c r="F110" s="24"/>
      <c r="G110" s="19">
        <v>47727</v>
      </c>
      <c r="AW110" s="4"/>
      <c r="AX110" s="4"/>
      <c r="AY110" s="4"/>
    </row>
    <row r="111" spans="1:51">
      <c r="A111" s="20">
        <v>103</v>
      </c>
      <c r="B111" s="17"/>
      <c r="C111" s="10">
        <v>0</v>
      </c>
      <c r="D111" s="17"/>
      <c r="E111" s="10">
        <v>0</v>
      </c>
      <c r="F111" s="24"/>
      <c r="G111" s="19">
        <v>47757</v>
      </c>
      <c r="AW111" s="4"/>
      <c r="AX111" s="4"/>
      <c r="AY111" s="4"/>
    </row>
    <row r="112" spans="1:51">
      <c r="A112" s="20">
        <v>104</v>
      </c>
      <c r="B112" s="17"/>
      <c r="C112" s="10">
        <v>0</v>
      </c>
      <c r="D112" s="17"/>
      <c r="E112" s="10">
        <v>0</v>
      </c>
      <c r="F112" s="24"/>
      <c r="G112" s="19">
        <v>47788</v>
      </c>
      <c r="AW112" s="4"/>
      <c r="AX112" s="4"/>
      <c r="AY112" s="4"/>
    </row>
    <row r="113" spans="1:51">
      <c r="A113" s="20">
        <v>105</v>
      </c>
      <c r="B113" s="17"/>
      <c r="C113" s="10">
        <v>0</v>
      </c>
      <c r="D113" s="17"/>
      <c r="E113" s="10">
        <v>0</v>
      </c>
      <c r="F113" s="24"/>
      <c r="G113" s="19">
        <v>47818</v>
      </c>
      <c r="AW113" s="4"/>
      <c r="AX113" s="4"/>
      <c r="AY113" s="4"/>
    </row>
    <row r="114" spans="1:51">
      <c r="A114" s="26" t="s">
        <v>5</v>
      </c>
      <c r="B114" s="27">
        <f>SUM(B7:B24)</f>
        <v>0.05</v>
      </c>
      <c r="C114" s="28">
        <f>SUM(C7:C113)</f>
        <v>6903075.4000000004</v>
      </c>
      <c r="D114" s="29"/>
      <c r="E114" s="28">
        <f>SUM(E7:E113)</f>
        <v>6169154.1265286542</v>
      </c>
      <c r="F114" s="28">
        <f>SUM(F7:F77)</f>
        <v>1</v>
      </c>
      <c r="G114" s="19"/>
      <c r="AW114" s="4"/>
      <c r="AX114" s="4"/>
      <c r="AY114" s="4"/>
    </row>
    <row r="115" spans="1:51">
      <c r="A115" s="30"/>
      <c r="B115" s="31"/>
      <c r="C115" s="24">
        <f>C114-E114</f>
        <v>733921.27347134613</v>
      </c>
      <c r="D115" s="31"/>
      <c r="E115" s="24"/>
      <c r="F115" s="32"/>
      <c r="AW115" s="4"/>
      <c r="AX115" s="4"/>
      <c r="AY115" s="4"/>
    </row>
    <row r="116" spans="1:51" ht="15.75">
      <c r="A116" s="30"/>
      <c r="B116" s="31"/>
      <c r="C116" s="33">
        <f>+C114/C5</f>
        <v>1.298701557204738</v>
      </c>
      <c r="D116" s="33"/>
      <c r="E116" s="33">
        <f>+E114/C2</f>
        <v>0.8936821663115091</v>
      </c>
      <c r="F116" s="32"/>
      <c r="M116" s="34">
        <f>+E114/E2</f>
        <v>0.8936821663115091</v>
      </c>
      <c r="AW116" s="4"/>
      <c r="AX116" s="4"/>
      <c r="AY116" s="4"/>
    </row>
    <row r="117" spans="1:51" ht="15.75">
      <c r="A117" s="30"/>
      <c r="B117" s="31"/>
      <c r="C117" s="24">
        <f>+C5-E5</f>
        <v>-1.1300668120384216E-5</v>
      </c>
      <c r="D117" s="33" t="s">
        <v>6</v>
      </c>
      <c r="E117" s="33"/>
      <c r="F117" s="32"/>
      <c r="AW117" s="4"/>
      <c r="AX117" s="4"/>
      <c r="AY117" s="4"/>
    </row>
    <row r="118" spans="1:51" ht="15.75">
      <c r="A118" s="30"/>
      <c r="B118" s="31"/>
      <c r="C118" s="24"/>
      <c r="D118" s="33"/>
      <c r="E118" s="33"/>
      <c r="F118" s="32"/>
      <c r="AW118" s="4"/>
      <c r="AX118" s="4"/>
      <c r="AY118" s="4"/>
    </row>
    <row r="119" spans="1:51" ht="15.75">
      <c r="A119" s="30"/>
      <c r="B119" s="31"/>
      <c r="C119" s="35">
        <f>C117/C5*100</f>
        <v>-2.1260372276097291E-10</v>
      </c>
      <c r="D119" s="33" t="s">
        <v>7</v>
      </c>
      <c r="E119" s="33">
        <f>E114-C114</f>
        <v>-733921.27347134613</v>
      </c>
      <c r="F119" s="32"/>
      <c r="AW119" s="4"/>
      <c r="AX119" s="4"/>
      <c r="AY119" s="4"/>
    </row>
    <row r="120" spans="1:51">
      <c r="A120" s="30"/>
      <c r="B120" s="31"/>
      <c r="C120" s="24"/>
      <c r="D120" s="31"/>
      <c r="E120" s="24"/>
      <c r="F120" s="32"/>
      <c r="AW120" s="4"/>
      <c r="AX120" s="4"/>
      <c r="AY120" s="4"/>
    </row>
    <row r="121" spans="1:51">
      <c r="A121" s="11"/>
      <c r="B121" s="12"/>
      <c r="C121" s="11"/>
      <c r="D121" s="11"/>
      <c r="E121" s="11"/>
      <c r="F121" s="11"/>
      <c r="AW121" s="4"/>
      <c r="AX121" s="4"/>
      <c r="AY121" s="4"/>
    </row>
    <row r="122" spans="1:51">
      <c r="A122" s="1"/>
      <c r="B122" s="36"/>
      <c r="C122" s="3"/>
      <c r="D122" s="1"/>
      <c r="E122" s="3"/>
      <c r="F122" s="3"/>
      <c r="AW122" s="4"/>
      <c r="AX122" s="4"/>
      <c r="AY122" s="4"/>
    </row>
    <row r="123" spans="1:51">
      <c r="A123" s="37" t="s">
        <v>8</v>
      </c>
      <c r="B123" s="38"/>
      <c r="C123" s="39" t="s">
        <v>9</v>
      </c>
      <c r="D123" s="40"/>
      <c r="E123" s="41"/>
      <c r="F123" s="42"/>
      <c r="AW123" s="4"/>
      <c r="AX123" s="4"/>
      <c r="AY123" s="4"/>
    </row>
    <row r="124" spans="1:51">
      <c r="A124" s="1"/>
      <c r="B124" s="36"/>
      <c r="C124" s="3"/>
      <c r="D124" s="1"/>
      <c r="E124" s="43"/>
      <c r="F124" s="3"/>
      <c r="AW124" s="4"/>
      <c r="AX124" s="4"/>
      <c r="AY124" s="4"/>
    </row>
    <row r="125" spans="1:51">
      <c r="AW125" s="4"/>
      <c r="AX125" s="4"/>
      <c r="AY125" s="4"/>
    </row>
    <row r="126" spans="1:51">
      <c r="E126" s="1"/>
      <c r="AW126" s="4"/>
      <c r="AX126" s="4"/>
      <c r="AY126" s="4"/>
    </row>
    <row r="127" spans="1:51">
      <c r="AW127" s="4"/>
      <c r="AX127" s="4"/>
      <c r="AY127" s="4"/>
    </row>
    <row r="128" spans="1:51">
      <c r="AW128" s="4"/>
      <c r="AX128" s="4"/>
      <c r="AY128" s="4"/>
    </row>
    <row r="129" spans="49:51">
      <c r="AW129" s="4"/>
      <c r="AX129" s="4"/>
      <c r="AY129" s="4"/>
    </row>
    <row r="130" spans="49:51">
      <c r="AW130" s="4"/>
      <c r="AX130" s="4"/>
      <c r="AY130" s="4"/>
    </row>
    <row r="131" spans="49:51">
      <c r="AW131" s="4"/>
      <c r="AX131" s="4"/>
      <c r="AY131" s="4"/>
    </row>
    <row r="132" spans="49:51">
      <c r="AW132" s="4"/>
      <c r="AX132" s="4"/>
      <c r="AY132" s="4"/>
    </row>
    <row r="133" spans="49:51">
      <c r="AW133" s="4"/>
      <c r="AX133" s="4"/>
      <c r="AY133" s="4"/>
    </row>
    <row r="134" spans="49:51">
      <c r="AW134" s="4"/>
      <c r="AX134" s="4"/>
      <c r="AY134" s="4"/>
    </row>
    <row r="135" spans="49:51">
      <c r="AW135" s="4"/>
      <c r="AX135" s="4"/>
      <c r="AY135" s="4"/>
    </row>
    <row r="136" spans="49:51">
      <c r="AW136" s="4"/>
      <c r="AX136" s="4"/>
      <c r="AY136" s="4"/>
    </row>
    <row r="137" spans="49:51">
      <c r="AW137" s="4"/>
      <c r="AX137" s="4"/>
      <c r="AY137" s="4"/>
    </row>
    <row r="138" spans="49:51">
      <c r="AW138" s="4"/>
      <c r="AX138" s="4"/>
      <c r="AY138" s="4"/>
    </row>
    <row r="139" spans="49:51">
      <c r="AW139" s="4"/>
      <c r="AX139" s="4"/>
      <c r="AY139" s="4"/>
    </row>
    <row r="140" spans="49:51">
      <c r="AW140" s="4"/>
      <c r="AX140" s="4"/>
      <c r="AY140" s="4"/>
    </row>
    <row r="141" spans="49:51">
      <c r="AW141" s="4"/>
      <c r="AX141" s="4"/>
      <c r="AY141" s="4"/>
    </row>
    <row r="142" spans="49:51">
      <c r="AW142" s="4"/>
      <c r="AX142" s="4"/>
      <c r="AY142" s="4"/>
    </row>
    <row r="143" spans="49:51">
      <c r="AW143" s="4"/>
      <c r="AX143" s="4"/>
      <c r="AY143" s="4"/>
    </row>
    <row r="144" spans="49:51">
      <c r="AW144" s="4"/>
      <c r="AX144" s="4"/>
      <c r="AY144" s="4"/>
    </row>
    <row r="145" spans="49:51">
      <c r="AW145" s="4"/>
      <c r="AX145" s="4"/>
      <c r="AY145" s="4"/>
    </row>
    <row r="146" spans="49:51">
      <c r="AW146" s="4"/>
      <c r="AX146" s="4"/>
      <c r="AY146" s="4"/>
    </row>
    <row r="147" spans="49:51">
      <c r="AW147" s="4"/>
      <c r="AX147" s="4"/>
      <c r="AY147" s="4"/>
    </row>
    <row r="148" spans="49:51">
      <c r="AW148" s="4"/>
      <c r="AX148" s="4"/>
      <c r="AY148" s="4"/>
    </row>
    <row r="149" spans="49:51">
      <c r="AW149" s="4"/>
      <c r="AX149" s="4"/>
      <c r="AY149" s="4"/>
    </row>
    <row r="150" spans="49:51">
      <c r="AW150" s="4"/>
      <c r="AX150" s="4"/>
      <c r="AY150" s="4"/>
    </row>
    <row r="151" spans="49:51">
      <c r="AW151" s="4"/>
      <c r="AX151" s="4"/>
      <c r="AY151" s="4"/>
    </row>
    <row r="152" spans="49:51">
      <c r="AW152" s="4"/>
      <c r="AX152" s="4"/>
      <c r="AY152" s="4"/>
    </row>
    <row r="153" spans="49:51">
      <c r="AW153" s="4"/>
      <c r="AX153" s="4"/>
      <c r="AY153" s="4"/>
    </row>
    <row r="154" spans="49:51">
      <c r="AW154" s="4"/>
      <c r="AX154" s="4"/>
      <c r="AY154" s="4"/>
    </row>
    <row r="155" spans="49:51">
      <c r="AW155" s="4"/>
      <c r="AX155" s="4"/>
      <c r="AY155" s="4"/>
    </row>
    <row r="156" spans="49:51">
      <c r="AW156" s="4"/>
      <c r="AX156" s="4"/>
      <c r="AY156" s="4"/>
    </row>
    <row r="157" spans="49:51">
      <c r="AW157" s="4"/>
      <c r="AX157" s="4"/>
      <c r="AY157" s="4"/>
    </row>
    <row r="158" spans="49:51">
      <c r="AW158" s="4"/>
      <c r="AX158" s="4"/>
      <c r="AY158" s="4"/>
    </row>
    <row r="159" spans="49:51">
      <c r="AW159" s="4"/>
      <c r="AX159" s="4"/>
      <c r="AY159" s="4"/>
    </row>
    <row r="160" spans="49:51">
      <c r="AW160" s="4"/>
      <c r="AX160" s="4"/>
      <c r="AY160" s="4"/>
    </row>
    <row r="161" spans="49:51">
      <c r="AW161" s="4"/>
      <c r="AX161" s="4"/>
      <c r="AY161" s="4"/>
    </row>
    <row r="162" spans="49:51">
      <c r="AW162" s="4"/>
      <c r="AX162" s="4"/>
      <c r="AY162" s="4"/>
    </row>
    <row r="163" spans="49:51">
      <c r="AW163" s="4"/>
      <c r="AX163" s="4"/>
      <c r="AY163" s="4"/>
    </row>
    <row r="164" spans="49:51">
      <c r="AW164" s="4"/>
      <c r="AX164" s="4"/>
      <c r="AY164" s="4"/>
    </row>
    <row r="165" spans="49:51">
      <c r="AW165" s="4"/>
      <c r="AX165" s="4"/>
      <c r="AY165" s="4"/>
    </row>
    <row r="166" spans="49:51">
      <c r="AW166" s="4"/>
      <c r="AX166" s="4"/>
      <c r="AY166" s="4"/>
    </row>
    <row r="167" spans="49:51">
      <c r="AW167" s="4"/>
      <c r="AX167" s="4"/>
      <c r="AY167" s="4"/>
    </row>
    <row r="168" spans="49:51">
      <c r="AW168" s="4"/>
      <c r="AX168" s="4"/>
      <c r="AY168" s="4"/>
    </row>
    <row r="169" spans="49:51">
      <c r="AW169" s="4"/>
      <c r="AX169" s="4"/>
      <c r="AY169" s="4"/>
    </row>
    <row r="170" spans="49:51">
      <c r="AW170" s="4"/>
      <c r="AX170" s="4"/>
      <c r="AY170" s="4"/>
    </row>
    <row r="171" spans="49:51">
      <c r="AW171" s="4"/>
      <c r="AX171" s="4"/>
      <c r="AY171" s="4"/>
    </row>
    <row r="172" spans="49:51">
      <c r="AW172" s="4"/>
      <c r="AX172" s="4"/>
      <c r="AY172" s="4"/>
    </row>
    <row r="173" spans="49:51">
      <c r="AW173" s="4"/>
      <c r="AX173" s="4"/>
      <c r="AY173" s="4"/>
    </row>
    <row r="174" spans="49:51">
      <c r="AW174" s="4"/>
      <c r="AX174" s="4"/>
      <c r="AY174" s="4"/>
    </row>
    <row r="175" spans="49:51">
      <c r="AW175" s="4"/>
      <c r="AX175" s="4"/>
      <c r="AY175" s="4"/>
    </row>
    <row r="176" spans="49:51">
      <c r="AW176" s="4"/>
      <c r="AX176" s="4"/>
      <c r="AY176" s="4"/>
    </row>
    <row r="177" spans="49:51">
      <c r="AW177" s="4"/>
      <c r="AX177" s="4"/>
      <c r="AY177" s="4"/>
    </row>
    <row r="178" spans="49:51">
      <c r="AW178" s="4"/>
      <c r="AX178" s="4"/>
      <c r="AY178" s="4"/>
    </row>
    <row r="179" spans="49:51">
      <c r="AW179" s="4"/>
      <c r="AX179" s="4"/>
      <c r="AY179" s="4"/>
    </row>
    <row r="180" spans="49:51">
      <c r="AW180" s="4"/>
      <c r="AX180" s="4"/>
      <c r="AY180" s="4"/>
    </row>
    <row r="181" spans="49:51">
      <c r="AW181" s="4"/>
      <c r="AX181" s="4"/>
      <c r="AY181" s="4"/>
    </row>
    <row r="182" spans="49:51">
      <c r="AW182" s="4"/>
      <c r="AX182" s="4"/>
      <c r="AY182" s="4"/>
    </row>
    <row r="183" spans="49:51">
      <c r="AW183" s="4"/>
      <c r="AX183" s="4"/>
      <c r="AY183" s="4"/>
    </row>
    <row r="184" spans="49:51">
      <c r="AW184" s="4"/>
      <c r="AX184" s="4"/>
      <c r="AY184" s="4"/>
    </row>
    <row r="185" spans="49:51">
      <c r="AW185" s="4"/>
      <c r="AX185" s="4"/>
      <c r="AY185" s="4"/>
    </row>
    <row r="186" spans="49:51">
      <c r="AW186" s="4"/>
      <c r="AX186" s="4"/>
      <c r="AY186" s="4"/>
    </row>
    <row r="187" spans="49:51">
      <c r="AW187" s="4"/>
      <c r="AX187" s="4"/>
      <c r="AY187" s="4"/>
    </row>
    <row r="188" spans="49:51">
      <c r="AW188" s="4"/>
      <c r="AX188" s="4"/>
      <c r="AY188" s="4"/>
    </row>
    <row r="189" spans="49:51">
      <c r="AW189" s="4"/>
      <c r="AX189" s="4"/>
      <c r="AY189" s="4"/>
    </row>
    <row r="190" spans="49:51">
      <c r="AW190" s="4"/>
      <c r="AX190" s="4"/>
      <c r="AY190" s="4"/>
    </row>
    <row r="191" spans="49:51">
      <c r="AW191" s="4"/>
      <c r="AX191" s="4"/>
      <c r="AY191" s="4"/>
    </row>
    <row r="192" spans="49:51">
      <c r="AW192" s="4"/>
      <c r="AX192" s="4"/>
      <c r="AY192" s="4"/>
    </row>
    <row r="193" spans="49:51">
      <c r="AW193" s="4"/>
      <c r="AX193" s="4"/>
      <c r="AY193" s="4"/>
    </row>
    <row r="194" spans="49:51">
      <c r="AW194" s="4"/>
      <c r="AX194" s="4"/>
      <c r="AY194" s="4"/>
    </row>
    <row r="195" spans="49:51">
      <c r="AW195" s="4"/>
      <c r="AX195" s="4"/>
      <c r="AY195" s="4"/>
    </row>
    <row r="196" spans="49:51">
      <c r="AW196" s="4"/>
      <c r="AX196" s="4"/>
      <c r="AY196" s="4"/>
    </row>
    <row r="197" spans="49:51">
      <c r="AW197" s="4"/>
      <c r="AX197" s="4"/>
      <c r="AY197" s="4"/>
    </row>
    <row r="198" spans="49:51">
      <c r="AW198" s="4"/>
      <c r="AX198" s="4"/>
      <c r="AY198" s="4"/>
    </row>
    <row r="199" spans="49:51">
      <c r="AW199" s="4"/>
      <c r="AX199" s="4"/>
      <c r="AY199" s="4"/>
    </row>
    <row r="200" spans="49:51">
      <c r="AW200" s="4"/>
      <c r="AX200" s="4"/>
      <c r="AY200" s="4"/>
    </row>
    <row r="201" spans="49:51">
      <c r="AW201" s="4"/>
      <c r="AX201" s="4"/>
      <c r="AY201" s="4"/>
    </row>
    <row r="202" spans="49:51">
      <c r="AW202" s="4"/>
      <c r="AX202" s="4"/>
      <c r="AY202" s="4"/>
    </row>
    <row r="203" spans="49:51">
      <c r="AW203" s="4"/>
      <c r="AX203" s="4"/>
      <c r="AY203" s="4"/>
    </row>
    <row r="204" spans="49:51">
      <c r="AW204" s="4"/>
      <c r="AX204" s="4"/>
      <c r="AY204" s="4"/>
    </row>
    <row r="205" spans="49:51">
      <c r="AW205" s="4"/>
      <c r="AX205" s="4"/>
      <c r="AY205" s="4"/>
    </row>
    <row r="206" spans="49:51">
      <c r="AW206" s="4"/>
      <c r="AX206" s="4"/>
      <c r="AY206" s="4"/>
    </row>
    <row r="207" spans="49:51">
      <c r="AW207" s="4"/>
      <c r="AX207" s="4"/>
      <c r="AY207" s="4"/>
    </row>
    <row r="208" spans="49:51">
      <c r="AW208" s="4"/>
      <c r="AX208" s="4"/>
      <c r="AY208" s="4"/>
    </row>
    <row r="209" spans="49:51">
      <c r="AW209" s="4"/>
      <c r="AX209" s="4"/>
      <c r="AY209" s="4"/>
    </row>
    <row r="210" spans="49:51">
      <c r="AW210" s="4"/>
      <c r="AX210" s="4"/>
      <c r="AY210" s="4"/>
    </row>
    <row r="211" spans="49:51">
      <c r="AW211" s="4"/>
      <c r="AX211" s="4"/>
      <c r="AY211" s="4"/>
    </row>
    <row r="212" spans="49:51">
      <c r="AW212" s="4"/>
      <c r="AX212" s="4"/>
      <c r="AY212" s="4"/>
    </row>
    <row r="213" spans="49:51">
      <c r="AW213" s="4"/>
      <c r="AX213" s="4"/>
      <c r="AY213" s="4"/>
    </row>
    <row r="214" spans="49:51">
      <c r="AW214" s="4"/>
      <c r="AX214" s="4"/>
      <c r="AY214" s="4"/>
    </row>
    <row r="215" spans="49:51">
      <c r="AW215" s="4"/>
      <c r="AX215" s="4"/>
      <c r="AY215" s="4"/>
    </row>
    <row r="216" spans="49:51">
      <c r="AW216" s="4"/>
      <c r="AX216" s="4"/>
      <c r="AY216" s="4"/>
    </row>
    <row r="217" spans="49:51">
      <c r="AW217" s="4"/>
      <c r="AX217" s="4"/>
      <c r="AY217" s="4"/>
    </row>
    <row r="218" spans="49:51">
      <c r="AW218" s="4"/>
      <c r="AX218" s="4"/>
      <c r="AY218" s="4"/>
    </row>
    <row r="219" spans="49:51">
      <c r="AW219" s="4"/>
      <c r="AX219" s="4"/>
      <c r="AY219" s="4"/>
    </row>
    <row r="220" spans="49:51">
      <c r="AW220" s="4"/>
      <c r="AX220" s="4"/>
      <c r="AY220" s="4"/>
    </row>
    <row r="221" spans="49:51">
      <c r="AW221" s="4"/>
      <c r="AX221" s="4"/>
      <c r="AY221" s="4"/>
    </row>
    <row r="222" spans="49:51">
      <c r="AW222" s="4"/>
      <c r="AX222" s="4"/>
      <c r="AY222" s="4"/>
    </row>
    <row r="223" spans="49:51">
      <c r="AW223" s="4"/>
      <c r="AX223" s="4"/>
      <c r="AY223" s="4"/>
    </row>
    <row r="224" spans="49:51">
      <c r="AW224" s="4"/>
      <c r="AX224" s="4"/>
      <c r="AY224" s="4"/>
    </row>
    <row r="225" spans="49:51">
      <c r="AW225" s="4"/>
      <c r="AX225" s="4"/>
      <c r="AY225" s="4"/>
    </row>
    <row r="226" spans="49:51">
      <c r="AW226" s="4"/>
      <c r="AX226" s="4"/>
      <c r="AY226" s="4"/>
    </row>
    <row r="227" spans="49:51">
      <c r="AW227" s="4"/>
      <c r="AX227" s="4"/>
      <c r="AY227" s="4"/>
    </row>
    <row r="228" spans="49:51">
      <c r="AW228" s="4"/>
      <c r="AX228" s="4"/>
      <c r="AY228" s="4"/>
    </row>
    <row r="229" spans="49:51">
      <c r="AW229" s="4"/>
      <c r="AX229" s="4"/>
      <c r="AY229" s="4"/>
    </row>
    <row r="230" spans="49:51">
      <c r="AW230" s="4"/>
      <c r="AX230" s="4"/>
      <c r="AY230" s="4"/>
    </row>
    <row r="231" spans="49:51">
      <c r="AW231" s="4"/>
      <c r="AX231" s="4"/>
      <c r="AY231" s="4"/>
    </row>
    <row r="232" spans="49:51">
      <c r="AW232" s="4"/>
      <c r="AX232" s="4"/>
      <c r="AY232" s="4"/>
    </row>
    <row r="233" spans="49:51">
      <c r="AW233" s="4"/>
      <c r="AX233" s="4"/>
      <c r="AY233" s="4"/>
    </row>
    <row r="234" spans="49:51">
      <c r="AW234" s="4"/>
      <c r="AX234" s="4"/>
      <c r="AY234" s="4"/>
    </row>
    <row r="235" spans="49:51">
      <c r="AW235" s="4"/>
      <c r="AX235" s="4"/>
      <c r="AY235" s="4"/>
    </row>
    <row r="236" spans="49:51">
      <c r="AW236" s="4"/>
      <c r="AX236" s="4"/>
      <c r="AY236" s="4"/>
    </row>
    <row r="237" spans="49:51">
      <c r="AW237" s="4"/>
      <c r="AX237" s="4"/>
      <c r="AY237" s="4"/>
    </row>
    <row r="238" spans="49:51">
      <c r="AW238" s="4"/>
      <c r="AX238" s="4"/>
      <c r="AY238" s="4"/>
    </row>
    <row r="239" spans="49:51">
      <c r="AW239" s="4"/>
      <c r="AX239" s="4"/>
      <c r="AY239" s="4"/>
    </row>
    <row r="240" spans="49:51">
      <c r="AW240" s="4"/>
      <c r="AX240" s="4"/>
      <c r="AY240" s="4"/>
    </row>
    <row r="241" spans="49:51">
      <c r="AW241" s="4"/>
      <c r="AX241" s="4"/>
      <c r="AY241" s="4"/>
    </row>
    <row r="242" spans="49:51">
      <c r="AW242" s="4"/>
      <c r="AX242" s="4"/>
      <c r="AY242" s="4"/>
    </row>
    <row r="243" spans="49:51">
      <c r="AW243" s="4"/>
      <c r="AX243" s="4"/>
      <c r="AY243" s="4"/>
    </row>
    <row r="244" spans="49:51">
      <c r="AW244" s="4"/>
      <c r="AX244" s="4"/>
      <c r="AY244" s="4"/>
    </row>
    <row r="245" spans="49:51">
      <c r="AW245" s="4"/>
      <c r="AX245" s="4"/>
      <c r="AY245" s="4"/>
    </row>
    <row r="246" spans="49:51">
      <c r="AW246" s="4"/>
      <c r="AX246" s="4"/>
      <c r="AY246" s="4"/>
    </row>
    <row r="247" spans="49:51">
      <c r="AW247" s="4"/>
      <c r="AX247" s="4"/>
      <c r="AY247" s="4"/>
    </row>
    <row r="248" spans="49:51">
      <c r="AW248" s="4"/>
      <c r="AX248" s="4"/>
      <c r="AY248" s="4"/>
    </row>
    <row r="249" spans="49:51">
      <c r="AW249" s="4"/>
      <c r="AX249" s="4"/>
      <c r="AY249" s="4"/>
    </row>
    <row r="250" spans="49:51">
      <c r="AW250" s="4"/>
      <c r="AX250" s="4"/>
      <c r="AY250" s="4"/>
    </row>
    <row r="251" spans="49:51">
      <c r="AW251" s="4"/>
      <c r="AX251" s="4"/>
      <c r="AY251" s="4"/>
    </row>
    <row r="252" spans="49:51">
      <c r="AW252" s="4"/>
      <c r="AX252" s="4"/>
      <c r="AY252" s="4"/>
    </row>
    <row r="253" spans="49:51">
      <c r="AW253" s="4"/>
      <c r="AX253" s="4"/>
      <c r="AY253" s="4"/>
    </row>
    <row r="254" spans="49:51">
      <c r="AW254" s="4"/>
      <c r="AX254" s="4"/>
      <c r="AY254" s="4"/>
    </row>
    <row r="255" spans="49:51">
      <c r="AW255" s="4"/>
      <c r="AX255" s="4"/>
      <c r="AY255" s="4"/>
    </row>
    <row r="256" spans="49:51">
      <c r="AW256" s="4"/>
      <c r="AX256" s="4"/>
      <c r="AY256" s="4"/>
    </row>
    <row r="257" spans="49:51">
      <c r="AW257" s="4"/>
      <c r="AX257" s="4"/>
      <c r="AY257" s="4"/>
    </row>
    <row r="258" spans="49:51">
      <c r="AW258" s="4"/>
      <c r="AX258" s="4"/>
      <c r="AY258" s="4"/>
    </row>
    <row r="259" spans="49:51">
      <c r="AW259" s="4"/>
      <c r="AX259" s="4"/>
      <c r="AY259" s="4"/>
    </row>
    <row r="260" spans="49:51">
      <c r="AW260" s="4"/>
      <c r="AX260" s="4"/>
      <c r="AY260" s="4"/>
    </row>
    <row r="261" spans="49:51">
      <c r="AW261" s="4"/>
      <c r="AX261" s="4"/>
      <c r="AY261" s="4"/>
    </row>
    <row r="262" spans="49:51">
      <c r="AW262" s="4"/>
      <c r="AX262" s="4"/>
      <c r="AY262" s="4"/>
    </row>
    <row r="263" spans="49:51">
      <c r="AW263" s="4"/>
      <c r="AX263" s="4"/>
      <c r="AY263" s="4"/>
    </row>
    <row r="264" spans="49:51">
      <c r="AW264" s="4"/>
      <c r="AX264" s="4"/>
      <c r="AY264" s="4"/>
    </row>
    <row r="265" spans="49:51">
      <c r="AW265" s="4"/>
      <c r="AX265" s="4"/>
      <c r="AY265" s="4"/>
    </row>
    <row r="266" spans="49:51">
      <c r="AW266" s="4"/>
      <c r="AX266" s="4"/>
      <c r="AY266" s="4"/>
    </row>
    <row r="267" spans="49:51">
      <c r="AW267" s="4"/>
      <c r="AX267" s="4"/>
      <c r="AY267" s="4"/>
    </row>
    <row r="268" spans="49:51">
      <c r="AW268" s="4"/>
      <c r="AX268" s="4"/>
      <c r="AY268" s="4"/>
    </row>
    <row r="269" spans="49:51">
      <c r="AW269" s="4"/>
      <c r="AX269" s="4"/>
      <c r="AY269" s="4"/>
    </row>
    <row r="270" spans="49:51">
      <c r="AW270" s="4"/>
      <c r="AX270" s="4"/>
      <c r="AY270" s="4"/>
    </row>
    <row r="271" spans="49:51">
      <c r="AW271" s="4"/>
      <c r="AX271" s="4"/>
      <c r="AY271" s="4"/>
    </row>
    <row r="272" spans="49:51">
      <c r="AW272" s="4"/>
      <c r="AX272" s="4"/>
      <c r="AY272" s="4"/>
    </row>
    <row r="273" spans="49:51">
      <c r="AW273" s="4"/>
      <c r="AX273" s="4"/>
      <c r="AY273" s="4"/>
    </row>
    <row r="274" spans="49:51">
      <c r="AW274" s="4"/>
      <c r="AX274" s="4"/>
      <c r="AY274" s="4"/>
    </row>
    <row r="275" spans="49:51">
      <c r="AW275" s="4"/>
      <c r="AX275" s="4"/>
      <c r="AY275" s="4"/>
    </row>
    <row r="276" spans="49:51">
      <c r="AW276" s="4"/>
      <c r="AX276" s="4"/>
      <c r="AY276" s="4"/>
    </row>
    <row r="277" spans="49:51">
      <c r="AW277" s="4"/>
      <c r="AX277" s="4"/>
      <c r="AY277" s="4"/>
    </row>
    <row r="278" spans="49:51">
      <c r="AW278" s="4"/>
      <c r="AX278" s="4"/>
      <c r="AY278" s="4"/>
    </row>
    <row r="279" spans="49:51">
      <c r="AW279" s="4"/>
      <c r="AX279" s="4"/>
      <c r="AY279" s="4"/>
    </row>
    <row r="280" spans="49:51">
      <c r="AW280" s="4"/>
      <c r="AX280" s="4"/>
      <c r="AY280" s="4"/>
    </row>
    <row r="281" spans="49:51">
      <c r="AW281" s="4"/>
      <c r="AX281" s="4"/>
      <c r="AY281" s="4"/>
    </row>
    <row r="282" spans="49:51">
      <c r="AW282" s="4"/>
      <c r="AX282" s="4"/>
      <c r="AY282" s="4"/>
    </row>
    <row r="283" spans="49:51">
      <c r="AW283" s="4"/>
      <c r="AX283" s="4"/>
      <c r="AY283" s="4"/>
    </row>
    <row r="284" spans="49:51">
      <c r="AW284" s="4"/>
      <c r="AX284" s="4"/>
      <c r="AY284" s="4"/>
    </row>
    <row r="285" spans="49:51">
      <c r="AW285" s="4"/>
      <c r="AX285" s="4"/>
      <c r="AY285" s="4"/>
    </row>
    <row r="286" spans="49:51">
      <c r="AW286" s="4"/>
      <c r="AX286" s="4"/>
      <c r="AY286" s="4"/>
    </row>
    <row r="287" spans="49:51">
      <c r="AW287" s="4"/>
      <c r="AX287" s="4"/>
      <c r="AY287" s="4"/>
    </row>
    <row r="288" spans="49:51">
      <c r="AW288" s="4"/>
      <c r="AX288" s="4"/>
      <c r="AY288" s="4"/>
    </row>
    <row r="289" spans="49:51">
      <c r="AW289" s="4"/>
      <c r="AX289" s="4"/>
      <c r="AY289" s="4"/>
    </row>
    <row r="290" spans="49:51">
      <c r="AW290" s="4"/>
      <c r="AX290" s="4"/>
      <c r="AY290" s="4"/>
    </row>
    <row r="291" spans="49:51">
      <c r="AW291" s="4"/>
      <c r="AX291" s="4"/>
      <c r="AY291" s="4"/>
    </row>
    <row r="292" spans="49:51">
      <c r="AW292" s="4"/>
      <c r="AX292" s="4"/>
      <c r="AY292" s="4"/>
    </row>
    <row r="293" spans="49:51">
      <c r="AW293" s="4"/>
      <c r="AX293" s="4"/>
      <c r="AY293" s="4"/>
    </row>
    <row r="294" spans="49:51">
      <c r="AW294" s="4"/>
      <c r="AX294" s="4"/>
      <c r="AY294" s="4"/>
    </row>
    <row r="295" spans="49:51">
      <c r="AW295" s="4"/>
      <c r="AX295" s="4"/>
      <c r="AY295" s="4"/>
    </row>
    <row r="296" spans="49:51">
      <c r="AW296" s="4"/>
      <c r="AX296" s="4"/>
      <c r="AY296" s="4"/>
    </row>
    <row r="297" spans="49:51">
      <c r="AW297" s="4"/>
      <c r="AX297" s="4"/>
      <c r="AY297" s="4"/>
    </row>
    <row r="298" spans="49:51">
      <c r="AW298" s="4"/>
      <c r="AX298" s="4"/>
      <c r="AY298" s="4"/>
    </row>
    <row r="299" spans="49:51">
      <c r="AW299" s="4"/>
      <c r="AX299" s="4"/>
      <c r="AY299" s="4"/>
    </row>
    <row r="300" spans="49:51">
      <c r="AW300" s="4"/>
      <c r="AX300" s="4"/>
      <c r="AY300" s="4"/>
    </row>
    <row r="301" spans="49:51">
      <c r="AW301" s="4"/>
      <c r="AX301" s="4"/>
      <c r="AY301" s="4"/>
    </row>
    <row r="302" spans="49:51">
      <c r="AW302" s="4"/>
      <c r="AX302" s="4"/>
      <c r="AY302" s="4"/>
    </row>
    <row r="303" spans="49:51">
      <c r="AW303" s="4"/>
      <c r="AX303" s="4"/>
      <c r="AY303" s="4"/>
    </row>
    <row r="304" spans="49:51">
      <c r="AW304" s="4"/>
      <c r="AX304" s="4"/>
      <c r="AY304" s="4"/>
    </row>
    <row r="305" spans="49:51">
      <c r="AW305" s="4"/>
      <c r="AX305" s="4"/>
      <c r="AY305" s="4"/>
    </row>
    <row r="306" spans="49:51">
      <c r="AW306" s="4"/>
      <c r="AX306" s="4"/>
      <c r="AY306" s="4"/>
    </row>
    <row r="307" spans="49:51">
      <c r="AW307" s="4"/>
      <c r="AX307" s="4"/>
      <c r="AY307" s="4"/>
    </row>
    <row r="308" spans="49:51">
      <c r="AW308" s="4"/>
      <c r="AX308" s="4"/>
      <c r="AY308" s="4"/>
    </row>
    <row r="309" spans="49:51">
      <c r="AW309" s="4"/>
      <c r="AX309" s="4"/>
      <c r="AY309" s="4"/>
    </row>
    <row r="310" spans="49:51">
      <c r="AW310" s="4"/>
      <c r="AX310" s="4"/>
      <c r="AY310" s="4"/>
    </row>
    <row r="311" spans="49:51">
      <c r="AW311" s="4"/>
      <c r="AX311" s="4"/>
      <c r="AY311" s="4"/>
    </row>
    <row r="312" spans="49:51">
      <c r="AW312" s="4"/>
      <c r="AX312" s="4"/>
      <c r="AY312" s="4"/>
    </row>
    <row r="313" spans="49:51">
      <c r="AW313" s="4"/>
      <c r="AX313" s="4"/>
      <c r="AY313" s="4"/>
    </row>
    <row r="314" spans="49:51">
      <c r="AW314" s="4"/>
      <c r="AX314" s="4"/>
      <c r="AY314" s="4"/>
    </row>
    <row r="315" spans="49:51">
      <c r="AW315" s="4"/>
      <c r="AX315" s="4"/>
      <c r="AY315" s="4"/>
    </row>
    <row r="316" spans="49:51">
      <c r="AW316" s="4"/>
      <c r="AX316" s="4"/>
      <c r="AY316" s="4"/>
    </row>
    <row r="317" spans="49:51">
      <c r="AW317" s="4"/>
      <c r="AX317" s="4"/>
      <c r="AY317" s="4"/>
    </row>
    <row r="318" spans="49:51">
      <c r="AW318" s="4"/>
      <c r="AX318" s="4"/>
      <c r="AY318" s="4"/>
    </row>
    <row r="319" spans="49:51">
      <c r="AW319" s="4"/>
      <c r="AX319" s="4"/>
      <c r="AY319" s="4"/>
    </row>
    <row r="320" spans="49:51">
      <c r="AW320" s="4"/>
      <c r="AX320" s="4"/>
      <c r="AY320" s="4"/>
    </row>
    <row r="321" spans="49:51">
      <c r="AW321" s="4"/>
      <c r="AX321" s="4"/>
      <c r="AY321" s="4"/>
    </row>
    <row r="322" spans="49:51">
      <c r="AW322" s="4"/>
      <c r="AX322" s="4"/>
      <c r="AY322" s="4"/>
    </row>
    <row r="323" spans="49:51">
      <c r="AW323" s="4"/>
      <c r="AX323" s="4"/>
      <c r="AY323" s="4"/>
    </row>
    <row r="324" spans="49:51">
      <c r="AW324" s="4"/>
      <c r="AX324" s="4"/>
      <c r="AY324" s="4"/>
    </row>
    <row r="325" spans="49:51">
      <c r="AW325" s="4"/>
      <c r="AX325" s="4"/>
      <c r="AY325" s="4"/>
    </row>
    <row r="326" spans="49:51">
      <c r="AW326" s="4"/>
      <c r="AX326" s="4"/>
      <c r="AY326" s="4"/>
    </row>
    <row r="327" spans="49:51">
      <c r="AW327" s="4"/>
      <c r="AX327" s="4"/>
      <c r="AY327" s="4"/>
    </row>
    <row r="328" spans="49:51">
      <c r="AW328" s="4"/>
      <c r="AX328" s="4"/>
      <c r="AY328" s="4"/>
    </row>
    <row r="329" spans="49:51">
      <c r="AW329" s="4"/>
      <c r="AX329" s="4"/>
      <c r="AY329" s="4"/>
    </row>
    <row r="330" spans="49:51">
      <c r="AW330" s="4"/>
      <c r="AX330" s="4"/>
      <c r="AY330" s="4"/>
    </row>
    <row r="331" spans="49:51">
      <c r="AW331" s="4"/>
      <c r="AX331" s="4"/>
      <c r="AY331" s="4"/>
    </row>
    <row r="332" spans="49:51">
      <c r="AW332" s="4"/>
      <c r="AX332" s="4"/>
      <c r="AY332" s="4"/>
    </row>
    <row r="333" spans="49:51">
      <c r="AW333" s="4"/>
      <c r="AX333" s="4"/>
      <c r="AY333" s="4"/>
    </row>
    <row r="334" spans="49:51">
      <c r="AW334" s="4"/>
      <c r="AX334" s="4"/>
      <c r="AY334" s="4"/>
    </row>
    <row r="335" spans="49:51">
      <c r="AW335" s="4"/>
      <c r="AX335" s="4"/>
      <c r="AY335" s="4"/>
    </row>
    <row r="336" spans="49:51">
      <c r="AW336" s="4"/>
      <c r="AX336" s="4"/>
      <c r="AY336" s="4"/>
    </row>
    <row r="337" spans="49:51">
      <c r="AW337" s="4"/>
      <c r="AX337" s="4"/>
      <c r="AY337" s="4"/>
    </row>
    <row r="338" spans="49:51">
      <c r="AW338" s="4"/>
      <c r="AX338" s="4"/>
      <c r="AY338" s="4"/>
    </row>
    <row r="339" spans="49:51">
      <c r="AW339" s="4"/>
      <c r="AX339" s="4"/>
      <c r="AY339" s="4"/>
    </row>
    <row r="340" spans="49:51">
      <c r="AW340" s="4"/>
      <c r="AX340" s="4"/>
      <c r="AY340" s="4"/>
    </row>
    <row r="341" spans="49:51">
      <c r="AW341" s="4"/>
      <c r="AX341" s="4"/>
      <c r="AY341" s="4"/>
    </row>
    <row r="342" spans="49:51">
      <c r="AW342" s="4"/>
      <c r="AX342" s="4"/>
      <c r="AY342" s="4"/>
    </row>
    <row r="343" spans="49:51">
      <c r="AW343" s="4"/>
      <c r="AX343" s="4"/>
      <c r="AY343" s="4"/>
    </row>
    <row r="344" spans="49:51">
      <c r="AW344" s="4"/>
      <c r="AX344" s="4"/>
      <c r="AY344" s="4"/>
    </row>
    <row r="345" spans="49:51">
      <c r="AW345" s="4"/>
      <c r="AX345" s="4"/>
      <c r="AY345" s="4"/>
    </row>
    <row r="346" spans="49:51">
      <c r="AW346" s="4"/>
      <c r="AX346" s="4"/>
      <c r="AY346" s="4"/>
    </row>
    <row r="347" spans="49:51">
      <c r="AW347" s="4"/>
      <c r="AX347" s="4"/>
      <c r="AY347" s="4"/>
    </row>
    <row r="348" spans="49:51">
      <c r="AW348" s="4"/>
      <c r="AX348" s="4"/>
      <c r="AY348" s="4"/>
    </row>
    <row r="349" spans="49:51">
      <c r="AW349" s="4"/>
      <c r="AX349" s="4"/>
      <c r="AY349" s="4"/>
    </row>
    <row r="350" spans="49:51">
      <c r="AW350" s="4"/>
      <c r="AX350" s="4"/>
      <c r="AY350" s="4"/>
    </row>
    <row r="351" spans="49:51">
      <c r="AW351" s="4"/>
      <c r="AX351" s="4"/>
      <c r="AY351" s="4"/>
    </row>
    <row r="352" spans="49:51">
      <c r="AW352" s="4"/>
      <c r="AX352" s="4"/>
      <c r="AY352" s="4"/>
    </row>
    <row r="353" spans="49:51">
      <c r="AW353" s="4"/>
      <c r="AX353" s="4"/>
      <c r="AY353" s="4"/>
    </row>
    <row r="354" spans="49:51">
      <c r="AW354" s="4"/>
      <c r="AX354" s="4"/>
      <c r="AY354" s="4"/>
    </row>
    <row r="355" spans="49:51">
      <c r="AW355" s="4"/>
      <c r="AX355" s="4"/>
      <c r="AY355" s="4"/>
    </row>
    <row r="356" spans="49:51">
      <c r="AW356" s="4"/>
      <c r="AX356" s="4"/>
      <c r="AY356" s="4"/>
    </row>
    <row r="357" spans="49:51">
      <c r="AW357" s="4"/>
      <c r="AX357" s="4"/>
      <c r="AY357" s="4"/>
    </row>
    <row r="358" spans="49:51">
      <c r="AW358" s="4"/>
      <c r="AX358" s="4"/>
      <c r="AY358" s="4"/>
    </row>
    <row r="359" spans="49:51">
      <c r="AW359" s="4"/>
      <c r="AX359" s="4"/>
      <c r="AY359" s="4"/>
    </row>
    <row r="360" spans="49:51">
      <c r="AW360" s="4"/>
      <c r="AX360" s="4"/>
      <c r="AY360" s="4"/>
    </row>
    <row r="361" spans="49:51">
      <c r="AW361" s="4"/>
      <c r="AX361" s="4"/>
      <c r="AY361" s="4"/>
    </row>
    <row r="362" spans="49:51">
      <c r="AW362" s="4"/>
      <c r="AX362" s="4"/>
      <c r="AY362" s="4"/>
    </row>
    <row r="363" spans="49:51">
      <c r="AW363" s="4"/>
      <c r="AX363" s="4"/>
      <c r="AY363" s="4"/>
    </row>
    <row r="364" spans="49:51">
      <c r="AW364" s="4"/>
      <c r="AX364" s="4"/>
      <c r="AY364" s="4"/>
    </row>
    <row r="365" spans="49:51">
      <c r="AW365" s="4"/>
      <c r="AX365" s="4"/>
      <c r="AY365" s="4"/>
    </row>
    <row r="366" spans="49:51">
      <c r="AW366" s="4"/>
      <c r="AX366" s="4"/>
      <c r="AY366" s="4"/>
    </row>
    <row r="367" spans="49:51">
      <c r="AW367" s="4"/>
      <c r="AX367" s="4"/>
      <c r="AY367" s="4"/>
    </row>
    <row r="368" spans="49:51">
      <c r="AW368" s="4"/>
      <c r="AX368" s="4"/>
      <c r="AY368" s="4"/>
    </row>
    <row r="369" spans="49:51">
      <c r="AW369" s="4"/>
      <c r="AX369" s="4"/>
      <c r="AY369" s="4"/>
    </row>
    <row r="370" spans="49:51">
      <c r="AW370" s="4"/>
      <c r="AX370" s="4"/>
      <c r="AY370" s="4"/>
    </row>
    <row r="371" spans="49:51">
      <c r="AW371" s="4"/>
      <c r="AX371" s="4"/>
      <c r="AY371" s="4"/>
    </row>
    <row r="372" spans="49:51">
      <c r="AW372" s="4"/>
      <c r="AX372" s="4"/>
      <c r="AY372" s="4"/>
    </row>
    <row r="373" spans="49:51">
      <c r="AW373" s="4"/>
      <c r="AX373" s="4"/>
      <c r="AY373" s="4"/>
    </row>
    <row r="374" spans="49:51">
      <c r="AW374" s="4"/>
      <c r="AX374" s="4"/>
      <c r="AY374" s="4"/>
    </row>
    <row r="375" spans="49:51">
      <c r="AW375" s="4"/>
      <c r="AX375" s="4"/>
      <c r="AY375" s="4"/>
    </row>
    <row r="376" spans="49:51">
      <c r="AW376" s="4"/>
      <c r="AX376" s="4"/>
      <c r="AY376" s="4"/>
    </row>
    <row r="377" spans="49:51">
      <c r="AW377" s="4"/>
      <c r="AX377" s="4"/>
      <c r="AY377" s="4"/>
    </row>
    <row r="378" spans="49:51">
      <c r="AW378" s="4"/>
      <c r="AX378" s="4"/>
      <c r="AY378" s="4"/>
    </row>
    <row r="379" spans="49:51">
      <c r="AW379" s="4"/>
      <c r="AX379" s="4"/>
      <c r="AY379" s="4"/>
    </row>
    <row r="380" spans="49:51">
      <c r="AW380" s="4"/>
      <c r="AX380" s="4"/>
      <c r="AY380" s="4"/>
    </row>
    <row r="381" spans="49:51">
      <c r="AW381" s="4"/>
      <c r="AX381" s="4"/>
      <c r="AY381" s="4"/>
    </row>
    <row r="382" spans="49:51">
      <c r="AW382" s="4"/>
      <c r="AX382" s="4"/>
      <c r="AY382" s="4"/>
    </row>
    <row r="383" spans="49:51">
      <c r="AW383" s="4"/>
      <c r="AX383" s="4"/>
      <c r="AY383" s="4"/>
    </row>
    <row r="384" spans="49:51">
      <c r="AW384" s="4"/>
      <c r="AX384" s="4"/>
      <c r="AY384" s="4"/>
    </row>
    <row r="385" spans="49:51">
      <c r="AW385" s="4"/>
      <c r="AX385" s="4"/>
      <c r="AY385" s="4"/>
    </row>
    <row r="386" spans="49:51">
      <c r="AW386" s="4"/>
      <c r="AX386" s="4"/>
      <c r="AY386" s="4"/>
    </row>
    <row r="387" spans="49:51">
      <c r="AW387" s="4"/>
      <c r="AX387" s="4"/>
      <c r="AY387" s="4"/>
    </row>
    <row r="388" spans="49:51">
      <c r="AW388" s="4"/>
      <c r="AX388" s="4"/>
      <c r="AY388" s="4"/>
    </row>
    <row r="389" spans="49:51">
      <c r="AW389" s="4"/>
      <c r="AX389" s="4"/>
      <c r="AY389" s="4"/>
    </row>
    <row r="390" spans="49:51">
      <c r="AW390" s="4"/>
      <c r="AX390" s="4"/>
      <c r="AY390" s="4"/>
    </row>
    <row r="391" spans="49:51">
      <c r="AW391" s="4"/>
      <c r="AX391" s="4"/>
      <c r="AY391" s="4"/>
    </row>
    <row r="392" spans="49:51">
      <c r="AW392" s="4"/>
      <c r="AX392" s="4"/>
      <c r="AY392" s="4"/>
    </row>
    <row r="393" spans="49:51">
      <c r="AW393" s="4"/>
      <c r="AX393" s="4"/>
      <c r="AY393" s="4"/>
    </row>
    <row r="394" spans="49:51">
      <c r="AW394" s="4"/>
      <c r="AX394" s="4"/>
      <c r="AY394" s="4"/>
    </row>
    <row r="395" spans="49:51">
      <c r="AW395" s="4"/>
      <c r="AX395" s="4"/>
      <c r="AY395" s="4"/>
    </row>
    <row r="396" spans="49:51">
      <c r="AW396" s="4"/>
      <c r="AX396" s="4"/>
      <c r="AY396" s="4"/>
    </row>
    <row r="397" spans="49:51">
      <c r="AW397" s="4"/>
      <c r="AX397" s="4"/>
      <c r="AY397" s="4"/>
    </row>
    <row r="398" spans="49:51">
      <c r="AW398" s="4"/>
      <c r="AX398" s="4"/>
      <c r="AY398" s="4"/>
    </row>
    <row r="399" spans="49:51">
      <c r="AW399" s="4"/>
      <c r="AX399" s="4"/>
      <c r="AY399" s="4"/>
    </row>
    <row r="400" spans="49:51">
      <c r="AW400" s="4"/>
      <c r="AX400" s="4"/>
      <c r="AY400" s="4"/>
    </row>
    <row r="401" spans="49:51">
      <c r="AW401" s="4"/>
      <c r="AX401" s="4"/>
      <c r="AY401" s="4"/>
    </row>
    <row r="402" spans="49:51">
      <c r="AW402" s="4"/>
      <c r="AX402" s="4"/>
      <c r="AY402" s="4"/>
    </row>
    <row r="403" spans="49:51">
      <c r="AW403" s="4"/>
      <c r="AX403" s="4"/>
      <c r="AY403" s="4"/>
    </row>
    <row r="404" spans="49:51">
      <c r="AW404" s="4"/>
      <c r="AX404" s="4"/>
      <c r="AY404" s="4"/>
    </row>
    <row r="405" spans="49:51">
      <c r="AW405" s="4"/>
      <c r="AX405" s="4"/>
      <c r="AY405" s="4"/>
    </row>
    <row r="406" spans="49:51">
      <c r="AW406" s="4"/>
      <c r="AX406" s="4"/>
      <c r="AY406" s="4"/>
    </row>
    <row r="407" spans="49:51">
      <c r="AW407" s="4"/>
      <c r="AX407" s="4"/>
      <c r="AY407" s="4"/>
    </row>
    <row r="408" spans="49:51">
      <c r="AW408" s="4"/>
      <c r="AX408" s="4"/>
      <c r="AY408" s="4"/>
    </row>
    <row r="409" spans="49:51">
      <c r="AW409" s="4"/>
      <c r="AX409" s="4"/>
      <c r="AY409" s="4"/>
    </row>
    <row r="410" spans="49:51">
      <c r="AW410" s="4"/>
      <c r="AX410" s="4"/>
      <c r="AY410" s="4"/>
    </row>
    <row r="411" spans="49:51">
      <c r="AW411" s="4"/>
      <c r="AX411" s="4"/>
      <c r="AY411" s="4"/>
    </row>
  </sheetData>
  <pageMargins left="0.70866141732283472" right="0.70866141732283472" top="0.74803149606299213" bottom="0.74803149606299213" header="0.31496062992125984" footer="0.31496062992125984"/>
  <pageSetup paperSize="9" scale="4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34"/>
  <sheetViews>
    <sheetView tabSelected="1" workbookViewId="0">
      <selection activeCell="G1" sqref="G1"/>
    </sheetView>
  </sheetViews>
  <sheetFormatPr defaultRowHeight="15"/>
  <cols>
    <col min="1" max="1" width="25.33203125" style="47" bestFit="1" customWidth="1"/>
    <col min="2" max="2" width="9.33203125" style="47"/>
    <col min="3" max="3" width="21.5" style="47" bestFit="1" customWidth="1"/>
    <col min="4" max="4" width="9.33203125" style="47"/>
    <col min="5" max="5" width="22.33203125" style="47" bestFit="1" customWidth="1"/>
    <col min="6" max="16384" width="9.33203125" style="47"/>
  </cols>
  <sheetData>
    <row r="1" spans="1:5">
      <c r="A1" s="47" t="s">
        <v>10</v>
      </c>
      <c r="C1" s="48">
        <v>6903074</v>
      </c>
      <c r="E1" s="48">
        <v>6903074</v>
      </c>
    </row>
    <row r="2" spans="1:5">
      <c r="A2" s="47" t="s">
        <v>11</v>
      </c>
      <c r="C2" s="49">
        <v>0.77</v>
      </c>
      <c r="E2" s="49">
        <v>0.77</v>
      </c>
    </row>
    <row r="3" spans="1:5">
      <c r="A3" s="47" t="s">
        <v>12</v>
      </c>
      <c r="C3" s="48">
        <f>ROUND(C1*C2,0)</f>
        <v>5315367</v>
      </c>
      <c r="E3" s="48">
        <f>ROUND(E1*E2,0)</f>
        <v>5315367</v>
      </c>
    </row>
    <row r="4" spans="1:5">
      <c r="A4" s="47" t="s">
        <v>13</v>
      </c>
      <c r="C4" s="49">
        <v>0.05</v>
      </c>
      <c r="E4" s="49">
        <v>0.15</v>
      </c>
    </row>
    <row r="5" spans="1:5">
      <c r="A5" s="47" t="s">
        <v>14</v>
      </c>
      <c r="C5" s="48">
        <f>ROUND(C1*C4,0)</f>
        <v>345154</v>
      </c>
      <c r="E5" s="48">
        <f>ROUND(E1*E4,0)</f>
        <v>1035461</v>
      </c>
    </row>
    <row r="6" spans="1:5">
      <c r="A6" s="47" t="s">
        <v>15</v>
      </c>
      <c r="C6" s="49">
        <v>0</v>
      </c>
      <c r="E6" s="49">
        <v>0</v>
      </c>
    </row>
    <row r="7" spans="1:5">
      <c r="A7" s="47" t="s">
        <v>16</v>
      </c>
      <c r="C7" s="48">
        <f>ROUND(C1*C6,0)</f>
        <v>0</v>
      </c>
      <c r="E7" s="48">
        <f>ROUND(E1*E6,0)</f>
        <v>0</v>
      </c>
    </row>
    <row r="8" spans="1:5">
      <c r="A8" s="47" t="s">
        <v>17</v>
      </c>
      <c r="C8" s="48">
        <v>345154</v>
      </c>
      <c r="E8" s="48">
        <v>345154</v>
      </c>
    </row>
    <row r="9" spans="1:5">
      <c r="A9" s="47" t="s">
        <v>18</v>
      </c>
      <c r="C9" s="47">
        <v>31</v>
      </c>
      <c r="E9" s="47">
        <f>SUM(F18:F123)</f>
        <v>19</v>
      </c>
    </row>
    <row r="10" spans="1:5">
      <c r="A10" s="47" t="s">
        <v>19</v>
      </c>
      <c r="C10" s="48">
        <f>INT((C1-C5-C7-C8)/C9)</f>
        <v>200411</v>
      </c>
      <c r="E10" s="48">
        <f>INT((E3-E5-E7-E8/(1+$C$13/12)^A36)/SUMPRODUCT(F18:F123/(1+$C$13/12)^A18:A123))</f>
        <v>252555</v>
      </c>
    </row>
    <row r="11" spans="1:5">
      <c r="A11" s="47" t="s">
        <v>20</v>
      </c>
      <c r="C11" s="48">
        <f>C1-C5-C7-C8-(C9-1)*C10</f>
        <v>200436</v>
      </c>
      <c r="E11" s="48">
        <f>ROUND((E3-E5-E7-E8/(1+$C$13/12)^A36-SUMPRODUCT(E10*F18:F76/(1+$C$13/12)^A18:A76))*(1+$C$13/12)^A77,0)</f>
        <v>252560</v>
      </c>
    </row>
    <row r="12" spans="1:5">
      <c r="A12" s="47" t="s">
        <v>21</v>
      </c>
      <c r="C12" s="48">
        <f>-(C3-C5-C7)</f>
        <v>-4970213</v>
      </c>
      <c r="E12" s="48">
        <f>-(E3-E5-E7)</f>
        <v>-4279906</v>
      </c>
    </row>
    <row r="13" spans="1:5">
      <c r="A13" s="47" t="s">
        <v>22</v>
      </c>
      <c r="C13" s="50">
        <f>12*IRR((C12,C18:C123))</f>
        <v>7.0716219031778493E-2</v>
      </c>
      <c r="E13" s="50">
        <f>12*IRR((E12,E18:E123))</f>
        <v>7.0716206568244289E-2</v>
      </c>
    </row>
    <row r="14" spans="1:5">
      <c r="A14" s="47" t="s">
        <v>23</v>
      </c>
      <c r="C14" s="48">
        <f>NPV(C13/12,C18:C123)+C5+C7</f>
        <v>5315366.9999999925</v>
      </c>
      <c r="E14" s="48">
        <f>NPV(E13/12,E18:E122)+E5+E7</f>
        <v>5315367.0000000037</v>
      </c>
    </row>
    <row r="16" spans="1:5">
      <c r="A16" s="51" t="s">
        <v>14</v>
      </c>
      <c r="B16" s="52">
        <v>44593</v>
      </c>
      <c r="C16" s="48">
        <f>C5</f>
        <v>345154</v>
      </c>
      <c r="E16" s="48">
        <f>E5</f>
        <v>1035461</v>
      </c>
    </row>
    <row r="17" spans="1:6">
      <c r="A17" s="51" t="s">
        <v>16</v>
      </c>
      <c r="B17" s="52">
        <v>44593</v>
      </c>
      <c r="C17" s="48">
        <f>C7</f>
        <v>0</v>
      </c>
      <c r="E17" s="48">
        <f>E7</f>
        <v>0</v>
      </c>
      <c r="F17" s="51" t="s">
        <v>24</v>
      </c>
    </row>
    <row r="18" spans="1:6">
      <c r="A18" s="47">
        <v>1</v>
      </c>
      <c r="B18" s="52">
        <v>44621</v>
      </c>
      <c r="C18" s="48">
        <v>0</v>
      </c>
      <c r="E18" s="48">
        <v>0</v>
      </c>
      <c r="F18" s="47">
        <v>0</v>
      </c>
    </row>
    <row r="19" spans="1:6">
      <c r="A19" s="47">
        <v>2</v>
      </c>
      <c r="B19" s="52">
        <v>44652</v>
      </c>
      <c r="C19" s="48">
        <v>0</v>
      </c>
      <c r="E19" s="48">
        <v>0</v>
      </c>
      <c r="F19" s="47">
        <v>0</v>
      </c>
    </row>
    <row r="20" spans="1:6">
      <c r="A20" s="47">
        <v>3</v>
      </c>
      <c r="B20" s="52">
        <v>44682</v>
      </c>
      <c r="C20" s="48">
        <v>0</v>
      </c>
      <c r="E20" s="48">
        <v>0</v>
      </c>
      <c r="F20" s="47">
        <v>0</v>
      </c>
    </row>
    <row r="21" spans="1:6">
      <c r="A21" s="47">
        <v>4</v>
      </c>
      <c r="B21" s="52">
        <v>44713</v>
      </c>
      <c r="C21" s="48">
        <v>0</v>
      </c>
      <c r="E21" s="48">
        <v>0</v>
      </c>
      <c r="F21" s="47">
        <v>0</v>
      </c>
    </row>
    <row r="22" spans="1:6">
      <c r="A22" s="47">
        <v>5</v>
      </c>
      <c r="B22" s="52">
        <v>44743</v>
      </c>
      <c r="C22" s="48">
        <v>0</v>
      </c>
      <c r="E22" s="48">
        <v>0</v>
      </c>
      <c r="F22" s="47">
        <v>0</v>
      </c>
    </row>
    <row r="23" spans="1:6">
      <c r="A23" s="47">
        <v>6</v>
      </c>
      <c r="B23" s="52">
        <v>44774</v>
      </c>
      <c r="C23" s="48">
        <f>C$10</f>
        <v>200411</v>
      </c>
      <c r="E23" s="48">
        <f>E$10</f>
        <v>252555</v>
      </c>
      <c r="F23" s="47">
        <v>1</v>
      </c>
    </row>
    <row r="24" spans="1:6">
      <c r="A24" s="47">
        <v>7</v>
      </c>
      <c r="B24" s="52">
        <v>44805</v>
      </c>
      <c r="C24" s="48">
        <v>0</v>
      </c>
      <c r="E24" s="48">
        <v>0</v>
      </c>
      <c r="F24" s="47">
        <v>0</v>
      </c>
    </row>
    <row r="25" spans="1:6">
      <c r="A25" s="47">
        <v>8</v>
      </c>
      <c r="B25" s="52">
        <v>44835</v>
      </c>
      <c r="C25" s="48">
        <v>0</v>
      </c>
      <c r="E25" s="48">
        <v>0</v>
      </c>
      <c r="F25" s="47">
        <v>0</v>
      </c>
    </row>
    <row r="26" spans="1:6">
      <c r="A26" s="47">
        <v>9</v>
      </c>
      <c r="B26" s="52">
        <v>44866</v>
      </c>
      <c r="C26" s="48">
        <f>C$10</f>
        <v>200411</v>
      </c>
      <c r="E26" s="48">
        <f>E$10</f>
        <v>252555</v>
      </c>
      <c r="F26" s="47">
        <v>1</v>
      </c>
    </row>
    <row r="27" spans="1:6">
      <c r="A27" s="47">
        <v>10</v>
      </c>
      <c r="B27" s="52">
        <v>44896</v>
      </c>
      <c r="C27" s="48">
        <v>0</v>
      </c>
      <c r="E27" s="48">
        <v>0</v>
      </c>
      <c r="F27" s="47">
        <v>0</v>
      </c>
    </row>
    <row r="28" spans="1:6">
      <c r="A28" s="47">
        <v>11</v>
      </c>
      <c r="B28" s="52">
        <v>44927</v>
      </c>
      <c r="C28" s="48">
        <v>0</v>
      </c>
      <c r="E28" s="48">
        <v>0</v>
      </c>
      <c r="F28" s="47">
        <v>0</v>
      </c>
    </row>
    <row r="29" spans="1:6">
      <c r="A29" s="47">
        <v>12</v>
      </c>
      <c r="B29" s="52">
        <v>44958</v>
      </c>
      <c r="C29" s="48">
        <f>C$10</f>
        <v>200411</v>
      </c>
      <c r="E29" s="48">
        <f>E$10</f>
        <v>252555</v>
      </c>
      <c r="F29" s="47">
        <v>1</v>
      </c>
    </row>
    <row r="30" spans="1:6">
      <c r="A30" s="47">
        <v>13</v>
      </c>
      <c r="B30" s="52">
        <v>44986</v>
      </c>
      <c r="C30" s="48">
        <v>0</v>
      </c>
      <c r="E30" s="48">
        <v>0</v>
      </c>
      <c r="F30" s="47">
        <v>0</v>
      </c>
    </row>
    <row r="31" spans="1:6">
      <c r="A31" s="47">
        <v>14</v>
      </c>
      <c r="B31" s="52">
        <v>45017</v>
      </c>
      <c r="C31" s="48">
        <v>0</v>
      </c>
      <c r="E31" s="48">
        <v>0</v>
      </c>
      <c r="F31" s="47">
        <v>0</v>
      </c>
    </row>
    <row r="32" spans="1:6">
      <c r="A32" s="47">
        <v>15</v>
      </c>
      <c r="B32" s="52">
        <v>45047</v>
      </c>
      <c r="C32" s="48">
        <f>C$10</f>
        <v>200411</v>
      </c>
      <c r="E32" s="48">
        <f>E$10</f>
        <v>252555</v>
      </c>
      <c r="F32" s="47">
        <v>1</v>
      </c>
    </row>
    <row r="33" spans="1:6">
      <c r="A33" s="47">
        <v>16</v>
      </c>
      <c r="B33" s="52">
        <v>45078</v>
      </c>
      <c r="C33" s="48">
        <v>0</v>
      </c>
      <c r="E33" s="48">
        <v>0</v>
      </c>
      <c r="F33" s="47">
        <v>0</v>
      </c>
    </row>
    <row r="34" spans="1:6">
      <c r="A34" s="47">
        <v>17</v>
      </c>
      <c r="B34" s="52">
        <v>45108</v>
      </c>
      <c r="C34" s="48">
        <v>0</v>
      </c>
      <c r="E34" s="48">
        <v>0</v>
      </c>
      <c r="F34" s="47">
        <v>0</v>
      </c>
    </row>
    <row r="35" spans="1:6">
      <c r="A35" s="47">
        <v>18</v>
      </c>
      <c r="B35" s="52">
        <v>45139</v>
      </c>
      <c r="C35" s="48">
        <f>C$10</f>
        <v>200411</v>
      </c>
      <c r="E35" s="48">
        <f>E$10</f>
        <v>252555</v>
      </c>
      <c r="F35" s="47">
        <v>1</v>
      </c>
    </row>
    <row r="36" spans="1:6">
      <c r="A36" s="47">
        <v>19</v>
      </c>
      <c r="B36" s="52">
        <v>45170</v>
      </c>
      <c r="C36" s="48">
        <f>C8</f>
        <v>345154</v>
      </c>
      <c r="E36" s="48">
        <f>E8</f>
        <v>345154</v>
      </c>
      <c r="F36" s="47">
        <v>0</v>
      </c>
    </row>
    <row r="37" spans="1:6">
      <c r="A37" s="47">
        <v>20</v>
      </c>
      <c r="B37" s="52">
        <v>45200</v>
      </c>
      <c r="C37" s="48">
        <v>0</v>
      </c>
      <c r="E37" s="48">
        <v>0</v>
      </c>
      <c r="F37" s="47">
        <v>0</v>
      </c>
    </row>
    <row r="38" spans="1:6">
      <c r="A38" s="47">
        <v>21</v>
      </c>
      <c r="B38" s="52">
        <v>45231</v>
      </c>
      <c r="C38" s="48">
        <f>C$10</f>
        <v>200411</v>
      </c>
      <c r="E38" s="48">
        <f>E$10</f>
        <v>252555</v>
      </c>
      <c r="F38" s="47">
        <v>1</v>
      </c>
    </row>
    <row r="39" spans="1:6">
      <c r="A39" s="47">
        <v>22</v>
      </c>
      <c r="B39" s="52">
        <v>45261</v>
      </c>
      <c r="C39" s="48">
        <v>0</v>
      </c>
      <c r="E39" s="48">
        <v>0</v>
      </c>
      <c r="F39" s="47">
        <v>0</v>
      </c>
    </row>
    <row r="40" spans="1:6">
      <c r="A40" s="47">
        <v>23</v>
      </c>
      <c r="B40" s="52">
        <v>45292</v>
      </c>
      <c r="C40" s="48">
        <v>0</v>
      </c>
      <c r="E40" s="48">
        <v>0</v>
      </c>
      <c r="F40" s="47">
        <v>0</v>
      </c>
    </row>
    <row r="41" spans="1:6">
      <c r="A41" s="47">
        <v>24</v>
      </c>
      <c r="B41" s="52">
        <v>45323</v>
      </c>
      <c r="C41" s="48">
        <f>C$10</f>
        <v>200411</v>
      </c>
      <c r="E41" s="48">
        <f>E$10</f>
        <v>252555</v>
      </c>
      <c r="F41" s="47">
        <v>1</v>
      </c>
    </row>
    <row r="42" spans="1:6">
      <c r="A42" s="47">
        <v>25</v>
      </c>
      <c r="B42" s="52">
        <v>45352</v>
      </c>
      <c r="C42" s="48">
        <v>0</v>
      </c>
      <c r="E42" s="48">
        <v>0</v>
      </c>
      <c r="F42" s="47">
        <v>0</v>
      </c>
    </row>
    <row r="43" spans="1:6">
      <c r="A43" s="47">
        <v>26</v>
      </c>
      <c r="B43" s="52">
        <v>45383</v>
      </c>
      <c r="C43" s="48">
        <v>0</v>
      </c>
      <c r="E43" s="48">
        <v>0</v>
      </c>
      <c r="F43" s="47">
        <v>0</v>
      </c>
    </row>
    <row r="44" spans="1:6">
      <c r="A44" s="47">
        <v>27</v>
      </c>
      <c r="B44" s="52">
        <v>45413</v>
      </c>
      <c r="C44" s="48">
        <f>C$10</f>
        <v>200411</v>
      </c>
      <c r="E44" s="48">
        <f>E$10</f>
        <v>252555</v>
      </c>
      <c r="F44" s="47">
        <v>1</v>
      </c>
    </row>
    <row r="45" spans="1:6">
      <c r="A45" s="47">
        <v>28</v>
      </c>
      <c r="B45" s="52">
        <v>45444</v>
      </c>
      <c r="C45" s="48">
        <v>0</v>
      </c>
      <c r="E45" s="48">
        <v>0</v>
      </c>
      <c r="F45" s="47">
        <v>0</v>
      </c>
    </row>
    <row r="46" spans="1:6">
      <c r="A46" s="47">
        <v>29</v>
      </c>
      <c r="B46" s="52">
        <v>45474</v>
      </c>
      <c r="C46" s="48">
        <v>0</v>
      </c>
      <c r="E46" s="48">
        <v>0</v>
      </c>
      <c r="F46" s="47">
        <v>0</v>
      </c>
    </row>
    <row r="47" spans="1:6">
      <c r="A47" s="47">
        <v>30</v>
      </c>
      <c r="B47" s="52">
        <v>45505</v>
      </c>
      <c r="C47" s="48">
        <f>C$10</f>
        <v>200411</v>
      </c>
      <c r="E47" s="48">
        <f>E$10</f>
        <v>252555</v>
      </c>
      <c r="F47" s="47">
        <v>1</v>
      </c>
    </row>
    <row r="48" spans="1:6">
      <c r="A48" s="47">
        <v>31</v>
      </c>
      <c r="B48" s="52">
        <v>45536</v>
      </c>
      <c r="C48" s="48">
        <v>0</v>
      </c>
      <c r="E48" s="48">
        <v>0</v>
      </c>
      <c r="F48" s="47">
        <v>0</v>
      </c>
    </row>
    <row r="49" spans="1:6">
      <c r="A49" s="47">
        <v>32</v>
      </c>
      <c r="B49" s="52">
        <v>45566</v>
      </c>
      <c r="C49" s="48">
        <v>0</v>
      </c>
      <c r="E49" s="48">
        <v>0</v>
      </c>
      <c r="F49" s="47">
        <v>0</v>
      </c>
    </row>
    <row r="50" spans="1:6">
      <c r="A50" s="47">
        <v>33</v>
      </c>
      <c r="B50" s="52">
        <v>45597</v>
      </c>
      <c r="C50" s="48">
        <f>C$10</f>
        <v>200411</v>
      </c>
      <c r="E50" s="48">
        <f>E$10</f>
        <v>252555</v>
      </c>
      <c r="F50" s="47">
        <v>1</v>
      </c>
    </row>
    <row r="51" spans="1:6">
      <c r="A51" s="47">
        <v>34</v>
      </c>
      <c r="B51" s="52">
        <v>45627</v>
      </c>
      <c r="C51" s="48">
        <v>0</v>
      </c>
      <c r="E51" s="48">
        <v>0</v>
      </c>
      <c r="F51" s="47">
        <v>0</v>
      </c>
    </row>
    <row r="52" spans="1:6">
      <c r="A52" s="47">
        <v>35</v>
      </c>
      <c r="B52" s="52">
        <v>45658</v>
      </c>
      <c r="C52" s="48">
        <v>0</v>
      </c>
      <c r="E52" s="48">
        <v>0</v>
      </c>
      <c r="F52" s="47">
        <v>0</v>
      </c>
    </row>
    <row r="53" spans="1:6">
      <c r="A53" s="47">
        <v>36</v>
      </c>
      <c r="B53" s="52">
        <v>45689</v>
      </c>
      <c r="C53" s="48">
        <f>C$10</f>
        <v>200411</v>
      </c>
      <c r="E53" s="48">
        <f>E$10</f>
        <v>252555</v>
      </c>
      <c r="F53" s="47">
        <v>1</v>
      </c>
    </row>
    <row r="54" spans="1:6">
      <c r="A54" s="47">
        <v>37</v>
      </c>
      <c r="B54" s="52">
        <v>45717</v>
      </c>
      <c r="C54" s="48">
        <v>0</v>
      </c>
      <c r="E54" s="48">
        <v>0</v>
      </c>
      <c r="F54" s="47">
        <v>0</v>
      </c>
    </row>
    <row r="55" spans="1:6">
      <c r="A55" s="47">
        <v>38</v>
      </c>
      <c r="B55" s="52">
        <v>45748</v>
      </c>
      <c r="C55" s="48">
        <v>0</v>
      </c>
      <c r="E55" s="48">
        <v>0</v>
      </c>
      <c r="F55" s="47">
        <v>0</v>
      </c>
    </row>
    <row r="56" spans="1:6">
      <c r="A56" s="47">
        <v>39</v>
      </c>
      <c r="B56" s="52">
        <v>45778</v>
      </c>
      <c r="C56" s="48">
        <f>C$10</f>
        <v>200411</v>
      </c>
      <c r="E56" s="48">
        <f>E$10</f>
        <v>252555</v>
      </c>
      <c r="F56" s="47">
        <v>1</v>
      </c>
    </row>
    <row r="57" spans="1:6">
      <c r="A57" s="47">
        <v>40</v>
      </c>
      <c r="B57" s="52">
        <v>45809</v>
      </c>
      <c r="C57" s="48">
        <v>0</v>
      </c>
      <c r="E57" s="48">
        <v>0</v>
      </c>
      <c r="F57" s="47">
        <v>0</v>
      </c>
    </row>
    <row r="58" spans="1:6">
      <c r="A58" s="47">
        <v>41</v>
      </c>
      <c r="B58" s="52">
        <v>45839</v>
      </c>
      <c r="C58" s="48">
        <v>0</v>
      </c>
      <c r="E58" s="48">
        <v>0</v>
      </c>
      <c r="F58" s="47">
        <v>0</v>
      </c>
    </row>
    <row r="59" spans="1:6">
      <c r="A59" s="47">
        <v>42</v>
      </c>
      <c r="B59" s="52">
        <v>45870</v>
      </c>
      <c r="C59" s="48">
        <f>C$10</f>
        <v>200411</v>
      </c>
      <c r="E59" s="48">
        <f>E$10</f>
        <v>252555</v>
      </c>
      <c r="F59" s="47">
        <v>1</v>
      </c>
    </row>
    <row r="60" spans="1:6">
      <c r="A60" s="47">
        <v>43</v>
      </c>
      <c r="B60" s="52">
        <v>45901</v>
      </c>
      <c r="C60" s="48">
        <v>0</v>
      </c>
      <c r="E60" s="48">
        <v>0</v>
      </c>
      <c r="F60" s="47">
        <v>0</v>
      </c>
    </row>
    <row r="61" spans="1:6">
      <c r="A61" s="47">
        <v>44</v>
      </c>
      <c r="B61" s="52">
        <v>45931</v>
      </c>
      <c r="C61" s="48">
        <v>0</v>
      </c>
      <c r="E61" s="48">
        <v>0</v>
      </c>
      <c r="F61" s="47">
        <v>0</v>
      </c>
    </row>
    <row r="62" spans="1:6">
      <c r="A62" s="47">
        <v>45</v>
      </c>
      <c r="B62" s="52">
        <v>45962</v>
      </c>
      <c r="C62" s="48">
        <f>C$10</f>
        <v>200411</v>
      </c>
      <c r="E62" s="48">
        <f>E$10</f>
        <v>252555</v>
      </c>
      <c r="F62" s="47">
        <v>1</v>
      </c>
    </row>
    <row r="63" spans="1:6">
      <c r="A63" s="47">
        <v>46</v>
      </c>
      <c r="B63" s="52">
        <v>45992</v>
      </c>
      <c r="C63" s="48">
        <v>0</v>
      </c>
      <c r="E63" s="48">
        <v>0</v>
      </c>
      <c r="F63" s="47">
        <v>0</v>
      </c>
    </row>
    <row r="64" spans="1:6">
      <c r="A64" s="47">
        <v>47</v>
      </c>
      <c r="B64" s="52">
        <v>46023</v>
      </c>
      <c r="C64" s="48">
        <v>0</v>
      </c>
      <c r="E64" s="48">
        <v>0</v>
      </c>
      <c r="F64" s="47">
        <v>0</v>
      </c>
    </row>
    <row r="65" spans="1:6">
      <c r="A65" s="47">
        <v>48</v>
      </c>
      <c r="B65" s="52">
        <v>46054</v>
      </c>
      <c r="C65" s="48">
        <f>C$10</f>
        <v>200411</v>
      </c>
      <c r="E65" s="48">
        <f>E$10</f>
        <v>252555</v>
      </c>
      <c r="F65" s="47">
        <v>1</v>
      </c>
    </row>
    <row r="66" spans="1:6">
      <c r="A66" s="47">
        <v>49</v>
      </c>
      <c r="B66" s="52">
        <v>46082</v>
      </c>
      <c r="C66" s="48">
        <v>0</v>
      </c>
      <c r="E66" s="48">
        <v>0</v>
      </c>
      <c r="F66" s="47">
        <v>0</v>
      </c>
    </row>
    <row r="67" spans="1:6">
      <c r="A67" s="47">
        <v>50</v>
      </c>
      <c r="B67" s="52">
        <v>46113</v>
      </c>
      <c r="C67" s="48">
        <v>0</v>
      </c>
      <c r="E67" s="48">
        <v>0</v>
      </c>
      <c r="F67" s="47">
        <v>0</v>
      </c>
    </row>
    <row r="68" spans="1:6">
      <c r="A68" s="47">
        <v>51</v>
      </c>
      <c r="B68" s="52">
        <v>46143</v>
      </c>
      <c r="C68" s="48">
        <f>C$10</f>
        <v>200411</v>
      </c>
      <c r="E68" s="48">
        <f>E$10</f>
        <v>252555</v>
      </c>
      <c r="F68" s="47">
        <v>1</v>
      </c>
    </row>
    <row r="69" spans="1:6">
      <c r="A69" s="47">
        <v>52</v>
      </c>
      <c r="B69" s="52">
        <v>46174</v>
      </c>
      <c r="C69" s="48">
        <v>0</v>
      </c>
      <c r="E69" s="48">
        <v>0</v>
      </c>
      <c r="F69" s="47">
        <v>0</v>
      </c>
    </row>
    <row r="70" spans="1:6">
      <c r="A70" s="47">
        <v>53</v>
      </c>
      <c r="B70" s="52">
        <v>46204</v>
      </c>
      <c r="C70" s="48">
        <v>0</v>
      </c>
      <c r="E70" s="48">
        <v>0</v>
      </c>
      <c r="F70" s="47">
        <v>0</v>
      </c>
    </row>
    <row r="71" spans="1:6">
      <c r="A71" s="47">
        <v>54</v>
      </c>
      <c r="B71" s="52">
        <v>46235</v>
      </c>
      <c r="C71" s="48">
        <f>C$10</f>
        <v>200411</v>
      </c>
      <c r="E71" s="48">
        <f>E$10</f>
        <v>252555</v>
      </c>
      <c r="F71" s="47">
        <v>1</v>
      </c>
    </row>
    <row r="72" spans="1:6">
      <c r="A72" s="47">
        <v>55</v>
      </c>
      <c r="B72" s="52">
        <v>46266</v>
      </c>
      <c r="C72" s="48">
        <v>0</v>
      </c>
      <c r="E72" s="48">
        <v>0</v>
      </c>
      <c r="F72" s="47">
        <v>0</v>
      </c>
    </row>
    <row r="73" spans="1:6">
      <c r="A73" s="47">
        <v>56</v>
      </c>
      <c r="B73" s="52">
        <v>46296</v>
      </c>
      <c r="C73" s="48">
        <v>0</v>
      </c>
      <c r="E73" s="48">
        <v>0</v>
      </c>
      <c r="F73" s="47">
        <v>0</v>
      </c>
    </row>
    <row r="74" spans="1:6">
      <c r="A74" s="47">
        <v>57</v>
      </c>
      <c r="B74" s="52">
        <v>46327</v>
      </c>
      <c r="C74" s="48">
        <f>C$10</f>
        <v>200411</v>
      </c>
      <c r="E74" s="48">
        <f>E$10</f>
        <v>252555</v>
      </c>
      <c r="F74" s="47">
        <v>1</v>
      </c>
    </row>
    <row r="75" spans="1:6">
      <c r="A75" s="47">
        <v>58</v>
      </c>
      <c r="B75" s="52">
        <v>46357</v>
      </c>
      <c r="C75" s="48">
        <v>0</v>
      </c>
      <c r="E75" s="48">
        <v>0</v>
      </c>
      <c r="F75" s="47">
        <v>0</v>
      </c>
    </row>
    <row r="76" spans="1:6">
      <c r="A76" s="47">
        <v>59</v>
      </c>
      <c r="B76" s="52">
        <v>46388</v>
      </c>
      <c r="C76" s="48">
        <v>0</v>
      </c>
      <c r="E76" s="48">
        <v>0</v>
      </c>
      <c r="F76" s="47">
        <v>0</v>
      </c>
    </row>
    <row r="77" spans="1:6">
      <c r="A77" s="47">
        <v>60</v>
      </c>
      <c r="B77" s="52">
        <v>46419</v>
      </c>
      <c r="C77" s="48">
        <f>C$10</f>
        <v>200411</v>
      </c>
      <c r="E77" s="48">
        <f>E11</f>
        <v>252560</v>
      </c>
      <c r="F77" s="47">
        <v>1</v>
      </c>
    </row>
    <row r="78" spans="1:6">
      <c r="A78" s="47">
        <v>61</v>
      </c>
      <c r="B78" s="52">
        <v>46447</v>
      </c>
      <c r="C78" s="48">
        <v>0</v>
      </c>
      <c r="E78" s="48"/>
      <c r="F78" s="47">
        <v>0</v>
      </c>
    </row>
    <row r="79" spans="1:6">
      <c r="A79" s="47">
        <v>62</v>
      </c>
      <c r="B79" s="52">
        <v>46478</v>
      </c>
      <c r="C79" s="48">
        <v>0</v>
      </c>
      <c r="E79" s="48"/>
      <c r="F79" s="47">
        <v>0</v>
      </c>
    </row>
    <row r="80" spans="1:6">
      <c r="A80" s="47">
        <v>63</v>
      </c>
      <c r="B80" s="52">
        <v>46508</v>
      </c>
      <c r="C80" s="48">
        <f>C$10</f>
        <v>200411</v>
      </c>
      <c r="E80" s="48"/>
      <c r="F80" s="47">
        <v>0</v>
      </c>
    </row>
    <row r="81" spans="1:6">
      <c r="A81" s="47">
        <v>64</v>
      </c>
      <c r="B81" s="52">
        <v>46539</v>
      </c>
      <c r="C81" s="48">
        <v>0</v>
      </c>
      <c r="E81" s="48"/>
      <c r="F81" s="47">
        <v>0</v>
      </c>
    </row>
    <row r="82" spans="1:6">
      <c r="A82" s="47">
        <v>65</v>
      </c>
      <c r="B82" s="52">
        <v>46569</v>
      </c>
      <c r="C82" s="48">
        <v>0</v>
      </c>
      <c r="E82" s="48"/>
      <c r="F82" s="47">
        <v>0</v>
      </c>
    </row>
    <row r="83" spans="1:6">
      <c r="A83" s="47">
        <v>66</v>
      </c>
      <c r="B83" s="52">
        <v>46600</v>
      </c>
      <c r="C83" s="48">
        <f>C$10</f>
        <v>200411</v>
      </c>
      <c r="E83" s="48"/>
      <c r="F83" s="47">
        <v>0</v>
      </c>
    </row>
    <row r="84" spans="1:6">
      <c r="A84" s="47">
        <v>67</v>
      </c>
      <c r="B84" s="52">
        <v>46631</v>
      </c>
      <c r="C84" s="48">
        <v>0</v>
      </c>
      <c r="E84" s="48"/>
      <c r="F84" s="47">
        <v>0</v>
      </c>
    </row>
    <row r="85" spans="1:6">
      <c r="A85" s="47">
        <v>68</v>
      </c>
      <c r="B85" s="52">
        <v>46661</v>
      </c>
      <c r="C85" s="48">
        <v>0</v>
      </c>
      <c r="E85" s="48"/>
      <c r="F85" s="47">
        <v>0</v>
      </c>
    </row>
    <row r="86" spans="1:6">
      <c r="A86" s="47">
        <v>69</v>
      </c>
      <c r="B86" s="52">
        <v>46692</v>
      </c>
      <c r="C86" s="48">
        <f>C$10</f>
        <v>200411</v>
      </c>
      <c r="E86" s="48"/>
      <c r="F86" s="47">
        <v>0</v>
      </c>
    </row>
    <row r="87" spans="1:6">
      <c r="A87" s="47">
        <v>70</v>
      </c>
      <c r="B87" s="52">
        <v>46722</v>
      </c>
      <c r="C87" s="48">
        <v>0</v>
      </c>
      <c r="E87" s="48"/>
      <c r="F87" s="47">
        <v>0</v>
      </c>
    </row>
    <row r="88" spans="1:6">
      <c r="A88" s="47">
        <v>71</v>
      </c>
      <c r="B88" s="52">
        <v>46753</v>
      </c>
      <c r="C88" s="48">
        <v>0</v>
      </c>
      <c r="E88" s="48"/>
      <c r="F88" s="47">
        <v>0</v>
      </c>
    </row>
    <row r="89" spans="1:6">
      <c r="A89" s="47">
        <v>72</v>
      </c>
      <c r="B89" s="52">
        <v>46784</v>
      </c>
      <c r="C89" s="48">
        <f>C$10</f>
        <v>200411</v>
      </c>
      <c r="E89" s="48"/>
      <c r="F89" s="47">
        <v>0</v>
      </c>
    </row>
    <row r="90" spans="1:6">
      <c r="A90" s="47">
        <v>73</v>
      </c>
      <c r="B90" s="52">
        <v>46813</v>
      </c>
      <c r="C90" s="48">
        <v>0</v>
      </c>
      <c r="E90" s="48"/>
      <c r="F90" s="47">
        <v>0</v>
      </c>
    </row>
    <row r="91" spans="1:6">
      <c r="A91" s="47">
        <v>74</v>
      </c>
      <c r="B91" s="52">
        <v>46844</v>
      </c>
      <c r="C91" s="48">
        <v>0</v>
      </c>
      <c r="E91" s="48"/>
      <c r="F91" s="47">
        <v>0</v>
      </c>
    </row>
    <row r="92" spans="1:6">
      <c r="A92" s="47">
        <v>75</v>
      </c>
      <c r="B92" s="52">
        <v>46874</v>
      </c>
      <c r="C92" s="48">
        <f>C$10</f>
        <v>200411</v>
      </c>
      <c r="E92" s="48"/>
      <c r="F92" s="47">
        <v>0</v>
      </c>
    </row>
    <row r="93" spans="1:6">
      <c r="A93" s="47">
        <v>76</v>
      </c>
      <c r="B93" s="52">
        <v>46905</v>
      </c>
      <c r="C93" s="48">
        <v>0</v>
      </c>
      <c r="E93" s="48"/>
      <c r="F93" s="47">
        <v>0</v>
      </c>
    </row>
    <row r="94" spans="1:6">
      <c r="A94" s="47">
        <v>77</v>
      </c>
      <c r="B94" s="52">
        <v>46935</v>
      </c>
      <c r="C94" s="48">
        <v>0</v>
      </c>
      <c r="E94" s="48"/>
      <c r="F94" s="47">
        <v>0</v>
      </c>
    </row>
    <row r="95" spans="1:6">
      <c r="A95" s="47">
        <v>78</v>
      </c>
      <c r="B95" s="52">
        <v>46966</v>
      </c>
      <c r="C95" s="48">
        <f>C$10</f>
        <v>200411</v>
      </c>
      <c r="E95" s="48"/>
      <c r="F95" s="47">
        <v>0</v>
      </c>
    </row>
    <row r="96" spans="1:6">
      <c r="A96" s="47">
        <v>79</v>
      </c>
      <c r="B96" s="52">
        <v>46997</v>
      </c>
      <c r="C96" s="48">
        <v>0</v>
      </c>
      <c r="E96" s="48"/>
      <c r="F96" s="47">
        <v>0</v>
      </c>
    </row>
    <row r="97" spans="1:6">
      <c r="A97" s="47">
        <v>80</v>
      </c>
      <c r="B97" s="52">
        <v>47027</v>
      </c>
      <c r="C97" s="48">
        <v>0</v>
      </c>
      <c r="E97" s="48"/>
      <c r="F97" s="47">
        <v>0</v>
      </c>
    </row>
    <row r="98" spans="1:6">
      <c r="A98" s="47">
        <v>81</v>
      </c>
      <c r="B98" s="52">
        <v>47058</v>
      </c>
      <c r="C98" s="48">
        <f>C$10</f>
        <v>200411</v>
      </c>
      <c r="E98" s="48"/>
      <c r="F98" s="47">
        <v>0</v>
      </c>
    </row>
    <row r="99" spans="1:6">
      <c r="A99" s="47">
        <v>82</v>
      </c>
      <c r="B99" s="52">
        <v>47088</v>
      </c>
      <c r="C99" s="48">
        <v>0</v>
      </c>
      <c r="E99" s="48"/>
      <c r="F99" s="47">
        <v>0</v>
      </c>
    </row>
    <row r="100" spans="1:6">
      <c r="A100" s="47">
        <v>83</v>
      </c>
      <c r="B100" s="52">
        <v>47119</v>
      </c>
      <c r="C100" s="48">
        <v>0</v>
      </c>
      <c r="E100" s="48"/>
      <c r="F100" s="47">
        <v>0</v>
      </c>
    </row>
    <row r="101" spans="1:6">
      <c r="A101" s="47">
        <v>84</v>
      </c>
      <c r="B101" s="52">
        <v>47150</v>
      </c>
      <c r="C101" s="48">
        <f>C$10</f>
        <v>200411</v>
      </c>
      <c r="E101" s="48"/>
      <c r="F101" s="47">
        <v>0</v>
      </c>
    </row>
    <row r="102" spans="1:6">
      <c r="A102" s="47">
        <v>85</v>
      </c>
      <c r="B102" s="52">
        <v>47178</v>
      </c>
      <c r="C102" s="48">
        <v>0</v>
      </c>
      <c r="E102" s="48"/>
      <c r="F102" s="47">
        <v>0</v>
      </c>
    </row>
    <row r="103" spans="1:6">
      <c r="A103" s="47">
        <v>86</v>
      </c>
      <c r="B103" s="52">
        <v>47209</v>
      </c>
      <c r="C103" s="48">
        <v>0</v>
      </c>
      <c r="E103" s="48"/>
      <c r="F103" s="47">
        <v>0</v>
      </c>
    </row>
    <row r="104" spans="1:6">
      <c r="A104" s="47">
        <v>87</v>
      </c>
      <c r="B104" s="52">
        <v>47239</v>
      </c>
      <c r="C104" s="48">
        <f>C$10</f>
        <v>200411</v>
      </c>
      <c r="E104" s="48"/>
      <c r="F104" s="47">
        <v>0</v>
      </c>
    </row>
    <row r="105" spans="1:6">
      <c r="A105" s="47">
        <v>88</v>
      </c>
      <c r="B105" s="52">
        <v>47270</v>
      </c>
      <c r="C105" s="48">
        <v>0</v>
      </c>
      <c r="E105" s="48"/>
      <c r="F105" s="47">
        <v>0</v>
      </c>
    </row>
    <row r="106" spans="1:6">
      <c r="A106" s="47">
        <v>89</v>
      </c>
      <c r="B106" s="52">
        <v>47300</v>
      </c>
      <c r="C106" s="48">
        <v>0</v>
      </c>
      <c r="E106" s="48"/>
      <c r="F106" s="47">
        <v>0</v>
      </c>
    </row>
    <row r="107" spans="1:6">
      <c r="A107" s="47">
        <v>90</v>
      </c>
      <c r="B107" s="52">
        <v>47331</v>
      </c>
      <c r="C107" s="48">
        <f>C$10</f>
        <v>200411</v>
      </c>
      <c r="E107" s="48"/>
      <c r="F107" s="47">
        <v>0</v>
      </c>
    </row>
    <row r="108" spans="1:6">
      <c r="A108" s="47">
        <v>91</v>
      </c>
      <c r="B108" s="52">
        <v>47362</v>
      </c>
      <c r="C108" s="48">
        <v>0</v>
      </c>
      <c r="E108" s="48"/>
      <c r="F108" s="47">
        <v>0</v>
      </c>
    </row>
    <row r="109" spans="1:6">
      <c r="A109" s="47">
        <v>92</v>
      </c>
      <c r="B109" s="52">
        <v>47392</v>
      </c>
      <c r="C109" s="48">
        <v>0</v>
      </c>
      <c r="E109" s="48"/>
      <c r="F109" s="47">
        <v>0</v>
      </c>
    </row>
    <row r="110" spans="1:6">
      <c r="A110" s="47">
        <v>93</v>
      </c>
      <c r="B110" s="52">
        <v>47423</v>
      </c>
      <c r="C110" s="48">
        <f>C$10</f>
        <v>200411</v>
      </c>
      <c r="E110" s="48"/>
      <c r="F110" s="47">
        <v>0</v>
      </c>
    </row>
    <row r="111" spans="1:6">
      <c r="A111" s="47">
        <v>94</v>
      </c>
      <c r="B111" s="52">
        <v>47453</v>
      </c>
      <c r="C111" s="48">
        <v>0</v>
      </c>
      <c r="E111" s="48"/>
      <c r="F111" s="47">
        <v>0</v>
      </c>
    </row>
    <row r="112" spans="1:6">
      <c r="A112" s="47">
        <v>95</v>
      </c>
      <c r="B112" s="52">
        <v>47484</v>
      </c>
      <c r="C112" s="48">
        <v>0</v>
      </c>
      <c r="E112" s="48"/>
      <c r="F112" s="47">
        <v>0</v>
      </c>
    </row>
    <row r="113" spans="1:6">
      <c r="A113" s="47">
        <v>96</v>
      </c>
      <c r="B113" s="52">
        <v>47515</v>
      </c>
      <c r="C113" s="48">
        <f>C11</f>
        <v>200436</v>
      </c>
      <c r="E113" s="48"/>
      <c r="F113" s="47">
        <v>0</v>
      </c>
    </row>
    <row r="114" spans="1:6">
      <c r="A114" s="47">
        <v>97</v>
      </c>
      <c r="B114" s="52">
        <v>47543</v>
      </c>
      <c r="C114" s="48"/>
      <c r="E114" s="48"/>
      <c r="F114" s="47">
        <v>0</v>
      </c>
    </row>
    <row r="115" spans="1:6">
      <c r="A115" s="47">
        <v>98</v>
      </c>
      <c r="B115" s="52">
        <v>47574</v>
      </c>
      <c r="C115" s="48"/>
      <c r="E115" s="48"/>
      <c r="F115" s="47">
        <v>0</v>
      </c>
    </row>
    <row r="116" spans="1:6">
      <c r="A116" s="47">
        <v>99</v>
      </c>
      <c r="B116" s="52">
        <v>47604</v>
      </c>
      <c r="C116" s="48"/>
      <c r="E116" s="48"/>
      <c r="F116" s="47">
        <v>0</v>
      </c>
    </row>
    <row r="117" spans="1:6">
      <c r="A117" s="47">
        <v>100</v>
      </c>
      <c r="B117" s="52">
        <v>47635</v>
      </c>
      <c r="C117" s="48"/>
      <c r="E117" s="48"/>
      <c r="F117" s="47">
        <v>0</v>
      </c>
    </row>
    <row r="118" spans="1:6">
      <c r="A118" s="47">
        <v>101</v>
      </c>
      <c r="B118" s="52">
        <v>47665</v>
      </c>
      <c r="C118" s="48"/>
      <c r="E118" s="48"/>
      <c r="F118" s="47">
        <v>0</v>
      </c>
    </row>
    <row r="119" spans="1:6">
      <c r="A119" s="47">
        <v>102</v>
      </c>
      <c r="B119" s="52">
        <v>47696</v>
      </c>
      <c r="C119" s="48"/>
      <c r="E119" s="48"/>
      <c r="F119" s="47">
        <v>0</v>
      </c>
    </row>
    <row r="120" spans="1:6">
      <c r="A120" s="47">
        <v>103</v>
      </c>
      <c r="B120" s="52">
        <v>47727</v>
      </c>
      <c r="C120" s="48"/>
      <c r="E120" s="48"/>
      <c r="F120" s="47">
        <v>0</v>
      </c>
    </row>
    <row r="121" spans="1:6">
      <c r="A121" s="47">
        <v>104</v>
      </c>
      <c r="B121" s="52">
        <v>47757</v>
      </c>
      <c r="C121" s="48"/>
      <c r="E121" s="48"/>
      <c r="F121" s="47">
        <v>0</v>
      </c>
    </row>
    <row r="122" spans="1:6">
      <c r="A122" s="47">
        <v>105</v>
      </c>
      <c r="B122" s="52">
        <v>47788</v>
      </c>
      <c r="C122" s="48"/>
      <c r="E122" s="48"/>
      <c r="F122" s="47">
        <v>0</v>
      </c>
    </row>
    <row r="123" spans="1:6">
      <c r="A123" s="47">
        <v>106</v>
      </c>
      <c r="B123" s="52">
        <v>47818</v>
      </c>
      <c r="C123" s="48"/>
      <c r="E123" s="48"/>
      <c r="F123" s="47">
        <v>0</v>
      </c>
    </row>
    <row r="124" spans="1:6">
      <c r="A124" s="51" t="s">
        <v>25</v>
      </c>
      <c r="B124" s="52"/>
      <c r="C124" s="48">
        <f>SUM(C16:C123)</f>
        <v>6903074</v>
      </c>
      <c r="E124" s="48">
        <f>SUM(E16:E123)</f>
        <v>6179165</v>
      </c>
    </row>
    <row r="125" spans="1:6">
      <c r="A125" s="51" t="s">
        <v>26</v>
      </c>
      <c r="B125" s="52"/>
      <c r="E125" s="48">
        <f>E124-C124</f>
        <v>-723909</v>
      </c>
    </row>
    <row r="126" spans="1:6">
      <c r="A126" s="51" t="s">
        <v>27</v>
      </c>
      <c r="B126" s="52"/>
      <c r="E126" s="53">
        <f>E125/C124</f>
        <v>-0.10486762853766307</v>
      </c>
    </row>
    <row r="127" spans="1:6">
      <c r="B127" s="52"/>
    </row>
    <row r="128" spans="1:6">
      <c r="B128" s="52"/>
    </row>
    <row r="129" spans="2:2">
      <c r="B129" s="52"/>
    </row>
    <row r="130" spans="2:2">
      <c r="B130" s="52"/>
    </row>
    <row r="131" spans="2:2">
      <c r="B131" s="52"/>
    </row>
    <row r="132" spans="2:2">
      <c r="B132" s="52"/>
    </row>
    <row r="133" spans="2:2">
      <c r="B133" s="52"/>
    </row>
    <row r="134" spans="2:2">
      <c r="B134" s="5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orig</vt:lpstr>
      <vt:lpstr>mod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Hussein ElSayed</dc:creator>
  <cp:lastModifiedBy>NotMe</cp:lastModifiedBy>
  <dcterms:created xsi:type="dcterms:W3CDTF">2022-03-02T11:47:37Z</dcterms:created>
  <dcterms:modified xsi:type="dcterms:W3CDTF">2022-03-06T14:18:24Z</dcterms:modified>
</cp:coreProperties>
</file>