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tus\OneDrive\Desktop\Ecosaver\Calculations\"/>
    </mc:Choice>
  </mc:AlternateContent>
  <xr:revisionPtr revIDLastSave="0" documentId="13_ncr:1_{93DB807D-61E0-4080-B646-5C74E0433D9A}" xr6:coauthVersionLast="47" xr6:coauthVersionMax="47" xr10:uidLastSave="{00000000-0000-0000-0000-000000000000}"/>
  <bookViews>
    <workbookView xWindow="-120" yWindow="-120" windowWidth="38640" windowHeight="15720" activeTab="4" xr2:uid="{4EDAF079-D35C-4B07-A506-D9B5A64FE635}"/>
  </bookViews>
  <sheets>
    <sheet name="Rate Card Facts" sheetId="3" r:id="rId1"/>
    <sheet name="Actuals" sheetId="2" r:id="rId2"/>
    <sheet name="Main Actuals" sheetId="5" r:id="rId3"/>
    <sheet name="Main Safety" sheetId="6" r:id="rId4"/>
    <sheet name="50%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" i="4" l="1"/>
  <c r="R3" i="4"/>
  <c r="Q4" i="4"/>
  <c r="R4" i="4"/>
  <c r="Q5" i="4"/>
  <c r="R5" i="4"/>
  <c r="Q6" i="4"/>
  <c r="R6" i="4"/>
  <c r="Q7" i="4"/>
  <c r="R7" i="4"/>
  <c r="Q8" i="4"/>
  <c r="R8" i="4"/>
  <c r="Q9" i="4"/>
  <c r="R9" i="4"/>
  <c r="Q10" i="4"/>
  <c r="R10" i="4"/>
  <c r="Q11" i="4"/>
  <c r="R11" i="4"/>
  <c r="Q12" i="4"/>
  <c r="R12" i="4"/>
  <c r="Q13" i="4"/>
  <c r="R13" i="4"/>
  <c r="Q14" i="4"/>
  <c r="R14" i="4"/>
  <c r="Q15" i="4"/>
  <c r="R15" i="4"/>
  <c r="Q16" i="4"/>
  <c r="R16" i="4"/>
  <c r="Q17" i="4"/>
  <c r="R17" i="4"/>
  <c r="Q18" i="4"/>
  <c r="R18" i="4"/>
  <c r="Q19" i="4"/>
  <c r="R19" i="4"/>
  <c r="Q20" i="4"/>
  <c r="R20" i="4"/>
  <c r="Q22" i="4"/>
  <c r="R22" i="4"/>
  <c r="Q23" i="4"/>
  <c r="R23" i="4"/>
  <c r="Q24" i="4"/>
  <c r="R24" i="4"/>
  <c r="Q25" i="4"/>
  <c r="R25" i="4"/>
  <c r="Q26" i="4"/>
  <c r="R26" i="4"/>
  <c r="Q27" i="4"/>
  <c r="R27" i="4"/>
  <c r="Q28" i="4"/>
  <c r="R28" i="4"/>
  <c r="Q29" i="4"/>
  <c r="R29" i="4"/>
  <c r="Q30" i="4"/>
  <c r="R30" i="4"/>
  <c r="Q31" i="4"/>
  <c r="R31" i="4"/>
  <c r="Q32" i="4"/>
  <c r="R32" i="4"/>
  <c r="Q33" i="4"/>
  <c r="R33" i="4"/>
  <c r="Q34" i="4"/>
  <c r="R34" i="4"/>
  <c r="Q35" i="4"/>
  <c r="R35" i="4"/>
  <c r="Q36" i="4"/>
  <c r="R36" i="4"/>
  <c r="R2" i="4"/>
  <c r="Q2" i="4"/>
  <c r="F37" i="2" l="1"/>
  <c r="F35" i="2" s="1"/>
  <c r="F38" i="2"/>
  <c r="F36" i="2" s="1"/>
  <c r="L38" i="2"/>
  <c r="L37" i="2"/>
  <c r="G37" i="2"/>
  <c r="G38" i="2" s="1"/>
  <c r="L26" i="2"/>
  <c r="L27" i="2"/>
  <c r="L28" i="2"/>
  <c r="L29" i="2"/>
  <c r="L30" i="2"/>
  <c r="L31" i="2"/>
  <c r="L32" i="2"/>
  <c r="L33" i="2"/>
  <c r="L36" i="2"/>
  <c r="L34" i="2"/>
  <c r="L35" i="2"/>
  <c r="G26" i="2"/>
  <c r="G27" i="2" s="1"/>
  <c r="G28" i="2" s="1"/>
  <c r="G29" i="2" s="1"/>
  <c r="G30" i="2" s="1"/>
  <c r="G31" i="2" s="1"/>
  <c r="G32" i="2" s="1"/>
  <c r="G33" i="2" s="1"/>
  <c r="G36" i="2" s="1"/>
  <c r="G34" i="2" s="1"/>
  <c r="G35" i="2" s="1"/>
  <c r="F26" i="2"/>
  <c r="F27" i="2" s="1"/>
  <c r="L25" i="2"/>
  <c r="J25" i="2"/>
  <c r="O5" i="3"/>
  <c r="H34" i="4"/>
  <c r="H35" i="4" s="1"/>
  <c r="H36" i="4" s="1"/>
  <c r="G34" i="4"/>
  <c r="G35" i="4" s="1"/>
  <c r="H32" i="4"/>
  <c r="G32" i="4"/>
  <c r="J24" i="4"/>
  <c r="J25" i="4" s="1"/>
  <c r="J26" i="4" s="1"/>
  <c r="J27" i="4" s="1"/>
  <c r="J28" i="4" s="1"/>
  <c r="J29" i="4" s="1"/>
  <c r="J30" i="4" s="1"/>
  <c r="J31" i="4" s="1"/>
  <c r="J32" i="4" s="1"/>
  <c r="J33" i="4" s="1"/>
  <c r="J34" i="4" s="1"/>
  <c r="J35" i="4" s="1"/>
  <c r="J36" i="4" s="1"/>
  <c r="I24" i="4"/>
  <c r="I25" i="4" s="1"/>
  <c r="I26" i="4" s="1"/>
  <c r="I27" i="4" s="1"/>
  <c r="I28" i="4" s="1"/>
  <c r="I29" i="4" s="1"/>
  <c r="I30" i="4" s="1"/>
  <c r="I31" i="4" s="1"/>
  <c r="H24" i="4"/>
  <c r="H25" i="4" s="1"/>
  <c r="H26" i="4" s="1"/>
  <c r="H27" i="4" s="1"/>
  <c r="H28" i="4" s="1"/>
  <c r="H29" i="4" s="1"/>
  <c r="H30" i="4" s="1"/>
  <c r="G24" i="4"/>
  <c r="L23" i="4"/>
  <c r="L24" i="4" s="1"/>
  <c r="L25" i="4" s="1"/>
  <c r="K23" i="4"/>
  <c r="I18" i="4"/>
  <c r="I19" i="4" s="1"/>
  <c r="I20" i="4" s="1"/>
  <c r="H18" i="4"/>
  <c r="H19" i="4" s="1"/>
  <c r="H20" i="4" s="1"/>
  <c r="G18" i="4"/>
  <c r="G19" i="4" s="1"/>
  <c r="J13" i="4"/>
  <c r="J14" i="4" s="1"/>
  <c r="J15" i="4" s="1"/>
  <c r="J16" i="4" s="1"/>
  <c r="J17" i="4" s="1"/>
  <c r="I13" i="4"/>
  <c r="I14" i="4" s="1"/>
  <c r="I15" i="4" s="1"/>
  <c r="I16" i="4" s="1"/>
  <c r="H13" i="4"/>
  <c r="H14" i="4" s="1"/>
  <c r="H15" i="4" s="1"/>
  <c r="G13" i="4"/>
  <c r="G14" i="4" s="1"/>
  <c r="K12" i="4"/>
  <c r="K13" i="4" s="1"/>
  <c r="L4" i="4"/>
  <c r="M4" i="4" s="1"/>
  <c r="L3" i="4"/>
  <c r="M3" i="4" s="1"/>
  <c r="J3" i="4"/>
  <c r="J4" i="4" s="1"/>
  <c r="J5" i="4" s="1"/>
  <c r="J6" i="4" s="1"/>
  <c r="J7" i="4" s="1"/>
  <c r="J8" i="4" s="1"/>
  <c r="J9" i="4" s="1"/>
  <c r="J10" i="4" s="1"/>
  <c r="J11" i="4" s="1"/>
  <c r="I3" i="4"/>
  <c r="I4" i="4" s="1"/>
  <c r="I5" i="4" s="1"/>
  <c r="I6" i="4" s="1"/>
  <c r="I7" i="4" s="1"/>
  <c r="I8" i="4" s="1"/>
  <c r="I9" i="4" s="1"/>
  <c r="I10" i="4" s="1"/>
  <c r="I11" i="4" s="1"/>
  <c r="H3" i="4"/>
  <c r="H4" i="4" s="1"/>
  <c r="H5" i="4" s="1"/>
  <c r="H6" i="4" s="1"/>
  <c r="H7" i="4" s="1"/>
  <c r="H8" i="4" s="1"/>
  <c r="H9" i="4" s="1"/>
  <c r="H10" i="4" s="1"/>
  <c r="H11" i="4" s="1"/>
  <c r="G3" i="4"/>
  <c r="M2" i="4"/>
  <c r="K2" i="4"/>
  <c r="O31" i="3"/>
  <c r="O32" i="3" s="1"/>
  <c r="O26" i="3"/>
  <c r="O27" i="3" s="1"/>
  <c r="O28" i="3" s="1"/>
  <c r="O29" i="3" s="1"/>
  <c r="O30" i="3" s="1"/>
  <c r="O23" i="3"/>
  <c r="L23" i="3"/>
  <c r="M23" i="3" s="1"/>
  <c r="K23" i="3"/>
  <c r="J24" i="3"/>
  <c r="J25" i="3" s="1"/>
  <c r="J26" i="3" s="1"/>
  <c r="J27" i="3" s="1"/>
  <c r="J28" i="3" s="1"/>
  <c r="J29" i="3" s="1"/>
  <c r="J30" i="3" s="1"/>
  <c r="J31" i="3" s="1"/>
  <c r="J32" i="3" s="1"/>
  <c r="J33" i="3" s="1"/>
  <c r="I24" i="3"/>
  <c r="I25" i="3" s="1"/>
  <c r="I26" i="3" s="1"/>
  <c r="I27" i="3" s="1"/>
  <c r="I28" i="3" s="1"/>
  <c r="I29" i="3" s="1"/>
  <c r="I30" i="3" s="1"/>
  <c r="I31" i="3" s="1"/>
  <c r="H34" i="3"/>
  <c r="H35" i="3" s="1"/>
  <c r="H36" i="3" s="1"/>
  <c r="H32" i="3"/>
  <c r="H24" i="3"/>
  <c r="H25" i="3" s="1"/>
  <c r="H26" i="3" s="1"/>
  <c r="H27" i="3" s="1"/>
  <c r="H28" i="3" s="1"/>
  <c r="H29" i="3" s="1"/>
  <c r="H30" i="3" s="1"/>
  <c r="G34" i="3"/>
  <c r="G35" i="3" s="1"/>
  <c r="G32" i="3"/>
  <c r="G24" i="3"/>
  <c r="O16" i="3"/>
  <c r="N18" i="2"/>
  <c r="N15" i="2"/>
  <c r="N7" i="2"/>
  <c r="N8" i="2" s="1"/>
  <c r="N4" i="2"/>
  <c r="O14" i="3"/>
  <c r="O3" i="3"/>
  <c r="I18" i="3"/>
  <c r="I19" i="3" s="1"/>
  <c r="I20" i="3" s="1"/>
  <c r="H18" i="3"/>
  <c r="H19" i="3" s="1"/>
  <c r="H20" i="3" s="1"/>
  <c r="G18" i="3"/>
  <c r="G19" i="3" s="1"/>
  <c r="J13" i="3"/>
  <c r="J14" i="3" s="1"/>
  <c r="J15" i="3" s="1"/>
  <c r="J16" i="3" s="1"/>
  <c r="I13" i="3"/>
  <c r="I14" i="3" s="1"/>
  <c r="I15" i="3" s="1"/>
  <c r="I16" i="3" s="1"/>
  <c r="H13" i="3"/>
  <c r="H14" i="3" s="1"/>
  <c r="H15" i="3" s="1"/>
  <c r="G13" i="3"/>
  <c r="G14" i="3" s="1"/>
  <c r="G15" i="3" s="1"/>
  <c r="K12" i="3"/>
  <c r="K13" i="3" s="1"/>
  <c r="L3" i="3"/>
  <c r="M3" i="3" s="1"/>
  <c r="J3" i="3"/>
  <c r="J4" i="3" s="1"/>
  <c r="J5" i="3" s="1"/>
  <c r="J6" i="3" s="1"/>
  <c r="J7" i="3" s="1"/>
  <c r="J8" i="3" s="1"/>
  <c r="J9" i="3" s="1"/>
  <c r="J10" i="3" s="1"/>
  <c r="J11" i="3" s="1"/>
  <c r="I3" i="3"/>
  <c r="I4" i="3" s="1"/>
  <c r="I5" i="3" s="1"/>
  <c r="I6" i="3" s="1"/>
  <c r="I7" i="3" s="1"/>
  <c r="I8" i="3" s="1"/>
  <c r="I9" i="3" s="1"/>
  <c r="I10" i="3" s="1"/>
  <c r="I11" i="3" s="1"/>
  <c r="H3" i="3"/>
  <c r="H4" i="3" s="1"/>
  <c r="H5" i="3" s="1"/>
  <c r="H6" i="3" s="1"/>
  <c r="H7" i="3" s="1"/>
  <c r="H8" i="3" s="1"/>
  <c r="H9" i="3" s="1"/>
  <c r="H10" i="3" s="1"/>
  <c r="H11" i="3" s="1"/>
  <c r="G3" i="3"/>
  <c r="G4" i="3" s="1"/>
  <c r="M2" i="3"/>
  <c r="K2" i="3"/>
  <c r="I14" i="2"/>
  <c r="I15" i="2" s="1"/>
  <c r="I16" i="2" s="1"/>
  <c r="I17" i="2" s="1"/>
  <c r="I18" i="2" s="1"/>
  <c r="I19" i="2" s="1"/>
  <c r="H14" i="2"/>
  <c r="H15" i="2" s="1"/>
  <c r="H16" i="2" s="1"/>
  <c r="H17" i="2" s="1"/>
  <c r="H18" i="2" s="1"/>
  <c r="H19" i="2" s="1"/>
  <c r="H20" i="2" s="1"/>
  <c r="H21" i="2" s="1"/>
  <c r="H22" i="2" s="1"/>
  <c r="G14" i="2"/>
  <c r="G15" i="2" s="1"/>
  <c r="G16" i="2" s="1"/>
  <c r="G17" i="2" s="1"/>
  <c r="F14" i="2"/>
  <c r="J13" i="2"/>
  <c r="J14" i="2" s="1"/>
  <c r="G20" i="2"/>
  <c r="G21" i="2" s="1"/>
  <c r="G22" i="2" s="1"/>
  <c r="K4" i="2"/>
  <c r="K5" i="2" s="1"/>
  <c r="I4" i="2"/>
  <c r="I5" i="2" s="1"/>
  <c r="I6" i="2" s="1"/>
  <c r="I7" i="2" s="1"/>
  <c r="I8" i="2" s="1"/>
  <c r="I9" i="2" s="1"/>
  <c r="I10" i="2" s="1"/>
  <c r="I11" i="2" s="1"/>
  <c r="I12" i="2" s="1"/>
  <c r="H4" i="2"/>
  <c r="H5" i="2" s="1"/>
  <c r="H6" i="2" s="1"/>
  <c r="H7" i="2" s="1"/>
  <c r="H8" i="2" s="1"/>
  <c r="H9" i="2" s="1"/>
  <c r="H10" i="2" s="1"/>
  <c r="H11" i="2" s="1"/>
  <c r="H12" i="2" s="1"/>
  <c r="G4" i="2"/>
  <c r="G5" i="2" s="1"/>
  <c r="G6" i="2" s="1"/>
  <c r="G7" i="2" s="1"/>
  <c r="G8" i="2" s="1"/>
  <c r="G9" i="2" s="1"/>
  <c r="G10" i="2" s="1"/>
  <c r="G11" i="2" s="1"/>
  <c r="G12" i="2" s="1"/>
  <c r="F4" i="2"/>
  <c r="L3" i="2"/>
  <c r="J3" i="2"/>
  <c r="J38" i="2" l="1"/>
  <c r="M38" i="2" s="1"/>
  <c r="J37" i="2"/>
  <c r="M37" i="2" s="1"/>
  <c r="J27" i="2"/>
  <c r="M27" i="2" s="1"/>
  <c r="J26" i="2"/>
  <c r="M26" i="2" s="1"/>
  <c r="M25" i="2"/>
  <c r="F28" i="2"/>
  <c r="J28" i="2" s="1"/>
  <c r="M28" i="2" s="1"/>
  <c r="N16" i="2"/>
  <c r="N23" i="3"/>
  <c r="P23" i="3" s="1"/>
  <c r="Q23" i="3" s="1"/>
  <c r="N2" i="4"/>
  <c r="M23" i="4"/>
  <c r="N23" i="4" s="1"/>
  <c r="K16" i="4"/>
  <c r="K3" i="4"/>
  <c r="N3" i="4" s="1"/>
  <c r="K24" i="4"/>
  <c r="M25" i="4"/>
  <c r="L26" i="4"/>
  <c r="G15" i="4"/>
  <c r="K15" i="4" s="1"/>
  <c r="K14" i="4"/>
  <c r="I32" i="4"/>
  <c r="I33" i="4" s="1"/>
  <c r="K31" i="4"/>
  <c r="K17" i="4"/>
  <c r="J18" i="4"/>
  <c r="J19" i="4" s="1"/>
  <c r="J20" i="4" s="1"/>
  <c r="G20" i="4"/>
  <c r="M24" i="4"/>
  <c r="G36" i="4"/>
  <c r="G4" i="4"/>
  <c r="G25" i="4"/>
  <c r="L5" i="4"/>
  <c r="O33" i="3"/>
  <c r="O34" i="3" s="1"/>
  <c r="K24" i="3"/>
  <c r="J34" i="3"/>
  <c r="J35" i="3" s="1"/>
  <c r="J36" i="3" s="1"/>
  <c r="G36" i="3"/>
  <c r="K31" i="3"/>
  <c r="I32" i="3"/>
  <c r="K16" i="3"/>
  <c r="L24" i="3"/>
  <c r="G25" i="3"/>
  <c r="N2" i="3"/>
  <c r="J17" i="3"/>
  <c r="J4" i="2"/>
  <c r="N5" i="2"/>
  <c r="N9" i="2"/>
  <c r="O7" i="3"/>
  <c r="L4" i="3"/>
  <c r="L5" i="3" s="1"/>
  <c r="L6" i="3" s="1"/>
  <c r="O15" i="3"/>
  <c r="O4" i="3"/>
  <c r="K4" i="3"/>
  <c r="G5" i="3"/>
  <c r="K15" i="3"/>
  <c r="G20" i="3"/>
  <c r="K14" i="3"/>
  <c r="K3" i="3"/>
  <c r="N3" i="3" s="1"/>
  <c r="M3" i="2"/>
  <c r="F5" i="2"/>
  <c r="J5" i="2" s="1"/>
  <c r="L4" i="2"/>
  <c r="F15" i="2"/>
  <c r="F16" i="2" s="1"/>
  <c r="F17" i="2" s="1"/>
  <c r="L5" i="2"/>
  <c r="K6" i="2"/>
  <c r="I20" i="2"/>
  <c r="I21" i="2" s="1"/>
  <c r="I22" i="2" s="1"/>
  <c r="K20" i="4" l="1"/>
  <c r="P28" i="2"/>
  <c r="P25" i="2"/>
  <c r="J17" i="2"/>
  <c r="F18" i="2"/>
  <c r="P26" i="2"/>
  <c r="P27" i="2"/>
  <c r="P37" i="2"/>
  <c r="P38" i="2"/>
  <c r="P3" i="2"/>
  <c r="F29" i="2"/>
  <c r="J29" i="2" s="1"/>
  <c r="M29" i="2" s="1"/>
  <c r="P2" i="3"/>
  <c r="Q2" i="3" s="1"/>
  <c r="N17" i="2"/>
  <c r="N24" i="4"/>
  <c r="K33" i="4"/>
  <c r="I34" i="4"/>
  <c r="M26" i="4"/>
  <c r="L27" i="4"/>
  <c r="K25" i="4"/>
  <c r="N25" i="4" s="1"/>
  <c r="G26" i="4"/>
  <c r="K32" i="4"/>
  <c r="K4" i="4"/>
  <c r="N4" i="4" s="1"/>
  <c r="G5" i="4"/>
  <c r="K19" i="4"/>
  <c r="M5" i="4"/>
  <c r="L6" i="4"/>
  <c r="K18" i="4"/>
  <c r="K32" i="3"/>
  <c r="I33" i="3"/>
  <c r="M24" i="3"/>
  <c r="N24" i="3" s="1"/>
  <c r="P24" i="3" s="1"/>
  <c r="Q24" i="3" s="1"/>
  <c r="L25" i="3"/>
  <c r="K25" i="3"/>
  <c r="G26" i="3"/>
  <c r="J18" i="3"/>
  <c r="K17" i="3"/>
  <c r="M4" i="3"/>
  <c r="N4" i="3" s="1"/>
  <c r="M5" i="3"/>
  <c r="M4" i="2"/>
  <c r="N10" i="2"/>
  <c r="O8" i="3"/>
  <c r="J15" i="2"/>
  <c r="M5" i="2"/>
  <c r="M6" i="3"/>
  <c r="L7" i="3"/>
  <c r="K5" i="3"/>
  <c r="N5" i="3" s="1"/>
  <c r="G6" i="3"/>
  <c r="F6" i="2"/>
  <c r="F7" i="2" s="1"/>
  <c r="J16" i="2"/>
  <c r="L6" i="2"/>
  <c r="K7" i="2"/>
  <c r="F19" i="2" l="1"/>
  <c r="J18" i="2"/>
  <c r="P29" i="2"/>
  <c r="P4" i="2"/>
  <c r="P5" i="2"/>
  <c r="F30" i="2"/>
  <c r="J30" i="2" s="1"/>
  <c r="M30" i="2" s="1"/>
  <c r="P4" i="3"/>
  <c r="Q4" i="3" s="1"/>
  <c r="P3" i="3"/>
  <c r="Q3" i="3" s="1"/>
  <c r="N19" i="2"/>
  <c r="M27" i="4"/>
  <c r="L28" i="4"/>
  <c r="G27" i="4"/>
  <c r="K26" i="4"/>
  <c r="N26" i="4" s="1"/>
  <c r="K5" i="4"/>
  <c r="N5" i="4" s="1"/>
  <c r="G6" i="4"/>
  <c r="I35" i="4"/>
  <c r="K34" i="4"/>
  <c r="M6" i="4"/>
  <c r="L7" i="4"/>
  <c r="I34" i="3"/>
  <c r="K33" i="3"/>
  <c r="K26" i="3"/>
  <c r="G27" i="3"/>
  <c r="M25" i="3"/>
  <c r="N25" i="3" s="1"/>
  <c r="P25" i="3" s="1"/>
  <c r="Q25" i="3" s="1"/>
  <c r="L26" i="3"/>
  <c r="J19" i="3"/>
  <c r="K18" i="3"/>
  <c r="O18" i="3"/>
  <c r="N11" i="2"/>
  <c r="O9" i="3"/>
  <c r="J6" i="2"/>
  <c r="M6" i="2" s="1"/>
  <c r="G7" i="3"/>
  <c r="K6" i="3"/>
  <c r="N6" i="3" s="1"/>
  <c r="L8" i="3"/>
  <c r="M7" i="3"/>
  <c r="F8" i="2"/>
  <c r="J7" i="2"/>
  <c r="K8" i="2"/>
  <c r="L7" i="2"/>
  <c r="F20" i="2" l="1"/>
  <c r="J19" i="2"/>
  <c r="P30" i="2"/>
  <c r="P6" i="2"/>
  <c r="F31" i="2"/>
  <c r="J31" i="2" s="1"/>
  <c r="M31" i="2" s="1"/>
  <c r="P5" i="3"/>
  <c r="Q5" i="3" s="1"/>
  <c r="N20" i="2"/>
  <c r="M28" i="4"/>
  <c r="L29" i="4"/>
  <c r="N6" i="4"/>
  <c r="I36" i="4"/>
  <c r="K36" i="4" s="1"/>
  <c r="K35" i="4"/>
  <c r="M7" i="4"/>
  <c r="L8" i="4"/>
  <c r="K27" i="4"/>
  <c r="N27" i="4" s="1"/>
  <c r="G28" i="4"/>
  <c r="K6" i="4"/>
  <c r="G7" i="4"/>
  <c r="I35" i="3"/>
  <c r="K34" i="3"/>
  <c r="G28" i="3"/>
  <c r="K27" i="3"/>
  <c r="M26" i="3"/>
  <c r="N26" i="3" s="1"/>
  <c r="L27" i="3"/>
  <c r="J20" i="3"/>
  <c r="K20" i="3" s="1"/>
  <c r="K19" i="3"/>
  <c r="O19" i="3"/>
  <c r="O35" i="3" s="1"/>
  <c r="O36" i="3" s="1"/>
  <c r="N12" i="2"/>
  <c r="O10" i="3"/>
  <c r="G8" i="3"/>
  <c r="K7" i="3"/>
  <c r="N7" i="3" s="1"/>
  <c r="M8" i="3"/>
  <c r="L9" i="3"/>
  <c r="K9" i="2"/>
  <c r="L8" i="2"/>
  <c r="F9" i="2"/>
  <c r="J8" i="2"/>
  <c r="M7" i="2"/>
  <c r="P31" i="2" l="1"/>
  <c r="F21" i="2"/>
  <c r="J20" i="2"/>
  <c r="P7" i="2"/>
  <c r="F32" i="2"/>
  <c r="J32" i="2" s="1"/>
  <c r="M32" i="2" s="1"/>
  <c r="P6" i="3"/>
  <c r="Q6" i="3" s="1"/>
  <c r="N21" i="2"/>
  <c r="K28" i="4"/>
  <c r="N28" i="4" s="1"/>
  <c r="G29" i="4"/>
  <c r="K7" i="4"/>
  <c r="N7" i="4" s="1"/>
  <c r="G8" i="4"/>
  <c r="L30" i="4"/>
  <c r="M29" i="4"/>
  <c r="L9" i="4"/>
  <c r="M8" i="4"/>
  <c r="I36" i="3"/>
  <c r="K36" i="3" s="1"/>
  <c r="K35" i="3"/>
  <c r="M27" i="3"/>
  <c r="N27" i="3" s="1"/>
  <c r="L28" i="3"/>
  <c r="P26" i="3"/>
  <c r="Q26" i="3" s="1"/>
  <c r="K28" i="3"/>
  <c r="G29" i="3"/>
  <c r="O20" i="3"/>
  <c r="O11" i="3"/>
  <c r="M9" i="3"/>
  <c r="L10" i="3"/>
  <c r="K8" i="3"/>
  <c r="N8" i="3" s="1"/>
  <c r="G9" i="3"/>
  <c r="M8" i="2"/>
  <c r="J9" i="2"/>
  <c r="F10" i="2"/>
  <c r="K10" i="2"/>
  <c r="L9" i="2"/>
  <c r="P32" i="2" l="1"/>
  <c r="F22" i="2"/>
  <c r="J22" i="2" s="1"/>
  <c r="J21" i="2"/>
  <c r="P8" i="2"/>
  <c r="J33" i="2"/>
  <c r="M33" i="2" s="1"/>
  <c r="P7" i="3"/>
  <c r="Q7" i="3" s="1"/>
  <c r="N22" i="2"/>
  <c r="G9" i="4"/>
  <c r="K8" i="4"/>
  <c r="N8" i="4" s="1"/>
  <c r="M9" i="4"/>
  <c r="L10" i="4"/>
  <c r="G30" i="4"/>
  <c r="K30" i="4" s="1"/>
  <c r="K29" i="4"/>
  <c r="N29" i="4" s="1"/>
  <c r="M30" i="4"/>
  <c r="L31" i="4"/>
  <c r="G30" i="3"/>
  <c r="K30" i="3" s="1"/>
  <c r="K29" i="3"/>
  <c r="M28" i="3"/>
  <c r="N28" i="3" s="1"/>
  <c r="L29" i="3"/>
  <c r="P27" i="3"/>
  <c r="Q27" i="3" s="1"/>
  <c r="L11" i="3"/>
  <c r="M10" i="3"/>
  <c r="G10" i="3"/>
  <c r="K9" i="3"/>
  <c r="N9" i="3" s="1"/>
  <c r="M9" i="2"/>
  <c r="F11" i="2"/>
  <c r="J10" i="2"/>
  <c r="L10" i="2"/>
  <c r="K11" i="2"/>
  <c r="N30" i="4" l="1"/>
  <c r="P33" i="2"/>
  <c r="P9" i="2"/>
  <c r="J36" i="2"/>
  <c r="M36" i="2" s="1"/>
  <c r="P8" i="3"/>
  <c r="Q8" i="3" s="1"/>
  <c r="L11" i="4"/>
  <c r="M10" i="4"/>
  <c r="G10" i="4"/>
  <c r="K9" i="4"/>
  <c r="N9" i="4" s="1"/>
  <c r="M31" i="4"/>
  <c r="N31" i="4" s="1"/>
  <c r="L32" i="4"/>
  <c r="M29" i="3"/>
  <c r="N29" i="3" s="1"/>
  <c r="L30" i="3"/>
  <c r="P28" i="3"/>
  <c r="Q28" i="3" s="1"/>
  <c r="K10" i="3"/>
  <c r="N10" i="3" s="1"/>
  <c r="G11" i="3"/>
  <c r="K11" i="3" s="1"/>
  <c r="M11" i="3"/>
  <c r="L12" i="3"/>
  <c r="J11" i="2"/>
  <c r="F12" i="2"/>
  <c r="J12" i="2" s="1"/>
  <c r="K12" i="2"/>
  <c r="L11" i="2"/>
  <c r="M10" i="2"/>
  <c r="P36" i="2" l="1"/>
  <c r="P10" i="2"/>
  <c r="F34" i="2"/>
  <c r="P9" i="3"/>
  <c r="Q9" i="3" s="1"/>
  <c r="L33" i="4"/>
  <c r="M32" i="4"/>
  <c r="N32" i="4" s="1"/>
  <c r="G11" i="4"/>
  <c r="K11" i="4" s="1"/>
  <c r="K10" i="4"/>
  <c r="N10" i="4" s="1"/>
  <c r="L12" i="4"/>
  <c r="M11" i="4"/>
  <c r="N11" i="4" s="1"/>
  <c r="L31" i="3"/>
  <c r="M30" i="3"/>
  <c r="N30" i="3" s="1"/>
  <c r="P30" i="3" s="1"/>
  <c r="Q30" i="3" s="1"/>
  <c r="P29" i="3"/>
  <c r="Q29" i="3" s="1"/>
  <c r="N11" i="3"/>
  <c r="L13" i="3"/>
  <c r="M12" i="3"/>
  <c r="N12" i="3" s="1"/>
  <c r="L12" i="2"/>
  <c r="M11" i="2"/>
  <c r="P11" i="2" l="1"/>
  <c r="J35" i="2"/>
  <c r="M35" i="2" s="1"/>
  <c r="J34" i="2"/>
  <c r="M34" i="2" s="1"/>
  <c r="P10" i="3"/>
  <c r="Q10" i="3" s="1"/>
  <c r="M33" i="4"/>
  <c r="N33" i="4" s="1"/>
  <c r="L34" i="4"/>
  <c r="M12" i="4"/>
  <c r="N12" i="4" s="1"/>
  <c r="L13" i="4"/>
  <c r="M31" i="3"/>
  <c r="N31" i="3" s="1"/>
  <c r="P31" i="3" s="1"/>
  <c r="Q31" i="3" s="1"/>
  <c r="L32" i="3"/>
  <c r="M12" i="2"/>
  <c r="M13" i="3"/>
  <c r="N13" i="3" s="1"/>
  <c r="L14" i="3"/>
  <c r="L13" i="2"/>
  <c r="K14" i="2"/>
  <c r="P34" i="2" l="1"/>
  <c r="P35" i="2"/>
  <c r="P12" i="2"/>
  <c r="P11" i="3"/>
  <c r="Q11" i="3" s="1"/>
  <c r="M13" i="4"/>
  <c r="N13" i="4" s="1"/>
  <c r="L14" i="4"/>
  <c r="M34" i="4"/>
  <c r="N34" i="4" s="1"/>
  <c r="L35" i="4"/>
  <c r="M32" i="3"/>
  <c r="N32" i="3" s="1"/>
  <c r="P32" i="3" s="1"/>
  <c r="Q32" i="3" s="1"/>
  <c r="L33" i="3"/>
  <c r="M13" i="2"/>
  <c r="L15" i="3"/>
  <c r="L16" i="3" s="1"/>
  <c r="M16" i="3" s="1"/>
  <c r="N16" i="3" s="1"/>
  <c r="M14" i="3"/>
  <c r="N14" i="3" s="1"/>
  <c r="L14" i="2"/>
  <c r="K15" i="2"/>
  <c r="P13" i="2" l="1"/>
  <c r="P12" i="3"/>
  <c r="Q12" i="3" s="1"/>
  <c r="M35" i="4"/>
  <c r="N35" i="4" s="1"/>
  <c r="L36" i="4"/>
  <c r="M36" i="4" s="1"/>
  <c r="N36" i="4" s="1"/>
  <c r="M14" i="4"/>
  <c r="N14" i="4" s="1"/>
  <c r="L15" i="4"/>
  <c r="L34" i="3"/>
  <c r="M33" i="3"/>
  <c r="N33" i="3" s="1"/>
  <c r="P33" i="3" s="1"/>
  <c r="Q33" i="3" s="1"/>
  <c r="M14" i="2"/>
  <c r="M15" i="3"/>
  <c r="N15" i="3" s="1"/>
  <c r="L15" i="2"/>
  <c r="K16" i="2"/>
  <c r="P14" i="2" l="1"/>
  <c r="P13" i="3"/>
  <c r="Q13" i="3" s="1"/>
  <c r="M15" i="4"/>
  <c r="N15" i="4" s="1"/>
  <c r="L16" i="4"/>
  <c r="L35" i="3"/>
  <c r="M34" i="3"/>
  <c r="N34" i="3" s="1"/>
  <c r="P34" i="3" s="1"/>
  <c r="Q34" i="3" s="1"/>
  <c r="M15" i="2"/>
  <c r="L16" i="2"/>
  <c r="K17" i="2"/>
  <c r="P15" i="2" l="1"/>
  <c r="P14" i="3"/>
  <c r="Q14" i="3" s="1"/>
  <c r="L17" i="4"/>
  <c r="M16" i="4"/>
  <c r="N16" i="4" s="1"/>
  <c r="L36" i="3"/>
  <c r="M36" i="3" s="1"/>
  <c r="N36" i="3" s="1"/>
  <c r="P36" i="3" s="1"/>
  <c r="Q36" i="3" s="1"/>
  <c r="M35" i="3"/>
  <c r="N35" i="3" s="1"/>
  <c r="P35" i="3" s="1"/>
  <c r="Q35" i="3" s="1"/>
  <c r="M16" i="2"/>
  <c r="L17" i="3"/>
  <c r="K18" i="2"/>
  <c r="L17" i="2"/>
  <c r="P16" i="2" l="1"/>
  <c r="P15" i="3"/>
  <c r="Q15" i="3" s="1"/>
  <c r="M17" i="4"/>
  <c r="N17" i="4" s="1"/>
  <c r="L18" i="4"/>
  <c r="M17" i="2"/>
  <c r="M17" i="3"/>
  <c r="N17" i="3" s="1"/>
  <c r="L18" i="3"/>
  <c r="K19" i="2"/>
  <c r="L18" i="2"/>
  <c r="P17" i="2" l="1"/>
  <c r="M18" i="4"/>
  <c r="N18" i="4" s="1"/>
  <c r="L19" i="4"/>
  <c r="M18" i="2"/>
  <c r="L19" i="3"/>
  <c r="M18" i="3"/>
  <c r="N18" i="3" s="1"/>
  <c r="K20" i="2"/>
  <c r="L19" i="2"/>
  <c r="P18" i="2" l="1"/>
  <c r="P16" i="3"/>
  <c r="Q16" i="3" s="1"/>
  <c r="M19" i="4"/>
  <c r="N19" i="4" s="1"/>
  <c r="L20" i="4"/>
  <c r="M20" i="4" s="1"/>
  <c r="N20" i="4" s="1"/>
  <c r="M19" i="2"/>
  <c r="L20" i="3"/>
  <c r="M20" i="3" s="1"/>
  <c r="N20" i="3" s="1"/>
  <c r="M19" i="3"/>
  <c r="N19" i="3" s="1"/>
  <c r="K21" i="2"/>
  <c r="L20" i="2"/>
  <c r="P19" i="2" l="1"/>
  <c r="P17" i="3"/>
  <c r="Q17" i="3" s="1"/>
  <c r="M20" i="2"/>
  <c r="L21" i="2"/>
  <c r="K22" i="2"/>
  <c r="L22" i="2" s="1"/>
  <c r="P20" i="2" l="1"/>
  <c r="P18" i="3"/>
  <c r="Q18" i="3" s="1"/>
  <c r="M22" i="2"/>
  <c r="M21" i="2"/>
  <c r="P21" i="2" l="1"/>
  <c r="P22" i="2"/>
  <c r="P20" i="3"/>
  <c r="Q20" i="3" s="1"/>
  <c r="P19" i="3"/>
  <c r="Q19" i="3" s="1"/>
</calcChain>
</file>

<file path=xl/sharedStrings.xml><?xml version="1.0" encoding="utf-8"?>
<sst xmlns="http://schemas.openxmlformats.org/spreadsheetml/2006/main" count="713" uniqueCount="66">
  <si>
    <t>Installation</t>
  </si>
  <si>
    <t>AOH</t>
  </si>
  <si>
    <t>Baseline Product</t>
  </si>
  <si>
    <t>Baseline</t>
  </si>
  <si>
    <t>Product Upgrade</t>
  </si>
  <si>
    <t>VEECs</t>
  </si>
  <si>
    <t>Gas light Highbay</t>
  </si>
  <si>
    <t>MH 400W</t>
  </si>
  <si>
    <t>75w</t>
  </si>
  <si>
    <t>MV 400W</t>
  </si>
  <si>
    <t>Induction / MV 250W</t>
  </si>
  <si>
    <t>LED Highbay</t>
  </si>
  <si>
    <t>200W LED</t>
  </si>
  <si>
    <t>180W LED</t>
  </si>
  <si>
    <t>150W LED</t>
  </si>
  <si>
    <t>130W LED</t>
  </si>
  <si>
    <t>120W LED</t>
  </si>
  <si>
    <t>100W LED</t>
  </si>
  <si>
    <t>80W LED</t>
  </si>
  <si>
    <t>Fluro Batten / Panel</t>
  </si>
  <si>
    <t>72W Fluoro</t>
  </si>
  <si>
    <t>18w</t>
  </si>
  <si>
    <t>LED Batten / Panel</t>
  </si>
  <si>
    <t>36W LED</t>
  </si>
  <si>
    <t>32W LED</t>
  </si>
  <si>
    <t>28W LED</t>
  </si>
  <si>
    <t>24W LED</t>
  </si>
  <si>
    <t>Highbays</t>
  </si>
  <si>
    <t>Compliance</t>
  </si>
  <si>
    <t>Decomm</t>
  </si>
  <si>
    <t>VEEC Price</t>
  </si>
  <si>
    <t>Revenue</t>
  </si>
  <si>
    <t>Balance</t>
  </si>
  <si>
    <t>Total Cost</t>
  </si>
  <si>
    <t>LED Highbay (NO SENSOR)</t>
  </si>
  <si>
    <t>16w</t>
  </si>
  <si>
    <t>Battens</t>
  </si>
  <si>
    <t>Fluro Tubes</t>
  </si>
  <si>
    <t>LED Tubes</t>
  </si>
  <si>
    <t>Panel</t>
  </si>
  <si>
    <t>Product Type</t>
  </si>
  <si>
    <t>Wattage</t>
  </si>
  <si>
    <t>Upgrade wattage</t>
  </si>
  <si>
    <t>VEEC's Genrated</t>
  </si>
  <si>
    <t>Product Cost</t>
  </si>
  <si>
    <t>60w</t>
  </si>
  <si>
    <t>Baseline Wattage</t>
  </si>
  <si>
    <t>VEEC's</t>
  </si>
  <si>
    <t>Sales</t>
  </si>
  <si>
    <t>Profit</t>
  </si>
  <si>
    <t>Multiplier</t>
  </si>
  <si>
    <t>18w Batten</t>
  </si>
  <si>
    <t>18w Panel</t>
  </si>
  <si>
    <t>Panels</t>
  </si>
  <si>
    <t>Comms</t>
  </si>
  <si>
    <t>Fluoro Tubes</t>
  </si>
  <si>
    <t>18w Panels</t>
  </si>
  <si>
    <t xml:space="preserve">Lowest </t>
  </si>
  <si>
    <t>highest</t>
  </si>
  <si>
    <t>ROI</t>
  </si>
  <si>
    <t>Current stock holdings</t>
  </si>
  <si>
    <t>Working with a capital while forecasting potential burnout</t>
  </si>
  <si>
    <t xml:space="preserve">Reason </t>
  </si>
  <si>
    <t>Questions</t>
  </si>
  <si>
    <t>Which area is best to focus</t>
  </si>
  <si>
    <t>1,2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</si>
</sst>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2" fontId="0" fillId="0" borderId="3" xfId="0" applyNumberForma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 wrapText="1"/>
    </xf>
    <xf numFmtId="2" fontId="0" fillId="0" borderId="3" xfId="0" applyNumberFormat="1" applyBorder="1" applyAlignment="1">
      <alignment horizontal="center" vertical="center"/>
    </xf>
    <xf numFmtId="2" fontId="0" fillId="0" borderId="3" xfId="0" applyNumberFormat="1" applyBorder="1"/>
    <xf numFmtId="0" fontId="0" fillId="0" borderId="3" xfId="0" applyBorder="1" applyAlignment="1">
      <alignment horizontal="center" wrapText="1"/>
    </xf>
    <xf numFmtId="2" fontId="0" fillId="0" borderId="3" xfId="0" applyNumberFormat="1" applyBorder="1" applyAlignment="1">
      <alignment horizontal="center" wrapText="1"/>
    </xf>
    <xf numFmtId="1" fontId="0" fillId="0" borderId="3" xfId="0" applyNumberFormat="1" applyBorder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1" fontId="0" fillId="0" borderId="9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2" fontId="0" fillId="0" borderId="9" xfId="0" applyNumberFormat="1" applyBorder="1"/>
    <xf numFmtId="164" fontId="0" fillId="0" borderId="10" xfId="0" applyNumberFormat="1" applyBorder="1"/>
    <xf numFmtId="164" fontId="0" fillId="0" borderId="6" xfId="0" applyNumberFormat="1" applyBorder="1"/>
    <xf numFmtId="2" fontId="0" fillId="0" borderId="4" xfId="0" applyNumberFormat="1" applyBorder="1"/>
    <xf numFmtId="164" fontId="0" fillId="0" borderId="5" xfId="0" applyNumberFormat="1" applyBorder="1"/>
    <xf numFmtId="0" fontId="0" fillId="0" borderId="9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9" xfId="0" applyBorder="1" applyAlignment="1">
      <alignment horizontal="center"/>
    </xf>
    <xf numFmtId="2" fontId="0" fillId="0" borderId="9" xfId="0" applyNumberFormat="1" applyBorder="1" applyAlignment="1">
      <alignment horizontal="center" wrapText="1"/>
    </xf>
    <xf numFmtId="1" fontId="0" fillId="0" borderId="9" xfId="0" applyNumberFormat="1" applyBorder="1"/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2" fontId="0" fillId="0" borderId="4" xfId="0" applyNumberFormat="1" applyBorder="1" applyAlignment="1">
      <alignment horizontal="center" wrapText="1"/>
    </xf>
    <xf numFmtId="1" fontId="0" fillId="0" borderId="4" xfId="0" applyNumberFormat="1" applyBorder="1"/>
    <xf numFmtId="0" fontId="0" fillId="5" borderId="8" xfId="0" applyFill="1" applyBorder="1" applyAlignment="1">
      <alignment horizontal="center"/>
    </xf>
    <xf numFmtId="1" fontId="0" fillId="0" borderId="10" xfId="0" applyNumberFormat="1" applyBorder="1"/>
    <xf numFmtId="0" fontId="0" fillId="5" borderId="12" xfId="0" applyFill="1" applyBorder="1" applyAlignment="1">
      <alignment horizontal="center"/>
    </xf>
    <xf numFmtId="1" fontId="0" fillId="0" borderId="5" xfId="0" applyNumberFormat="1" applyBorder="1"/>
    <xf numFmtId="0" fontId="0" fillId="4" borderId="8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1" fontId="0" fillId="0" borderId="6" xfId="0" applyNumberFormat="1" applyBorder="1"/>
    <xf numFmtId="0" fontId="0" fillId="4" borderId="12" xfId="0" applyFill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0" xfId="0" applyAlignment="1">
      <alignment wrapText="1"/>
    </xf>
    <xf numFmtId="1" fontId="0" fillId="0" borderId="3" xfId="0" applyNumberFormat="1" applyBorder="1" applyAlignment="1">
      <alignment horizontal="center" vertical="center" wrapText="1"/>
    </xf>
    <xf numFmtId="164" fontId="0" fillId="0" borderId="3" xfId="0" applyNumberFormat="1" applyBorder="1" applyAlignment="1">
      <alignment wrapText="1"/>
    </xf>
    <xf numFmtId="0" fontId="0" fillId="6" borderId="3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wrapText="1"/>
    </xf>
    <xf numFmtId="0" fontId="0" fillId="9" borderId="3" xfId="0" applyFill="1" applyBorder="1" applyAlignment="1">
      <alignment horizontal="center" vertical="center" wrapText="1"/>
    </xf>
    <xf numFmtId="0" fontId="0" fillId="10" borderId="3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B4A05-C68E-4489-94FC-E098E6DF63CC}">
  <dimension ref="A1:Q36"/>
  <sheetViews>
    <sheetView zoomScale="85" zoomScaleNormal="85" workbookViewId="0">
      <selection activeCell="N23" sqref="N23"/>
    </sheetView>
  </sheetViews>
  <sheetFormatPr defaultRowHeight="15" x14ac:dyDescent="0.25"/>
  <cols>
    <col min="1" max="1" width="12.5703125" bestFit="1" customWidth="1"/>
    <col min="2" max="2" width="5.140625" bestFit="1" customWidth="1"/>
    <col min="3" max="3" width="24.7109375" bestFit="1" customWidth="1"/>
    <col min="4" max="4" width="20.28515625" bestFit="1" customWidth="1"/>
    <col min="5" max="5" width="17" bestFit="1" customWidth="1"/>
    <col min="6" max="6" width="16.140625" bestFit="1" customWidth="1"/>
    <col min="7" max="7" width="12.28515625" bestFit="1" customWidth="1"/>
    <col min="8" max="8" width="12.140625" bestFit="1" customWidth="1"/>
    <col min="9" max="9" width="11.85546875" bestFit="1" customWidth="1"/>
    <col min="10" max="10" width="9" bestFit="1" customWidth="1"/>
    <col min="11" max="12" width="10.28515625" bestFit="1" customWidth="1"/>
    <col min="13" max="13" width="9" bestFit="1" customWidth="1"/>
    <col min="14" max="14" width="8.5703125" bestFit="1" customWidth="1"/>
  </cols>
  <sheetData>
    <row r="1" spans="1:17" ht="15.75" thickBot="1" x14ac:dyDescent="0.3">
      <c r="A1" s="19" t="s">
        <v>40</v>
      </c>
      <c r="B1" s="20" t="s">
        <v>1</v>
      </c>
      <c r="C1" s="20" t="s">
        <v>3</v>
      </c>
      <c r="D1" s="20" t="s">
        <v>41</v>
      </c>
      <c r="E1" s="20" t="s">
        <v>42</v>
      </c>
      <c r="F1" s="20" t="s">
        <v>43</v>
      </c>
      <c r="G1" s="20" t="s">
        <v>44</v>
      </c>
      <c r="H1" s="20" t="s">
        <v>0</v>
      </c>
      <c r="I1" s="20" t="s">
        <v>28</v>
      </c>
      <c r="J1" s="21" t="s">
        <v>29</v>
      </c>
      <c r="K1" s="20" t="s">
        <v>33</v>
      </c>
      <c r="L1" s="21" t="s">
        <v>30</v>
      </c>
      <c r="M1" s="20" t="s">
        <v>31</v>
      </c>
      <c r="N1" s="21" t="s">
        <v>32</v>
      </c>
      <c r="O1" s="21" t="s">
        <v>50</v>
      </c>
      <c r="P1" s="21" t="s">
        <v>48</v>
      </c>
      <c r="Q1" s="22" t="s">
        <v>49</v>
      </c>
    </row>
    <row r="2" spans="1:17" x14ac:dyDescent="0.25">
      <c r="A2" s="23" t="s">
        <v>27</v>
      </c>
      <c r="B2" s="24">
        <v>5000</v>
      </c>
      <c r="C2" s="24" t="s">
        <v>6</v>
      </c>
      <c r="D2" s="24" t="s">
        <v>7</v>
      </c>
      <c r="E2" s="24" t="s">
        <v>8</v>
      </c>
      <c r="F2" s="24">
        <v>13.888999999999999</v>
      </c>
      <c r="G2" s="24">
        <v>80</v>
      </c>
      <c r="H2" s="24">
        <v>45</v>
      </c>
      <c r="I2" s="25">
        <v>10</v>
      </c>
      <c r="J2" s="25">
        <v>7</v>
      </c>
      <c r="K2" s="24">
        <f>SUM(G2:J2)</f>
        <v>142</v>
      </c>
      <c r="L2" s="25">
        <v>70</v>
      </c>
      <c r="M2" s="26">
        <f>+L2*F2</f>
        <v>972.2299999999999</v>
      </c>
      <c r="N2" s="26">
        <f>+M2-K2</f>
        <v>830.2299999999999</v>
      </c>
      <c r="O2" s="27">
        <v>0.35</v>
      </c>
      <c r="P2" s="43">
        <f>+O2*Actuals!M3</f>
        <v>295.89</v>
      </c>
      <c r="Q2" s="44">
        <f>+Actuals!M3-P2</f>
        <v>549.51</v>
      </c>
    </row>
    <row r="3" spans="1:17" x14ac:dyDescent="0.25">
      <c r="A3" s="28" t="s">
        <v>27</v>
      </c>
      <c r="B3" s="2">
        <v>5000</v>
      </c>
      <c r="C3" s="2" t="s">
        <v>6</v>
      </c>
      <c r="D3" s="2" t="s">
        <v>9</v>
      </c>
      <c r="E3" s="2" t="s">
        <v>8</v>
      </c>
      <c r="F3" s="2">
        <v>13.3475</v>
      </c>
      <c r="G3" s="2">
        <f t="shared" ref="G3:J11" si="0">+G2</f>
        <v>80</v>
      </c>
      <c r="H3" s="2">
        <f t="shared" si="0"/>
        <v>45</v>
      </c>
      <c r="I3" s="3">
        <f t="shared" si="0"/>
        <v>10</v>
      </c>
      <c r="J3" s="3">
        <f t="shared" si="0"/>
        <v>7</v>
      </c>
      <c r="K3" s="2">
        <f t="shared" ref="K3:K11" si="1">SUM(G3:J3)</f>
        <v>142</v>
      </c>
      <c r="L3" s="3">
        <f t="shared" ref="L3:L11" si="2">+L2</f>
        <v>70</v>
      </c>
      <c r="M3" s="5">
        <f t="shared" ref="M3:M11" si="3">+L3*F3</f>
        <v>934.32500000000005</v>
      </c>
      <c r="N3" s="5">
        <f t="shared" ref="N3:N11" si="4">+M3-K3</f>
        <v>792.32500000000005</v>
      </c>
      <c r="O3" s="14">
        <f>+O2</f>
        <v>0.35</v>
      </c>
      <c r="P3" s="15">
        <f>+O3*Actuals!M4</f>
        <v>282.17</v>
      </c>
      <c r="Q3" s="45">
        <f>+Actuals!M4-P3</f>
        <v>524.03</v>
      </c>
    </row>
    <row r="4" spans="1:17" x14ac:dyDescent="0.25">
      <c r="A4" s="28" t="s">
        <v>27</v>
      </c>
      <c r="B4" s="2">
        <v>5000</v>
      </c>
      <c r="C4" s="2" t="s">
        <v>6</v>
      </c>
      <c r="D4" s="2" t="s">
        <v>10</v>
      </c>
      <c r="E4" s="2" t="s">
        <v>8</v>
      </c>
      <c r="F4" s="2">
        <v>8.3030000000000008</v>
      </c>
      <c r="G4" s="2">
        <f t="shared" si="0"/>
        <v>80</v>
      </c>
      <c r="H4" s="2">
        <f t="shared" si="0"/>
        <v>45</v>
      </c>
      <c r="I4" s="3">
        <f t="shared" si="0"/>
        <v>10</v>
      </c>
      <c r="J4" s="3">
        <f t="shared" si="0"/>
        <v>7</v>
      </c>
      <c r="K4" s="2">
        <f t="shared" si="1"/>
        <v>142</v>
      </c>
      <c r="L4" s="3">
        <f t="shared" si="2"/>
        <v>70</v>
      </c>
      <c r="M4" s="5">
        <f t="shared" si="3"/>
        <v>581.21</v>
      </c>
      <c r="N4" s="5">
        <f t="shared" si="4"/>
        <v>439.21000000000004</v>
      </c>
      <c r="O4" s="14">
        <f>+O3</f>
        <v>0.35</v>
      </c>
      <c r="P4" s="15">
        <f>+O4*Actuals!M5</f>
        <v>159.17999999999998</v>
      </c>
      <c r="Q4" s="45">
        <f>+Actuals!M5-P4</f>
        <v>295.62</v>
      </c>
    </row>
    <row r="5" spans="1:17" x14ac:dyDescent="0.25">
      <c r="A5" s="28" t="s">
        <v>27</v>
      </c>
      <c r="B5" s="2">
        <v>5000</v>
      </c>
      <c r="C5" s="2" t="s">
        <v>34</v>
      </c>
      <c r="D5" s="2" t="s">
        <v>12</v>
      </c>
      <c r="E5" s="2" t="s">
        <v>8</v>
      </c>
      <c r="F5" s="2">
        <v>8.4550000000000001</v>
      </c>
      <c r="G5" s="2">
        <f t="shared" si="0"/>
        <v>80</v>
      </c>
      <c r="H5" s="2">
        <f t="shared" si="0"/>
        <v>45</v>
      </c>
      <c r="I5" s="3">
        <f t="shared" si="0"/>
        <v>10</v>
      </c>
      <c r="J5" s="3">
        <f t="shared" si="0"/>
        <v>7</v>
      </c>
      <c r="K5" s="2">
        <f t="shared" si="1"/>
        <v>142</v>
      </c>
      <c r="L5" s="3">
        <f t="shared" si="2"/>
        <v>70</v>
      </c>
      <c r="M5" s="5">
        <f t="shared" si="3"/>
        <v>591.85</v>
      </c>
      <c r="N5" s="5">
        <f t="shared" si="4"/>
        <v>449.85</v>
      </c>
      <c r="O5" s="14">
        <f>+O4</f>
        <v>0.35</v>
      </c>
      <c r="P5" s="15">
        <f>+O5*Actuals!M6</f>
        <v>163.1</v>
      </c>
      <c r="Q5" s="45">
        <f>+Actuals!M6-P5</f>
        <v>302.89999999999998</v>
      </c>
    </row>
    <row r="6" spans="1:17" x14ac:dyDescent="0.25">
      <c r="A6" s="28" t="s">
        <v>27</v>
      </c>
      <c r="B6" s="2">
        <v>5000</v>
      </c>
      <c r="C6" s="2" t="s">
        <v>34</v>
      </c>
      <c r="D6" s="2" t="s">
        <v>13</v>
      </c>
      <c r="E6" s="2" t="s">
        <v>8</v>
      </c>
      <c r="F6" s="2">
        <v>7.5714999999999995</v>
      </c>
      <c r="G6" s="2">
        <f t="shared" si="0"/>
        <v>80</v>
      </c>
      <c r="H6" s="2">
        <f t="shared" si="0"/>
        <v>45</v>
      </c>
      <c r="I6" s="3">
        <f t="shared" si="0"/>
        <v>10</v>
      </c>
      <c r="J6" s="3">
        <f t="shared" si="0"/>
        <v>7</v>
      </c>
      <c r="K6" s="2">
        <f t="shared" si="1"/>
        <v>142</v>
      </c>
      <c r="L6" s="3">
        <f t="shared" si="2"/>
        <v>70</v>
      </c>
      <c r="M6" s="5">
        <f t="shared" si="3"/>
        <v>530.005</v>
      </c>
      <c r="N6" s="5">
        <f t="shared" si="4"/>
        <v>388.005</v>
      </c>
      <c r="O6" s="14">
        <v>0.35</v>
      </c>
      <c r="P6" s="15">
        <f>+O6*Actuals!M7</f>
        <v>141.29500000000002</v>
      </c>
      <c r="Q6" s="45">
        <f>+Actuals!M7-P6</f>
        <v>262.40500000000003</v>
      </c>
    </row>
    <row r="7" spans="1:17" x14ac:dyDescent="0.25">
      <c r="A7" s="28" t="s">
        <v>27</v>
      </c>
      <c r="B7" s="2">
        <v>5000</v>
      </c>
      <c r="C7" s="2" t="s">
        <v>34</v>
      </c>
      <c r="D7" s="2" t="s">
        <v>14</v>
      </c>
      <c r="E7" s="2" t="s">
        <v>8</v>
      </c>
      <c r="F7" s="2">
        <v>6.2319999999999993</v>
      </c>
      <c r="G7" s="2">
        <f t="shared" si="0"/>
        <v>80</v>
      </c>
      <c r="H7" s="2">
        <f t="shared" si="0"/>
        <v>45</v>
      </c>
      <c r="I7" s="3">
        <f t="shared" si="0"/>
        <v>10</v>
      </c>
      <c r="J7" s="3">
        <f t="shared" si="0"/>
        <v>7</v>
      </c>
      <c r="K7" s="2">
        <f t="shared" si="1"/>
        <v>142</v>
      </c>
      <c r="L7" s="3">
        <f t="shared" si="2"/>
        <v>70</v>
      </c>
      <c r="M7" s="5">
        <f t="shared" si="3"/>
        <v>436.23999999999995</v>
      </c>
      <c r="N7" s="5">
        <f t="shared" si="4"/>
        <v>294.23999999999995</v>
      </c>
      <c r="O7" s="14">
        <f t="shared" ref="O7:O11" si="5">+O6</f>
        <v>0.35</v>
      </c>
      <c r="P7" s="15">
        <f>+O7*Actuals!M8</f>
        <v>108.70999999999998</v>
      </c>
      <c r="Q7" s="45">
        <f>+Actuals!M8-P7</f>
        <v>201.89</v>
      </c>
    </row>
    <row r="8" spans="1:17" x14ac:dyDescent="0.25">
      <c r="A8" s="28" t="s">
        <v>27</v>
      </c>
      <c r="B8" s="2">
        <v>5000</v>
      </c>
      <c r="C8" s="2" t="s">
        <v>34</v>
      </c>
      <c r="D8" s="2" t="s">
        <v>15</v>
      </c>
      <c r="E8" s="2" t="s">
        <v>8</v>
      </c>
      <c r="F8" s="2">
        <v>5.3484999999999996</v>
      </c>
      <c r="G8" s="2">
        <f t="shared" si="0"/>
        <v>80</v>
      </c>
      <c r="H8" s="2">
        <f t="shared" si="0"/>
        <v>45</v>
      </c>
      <c r="I8" s="3">
        <f t="shared" si="0"/>
        <v>10</v>
      </c>
      <c r="J8" s="3">
        <f t="shared" si="0"/>
        <v>7</v>
      </c>
      <c r="K8" s="2">
        <f t="shared" si="1"/>
        <v>142</v>
      </c>
      <c r="L8" s="3">
        <f t="shared" si="2"/>
        <v>70</v>
      </c>
      <c r="M8" s="5">
        <f t="shared" si="3"/>
        <v>374.39499999999998</v>
      </c>
      <c r="N8" s="5">
        <f t="shared" si="4"/>
        <v>232.39499999999998</v>
      </c>
      <c r="O8" s="14">
        <f t="shared" si="5"/>
        <v>0.35</v>
      </c>
      <c r="P8" s="15">
        <f>+O8*Actuals!M9</f>
        <v>86.66</v>
      </c>
      <c r="Q8" s="45">
        <f>+Actuals!M9-P8</f>
        <v>160.94000000000003</v>
      </c>
    </row>
    <row r="9" spans="1:17" x14ac:dyDescent="0.25">
      <c r="A9" s="28" t="s">
        <v>27</v>
      </c>
      <c r="B9" s="2">
        <v>5000</v>
      </c>
      <c r="C9" s="2" t="s">
        <v>34</v>
      </c>
      <c r="D9" s="2" t="s">
        <v>16</v>
      </c>
      <c r="E9" s="2" t="s">
        <v>8</v>
      </c>
      <c r="F9" s="2">
        <v>4.9020000000000001</v>
      </c>
      <c r="G9" s="2">
        <f t="shared" si="0"/>
        <v>80</v>
      </c>
      <c r="H9" s="2">
        <f t="shared" si="0"/>
        <v>45</v>
      </c>
      <c r="I9" s="3">
        <f t="shared" si="0"/>
        <v>10</v>
      </c>
      <c r="J9" s="3">
        <f t="shared" si="0"/>
        <v>7</v>
      </c>
      <c r="K9" s="2">
        <f t="shared" si="1"/>
        <v>142</v>
      </c>
      <c r="L9" s="3">
        <f t="shared" si="2"/>
        <v>70</v>
      </c>
      <c r="M9" s="5">
        <f t="shared" si="3"/>
        <v>343.14</v>
      </c>
      <c r="N9" s="5">
        <f t="shared" si="4"/>
        <v>201.14</v>
      </c>
      <c r="O9" s="14">
        <f t="shared" si="5"/>
        <v>0.35</v>
      </c>
      <c r="P9" s="15">
        <f>+O9*Actuals!M10</f>
        <v>76.125</v>
      </c>
      <c r="Q9" s="45">
        <f>+Actuals!M10-P9</f>
        <v>141.375</v>
      </c>
    </row>
    <row r="10" spans="1:17" x14ac:dyDescent="0.25">
      <c r="A10" s="28" t="s">
        <v>27</v>
      </c>
      <c r="B10" s="2">
        <v>5000</v>
      </c>
      <c r="C10" s="2" t="s">
        <v>34</v>
      </c>
      <c r="D10" s="2" t="s">
        <v>17</v>
      </c>
      <c r="E10" s="2" t="s">
        <v>8</v>
      </c>
      <c r="F10" s="2">
        <v>4.0089999999999995</v>
      </c>
      <c r="G10" s="2">
        <f t="shared" si="0"/>
        <v>80</v>
      </c>
      <c r="H10" s="2">
        <f t="shared" si="0"/>
        <v>45</v>
      </c>
      <c r="I10" s="3">
        <f t="shared" si="0"/>
        <v>10</v>
      </c>
      <c r="J10" s="3">
        <f t="shared" si="0"/>
        <v>7</v>
      </c>
      <c r="K10" s="2">
        <f t="shared" si="1"/>
        <v>142</v>
      </c>
      <c r="L10" s="3">
        <f t="shared" si="2"/>
        <v>70</v>
      </c>
      <c r="M10" s="5">
        <f t="shared" si="3"/>
        <v>280.62999999999994</v>
      </c>
      <c r="N10" s="5">
        <f t="shared" si="4"/>
        <v>138.62999999999994</v>
      </c>
      <c r="O10" s="14">
        <f t="shared" si="5"/>
        <v>0.35</v>
      </c>
      <c r="P10" s="15">
        <f>+O10*Actuals!M11</f>
        <v>54.074999999999996</v>
      </c>
      <c r="Q10" s="45">
        <f>+Actuals!M11-P10</f>
        <v>100.42500000000001</v>
      </c>
    </row>
    <row r="11" spans="1:17" ht="15.75" thickBot="1" x14ac:dyDescent="0.3">
      <c r="A11" s="29" t="s">
        <v>27</v>
      </c>
      <c r="B11" s="7">
        <v>5000</v>
      </c>
      <c r="C11" s="7" t="s">
        <v>34</v>
      </c>
      <c r="D11" s="7" t="s">
        <v>18</v>
      </c>
      <c r="E11" s="7" t="s">
        <v>8</v>
      </c>
      <c r="F11" s="7">
        <v>3.1255000000000002</v>
      </c>
      <c r="G11" s="7">
        <f t="shared" si="0"/>
        <v>80</v>
      </c>
      <c r="H11" s="7">
        <f t="shared" si="0"/>
        <v>45</v>
      </c>
      <c r="I11" s="30">
        <f t="shared" si="0"/>
        <v>10</v>
      </c>
      <c r="J11" s="30">
        <f t="shared" si="0"/>
        <v>7</v>
      </c>
      <c r="K11" s="7">
        <f t="shared" si="1"/>
        <v>142</v>
      </c>
      <c r="L11" s="30">
        <f t="shared" si="2"/>
        <v>70</v>
      </c>
      <c r="M11" s="31">
        <f t="shared" si="3"/>
        <v>218.78500000000003</v>
      </c>
      <c r="N11" s="31">
        <f t="shared" si="4"/>
        <v>76.785000000000025</v>
      </c>
      <c r="O11" s="32">
        <f t="shared" si="5"/>
        <v>0.35</v>
      </c>
      <c r="P11" s="46">
        <f>+O11*Actuals!M12</f>
        <v>32.269999999999996</v>
      </c>
      <c r="Q11" s="47">
        <f>+Actuals!M12-P11</f>
        <v>59.929999999999993</v>
      </c>
    </row>
    <row r="12" spans="1:17" x14ac:dyDescent="0.25">
      <c r="A12" s="33" t="s">
        <v>36</v>
      </c>
      <c r="B12" s="34">
        <v>5000</v>
      </c>
      <c r="C12" s="34" t="s">
        <v>37</v>
      </c>
      <c r="D12" s="34" t="s">
        <v>20</v>
      </c>
      <c r="E12" s="48" t="s">
        <v>35</v>
      </c>
      <c r="F12" s="34">
        <v>3.2965</v>
      </c>
      <c r="G12" s="24">
        <v>30</v>
      </c>
      <c r="H12" s="24">
        <v>25</v>
      </c>
      <c r="I12" s="25">
        <v>10</v>
      </c>
      <c r="J12" s="25">
        <v>7</v>
      </c>
      <c r="K12" s="24">
        <f t="shared" ref="K12" si="6">SUM(G12:J12)</f>
        <v>72</v>
      </c>
      <c r="L12" s="25">
        <f>+L11</f>
        <v>70</v>
      </c>
      <c r="M12" s="26">
        <f t="shared" ref="M12:M20" si="7">+L12*F12</f>
        <v>230.755</v>
      </c>
      <c r="N12" s="26">
        <f t="shared" ref="N12:N20" si="8">+M12-K12</f>
        <v>158.755</v>
      </c>
      <c r="O12" s="27">
        <v>0.3</v>
      </c>
      <c r="P12" s="43">
        <f>+O12*Actuals!M13</f>
        <v>53.04</v>
      </c>
      <c r="Q12" s="44">
        <f>+Actuals!M13-P12</f>
        <v>123.76000000000002</v>
      </c>
    </row>
    <row r="13" spans="1:17" x14ac:dyDescent="0.25">
      <c r="A13" s="35" t="s">
        <v>36</v>
      </c>
      <c r="B13" s="1">
        <v>5000</v>
      </c>
      <c r="C13" s="1" t="s">
        <v>38</v>
      </c>
      <c r="D13" s="1" t="s">
        <v>23</v>
      </c>
      <c r="E13" s="16" t="s">
        <v>35</v>
      </c>
      <c r="F13" s="1">
        <v>1.4725000000000001</v>
      </c>
      <c r="G13" s="2">
        <f t="shared" ref="G13:L13" si="9">+G12</f>
        <v>30</v>
      </c>
      <c r="H13" s="2">
        <f t="shared" si="9"/>
        <v>25</v>
      </c>
      <c r="I13" s="3">
        <f t="shared" si="9"/>
        <v>10</v>
      </c>
      <c r="J13" s="3">
        <f t="shared" si="9"/>
        <v>7</v>
      </c>
      <c r="K13" s="2">
        <f t="shared" si="9"/>
        <v>72</v>
      </c>
      <c r="L13" s="3">
        <f t="shared" si="9"/>
        <v>70</v>
      </c>
      <c r="M13" s="5">
        <f t="shared" si="7"/>
        <v>103.07500000000002</v>
      </c>
      <c r="N13" s="5">
        <f t="shared" si="8"/>
        <v>31.075000000000017</v>
      </c>
      <c r="O13" s="14">
        <v>0.2</v>
      </c>
      <c r="P13" s="15">
        <f>+O13*Actuals!M14</f>
        <v>9.879999999999999</v>
      </c>
      <c r="Q13" s="45">
        <f>+Actuals!M14-P13</f>
        <v>39.519999999999996</v>
      </c>
    </row>
    <row r="14" spans="1:17" x14ac:dyDescent="0.25">
      <c r="A14" s="35" t="s">
        <v>36</v>
      </c>
      <c r="B14" s="1">
        <v>5000</v>
      </c>
      <c r="C14" s="1" t="s">
        <v>38</v>
      </c>
      <c r="D14" s="1" t="s">
        <v>24</v>
      </c>
      <c r="E14" s="16" t="s">
        <v>35</v>
      </c>
      <c r="F14" s="1">
        <v>1.3015000000000001</v>
      </c>
      <c r="G14" s="2">
        <f t="shared" ref="G14:J15" si="10">+G13</f>
        <v>30</v>
      </c>
      <c r="H14" s="2">
        <f t="shared" si="10"/>
        <v>25</v>
      </c>
      <c r="I14" s="3">
        <f t="shared" si="10"/>
        <v>10</v>
      </c>
      <c r="J14" s="3">
        <f t="shared" si="10"/>
        <v>7</v>
      </c>
      <c r="K14" s="2">
        <f t="shared" ref="K14:K20" si="11">SUM(G14:J14)</f>
        <v>72</v>
      </c>
      <c r="L14" s="3">
        <f t="shared" ref="L14:L20" si="12">+L13</f>
        <v>70</v>
      </c>
      <c r="M14" s="5">
        <f t="shared" si="7"/>
        <v>91.105000000000004</v>
      </c>
      <c r="N14" s="5">
        <f t="shared" si="8"/>
        <v>19.105000000000004</v>
      </c>
      <c r="O14" s="14">
        <f>+O13</f>
        <v>0.2</v>
      </c>
      <c r="P14" s="15">
        <f>+O14*Actuals!M15</f>
        <v>7.5</v>
      </c>
      <c r="Q14" s="45">
        <f>+Actuals!M15-P14</f>
        <v>30</v>
      </c>
    </row>
    <row r="15" spans="1:17" ht="15.75" thickBot="1" x14ac:dyDescent="0.3">
      <c r="A15" s="36" t="s">
        <v>36</v>
      </c>
      <c r="B15" s="11">
        <v>5000</v>
      </c>
      <c r="C15" s="11" t="s">
        <v>38</v>
      </c>
      <c r="D15" s="11" t="s">
        <v>25</v>
      </c>
      <c r="E15" s="49" t="s">
        <v>35</v>
      </c>
      <c r="F15" s="11">
        <v>1.121</v>
      </c>
      <c r="G15" s="7">
        <f t="shared" si="10"/>
        <v>30</v>
      </c>
      <c r="H15" s="7">
        <f t="shared" si="10"/>
        <v>25</v>
      </c>
      <c r="I15" s="30">
        <f t="shared" si="10"/>
        <v>10</v>
      </c>
      <c r="J15" s="30">
        <f t="shared" si="10"/>
        <v>7</v>
      </c>
      <c r="K15" s="7">
        <f t="shared" si="11"/>
        <v>72</v>
      </c>
      <c r="L15" s="30">
        <f t="shared" si="12"/>
        <v>70</v>
      </c>
      <c r="M15" s="31">
        <f t="shared" si="7"/>
        <v>78.47</v>
      </c>
      <c r="N15" s="31">
        <f t="shared" si="8"/>
        <v>6.4699999999999989</v>
      </c>
      <c r="O15" s="32">
        <f>+O14</f>
        <v>0.2</v>
      </c>
      <c r="P15" s="46">
        <f>+O15*Actuals!M16</f>
        <v>4.9800000000000013</v>
      </c>
      <c r="Q15" s="47">
        <f>+Actuals!M16-P15</f>
        <v>19.920000000000005</v>
      </c>
    </row>
    <row r="16" spans="1:17" x14ac:dyDescent="0.25">
      <c r="A16" s="37" t="s">
        <v>39</v>
      </c>
      <c r="B16" s="34">
        <v>5000</v>
      </c>
      <c r="C16" s="34" t="s">
        <v>37</v>
      </c>
      <c r="D16" s="34" t="s">
        <v>20</v>
      </c>
      <c r="E16" s="48" t="s">
        <v>35</v>
      </c>
      <c r="F16" s="34">
        <v>3.306</v>
      </c>
      <c r="G16" s="24">
        <v>25</v>
      </c>
      <c r="H16" s="24">
        <v>11</v>
      </c>
      <c r="I16" s="25">
        <f>+I15</f>
        <v>10</v>
      </c>
      <c r="J16" s="25">
        <f>+J15</f>
        <v>7</v>
      </c>
      <c r="K16" s="24">
        <f t="shared" si="11"/>
        <v>53</v>
      </c>
      <c r="L16" s="25">
        <f>+L15</f>
        <v>70</v>
      </c>
      <c r="M16" s="26">
        <f t="shared" si="7"/>
        <v>231.42000000000002</v>
      </c>
      <c r="N16" s="26">
        <f t="shared" si="8"/>
        <v>178.42000000000002</v>
      </c>
      <c r="O16" s="27">
        <f>+O12</f>
        <v>0.3</v>
      </c>
      <c r="P16" s="43">
        <f>+O16*Actuals!M18</f>
        <v>57.576000000000001</v>
      </c>
      <c r="Q16" s="44">
        <f>+Actuals!M18-P16</f>
        <v>134.34400000000002</v>
      </c>
    </row>
    <row r="17" spans="1:17" x14ac:dyDescent="0.25">
      <c r="A17" s="38" t="s">
        <v>39</v>
      </c>
      <c r="B17" s="1">
        <v>5000</v>
      </c>
      <c r="C17" s="1" t="s">
        <v>38</v>
      </c>
      <c r="D17" s="1" t="s">
        <v>23</v>
      </c>
      <c r="E17" s="16" t="s">
        <v>35</v>
      </c>
      <c r="F17" s="1">
        <v>1.4915</v>
      </c>
      <c r="G17" s="2">
        <v>25</v>
      </c>
      <c r="H17" s="2">
        <v>11</v>
      </c>
      <c r="I17" s="3">
        <v>10</v>
      </c>
      <c r="J17" s="3">
        <f>+J16</f>
        <v>7</v>
      </c>
      <c r="K17" s="2">
        <f t="shared" si="11"/>
        <v>53</v>
      </c>
      <c r="L17" s="3">
        <f t="shared" si="12"/>
        <v>70</v>
      </c>
      <c r="M17" s="5">
        <f t="shared" si="7"/>
        <v>104.405</v>
      </c>
      <c r="N17" s="5">
        <f t="shared" si="8"/>
        <v>51.405000000000001</v>
      </c>
      <c r="O17" s="14">
        <v>0.3</v>
      </c>
      <c r="P17" s="15">
        <f>+O17*Actuals!M19</f>
        <v>19.471499999999999</v>
      </c>
      <c r="Q17" s="45">
        <f>+Actuals!M19-P17</f>
        <v>45.433500000000002</v>
      </c>
    </row>
    <row r="18" spans="1:17" x14ac:dyDescent="0.25">
      <c r="A18" s="38" t="s">
        <v>39</v>
      </c>
      <c r="B18" s="1">
        <v>5000</v>
      </c>
      <c r="C18" s="1" t="s">
        <v>38</v>
      </c>
      <c r="D18" s="1" t="s">
        <v>24</v>
      </c>
      <c r="E18" s="1" t="s">
        <v>35</v>
      </c>
      <c r="F18" s="1">
        <v>1.3109999999999999</v>
      </c>
      <c r="G18" s="2">
        <f t="shared" ref="G18:I20" si="13">+G17</f>
        <v>25</v>
      </c>
      <c r="H18" s="2">
        <f t="shared" si="13"/>
        <v>11</v>
      </c>
      <c r="I18" s="3">
        <f t="shared" si="13"/>
        <v>10</v>
      </c>
      <c r="J18" s="3">
        <f>+J17</f>
        <v>7</v>
      </c>
      <c r="K18" s="2">
        <f t="shared" si="11"/>
        <v>53</v>
      </c>
      <c r="L18" s="3">
        <f t="shared" si="12"/>
        <v>70</v>
      </c>
      <c r="M18" s="5">
        <f t="shared" si="7"/>
        <v>91.77</v>
      </c>
      <c r="N18" s="5">
        <f t="shared" si="8"/>
        <v>38.769999999999996</v>
      </c>
      <c r="O18" s="14">
        <f>+O17</f>
        <v>0.3</v>
      </c>
      <c r="P18" s="15">
        <f>+O18*Actuals!M20</f>
        <v>15.680999999999997</v>
      </c>
      <c r="Q18" s="45">
        <f>+Actuals!M20-P18</f>
        <v>36.588999999999999</v>
      </c>
    </row>
    <row r="19" spans="1:17" x14ac:dyDescent="0.25">
      <c r="A19" s="38" t="s">
        <v>39</v>
      </c>
      <c r="B19" s="1">
        <v>5000</v>
      </c>
      <c r="C19" s="1" t="s">
        <v>38</v>
      </c>
      <c r="D19" s="1" t="s">
        <v>25</v>
      </c>
      <c r="E19" s="1" t="s">
        <v>35</v>
      </c>
      <c r="F19" s="1">
        <v>1.1305000000000001</v>
      </c>
      <c r="G19" s="2">
        <f t="shared" si="13"/>
        <v>25</v>
      </c>
      <c r="H19" s="2">
        <f t="shared" si="13"/>
        <v>11</v>
      </c>
      <c r="I19" s="3">
        <f t="shared" si="13"/>
        <v>10</v>
      </c>
      <c r="J19" s="3">
        <f>+J18</f>
        <v>7</v>
      </c>
      <c r="K19" s="2">
        <f t="shared" si="11"/>
        <v>53</v>
      </c>
      <c r="L19" s="3">
        <f t="shared" si="12"/>
        <v>70</v>
      </c>
      <c r="M19" s="5">
        <f t="shared" si="7"/>
        <v>79.135000000000005</v>
      </c>
      <c r="N19" s="5">
        <f t="shared" si="8"/>
        <v>26.135000000000005</v>
      </c>
      <c r="O19" s="14">
        <f>+O18</f>
        <v>0.3</v>
      </c>
      <c r="P19" s="15">
        <f>+O19*Actuals!M21</f>
        <v>11.890500000000001</v>
      </c>
      <c r="Q19" s="45">
        <f>+Actuals!M21-P19</f>
        <v>27.744500000000002</v>
      </c>
    </row>
    <row r="20" spans="1:17" ht="15.75" thickBot="1" x14ac:dyDescent="0.3">
      <c r="A20" s="39" t="s">
        <v>39</v>
      </c>
      <c r="B20" s="11">
        <v>5000</v>
      </c>
      <c r="C20" s="11" t="s">
        <v>38</v>
      </c>
      <c r="D20" s="11" t="s">
        <v>26</v>
      </c>
      <c r="E20" s="11" t="s">
        <v>35</v>
      </c>
      <c r="F20" s="11">
        <v>0.95950000000000002</v>
      </c>
      <c r="G20" s="7">
        <f t="shared" si="13"/>
        <v>25</v>
      </c>
      <c r="H20" s="7">
        <f t="shared" si="13"/>
        <v>11</v>
      </c>
      <c r="I20" s="30">
        <f t="shared" si="13"/>
        <v>10</v>
      </c>
      <c r="J20" s="30">
        <f>+J19</f>
        <v>7</v>
      </c>
      <c r="K20" s="7">
        <f t="shared" si="11"/>
        <v>53</v>
      </c>
      <c r="L20" s="30">
        <f t="shared" si="12"/>
        <v>70</v>
      </c>
      <c r="M20" s="31">
        <f t="shared" si="7"/>
        <v>67.165000000000006</v>
      </c>
      <c r="N20" s="31">
        <f t="shared" si="8"/>
        <v>14.165000000000006</v>
      </c>
      <c r="O20" s="32">
        <f>+O19</f>
        <v>0.3</v>
      </c>
      <c r="P20" s="46">
        <f>+O20*Actuals!M22</f>
        <v>8.2995000000000019</v>
      </c>
      <c r="Q20" s="47">
        <f>+Actuals!M22-P20</f>
        <v>19.365500000000004</v>
      </c>
    </row>
    <row r="21" spans="1:17" ht="15.75" thickBot="1" x14ac:dyDescent="0.3"/>
    <row r="22" spans="1:17" ht="15.75" thickBot="1" x14ac:dyDescent="0.3">
      <c r="A22" s="50" t="s">
        <v>40</v>
      </c>
      <c r="B22" s="51" t="s">
        <v>1</v>
      </c>
      <c r="C22" s="51" t="s">
        <v>3</v>
      </c>
      <c r="D22" s="51" t="s">
        <v>41</v>
      </c>
      <c r="E22" s="51" t="s">
        <v>42</v>
      </c>
      <c r="F22" s="51" t="s">
        <v>43</v>
      </c>
      <c r="G22" s="51" t="s">
        <v>44</v>
      </c>
      <c r="H22" s="51" t="s">
        <v>0</v>
      </c>
      <c r="I22" s="51" t="s">
        <v>28</v>
      </c>
      <c r="J22" s="52" t="s">
        <v>29</v>
      </c>
      <c r="K22" s="51" t="s">
        <v>33</v>
      </c>
      <c r="L22" s="52" t="s">
        <v>30</v>
      </c>
      <c r="M22" s="51" t="s">
        <v>31</v>
      </c>
      <c r="N22" s="52" t="s">
        <v>32</v>
      </c>
      <c r="O22" s="52" t="s">
        <v>50</v>
      </c>
      <c r="P22" s="52" t="s">
        <v>48</v>
      </c>
      <c r="Q22" s="53" t="s">
        <v>49</v>
      </c>
    </row>
    <row r="23" spans="1:17" x14ac:dyDescent="0.25">
      <c r="A23" s="54" t="s">
        <v>27</v>
      </c>
      <c r="B23" s="55">
        <v>3000</v>
      </c>
      <c r="C23" s="48" t="s">
        <v>6</v>
      </c>
      <c r="D23" s="48" t="s">
        <v>7</v>
      </c>
      <c r="E23" s="48" t="s">
        <v>8</v>
      </c>
      <c r="F23" s="56">
        <v>8.2554999999999996</v>
      </c>
      <c r="G23" s="24">
        <v>80</v>
      </c>
      <c r="H23" s="24">
        <v>45</v>
      </c>
      <c r="I23" s="25">
        <v>10</v>
      </c>
      <c r="J23" s="25">
        <v>7</v>
      </c>
      <c r="K23" s="24">
        <f>+SUM(G23:J23)</f>
        <v>142</v>
      </c>
      <c r="L23" s="25">
        <f>+L2</f>
        <v>70</v>
      </c>
      <c r="M23" s="26">
        <f>+L23*F23</f>
        <v>577.88499999999999</v>
      </c>
      <c r="N23" s="26">
        <f>+M23-K23</f>
        <v>435.88499999999999</v>
      </c>
      <c r="O23" s="27">
        <f>+O2</f>
        <v>0.35</v>
      </c>
      <c r="P23" s="57">
        <f>+O23*N23</f>
        <v>152.55974999999998</v>
      </c>
      <c r="Q23" s="63">
        <f>+N23-P23</f>
        <v>283.32524999999998</v>
      </c>
    </row>
    <row r="24" spans="1:17" x14ac:dyDescent="0.25">
      <c r="A24" s="58" t="s">
        <v>27</v>
      </c>
      <c r="B24" s="8">
        <v>3000</v>
      </c>
      <c r="C24" s="16" t="s">
        <v>6</v>
      </c>
      <c r="D24" s="16" t="s">
        <v>9</v>
      </c>
      <c r="E24" s="16" t="s">
        <v>8</v>
      </c>
      <c r="F24" s="17">
        <v>7.9324999999999992</v>
      </c>
      <c r="G24" s="2">
        <f t="shared" ref="G24:J30" si="14">+G23</f>
        <v>80</v>
      </c>
      <c r="H24" s="2">
        <f t="shared" si="14"/>
        <v>45</v>
      </c>
      <c r="I24" s="3">
        <f t="shared" si="14"/>
        <v>10</v>
      </c>
      <c r="J24" s="3">
        <f t="shared" si="14"/>
        <v>7</v>
      </c>
      <c r="K24" s="2">
        <f t="shared" ref="K24:K36" si="15">+SUM(G24:J24)</f>
        <v>142</v>
      </c>
      <c r="L24" s="3">
        <f t="shared" ref="L24:L36" si="16">+L23</f>
        <v>70</v>
      </c>
      <c r="M24" s="5">
        <f t="shared" ref="M24:M31" si="17">+L24*F24</f>
        <v>555.27499999999998</v>
      </c>
      <c r="N24" s="5">
        <f t="shared" ref="N24:N31" si="18">+M24-K24</f>
        <v>413.27499999999998</v>
      </c>
      <c r="O24" s="14">
        <v>0.35</v>
      </c>
      <c r="P24" s="18">
        <f t="shared" ref="P24:P36" si="19">+O24*N24</f>
        <v>144.64624999999998</v>
      </c>
      <c r="Q24" s="68">
        <f t="shared" ref="Q24:Q36" si="20">+N24-P24</f>
        <v>268.62874999999997</v>
      </c>
    </row>
    <row r="25" spans="1:17" x14ac:dyDescent="0.25">
      <c r="A25" s="58" t="s">
        <v>27</v>
      </c>
      <c r="B25" s="8">
        <v>3000</v>
      </c>
      <c r="C25" s="16" t="s">
        <v>6</v>
      </c>
      <c r="D25" s="16" t="s">
        <v>10</v>
      </c>
      <c r="E25" s="16" t="s">
        <v>8</v>
      </c>
      <c r="F25" s="17">
        <v>4.9115000000000002</v>
      </c>
      <c r="G25" s="2">
        <f t="shared" si="14"/>
        <v>80</v>
      </c>
      <c r="H25" s="2">
        <f t="shared" si="14"/>
        <v>45</v>
      </c>
      <c r="I25" s="3">
        <f t="shared" si="14"/>
        <v>10</v>
      </c>
      <c r="J25" s="3">
        <f t="shared" si="14"/>
        <v>7</v>
      </c>
      <c r="K25" s="2">
        <f t="shared" si="15"/>
        <v>142</v>
      </c>
      <c r="L25" s="3">
        <f t="shared" si="16"/>
        <v>70</v>
      </c>
      <c r="M25" s="5">
        <f t="shared" si="17"/>
        <v>343.80500000000001</v>
      </c>
      <c r="N25" s="5">
        <f t="shared" si="18"/>
        <v>201.80500000000001</v>
      </c>
      <c r="O25" s="14">
        <v>0.35</v>
      </c>
      <c r="P25" s="18">
        <f t="shared" si="19"/>
        <v>70.631749999999997</v>
      </c>
      <c r="Q25" s="68">
        <f t="shared" si="20"/>
        <v>131.17325</v>
      </c>
    </row>
    <row r="26" spans="1:17" x14ac:dyDescent="0.25">
      <c r="A26" s="58" t="s">
        <v>27</v>
      </c>
      <c r="B26" s="8">
        <v>3000</v>
      </c>
      <c r="C26" s="16" t="s">
        <v>11</v>
      </c>
      <c r="D26" s="16" t="s">
        <v>12</v>
      </c>
      <c r="E26" s="16" t="s">
        <v>8</v>
      </c>
      <c r="F26" s="17">
        <v>5.0065</v>
      </c>
      <c r="G26" s="2">
        <f t="shared" si="14"/>
        <v>80</v>
      </c>
      <c r="H26" s="2">
        <f t="shared" si="14"/>
        <v>45</v>
      </c>
      <c r="I26" s="3">
        <f t="shared" si="14"/>
        <v>10</v>
      </c>
      <c r="J26" s="3">
        <f t="shared" si="14"/>
        <v>7</v>
      </c>
      <c r="K26" s="2">
        <f t="shared" si="15"/>
        <v>142</v>
      </c>
      <c r="L26" s="3">
        <f t="shared" si="16"/>
        <v>70</v>
      </c>
      <c r="M26" s="5">
        <f t="shared" si="17"/>
        <v>350.45499999999998</v>
      </c>
      <c r="N26" s="5">
        <f t="shared" si="18"/>
        <v>208.45499999999998</v>
      </c>
      <c r="O26" s="14">
        <f>+O5</f>
        <v>0.35</v>
      </c>
      <c r="P26" s="18">
        <f t="shared" si="19"/>
        <v>72.959249999999983</v>
      </c>
      <c r="Q26" s="68">
        <f t="shared" si="20"/>
        <v>135.49574999999999</v>
      </c>
    </row>
    <row r="27" spans="1:17" x14ac:dyDescent="0.25">
      <c r="A27" s="58" t="s">
        <v>27</v>
      </c>
      <c r="B27" s="8">
        <v>3000</v>
      </c>
      <c r="C27" s="16" t="s">
        <v>11</v>
      </c>
      <c r="D27" s="16" t="s">
        <v>13</v>
      </c>
      <c r="E27" s="16" t="s">
        <v>8</v>
      </c>
      <c r="F27" s="17">
        <v>4.4744999999999999</v>
      </c>
      <c r="G27" s="2">
        <f t="shared" si="14"/>
        <v>80</v>
      </c>
      <c r="H27" s="2">
        <f t="shared" si="14"/>
        <v>45</v>
      </c>
      <c r="I27" s="3">
        <f t="shared" si="14"/>
        <v>10</v>
      </c>
      <c r="J27" s="3">
        <f t="shared" si="14"/>
        <v>7</v>
      </c>
      <c r="K27" s="2">
        <f t="shared" si="15"/>
        <v>142</v>
      </c>
      <c r="L27" s="3">
        <f t="shared" si="16"/>
        <v>70</v>
      </c>
      <c r="M27" s="5">
        <f t="shared" si="17"/>
        <v>313.21499999999997</v>
      </c>
      <c r="N27" s="5">
        <f t="shared" si="18"/>
        <v>171.21499999999997</v>
      </c>
      <c r="O27" s="14">
        <f>+O26</f>
        <v>0.35</v>
      </c>
      <c r="P27" s="18">
        <f t="shared" si="19"/>
        <v>59.925249999999984</v>
      </c>
      <c r="Q27" s="68">
        <f t="shared" si="20"/>
        <v>111.28975</v>
      </c>
    </row>
    <row r="28" spans="1:17" x14ac:dyDescent="0.25">
      <c r="A28" s="58" t="s">
        <v>27</v>
      </c>
      <c r="B28" s="8">
        <v>3000</v>
      </c>
      <c r="C28" s="16" t="s">
        <v>11</v>
      </c>
      <c r="D28" s="16" t="s">
        <v>14</v>
      </c>
      <c r="E28" s="16" t="s">
        <v>8</v>
      </c>
      <c r="F28" s="17">
        <v>3.6764999999999999</v>
      </c>
      <c r="G28" s="2">
        <f t="shared" si="14"/>
        <v>80</v>
      </c>
      <c r="H28" s="2">
        <f t="shared" si="14"/>
        <v>45</v>
      </c>
      <c r="I28" s="3">
        <f t="shared" si="14"/>
        <v>10</v>
      </c>
      <c r="J28" s="3">
        <f t="shared" si="14"/>
        <v>7</v>
      </c>
      <c r="K28" s="2">
        <f t="shared" si="15"/>
        <v>142</v>
      </c>
      <c r="L28" s="3">
        <f t="shared" si="16"/>
        <v>70</v>
      </c>
      <c r="M28" s="5">
        <f t="shared" si="17"/>
        <v>257.35500000000002</v>
      </c>
      <c r="N28" s="5">
        <f t="shared" si="18"/>
        <v>115.35500000000002</v>
      </c>
      <c r="O28" s="14">
        <f>+O27</f>
        <v>0.35</v>
      </c>
      <c r="P28" s="18">
        <f t="shared" si="19"/>
        <v>40.374250000000004</v>
      </c>
      <c r="Q28" s="68">
        <f t="shared" si="20"/>
        <v>74.980750000000015</v>
      </c>
    </row>
    <row r="29" spans="1:17" x14ac:dyDescent="0.25">
      <c r="A29" s="58" t="s">
        <v>27</v>
      </c>
      <c r="B29" s="8">
        <v>3000</v>
      </c>
      <c r="C29" s="16" t="s">
        <v>11</v>
      </c>
      <c r="D29" s="16" t="s">
        <v>15</v>
      </c>
      <c r="E29" s="16" t="s">
        <v>8</v>
      </c>
      <c r="F29" s="17">
        <v>3.1444999999999999</v>
      </c>
      <c r="G29" s="2">
        <f t="shared" si="14"/>
        <v>80</v>
      </c>
      <c r="H29" s="2">
        <f t="shared" si="14"/>
        <v>45</v>
      </c>
      <c r="I29" s="3">
        <f t="shared" si="14"/>
        <v>10</v>
      </c>
      <c r="J29" s="3">
        <f t="shared" si="14"/>
        <v>7</v>
      </c>
      <c r="K29" s="2">
        <f t="shared" si="15"/>
        <v>142</v>
      </c>
      <c r="L29" s="3">
        <f t="shared" si="16"/>
        <v>70</v>
      </c>
      <c r="M29" s="5">
        <f t="shared" si="17"/>
        <v>220.11499999999998</v>
      </c>
      <c r="N29" s="5">
        <f t="shared" si="18"/>
        <v>78.114999999999981</v>
      </c>
      <c r="O29" s="14">
        <f>+O28</f>
        <v>0.35</v>
      </c>
      <c r="P29" s="18">
        <f t="shared" si="19"/>
        <v>27.34024999999999</v>
      </c>
      <c r="Q29" s="68">
        <f t="shared" si="20"/>
        <v>50.77474999999999</v>
      </c>
    </row>
    <row r="30" spans="1:17" ht="15.75" thickBot="1" x14ac:dyDescent="0.3">
      <c r="A30" s="59" t="s">
        <v>27</v>
      </c>
      <c r="B30" s="9">
        <v>3000</v>
      </c>
      <c r="C30" s="49" t="s">
        <v>11</v>
      </c>
      <c r="D30" s="49" t="s">
        <v>16</v>
      </c>
      <c r="E30" s="49" t="s">
        <v>8</v>
      </c>
      <c r="F30" s="60">
        <v>2.8784999999999998</v>
      </c>
      <c r="G30" s="7">
        <f t="shared" si="14"/>
        <v>80</v>
      </c>
      <c r="H30" s="7">
        <f t="shared" si="14"/>
        <v>45</v>
      </c>
      <c r="I30" s="30">
        <f t="shared" si="14"/>
        <v>10</v>
      </c>
      <c r="J30" s="30">
        <f t="shared" si="14"/>
        <v>7</v>
      </c>
      <c r="K30" s="7">
        <f t="shared" si="15"/>
        <v>142</v>
      </c>
      <c r="L30" s="30">
        <f t="shared" si="16"/>
        <v>70</v>
      </c>
      <c r="M30" s="31">
        <f t="shared" si="17"/>
        <v>201.49499999999998</v>
      </c>
      <c r="N30" s="31">
        <f t="shared" si="18"/>
        <v>59.494999999999976</v>
      </c>
      <c r="O30" s="32">
        <f>+O29</f>
        <v>0.35</v>
      </c>
      <c r="P30" s="61">
        <f t="shared" si="19"/>
        <v>20.823249999999991</v>
      </c>
      <c r="Q30" s="65">
        <f t="shared" si="20"/>
        <v>38.671749999999989</v>
      </c>
    </row>
    <row r="31" spans="1:17" x14ac:dyDescent="0.25">
      <c r="A31" s="62" t="s">
        <v>36</v>
      </c>
      <c r="B31" s="55">
        <v>3000</v>
      </c>
      <c r="C31" s="48" t="s">
        <v>19</v>
      </c>
      <c r="D31" s="48" t="s">
        <v>20</v>
      </c>
      <c r="E31" s="48" t="s">
        <v>35</v>
      </c>
      <c r="F31" s="56">
        <v>1.976</v>
      </c>
      <c r="G31" s="24">
        <v>30</v>
      </c>
      <c r="H31" s="24">
        <v>25</v>
      </c>
      <c r="I31" s="25">
        <f t="shared" ref="I31:J36" si="21">+I30</f>
        <v>10</v>
      </c>
      <c r="J31" s="25">
        <f t="shared" si="21"/>
        <v>7</v>
      </c>
      <c r="K31" s="24">
        <f t="shared" si="15"/>
        <v>72</v>
      </c>
      <c r="L31" s="25">
        <f t="shared" si="16"/>
        <v>70</v>
      </c>
      <c r="M31" s="26">
        <f t="shared" si="17"/>
        <v>138.32</v>
      </c>
      <c r="N31" s="26">
        <f t="shared" si="18"/>
        <v>66.319999999999993</v>
      </c>
      <c r="O31" s="27">
        <f>+O12</f>
        <v>0.3</v>
      </c>
      <c r="P31" s="57">
        <f t="shared" si="19"/>
        <v>19.895999999999997</v>
      </c>
      <c r="Q31" s="63">
        <f t="shared" si="20"/>
        <v>46.423999999999992</v>
      </c>
    </row>
    <row r="32" spans="1:17" ht="15.75" thickBot="1" x14ac:dyDescent="0.3">
      <c r="A32" s="64" t="s">
        <v>36</v>
      </c>
      <c r="B32" s="9">
        <v>3000</v>
      </c>
      <c r="C32" s="49" t="s">
        <v>19</v>
      </c>
      <c r="D32" s="49" t="s">
        <v>20</v>
      </c>
      <c r="E32" s="49" t="s">
        <v>35</v>
      </c>
      <c r="F32" s="60">
        <v>1.976</v>
      </c>
      <c r="G32" s="7">
        <f>+G31</f>
        <v>30</v>
      </c>
      <c r="H32" s="7">
        <f>+H31</f>
        <v>25</v>
      </c>
      <c r="I32" s="30">
        <f t="shared" si="21"/>
        <v>10</v>
      </c>
      <c r="J32" s="30">
        <f t="shared" si="21"/>
        <v>7</v>
      </c>
      <c r="K32" s="7">
        <f t="shared" si="15"/>
        <v>72</v>
      </c>
      <c r="L32" s="30">
        <f t="shared" si="16"/>
        <v>70</v>
      </c>
      <c r="M32" s="31">
        <f t="shared" ref="M32:M33" si="22">+L32*F32</f>
        <v>138.32</v>
      </c>
      <c r="N32" s="31">
        <f t="shared" ref="N32:N33" si="23">+M32-K32</f>
        <v>66.319999999999993</v>
      </c>
      <c r="O32" s="32">
        <f>+O31</f>
        <v>0.3</v>
      </c>
      <c r="P32" s="61">
        <f t="shared" si="19"/>
        <v>19.895999999999997</v>
      </c>
      <c r="Q32" s="65">
        <f t="shared" si="20"/>
        <v>46.423999999999992</v>
      </c>
    </row>
    <row r="33" spans="1:17" x14ac:dyDescent="0.25">
      <c r="A33" s="66" t="s">
        <v>53</v>
      </c>
      <c r="B33" s="55">
        <v>3000</v>
      </c>
      <c r="C33" s="48" t="s">
        <v>19</v>
      </c>
      <c r="D33" s="48" t="s">
        <v>20</v>
      </c>
      <c r="E33" s="48" t="s">
        <v>35</v>
      </c>
      <c r="F33" s="56">
        <v>1.976</v>
      </c>
      <c r="G33" s="24">
        <v>25</v>
      </c>
      <c r="H33" s="24">
        <v>11</v>
      </c>
      <c r="I33" s="25">
        <f t="shared" si="21"/>
        <v>10</v>
      </c>
      <c r="J33" s="25">
        <f t="shared" si="21"/>
        <v>7</v>
      </c>
      <c r="K33" s="24">
        <f t="shared" si="15"/>
        <v>53</v>
      </c>
      <c r="L33" s="25">
        <f t="shared" si="16"/>
        <v>70</v>
      </c>
      <c r="M33" s="26">
        <f t="shared" si="22"/>
        <v>138.32</v>
      </c>
      <c r="N33" s="26">
        <f t="shared" si="23"/>
        <v>85.32</v>
      </c>
      <c r="O33" s="27">
        <f>+O16</f>
        <v>0.3</v>
      </c>
      <c r="P33" s="57">
        <f t="shared" si="19"/>
        <v>25.595999999999997</v>
      </c>
      <c r="Q33" s="63">
        <f t="shared" si="20"/>
        <v>59.723999999999997</v>
      </c>
    </row>
    <row r="34" spans="1:17" x14ac:dyDescent="0.25">
      <c r="A34" s="67" t="s">
        <v>53</v>
      </c>
      <c r="B34" s="8">
        <v>3000</v>
      </c>
      <c r="C34" s="16" t="s">
        <v>19</v>
      </c>
      <c r="D34" s="16" t="s">
        <v>20</v>
      </c>
      <c r="E34" s="16" t="s">
        <v>35</v>
      </c>
      <c r="F34" s="17">
        <v>1.976</v>
      </c>
      <c r="G34" s="2">
        <f t="shared" ref="G34:H36" si="24">+G33</f>
        <v>25</v>
      </c>
      <c r="H34" s="2">
        <f t="shared" si="24"/>
        <v>11</v>
      </c>
      <c r="I34" s="3">
        <f t="shared" si="21"/>
        <v>10</v>
      </c>
      <c r="J34" s="3">
        <f t="shared" si="21"/>
        <v>7</v>
      </c>
      <c r="K34" s="2">
        <f t="shared" si="15"/>
        <v>53</v>
      </c>
      <c r="L34" s="3">
        <f t="shared" si="16"/>
        <v>70</v>
      </c>
      <c r="M34" s="5">
        <f t="shared" ref="M34:M36" si="25">+L34*F34</f>
        <v>138.32</v>
      </c>
      <c r="N34" s="5">
        <f t="shared" ref="N34:N36" si="26">+M34-K34</f>
        <v>85.32</v>
      </c>
      <c r="O34" s="14">
        <f>+O33</f>
        <v>0.3</v>
      </c>
      <c r="P34" s="18">
        <f t="shared" si="19"/>
        <v>25.595999999999997</v>
      </c>
      <c r="Q34" s="68">
        <f t="shared" si="20"/>
        <v>59.723999999999997</v>
      </c>
    </row>
    <row r="35" spans="1:17" x14ac:dyDescent="0.25">
      <c r="A35" s="67" t="s">
        <v>53</v>
      </c>
      <c r="B35" s="8">
        <v>3000</v>
      </c>
      <c r="C35" s="16" t="s">
        <v>22</v>
      </c>
      <c r="D35" s="16" t="s">
        <v>23</v>
      </c>
      <c r="E35" s="16" t="s">
        <v>35</v>
      </c>
      <c r="F35" s="17">
        <v>0.88350000000000006</v>
      </c>
      <c r="G35" s="2">
        <f t="shared" si="24"/>
        <v>25</v>
      </c>
      <c r="H35" s="2">
        <f t="shared" si="24"/>
        <v>11</v>
      </c>
      <c r="I35" s="3">
        <f t="shared" si="21"/>
        <v>10</v>
      </c>
      <c r="J35" s="3">
        <f t="shared" si="21"/>
        <v>7</v>
      </c>
      <c r="K35" s="2">
        <f t="shared" si="15"/>
        <v>53</v>
      </c>
      <c r="L35" s="3">
        <f t="shared" si="16"/>
        <v>70</v>
      </c>
      <c r="M35" s="5">
        <f t="shared" si="25"/>
        <v>61.845000000000006</v>
      </c>
      <c r="N35" s="5">
        <f t="shared" si="26"/>
        <v>8.845000000000006</v>
      </c>
      <c r="O35" s="14">
        <f>+O19</f>
        <v>0.3</v>
      </c>
      <c r="P35" s="18">
        <f t="shared" si="19"/>
        <v>2.6535000000000015</v>
      </c>
      <c r="Q35" s="68">
        <f t="shared" si="20"/>
        <v>6.1915000000000049</v>
      </c>
    </row>
    <row r="36" spans="1:17" ht="15.75" thickBot="1" x14ac:dyDescent="0.3">
      <c r="A36" s="69" t="s">
        <v>53</v>
      </c>
      <c r="B36" s="9">
        <v>3000</v>
      </c>
      <c r="C36" s="49" t="s">
        <v>22</v>
      </c>
      <c r="D36" s="49" t="s">
        <v>24</v>
      </c>
      <c r="E36" s="49" t="s">
        <v>35</v>
      </c>
      <c r="F36" s="60">
        <v>0.77899999999999991</v>
      </c>
      <c r="G36" s="7">
        <f t="shared" si="24"/>
        <v>25</v>
      </c>
      <c r="H36" s="7">
        <f t="shared" si="24"/>
        <v>11</v>
      </c>
      <c r="I36" s="30">
        <f t="shared" si="21"/>
        <v>10</v>
      </c>
      <c r="J36" s="30">
        <f t="shared" si="21"/>
        <v>7</v>
      </c>
      <c r="K36" s="7">
        <f t="shared" si="15"/>
        <v>53</v>
      </c>
      <c r="L36" s="30">
        <f t="shared" si="16"/>
        <v>70</v>
      </c>
      <c r="M36" s="31">
        <f t="shared" si="25"/>
        <v>54.529999999999994</v>
      </c>
      <c r="N36" s="31">
        <f t="shared" si="26"/>
        <v>1.529999999999994</v>
      </c>
      <c r="O36" s="32">
        <f>+O35</f>
        <v>0.3</v>
      </c>
      <c r="P36" s="61">
        <f t="shared" si="19"/>
        <v>0.45899999999999819</v>
      </c>
      <c r="Q36" s="65">
        <f t="shared" si="20"/>
        <v>1.0709999999999957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20AB3-8B8D-4B3C-AEF2-28B2C2394B95}">
  <dimension ref="A2:Q38"/>
  <sheetViews>
    <sheetView zoomScale="85" zoomScaleNormal="85" workbookViewId="0">
      <selection activeCell="C2" sqref="C2"/>
    </sheetView>
  </sheetViews>
  <sheetFormatPr defaultRowHeight="15" outlineLevelCol="1" x14ac:dyDescent="0.25"/>
  <cols>
    <col min="1" max="1" width="5.28515625" style="73" bestFit="1" customWidth="1"/>
    <col min="2" max="2" width="24.28515625" style="73" bestFit="1" customWidth="1"/>
    <col min="3" max="3" width="19.7109375" style="73" bestFit="1" customWidth="1"/>
    <col min="4" max="4" width="16.140625" style="73" bestFit="1" customWidth="1"/>
    <col min="5" max="5" width="8.5703125" style="73" hidden="1" customWidth="1" outlineLevel="1"/>
    <col min="6" max="6" width="12.140625" style="73" hidden="1" customWidth="1" outlineLevel="1"/>
    <col min="7" max="7" width="11" style="73" hidden="1" customWidth="1" outlineLevel="1"/>
    <col min="8" max="8" width="11.42578125" style="73" hidden="1" customWidth="1" outlineLevel="1"/>
    <col min="9" max="9" width="8.85546875" style="73" hidden="1" customWidth="1" outlineLevel="1"/>
    <col min="10" max="10" width="9.7109375" style="73" hidden="1" customWidth="1" outlineLevel="1"/>
    <col min="11" max="11" width="10.28515625" style="73" hidden="1" customWidth="1" outlineLevel="1"/>
    <col min="12" max="12" width="8.85546875" style="73" hidden="1" customWidth="1" outlineLevel="1"/>
    <col min="13" max="13" width="8.5703125" style="73" hidden="1" customWidth="1" outlineLevel="1"/>
    <col min="14" max="14" width="9.85546875" style="73" hidden="1" customWidth="1" outlineLevel="1"/>
    <col min="15" max="15" width="9.7109375" style="73" bestFit="1" customWidth="1" collapsed="1"/>
    <col min="16" max="16" width="8.42578125" style="73" hidden="1" customWidth="1" outlineLevel="1"/>
    <col min="17" max="17" width="9.140625" style="73" collapsed="1"/>
    <col min="18" max="16384" width="9.140625" style="73"/>
  </cols>
  <sheetData>
    <row r="2" spans="1:16" x14ac:dyDescent="0.25">
      <c r="A2" s="70" t="s">
        <v>1</v>
      </c>
      <c r="B2" s="70" t="s">
        <v>3</v>
      </c>
      <c r="C2" s="70" t="s">
        <v>41</v>
      </c>
      <c r="D2" s="70" t="s">
        <v>42</v>
      </c>
      <c r="E2" s="70" t="s">
        <v>47</v>
      </c>
      <c r="F2" s="70" t="s">
        <v>44</v>
      </c>
      <c r="G2" s="70" t="s">
        <v>0</v>
      </c>
      <c r="H2" s="70" t="s">
        <v>28</v>
      </c>
      <c r="I2" s="72" t="s">
        <v>29</v>
      </c>
      <c r="J2" s="70" t="s">
        <v>33</v>
      </c>
      <c r="K2" s="72" t="s">
        <v>30</v>
      </c>
      <c r="L2" s="70" t="s">
        <v>31</v>
      </c>
      <c r="M2" s="72" t="s">
        <v>32</v>
      </c>
      <c r="N2" s="72" t="s">
        <v>50</v>
      </c>
      <c r="O2" s="70" t="s">
        <v>54</v>
      </c>
      <c r="P2" s="72" t="s">
        <v>49</v>
      </c>
    </row>
    <row r="3" spans="1:16" x14ac:dyDescent="0.25">
      <c r="A3" s="76">
        <v>5000</v>
      </c>
      <c r="B3" s="76" t="s">
        <v>6</v>
      </c>
      <c r="C3" s="76" t="s">
        <v>7</v>
      </c>
      <c r="D3" s="70" t="s">
        <v>8</v>
      </c>
      <c r="E3" s="70">
        <v>13.77</v>
      </c>
      <c r="F3" s="70">
        <v>80</v>
      </c>
      <c r="G3" s="70">
        <v>30</v>
      </c>
      <c r="H3" s="72">
        <v>5</v>
      </c>
      <c r="I3" s="72">
        <v>3.5</v>
      </c>
      <c r="J3" s="70">
        <f>SUM(F3:I3)</f>
        <v>118.5</v>
      </c>
      <c r="K3" s="72">
        <v>70</v>
      </c>
      <c r="L3" s="74">
        <f>+K3*E3</f>
        <v>963.9</v>
      </c>
      <c r="M3" s="74">
        <f>+L3-J3</f>
        <v>845.4</v>
      </c>
      <c r="N3" s="12">
        <v>0.4</v>
      </c>
      <c r="O3" s="70">
        <v>400</v>
      </c>
      <c r="P3" s="75">
        <f>+M3-O3</f>
        <v>445.4</v>
      </c>
    </row>
    <row r="4" spans="1:16" x14ac:dyDescent="0.25">
      <c r="A4" s="76">
        <v>5000</v>
      </c>
      <c r="B4" s="76" t="s">
        <v>6</v>
      </c>
      <c r="C4" s="76" t="s">
        <v>9</v>
      </c>
      <c r="D4" s="70" t="s">
        <v>8</v>
      </c>
      <c r="E4" s="70">
        <v>13.21</v>
      </c>
      <c r="F4" s="70">
        <f t="shared" ref="F4:I12" si="0">+F3</f>
        <v>80</v>
      </c>
      <c r="G4" s="70">
        <f t="shared" si="0"/>
        <v>30</v>
      </c>
      <c r="H4" s="72">
        <f t="shared" si="0"/>
        <v>5</v>
      </c>
      <c r="I4" s="72">
        <f t="shared" si="0"/>
        <v>3.5</v>
      </c>
      <c r="J4" s="70">
        <f t="shared" ref="J4:J12" si="1">SUM(F4:I4)</f>
        <v>118.5</v>
      </c>
      <c r="K4" s="72">
        <f t="shared" ref="K4:K12" si="2">+K3</f>
        <v>70</v>
      </c>
      <c r="L4" s="74">
        <f t="shared" ref="L4:L12" si="3">+K4*E4</f>
        <v>924.7</v>
      </c>
      <c r="M4" s="74">
        <f t="shared" ref="M4:M12" si="4">+L4-J4</f>
        <v>806.2</v>
      </c>
      <c r="N4" s="12">
        <f>+N3</f>
        <v>0.4</v>
      </c>
      <c r="O4" s="70">
        <v>375</v>
      </c>
      <c r="P4" s="75">
        <f t="shared" ref="P4:P38" si="5">+M4-O4</f>
        <v>431.20000000000005</v>
      </c>
    </row>
    <row r="5" spans="1:16" x14ac:dyDescent="0.25">
      <c r="A5" s="76">
        <v>5000</v>
      </c>
      <c r="B5" s="76" t="s">
        <v>6</v>
      </c>
      <c r="C5" s="76" t="s">
        <v>10</v>
      </c>
      <c r="D5" s="70" t="s">
        <v>8</v>
      </c>
      <c r="E5" s="70">
        <v>8.19</v>
      </c>
      <c r="F5" s="70">
        <f t="shared" si="0"/>
        <v>80</v>
      </c>
      <c r="G5" s="70">
        <f t="shared" si="0"/>
        <v>30</v>
      </c>
      <c r="H5" s="72">
        <f t="shared" si="0"/>
        <v>5</v>
      </c>
      <c r="I5" s="72">
        <f t="shared" si="0"/>
        <v>3.5</v>
      </c>
      <c r="J5" s="70">
        <f t="shared" si="1"/>
        <v>118.5</v>
      </c>
      <c r="K5" s="72">
        <f t="shared" si="2"/>
        <v>70</v>
      </c>
      <c r="L5" s="74">
        <f t="shared" si="3"/>
        <v>573.29999999999995</v>
      </c>
      <c r="M5" s="74">
        <f t="shared" si="4"/>
        <v>454.79999999999995</v>
      </c>
      <c r="N5" s="12">
        <f>+N4</f>
        <v>0.4</v>
      </c>
      <c r="O5" s="70">
        <v>220</v>
      </c>
      <c r="P5" s="75">
        <f t="shared" si="5"/>
        <v>234.79999999999995</v>
      </c>
    </row>
    <row r="6" spans="1:16" x14ac:dyDescent="0.25">
      <c r="A6" s="78">
        <v>5000</v>
      </c>
      <c r="B6" s="78" t="s">
        <v>34</v>
      </c>
      <c r="C6" s="78" t="s">
        <v>12</v>
      </c>
      <c r="D6" s="70" t="s">
        <v>8</v>
      </c>
      <c r="E6" s="70">
        <v>8.35</v>
      </c>
      <c r="F6" s="70">
        <f t="shared" si="0"/>
        <v>80</v>
      </c>
      <c r="G6" s="70">
        <f t="shared" si="0"/>
        <v>30</v>
      </c>
      <c r="H6" s="72">
        <f t="shared" si="0"/>
        <v>5</v>
      </c>
      <c r="I6" s="72">
        <f t="shared" si="0"/>
        <v>3.5</v>
      </c>
      <c r="J6" s="70">
        <f t="shared" si="1"/>
        <v>118.5</v>
      </c>
      <c r="K6" s="72">
        <f t="shared" si="2"/>
        <v>70</v>
      </c>
      <c r="L6" s="74">
        <f t="shared" si="3"/>
        <v>584.5</v>
      </c>
      <c r="M6" s="74">
        <f t="shared" si="4"/>
        <v>466</v>
      </c>
      <c r="N6" s="12">
        <v>0.25</v>
      </c>
      <c r="O6" s="70">
        <v>125</v>
      </c>
      <c r="P6" s="75">
        <f t="shared" si="5"/>
        <v>341</v>
      </c>
    </row>
    <row r="7" spans="1:16" x14ac:dyDescent="0.25">
      <c r="A7" s="78">
        <v>5000</v>
      </c>
      <c r="B7" s="78" t="s">
        <v>34</v>
      </c>
      <c r="C7" s="78" t="s">
        <v>13</v>
      </c>
      <c r="D7" s="70" t="s">
        <v>8</v>
      </c>
      <c r="E7" s="70">
        <v>7.46</v>
      </c>
      <c r="F7" s="70">
        <f t="shared" si="0"/>
        <v>80</v>
      </c>
      <c r="G7" s="70">
        <f t="shared" si="0"/>
        <v>30</v>
      </c>
      <c r="H7" s="72">
        <f t="shared" si="0"/>
        <v>5</v>
      </c>
      <c r="I7" s="72">
        <f t="shared" si="0"/>
        <v>3.5</v>
      </c>
      <c r="J7" s="70">
        <f t="shared" si="1"/>
        <v>118.5</v>
      </c>
      <c r="K7" s="72">
        <f t="shared" si="2"/>
        <v>70</v>
      </c>
      <c r="L7" s="74">
        <f t="shared" si="3"/>
        <v>522.20000000000005</v>
      </c>
      <c r="M7" s="74">
        <f t="shared" si="4"/>
        <v>403.70000000000005</v>
      </c>
      <c r="N7" s="12">
        <f t="shared" ref="N7:N12" si="6">+N6</f>
        <v>0.25</v>
      </c>
      <c r="O7" s="70">
        <v>110</v>
      </c>
      <c r="P7" s="75">
        <f t="shared" si="5"/>
        <v>293.70000000000005</v>
      </c>
    </row>
    <row r="8" spans="1:16" x14ac:dyDescent="0.25">
      <c r="A8" s="78">
        <v>5000</v>
      </c>
      <c r="B8" s="78" t="s">
        <v>34</v>
      </c>
      <c r="C8" s="78" t="s">
        <v>14</v>
      </c>
      <c r="D8" s="70" t="s">
        <v>8</v>
      </c>
      <c r="E8" s="70">
        <v>6.13</v>
      </c>
      <c r="F8" s="70">
        <f t="shared" si="0"/>
        <v>80</v>
      </c>
      <c r="G8" s="70">
        <f t="shared" si="0"/>
        <v>30</v>
      </c>
      <c r="H8" s="72">
        <f t="shared" si="0"/>
        <v>5</v>
      </c>
      <c r="I8" s="72">
        <f t="shared" si="0"/>
        <v>3.5</v>
      </c>
      <c r="J8" s="70">
        <f t="shared" si="1"/>
        <v>118.5</v>
      </c>
      <c r="K8" s="72">
        <f t="shared" si="2"/>
        <v>70</v>
      </c>
      <c r="L8" s="74">
        <f t="shared" si="3"/>
        <v>429.09999999999997</v>
      </c>
      <c r="M8" s="74">
        <f t="shared" si="4"/>
        <v>310.59999999999997</v>
      </c>
      <c r="N8" s="12">
        <f t="shared" si="6"/>
        <v>0.25</v>
      </c>
      <c r="O8" s="70">
        <v>85</v>
      </c>
      <c r="P8" s="75">
        <f t="shared" si="5"/>
        <v>225.59999999999997</v>
      </c>
    </row>
    <row r="9" spans="1:16" x14ac:dyDescent="0.25">
      <c r="A9" s="78">
        <v>5000</v>
      </c>
      <c r="B9" s="78" t="s">
        <v>34</v>
      </c>
      <c r="C9" s="78" t="s">
        <v>15</v>
      </c>
      <c r="D9" s="70" t="s">
        <v>8</v>
      </c>
      <c r="E9" s="70">
        <v>5.23</v>
      </c>
      <c r="F9" s="70">
        <f t="shared" si="0"/>
        <v>80</v>
      </c>
      <c r="G9" s="70">
        <f t="shared" si="0"/>
        <v>30</v>
      </c>
      <c r="H9" s="72">
        <f t="shared" si="0"/>
        <v>5</v>
      </c>
      <c r="I9" s="72">
        <f t="shared" si="0"/>
        <v>3.5</v>
      </c>
      <c r="J9" s="70">
        <f t="shared" si="1"/>
        <v>118.5</v>
      </c>
      <c r="K9" s="72">
        <f t="shared" si="2"/>
        <v>70</v>
      </c>
      <c r="L9" s="74">
        <f t="shared" si="3"/>
        <v>366.1</v>
      </c>
      <c r="M9" s="74">
        <f t="shared" si="4"/>
        <v>247.60000000000002</v>
      </c>
      <c r="N9" s="12">
        <f t="shared" si="6"/>
        <v>0.25</v>
      </c>
      <c r="O9" s="70">
        <v>70</v>
      </c>
      <c r="P9" s="75">
        <f t="shared" si="5"/>
        <v>177.60000000000002</v>
      </c>
    </row>
    <row r="10" spans="1:16" x14ac:dyDescent="0.25">
      <c r="A10" s="78">
        <v>5000</v>
      </c>
      <c r="B10" s="78" t="s">
        <v>34</v>
      </c>
      <c r="C10" s="78" t="s">
        <v>16</v>
      </c>
      <c r="D10" s="70" t="s">
        <v>8</v>
      </c>
      <c r="E10" s="70">
        <v>4.8</v>
      </c>
      <c r="F10" s="70">
        <f t="shared" si="0"/>
        <v>80</v>
      </c>
      <c r="G10" s="70">
        <f t="shared" si="0"/>
        <v>30</v>
      </c>
      <c r="H10" s="72">
        <f t="shared" si="0"/>
        <v>5</v>
      </c>
      <c r="I10" s="72">
        <f t="shared" si="0"/>
        <v>3.5</v>
      </c>
      <c r="J10" s="70">
        <f t="shared" si="1"/>
        <v>118.5</v>
      </c>
      <c r="K10" s="72">
        <f t="shared" si="2"/>
        <v>70</v>
      </c>
      <c r="L10" s="74">
        <f t="shared" si="3"/>
        <v>336</v>
      </c>
      <c r="M10" s="74">
        <f t="shared" si="4"/>
        <v>217.5</v>
      </c>
      <c r="N10" s="12">
        <f t="shared" si="6"/>
        <v>0.25</v>
      </c>
      <c r="O10" s="70">
        <v>60</v>
      </c>
      <c r="P10" s="75">
        <f t="shared" si="5"/>
        <v>157.5</v>
      </c>
    </row>
    <row r="11" spans="1:16" x14ac:dyDescent="0.25">
      <c r="A11" s="78">
        <v>5000</v>
      </c>
      <c r="B11" s="78" t="s">
        <v>34</v>
      </c>
      <c r="C11" s="78" t="s">
        <v>17</v>
      </c>
      <c r="D11" s="70" t="s">
        <v>8</v>
      </c>
      <c r="E11" s="70">
        <v>3.9</v>
      </c>
      <c r="F11" s="70">
        <f t="shared" si="0"/>
        <v>80</v>
      </c>
      <c r="G11" s="70">
        <f t="shared" si="0"/>
        <v>30</v>
      </c>
      <c r="H11" s="72">
        <f t="shared" si="0"/>
        <v>5</v>
      </c>
      <c r="I11" s="72">
        <f t="shared" si="0"/>
        <v>3.5</v>
      </c>
      <c r="J11" s="70">
        <f t="shared" si="1"/>
        <v>118.5</v>
      </c>
      <c r="K11" s="72">
        <f t="shared" si="2"/>
        <v>70</v>
      </c>
      <c r="L11" s="74">
        <f t="shared" si="3"/>
        <v>273</v>
      </c>
      <c r="M11" s="74">
        <f t="shared" si="4"/>
        <v>154.5</v>
      </c>
      <c r="N11" s="12">
        <f t="shared" si="6"/>
        <v>0.25</v>
      </c>
      <c r="O11" s="70">
        <v>45</v>
      </c>
      <c r="P11" s="75">
        <f t="shared" si="5"/>
        <v>109.5</v>
      </c>
    </row>
    <row r="12" spans="1:16" x14ac:dyDescent="0.25">
      <c r="A12" s="78">
        <v>5000</v>
      </c>
      <c r="B12" s="78" t="s">
        <v>34</v>
      </c>
      <c r="C12" s="78" t="s">
        <v>18</v>
      </c>
      <c r="D12" s="70" t="s">
        <v>8</v>
      </c>
      <c r="E12" s="70">
        <v>3.01</v>
      </c>
      <c r="F12" s="70">
        <f t="shared" si="0"/>
        <v>80</v>
      </c>
      <c r="G12" s="70">
        <f t="shared" si="0"/>
        <v>30</v>
      </c>
      <c r="H12" s="72">
        <f t="shared" si="0"/>
        <v>5</v>
      </c>
      <c r="I12" s="72">
        <f t="shared" si="0"/>
        <v>3.5</v>
      </c>
      <c r="J12" s="70">
        <f t="shared" si="1"/>
        <v>118.5</v>
      </c>
      <c r="K12" s="72">
        <f t="shared" si="2"/>
        <v>70</v>
      </c>
      <c r="L12" s="74">
        <f t="shared" si="3"/>
        <v>210.7</v>
      </c>
      <c r="M12" s="74">
        <f t="shared" si="4"/>
        <v>92.199999999999989</v>
      </c>
      <c r="N12" s="12">
        <f t="shared" si="6"/>
        <v>0.25</v>
      </c>
      <c r="O12" s="70">
        <v>30</v>
      </c>
      <c r="P12" s="75">
        <f t="shared" si="5"/>
        <v>62.199999999999989</v>
      </c>
    </row>
    <row r="13" spans="1:16" x14ac:dyDescent="0.25">
      <c r="A13" s="79">
        <v>5000</v>
      </c>
      <c r="B13" s="79" t="s">
        <v>37</v>
      </c>
      <c r="C13" s="79" t="s">
        <v>20</v>
      </c>
      <c r="D13" s="70" t="s">
        <v>51</v>
      </c>
      <c r="E13" s="70">
        <v>3.29</v>
      </c>
      <c r="F13" s="70">
        <v>25</v>
      </c>
      <c r="G13" s="70">
        <v>25</v>
      </c>
      <c r="H13" s="72">
        <v>2</v>
      </c>
      <c r="I13" s="72">
        <v>1.5</v>
      </c>
      <c r="J13" s="70">
        <f t="shared" ref="J13" si="7">SUM(F13:I13)</f>
        <v>53.5</v>
      </c>
      <c r="K13" s="72">
        <v>70</v>
      </c>
      <c r="L13" s="74">
        <f t="shared" ref="L13" si="8">+K13*E13</f>
        <v>230.3</v>
      </c>
      <c r="M13" s="74">
        <f t="shared" ref="M13" si="9">+L13-J13</f>
        <v>176.8</v>
      </c>
      <c r="N13" s="12">
        <v>0.35</v>
      </c>
      <c r="O13" s="70">
        <v>60</v>
      </c>
      <c r="P13" s="75">
        <f t="shared" si="5"/>
        <v>116.80000000000001</v>
      </c>
    </row>
    <row r="14" spans="1:16" x14ac:dyDescent="0.25">
      <c r="A14" s="80">
        <v>5000</v>
      </c>
      <c r="B14" s="80" t="s">
        <v>38</v>
      </c>
      <c r="C14" s="80" t="s">
        <v>23</v>
      </c>
      <c r="D14" s="70" t="s">
        <v>51</v>
      </c>
      <c r="E14" s="70">
        <v>1.47</v>
      </c>
      <c r="F14" s="70">
        <f t="shared" ref="F14:K14" si="10">+F13</f>
        <v>25</v>
      </c>
      <c r="G14" s="70">
        <f t="shared" si="10"/>
        <v>25</v>
      </c>
      <c r="H14" s="72">
        <f t="shared" si="10"/>
        <v>2</v>
      </c>
      <c r="I14" s="72">
        <f t="shared" si="10"/>
        <v>1.5</v>
      </c>
      <c r="J14" s="70">
        <f t="shared" si="10"/>
        <v>53.5</v>
      </c>
      <c r="K14" s="72">
        <f t="shared" si="10"/>
        <v>70</v>
      </c>
      <c r="L14" s="74">
        <f t="shared" ref="L14:L22" si="11">+K14*E14</f>
        <v>102.89999999999999</v>
      </c>
      <c r="M14" s="74">
        <f t="shared" ref="M14:M22" si="12">+L14-J14</f>
        <v>49.399999999999991</v>
      </c>
      <c r="N14" s="12">
        <v>0.35</v>
      </c>
      <c r="O14" s="70">
        <v>17</v>
      </c>
      <c r="P14" s="75">
        <f t="shared" si="5"/>
        <v>32.399999999999991</v>
      </c>
    </row>
    <row r="15" spans="1:16" x14ac:dyDescent="0.25">
      <c r="A15" s="80">
        <v>5000</v>
      </c>
      <c r="B15" s="80" t="s">
        <v>38</v>
      </c>
      <c r="C15" s="80" t="s">
        <v>24</v>
      </c>
      <c r="D15" s="70" t="s">
        <v>51</v>
      </c>
      <c r="E15" s="70">
        <v>1.3</v>
      </c>
      <c r="F15" s="70">
        <f t="shared" ref="F15:I17" si="13">+F14</f>
        <v>25</v>
      </c>
      <c r="G15" s="70">
        <f t="shared" si="13"/>
        <v>25</v>
      </c>
      <c r="H15" s="72">
        <f t="shared" si="13"/>
        <v>2</v>
      </c>
      <c r="I15" s="72">
        <f t="shared" si="13"/>
        <v>1.5</v>
      </c>
      <c r="J15" s="70">
        <f t="shared" ref="J15:J22" si="14">SUM(F15:I15)</f>
        <v>53.5</v>
      </c>
      <c r="K15" s="72">
        <f t="shared" ref="K15:K22" si="15">+K14</f>
        <v>70</v>
      </c>
      <c r="L15" s="74">
        <f t="shared" si="11"/>
        <v>91</v>
      </c>
      <c r="M15" s="74">
        <f t="shared" si="12"/>
        <v>37.5</v>
      </c>
      <c r="N15" s="12">
        <f>+N14</f>
        <v>0.35</v>
      </c>
      <c r="O15" s="70">
        <v>13</v>
      </c>
      <c r="P15" s="75">
        <f t="shared" si="5"/>
        <v>24.5</v>
      </c>
    </row>
    <row r="16" spans="1:16" x14ac:dyDescent="0.25">
      <c r="A16" s="80">
        <v>5000</v>
      </c>
      <c r="B16" s="80" t="s">
        <v>38</v>
      </c>
      <c r="C16" s="80" t="s">
        <v>25</v>
      </c>
      <c r="D16" s="70" t="s">
        <v>51</v>
      </c>
      <c r="E16" s="70">
        <v>1.1200000000000001</v>
      </c>
      <c r="F16" s="70">
        <f t="shared" si="13"/>
        <v>25</v>
      </c>
      <c r="G16" s="70">
        <f t="shared" si="13"/>
        <v>25</v>
      </c>
      <c r="H16" s="72">
        <f t="shared" si="13"/>
        <v>2</v>
      </c>
      <c r="I16" s="72">
        <f t="shared" si="13"/>
        <v>1.5</v>
      </c>
      <c r="J16" s="70">
        <f t="shared" si="14"/>
        <v>53.5</v>
      </c>
      <c r="K16" s="72">
        <f t="shared" si="15"/>
        <v>70</v>
      </c>
      <c r="L16" s="74">
        <f t="shared" si="11"/>
        <v>78.400000000000006</v>
      </c>
      <c r="M16" s="74">
        <f t="shared" si="12"/>
        <v>24.900000000000006</v>
      </c>
      <c r="N16" s="12">
        <f>+N15</f>
        <v>0.35</v>
      </c>
      <c r="O16" s="70">
        <v>9</v>
      </c>
      <c r="P16" s="75">
        <f t="shared" si="5"/>
        <v>15.900000000000006</v>
      </c>
    </row>
    <row r="17" spans="1:16" x14ac:dyDescent="0.25">
      <c r="A17" s="80">
        <v>5000</v>
      </c>
      <c r="B17" s="80" t="s">
        <v>38</v>
      </c>
      <c r="C17" s="80" t="s">
        <v>26</v>
      </c>
      <c r="D17" s="70" t="s">
        <v>51</v>
      </c>
      <c r="E17" s="70">
        <v>0.9405</v>
      </c>
      <c r="F17" s="70">
        <f t="shared" si="13"/>
        <v>25</v>
      </c>
      <c r="G17" s="70">
        <f t="shared" si="13"/>
        <v>25</v>
      </c>
      <c r="H17" s="72">
        <f t="shared" si="13"/>
        <v>2</v>
      </c>
      <c r="I17" s="72">
        <f t="shared" si="13"/>
        <v>1.5</v>
      </c>
      <c r="J17" s="70">
        <f t="shared" si="14"/>
        <v>53.5</v>
      </c>
      <c r="K17" s="72">
        <f t="shared" si="15"/>
        <v>70</v>
      </c>
      <c r="L17" s="74">
        <f t="shared" si="11"/>
        <v>65.834999999999994</v>
      </c>
      <c r="M17" s="74">
        <f t="shared" si="12"/>
        <v>12.334999999999994</v>
      </c>
      <c r="N17" s="12">
        <f>+N16</f>
        <v>0.35</v>
      </c>
      <c r="O17" s="70">
        <v>4.5</v>
      </c>
      <c r="P17" s="75">
        <f t="shared" si="5"/>
        <v>7.8349999999999937</v>
      </c>
    </row>
    <row r="18" spans="1:16" x14ac:dyDescent="0.25">
      <c r="A18" s="79">
        <v>5000</v>
      </c>
      <c r="B18" s="79" t="s">
        <v>37</v>
      </c>
      <c r="C18" s="79" t="s">
        <v>20</v>
      </c>
      <c r="D18" s="70" t="s">
        <v>52</v>
      </c>
      <c r="E18" s="70">
        <v>3.306</v>
      </c>
      <c r="F18" s="70">
        <f t="shared" ref="F18" si="16">+F17</f>
        <v>25</v>
      </c>
      <c r="G18" s="70">
        <v>11</v>
      </c>
      <c r="H18" s="72">
        <f>+H17</f>
        <v>2</v>
      </c>
      <c r="I18" s="72">
        <f>+I17</f>
        <v>1.5</v>
      </c>
      <c r="J18" s="70">
        <f t="shared" si="14"/>
        <v>39.5</v>
      </c>
      <c r="K18" s="72">
        <f t="shared" si="15"/>
        <v>70</v>
      </c>
      <c r="L18" s="74">
        <f t="shared" si="11"/>
        <v>231.42000000000002</v>
      </c>
      <c r="M18" s="74">
        <f t="shared" si="12"/>
        <v>191.92000000000002</v>
      </c>
      <c r="N18" s="12">
        <f>+N13</f>
        <v>0.35</v>
      </c>
      <c r="O18" s="70">
        <v>65</v>
      </c>
      <c r="P18" s="75">
        <f t="shared" si="5"/>
        <v>126.92000000000002</v>
      </c>
    </row>
    <row r="19" spans="1:16" x14ac:dyDescent="0.25">
      <c r="A19" s="80">
        <v>5000</v>
      </c>
      <c r="B19" s="80" t="s">
        <v>38</v>
      </c>
      <c r="C19" s="80" t="s">
        <v>23</v>
      </c>
      <c r="D19" s="70" t="s">
        <v>52</v>
      </c>
      <c r="E19" s="70">
        <v>1.4915</v>
      </c>
      <c r="F19" s="70">
        <f t="shared" ref="F19" si="17">+F18</f>
        <v>25</v>
      </c>
      <c r="G19" s="70">
        <v>11</v>
      </c>
      <c r="H19" s="72">
        <f>+H18</f>
        <v>2</v>
      </c>
      <c r="I19" s="72">
        <f>+I18</f>
        <v>1.5</v>
      </c>
      <c r="J19" s="70">
        <f t="shared" si="14"/>
        <v>39.5</v>
      </c>
      <c r="K19" s="72">
        <f t="shared" si="15"/>
        <v>70</v>
      </c>
      <c r="L19" s="74">
        <f t="shared" si="11"/>
        <v>104.405</v>
      </c>
      <c r="M19" s="74">
        <f t="shared" si="12"/>
        <v>64.905000000000001</v>
      </c>
      <c r="N19" s="12">
        <f>+N17</f>
        <v>0.35</v>
      </c>
      <c r="O19" s="70">
        <v>25</v>
      </c>
      <c r="P19" s="75">
        <f t="shared" si="5"/>
        <v>39.905000000000001</v>
      </c>
    </row>
    <row r="20" spans="1:16" x14ac:dyDescent="0.25">
      <c r="A20" s="80">
        <v>5000</v>
      </c>
      <c r="B20" s="80" t="s">
        <v>38</v>
      </c>
      <c r="C20" s="80" t="s">
        <v>24</v>
      </c>
      <c r="D20" s="70" t="s">
        <v>52</v>
      </c>
      <c r="E20" s="70">
        <v>1.3109999999999999</v>
      </c>
      <c r="F20" s="70">
        <f t="shared" ref="F20" si="18">+F19</f>
        <v>25</v>
      </c>
      <c r="G20" s="70">
        <f t="shared" ref="G20:H22" si="19">+G19</f>
        <v>11</v>
      </c>
      <c r="H20" s="72">
        <f t="shared" si="19"/>
        <v>2</v>
      </c>
      <c r="I20" s="72">
        <f>+I19</f>
        <v>1.5</v>
      </c>
      <c r="J20" s="70">
        <f t="shared" si="14"/>
        <v>39.5</v>
      </c>
      <c r="K20" s="72">
        <f t="shared" si="15"/>
        <v>70</v>
      </c>
      <c r="L20" s="74">
        <f t="shared" si="11"/>
        <v>91.77</v>
      </c>
      <c r="M20" s="74">
        <f t="shared" si="12"/>
        <v>52.269999999999996</v>
      </c>
      <c r="N20" s="12">
        <f>+N19</f>
        <v>0.35</v>
      </c>
      <c r="O20" s="70">
        <v>20</v>
      </c>
      <c r="P20" s="75">
        <f t="shared" si="5"/>
        <v>32.269999999999996</v>
      </c>
    </row>
    <row r="21" spans="1:16" x14ac:dyDescent="0.25">
      <c r="A21" s="80">
        <v>5000</v>
      </c>
      <c r="B21" s="80" t="s">
        <v>38</v>
      </c>
      <c r="C21" s="80" t="s">
        <v>25</v>
      </c>
      <c r="D21" s="70" t="s">
        <v>52</v>
      </c>
      <c r="E21" s="70">
        <v>1.1305000000000001</v>
      </c>
      <c r="F21" s="70">
        <f t="shared" ref="F21" si="20">+F20</f>
        <v>25</v>
      </c>
      <c r="G21" s="70">
        <f t="shared" si="19"/>
        <v>11</v>
      </c>
      <c r="H21" s="72">
        <f t="shared" si="19"/>
        <v>2</v>
      </c>
      <c r="I21" s="72">
        <f>+I20</f>
        <v>1.5</v>
      </c>
      <c r="J21" s="70">
        <f t="shared" si="14"/>
        <v>39.5</v>
      </c>
      <c r="K21" s="72">
        <f t="shared" si="15"/>
        <v>70</v>
      </c>
      <c r="L21" s="74">
        <f t="shared" si="11"/>
        <v>79.135000000000005</v>
      </c>
      <c r="M21" s="74">
        <f t="shared" si="12"/>
        <v>39.635000000000005</v>
      </c>
      <c r="N21" s="12">
        <f>+N20</f>
        <v>0.35</v>
      </c>
      <c r="O21" s="70">
        <v>15</v>
      </c>
      <c r="P21" s="75">
        <f t="shared" si="5"/>
        <v>24.635000000000005</v>
      </c>
    </row>
    <row r="22" spans="1:16" x14ac:dyDescent="0.25">
      <c r="A22" s="80">
        <v>5000</v>
      </c>
      <c r="B22" s="80" t="s">
        <v>38</v>
      </c>
      <c r="C22" s="80" t="s">
        <v>26</v>
      </c>
      <c r="D22" s="70" t="s">
        <v>52</v>
      </c>
      <c r="E22" s="70">
        <v>0.95950000000000002</v>
      </c>
      <c r="F22" s="70">
        <f t="shared" ref="F22" si="21">+F21</f>
        <v>25</v>
      </c>
      <c r="G22" s="70">
        <f t="shared" si="19"/>
        <v>11</v>
      </c>
      <c r="H22" s="72">
        <f t="shared" si="19"/>
        <v>2</v>
      </c>
      <c r="I22" s="72">
        <f>+I21</f>
        <v>1.5</v>
      </c>
      <c r="J22" s="70">
        <f t="shared" si="14"/>
        <v>39.5</v>
      </c>
      <c r="K22" s="72">
        <f t="shared" si="15"/>
        <v>70</v>
      </c>
      <c r="L22" s="74">
        <f t="shared" si="11"/>
        <v>67.165000000000006</v>
      </c>
      <c r="M22" s="74">
        <f t="shared" si="12"/>
        <v>27.665000000000006</v>
      </c>
      <c r="N22" s="12">
        <f>+N21</f>
        <v>0.35</v>
      </c>
      <c r="O22" s="70">
        <v>10</v>
      </c>
      <c r="P22" s="75">
        <f t="shared" si="5"/>
        <v>17.665000000000006</v>
      </c>
    </row>
    <row r="23" spans="1:16" x14ac:dyDescent="0.25">
      <c r="A23" s="72"/>
      <c r="B23" s="72"/>
      <c r="C23" s="72"/>
      <c r="D23" s="70"/>
      <c r="E23" s="70"/>
      <c r="F23" s="70"/>
      <c r="G23" s="70"/>
      <c r="H23" s="72"/>
      <c r="I23" s="72"/>
      <c r="J23" s="70"/>
      <c r="K23" s="72"/>
      <c r="L23" s="74"/>
      <c r="M23" s="74"/>
      <c r="N23" s="12"/>
      <c r="O23" s="70"/>
      <c r="P23" s="75"/>
    </row>
    <row r="24" spans="1:16" x14ac:dyDescent="0.25">
      <c r="A24" s="70" t="s">
        <v>1</v>
      </c>
      <c r="B24" s="70" t="s">
        <v>3</v>
      </c>
      <c r="C24" s="70" t="s">
        <v>41</v>
      </c>
      <c r="D24" s="70" t="s">
        <v>42</v>
      </c>
      <c r="E24" s="70" t="s">
        <v>47</v>
      </c>
      <c r="F24" s="70" t="s">
        <v>44</v>
      </c>
      <c r="G24" s="70" t="s">
        <v>0</v>
      </c>
      <c r="H24" s="70" t="s">
        <v>28</v>
      </c>
      <c r="I24" s="72" t="s">
        <v>29</v>
      </c>
      <c r="J24" s="70" t="s">
        <v>33</v>
      </c>
      <c r="K24" s="72" t="s">
        <v>30</v>
      </c>
      <c r="L24" s="70" t="s">
        <v>31</v>
      </c>
      <c r="M24" s="72" t="s">
        <v>32</v>
      </c>
      <c r="N24" s="72" t="s">
        <v>50</v>
      </c>
      <c r="O24" s="70" t="s">
        <v>54</v>
      </c>
      <c r="P24" s="72" t="s">
        <v>49</v>
      </c>
    </row>
    <row r="25" spans="1:16" x14ac:dyDescent="0.25">
      <c r="A25" s="76">
        <v>3000</v>
      </c>
      <c r="B25" s="76" t="s">
        <v>6</v>
      </c>
      <c r="C25" s="76" t="s">
        <v>7</v>
      </c>
      <c r="D25" s="70" t="s">
        <v>8</v>
      </c>
      <c r="E25" s="12">
        <v>8.2554999999999996</v>
      </c>
      <c r="F25" s="70">
        <v>80</v>
      </c>
      <c r="G25" s="70">
        <v>30</v>
      </c>
      <c r="H25" s="72">
        <v>5</v>
      </c>
      <c r="I25" s="72">
        <v>3.5</v>
      </c>
      <c r="J25" s="70">
        <f>SUM(F25:I25)</f>
        <v>118.5</v>
      </c>
      <c r="K25" s="72">
        <v>70</v>
      </c>
      <c r="L25" s="74">
        <f>+K25*E25</f>
        <v>577.88499999999999</v>
      </c>
      <c r="M25" s="74">
        <f>+L25-J25</f>
        <v>459.38499999999999</v>
      </c>
      <c r="N25" s="12">
        <v>0.47</v>
      </c>
      <c r="O25" s="70">
        <v>200</v>
      </c>
      <c r="P25" s="75">
        <f t="shared" si="5"/>
        <v>259.38499999999999</v>
      </c>
    </row>
    <row r="26" spans="1:16" x14ac:dyDescent="0.25">
      <c r="A26" s="76">
        <v>3000</v>
      </c>
      <c r="B26" s="76" t="s">
        <v>6</v>
      </c>
      <c r="C26" s="76" t="s">
        <v>9</v>
      </c>
      <c r="D26" s="70" t="s">
        <v>8</v>
      </c>
      <c r="E26" s="12">
        <v>7.9324999999999992</v>
      </c>
      <c r="F26" s="70">
        <f t="shared" ref="F26:G26" si="22">+F25</f>
        <v>80</v>
      </c>
      <c r="G26" s="70">
        <f t="shared" si="22"/>
        <v>30</v>
      </c>
      <c r="H26" s="72">
        <v>5</v>
      </c>
      <c r="I26" s="72">
        <v>3.5</v>
      </c>
      <c r="J26" s="70">
        <f t="shared" ref="J26:J33" si="23">SUM(F26:I26)</f>
        <v>118.5</v>
      </c>
      <c r="K26" s="72">
        <v>70</v>
      </c>
      <c r="L26" s="74">
        <f t="shared" ref="L26:L33" si="24">+K26*E26</f>
        <v>555.27499999999998</v>
      </c>
      <c r="M26" s="74">
        <f t="shared" ref="M26:M33" si="25">+L26-J26</f>
        <v>436.77499999999998</v>
      </c>
      <c r="N26" s="12">
        <v>0.47</v>
      </c>
      <c r="O26" s="70">
        <v>175</v>
      </c>
      <c r="P26" s="75">
        <f t="shared" si="5"/>
        <v>261.77499999999998</v>
      </c>
    </row>
    <row r="27" spans="1:16" x14ac:dyDescent="0.25">
      <c r="A27" s="76">
        <v>3000</v>
      </c>
      <c r="B27" s="76" t="s">
        <v>6</v>
      </c>
      <c r="C27" s="76" t="s">
        <v>10</v>
      </c>
      <c r="D27" s="70" t="s">
        <v>8</v>
      </c>
      <c r="E27" s="12">
        <v>4.9115000000000002</v>
      </c>
      <c r="F27" s="70">
        <f t="shared" ref="F27:G27" si="26">+F26</f>
        <v>80</v>
      </c>
      <c r="G27" s="70">
        <f t="shared" si="26"/>
        <v>30</v>
      </c>
      <c r="H27" s="72">
        <v>5</v>
      </c>
      <c r="I27" s="72">
        <v>3.5</v>
      </c>
      <c r="J27" s="70">
        <f t="shared" si="23"/>
        <v>118.5</v>
      </c>
      <c r="K27" s="72">
        <v>70</v>
      </c>
      <c r="L27" s="74">
        <f t="shared" si="24"/>
        <v>343.80500000000001</v>
      </c>
      <c r="M27" s="74">
        <f t="shared" si="25"/>
        <v>225.30500000000001</v>
      </c>
      <c r="N27" s="12">
        <v>0.48</v>
      </c>
      <c r="O27" s="70">
        <v>110</v>
      </c>
      <c r="P27" s="75">
        <f t="shared" si="5"/>
        <v>115.30500000000001</v>
      </c>
    </row>
    <row r="28" spans="1:16" x14ac:dyDescent="0.25">
      <c r="A28" s="77">
        <v>3000</v>
      </c>
      <c r="B28" s="77" t="s">
        <v>11</v>
      </c>
      <c r="C28" s="77" t="s">
        <v>12</v>
      </c>
      <c r="D28" s="70" t="s">
        <v>8</v>
      </c>
      <c r="E28" s="12">
        <v>5.0065</v>
      </c>
      <c r="F28" s="70">
        <f t="shared" ref="F28:G28" si="27">+F27</f>
        <v>80</v>
      </c>
      <c r="G28" s="70">
        <f t="shared" si="27"/>
        <v>30</v>
      </c>
      <c r="H28" s="72">
        <v>5</v>
      </c>
      <c r="I28" s="72">
        <v>3.5</v>
      </c>
      <c r="J28" s="70">
        <f t="shared" si="23"/>
        <v>118.5</v>
      </c>
      <c r="K28" s="72">
        <v>70</v>
      </c>
      <c r="L28" s="74">
        <f t="shared" si="24"/>
        <v>350.45499999999998</v>
      </c>
      <c r="M28" s="74">
        <f t="shared" si="25"/>
        <v>231.95499999999998</v>
      </c>
      <c r="N28" s="12">
        <v>0.27</v>
      </c>
      <c r="O28" s="70">
        <v>60</v>
      </c>
      <c r="P28" s="75">
        <f t="shared" si="5"/>
        <v>171.95499999999998</v>
      </c>
    </row>
    <row r="29" spans="1:16" x14ac:dyDescent="0.25">
      <c r="A29" s="77">
        <v>3000</v>
      </c>
      <c r="B29" s="77" t="s">
        <v>11</v>
      </c>
      <c r="C29" s="77" t="s">
        <v>13</v>
      </c>
      <c r="D29" s="70" t="s">
        <v>8</v>
      </c>
      <c r="E29" s="12">
        <v>4.4744999999999999</v>
      </c>
      <c r="F29" s="70">
        <f t="shared" ref="F29:G29" si="28">+F28</f>
        <v>80</v>
      </c>
      <c r="G29" s="70">
        <f t="shared" si="28"/>
        <v>30</v>
      </c>
      <c r="H29" s="72">
        <v>5</v>
      </c>
      <c r="I29" s="72">
        <v>3.5</v>
      </c>
      <c r="J29" s="70">
        <f t="shared" si="23"/>
        <v>118.5</v>
      </c>
      <c r="K29" s="72">
        <v>70</v>
      </c>
      <c r="L29" s="74">
        <f t="shared" si="24"/>
        <v>313.21499999999997</v>
      </c>
      <c r="M29" s="74">
        <f t="shared" si="25"/>
        <v>194.71499999999997</v>
      </c>
      <c r="N29" s="12">
        <v>0.27</v>
      </c>
      <c r="O29" s="70">
        <v>50</v>
      </c>
      <c r="P29" s="75">
        <f t="shared" si="5"/>
        <v>144.71499999999997</v>
      </c>
    </row>
    <row r="30" spans="1:16" x14ac:dyDescent="0.25">
      <c r="A30" s="77">
        <v>3000</v>
      </c>
      <c r="B30" s="77" t="s">
        <v>11</v>
      </c>
      <c r="C30" s="77" t="s">
        <v>14</v>
      </c>
      <c r="D30" s="70" t="s">
        <v>8</v>
      </c>
      <c r="E30" s="12">
        <v>3.6764999999999999</v>
      </c>
      <c r="F30" s="70">
        <f t="shared" ref="F30:G30" si="29">+F29</f>
        <v>80</v>
      </c>
      <c r="G30" s="70">
        <f t="shared" si="29"/>
        <v>30</v>
      </c>
      <c r="H30" s="72">
        <v>5</v>
      </c>
      <c r="I30" s="72">
        <v>3.5</v>
      </c>
      <c r="J30" s="70">
        <f t="shared" si="23"/>
        <v>118.5</v>
      </c>
      <c r="K30" s="72">
        <v>70</v>
      </c>
      <c r="L30" s="74">
        <f t="shared" si="24"/>
        <v>257.35500000000002</v>
      </c>
      <c r="M30" s="74">
        <f t="shared" si="25"/>
        <v>138.85500000000002</v>
      </c>
      <c r="N30" s="12">
        <v>0.27</v>
      </c>
      <c r="O30" s="70">
        <v>35</v>
      </c>
      <c r="P30" s="75">
        <f t="shared" si="5"/>
        <v>103.85500000000002</v>
      </c>
    </row>
    <row r="31" spans="1:16" x14ac:dyDescent="0.25">
      <c r="A31" s="77">
        <v>3000</v>
      </c>
      <c r="B31" s="77" t="s">
        <v>11</v>
      </c>
      <c r="C31" s="77" t="s">
        <v>15</v>
      </c>
      <c r="D31" s="70" t="s">
        <v>8</v>
      </c>
      <c r="E31" s="12">
        <v>3.1444999999999999</v>
      </c>
      <c r="F31" s="70">
        <f t="shared" ref="F31:G31" si="30">+F30</f>
        <v>80</v>
      </c>
      <c r="G31" s="70">
        <f t="shared" si="30"/>
        <v>30</v>
      </c>
      <c r="H31" s="72">
        <v>5</v>
      </c>
      <c r="I31" s="72">
        <v>3.5</v>
      </c>
      <c r="J31" s="70">
        <f t="shared" si="23"/>
        <v>118.5</v>
      </c>
      <c r="K31" s="72">
        <v>70</v>
      </c>
      <c r="L31" s="74">
        <f t="shared" si="24"/>
        <v>220.11499999999998</v>
      </c>
      <c r="M31" s="74">
        <f t="shared" si="25"/>
        <v>101.61499999999998</v>
      </c>
      <c r="N31" s="12">
        <v>0.27</v>
      </c>
      <c r="O31" s="70">
        <v>25</v>
      </c>
      <c r="P31" s="75">
        <f t="shared" si="5"/>
        <v>76.614999999999981</v>
      </c>
    </row>
    <row r="32" spans="1:16" x14ac:dyDescent="0.25">
      <c r="A32" s="77">
        <v>3000</v>
      </c>
      <c r="B32" s="77" t="s">
        <v>11</v>
      </c>
      <c r="C32" s="77" t="s">
        <v>16</v>
      </c>
      <c r="D32" s="70" t="s">
        <v>8</v>
      </c>
      <c r="E32" s="12">
        <v>2.8784999999999998</v>
      </c>
      <c r="F32" s="70">
        <f t="shared" ref="F32:G32" si="31">+F31</f>
        <v>80</v>
      </c>
      <c r="G32" s="70">
        <f t="shared" si="31"/>
        <v>30</v>
      </c>
      <c r="H32" s="72">
        <v>5</v>
      </c>
      <c r="I32" s="72">
        <v>3.5</v>
      </c>
      <c r="J32" s="70">
        <f t="shared" si="23"/>
        <v>118.5</v>
      </c>
      <c r="K32" s="72">
        <v>70</v>
      </c>
      <c r="L32" s="74">
        <f t="shared" si="24"/>
        <v>201.49499999999998</v>
      </c>
      <c r="M32" s="74">
        <f t="shared" si="25"/>
        <v>82.994999999999976</v>
      </c>
      <c r="N32" s="12">
        <v>0.27</v>
      </c>
      <c r="O32" s="70">
        <v>20</v>
      </c>
      <c r="P32" s="75">
        <f t="shared" si="5"/>
        <v>62.994999999999976</v>
      </c>
    </row>
    <row r="33" spans="1:16" x14ac:dyDescent="0.25">
      <c r="A33" s="79">
        <v>3000</v>
      </c>
      <c r="B33" s="79" t="s">
        <v>55</v>
      </c>
      <c r="C33" s="79" t="s">
        <v>20</v>
      </c>
      <c r="D33" s="70" t="s">
        <v>51</v>
      </c>
      <c r="E33" s="12">
        <v>1.976</v>
      </c>
      <c r="F33" s="70">
        <v>25</v>
      </c>
      <c r="G33" s="70">
        <f t="shared" ref="G33" si="32">+G32</f>
        <v>30</v>
      </c>
      <c r="H33" s="72">
        <v>5</v>
      </c>
      <c r="I33" s="72">
        <v>3.5</v>
      </c>
      <c r="J33" s="70">
        <f t="shared" si="23"/>
        <v>63.5</v>
      </c>
      <c r="K33" s="72">
        <v>70</v>
      </c>
      <c r="L33" s="74">
        <f t="shared" si="24"/>
        <v>138.32</v>
      </c>
      <c r="M33" s="74">
        <f t="shared" si="25"/>
        <v>74.819999999999993</v>
      </c>
      <c r="N33" s="12">
        <v>0.35</v>
      </c>
      <c r="O33" s="70">
        <v>25</v>
      </c>
      <c r="P33" s="75">
        <f t="shared" si="5"/>
        <v>49.819999999999993</v>
      </c>
    </row>
    <row r="34" spans="1:16" x14ac:dyDescent="0.25">
      <c r="A34" s="80">
        <v>3000</v>
      </c>
      <c r="B34" s="80" t="s">
        <v>38</v>
      </c>
      <c r="C34" s="80" t="s">
        <v>23</v>
      </c>
      <c r="D34" s="70" t="s">
        <v>51</v>
      </c>
      <c r="E34" s="12">
        <v>0.88350000000000006</v>
      </c>
      <c r="F34" s="70">
        <f>+F36</f>
        <v>0</v>
      </c>
      <c r="G34" s="70">
        <f>+G36</f>
        <v>30</v>
      </c>
      <c r="H34" s="72">
        <v>5</v>
      </c>
      <c r="I34" s="72">
        <v>3.5</v>
      </c>
      <c r="J34" s="70">
        <f>SUM(F34:I34)</f>
        <v>38.5</v>
      </c>
      <c r="K34" s="72">
        <v>70</v>
      </c>
      <c r="L34" s="74">
        <f>+K34*E34</f>
        <v>61.845000000000006</v>
      </c>
      <c r="M34" s="74">
        <f>+L34-J34</f>
        <v>23.345000000000006</v>
      </c>
      <c r="N34" s="12">
        <v>0.35</v>
      </c>
      <c r="O34" s="70">
        <v>8</v>
      </c>
      <c r="P34" s="75">
        <f t="shared" si="5"/>
        <v>15.345000000000006</v>
      </c>
    </row>
    <row r="35" spans="1:16" x14ac:dyDescent="0.25">
      <c r="A35" s="80">
        <v>3000</v>
      </c>
      <c r="B35" s="80" t="s">
        <v>38</v>
      </c>
      <c r="C35" s="80" t="s">
        <v>24</v>
      </c>
      <c r="D35" s="70" t="s">
        <v>51</v>
      </c>
      <c r="E35" s="12">
        <v>0.77899999999999991</v>
      </c>
      <c r="F35" s="70">
        <f t="shared" ref="F35:F38" si="33">+F37</f>
        <v>0</v>
      </c>
      <c r="G35" s="70">
        <f t="shared" ref="G35" si="34">+G34</f>
        <v>30</v>
      </c>
      <c r="H35" s="72">
        <v>5</v>
      </c>
      <c r="I35" s="72">
        <v>3.5</v>
      </c>
      <c r="J35" s="70">
        <f>SUM(F35:I35)</f>
        <v>38.5</v>
      </c>
      <c r="K35" s="72">
        <v>70</v>
      </c>
      <c r="L35" s="74">
        <f>+K35*E35</f>
        <v>54.529999999999994</v>
      </c>
      <c r="M35" s="74">
        <f>+L35-J35</f>
        <v>16.029999999999994</v>
      </c>
      <c r="N35" s="12">
        <v>0.35</v>
      </c>
      <c r="O35" s="70">
        <v>5</v>
      </c>
      <c r="P35" s="75">
        <f t="shared" si="5"/>
        <v>11.029999999999994</v>
      </c>
    </row>
    <row r="36" spans="1:16" x14ac:dyDescent="0.25">
      <c r="A36" s="79">
        <v>3000</v>
      </c>
      <c r="B36" s="79" t="s">
        <v>55</v>
      </c>
      <c r="C36" s="79" t="s">
        <v>20</v>
      </c>
      <c r="D36" s="70" t="s">
        <v>56</v>
      </c>
      <c r="E36" s="12">
        <v>1.976</v>
      </c>
      <c r="F36" s="70">
        <f t="shared" si="33"/>
        <v>0</v>
      </c>
      <c r="G36" s="70">
        <f>+G33</f>
        <v>30</v>
      </c>
      <c r="H36" s="72">
        <v>5</v>
      </c>
      <c r="I36" s="72">
        <v>3.5</v>
      </c>
      <c r="J36" s="70">
        <f>SUM(F36:I36)</f>
        <v>38.5</v>
      </c>
      <c r="K36" s="72">
        <v>70</v>
      </c>
      <c r="L36" s="74">
        <f>+K36*E36</f>
        <v>138.32</v>
      </c>
      <c r="M36" s="74">
        <f>+L36-J36</f>
        <v>99.82</v>
      </c>
      <c r="N36" s="12">
        <v>0.35</v>
      </c>
      <c r="O36" s="70">
        <v>35</v>
      </c>
      <c r="P36" s="75">
        <f t="shared" si="5"/>
        <v>64.819999999999993</v>
      </c>
    </row>
    <row r="37" spans="1:16" x14ac:dyDescent="0.25">
      <c r="A37" s="80">
        <v>3000</v>
      </c>
      <c r="B37" s="80" t="s">
        <v>38</v>
      </c>
      <c r="C37" s="80" t="s">
        <v>23</v>
      </c>
      <c r="D37" s="70" t="s">
        <v>56</v>
      </c>
      <c r="E37" s="12">
        <v>0.88350000000000006</v>
      </c>
      <c r="F37" s="70">
        <f t="shared" si="33"/>
        <v>0</v>
      </c>
      <c r="G37" s="70">
        <f>+G39</f>
        <v>0</v>
      </c>
      <c r="H37" s="72">
        <v>5</v>
      </c>
      <c r="I37" s="72">
        <v>3.5</v>
      </c>
      <c r="J37" s="70">
        <f>SUM(F37:I37)</f>
        <v>8.5</v>
      </c>
      <c r="K37" s="72">
        <v>70</v>
      </c>
      <c r="L37" s="74">
        <f>+K37*E37</f>
        <v>61.845000000000006</v>
      </c>
      <c r="M37" s="74">
        <f>+L37-J37</f>
        <v>53.345000000000006</v>
      </c>
      <c r="N37" s="12">
        <v>0.35</v>
      </c>
      <c r="O37" s="70">
        <v>18</v>
      </c>
      <c r="P37" s="75">
        <f t="shared" si="5"/>
        <v>35.345000000000006</v>
      </c>
    </row>
    <row r="38" spans="1:16" x14ac:dyDescent="0.25">
      <c r="A38" s="80">
        <v>3000</v>
      </c>
      <c r="B38" s="80" t="s">
        <v>38</v>
      </c>
      <c r="C38" s="80" t="s">
        <v>24</v>
      </c>
      <c r="D38" s="70" t="s">
        <v>56</v>
      </c>
      <c r="E38" s="12">
        <v>0.77899999999999991</v>
      </c>
      <c r="F38" s="70">
        <f t="shared" si="33"/>
        <v>0</v>
      </c>
      <c r="G38" s="70">
        <f t="shared" ref="G38" si="35">+G37</f>
        <v>0</v>
      </c>
      <c r="H38" s="72">
        <v>5</v>
      </c>
      <c r="I38" s="72">
        <v>3.5</v>
      </c>
      <c r="J38" s="70">
        <f>SUM(F38:I38)</f>
        <v>8.5</v>
      </c>
      <c r="K38" s="72">
        <v>70</v>
      </c>
      <c r="L38" s="74">
        <f>+K38*E38</f>
        <v>54.529999999999994</v>
      </c>
      <c r="M38" s="74">
        <f>+L38-J38</f>
        <v>46.029999999999994</v>
      </c>
      <c r="N38" s="12">
        <v>0.35</v>
      </c>
      <c r="O38" s="70">
        <v>16</v>
      </c>
      <c r="P38" s="75">
        <f t="shared" si="5"/>
        <v>30.029999999999994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87F8D-D7A6-4884-BC1F-8DBDD4C10F0B}">
  <dimension ref="A1:H29"/>
  <sheetViews>
    <sheetView zoomScaleNormal="100" workbookViewId="0">
      <selection activeCell="I12" sqref="I12"/>
    </sheetView>
  </sheetViews>
  <sheetFormatPr defaultRowHeight="15" x14ac:dyDescent="0.25"/>
  <cols>
    <col min="1" max="1" width="5" style="4" bestFit="1" customWidth="1"/>
    <col min="2" max="2" width="18.85546875" style="4" bestFit="1" customWidth="1"/>
    <col min="3" max="3" width="19.7109375" style="4" bestFit="1" customWidth="1"/>
    <col min="4" max="4" width="16" style="4" bestFit="1" customWidth="1"/>
    <col min="5" max="5" width="6.28515625" style="4" bestFit="1" customWidth="1"/>
    <col min="6" max="6" width="16" style="4" bestFit="1" customWidth="1"/>
    <col min="7" max="7" width="6.28515625" style="4" bestFit="1" customWidth="1"/>
    <col min="8" max="8" width="9.140625" style="4"/>
    <col min="9" max="16384" width="9.140625" style="6"/>
  </cols>
  <sheetData>
    <row r="1" spans="1:7" x14ac:dyDescent="0.25">
      <c r="A1" s="10" t="s">
        <v>1</v>
      </c>
      <c r="B1" s="10" t="s">
        <v>2</v>
      </c>
      <c r="C1" s="10" t="s">
        <v>46</v>
      </c>
      <c r="D1" s="10" t="s">
        <v>4</v>
      </c>
      <c r="E1" s="10" t="s">
        <v>5</v>
      </c>
      <c r="F1" s="10" t="s">
        <v>4</v>
      </c>
      <c r="G1" s="10" t="s">
        <v>5</v>
      </c>
    </row>
    <row r="2" spans="1:7" x14ac:dyDescent="0.25">
      <c r="A2" s="71">
        <v>5000</v>
      </c>
      <c r="B2" s="1" t="s">
        <v>6</v>
      </c>
      <c r="C2" s="1" t="s">
        <v>7</v>
      </c>
      <c r="D2" s="1" t="s">
        <v>8</v>
      </c>
      <c r="E2" s="1">
        <v>14.49</v>
      </c>
      <c r="F2" s="1" t="s">
        <v>45</v>
      </c>
      <c r="G2" s="1">
        <v>14.62</v>
      </c>
    </row>
    <row r="3" spans="1:7" x14ac:dyDescent="0.25">
      <c r="A3" s="71"/>
      <c r="B3" s="1" t="s">
        <v>6</v>
      </c>
      <c r="C3" s="1" t="s">
        <v>9</v>
      </c>
      <c r="D3" s="1" t="s">
        <v>8</v>
      </c>
      <c r="E3" s="1">
        <v>13.91</v>
      </c>
      <c r="F3" s="1" t="s">
        <v>45</v>
      </c>
      <c r="G3" s="1">
        <v>14.05</v>
      </c>
    </row>
    <row r="4" spans="1:7" x14ac:dyDescent="0.25">
      <c r="A4" s="71"/>
      <c r="B4" s="1" t="s">
        <v>6</v>
      </c>
      <c r="C4" s="1" t="s">
        <v>10</v>
      </c>
      <c r="D4" s="1" t="s">
        <v>8</v>
      </c>
      <c r="E4" s="1">
        <v>8.6199999999999992</v>
      </c>
      <c r="F4" s="1" t="s">
        <v>45</v>
      </c>
      <c r="G4" s="1">
        <v>8.74</v>
      </c>
    </row>
    <row r="5" spans="1:7" x14ac:dyDescent="0.25">
      <c r="A5" s="71"/>
      <c r="B5" s="1" t="s">
        <v>11</v>
      </c>
      <c r="C5" s="1" t="s">
        <v>12</v>
      </c>
      <c r="D5" s="1" t="s">
        <v>8</v>
      </c>
      <c r="E5" s="1">
        <v>8.7899999999999991</v>
      </c>
      <c r="F5" s="1" t="s">
        <v>45</v>
      </c>
      <c r="G5" s="1">
        <v>8.9</v>
      </c>
    </row>
    <row r="6" spans="1:7" x14ac:dyDescent="0.25">
      <c r="A6" s="71"/>
      <c r="B6" s="1" t="s">
        <v>11</v>
      </c>
      <c r="C6" s="1" t="s">
        <v>13</v>
      </c>
      <c r="D6" s="1" t="s">
        <v>8</v>
      </c>
      <c r="E6" s="1">
        <v>7.85</v>
      </c>
      <c r="F6" s="1" t="s">
        <v>45</v>
      </c>
      <c r="G6" s="1">
        <v>7.97</v>
      </c>
    </row>
    <row r="7" spans="1:7" x14ac:dyDescent="0.25">
      <c r="A7" s="71"/>
      <c r="B7" s="1" t="s">
        <v>11</v>
      </c>
      <c r="C7" s="1" t="s">
        <v>14</v>
      </c>
      <c r="D7" s="1" t="s">
        <v>8</v>
      </c>
      <c r="E7" s="1">
        <v>6.45</v>
      </c>
      <c r="F7" s="1" t="s">
        <v>45</v>
      </c>
      <c r="G7" s="1">
        <v>6.56</v>
      </c>
    </row>
    <row r="8" spans="1:7" x14ac:dyDescent="0.25">
      <c r="A8" s="71"/>
      <c r="B8" s="1" t="s">
        <v>11</v>
      </c>
      <c r="C8" s="1" t="s">
        <v>15</v>
      </c>
      <c r="D8" s="1" t="s">
        <v>8</v>
      </c>
      <c r="E8" s="1">
        <v>5.51</v>
      </c>
      <c r="F8" s="1" t="s">
        <v>45</v>
      </c>
      <c r="G8" s="1">
        <v>5.63</v>
      </c>
    </row>
    <row r="9" spans="1:7" x14ac:dyDescent="0.25">
      <c r="A9" s="71"/>
      <c r="B9" s="1" t="s">
        <v>11</v>
      </c>
      <c r="C9" s="1" t="s">
        <v>16</v>
      </c>
      <c r="D9" s="1" t="s">
        <v>8</v>
      </c>
      <c r="E9" s="1">
        <v>5.05</v>
      </c>
      <c r="F9" s="1" t="s">
        <v>45</v>
      </c>
      <c r="G9" s="1">
        <v>5.16</v>
      </c>
    </row>
    <row r="10" spans="1:7" x14ac:dyDescent="0.25">
      <c r="A10" s="71"/>
      <c r="B10" s="1" t="s">
        <v>11</v>
      </c>
      <c r="C10" s="1" t="s">
        <v>17</v>
      </c>
      <c r="D10" s="1" t="s">
        <v>8</v>
      </c>
      <c r="E10" s="1">
        <v>4.1100000000000003</v>
      </c>
      <c r="F10" s="1" t="s">
        <v>45</v>
      </c>
      <c r="G10" s="1">
        <v>4.22</v>
      </c>
    </row>
    <row r="11" spans="1:7" x14ac:dyDescent="0.25">
      <c r="A11" s="71"/>
      <c r="B11" s="1" t="s">
        <v>11</v>
      </c>
      <c r="C11" s="1" t="s">
        <v>18</v>
      </c>
      <c r="D11" s="1" t="s">
        <v>8</v>
      </c>
      <c r="E11" s="1">
        <v>3.17</v>
      </c>
      <c r="F11" s="1" t="s">
        <v>45</v>
      </c>
      <c r="G11" s="1">
        <v>3.29</v>
      </c>
    </row>
    <row r="12" spans="1:7" x14ac:dyDescent="0.25">
      <c r="A12" s="71"/>
      <c r="B12" s="1" t="s">
        <v>19</v>
      </c>
      <c r="C12" s="1" t="s">
        <v>20</v>
      </c>
      <c r="D12" s="1" t="s">
        <v>21</v>
      </c>
      <c r="E12" s="1">
        <v>3.47</v>
      </c>
      <c r="F12" s="1" t="s">
        <v>35</v>
      </c>
      <c r="G12" s="1">
        <v>3.48</v>
      </c>
    </row>
    <row r="13" spans="1:7" x14ac:dyDescent="0.25">
      <c r="A13" s="71"/>
      <c r="B13" s="1" t="s">
        <v>22</v>
      </c>
      <c r="C13" s="1" t="s">
        <v>23</v>
      </c>
      <c r="D13" s="1" t="s">
        <v>21</v>
      </c>
      <c r="E13" s="1">
        <v>1.55</v>
      </c>
      <c r="F13" s="1" t="s">
        <v>35</v>
      </c>
      <c r="G13" s="1">
        <v>1.57</v>
      </c>
    </row>
    <row r="14" spans="1:7" x14ac:dyDescent="0.25">
      <c r="A14" s="71"/>
      <c r="B14" s="1" t="s">
        <v>22</v>
      </c>
      <c r="C14" s="1" t="s">
        <v>24</v>
      </c>
      <c r="D14" s="1" t="s">
        <v>21</v>
      </c>
      <c r="E14" s="1">
        <v>1.37</v>
      </c>
      <c r="F14" s="1" t="s">
        <v>35</v>
      </c>
      <c r="G14" s="1">
        <v>1.38</v>
      </c>
    </row>
    <row r="15" spans="1:7" x14ac:dyDescent="0.25">
      <c r="A15" s="71"/>
      <c r="B15" s="1" t="s">
        <v>22</v>
      </c>
      <c r="C15" s="1" t="s">
        <v>25</v>
      </c>
      <c r="D15" s="1" t="s">
        <v>21</v>
      </c>
      <c r="E15" s="1">
        <v>1.18</v>
      </c>
      <c r="F15" s="1" t="s">
        <v>35</v>
      </c>
      <c r="G15" s="1">
        <v>1.19</v>
      </c>
    </row>
    <row r="16" spans="1:7" x14ac:dyDescent="0.25">
      <c r="A16" s="71"/>
      <c r="B16" s="1" t="s">
        <v>22</v>
      </c>
      <c r="C16" s="1" t="s">
        <v>26</v>
      </c>
      <c r="D16" s="1" t="s">
        <v>21</v>
      </c>
      <c r="E16" s="1">
        <v>0.99</v>
      </c>
      <c r="F16" s="1" t="s">
        <v>35</v>
      </c>
      <c r="G16" s="1">
        <v>1.01</v>
      </c>
    </row>
    <row r="17" spans="1:7" x14ac:dyDescent="0.25">
      <c r="A17" s="10" t="s">
        <v>1</v>
      </c>
      <c r="B17" s="10" t="s">
        <v>2</v>
      </c>
      <c r="C17" s="10" t="s">
        <v>46</v>
      </c>
      <c r="D17" s="10" t="s">
        <v>4</v>
      </c>
      <c r="E17" s="10" t="s">
        <v>5</v>
      </c>
      <c r="F17" s="10" t="s">
        <v>4</v>
      </c>
      <c r="G17" s="10" t="s">
        <v>5</v>
      </c>
    </row>
    <row r="18" spans="1:7" x14ac:dyDescent="0.25">
      <c r="A18" s="71">
        <v>3000</v>
      </c>
      <c r="B18" s="1" t="s">
        <v>6</v>
      </c>
      <c r="C18" s="1" t="s">
        <v>7</v>
      </c>
      <c r="D18" s="1" t="s">
        <v>8</v>
      </c>
      <c r="E18" s="1">
        <v>8.69</v>
      </c>
      <c r="F18" s="1" t="s">
        <v>45</v>
      </c>
      <c r="G18" s="1">
        <v>8.76</v>
      </c>
    </row>
    <row r="19" spans="1:7" x14ac:dyDescent="0.25">
      <c r="A19" s="71"/>
      <c r="B19" s="1" t="s">
        <v>6</v>
      </c>
      <c r="C19" s="1" t="s">
        <v>9</v>
      </c>
      <c r="D19" s="1" t="s">
        <v>8</v>
      </c>
      <c r="E19" s="1">
        <v>8.35</v>
      </c>
      <c r="F19" s="1" t="s">
        <v>45</v>
      </c>
      <c r="G19" s="1">
        <v>8.42</v>
      </c>
    </row>
    <row r="20" spans="1:7" x14ac:dyDescent="0.25">
      <c r="A20" s="71"/>
      <c r="B20" s="1" t="s">
        <v>6</v>
      </c>
      <c r="C20" s="1" t="s">
        <v>10</v>
      </c>
      <c r="D20" s="1" t="s">
        <v>8</v>
      </c>
      <c r="E20" s="1">
        <v>5.17</v>
      </c>
      <c r="F20" s="1" t="s">
        <v>45</v>
      </c>
      <c r="G20" s="1">
        <v>5.24</v>
      </c>
    </row>
    <row r="21" spans="1:7" x14ac:dyDescent="0.25">
      <c r="A21" s="71"/>
      <c r="B21" s="1" t="s">
        <v>11</v>
      </c>
      <c r="C21" s="1" t="s">
        <v>12</v>
      </c>
      <c r="D21" s="1" t="s">
        <v>8</v>
      </c>
      <c r="E21" s="1">
        <v>5.27</v>
      </c>
      <c r="F21" s="1" t="s">
        <v>45</v>
      </c>
      <c r="G21" s="1">
        <v>5.34</v>
      </c>
    </row>
    <row r="22" spans="1:7" x14ac:dyDescent="0.25">
      <c r="A22" s="71"/>
      <c r="B22" s="1" t="s">
        <v>11</v>
      </c>
      <c r="C22" s="1" t="s">
        <v>13</v>
      </c>
      <c r="D22" s="1" t="s">
        <v>8</v>
      </c>
      <c r="E22" s="1">
        <v>4.71</v>
      </c>
      <c r="F22" s="1" t="s">
        <v>45</v>
      </c>
      <c r="G22" s="1">
        <v>4.78</v>
      </c>
    </row>
    <row r="23" spans="1:7" x14ac:dyDescent="0.25">
      <c r="A23" s="71"/>
      <c r="B23" s="1" t="s">
        <v>11</v>
      </c>
      <c r="C23" s="1" t="s">
        <v>14</v>
      </c>
      <c r="D23" s="1" t="s">
        <v>8</v>
      </c>
      <c r="E23" s="1">
        <v>3.87</v>
      </c>
      <c r="F23" s="1" t="s">
        <v>45</v>
      </c>
      <c r="G23" s="1">
        <v>3.94</v>
      </c>
    </row>
    <row r="24" spans="1:7" x14ac:dyDescent="0.25">
      <c r="A24" s="71"/>
      <c r="B24" s="1" t="s">
        <v>11</v>
      </c>
      <c r="C24" s="1" t="s">
        <v>15</v>
      </c>
      <c r="D24" s="1" t="s">
        <v>8</v>
      </c>
      <c r="E24" s="1">
        <v>3.31</v>
      </c>
      <c r="F24" s="1" t="s">
        <v>45</v>
      </c>
      <c r="G24" s="1">
        <v>3.38</v>
      </c>
    </row>
    <row r="25" spans="1:7" x14ac:dyDescent="0.25">
      <c r="A25" s="71"/>
      <c r="B25" s="1" t="s">
        <v>11</v>
      </c>
      <c r="C25" s="1" t="s">
        <v>16</v>
      </c>
      <c r="D25" s="1" t="s">
        <v>8</v>
      </c>
      <c r="E25" s="1">
        <v>3.03</v>
      </c>
      <c r="F25" s="1" t="s">
        <v>45</v>
      </c>
      <c r="G25" s="1">
        <v>3.1</v>
      </c>
    </row>
    <row r="26" spans="1:7" x14ac:dyDescent="0.25">
      <c r="A26" s="71"/>
      <c r="B26" s="1" t="s">
        <v>19</v>
      </c>
      <c r="C26" s="1" t="s">
        <v>20</v>
      </c>
      <c r="D26" s="1" t="s">
        <v>21</v>
      </c>
      <c r="E26" s="1">
        <v>2.08</v>
      </c>
      <c r="F26" s="1" t="s">
        <v>35</v>
      </c>
      <c r="G26" s="1">
        <v>2.09</v>
      </c>
    </row>
    <row r="27" spans="1:7" x14ac:dyDescent="0.25">
      <c r="A27" s="71"/>
      <c r="B27" s="1" t="s">
        <v>19</v>
      </c>
      <c r="C27" s="1" t="s">
        <v>20</v>
      </c>
      <c r="D27" s="1" t="s">
        <v>21</v>
      </c>
      <c r="E27" s="1">
        <v>2.08</v>
      </c>
      <c r="F27" s="1" t="s">
        <v>35</v>
      </c>
      <c r="G27" s="1">
        <v>2.09</v>
      </c>
    </row>
    <row r="28" spans="1:7" x14ac:dyDescent="0.25">
      <c r="A28" s="71"/>
      <c r="B28" s="1" t="s">
        <v>22</v>
      </c>
      <c r="C28" s="1" t="s">
        <v>23</v>
      </c>
      <c r="D28" s="1" t="s">
        <v>21</v>
      </c>
      <c r="E28" s="1">
        <v>0.93</v>
      </c>
      <c r="F28" s="1" t="s">
        <v>35</v>
      </c>
      <c r="G28" s="1">
        <v>0.94</v>
      </c>
    </row>
    <row r="29" spans="1:7" x14ac:dyDescent="0.25">
      <c r="A29" s="71"/>
      <c r="B29" s="1" t="s">
        <v>22</v>
      </c>
      <c r="C29" s="1" t="s">
        <v>24</v>
      </c>
      <c r="D29" s="1" t="s">
        <v>21</v>
      </c>
      <c r="E29" s="1">
        <v>0.82</v>
      </c>
      <c r="F29" s="1" t="s">
        <v>35</v>
      </c>
      <c r="G29" s="1">
        <v>0.83</v>
      </c>
    </row>
  </sheetData>
  <mergeCells count="2">
    <mergeCell ref="A18:A29"/>
    <mergeCell ref="A2:A1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9404B-4D09-4416-BBFE-CC6AD456D353}">
  <dimension ref="A1:G29"/>
  <sheetViews>
    <sheetView workbookViewId="0">
      <selection activeCell="B18" sqref="B18:E29"/>
    </sheetView>
  </sheetViews>
  <sheetFormatPr defaultRowHeight="15" x14ac:dyDescent="0.25"/>
  <cols>
    <col min="1" max="1" width="5" bestFit="1" customWidth="1"/>
    <col min="2" max="2" width="18.85546875" bestFit="1" customWidth="1"/>
    <col min="3" max="3" width="19.7109375" bestFit="1" customWidth="1"/>
    <col min="4" max="4" width="16" bestFit="1" customWidth="1"/>
    <col min="5" max="5" width="6.28515625" bestFit="1" customWidth="1"/>
    <col min="6" max="6" width="16" bestFit="1" customWidth="1"/>
    <col min="7" max="7" width="6.28515625" bestFit="1" customWidth="1"/>
  </cols>
  <sheetData>
    <row r="1" spans="1:7" x14ac:dyDescent="0.25">
      <c r="A1" s="10" t="s">
        <v>1</v>
      </c>
      <c r="B1" s="10" t="s">
        <v>2</v>
      </c>
      <c r="C1" s="10" t="s">
        <v>46</v>
      </c>
      <c r="D1" s="10" t="s">
        <v>4</v>
      </c>
      <c r="E1" s="10" t="s">
        <v>5</v>
      </c>
      <c r="F1" s="10" t="s">
        <v>4</v>
      </c>
      <c r="G1" s="10" t="s">
        <v>5</v>
      </c>
    </row>
    <row r="2" spans="1:7" x14ac:dyDescent="0.25">
      <c r="A2" s="71">
        <v>5000</v>
      </c>
      <c r="B2" s="1" t="s">
        <v>6</v>
      </c>
      <c r="C2" s="1" t="s">
        <v>7</v>
      </c>
      <c r="D2" s="1" t="s">
        <v>8</v>
      </c>
      <c r="E2" s="12">
        <v>13.765499999999999</v>
      </c>
      <c r="F2" s="1" t="s">
        <v>45</v>
      </c>
      <c r="G2" s="12">
        <v>13.888999999999999</v>
      </c>
    </row>
    <row r="3" spans="1:7" x14ac:dyDescent="0.25">
      <c r="A3" s="71"/>
      <c r="B3" s="1" t="s">
        <v>6</v>
      </c>
      <c r="C3" s="1" t="s">
        <v>9</v>
      </c>
      <c r="D3" s="1" t="s">
        <v>8</v>
      </c>
      <c r="E3" s="12">
        <v>13.214500000000001</v>
      </c>
      <c r="F3" s="1" t="s">
        <v>45</v>
      </c>
      <c r="G3" s="12">
        <v>13.3475</v>
      </c>
    </row>
    <row r="4" spans="1:7" x14ac:dyDescent="0.25">
      <c r="A4" s="71"/>
      <c r="B4" s="1" t="s">
        <v>6</v>
      </c>
      <c r="C4" s="1" t="s">
        <v>10</v>
      </c>
      <c r="D4" s="1" t="s">
        <v>8</v>
      </c>
      <c r="E4" s="12">
        <v>8.1890000000000001</v>
      </c>
      <c r="F4" s="1" t="s">
        <v>45</v>
      </c>
      <c r="G4" s="12">
        <v>8.3030000000000008</v>
      </c>
    </row>
    <row r="5" spans="1:7" x14ac:dyDescent="0.25">
      <c r="A5" s="71"/>
      <c r="B5" s="1" t="s">
        <v>11</v>
      </c>
      <c r="C5" s="1" t="s">
        <v>12</v>
      </c>
      <c r="D5" s="1" t="s">
        <v>8</v>
      </c>
      <c r="E5" s="12">
        <v>8.3504999999999985</v>
      </c>
      <c r="F5" s="1" t="s">
        <v>45</v>
      </c>
      <c r="G5" s="12">
        <v>8.4550000000000001</v>
      </c>
    </row>
    <row r="6" spans="1:7" x14ac:dyDescent="0.25">
      <c r="A6" s="71"/>
      <c r="B6" s="1" t="s">
        <v>11</v>
      </c>
      <c r="C6" s="1" t="s">
        <v>13</v>
      </c>
      <c r="D6" s="1" t="s">
        <v>8</v>
      </c>
      <c r="E6" s="12">
        <v>7.4574999999999996</v>
      </c>
      <c r="F6" s="1" t="s">
        <v>45</v>
      </c>
      <c r="G6" s="12">
        <v>7.5714999999999995</v>
      </c>
    </row>
    <row r="7" spans="1:7" x14ac:dyDescent="0.25">
      <c r="A7" s="71"/>
      <c r="B7" s="1" t="s">
        <v>11</v>
      </c>
      <c r="C7" s="1" t="s">
        <v>14</v>
      </c>
      <c r="D7" s="1" t="s">
        <v>8</v>
      </c>
      <c r="E7" s="12">
        <v>6.1275000000000004</v>
      </c>
      <c r="F7" s="1" t="s">
        <v>45</v>
      </c>
      <c r="G7" s="12">
        <v>6.2319999999999993</v>
      </c>
    </row>
    <row r="8" spans="1:7" x14ac:dyDescent="0.25">
      <c r="A8" s="71"/>
      <c r="B8" s="1" t="s">
        <v>11</v>
      </c>
      <c r="C8" s="1" t="s">
        <v>15</v>
      </c>
      <c r="D8" s="1" t="s">
        <v>8</v>
      </c>
      <c r="E8" s="12">
        <v>5.2344999999999997</v>
      </c>
      <c r="F8" s="1" t="s">
        <v>45</v>
      </c>
      <c r="G8" s="12">
        <v>5.3484999999999996</v>
      </c>
    </row>
    <row r="9" spans="1:7" x14ac:dyDescent="0.25">
      <c r="A9" s="71"/>
      <c r="B9" s="1" t="s">
        <v>11</v>
      </c>
      <c r="C9" s="1" t="s">
        <v>16</v>
      </c>
      <c r="D9" s="1" t="s">
        <v>8</v>
      </c>
      <c r="E9" s="12">
        <v>4.7974999999999994</v>
      </c>
      <c r="F9" s="1" t="s">
        <v>45</v>
      </c>
      <c r="G9" s="12">
        <v>4.9020000000000001</v>
      </c>
    </row>
    <row r="10" spans="1:7" x14ac:dyDescent="0.25">
      <c r="A10" s="71"/>
      <c r="B10" s="1" t="s">
        <v>11</v>
      </c>
      <c r="C10" s="1" t="s">
        <v>17</v>
      </c>
      <c r="D10" s="1" t="s">
        <v>8</v>
      </c>
      <c r="E10" s="12">
        <v>3.9045000000000005</v>
      </c>
      <c r="F10" s="1" t="s">
        <v>45</v>
      </c>
      <c r="G10" s="12">
        <v>4.0089999999999995</v>
      </c>
    </row>
    <row r="11" spans="1:7" x14ac:dyDescent="0.25">
      <c r="A11" s="71"/>
      <c r="B11" s="1" t="s">
        <v>11</v>
      </c>
      <c r="C11" s="1" t="s">
        <v>18</v>
      </c>
      <c r="D11" s="1" t="s">
        <v>8</v>
      </c>
      <c r="E11" s="12">
        <v>3.0114999999999998</v>
      </c>
      <c r="F11" s="1" t="s">
        <v>45</v>
      </c>
      <c r="G11" s="12">
        <v>3.1255000000000002</v>
      </c>
    </row>
    <row r="12" spans="1:7" x14ac:dyDescent="0.25">
      <c r="A12" s="71"/>
      <c r="B12" s="1" t="s">
        <v>19</v>
      </c>
      <c r="C12" s="1" t="s">
        <v>20</v>
      </c>
      <c r="D12" s="1" t="s">
        <v>21</v>
      </c>
      <c r="E12" s="12">
        <v>3.2965</v>
      </c>
      <c r="F12" s="1" t="s">
        <v>35</v>
      </c>
      <c r="G12" s="12">
        <v>3.306</v>
      </c>
    </row>
    <row r="13" spans="1:7" x14ac:dyDescent="0.25">
      <c r="A13" s="71"/>
      <c r="B13" s="1" t="s">
        <v>22</v>
      </c>
      <c r="C13" s="1" t="s">
        <v>23</v>
      </c>
      <c r="D13" s="1" t="s">
        <v>21</v>
      </c>
      <c r="E13" s="12">
        <v>1.4725000000000001</v>
      </c>
      <c r="F13" s="1" t="s">
        <v>35</v>
      </c>
      <c r="G13" s="12">
        <v>1.4915</v>
      </c>
    </row>
    <row r="14" spans="1:7" x14ac:dyDescent="0.25">
      <c r="A14" s="71"/>
      <c r="B14" s="1" t="s">
        <v>22</v>
      </c>
      <c r="C14" s="1" t="s">
        <v>24</v>
      </c>
      <c r="D14" s="1" t="s">
        <v>21</v>
      </c>
      <c r="E14" s="12">
        <v>1.3015000000000001</v>
      </c>
      <c r="F14" s="1" t="s">
        <v>35</v>
      </c>
      <c r="G14" s="12">
        <v>1.3109999999999999</v>
      </c>
    </row>
    <row r="15" spans="1:7" x14ac:dyDescent="0.25">
      <c r="A15" s="71"/>
      <c r="B15" s="1" t="s">
        <v>22</v>
      </c>
      <c r="C15" s="1" t="s">
        <v>25</v>
      </c>
      <c r="D15" s="1" t="s">
        <v>21</v>
      </c>
      <c r="E15" s="12">
        <v>1.121</v>
      </c>
      <c r="F15" s="1" t="s">
        <v>35</v>
      </c>
      <c r="G15" s="12">
        <v>1.1305000000000001</v>
      </c>
    </row>
    <row r="16" spans="1:7" x14ac:dyDescent="0.25">
      <c r="A16" s="71"/>
      <c r="B16" s="1" t="s">
        <v>22</v>
      </c>
      <c r="C16" s="1" t="s">
        <v>26</v>
      </c>
      <c r="D16" s="1" t="s">
        <v>21</v>
      </c>
      <c r="E16" s="12">
        <v>0.9405</v>
      </c>
      <c r="F16" s="1" t="s">
        <v>35</v>
      </c>
      <c r="G16" s="12">
        <v>0.95950000000000002</v>
      </c>
    </row>
    <row r="17" spans="1:7" x14ac:dyDescent="0.25">
      <c r="A17" s="10" t="s">
        <v>1</v>
      </c>
      <c r="B17" s="10" t="s">
        <v>2</v>
      </c>
      <c r="C17" s="10" t="s">
        <v>46</v>
      </c>
      <c r="D17" s="10" t="s">
        <v>4</v>
      </c>
      <c r="E17" s="10" t="s">
        <v>5</v>
      </c>
      <c r="F17" s="10" t="s">
        <v>4</v>
      </c>
      <c r="G17" s="10" t="s">
        <v>5</v>
      </c>
    </row>
    <row r="18" spans="1:7" x14ac:dyDescent="0.25">
      <c r="A18" s="71">
        <v>3000</v>
      </c>
      <c r="B18" s="1" t="s">
        <v>6</v>
      </c>
      <c r="C18" s="1" t="s">
        <v>7</v>
      </c>
      <c r="D18" s="1" t="s">
        <v>8</v>
      </c>
      <c r="E18" s="12">
        <v>8.2554999999999996</v>
      </c>
      <c r="F18" s="1" t="s">
        <v>45</v>
      </c>
      <c r="G18" s="12">
        <v>8.3219999999999992</v>
      </c>
    </row>
    <row r="19" spans="1:7" x14ac:dyDescent="0.25">
      <c r="A19" s="71"/>
      <c r="B19" s="1" t="s">
        <v>6</v>
      </c>
      <c r="C19" s="1" t="s">
        <v>9</v>
      </c>
      <c r="D19" s="1" t="s">
        <v>8</v>
      </c>
      <c r="E19" s="12">
        <v>7.9324999999999992</v>
      </c>
      <c r="F19" s="1" t="s">
        <v>45</v>
      </c>
      <c r="G19" s="12">
        <v>7.9989999999999997</v>
      </c>
    </row>
    <row r="20" spans="1:7" x14ac:dyDescent="0.25">
      <c r="A20" s="71"/>
      <c r="B20" s="1" t="s">
        <v>6</v>
      </c>
      <c r="C20" s="1" t="s">
        <v>10</v>
      </c>
      <c r="D20" s="1" t="s">
        <v>8</v>
      </c>
      <c r="E20" s="12">
        <v>4.9115000000000002</v>
      </c>
      <c r="F20" s="1" t="s">
        <v>45</v>
      </c>
      <c r="G20" s="12">
        <v>4.9779999999999998</v>
      </c>
    </row>
    <row r="21" spans="1:7" x14ac:dyDescent="0.25">
      <c r="A21" s="71"/>
      <c r="B21" s="1" t="s">
        <v>11</v>
      </c>
      <c r="C21" s="1" t="s">
        <v>12</v>
      </c>
      <c r="D21" s="1" t="s">
        <v>8</v>
      </c>
      <c r="E21" s="12">
        <v>5.0065</v>
      </c>
      <c r="F21" s="1" t="s">
        <v>45</v>
      </c>
      <c r="G21" s="12">
        <v>5.0729999999999995</v>
      </c>
    </row>
    <row r="22" spans="1:7" x14ac:dyDescent="0.25">
      <c r="A22" s="71"/>
      <c r="B22" s="1" t="s">
        <v>11</v>
      </c>
      <c r="C22" s="1" t="s">
        <v>13</v>
      </c>
      <c r="D22" s="1" t="s">
        <v>8</v>
      </c>
      <c r="E22" s="12">
        <v>4.4744999999999999</v>
      </c>
      <c r="F22" s="1" t="s">
        <v>45</v>
      </c>
      <c r="G22" s="12">
        <v>4.5410000000000004</v>
      </c>
    </row>
    <row r="23" spans="1:7" x14ac:dyDescent="0.25">
      <c r="A23" s="71"/>
      <c r="B23" s="1" t="s">
        <v>11</v>
      </c>
      <c r="C23" s="1" t="s">
        <v>14</v>
      </c>
      <c r="D23" s="1" t="s">
        <v>8</v>
      </c>
      <c r="E23" s="12">
        <v>3.6764999999999999</v>
      </c>
      <c r="F23" s="1" t="s">
        <v>45</v>
      </c>
      <c r="G23" s="12">
        <v>3.7429999999999999</v>
      </c>
    </row>
    <row r="24" spans="1:7" x14ac:dyDescent="0.25">
      <c r="A24" s="71"/>
      <c r="B24" s="1" t="s">
        <v>11</v>
      </c>
      <c r="C24" s="1" t="s">
        <v>15</v>
      </c>
      <c r="D24" s="1" t="s">
        <v>8</v>
      </c>
      <c r="E24" s="12">
        <v>3.1444999999999999</v>
      </c>
      <c r="F24" s="1" t="s">
        <v>45</v>
      </c>
      <c r="G24" s="12">
        <v>3.2109999999999999</v>
      </c>
    </row>
    <row r="25" spans="1:7" x14ac:dyDescent="0.25">
      <c r="A25" s="71"/>
      <c r="B25" s="1" t="s">
        <v>11</v>
      </c>
      <c r="C25" s="1" t="s">
        <v>16</v>
      </c>
      <c r="D25" s="1" t="s">
        <v>8</v>
      </c>
      <c r="E25" s="12">
        <v>2.8784999999999998</v>
      </c>
      <c r="F25" s="1" t="s">
        <v>45</v>
      </c>
      <c r="G25" s="12">
        <v>2.9450000000000003</v>
      </c>
    </row>
    <row r="26" spans="1:7" x14ac:dyDescent="0.25">
      <c r="A26" s="71"/>
      <c r="B26" s="1" t="s">
        <v>19</v>
      </c>
      <c r="C26" s="1" t="s">
        <v>20</v>
      </c>
      <c r="D26" s="1" t="s">
        <v>21</v>
      </c>
      <c r="E26" s="12">
        <v>1.976</v>
      </c>
      <c r="F26" s="1" t="s">
        <v>35</v>
      </c>
      <c r="G26" s="12">
        <v>1.9854999999999998</v>
      </c>
    </row>
    <row r="27" spans="1:7" x14ac:dyDescent="0.25">
      <c r="A27" s="71"/>
      <c r="B27" s="1" t="s">
        <v>19</v>
      </c>
      <c r="C27" s="1" t="s">
        <v>20</v>
      </c>
      <c r="D27" s="1" t="s">
        <v>21</v>
      </c>
      <c r="E27" s="12">
        <v>1.976</v>
      </c>
      <c r="F27" s="1" t="s">
        <v>35</v>
      </c>
      <c r="G27" s="12">
        <v>1.9854999999999998</v>
      </c>
    </row>
    <row r="28" spans="1:7" x14ac:dyDescent="0.25">
      <c r="A28" s="71"/>
      <c r="B28" s="1" t="s">
        <v>22</v>
      </c>
      <c r="C28" s="1" t="s">
        <v>23</v>
      </c>
      <c r="D28" s="1" t="s">
        <v>21</v>
      </c>
      <c r="E28" s="12">
        <v>0.88350000000000006</v>
      </c>
      <c r="F28" s="1" t="s">
        <v>35</v>
      </c>
      <c r="G28" s="12">
        <v>0.8929999999999999</v>
      </c>
    </row>
    <row r="29" spans="1:7" x14ac:dyDescent="0.25">
      <c r="A29" s="71"/>
      <c r="B29" s="1" t="s">
        <v>22</v>
      </c>
      <c r="C29" s="1" t="s">
        <v>24</v>
      </c>
      <c r="D29" s="1" t="s">
        <v>21</v>
      </c>
      <c r="E29" s="12">
        <v>0.77899999999999991</v>
      </c>
      <c r="F29" s="1" t="s">
        <v>35</v>
      </c>
      <c r="G29" s="12">
        <v>0.78849999999999998</v>
      </c>
    </row>
  </sheetData>
  <mergeCells count="2">
    <mergeCell ref="A2:A16"/>
    <mergeCell ref="A18:A2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C322E-FE20-47ED-B05C-829D43A72ADB}">
  <dimension ref="A1:AB36"/>
  <sheetViews>
    <sheetView tabSelected="1" zoomScale="85" zoomScaleNormal="85" workbookViewId="0">
      <selection activeCell="Z17" sqref="Z17"/>
    </sheetView>
  </sheetViews>
  <sheetFormatPr defaultRowHeight="15" x14ac:dyDescent="0.25"/>
  <cols>
    <col min="1" max="1" width="12.5703125" style="4" bestFit="1" customWidth="1"/>
    <col min="2" max="2" width="5.140625" style="4" bestFit="1" customWidth="1"/>
    <col min="3" max="3" width="24.7109375" style="4" bestFit="1" customWidth="1"/>
    <col min="4" max="4" width="20.28515625" style="4" bestFit="1" customWidth="1"/>
    <col min="5" max="5" width="17" style="4" bestFit="1" customWidth="1"/>
    <col min="6" max="6" width="16.140625" style="4" bestFit="1" customWidth="1"/>
    <col min="7" max="7" width="12.28515625" style="4" bestFit="1" customWidth="1"/>
    <col min="8" max="8" width="12.140625" style="4" bestFit="1" customWidth="1"/>
    <col min="9" max="9" width="11.85546875" style="4" bestFit="1" customWidth="1"/>
    <col min="10" max="10" width="9" style="4" bestFit="1" customWidth="1"/>
    <col min="11" max="12" width="10.28515625" style="4" bestFit="1" customWidth="1"/>
    <col min="13" max="13" width="9" style="4" bestFit="1" customWidth="1"/>
    <col min="14" max="14" width="8.5703125" style="4" bestFit="1" customWidth="1"/>
    <col min="15" max="16" width="0" style="4" hidden="1" customWidth="1"/>
    <col min="17" max="16384" width="9.140625" style="4"/>
  </cols>
  <sheetData>
    <row r="1" spans="1:28" ht="15.75" thickBot="1" x14ac:dyDescent="0.3">
      <c r="A1" s="19" t="s">
        <v>40</v>
      </c>
      <c r="B1" s="20" t="s">
        <v>1</v>
      </c>
      <c r="C1" s="20" t="s">
        <v>3</v>
      </c>
      <c r="D1" s="20" t="s">
        <v>41</v>
      </c>
      <c r="E1" s="20" t="s">
        <v>42</v>
      </c>
      <c r="F1" s="20" t="s">
        <v>43</v>
      </c>
      <c r="G1" s="20" t="s">
        <v>44</v>
      </c>
      <c r="H1" s="20" t="s">
        <v>0</v>
      </c>
      <c r="I1" s="20" t="s">
        <v>28</v>
      </c>
      <c r="J1" s="21" t="s">
        <v>29</v>
      </c>
      <c r="K1" s="20" t="s">
        <v>33</v>
      </c>
      <c r="L1" s="21" t="s">
        <v>30</v>
      </c>
      <c r="M1" s="20" t="s">
        <v>31</v>
      </c>
      <c r="N1" s="21" t="s">
        <v>32</v>
      </c>
      <c r="Q1" s="4" t="s">
        <v>57</v>
      </c>
      <c r="R1" s="4" t="s">
        <v>58</v>
      </c>
    </row>
    <row r="2" spans="1:28" x14ac:dyDescent="0.25">
      <c r="A2" s="23" t="s">
        <v>27</v>
      </c>
      <c r="B2" s="24">
        <v>5000</v>
      </c>
      <c r="C2" s="24" t="s">
        <v>6</v>
      </c>
      <c r="D2" s="24" t="s">
        <v>7</v>
      </c>
      <c r="E2" s="24" t="s">
        <v>8</v>
      </c>
      <c r="F2" s="24">
        <v>13.888999999999999</v>
      </c>
      <c r="G2" s="24">
        <v>80</v>
      </c>
      <c r="H2" s="24">
        <v>45</v>
      </c>
      <c r="I2" s="25">
        <v>10</v>
      </c>
      <c r="J2" s="25">
        <v>7</v>
      </c>
      <c r="K2" s="24">
        <f>SUM(G2:J2)</f>
        <v>142</v>
      </c>
      <c r="L2" s="25">
        <v>70</v>
      </c>
      <c r="M2" s="26">
        <f>+L2*F2</f>
        <v>972.2299999999999</v>
      </c>
      <c r="N2" s="26">
        <f>+M2-K2</f>
        <v>830.2299999999999</v>
      </c>
      <c r="O2" s="4">
        <v>0.35</v>
      </c>
      <c r="P2" s="4">
        <v>0.42</v>
      </c>
      <c r="Q2" s="4">
        <f>+O2*N2</f>
        <v>290.58049999999997</v>
      </c>
      <c r="R2" s="4">
        <f>+P2*N2</f>
        <v>348.69659999999993</v>
      </c>
    </row>
    <row r="3" spans="1:28" x14ac:dyDescent="0.25">
      <c r="A3" s="28" t="s">
        <v>27</v>
      </c>
      <c r="B3" s="2">
        <v>5000</v>
      </c>
      <c r="C3" s="2" t="s">
        <v>6</v>
      </c>
      <c r="D3" s="2" t="s">
        <v>9</v>
      </c>
      <c r="E3" s="2" t="s">
        <v>8</v>
      </c>
      <c r="F3" s="2">
        <v>13.3475</v>
      </c>
      <c r="G3" s="2">
        <f t="shared" ref="G3:J11" si="0">+G2</f>
        <v>80</v>
      </c>
      <c r="H3" s="2">
        <f t="shared" si="0"/>
        <v>45</v>
      </c>
      <c r="I3" s="3">
        <f t="shared" si="0"/>
        <v>10</v>
      </c>
      <c r="J3" s="3">
        <f t="shared" si="0"/>
        <v>7</v>
      </c>
      <c r="K3" s="2">
        <f t="shared" ref="K3:K12" si="1">SUM(G3:J3)</f>
        <v>142</v>
      </c>
      <c r="L3" s="3">
        <f t="shared" ref="L3:L11" si="2">+L2</f>
        <v>70</v>
      </c>
      <c r="M3" s="5">
        <f t="shared" ref="M3:M20" si="3">+L3*F3</f>
        <v>934.32500000000005</v>
      </c>
      <c r="N3" s="5">
        <f t="shared" ref="N3:N20" si="4">+M3-K3</f>
        <v>792.32500000000005</v>
      </c>
      <c r="O3" s="4">
        <v>0.35</v>
      </c>
      <c r="P3" s="4">
        <v>0.42</v>
      </c>
      <c r="Q3" s="4">
        <f t="shared" ref="Q3:Q36" si="5">+O3*N3</f>
        <v>277.31374999999997</v>
      </c>
      <c r="R3" s="4">
        <f t="shared" ref="R3:R36" si="6">+P3*N3</f>
        <v>332.7765</v>
      </c>
    </row>
    <row r="4" spans="1:28" x14ac:dyDescent="0.25">
      <c r="A4" s="28" t="s">
        <v>27</v>
      </c>
      <c r="B4" s="2">
        <v>5000</v>
      </c>
      <c r="C4" s="2" t="s">
        <v>6</v>
      </c>
      <c r="D4" s="2" t="s">
        <v>10</v>
      </c>
      <c r="E4" s="2" t="s">
        <v>8</v>
      </c>
      <c r="F4" s="2">
        <v>8.3030000000000008</v>
      </c>
      <c r="G4" s="2">
        <f t="shared" si="0"/>
        <v>80</v>
      </c>
      <c r="H4" s="2">
        <f t="shared" si="0"/>
        <v>45</v>
      </c>
      <c r="I4" s="3">
        <f t="shared" si="0"/>
        <v>10</v>
      </c>
      <c r="J4" s="3">
        <f t="shared" si="0"/>
        <v>7</v>
      </c>
      <c r="K4" s="2">
        <f t="shared" si="1"/>
        <v>142</v>
      </c>
      <c r="L4" s="3">
        <f t="shared" si="2"/>
        <v>70</v>
      </c>
      <c r="M4" s="5">
        <f t="shared" si="3"/>
        <v>581.21</v>
      </c>
      <c r="N4" s="5">
        <f t="shared" si="4"/>
        <v>439.21000000000004</v>
      </c>
      <c r="O4" s="4">
        <v>0.35</v>
      </c>
      <c r="P4" s="4">
        <v>0.42</v>
      </c>
      <c r="Q4" s="4">
        <f t="shared" si="5"/>
        <v>153.7235</v>
      </c>
      <c r="R4" s="4">
        <f t="shared" si="6"/>
        <v>184.4682</v>
      </c>
    </row>
    <row r="5" spans="1:28" x14ac:dyDescent="0.25">
      <c r="A5" s="28" t="s">
        <v>27</v>
      </c>
      <c r="B5" s="2">
        <v>5000</v>
      </c>
      <c r="C5" s="2" t="s">
        <v>34</v>
      </c>
      <c r="D5" s="2" t="s">
        <v>12</v>
      </c>
      <c r="E5" s="2" t="s">
        <v>8</v>
      </c>
      <c r="F5" s="2">
        <v>8.4550000000000001</v>
      </c>
      <c r="G5" s="2">
        <f t="shared" si="0"/>
        <v>80</v>
      </c>
      <c r="H5" s="2">
        <f t="shared" si="0"/>
        <v>45</v>
      </c>
      <c r="I5" s="3">
        <f t="shared" si="0"/>
        <v>10</v>
      </c>
      <c r="J5" s="3">
        <f t="shared" si="0"/>
        <v>7</v>
      </c>
      <c r="K5" s="2">
        <f t="shared" si="1"/>
        <v>142</v>
      </c>
      <c r="L5" s="3">
        <f t="shared" si="2"/>
        <v>70</v>
      </c>
      <c r="M5" s="5">
        <f t="shared" si="3"/>
        <v>591.85</v>
      </c>
      <c r="N5" s="5">
        <f t="shared" si="4"/>
        <v>449.85</v>
      </c>
      <c r="O5" s="4">
        <v>0.35</v>
      </c>
      <c r="P5" s="4">
        <v>0.42</v>
      </c>
      <c r="Q5" s="4">
        <f t="shared" si="5"/>
        <v>157.44749999999999</v>
      </c>
      <c r="R5" s="4">
        <f t="shared" si="6"/>
        <v>188.93700000000001</v>
      </c>
    </row>
    <row r="6" spans="1:28" x14ac:dyDescent="0.25">
      <c r="A6" s="28" t="s">
        <v>27</v>
      </c>
      <c r="B6" s="2">
        <v>5000</v>
      </c>
      <c r="C6" s="2" t="s">
        <v>34</v>
      </c>
      <c r="D6" s="2" t="s">
        <v>13</v>
      </c>
      <c r="E6" s="2" t="s">
        <v>8</v>
      </c>
      <c r="F6" s="2">
        <v>7.5714999999999995</v>
      </c>
      <c r="G6" s="2">
        <f t="shared" si="0"/>
        <v>80</v>
      </c>
      <c r="H6" s="2">
        <f t="shared" si="0"/>
        <v>45</v>
      </c>
      <c r="I6" s="3">
        <f t="shared" si="0"/>
        <v>10</v>
      </c>
      <c r="J6" s="3">
        <f t="shared" si="0"/>
        <v>7</v>
      </c>
      <c r="K6" s="2">
        <f t="shared" si="1"/>
        <v>142</v>
      </c>
      <c r="L6" s="3">
        <f t="shared" si="2"/>
        <v>70</v>
      </c>
      <c r="M6" s="5">
        <f t="shared" si="3"/>
        <v>530.005</v>
      </c>
      <c r="N6" s="5">
        <f t="shared" si="4"/>
        <v>388.005</v>
      </c>
      <c r="O6" s="4">
        <v>0.35</v>
      </c>
      <c r="P6" s="4">
        <v>0.42</v>
      </c>
      <c r="Q6" s="4">
        <f t="shared" si="5"/>
        <v>135.80175</v>
      </c>
      <c r="R6" s="4">
        <f t="shared" si="6"/>
        <v>162.96209999999999</v>
      </c>
    </row>
    <row r="7" spans="1:28" x14ac:dyDescent="0.25">
      <c r="A7" s="28" t="s">
        <v>27</v>
      </c>
      <c r="B7" s="2">
        <v>5000</v>
      </c>
      <c r="C7" s="2" t="s">
        <v>34</v>
      </c>
      <c r="D7" s="2" t="s">
        <v>14</v>
      </c>
      <c r="E7" s="2" t="s">
        <v>8</v>
      </c>
      <c r="F7" s="2">
        <v>6.2319999999999993</v>
      </c>
      <c r="G7" s="2">
        <f t="shared" si="0"/>
        <v>80</v>
      </c>
      <c r="H7" s="2">
        <f t="shared" si="0"/>
        <v>45</v>
      </c>
      <c r="I7" s="3">
        <f t="shared" si="0"/>
        <v>10</v>
      </c>
      <c r="J7" s="3">
        <f t="shared" si="0"/>
        <v>7</v>
      </c>
      <c r="K7" s="2">
        <f t="shared" si="1"/>
        <v>142</v>
      </c>
      <c r="L7" s="3">
        <f t="shared" si="2"/>
        <v>70</v>
      </c>
      <c r="M7" s="5">
        <f t="shared" si="3"/>
        <v>436.23999999999995</v>
      </c>
      <c r="N7" s="5">
        <f t="shared" si="4"/>
        <v>294.23999999999995</v>
      </c>
      <c r="O7" s="4">
        <v>0.35</v>
      </c>
      <c r="P7" s="4">
        <v>0.42</v>
      </c>
      <c r="Q7" s="4">
        <f t="shared" si="5"/>
        <v>102.98399999999998</v>
      </c>
      <c r="R7" s="4">
        <f t="shared" si="6"/>
        <v>123.58079999999998</v>
      </c>
    </row>
    <row r="8" spans="1:28" x14ac:dyDescent="0.25">
      <c r="A8" s="28" t="s">
        <v>27</v>
      </c>
      <c r="B8" s="2">
        <v>5000</v>
      </c>
      <c r="C8" s="2" t="s">
        <v>34</v>
      </c>
      <c r="D8" s="2" t="s">
        <v>15</v>
      </c>
      <c r="E8" s="2" t="s">
        <v>8</v>
      </c>
      <c r="F8" s="2">
        <v>5.3484999999999996</v>
      </c>
      <c r="G8" s="2">
        <f t="shared" si="0"/>
        <v>80</v>
      </c>
      <c r="H8" s="2">
        <f t="shared" si="0"/>
        <v>45</v>
      </c>
      <c r="I8" s="3">
        <f t="shared" si="0"/>
        <v>10</v>
      </c>
      <c r="J8" s="3">
        <f t="shared" si="0"/>
        <v>7</v>
      </c>
      <c r="K8" s="2">
        <f t="shared" si="1"/>
        <v>142</v>
      </c>
      <c r="L8" s="3">
        <f t="shared" si="2"/>
        <v>70</v>
      </c>
      <c r="M8" s="5">
        <f t="shared" si="3"/>
        <v>374.39499999999998</v>
      </c>
      <c r="N8" s="5">
        <f t="shared" si="4"/>
        <v>232.39499999999998</v>
      </c>
      <c r="O8" s="4">
        <v>0.35</v>
      </c>
      <c r="P8" s="4">
        <v>0.42</v>
      </c>
      <c r="Q8" s="4">
        <f t="shared" si="5"/>
        <v>81.338249999999988</v>
      </c>
      <c r="R8" s="4">
        <f t="shared" si="6"/>
        <v>97.605899999999991</v>
      </c>
    </row>
    <row r="9" spans="1:28" x14ac:dyDescent="0.25">
      <c r="A9" s="28" t="s">
        <v>27</v>
      </c>
      <c r="B9" s="2">
        <v>5000</v>
      </c>
      <c r="C9" s="2" t="s">
        <v>34</v>
      </c>
      <c r="D9" s="2" t="s">
        <v>16</v>
      </c>
      <c r="E9" s="2" t="s">
        <v>8</v>
      </c>
      <c r="F9" s="2">
        <v>4.9020000000000001</v>
      </c>
      <c r="G9" s="2">
        <f t="shared" si="0"/>
        <v>80</v>
      </c>
      <c r="H9" s="2">
        <f t="shared" si="0"/>
        <v>45</v>
      </c>
      <c r="I9" s="3">
        <f t="shared" si="0"/>
        <v>10</v>
      </c>
      <c r="J9" s="3">
        <f t="shared" si="0"/>
        <v>7</v>
      </c>
      <c r="K9" s="2">
        <f t="shared" si="1"/>
        <v>142</v>
      </c>
      <c r="L9" s="3">
        <f t="shared" si="2"/>
        <v>70</v>
      </c>
      <c r="M9" s="5">
        <f t="shared" si="3"/>
        <v>343.14</v>
      </c>
      <c r="N9" s="5">
        <f t="shared" si="4"/>
        <v>201.14</v>
      </c>
      <c r="O9" s="4">
        <v>0.35</v>
      </c>
      <c r="P9" s="4">
        <v>0.42</v>
      </c>
      <c r="Q9" s="4">
        <f t="shared" si="5"/>
        <v>70.398999999999987</v>
      </c>
      <c r="R9" s="4">
        <f t="shared" si="6"/>
        <v>84.478799999999993</v>
      </c>
    </row>
    <row r="10" spans="1:28" x14ac:dyDescent="0.25">
      <c r="A10" s="28" t="s">
        <v>27</v>
      </c>
      <c r="B10" s="2">
        <v>5000</v>
      </c>
      <c r="C10" s="2" t="s">
        <v>34</v>
      </c>
      <c r="D10" s="2" t="s">
        <v>17</v>
      </c>
      <c r="E10" s="2" t="s">
        <v>8</v>
      </c>
      <c r="F10" s="2">
        <v>4.0089999999999995</v>
      </c>
      <c r="G10" s="2">
        <f t="shared" si="0"/>
        <v>80</v>
      </c>
      <c r="H10" s="2">
        <f t="shared" si="0"/>
        <v>45</v>
      </c>
      <c r="I10" s="3">
        <f t="shared" si="0"/>
        <v>10</v>
      </c>
      <c r="J10" s="3">
        <f t="shared" si="0"/>
        <v>7</v>
      </c>
      <c r="K10" s="2">
        <f t="shared" si="1"/>
        <v>142</v>
      </c>
      <c r="L10" s="3">
        <f t="shared" si="2"/>
        <v>70</v>
      </c>
      <c r="M10" s="5">
        <f t="shared" si="3"/>
        <v>280.62999999999994</v>
      </c>
      <c r="N10" s="5">
        <f t="shared" si="4"/>
        <v>138.62999999999994</v>
      </c>
      <c r="O10" s="4">
        <v>0.35</v>
      </c>
      <c r="P10" s="4">
        <v>0.42</v>
      </c>
      <c r="Q10" s="4">
        <f t="shared" si="5"/>
        <v>48.520499999999977</v>
      </c>
      <c r="R10" s="4">
        <f t="shared" si="6"/>
        <v>58.224599999999974</v>
      </c>
    </row>
    <row r="11" spans="1:28" ht="15.75" thickBot="1" x14ac:dyDescent="0.3">
      <c r="A11" s="29" t="s">
        <v>27</v>
      </c>
      <c r="B11" s="7">
        <v>5000</v>
      </c>
      <c r="C11" s="7" t="s">
        <v>34</v>
      </c>
      <c r="D11" s="7" t="s">
        <v>18</v>
      </c>
      <c r="E11" s="7" t="s">
        <v>8</v>
      </c>
      <c r="F11" s="7">
        <v>3.1255000000000002</v>
      </c>
      <c r="G11" s="7">
        <f t="shared" si="0"/>
        <v>80</v>
      </c>
      <c r="H11" s="7">
        <f t="shared" si="0"/>
        <v>45</v>
      </c>
      <c r="I11" s="30">
        <f t="shared" si="0"/>
        <v>10</v>
      </c>
      <c r="J11" s="30">
        <f t="shared" si="0"/>
        <v>7</v>
      </c>
      <c r="K11" s="7">
        <f t="shared" si="1"/>
        <v>142</v>
      </c>
      <c r="L11" s="30">
        <f t="shared" si="2"/>
        <v>70</v>
      </c>
      <c r="M11" s="31">
        <f t="shared" si="3"/>
        <v>218.78500000000003</v>
      </c>
      <c r="N11" s="31">
        <f t="shared" si="4"/>
        <v>76.785000000000025</v>
      </c>
      <c r="O11" s="4">
        <v>0.35</v>
      </c>
      <c r="P11" s="4">
        <v>0.42</v>
      </c>
      <c r="Q11" s="4">
        <f t="shared" si="5"/>
        <v>26.874750000000006</v>
      </c>
      <c r="R11" s="4">
        <f t="shared" si="6"/>
        <v>32.249700000000011</v>
      </c>
    </row>
    <row r="12" spans="1:28" x14ac:dyDescent="0.25">
      <c r="A12" s="33" t="s">
        <v>36</v>
      </c>
      <c r="B12" s="34">
        <v>5000</v>
      </c>
      <c r="C12" s="34" t="s">
        <v>37</v>
      </c>
      <c r="D12" s="34" t="s">
        <v>20</v>
      </c>
      <c r="E12" s="34" t="s">
        <v>35</v>
      </c>
      <c r="F12" s="34">
        <v>3.2965</v>
      </c>
      <c r="G12" s="24">
        <v>30</v>
      </c>
      <c r="H12" s="24">
        <v>25</v>
      </c>
      <c r="I12" s="25">
        <v>10</v>
      </c>
      <c r="J12" s="25">
        <v>7</v>
      </c>
      <c r="K12" s="24">
        <f t="shared" si="1"/>
        <v>72</v>
      </c>
      <c r="L12" s="25">
        <f>+L11</f>
        <v>70</v>
      </c>
      <c r="M12" s="26">
        <f t="shared" si="3"/>
        <v>230.755</v>
      </c>
      <c r="N12" s="26">
        <f t="shared" si="4"/>
        <v>158.755</v>
      </c>
      <c r="O12" s="4">
        <v>0.35</v>
      </c>
      <c r="P12" s="4">
        <v>0.42</v>
      </c>
      <c r="Q12" s="4">
        <f t="shared" si="5"/>
        <v>55.564249999999994</v>
      </c>
      <c r="R12" s="4">
        <f t="shared" si="6"/>
        <v>66.677099999999996</v>
      </c>
    </row>
    <row r="13" spans="1:28" x14ac:dyDescent="0.25">
      <c r="A13" s="35" t="s">
        <v>36</v>
      </c>
      <c r="B13" s="1">
        <v>5000</v>
      </c>
      <c r="C13" s="1" t="s">
        <v>38</v>
      </c>
      <c r="D13" s="1" t="s">
        <v>23</v>
      </c>
      <c r="E13" s="1" t="s">
        <v>35</v>
      </c>
      <c r="F13" s="1">
        <v>1.4725000000000001</v>
      </c>
      <c r="G13" s="2">
        <f t="shared" ref="G13:L20" si="7">+G12</f>
        <v>30</v>
      </c>
      <c r="H13" s="2">
        <f t="shared" si="7"/>
        <v>25</v>
      </c>
      <c r="I13" s="3">
        <f t="shared" si="7"/>
        <v>10</v>
      </c>
      <c r="J13" s="3">
        <f t="shared" si="7"/>
        <v>7</v>
      </c>
      <c r="K13" s="2">
        <f t="shared" si="7"/>
        <v>72</v>
      </c>
      <c r="L13" s="3">
        <f t="shared" si="7"/>
        <v>70</v>
      </c>
      <c r="M13" s="5">
        <f t="shared" si="3"/>
        <v>103.07500000000002</v>
      </c>
      <c r="N13" s="5">
        <f t="shared" si="4"/>
        <v>31.075000000000017</v>
      </c>
      <c r="O13" s="4">
        <v>0.35</v>
      </c>
      <c r="P13" s="4">
        <v>0.42</v>
      </c>
      <c r="Q13" s="4">
        <f t="shared" si="5"/>
        <v>10.876250000000006</v>
      </c>
      <c r="R13" s="4">
        <f t="shared" si="6"/>
        <v>13.051500000000006</v>
      </c>
    </row>
    <row r="14" spans="1:28" x14ac:dyDescent="0.25">
      <c r="A14" s="35" t="s">
        <v>36</v>
      </c>
      <c r="B14" s="1">
        <v>5000</v>
      </c>
      <c r="C14" s="1" t="s">
        <v>38</v>
      </c>
      <c r="D14" s="1" t="s">
        <v>24</v>
      </c>
      <c r="E14" s="1" t="s">
        <v>35</v>
      </c>
      <c r="F14" s="1">
        <v>1.3015000000000001</v>
      </c>
      <c r="G14" s="2">
        <f t="shared" si="7"/>
        <v>30</v>
      </c>
      <c r="H14" s="2">
        <f t="shared" si="7"/>
        <v>25</v>
      </c>
      <c r="I14" s="3">
        <f t="shared" si="7"/>
        <v>10</v>
      </c>
      <c r="J14" s="3">
        <f t="shared" si="7"/>
        <v>7</v>
      </c>
      <c r="K14" s="2">
        <f t="shared" ref="K14:K20" si="8">SUM(G14:J14)</f>
        <v>72</v>
      </c>
      <c r="L14" s="3">
        <f t="shared" si="7"/>
        <v>70</v>
      </c>
      <c r="M14" s="5">
        <f t="shared" si="3"/>
        <v>91.105000000000004</v>
      </c>
      <c r="N14" s="5">
        <f t="shared" si="4"/>
        <v>19.105000000000004</v>
      </c>
      <c r="O14" s="4">
        <v>0.35</v>
      </c>
      <c r="P14" s="4">
        <v>0.42</v>
      </c>
      <c r="Q14" s="4">
        <f t="shared" si="5"/>
        <v>6.6867500000000009</v>
      </c>
      <c r="R14" s="4">
        <f t="shared" si="6"/>
        <v>8.0241000000000007</v>
      </c>
      <c r="V14" s="4" t="s">
        <v>63</v>
      </c>
      <c r="Z14" s="4" t="s">
        <v>62</v>
      </c>
    </row>
    <row r="15" spans="1:28" ht="15.75" thickBot="1" x14ac:dyDescent="0.3">
      <c r="A15" s="36" t="s">
        <v>36</v>
      </c>
      <c r="B15" s="11">
        <v>5000</v>
      </c>
      <c r="C15" s="11" t="s">
        <v>38</v>
      </c>
      <c r="D15" s="11" t="s">
        <v>25</v>
      </c>
      <c r="E15" s="11" t="s">
        <v>35</v>
      </c>
      <c r="F15" s="11">
        <v>1.121</v>
      </c>
      <c r="G15" s="7">
        <f t="shared" si="7"/>
        <v>30</v>
      </c>
      <c r="H15" s="7">
        <f t="shared" si="7"/>
        <v>25</v>
      </c>
      <c r="I15" s="30">
        <f t="shared" si="7"/>
        <v>10</v>
      </c>
      <c r="J15" s="30">
        <f t="shared" si="7"/>
        <v>7</v>
      </c>
      <c r="K15" s="7">
        <f t="shared" si="8"/>
        <v>72</v>
      </c>
      <c r="L15" s="30">
        <f t="shared" si="7"/>
        <v>70</v>
      </c>
      <c r="M15" s="31">
        <f t="shared" si="3"/>
        <v>78.47</v>
      </c>
      <c r="N15" s="31">
        <f t="shared" si="4"/>
        <v>6.4699999999999989</v>
      </c>
      <c r="O15" s="4">
        <v>0.35</v>
      </c>
      <c r="P15" s="4">
        <v>0.42</v>
      </c>
      <c r="Q15" s="4">
        <f t="shared" si="5"/>
        <v>2.2644999999999995</v>
      </c>
      <c r="R15" s="4">
        <f t="shared" si="6"/>
        <v>2.7173999999999996</v>
      </c>
      <c r="V15" s="4" t="s">
        <v>59</v>
      </c>
      <c r="Z15" s="4" t="s">
        <v>64</v>
      </c>
      <c r="AB15" s="4" t="s">
        <v>65</v>
      </c>
    </row>
    <row r="16" spans="1:28" x14ac:dyDescent="0.25">
      <c r="A16" s="37" t="s">
        <v>39</v>
      </c>
      <c r="B16" s="34">
        <v>5000</v>
      </c>
      <c r="C16" s="34" t="s">
        <v>37</v>
      </c>
      <c r="D16" s="34" t="s">
        <v>20</v>
      </c>
      <c r="E16" s="34" t="s">
        <v>35</v>
      </c>
      <c r="F16" s="34">
        <v>3.306</v>
      </c>
      <c r="G16" s="24">
        <v>25</v>
      </c>
      <c r="H16" s="24">
        <v>11</v>
      </c>
      <c r="I16" s="25">
        <f>+I15</f>
        <v>10</v>
      </c>
      <c r="J16" s="25">
        <f>+J15</f>
        <v>7</v>
      </c>
      <c r="K16" s="24">
        <f t="shared" si="8"/>
        <v>53</v>
      </c>
      <c r="L16" s="25">
        <f>+L15</f>
        <v>70</v>
      </c>
      <c r="M16" s="26">
        <f t="shared" si="3"/>
        <v>231.42000000000002</v>
      </c>
      <c r="N16" s="26">
        <f t="shared" si="4"/>
        <v>178.42000000000002</v>
      </c>
      <c r="O16" s="4">
        <v>0.35</v>
      </c>
      <c r="P16" s="4">
        <v>0.42</v>
      </c>
      <c r="Q16" s="4">
        <f t="shared" si="5"/>
        <v>62.447000000000003</v>
      </c>
      <c r="R16" s="4">
        <f t="shared" si="6"/>
        <v>74.936400000000006</v>
      </c>
    </row>
    <row r="17" spans="1:22" x14ac:dyDescent="0.25">
      <c r="A17" s="38" t="s">
        <v>39</v>
      </c>
      <c r="B17" s="1">
        <v>5000</v>
      </c>
      <c r="C17" s="1" t="s">
        <v>38</v>
      </c>
      <c r="D17" s="1" t="s">
        <v>23</v>
      </c>
      <c r="E17" s="1" t="s">
        <v>35</v>
      </c>
      <c r="F17" s="1">
        <v>1.4915</v>
      </c>
      <c r="G17" s="2">
        <v>25</v>
      </c>
      <c r="H17" s="2">
        <v>11</v>
      </c>
      <c r="I17" s="3">
        <v>10</v>
      </c>
      <c r="J17" s="3">
        <f>+J16</f>
        <v>7</v>
      </c>
      <c r="K17" s="2">
        <f t="shared" si="8"/>
        <v>53</v>
      </c>
      <c r="L17" s="3">
        <f t="shared" si="7"/>
        <v>70</v>
      </c>
      <c r="M17" s="5">
        <f t="shared" si="3"/>
        <v>104.405</v>
      </c>
      <c r="N17" s="5">
        <f t="shared" si="4"/>
        <v>51.405000000000001</v>
      </c>
      <c r="O17" s="4">
        <v>0.35</v>
      </c>
      <c r="P17" s="4">
        <v>0.42</v>
      </c>
      <c r="Q17" s="4">
        <f t="shared" si="5"/>
        <v>17.99175</v>
      </c>
      <c r="R17" s="4">
        <f t="shared" si="6"/>
        <v>21.5901</v>
      </c>
      <c r="V17" s="4" t="s">
        <v>60</v>
      </c>
    </row>
    <row r="18" spans="1:22" x14ac:dyDescent="0.25">
      <c r="A18" s="38" t="s">
        <v>39</v>
      </c>
      <c r="B18" s="1">
        <v>5000</v>
      </c>
      <c r="C18" s="1" t="s">
        <v>38</v>
      </c>
      <c r="D18" s="1" t="s">
        <v>24</v>
      </c>
      <c r="E18" s="1" t="s">
        <v>35</v>
      </c>
      <c r="F18" s="1">
        <v>1.3109999999999999</v>
      </c>
      <c r="G18" s="2">
        <f t="shared" ref="G18:I20" si="9">+G17</f>
        <v>25</v>
      </c>
      <c r="H18" s="2">
        <f t="shared" si="9"/>
        <v>11</v>
      </c>
      <c r="I18" s="3">
        <f t="shared" si="9"/>
        <v>10</v>
      </c>
      <c r="J18" s="3">
        <f>+J17</f>
        <v>7</v>
      </c>
      <c r="K18" s="2">
        <f t="shared" si="8"/>
        <v>53</v>
      </c>
      <c r="L18" s="3">
        <f t="shared" si="7"/>
        <v>70</v>
      </c>
      <c r="M18" s="5">
        <f t="shared" si="3"/>
        <v>91.77</v>
      </c>
      <c r="N18" s="5">
        <f t="shared" si="4"/>
        <v>38.769999999999996</v>
      </c>
      <c r="O18" s="4">
        <v>0.35</v>
      </c>
      <c r="P18" s="4">
        <v>0.42</v>
      </c>
      <c r="Q18" s="4">
        <f t="shared" si="5"/>
        <v>13.569499999999998</v>
      </c>
      <c r="R18" s="4">
        <f t="shared" si="6"/>
        <v>16.283399999999997</v>
      </c>
    </row>
    <row r="19" spans="1:22" x14ac:dyDescent="0.25">
      <c r="A19" s="38" t="s">
        <v>39</v>
      </c>
      <c r="B19" s="1">
        <v>5000</v>
      </c>
      <c r="C19" s="1" t="s">
        <v>38</v>
      </c>
      <c r="D19" s="1" t="s">
        <v>25</v>
      </c>
      <c r="E19" s="1" t="s">
        <v>35</v>
      </c>
      <c r="F19" s="1">
        <v>1.1305000000000001</v>
      </c>
      <c r="G19" s="2">
        <f t="shared" si="9"/>
        <v>25</v>
      </c>
      <c r="H19" s="2">
        <f t="shared" si="9"/>
        <v>11</v>
      </c>
      <c r="I19" s="3">
        <f t="shared" si="9"/>
        <v>10</v>
      </c>
      <c r="J19" s="3">
        <f>+J18</f>
        <v>7</v>
      </c>
      <c r="K19" s="2">
        <f t="shared" si="8"/>
        <v>53</v>
      </c>
      <c r="L19" s="3">
        <f t="shared" si="7"/>
        <v>70</v>
      </c>
      <c r="M19" s="5">
        <f t="shared" si="3"/>
        <v>79.135000000000005</v>
      </c>
      <c r="N19" s="5">
        <f t="shared" si="4"/>
        <v>26.135000000000005</v>
      </c>
      <c r="O19" s="4">
        <v>0.35</v>
      </c>
      <c r="P19" s="4">
        <v>0.42</v>
      </c>
      <c r="Q19" s="4">
        <f t="shared" si="5"/>
        <v>9.1472500000000014</v>
      </c>
      <c r="R19" s="4">
        <f t="shared" si="6"/>
        <v>10.976700000000001</v>
      </c>
      <c r="V19" s="4" t="s">
        <v>61</v>
      </c>
    </row>
    <row r="20" spans="1:22" ht="15.75" thickBot="1" x14ac:dyDescent="0.3">
      <c r="A20" s="39" t="s">
        <v>39</v>
      </c>
      <c r="B20" s="11">
        <v>5000</v>
      </c>
      <c r="C20" s="11" t="s">
        <v>38</v>
      </c>
      <c r="D20" s="11" t="s">
        <v>26</v>
      </c>
      <c r="E20" s="11" t="s">
        <v>35</v>
      </c>
      <c r="F20" s="11">
        <v>0.95950000000000002</v>
      </c>
      <c r="G20" s="7">
        <f t="shared" si="9"/>
        <v>25</v>
      </c>
      <c r="H20" s="7">
        <f t="shared" si="9"/>
        <v>11</v>
      </c>
      <c r="I20" s="30">
        <f t="shared" si="9"/>
        <v>10</v>
      </c>
      <c r="J20" s="30">
        <f>+J19</f>
        <v>7</v>
      </c>
      <c r="K20" s="7">
        <f t="shared" si="8"/>
        <v>53</v>
      </c>
      <c r="L20" s="30">
        <f t="shared" si="7"/>
        <v>70</v>
      </c>
      <c r="M20" s="31">
        <f t="shared" si="3"/>
        <v>67.165000000000006</v>
      </c>
      <c r="N20" s="31">
        <f t="shared" si="4"/>
        <v>14.165000000000006</v>
      </c>
      <c r="O20" s="4">
        <v>0.35</v>
      </c>
      <c r="P20" s="4">
        <v>0.42</v>
      </c>
      <c r="Q20" s="4">
        <f t="shared" si="5"/>
        <v>4.9577500000000017</v>
      </c>
      <c r="R20" s="4">
        <f t="shared" si="6"/>
        <v>5.9493000000000027</v>
      </c>
    </row>
    <row r="21" spans="1:22" ht="15.75" thickBot="1" x14ac:dyDescent="0.3">
      <c r="O21" s="4">
        <v>0.35</v>
      </c>
      <c r="P21" s="4">
        <v>0.42</v>
      </c>
    </row>
    <row r="22" spans="1:22" ht="15.75" thickBot="1" x14ac:dyDescent="0.3">
      <c r="A22" s="19" t="s">
        <v>40</v>
      </c>
      <c r="B22" s="20" t="s">
        <v>1</v>
      </c>
      <c r="C22" s="20" t="s">
        <v>3</v>
      </c>
      <c r="D22" s="20" t="s">
        <v>41</v>
      </c>
      <c r="E22" s="20" t="s">
        <v>42</v>
      </c>
      <c r="F22" s="20" t="s">
        <v>43</v>
      </c>
      <c r="G22" s="20" t="s">
        <v>44</v>
      </c>
      <c r="H22" s="20" t="s">
        <v>0</v>
      </c>
      <c r="I22" s="20" t="s">
        <v>28</v>
      </c>
      <c r="J22" s="21" t="s">
        <v>29</v>
      </c>
      <c r="K22" s="20" t="s">
        <v>33</v>
      </c>
      <c r="L22" s="21" t="s">
        <v>30</v>
      </c>
      <c r="M22" s="20" t="s">
        <v>31</v>
      </c>
      <c r="N22" s="21" t="s">
        <v>32</v>
      </c>
      <c r="O22" s="4">
        <v>0.35</v>
      </c>
      <c r="P22" s="4">
        <v>0.42</v>
      </c>
      <c r="Q22" s="4" t="e">
        <f t="shared" si="5"/>
        <v>#VALUE!</v>
      </c>
      <c r="R22" s="4" t="e">
        <f t="shared" si="6"/>
        <v>#VALUE!</v>
      </c>
    </row>
    <row r="23" spans="1:22" x14ac:dyDescent="0.25">
      <c r="A23" s="23" t="s">
        <v>27</v>
      </c>
      <c r="B23" s="24">
        <v>3000</v>
      </c>
      <c r="C23" s="34" t="s">
        <v>6</v>
      </c>
      <c r="D23" s="34" t="s">
        <v>7</v>
      </c>
      <c r="E23" s="34" t="s">
        <v>8</v>
      </c>
      <c r="F23" s="40">
        <v>8.2554999999999996</v>
      </c>
      <c r="G23" s="24">
        <v>80</v>
      </c>
      <c r="H23" s="24">
        <v>45</v>
      </c>
      <c r="I23" s="25">
        <v>10</v>
      </c>
      <c r="J23" s="25">
        <v>7</v>
      </c>
      <c r="K23" s="24">
        <f>+SUM(G23:J23)</f>
        <v>142</v>
      </c>
      <c r="L23" s="25">
        <f>+L2</f>
        <v>70</v>
      </c>
      <c r="M23" s="26">
        <f>+L23*F23</f>
        <v>577.88499999999999</v>
      </c>
      <c r="N23" s="26">
        <f>+M23-K23</f>
        <v>435.88499999999999</v>
      </c>
      <c r="O23" s="4">
        <v>0.35</v>
      </c>
      <c r="P23" s="4">
        <v>0.42</v>
      </c>
      <c r="Q23" s="4">
        <f t="shared" si="5"/>
        <v>152.55974999999998</v>
      </c>
      <c r="R23" s="4">
        <f t="shared" si="6"/>
        <v>183.07169999999999</v>
      </c>
    </row>
    <row r="24" spans="1:22" x14ac:dyDescent="0.25">
      <c r="A24" s="28" t="s">
        <v>27</v>
      </c>
      <c r="B24" s="2">
        <v>3000</v>
      </c>
      <c r="C24" s="1" t="s">
        <v>6</v>
      </c>
      <c r="D24" s="1" t="s">
        <v>9</v>
      </c>
      <c r="E24" s="1" t="s">
        <v>8</v>
      </c>
      <c r="F24" s="12">
        <v>7.9324999999999992</v>
      </c>
      <c r="G24" s="2">
        <f t="shared" ref="G24:J30" si="10">+G23</f>
        <v>80</v>
      </c>
      <c r="H24" s="2">
        <f t="shared" si="10"/>
        <v>45</v>
      </c>
      <c r="I24" s="3">
        <f t="shared" si="10"/>
        <v>10</v>
      </c>
      <c r="J24" s="3">
        <f t="shared" si="10"/>
        <v>7</v>
      </c>
      <c r="K24" s="2">
        <f t="shared" ref="K24:K36" si="11">+SUM(G24:J24)</f>
        <v>142</v>
      </c>
      <c r="L24" s="3">
        <f t="shared" ref="L24:L36" si="12">+L23</f>
        <v>70</v>
      </c>
      <c r="M24" s="5">
        <f t="shared" ref="M24:M36" si="13">+L24*F24</f>
        <v>555.27499999999998</v>
      </c>
      <c r="N24" s="5">
        <f t="shared" ref="N24:N36" si="14">+M24-K24</f>
        <v>413.27499999999998</v>
      </c>
      <c r="O24" s="4">
        <v>0.35</v>
      </c>
      <c r="P24" s="4">
        <v>0.42</v>
      </c>
      <c r="Q24" s="4">
        <f t="shared" si="5"/>
        <v>144.64624999999998</v>
      </c>
      <c r="R24" s="4">
        <f t="shared" si="6"/>
        <v>173.57549999999998</v>
      </c>
    </row>
    <row r="25" spans="1:22" x14ac:dyDescent="0.25">
      <c r="A25" s="28" t="s">
        <v>27</v>
      </c>
      <c r="B25" s="2">
        <v>3000</v>
      </c>
      <c r="C25" s="1" t="s">
        <v>6</v>
      </c>
      <c r="D25" s="1" t="s">
        <v>10</v>
      </c>
      <c r="E25" s="1" t="s">
        <v>8</v>
      </c>
      <c r="F25" s="12">
        <v>4.9115000000000002</v>
      </c>
      <c r="G25" s="2">
        <f t="shared" si="10"/>
        <v>80</v>
      </c>
      <c r="H25" s="2">
        <f t="shared" si="10"/>
        <v>45</v>
      </c>
      <c r="I25" s="3">
        <f t="shared" si="10"/>
        <v>10</v>
      </c>
      <c r="J25" s="3">
        <f t="shared" si="10"/>
        <v>7</v>
      </c>
      <c r="K25" s="2">
        <f t="shared" si="11"/>
        <v>142</v>
      </c>
      <c r="L25" s="3">
        <f t="shared" si="12"/>
        <v>70</v>
      </c>
      <c r="M25" s="5">
        <f t="shared" si="13"/>
        <v>343.80500000000001</v>
      </c>
      <c r="N25" s="5">
        <f t="shared" si="14"/>
        <v>201.80500000000001</v>
      </c>
      <c r="O25" s="4">
        <v>0.35</v>
      </c>
      <c r="P25" s="4">
        <v>0.42</v>
      </c>
      <c r="Q25" s="4">
        <f t="shared" si="5"/>
        <v>70.631749999999997</v>
      </c>
      <c r="R25" s="4">
        <f t="shared" si="6"/>
        <v>84.758099999999999</v>
      </c>
    </row>
    <row r="26" spans="1:22" x14ac:dyDescent="0.25">
      <c r="A26" s="28" t="s">
        <v>27</v>
      </c>
      <c r="B26" s="2">
        <v>3000</v>
      </c>
      <c r="C26" s="1" t="s">
        <v>11</v>
      </c>
      <c r="D26" s="1" t="s">
        <v>12</v>
      </c>
      <c r="E26" s="1" t="s">
        <v>8</v>
      </c>
      <c r="F26" s="12">
        <v>5.0065</v>
      </c>
      <c r="G26" s="2">
        <f t="shared" si="10"/>
        <v>80</v>
      </c>
      <c r="H26" s="2">
        <f t="shared" si="10"/>
        <v>45</v>
      </c>
      <c r="I26" s="3">
        <f t="shared" si="10"/>
        <v>10</v>
      </c>
      <c r="J26" s="3">
        <f t="shared" si="10"/>
        <v>7</v>
      </c>
      <c r="K26" s="2">
        <f t="shared" si="11"/>
        <v>142</v>
      </c>
      <c r="L26" s="3">
        <f t="shared" si="12"/>
        <v>70</v>
      </c>
      <c r="M26" s="5">
        <f t="shared" si="13"/>
        <v>350.45499999999998</v>
      </c>
      <c r="N26" s="5">
        <f t="shared" si="14"/>
        <v>208.45499999999998</v>
      </c>
      <c r="O26" s="4">
        <v>0.35</v>
      </c>
      <c r="P26" s="4">
        <v>0.42</v>
      </c>
      <c r="Q26" s="4">
        <f t="shared" si="5"/>
        <v>72.959249999999983</v>
      </c>
      <c r="R26" s="4">
        <f t="shared" si="6"/>
        <v>87.551099999999991</v>
      </c>
    </row>
    <row r="27" spans="1:22" x14ac:dyDescent="0.25">
      <c r="A27" s="28" t="s">
        <v>27</v>
      </c>
      <c r="B27" s="2">
        <v>3000</v>
      </c>
      <c r="C27" s="1" t="s">
        <v>11</v>
      </c>
      <c r="D27" s="1" t="s">
        <v>13</v>
      </c>
      <c r="E27" s="1" t="s">
        <v>8</v>
      </c>
      <c r="F27" s="12">
        <v>4.4744999999999999</v>
      </c>
      <c r="G27" s="2">
        <f t="shared" si="10"/>
        <v>80</v>
      </c>
      <c r="H27" s="2">
        <f t="shared" si="10"/>
        <v>45</v>
      </c>
      <c r="I27" s="3">
        <f t="shared" si="10"/>
        <v>10</v>
      </c>
      <c r="J27" s="3">
        <f t="shared" si="10"/>
        <v>7</v>
      </c>
      <c r="K27" s="2">
        <f t="shared" si="11"/>
        <v>142</v>
      </c>
      <c r="L27" s="3">
        <f t="shared" si="12"/>
        <v>70</v>
      </c>
      <c r="M27" s="5">
        <f t="shared" si="13"/>
        <v>313.21499999999997</v>
      </c>
      <c r="N27" s="5">
        <f t="shared" si="14"/>
        <v>171.21499999999997</v>
      </c>
      <c r="O27" s="4">
        <v>0.35</v>
      </c>
      <c r="P27" s="4">
        <v>0.42</v>
      </c>
      <c r="Q27" s="4">
        <f t="shared" si="5"/>
        <v>59.925249999999984</v>
      </c>
      <c r="R27" s="4">
        <f t="shared" si="6"/>
        <v>71.910299999999992</v>
      </c>
    </row>
    <row r="28" spans="1:22" x14ac:dyDescent="0.25">
      <c r="A28" s="28" t="s">
        <v>27</v>
      </c>
      <c r="B28" s="2">
        <v>3000</v>
      </c>
      <c r="C28" s="1" t="s">
        <v>11</v>
      </c>
      <c r="D28" s="1" t="s">
        <v>14</v>
      </c>
      <c r="E28" s="1" t="s">
        <v>8</v>
      </c>
      <c r="F28" s="12">
        <v>3.6764999999999999</v>
      </c>
      <c r="G28" s="2">
        <f t="shared" si="10"/>
        <v>80</v>
      </c>
      <c r="H28" s="2">
        <f t="shared" si="10"/>
        <v>45</v>
      </c>
      <c r="I28" s="3">
        <f t="shared" si="10"/>
        <v>10</v>
      </c>
      <c r="J28" s="3">
        <f t="shared" si="10"/>
        <v>7</v>
      </c>
      <c r="K28" s="2">
        <f t="shared" si="11"/>
        <v>142</v>
      </c>
      <c r="L28" s="3">
        <f t="shared" si="12"/>
        <v>70</v>
      </c>
      <c r="M28" s="5">
        <f t="shared" si="13"/>
        <v>257.35500000000002</v>
      </c>
      <c r="N28" s="5">
        <f t="shared" si="14"/>
        <v>115.35500000000002</v>
      </c>
      <c r="O28" s="4">
        <v>0.35</v>
      </c>
      <c r="P28" s="4">
        <v>0.42</v>
      </c>
      <c r="Q28" s="4">
        <f t="shared" si="5"/>
        <v>40.374250000000004</v>
      </c>
      <c r="R28" s="4">
        <f t="shared" si="6"/>
        <v>48.449100000000008</v>
      </c>
    </row>
    <row r="29" spans="1:22" x14ac:dyDescent="0.25">
      <c r="A29" s="28" t="s">
        <v>27</v>
      </c>
      <c r="B29" s="2">
        <v>3000</v>
      </c>
      <c r="C29" s="1" t="s">
        <v>11</v>
      </c>
      <c r="D29" s="1" t="s">
        <v>15</v>
      </c>
      <c r="E29" s="1" t="s">
        <v>8</v>
      </c>
      <c r="F29" s="12">
        <v>3.1444999999999999</v>
      </c>
      <c r="G29" s="2">
        <f t="shared" si="10"/>
        <v>80</v>
      </c>
      <c r="H29" s="2">
        <f t="shared" si="10"/>
        <v>45</v>
      </c>
      <c r="I29" s="3">
        <f t="shared" si="10"/>
        <v>10</v>
      </c>
      <c r="J29" s="3">
        <f t="shared" si="10"/>
        <v>7</v>
      </c>
      <c r="K29" s="2">
        <f t="shared" si="11"/>
        <v>142</v>
      </c>
      <c r="L29" s="3">
        <f t="shared" si="12"/>
        <v>70</v>
      </c>
      <c r="M29" s="5">
        <f t="shared" si="13"/>
        <v>220.11499999999998</v>
      </c>
      <c r="N29" s="5">
        <f t="shared" si="14"/>
        <v>78.114999999999981</v>
      </c>
      <c r="O29" s="4">
        <v>0.35</v>
      </c>
      <c r="P29" s="4">
        <v>0.42</v>
      </c>
      <c r="Q29" s="4">
        <f t="shared" si="5"/>
        <v>27.34024999999999</v>
      </c>
      <c r="R29" s="4">
        <f t="shared" si="6"/>
        <v>32.808299999999988</v>
      </c>
    </row>
    <row r="30" spans="1:22" ht="15.75" thickBot="1" x14ac:dyDescent="0.3">
      <c r="A30" s="29" t="s">
        <v>27</v>
      </c>
      <c r="B30" s="7">
        <v>3000</v>
      </c>
      <c r="C30" s="11" t="s">
        <v>11</v>
      </c>
      <c r="D30" s="11" t="s">
        <v>16</v>
      </c>
      <c r="E30" s="11" t="s">
        <v>8</v>
      </c>
      <c r="F30" s="13">
        <v>2.8784999999999998</v>
      </c>
      <c r="G30" s="7">
        <f t="shared" si="10"/>
        <v>80</v>
      </c>
      <c r="H30" s="7">
        <f t="shared" si="10"/>
        <v>45</v>
      </c>
      <c r="I30" s="30">
        <f t="shared" si="10"/>
        <v>10</v>
      </c>
      <c r="J30" s="30">
        <f t="shared" si="10"/>
        <v>7</v>
      </c>
      <c r="K30" s="7">
        <f t="shared" si="11"/>
        <v>142</v>
      </c>
      <c r="L30" s="30">
        <f t="shared" si="12"/>
        <v>70</v>
      </c>
      <c r="M30" s="31">
        <f t="shared" si="13"/>
        <v>201.49499999999998</v>
      </c>
      <c r="N30" s="31">
        <f t="shared" si="14"/>
        <v>59.494999999999976</v>
      </c>
      <c r="O30" s="4">
        <v>0.35</v>
      </c>
      <c r="P30" s="4">
        <v>0.42</v>
      </c>
      <c r="Q30" s="4">
        <f t="shared" si="5"/>
        <v>20.823249999999991</v>
      </c>
      <c r="R30" s="4">
        <f t="shared" si="6"/>
        <v>24.987899999999989</v>
      </c>
    </row>
    <row r="31" spans="1:22" x14ac:dyDescent="0.25">
      <c r="A31" s="41" t="s">
        <v>36</v>
      </c>
      <c r="B31" s="24">
        <v>3000</v>
      </c>
      <c r="C31" s="34" t="s">
        <v>19</v>
      </c>
      <c r="D31" s="34" t="s">
        <v>20</v>
      </c>
      <c r="E31" s="34" t="s">
        <v>35</v>
      </c>
      <c r="F31" s="40">
        <v>1.976</v>
      </c>
      <c r="G31" s="24">
        <v>30</v>
      </c>
      <c r="H31" s="24">
        <v>25</v>
      </c>
      <c r="I31" s="25">
        <f t="shared" ref="I31:J36" si="15">+I30</f>
        <v>10</v>
      </c>
      <c r="J31" s="25">
        <f t="shared" si="15"/>
        <v>7</v>
      </c>
      <c r="K31" s="24">
        <f t="shared" si="11"/>
        <v>72</v>
      </c>
      <c r="L31" s="25">
        <f t="shared" si="12"/>
        <v>70</v>
      </c>
      <c r="M31" s="26">
        <f t="shared" si="13"/>
        <v>138.32</v>
      </c>
      <c r="N31" s="26">
        <f t="shared" si="14"/>
        <v>66.319999999999993</v>
      </c>
      <c r="O31" s="4">
        <v>0.35</v>
      </c>
      <c r="P31" s="4">
        <v>0.42</v>
      </c>
      <c r="Q31" s="4">
        <f t="shared" si="5"/>
        <v>23.211999999999996</v>
      </c>
      <c r="R31" s="4">
        <f t="shared" si="6"/>
        <v>27.854399999999995</v>
      </c>
    </row>
    <row r="32" spans="1:22" ht="15.75" thickBot="1" x14ac:dyDescent="0.3">
      <c r="A32" s="42" t="s">
        <v>36</v>
      </c>
      <c r="B32" s="7">
        <v>3000</v>
      </c>
      <c r="C32" s="11" t="s">
        <v>19</v>
      </c>
      <c r="D32" s="11" t="s">
        <v>20</v>
      </c>
      <c r="E32" s="11" t="s">
        <v>35</v>
      </c>
      <c r="F32" s="13">
        <v>1.976</v>
      </c>
      <c r="G32" s="7">
        <f>+G31</f>
        <v>30</v>
      </c>
      <c r="H32" s="7">
        <f>+H31</f>
        <v>25</v>
      </c>
      <c r="I32" s="30">
        <f t="shared" si="15"/>
        <v>10</v>
      </c>
      <c r="J32" s="30">
        <f t="shared" si="15"/>
        <v>7</v>
      </c>
      <c r="K32" s="7">
        <f t="shared" si="11"/>
        <v>72</v>
      </c>
      <c r="L32" s="30">
        <f t="shared" si="12"/>
        <v>70</v>
      </c>
      <c r="M32" s="31">
        <f t="shared" si="13"/>
        <v>138.32</v>
      </c>
      <c r="N32" s="31">
        <f t="shared" si="14"/>
        <v>66.319999999999993</v>
      </c>
      <c r="O32" s="4">
        <v>0.35</v>
      </c>
      <c r="P32" s="4">
        <v>0.42</v>
      </c>
      <c r="Q32" s="4">
        <f t="shared" si="5"/>
        <v>23.211999999999996</v>
      </c>
      <c r="R32" s="4">
        <f t="shared" si="6"/>
        <v>27.854399999999995</v>
      </c>
    </row>
    <row r="33" spans="1:18" x14ac:dyDescent="0.25">
      <c r="A33" s="37" t="s">
        <v>53</v>
      </c>
      <c r="B33" s="24">
        <v>3000</v>
      </c>
      <c r="C33" s="34" t="s">
        <v>19</v>
      </c>
      <c r="D33" s="34" t="s">
        <v>20</v>
      </c>
      <c r="E33" s="34" t="s">
        <v>35</v>
      </c>
      <c r="F33" s="40">
        <v>1.976</v>
      </c>
      <c r="G33" s="24">
        <v>25</v>
      </c>
      <c r="H33" s="24">
        <v>11</v>
      </c>
      <c r="I33" s="25">
        <f t="shared" si="15"/>
        <v>10</v>
      </c>
      <c r="J33" s="25">
        <f t="shared" si="15"/>
        <v>7</v>
      </c>
      <c r="K33" s="24">
        <f t="shared" si="11"/>
        <v>53</v>
      </c>
      <c r="L33" s="25">
        <f t="shared" si="12"/>
        <v>70</v>
      </c>
      <c r="M33" s="26">
        <f t="shared" si="13"/>
        <v>138.32</v>
      </c>
      <c r="N33" s="26">
        <f t="shared" si="14"/>
        <v>85.32</v>
      </c>
      <c r="O33" s="4">
        <v>0.35</v>
      </c>
      <c r="P33" s="4">
        <v>0.42</v>
      </c>
      <c r="Q33" s="4">
        <f t="shared" si="5"/>
        <v>29.861999999999995</v>
      </c>
      <c r="R33" s="4">
        <f t="shared" si="6"/>
        <v>35.834399999999995</v>
      </c>
    </row>
    <row r="34" spans="1:18" x14ac:dyDescent="0.25">
      <c r="A34" s="38" t="s">
        <v>53</v>
      </c>
      <c r="B34" s="2">
        <v>3000</v>
      </c>
      <c r="C34" s="1" t="s">
        <v>19</v>
      </c>
      <c r="D34" s="1" t="s">
        <v>20</v>
      </c>
      <c r="E34" s="1" t="s">
        <v>35</v>
      </c>
      <c r="F34" s="12">
        <v>1.976</v>
      </c>
      <c r="G34" s="2">
        <f t="shared" ref="G34:H36" si="16">+G33</f>
        <v>25</v>
      </c>
      <c r="H34" s="2">
        <f t="shared" si="16"/>
        <v>11</v>
      </c>
      <c r="I34" s="3">
        <f t="shared" si="15"/>
        <v>10</v>
      </c>
      <c r="J34" s="3">
        <f t="shared" si="15"/>
        <v>7</v>
      </c>
      <c r="K34" s="2">
        <f t="shared" si="11"/>
        <v>53</v>
      </c>
      <c r="L34" s="3">
        <f t="shared" si="12"/>
        <v>70</v>
      </c>
      <c r="M34" s="5">
        <f t="shared" si="13"/>
        <v>138.32</v>
      </c>
      <c r="N34" s="5">
        <f t="shared" si="14"/>
        <v>85.32</v>
      </c>
      <c r="O34" s="4">
        <v>0.35</v>
      </c>
      <c r="P34" s="4">
        <v>0.42</v>
      </c>
      <c r="Q34" s="4">
        <f t="shared" si="5"/>
        <v>29.861999999999995</v>
      </c>
      <c r="R34" s="4">
        <f t="shared" si="6"/>
        <v>35.834399999999995</v>
      </c>
    </row>
    <row r="35" spans="1:18" x14ac:dyDescent="0.25">
      <c r="A35" s="38" t="s">
        <v>53</v>
      </c>
      <c r="B35" s="2">
        <v>3000</v>
      </c>
      <c r="C35" s="1" t="s">
        <v>22</v>
      </c>
      <c r="D35" s="1" t="s">
        <v>23</v>
      </c>
      <c r="E35" s="1" t="s">
        <v>35</v>
      </c>
      <c r="F35" s="12">
        <v>0.88350000000000006</v>
      </c>
      <c r="G35" s="2">
        <f t="shared" si="16"/>
        <v>25</v>
      </c>
      <c r="H35" s="2">
        <f t="shared" si="16"/>
        <v>11</v>
      </c>
      <c r="I35" s="3">
        <f t="shared" si="15"/>
        <v>10</v>
      </c>
      <c r="J35" s="3">
        <f t="shared" si="15"/>
        <v>7</v>
      </c>
      <c r="K35" s="2">
        <f t="shared" si="11"/>
        <v>53</v>
      </c>
      <c r="L35" s="3">
        <f t="shared" si="12"/>
        <v>70</v>
      </c>
      <c r="M35" s="5">
        <f t="shared" si="13"/>
        <v>61.845000000000006</v>
      </c>
      <c r="N35" s="5">
        <f t="shared" si="14"/>
        <v>8.845000000000006</v>
      </c>
      <c r="O35" s="4">
        <v>0.35</v>
      </c>
      <c r="P35" s="4">
        <v>0.42</v>
      </c>
      <c r="Q35" s="4">
        <f t="shared" si="5"/>
        <v>3.095750000000002</v>
      </c>
      <c r="R35" s="4">
        <f t="shared" si="6"/>
        <v>3.7149000000000023</v>
      </c>
    </row>
    <row r="36" spans="1:18" ht="15.75" thickBot="1" x14ac:dyDescent="0.3">
      <c r="A36" s="39" t="s">
        <v>53</v>
      </c>
      <c r="B36" s="7">
        <v>3000</v>
      </c>
      <c r="C36" s="11" t="s">
        <v>22</v>
      </c>
      <c r="D36" s="11" t="s">
        <v>24</v>
      </c>
      <c r="E36" s="11" t="s">
        <v>35</v>
      </c>
      <c r="F36" s="13">
        <v>0.77899999999999991</v>
      </c>
      <c r="G36" s="7">
        <f t="shared" si="16"/>
        <v>25</v>
      </c>
      <c r="H36" s="7">
        <f t="shared" si="16"/>
        <v>11</v>
      </c>
      <c r="I36" s="30">
        <f t="shared" si="15"/>
        <v>10</v>
      </c>
      <c r="J36" s="30">
        <f t="shared" si="15"/>
        <v>7</v>
      </c>
      <c r="K36" s="7">
        <f t="shared" si="11"/>
        <v>53</v>
      </c>
      <c r="L36" s="30">
        <f t="shared" si="12"/>
        <v>70</v>
      </c>
      <c r="M36" s="31">
        <f t="shared" si="13"/>
        <v>54.529999999999994</v>
      </c>
      <c r="N36" s="31">
        <f t="shared" si="14"/>
        <v>1.529999999999994</v>
      </c>
      <c r="O36" s="4">
        <v>0.35</v>
      </c>
      <c r="P36" s="4">
        <v>0.42</v>
      </c>
      <c r="Q36" s="4">
        <f t="shared" si="5"/>
        <v>0.53549999999999787</v>
      </c>
      <c r="R36" s="4">
        <f t="shared" si="6"/>
        <v>0.64259999999999751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Rate Card Facts</vt:lpstr>
      <vt:lpstr>Actuals</vt:lpstr>
      <vt:lpstr>Main Actuals</vt:lpstr>
      <vt:lpstr>Main Safety</vt:lpstr>
      <vt:lpstr>50%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 Vella</dc:creator>
  <cp:lastModifiedBy>Ash Vella</cp:lastModifiedBy>
  <dcterms:created xsi:type="dcterms:W3CDTF">2021-11-30T06:27:17Z</dcterms:created>
  <dcterms:modified xsi:type="dcterms:W3CDTF">2021-12-11T02:33:38Z</dcterms:modified>
</cp:coreProperties>
</file>