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fa4a46f6ed4ff36/Documents/Excel/"/>
    </mc:Choice>
  </mc:AlternateContent>
  <xr:revisionPtr revIDLastSave="2126" documentId="8_{55C95D05-1CA6-40B4-805D-39ABE2943B44}" xr6:coauthVersionLast="47" xr6:coauthVersionMax="47" xr10:uidLastSave="{097AC03F-2995-4A14-BF14-6D4A8944506A}"/>
  <bookViews>
    <workbookView xWindow="2007" yWindow="-93" windowWidth="23686" windowHeight="14586" firstSheet="2" activeTab="4" xr2:uid="{8E140686-B08E-4022-A442-525F2824D32D}"/>
  </bookViews>
  <sheets>
    <sheet name="PEEL" sheetId="1" r:id="rId1"/>
    <sheet name="Depreciation" sheetId="3" r:id="rId2"/>
    <sheet name="Ax+B" sheetId="4" r:id="rId3"/>
    <sheet name="Subarrays" sheetId="5" r:id="rId4"/>
    <sheet name="MAKEARRAY" sheetId="8" r:id="rId5"/>
    <sheet name="array_storage" sheetId="6" r:id="rId6"/>
    <sheet name="union" sheetId="7" r:id="rId7"/>
    <sheet name="49ddb8b8-051b-4e51-8327-fc48585" sheetId="2" state="hidden" r:id="rId8"/>
  </sheets>
  <definedNames>
    <definedName name="ACCUMULATE" comment="{&quot;#lp&quot;:0.1,&quot;value&quot;:{&quot;kind&quot;:0}}">_xlfn.LAMBDA(_xlpm.init_value,_xlpm.funcs,_xlop.iterations,
    _xlfn.LET(
        _xlpm.fxns,IF(TYPE(_xlpm.funcs)=64,_xlpm.funcs,CHOOSE({1},_xlpm.funcs)),
        _xlpm.iter,IF(_xlfn.ISOMITTED(_xlpm.iterations),1,_xlpm.iterations),
        _xlpm.fxns_array,
            _xlfn.MAKEARRAY(_xlpm.iter*ROWS(_xlpm.fxns),COLUMNS(_xlpm.fxns),
                _xlfn.LAMBDA(_xlpm.i,_xlpm.j,
                    INDEX(_xlpm.fxns,MOD(_xlpm.i-1,ROWS(_xlpm.fxns))+1,_xlpm.j)
                )
            ),
        _xlfn.SCAN(
            _xlpm.init_value,
            _xlpm.fxns_array,
            _xlfn.LAMBDA(_xlpm.acc,_xlpm.fn,_xlpm.fn(_xlpm.acc))
        )
    )
)</definedName>
    <definedName name="ADDONE" comment="{&quot;#lp&quot;:0.1,&quot;value&quot;:{&quot;kind&quot;:0}}">_xlfn.LAMBDA(_xlpm.x,_xlpm.x+1)</definedName>
    <definedName name="ADDTWO" comment="{&quot;#lp&quot;:0.1,&quot;value&quot;:{&quot;kind&quot;:0}}">_xlfn.LAMBDA(_xlpm.x,_xlpm.x+2)</definedName>
    <definedName name="appendRecord" comment="{&quot;#lp&quot;:0.1,&quot;value&quot;:{&quot;kind&quot;:0}}">_xlfn.LAMBDA(_xlpm.record,_xlop.stored,
  _xlfn.LET(
    _xlpm.rows_,IF(_xlfn.ISOMITTED(_xlpm.stored),ROWS(_xlpm.record),MAX(ROWS(_xlpm.stored),ROWS(_xlpm.record))),
    _xlpm.cols_,1+IF(_xlfn.ISOMITTED(_xlpm.stored),0,COLUMNS(_xlpm.stored)),
    _xlfn.MAKEARRAY(_xlpm.rows_,_xlpm.cols_,
      _xlfn.LAMBDA(_xlpm.i,_xlpm.j,
        IF(
          _xlpm.j=1,INDEX(_xlpm.record,_xlpm.i,_xlpm.j),
          INDEX(_xlpm.stored,_xlpm.i,_xlpm.j-1)
        )
      )
    )
  )
)</definedName>
    <definedName name="APPLY" comment="{&quot;#lp&quot;:0.1,&quot;value&quot;:{&quot;kind&quot;:0}}">_xlfn.LAMBDA(_xlpm.fn,_xlpm.val,_xlpm.fn(_xlpm.val))</definedName>
    <definedName name="APPLYN" comment="{&quot;#lp&quot;:0.1,&quot;value&quot;:{&quot;kind&quot;:0}}">_xlfn.LAMBDA(_xlpm.fn,_xlpm.n,
    _xlfn.REDUCE(
        _xlpm.fn,
        _xlfn.SEQUENCE(_xlpm.n-1),
        _xlfn.LAMBDA(_xlpm.composed,_xlpm.ignore,
            COMPOSE(_xlpm.fn,_xlpm.composed))
    )
)</definedName>
    <definedName name="aRecord" comment="{&quot;#lp&quot;:0.1,&quot;value&quot;:{&quot;kind&quot;:0}}">_xlfn.LAMBDA(_xlpm.array,
  _xlfn.LET(
    _xlpm.vFlat,aReshape(_xlpm.array),
    _xlpm.rows_,ROWS(_xlpm.array),
    _xlpm.cols_,COLUMNS(_xlpm.array),
    _xlfn.MAKEARRAY(2+ROWS(_xlpm.vFlat),1,
      _xlfn.LAMBDA(_xlpm.i,_xlpm.j,
        IF(
          _xlpm.i&lt;=2,CHOOSE(_xlpm.i,_xlpm.rows_,_xlpm.cols_),
          INDEX(_xlpm.vFlat,_xlpm.i-2,_xlpm.j)
        )
      )
    )
  )
)</definedName>
    <definedName name="aReshape" comment="{&quot;#lp&quot;:0.1,&quot;value&quot;:{&quot;kind&quot;:0}}">_xlfn.LAMBDA(_xlpm.array,_xlop.aRows,_xlop.aCols,
    _xlfn.LET(
        _xlpm.rows_,ROWS(_xlpm.array),
        _xlpm.cols_,COLUMNS(_xlpm.array),
        _xlpm.aRows_,IF(OR(_xlfn.ISOMITTED(_xlpm.aRows),_xlpm.aRows=""),_xlpm.rows_*_xlpm.cols_,INT(_xlpm.aRows)),
        _xlpm.aCols_,IF(OR(_xlfn.ISOMITTED(_xlpm.aCols),_xlpm.aCols=""),1,INT(_xlpm.aCols)),
        _xlpm.seq,_xlfn.SEQUENCE(_xlpm.aRows_,_xlpm.aCols_,0,1),
        _xlpm.r_,1+QUOTIENT(_xlpm.seq,_xlpm.cols_),
        _xlpm.c_,1+MOD(_xlpm.seq,_xlpm.cols_),
        _xlpm.reshaped,IFERROR(INDEX(_xlpm.array,_xlpm.r_,_xlpm.c_),""),
        _xlpm.result,_xlfn._xlws.FILTER(_xlpm.reshaped,_xlfn.BYROW(_xlpm.reshaped,_xlfn.LAMBDA(_xlpm.row_,NOT(AND(_xlpm.row_=""))))),
        _xlpm.result
    )
)</definedName>
    <definedName name="aRevive" comment="{&quot;#lp&quot;:0.1,&quot;value&quot;:{&quot;kind&quot;:0}}">_xlfn.LAMBDA(_xlpm.record,
  _xlfn.LET(
    _xlpm.rows_,INDEX(_xlpm.record,1,1),
    _xlpm.cols_,INDEX(_xlpm.record,2,1),
    _xlpm.vals,INDEX(_xlpm.record,_xlfn.SEQUENCE(ROWS(_xlpm.record)-2,1,3,1),1),
    _xlpm.revived,aReshape(_xlpm.vals,_xlpm.rows_,_xlpm.cols_),
    _xlpm.revived
  )
)</definedName>
    <definedName name="arrayMake">_xlfn.LAMBDA(_xlpm._rows,_xlpm._cols,_xlpm.f,
  _xlfn.LET(
      _xlpm.i,_xlfn.SEQUENCE(_xlpm._rows,1),
      _xlpm.j,_xlfn.SEQUENCE(1,_xlpm._cols),
      _xlpm.f(_xlpm.i,_xlpm.j)
  )
)</definedName>
    <definedName name="bal" comment="{&quot;#lp&quot;:0.1,&quot;value&quot;:{&quot;kind&quot;:0}}">60000</definedName>
    <definedName name="COMPOSE" comment="{&quot;#lp&quot;:0.1,&quot;value&quot;:{&quot;kind&quot;:0}}">_xlfn.LAMBDA(_xlpm.f,_xlpm.g,_xlfn.LAMBDA(_xlpm.x,_xlpm.g(_xlpm.f(_xlpm.x))))</definedName>
    <definedName name="EXPAND" comment="{&quot;#lp&quot;:0.1,&quot;value&quot;:{&quot;kind&quot;:0}}">_xlfn.LAMBDA(_xlpm.array_of_arrays,_xlpm.indx_r,_xlpm.indx_c,
    _xlfn.LET(
        _xlpm.target_thunk,INDEX(_xlpm.array_of_arrays,_xlpm.indx_r,_xlpm.indx_c),
        _xlpm.target_thunk()
    )
)</definedName>
    <definedName name="IDENTITY" comment="{&quot;#lp&quot;:0.1,&quot;value&quot;:{&quot;kind&quot;:0}}">_xlfn.LAMBDA(_xlpm.x,_xlpm.x)</definedName>
    <definedName name="MINUSTHREE" comment="{&quot;#lp&quot;:0.1,&quot;value&quot;:{&quot;kind&quot;:0}}">_xlfn.LAMBDA(_xlpm.x,_xlpm.x-3)</definedName>
    <definedName name="n_" comment="{&quot;#lp&quot;:0.1,&quot;value&quot;:{&quot;kind&quot;:0}}">9</definedName>
    <definedName name="PEEL" comment="{&quot;#lp&quot;:0.1,&quot;value&quot;:{&quot;kind&quot;:0}}">_xlfn.LAMBDA(_xlpm.array,
    _xlfn.LET(
        _xlpm.rows_,ROWS(_xlpm.array),
        _xlpm.cols_,COLUMNS(_xlpm.array),
        INDEX(_xlpm.array,_xlfn.SEQUENCE(_xlpm.rows_-2,,2,1),_xlfn.SEQUENCE(,_xlpm.cols_-2,2,1))
    )
)</definedName>
    <definedName name="r_" comment="{&quot;#lp&quot;:0.1,&quot;value&quot;:{&quot;kind&quot;:0}}">{0.9,0.88}</definedName>
    <definedName name="rng_1">union!$B$2:$D$4</definedName>
    <definedName name="rng_2">union!$F$2:$I$3</definedName>
    <definedName name="rng_3">union!$K$2:$N$5</definedName>
    <definedName name="subArray_i" comment="{&quot;#lp&quot;:0.1,&quot;value&quot;:{&quot;kind&quot;:0}}">_xlfn.LAMBDA(_xlpm.array,_xlpm.m,_xlpm.n,_xlpm.i,
  _xlfn.LET(
    _xlpm._rows,ROWS(_xlpm.array),
    _xlpm._cols,COLUMNS(_xlpm.array),
    IF(
      OR(_xlpm.m&gt;_xlpm._rows,_xlpm.n&gt;_xlpm._cols),"User dimension exceeds array dimension",
      _xlfn.LET(
        _xlpm.rCt,(_xlpm._rows-_xlpm.m+1),
        _xlpm.cCt,(_xlpm._cols-_xlpm.n+1),
        _xlpm.subArrCt,_xlpm.rCt*_xlpm.cCt,
        IF(
          _xlpm.i&lt;=_xlpm.subArrCt,
            INDEX(
              _xlpm.array,
              _xlfn.SEQUENCE(_xlpm.m,1,1+QUOTIENT(_xlpm.i-1,_xlpm.cCt),1),
              _xlfn.SEQUENCE(1,_xlpm.n,1+MOD(_xlpm.i-1,_xlpm.cCt),1)
            ),
          "Only "&amp;_xlpm.subArrCt&amp;" subarrays of "&amp;_xlpm.m&amp;" x "&amp;_xlpm.n&amp;"."
        )
      )
    )
  )
)</definedName>
    <definedName name="TIMESTHREE" comment="{&quot;#lp&quot;:0.1,&quot;value&quot;:{&quot;kind&quot;:0}}">_xlfn.LAMBDA(_xlpm.x,_xlpm.x*3)</definedName>
    <definedName name="TIMESTWO" comment="{&quot;#lp&quot;:0.1,&quot;value&quot;:{&quot;kind&quot;:0}}">_xlfn.LAMBDA(_xlpm.x,_xlpm.x*2)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5" i="8" l="1" a="1"/>
  <c r="Q5" i="8" s="1"/>
  <c r="F5" i="8" a="1"/>
  <c r="F5" i="8" s="1"/>
  <c r="L5" i="8" s="1" a="1"/>
  <c r="L5" i="8" s="1"/>
  <c r="B5" i="8" a="1"/>
  <c r="B5" i="8" s="1"/>
  <c r="B2" i="8" a="1"/>
  <c r="B2" i="8" s="1"/>
  <c r="K12" i="7"/>
  <c r="K9" i="7" a="1"/>
  <c r="K9" i="7" s="1"/>
  <c r="K10" i="7"/>
  <c r="C2" i="8"/>
  <c r="L12" i="7"/>
  <c r="L9" i="7"/>
  <c r="L10" i="7"/>
  <c r="L8" i="7"/>
  <c r="L17" i="8" l="1" a="1"/>
  <c r="L17" i="8" s="1"/>
  <c r="L11" i="8" a="1"/>
  <c r="L11" i="8" s="1"/>
  <c r="K8" i="7" l="1" a="1"/>
  <c r="K8" i="7" s="1"/>
  <c r="K2" i="7" a="1"/>
  <c r="K2" i="7" s="1"/>
  <c r="F2" i="7" a="1"/>
  <c r="F2" i="7" s="1"/>
  <c r="B2" i="7" a="1"/>
  <c r="B2" i="7" s="1"/>
  <c r="Z18" i="6" a="1"/>
  <c r="Z18" i="6" s="1"/>
  <c r="Z2" i="6" a="1"/>
  <c r="Z2" i="6" s="1"/>
  <c r="I2" i="6" a="1"/>
  <c r="I2" i="6" s="1"/>
  <c r="P4" i="6" s="1" a="1"/>
  <c r="P4" i="6" s="1"/>
  <c r="G2" i="6" a="1"/>
  <c r="G2" i="6" s="1"/>
  <c r="O4" i="6" s="1" a="1"/>
  <c r="O4" i="6" s="1"/>
  <c r="B2" i="6" a="1"/>
  <c r="B2" i="6" s="1"/>
  <c r="S2" i="6" s="1" a="1"/>
  <c r="S2" i="6" s="1"/>
  <c r="S18" i="6" s="1" a="1"/>
  <c r="S18" i="6" s="1"/>
  <c r="AB6" i="5" a="1"/>
  <c r="AB6" i="5" s="1"/>
  <c r="B3" i="4" a="1"/>
  <c r="B3" i="4" s="1"/>
  <c r="N6" i="5" a="1"/>
  <c r="N6" i="5" s="1"/>
  <c r="M3" i="6"/>
  <c r="M4" i="6"/>
  <c r="M2" i="6"/>
  <c r="N21" i="5"/>
  <c r="AB7" i="5"/>
  <c r="V21" i="5"/>
  <c r="P2" i="6" l="1"/>
  <c r="P3" i="6"/>
  <c r="O2" i="6"/>
  <c r="O3" i="6"/>
  <c r="N4" i="6" a="1"/>
  <c r="N4" i="6" s="1"/>
  <c r="N2" i="6"/>
  <c r="N3" i="6"/>
  <c r="E3" i="4" a="1"/>
  <c r="E3" i="4" s="1"/>
  <c r="O3" i="5"/>
  <c r="B6" i="5" a="1"/>
  <c r="B6" i="5"/>
  <c r="B5" i="5"/>
  <c r="V14" i="5" l="1" a="1"/>
  <c r="V14" i="5" s="1"/>
  <c r="V10" i="5" a="1"/>
  <c r="V10" i="5" s="1"/>
  <c r="V6" i="5" a="1"/>
  <c r="V6" i="5" s="1"/>
  <c r="S6" i="5" a="1"/>
  <c r="S6" i="5" s="1"/>
  <c r="N14" i="5" a="1"/>
  <c r="N14" i="5" s="1"/>
  <c r="N10" i="5" a="1"/>
  <c r="N10" i="5" s="1"/>
  <c r="N20" i="5" l="1"/>
  <c r="V20" i="5"/>
  <c r="N34" i="1" a="1"/>
  <c r="N34" i="1" s="1"/>
  <c r="N29" i="1" a="1"/>
  <c r="N29" i="1" s="1"/>
  <c r="Q20" i="1" a="1"/>
  <c r="Q20" i="1" s="1"/>
  <c r="P16" i="1" a="1"/>
  <c r="P16" i="1" s="1"/>
  <c r="O10" i="1" a="1"/>
  <c r="O10" i="1" s="1"/>
  <c r="N2" i="1" a="1"/>
  <c r="N2" i="1" s="1"/>
  <c r="C2" i="1" a="1"/>
  <c r="C2" i="1"/>
  <c r="F6" i="3" a="1"/>
  <c r="F6" i="3" s="1"/>
  <c r="T6" i="3" a="1"/>
  <c r="T6" i="3" s="1"/>
  <c r="AA6" i="3" l="1" a="1"/>
  <c r="AA6" i="3" s="1"/>
  <c r="M6" i="3" a="1"/>
  <c r="M6" i="3" s="1"/>
  <c r="T17" i="3"/>
  <c r="M17" i="3"/>
  <c r="F17" i="3"/>
  <c r="AA17" i="3"/>
  <c r="C4" i="3" l="1" a="1"/>
  <c r="C4" i="3" s="1"/>
  <c r="C2" i="3"/>
  <c r="C3" i="3"/>
  <c r="N22" i="1" a="1"/>
  <c r="N22" i="1" s="1"/>
  <c r="N24" i="1"/>
  <c r="N25" i="1" a="1"/>
  <c r="N25" i="1" s="1"/>
  <c r="D12" i="1" a="1"/>
  <c r="D12" i="1" s="1"/>
  <c r="E20" i="1" s="1" a="1"/>
  <c r="E20" i="1" s="1"/>
  <c r="F26" i="1" s="1" a="1"/>
  <c r="F26" i="1" s="1"/>
  <c r="G30" i="1" s="1" a="1"/>
  <c r="G30" i="1" s="1"/>
  <c r="V25" i="1"/>
  <c r="A30" i="1"/>
  <c r="A2" i="1"/>
  <c r="V20" i="1"/>
  <c r="V24" i="1"/>
  <c r="A20" i="1"/>
  <c r="V10" i="1"/>
  <c r="A12" i="1"/>
  <c r="V29" i="1"/>
  <c r="V16" i="1"/>
  <c r="V35" i="1"/>
  <c r="A26" i="1"/>
  <c r="V22" i="1"/>
  <c r="V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<sst xmlns="http://schemas.openxmlformats.org/spreadsheetml/2006/main" count="184" uniqueCount="134">
  <si>
    <t>rows</t>
  </si>
  <si>
    <t>columns</t>
  </si>
  <si>
    <t>namespace</t>
  </si>
  <si>
    <t>name</t>
  </si>
  <si>
    <t>index</t>
  </si>
  <si>
    <t>start</t>
  </si>
  <si>
    <t>code_0</t>
  </si>
  <si>
    <t>PEEL</t>
  </si>
  <si>
    <t>=LAMBDA(array,</t>
  </si>
  <si>
    <t xml:space="preserve">    LET(</t>
  </si>
  <si>
    <t xml:space="preserve">        rows_,ROWS(array),</t>
  </si>
  <si>
    <t xml:space="preserve">        cols_,COLUMNS(array),</t>
  </si>
  <si>
    <t xml:space="preserve">        INDEX(array,SEQUENCE(rows_-2,,2,1),SEQUENCE(,cols_-2,2,1))</t>
  </si>
  <si>
    <t xml:space="preserve">    )</t>
  </si>
  <si>
    <t>);</t>
  </si>
  <si>
    <t/>
  </si>
  <si>
    <t>EXPAND</t>
  </si>
  <si>
    <t xml:space="preserve">        target_thunk()</t>
  </si>
  <si>
    <t>&lt;- between 1 &amp; 4</t>
  </si>
  <si>
    <t>thunk is a LAMBDA of no variable; just wrap anything in LAMBDA(), then () after gets it back</t>
  </si>
  <si>
    <t>wrap initial value in LAMBDA(…) and have LAMBDA(acc,val,…) thunk acc (i.e. acc()) and return final result wrapped in LAMBDA(…)</t>
  </si>
  <si>
    <t>n_=9;</t>
  </si>
  <si>
    <t>bal=60000;</t>
  </si>
  <si>
    <t>r_={0.9,0.88};</t>
  </si>
  <si>
    <t>bal</t>
  </si>
  <si>
    <t>n_</t>
  </si>
  <si>
    <t>r_</t>
  </si>
  <si>
    <t>IDENTITY=LAMBDA(x,x);</t>
  </si>
  <si>
    <t>ADDONE=LAMBDA(x,x+1);</t>
  </si>
  <si>
    <t>ADDTWO=LAMBDA(x,x+2);</t>
  </si>
  <si>
    <t>MINUSTHREE=LAMBDA(x,x-3);</t>
  </si>
  <si>
    <t>TIMESTWO=LAMBDA(x,x*2);</t>
  </si>
  <si>
    <t>TIMESTHREE=LAMBDA(x,x*3);</t>
  </si>
  <si>
    <t>COMPOSE=LAMBDA(f,g,LAMBDA(x,g(f(x))));</t>
  </si>
  <si>
    <t>APPLY=LAMBDA(fn,val,fn(val));</t>
  </si>
  <si>
    <t>APPLYN</t>
  </si>
  <si>
    <t>=LAMBDA(fn,n,</t>
  </si>
  <si>
    <t xml:space="preserve">    REDUCE(</t>
  </si>
  <si>
    <t xml:space="preserve">        fn,</t>
  </si>
  <si>
    <t xml:space="preserve">        SEQUENCE(n-1),</t>
  </si>
  <si>
    <t xml:space="preserve">        LAMBDA(composed,ignore,</t>
  </si>
  <si>
    <t xml:space="preserve">            COMPOSE(fn,composed))</t>
  </si>
  <si>
    <t>ACCUMULATE</t>
  </si>
  <si>
    <t>=LAMBDA(init_value,funcs,[iterations],</t>
  </si>
  <si>
    <t xml:space="preserve">        fxns,IF(TYPE(funcs)=64,funcs,CHOOSE({1},funcs)),</t>
  </si>
  <si>
    <t xml:space="preserve">        iter,IF(ISOMITTED(iterations),1,iterations),</t>
  </si>
  <si>
    <t xml:space="preserve">        fxns_array,</t>
  </si>
  <si>
    <t xml:space="preserve">            MAKEARRAY(iter*ROWS(fxns),COLUMNS(fxns),</t>
  </si>
  <si>
    <t xml:space="preserve">                LAMBDA(i,j,</t>
  </si>
  <si>
    <t xml:space="preserve">                    INDEX(fxns,MOD(i-1,ROWS(fxns))+1,j)</t>
  </si>
  <si>
    <t xml:space="preserve">                )</t>
  </si>
  <si>
    <t xml:space="preserve">            ),</t>
  </si>
  <si>
    <t xml:space="preserve">        SCAN(</t>
  </si>
  <si>
    <t xml:space="preserve">            init_value,</t>
  </si>
  <si>
    <t xml:space="preserve">            fxns_array,</t>
  </si>
  <si>
    <t xml:space="preserve">            LAMBDA(acc,fn,fn(acc))</t>
  </si>
  <si>
    <t xml:space="preserve">        )</t>
  </si>
  <si>
    <t>Python accumulate more similar to SCAN
my ACCUMULATE defined as follows:
=LAMBDA(init_value,funcs,[iterations],
    LET(
        fxns,IF(TYPE(funcs)=64,funcs,CHOOSE({1},funcs)),
        iter,IF(ISOMITTED(iterations),1,iterations),
        fxns_array,
            MAKEARRAY(iter*ROWS(fxns),COLUMNS(fxns),
                LAMBDA(i,j,
                    INDEX(fxns,MOD(i-1,ROWS(fxns))+1,j)
                )
            ),
        SCAN(
            init_value,
            fxns_array,
            LAMBDA(acc,fn,fn(acc))
        )
    )
)</t>
  </si>
  <si>
    <t>scan1</t>
  </si>
  <si>
    <t>scan2</t>
  </si>
  <si>
    <t>=LAMBDA(array_of_arrays,indx_r,indx_c,</t>
  </si>
  <si>
    <t xml:space="preserve">        target_thunk,INDEX(array_of_arrays,indx_r,indx_c),</t>
  </si>
  <si>
    <t>scan3</t>
  </si>
  <si>
    <t>aReshape</t>
  </si>
  <si>
    <t>=LAMBDA(array,[aRows],[aCols],</t>
  </si>
  <si>
    <t xml:space="preserve">        r_,1+QUOTIENT(seq,cols_),</t>
  </si>
  <si>
    <t xml:space="preserve">        c_,1+MOD(seq,cols_),</t>
  </si>
  <si>
    <t xml:space="preserve">        reshaped,IFERROR(INDEX(array,r_,c_),""),</t>
  </si>
  <si>
    <t xml:space="preserve">        result,FILTER(reshaped,BYROW(reshaped,LAMBDA(row_,NOT(AND(row_=""))))),</t>
  </si>
  <si>
    <t xml:space="preserve">        result</t>
  </si>
  <si>
    <t>Particle Dynamics</t>
  </si>
  <si>
    <t>Fibonacci</t>
  </si>
  <si>
    <t>subArray_i // returns (i)th m x n subarray, L to R, top to bottom</t>
  </si>
  <si>
    <t>=LAMBDA(array,m,n,i,</t>
  </si>
  <si>
    <t xml:space="preserve">  LET(</t>
  </si>
  <si>
    <t xml:space="preserve">    _rows,ROWS(array),</t>
  </si>
  <si>
    <t xml:space="preserve">    _cols,COLUMNS(array),</t>
  </si>
  <si>
    <t xml:space="preserve">    IF(</t>
  </si>
  <si>
    <t xml:space="preserve">      OR(m&gt;_rows,n&gt;_cols),"User dimension exceeds array dimension",</t>
  </si>
  <si>
    <t xml:space="preserve">      LET(</t>
  </si>
  <si>
    <t xml:space="preserve">        rCt,(_rows-m+1),</t>
  </si>
  <si>
    <t xml:space="preserve">        cCt,(_cols-n+1),</t>
  </si>
  <si>
    <t xml:space="preserve">        subArrCt,rCt*cCt,</t>
  </si>
  <si>
    <t xml:space="preserve">        IF(</t>
  </si>
  <si>
    <t xml:space="preserve">          i&lt;=subArrCt,</t>
  </si>
  <si>
    <t xml:space="preserve">            INDEX(</t>
  </si>
  <si>
    <t xml:space="preserve">              array,</t>
  </si>
  <si>
    <t xml:space="preserve">              SEQUENCE(m,1,1+QUOTIENT(i-1,cCt),1),</t>
  </si>
  <si>
    <t xml:space="preserve">              SEQUENCE(1,n,1+MOD(i-1,cCt),1)</t>
  </si>
  <si>
    <t xml:space="preserve">          "Only "&amp;subArrCt&amp;" subarrays of "&amp;m&amp;" x "&amp;n&amp;"."</t>
  </si>
  <si>
    <t xml:space="preserve">      )</t>
  </si>
  <si>
    <t xml:space="preserve">  )</t>
  </si>
  <si>
    <t>#</t>
  </si>
  <si>
    <t>m</t>
  </si>
  <si>
    <t>n</t>
  </si>
  <si>
    <t>subArrayCt</t>
  </si>
  <si>
    <t>r</t>
  </si>
  <si>
    <t>c</t>
  </si>
  <si>
    <t>Thunked Array</t>
  </si>
  <si>
    <t>SUM</t>
  </si>
  <si>
    <t xml:space="preserve">        aCols_,IF(OR(ISOMITTED(aCols),aCols=""),1,INT(aCols)),</t>
  </si>
  <si>
    <t xml:space="preserve">        aRows_,IF(OR(ISOMITTED(aRows),aRows=""),rows_*cols_,INT(aRows)),</t>
  </si>
  <si>
    <t xml:space="preserve">        seq,SEQUENCE(aRows_,aCols_,0,1),</t>
  </si>
  <si>
    <t xml:space="preserve">    vFlat,aReshape(array),</t>
  </si>
  <si>
    <t xml:space="preserve">    rows_,ROWS(array),</t>
  </si>
  <si>
    <t xml:space="preserve">    cols_,COLUMNS(array),</t>
  </si>
  <si>
    <t xml:space="preserve">    MAKEARRAY(2+ROWS(vFlat),1,</t>
  </si>
  <si>
    <t xml:space="preserve">      LAMBDA(i,j,</t>
  </si>
  <si>
    <t xml:space="preserve">          i&lt;=2,CHOOSE(i,rows_,cols_),</t>
  </si>
  <si>
    <t xml:space="preserve">      )  </t>
  </si>
  <si>
    <t xml:space="preserve">          INDEX(vFlat,i-2,j)</t>
  </si>
  <si>
    <t>aRecord</t>
  </si>
  <si>
    <t>aRevive</t>
  </si>
  <si>
    <t>=LAMBDA(record,</t>
  </si>
  <si>
    <t xml:space="preserve">    rows_,INDEX(record,1,1),</t>
  </si>
  <si>
    <t xml:space="preserve">    cols_,INDEX(record,2,1),</t>
  </si>
  <si>
    <t xml:space="preserve">    vals,INDEX(record,SEQUENCE(ROWS(record)-2,1,3,1),1),</t>
  </si>
  <si>
    <t xml:space="preserve">    revived,aReshape(vals,rows_,cols_),</t>
  </si>
  <si>
    <t xml:space="preserve">    revived</t>
  </si>
  <si>
    <t>appendRecord</t>
  </si>
  <si>
    <t xml:space="preserve">    MAKEARRAY(rows_,cols_,</t>
  </si>
  <si>
    <t xml:space="preserve">          j=1,INDEX(record,i,j),</t>
  </si>
  <si>
    <t xml:space="preserve">          INDEX(stored,i,j-1)</t>
  </si>
  <si>
    <t>Stored Arrays</t>
  </si>
  <si>
    <t>Revived</t>
  </si>
  <si>
    <t>=LAMBDA(record,[stored],</t>
  </si>
  <si>
    <t xml:space="preserve">    rows_,IF(ISOMITTED(stored),ROWS(record),MAX(ROWS(stored),ROWS(record))),</t>
  </si>
  <si>
    <t xml:space="preserve">    cols_,1+IF(ISOMITTED(stored),0,COLUMNS(stored)),</t>
  </si>
  <si>
    <t>Stored Subarrays from prev tab</t>
  </si>
  <si>
    <t>Revived Subarrays from prev tab</t>
  </si>
  <si>
    <t>Test 1</t>
  </si>
  <si>
    <t>Test 2</t>
  </si>
  <si>
    <t>Orig MAKEARRAY from one of the MS talks</t>
  </si>
  <si>
    <t>MAKEARRAY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</si>
</sst>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2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quotePrefix="1"/>
    <xf numFmtId="0" fontId="0" fillId="0" borderId="0" xfId="0" applyAlignment="1">
      <alignment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4" xfId="0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0" fillId="2" borderId="2" xfId="0" applyFill="1" applyBorder="1"/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164" fontId="0" fillId="0" borderId="0" xfId="0" applyNumberFormat="1"/>
    <xf numFmtId="0" fontId="0" fillId="0" borderId="9" xfId="0" applyBorder="1"/>
    <xf numFmtId="0" fontId="0" fillId="0" borderId="10" xfId="0" applyBorder="1"/>
    <xf numFmtId="4" fontId="0" fillId="0" borderId="0" xfId="0" applyNumberFormat="1"/>
    <xf numFmtId="4" fontId="0" fillId="0" borderId="1" xfId="0" applyNumberFormat="1" applyBorder="1"/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0" xfId="0" applyNumberFormat="1" applyBorder="1"/>
    <xf numFmtId="4" fontId="0" fillId="0" borderId="5" xfId="0" applyNumberFormat="1" applyBorder="1"/>
    <xf numFmtId="4" fontId="1" fillId="0" borderId="0" xfId="0" applyNumberFormat="1" applyFont="1" applyBorder="1" applyAlignment="1">
      <alignment horizontal="left" vertical="top" wrapText="1"/>
    </xf>
    <xf numFmtId="4" fontId="1" fillId="0" borderId="0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quotePrefix="1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0" fillId="2" borderId="0" xfId="0" applyFill="1"/>
    <xf numFmtId="0" fontId="0" fillId="0" borderId="0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0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4" fontId="0" fillId="0" borderId="7" xfId="0" applyNumberFormat="1" applyBorder="1" applyAlignment="1">
      <alignment horizontal="center"/>
    </xf>
    <xf numFmtId="4" fontId="1" fillId="0" borderId="4" xfId="0" applyNumberFormat="1" applyFont="1" applyBorder="1" applyAlignment="1">
      <alignment horizontal="left" vertical="top" wrapText="1"/>
    </xf>
    <xf numFmtId="4" fontId="1" fillId="0" borderId="0" xfId="0" applyNumberFormat="1" applyFont="1" applyBorder="1" applyAlignment="1">
      <alignment horizontal="left" vertical="top" wrapText="1"/>
    </xf>
    <xf numFmtId="4" fontId="1" fillId="0" borderId="5" xfId="0" applyNumberFormat="1" applyFont="1" applyBorder="1" applyAlignment="1">
      <alignment horizontal="left" vertical="top" wrapText="1"/>
    </xf>
    <xf numFmtId="4" fontId="1" fillId="0" borderId="6" xfId="0" applyNumberFormat="1" applyFont="1" applyBorder="1" applyAlignment="1">
      <alignment horizontal="left" vertical="top" wrapText="1"/>
    </xf>
    <xf numFmtId="4" fontId="1" fillId="0" borderId="7" xfId="0" applyNumberFormat="1" applyFont="1" applyBorder="1" applyAlignment="1">
      <alignment horizontal="left" vertical="top" wrapText="1"/>
    </xf>
    <xf numFmtId="4" fontId="1" fillId="0" borderId="8" xfId="0" applyNumberFormat="1" applyFont="1" applyBorder="1" applyAlignment="1">
      <alignment horizontal="left" vertical="top" wrapText="1"/>
    </xf>
    <xf numFmtId="4" fontId="0" fillId="0" borderId="4" xfId="0" applyNumberFormat="1" applyBorder="1" applyAlignment="1">
      <alignment wrapText="1"/>
    </xf>
    <xf numFmtId="4" fontId="0" fillId="0" borderId="0" xfId="0" applyNumberFormat="1" applyBorder="1" applyAlignment="1">
      <alignment wrapText="1"/>
    </xf>
    <xf numFmtId="4" fontId="0" fillId="0" borderId="5" xfId="0" applyNumberFormat="1" applyBorder="1" applyAlignment="1">
      <alignment wrapText="1"/>
    </xf>
    <xf numFmtId="4" fontId="0" fillId="0" borderId="6" xfId="0" applyNumberFormat="1" applyBorder="1" applyAlignment="1">
      <alignment wrapText="1"/>
    </xf>
    <xf numFmtId="4" fontId="0" fillId="0" borderId="7" xfId="0" applyNumberFormat="1" applyBorder="1" applyAlignment="1">
      <alignment wrapText="1"/>
    </xf>
    <xf numFmtId="4" fontId="0" fillId="0" borderId="8" xfId="0" applyNumberFormat="1" applyBorder="1" applyAlignment="1">
      <alignment wrapText="1"/>
    </xf>
    <xf numFmtId="4" fontId="1" fillId="0" borderId="1" xfId="0" applyNumberFormat="1" applyFont="1" applyBorder="1" applyAlignment="1">
      <alignment horizontal="left" vertical="top" wrapText="1"/>
    </xf>
    <xf numFmtId="4" fontId="1" fillId="0" borderId="2" xfId="0" applyNumberFormat="1" applyFont="1" applyBorder="1" applyAlignment="1">
      <alignment horizontal="left" vertical="top" wrapText="1"/>
    </xf>
    <xf numFmtId="4" fontId="1" fillId="0" borderId="3" xfId="0" applyNumberFormat="1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vertical="top" wrapText="1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06/relationships/rdRichValueTypes" Target="richData/rdRichValueType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29</xdr:row>
      <xdr:rowOff>0</xdr:rowOff>
    </xdr:from>
    <xdr:to>
      <xdr:col>19</xdr:col>
      <xdr:colOff>38837</xdr:colOff>
      <xdr:row>50</xdr:row>
      <xdr:rowOff>76769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2E1FC3-3B4D-4B4F-9187-C8CBB63CD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19475" y="5514975"/>
          <a:ext cx="5277587" cy="40772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142875</xdr:rowOff>
    </xdr:from>
    <xdr:to>
      <xdr:col>16</xdr:col>
      <xdr:colOff>210345</xdr:colOff>
      <xdr:row>20</xdr:row>
      <xdr:rowOff>57617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B51EDE-9258-4028-B071-1DE369F5D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267200" y="523875"/>
          <a:ext cx="5696745" cy="3343742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0">
    <v>13</v>
    <v>7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697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4178A6F-2888-4007-B63B-49A0D5A0E972}">
  <we:reference id="cdf62367-d98e-4ea9-97d2-e619ed1e0a08" version="1.0.0.0" store="file://SPECTRE/Users/tboul/OneDrive/Documents/Excel" storeType="Filesystem"/>
  <we:alternateReferences/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62B46-90F1-4723-8E31-F40BA0346DB5}">
  <dimension ref="A2:AR40"/>
  <sheetViews>
    <sheetView workbookViewId="0">
      <selection activeCell="W42" sqref="W42"/>
    </sheetView>
  </sheetViews>
  <sheetFormatPr defaultColWidth="3.5859375" defaultRowHeight="14.35" x14ac:dyDescent="0.5"/>
  <cols>
    <col min="1" max="1" width="15.41015625" bestFit="1" customWidth="1"/>
    <col min="2" max="2" width="3.5859375" customWidth="1"/>
    <col min="3" max="11" width="3" bestFit="1" customWidth="1"/>
    <col min="12" max="12" width="3.5859375" customWidth="1"/>
    <col min="14" max="20" width="3" bestFit="1" customWidth="1"/>
    <col min="21" max="21" width="3.5859375" customWidth="1"/>
    <col min="22" max="23" width="12.29296875" customWidth="1"/>
  </cols>
  <sheetData>
    <row r="2" spans="1:36" x14ac:dyDescent="0.5">
      <c r="A2" t="str">
        <f ca="1">_xlfn.FORMULATEXT(C2)</f>
        <v>=SEQUENCE(9,9)</v>
      </c>
      <c r="C2" cm="1">
        <f t="array" ref="C2:K10">_xlfn.SEQUENCE(9,9)</f>
        <v>1</v>
      </c>
      <c r="D2">
        <v>2</v>
      </c>
      <c r="E2">
        <v>3</v>
      </c>
      <c r="F2">
        <v>4</v>
      </c>
      <c r="G2">
        <v>5</v>
      </c>
      <c r="H2">
        <v>6</v>
      </c>
      <c r="I2">
        <v>7</v>
      </c>
      <c r="J2">
        <v>8</v>
      </c>
      <c r="K2">
        <v>9</v>
      </c>
      <c r="N2" s="3" cm="1">
        <f t="array" ref="N2:T8">_xlfn.REDUCE(_xlfn.SEQUENCE(9,9),_xlfn.SEQUENCE(1),_xlfn.LAMBDA(_xlpm.array,_xlpm.ignored,PEEL(_xlpm.array)))</f>
        <v>11</v>
      </c>
      <c r="O2" s="4">
        <v>12</v>
      </c>
      <c r="P2" s="4">
        <v>13</v>
      </c>
      <c r="Q2" s="4">
        <v>14</v>
      </c>
      <c r="R2" s="4">
        <v>15</v>
      </c>
      <c r="S2" s="4">
        <v>16</v>
      </c>
      <c r="T2" s="4">
        <v>17</v>
      </c>
      <c r="U2" s="4"/>
      <c r="V2" s="4" t="str">
        <f ca="1">_xlfn.FORMULATEXT(N2)</f>
        <v>=REDUCE(SEQUENCE(9,9),SEQUENCE(1),LAMBDA(array,ignored,PEEL(array)))</v>
      </c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5"/>
    </row>
    <row r="3" spans="1:36" x14ac:dyDescent="0.5">
      <c r="C3">
        <v>10</v>
      </c>
      <c r="D3">
        <v>11</v>
      </c>
      <c r="E3">
        <v>12</v>
      </c>
      <c r="F3">
        <v>13</v>
      </c>
      <c r="G3">
        <v>14</v>
      </c>
      <c r="H3">
        <v>15</v>
      </c>
      <c r="I3">
        <v>16</v>
      </c>
      <c r="J3">
        <v>17</v>
      </c>
      <c r="K3">
        <v>18</v>
      </c>
      <c r="N3" s="6">
        <v>20</v>
      </c>
      <c r="O3" s="7">
        <v>21</v>
      </c>
      <c r="P3" s="7">
        <v>22</v>
      </c>
      <c r="Q3" s="7">
        <v>23</v>
      </c>
      <c r="R3" s="7">
        <v>24</v>
      </c>
      <c r="S3" s="7">
        <v>25</v>
      </c>
      <c r="T3" s="7">
        <v>26</v>
      </c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8"/>
    </row>
    <row r="4" spans="1:36" x14ac:dyDescent="0.5">
      <c r="C4">
        <v>19</v>
      </c>
      <c r="D4">
        <v>20</v>
      </c>
      <c r="E4">
        <v>21</v>
      </c>
      <c r="F4">
        <v>22</v>
      </c>
      <c r="G4">
        <v>23</v>
      </c>
      <c r="H4">
        <v>24</v>
      </c>
      <c r="I4">
        <v>25</v>
      </c>
      <c r="J4">
        <v>26</v>
      </c>
      <c r="K4">
        <v>27</v>
      </c>
      <c r="N4" s="6">
        <v>29</v>
      </c>
      <c r="O4" s="7">
        <v>30</v>
      </c>
      <c r="P4" s="7">
        <v>31</v>
      </c>
      <c r="Q4" s="7">
        <v>32</v>
      </c>
      <c r="R4" s="7">
        <v>33</v>
      </c>
      <c r="S4" s="7">
        <v>34</v>
      </c>
      <c r="T4" s="7">
        <v>35</v>
      </c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8"/>
    </row>
    <row r="5" spans="1:36" x14ac:dyDescent="0.5">
      <c r="C5">
        <v>28</v>
      </c>
      <c r="D5">
        <v>29</v>
      </c>
      <c r="E5">
        <v>30</v>
      </c>
      <c r="F5">
        <v>31</v>
      </c>
      <c r="G5">
        <v>32</v>
      </c>
      <c r="H5">
        <v>33</v>
      </c>
      <c r="I5">
        <v>34</v>
      </c>
      <c r="J5">
        <v>35</v>
      </c>
      <c r="K5">
        <v>36</v>
      </c>
      <c r="N5" s="6">
        <v>38</v>
      </c>
      <c r="O5" s="7">
        <v>39</v>
      </c>
      <c r="P5" s="7">
        <v>40</v>
      </c>
      <c r="Q5" s="7">
        <v>41</v>
      </c>
      <c r="R5" s="7">
        <v>42</v>
      </c>
      <c r="S5" s="7">
        <v>43</v>
      </c>
      <c r="T5" s="7">
        <v>44</v>
      </c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8"/>
    </row>
    <row r="6" spans="1:36" x14ac:dyDescent="0.5">
      <c r="C6">
        <v>37</v>
      </c>
      <c r="D6">
        <v>38</v>
      </c>
      <c r="E6">
        <v>39</v>
      </c>
      <c r="F6">
        <v>40</v>
      </c>
      <c r="G6">
        <v>41</v>
      </c>
      <c r="H6">
        <v>42</v>
      </c>
      <c r="I6">
        <v>43</v>
      </c>
      <c r="J6">
        <v>44</v>
      </c>
      <c r="K6">
        <v>45</v>
      </c>
      <c r="N6" s="6">
        <v>47</v>
      </c>
      <c r="O6" s="7">
        <v>48</v>
      </c>
      <c r="P6" s="7">
        <v>49</v>
      </c>
      <c r="Q6" s="7">
        <v>50</v>
      </c>
      <c r="R6" s="7">
        <v>51</v>
      </c>
      <c r="S6" s="7">
        <v>52</v>
      </c>
      <c r="T6" s="7">
        <v>53</v>
      </c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8"/>
    </row>
    <row r="7" spans="1:36" x14ac:dyDescent="0.5">
      <c r="C7">
        <v>46</v>
      </c>
      <c r="D7">
        <v>47</v>
      </c>
      <c r="E7">
        <v>48</v>
      </c>
      <c r="F7">
        <v>49</v>
      </c>
      <c r="G7">
        <v>50</v>
      </c>
      <c r="H7">
        <v>51</v>
      </c>
      <c r="I7">
        <v>52</v>
      </c>
      <c r="J7">
        <v>53</v>
      </c>
      <c r="K7">
        <v>54</v>
      </c>
      <c r="N7" s="6">
        <v>56</v>
      </c>
      <c r="O7" s="7">
        <v>57</v>
      </c>
      <c r="P7" s="7">
        <v>58</v>
      </c>
      <c r="Q7" s="7">
        <v>59</v>
      </c>
      <c r="R7" s="7">
        <v>60</v>
      </c>
      <c r="S7" s="7">
        <v>61</v>
      </c>
      <c r="T7" s="7">
        <v>62</v>
      </c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8"/>
    </row>
    <row r="8" spans="1:36" x14ac:dyDescent="0.5">
      <c r="C8">
        <v>55</v>
      </c>
      <c r="D8">
        <v>56</v>
      </c>
      <c r="E8">
        <v>57</v>
      </c>
      <c r="F8">
        <v>58</v>
      </c>
      <c r="G8">
        <v>59</v>
      </c>
      <c r="H8">
        <v>60</v>
      </c>
      <c r="I8">
        <v>61</v>
      </c>
      <c r="J8">
        <v>62</v>
      </c>
      <c r="K8">
        <v>63</v>
      </c>
      <c r="N8" s="6">
        <v>65</v>
      </c>
      <c r="O8" s="7">
        <v>66</v>
      </c>
      <c r="P8" s="7">
        <v>67</v>
      </c>
      <c r="Q8" s="7">
        <v>68</v>
      </c>
      <c r="R8" s="7">
        <v>69</v>
      </c>
      <c r="S8" s="7">
        <v>70</v>
      </c>
      <c r="T8" s="7">
        <v>71</v>
      </c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8"/>
    </row>
    <row r="9" spans="1:36" x14ac:dyDescent="0.5">
      <c r="C9">
        <v>64</v>
      </c>
      <c r="D9">
        <v>65</v>
      </c>
      <c r="E9">
        <v>66</v>
      </c>
      <c r="F9">
        <v>67</v>
      </c>
      <c r="G9">
        <v>68</v>
      </c>
      <c r="H9">
        <v>69</v>
      </c>
      <c r="I9">
        <v>70</v>
      </c>
      <c r="J9">
        <v>71</v>
      </c>
      <c r="K9">
        <v>72</v>
      </c>
      <c r="N9" s="9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1"/>
    </row>
    <row r="10" spans="1:36" x14ac:dyDescent="0.5">
      <c r="C10">
        <v>73</v>
      </c>
      <c r="D10">
        <v>74</v>
      </c>
      <c r="E10">
        <v>75</v>
      </c>
      <c r="F10">
        <v>76</v>
      </c>
      <c r="G10">
        <v>77</v>
      </c>
      <c r="H10">
        <v>78</v>
      </c>
      <c r="I10">
        <v>79</v>
      </c>
      <c r="J10">
        <v>80</v>
      </c>
      <c r="K10">
        <v>81</v>
      </c>
      <c r="N10" s="3"/>
      <c r="O10" s="4" cm="1">
        <f t="array" ref="O10:S14">_xlfn.REDUCE(_xlfn.SEQUENCE(9,9),_xlfn.SEQUENCE(2),_xlfn.LAMBDA(_xlpm.array,_xlpm.ignored,PEEL(_xlpm.array)))</f>
        <v>21</v>
      </c>
      <c r="P10" s="4">
        <v>22</v>
      </c>
      <c r="Q10" s="4">
        <v>23</v>
      </c>
      <c r="R10" s="4">
        <v>24</v>
      </c>
      <c r="S10" s="4">
        <v>25</v>
      </c>
      <c r="T10" s="4"/>
      <c r="U10" s="4"/>
      <c r="V10" s="4" t="str">
        <f ca="1">_xlfn.FORMULATEXT(O10)</f>
        <v>=REDUCE(SEQUENCE(9,9),SEQUENCE(2),LAMBDA(array,ignored,PEEL(array)))</v>
      </c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5"/>
    </row>
    <row r="11" spans="1:36" x14ac:dyDescent="0.5">
      <c r="N11" s="6"/>
      <c r="O11" s="7">
        <v>30</v>
      </c>
      <c r="P11" s="7">
        <v>31</v>
      </c>
      <c r="Q11" s="7">
        <v>32</v>
      </c>
      <c r="R11" s="7">
        <v>33</v>
      </c>
      <c r="S11" s="7">
        <v>34</v>
      </c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8"/>
    </row>
    <row r="12" spans="1:36" x14ac:dyDescent="0.5">
      <c r="A12" t="str">
        <f ca="1">_xlfn.FORMULATEXT(D12)</f>
        <v>=PEEL(C2#)</v>
      </c>
      <c r="D12" cm="1">
        <f t="array" ref="D12:J18">PEEL(_xlfn.ANCHORARRAY(C2))</f>
        <v>11</v>
      </c>
      <c r="E12">
        <v>12</v>
      </c>
      <c r="F12">
        <v>13</v>
      </c>
      <c r="G12">
        <v>14</v>
      </c>
      <c r="H12">
        <v>15</v>
      </c>
      <c r="I12">
        <v>16</v>
      </c>
      <c r="J12">
        <v>17</v>
      </c>
      <c r="N12" s="6"/>
      <c r="O12" s="7">
        <v>39</v>
      </c>
      <c r="P12" s="7">
        <v>40</v>
      </c>
      <c r="Q12" s="7">
        <v>41</v>
      </c>
      <c r="R12" s="7">
        <v>42</v>
      </c>
      <c r="S12" s="7">
        <v>43</v>
      </c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8"/>
    </row>
    <row r="13" spans="1:36" x14ac:dyDescent="0.5">
      <c r="D13">
        <v>20</v>
      </c>
      <c r="E13">
        <v>21</v>
      </c>
      <c r="F13">
        <v>22</v>
      </c>
      <c r="G13">
        <v>23</v>
      </c>
      <c r="H13">
        <v>24</v>
      </c>
      <c r="I13">
        <v>25</v>
      </c>
      <c r="J13">
        <v>26</v>
      </c>
      <c r="N13" s="6"/>
      <c r="O13" s="7">
        <v>48</v>
      </c>
      <c r="P13" s="7">
        <v>49</v>
      </c>
      <c r="Q13" s="7">
        <v>50</v>
      </c>
      <c r="R13" s="7">
        <v>51</v>
      </c>
      <c r="S13" s="7">
        <v>52</v>
      </c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8"/>
    </row>
    <row r="14" spans="1:36" x14ac:dyDescent="0.5">
      <c r="D14">
        <v>29</v>
      </c>
      <c r="E14">
        <v>30</v>
      </c>
      <c r="F14">
        <v>31</v>
      </c>
      <c r="G14">
        <v>32</v>
      </c>
      <c r="H14">
        <v>33</v>
      </c>
      <c r="I14">
        <v>34</v>
      </c>
      <c r="J14">
        <v>35</v>
      </c>
      <c r="N14" s="6"/>
      <c r="O14" s="7">
        <v>57</v>
      </c>
      <c r="P14" s="7">
        <v>58</v>
      </c>
      <c r="Q14" s="7">
        <v>59</v>
      </c>
      <c r="R14" s="7">
        <v>60</v>
      </c>
      <c r="S14" s="7">
        <v>61</v>
      </c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8"/>
    </row>
    <row r="15" spans="1:36" x14ac:dyDescent="0.5">
      <c r="D15">
        <v>38</v>
      </c>
      <c r="E15">
        <v>39</v>
      </c>
      <c r="F15">
        <v>40</v>
      </c>
      <c r="G15">
        <v>41</v>
      </c>
      <c r="H15">
        <v>42</v>
      </c>
      <c r="I15">
        <v>43</v>
      </c>
      <c r="J15">
        <v>44</v>
      </c>
      <c r="N15" s="9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1"/>
    </row>
    <row r="16" spans="1:36" x14ac:dyDescent="0.5">
      <c r="D16">
        <v>47</v>
      </c>
      <c r="E16">
        <v>48</v>
      </c>
      <c r="F16">
        <v>49</v>
      </c>
      <c r="G16">
        <v>50</v>
      </c>
      <c r="H16">
        <v>51</v>
      </c>
      <c r="I16">
        <v>52</v>
      </c>
      <c r="J16">
        <v>53</v>
      </c>
      <c r="N16" s="3"/>
      <c r="O16" s="4"/>
      <c r="P16" s="4" cm="1">
        <f t="array" ref="P16:R18">_xlfn.REDUCE(_xlfn.SEQUENCE(9,9),_xlfn.SEQUENCE(3),_xlfn.LAMBDA(_xlpm.array,_xlpm.ignored,PEEL(_xlpm.array)))</f>
        <v>31</v>
      </c>
      <c r="Q16" s="4">
        <v>32</v>
      </c>
      <c r="R16" s="4">
        <v>33</v>
      </c>
      <c r="S16" s="4"/>
      <c r="T16" s="4"/>
      <c r="U16" s="4"/>
      <c r="V16" s="4" t="str">
        <f ca="1">_xlfn.FORMULATEXT(P16)</f>
        <v>=REDUCE(SEQUENCE(9,9),SEQUENCE(3),LAMBDA(array,ignored,PEEL(array)))</v>
      </c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5"/>
    </row>
    <row r="17" spans="1:44" x14ac:dyDescent="0.5">
      <c r="D17">
        <v>56</v>
      </c>
      <c r="E17">
        <v>57</v>
      </c>
      <c r="F17">
        <v>58</v>
      </c>
      <c r="G17">
        <v>59</v>
      </c>
      <c r="H17">
        <v>60</v>
      </c>
      <c r="I17">
        <v>61</v>
      </c>
      <c r="J17">
        <v>62</v>
      </c>
      <c r="N17" s="6"/>
      <c r="O17" s="7"/>
      <c r="P17" s="7">
        <v>40</v>
      </c>
      <c r="Q17" s="7">
        <v>41</v>
      </c>
      <c r="R17" s="7">
        <v>42</v>
      </c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8"/>
    </row>
    <row r="18" spans="1:44" x14ac:dyDescent="0.5">
      <c r="D18">
        <v>65</v>
      </c>
      <c r="E18">
        <v>66</v>
      </c>
      <c r="F18">
        <v>67</v>
      </c>
      <c r="G18">
        <v>68</v>
      </c>
      <c r="H18">
        <v>69</v>
      </c>
      <c r="I18">
        <v>70</v>
      </c>
      <c r="J18">
        <v>71</v>
      </c>
      <c r="N18" s="6"/>
      <c r="O18" s="7"/>
      <c r="P18" s="7">
        <v>49</v>
      </c>
      <c r="Q18" s="7">
        <v>50</v>
      </c>
      <c r="R18" s="7">
        <v>51</v>
      </c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8"/>
    </row>
    <row r="19" spans="1:44" x14ac:dyDescent="0.5">
      <c r="N19" s="9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1"/>
    </row>
    <row r="20" spans="1:44" x14ac:dyDescent="0.5">
      <c r="A20" t="str">
        <f ca="1">_xlfn.FORMULATEXT(E20)</f>
        <v>=PEEL(D12#)</v>
      </c>
      <c r="E20" cm="1">
        <f t="array" ref="E20:I24">PEEL(_xlfn.ANCHORARRAY(D12))</f>
        <v>21</v>
      </c>
      <c r="F20">
        <v>22</v>
      </c>
      <c r="G20">
        <v>23</v>
      </c>
      <c r="H20">
        <v>24</v>
      </c>
      <c r="I20">
        <v>25</v>
      </c>
      <c r="N20" s="3"/>
      <c r="O20" s="4"/>
      <c r="P20" s="4"/>
      <c r="Q20" s="4" cm="1">
        <f t="array" ref="Q20">_xlfn.REDUCE(_xlfn.SEQUENCE(9,9),_xlfn.SEQUENCE(4),_xlfn.LAMBDA(_xlpm.array,_xlpm.ignored,PEEL(_xlpm.array)))</f>
        <v>41</v>
      </c>
      <c r="R20" s="4"/>
      <c r="S20" s="4"/>
      <c r="T20" s="4"/>
      <c r="U20" s="4"/>
      <c r="V20" s="4" t="str">
        <f ca="1">_xlfn.FORMULATEXT(Q20)</f>
        <v>=REDUCE(SEQUENCE(9,9),SEQUENCE(4),LAMBDA(array,ignored,PEEL(array)))</v>
      </c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5"/>
    </row>
    <row r="21" spans="1:44" x14ac:dyDescent="0.5">
      <c r="E21">
        <v>30</v>
      </c>
      <c r="F21">
        <v>31</v>
      </c>
      <c r="G21">
        <v>32</v>
      </c>
      <c r="H21">
        <v>33</v>
      </c>
      <c r="I21">
        <v>34</v>
      </c>
      <c r="N21" s="9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1"/>
    </row>
    <row r="22" spans="1:44" x14ac:dyDescent="0.5">
      <c r="E22">
        <v>39</v>
      </c>
      <c r="F22">
        <v>40</v>
      </c>
      <c r="G22">
        <v>41</v>
      </c>
      <c r="H22">
        <v>42</v>
      </c>
      <c r="I22">
        <v>43</v>
      </c>
      <c r="N22" s="12" t="e" cm="1" vm="1">
        <f t="array" ref="N22">_xlfn.SCAN(_xlfn.MUNIT(9),_xlfn.SEQUENCE(4),_xlfn.LAMBDA(_xlpm.array,_xlpm.ignored,PEEL(_xlpm.array)))</f>
        <v>#VALUE!</v>
      </c>
      <c r="O22" s="13"/>
      <c r="P22" s="13"/>
      <c r="Q22" s="13"/>
      <c r="R22" s="13"/>
      <c r="S22" s="13"/>
      <c r="T22" s="13"/>
      <c r="U22" s="4"/>
      <c r="V22" s="4" t="str">
        <f ca="1">_xlfn.FORMULATEXT(N22)</f>
        <v>=SCAN(MUNIT(9),SEQUENCE(4),LAMBDA(array,ignored,PEEL(array)))</v>
      </c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5"/>
    </row>
    <row r="23" spans="1:44" x14ac:dyDescent="0.5">
      <c r="E23">
        <v>48</v>
      </c>
      <c r="F23">
        <v>49</v>
      </c>
      <c r="G23">
        <v>50</v>
      </c>
      <c r="H23">
        <v>51</v>
      </c>
      <c r="I23">
        <v>52</v>
      </c>
      <c r="N23" s="9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1"/>
    </row>
    <row r="24" spans="1:44" x14ac:dyDescent="0.5">
      <c r="E24">
        <v>57</v>
      </c>
      <c r="F24">
        <v>58</v>
      </c>
      <c r="G24">
        <v>59</v>
      </c>
      <c r="H24">
        <v>60</v>
      </c>
      <c r="I24">
        <v>61</v>
      </c>
      <c r="N24" s="12" t="e" vm="2">
        <f>_xlfn.LAMBDA("anything")</f>
        <v>#VALUE!</v>
      </c>
      <c r="O24" s="13"/>
      <c r="P24" s="13"/>
      <c r="Q24" s="13"/>
      <c r="R24" s="13"/>
      <c r="S24" s="13"/>
      <c r="T24" s="13"/>
      <c r="U24" s="4"/>
      <c r="V24" s="4" t="str">
        <f ca="1">_xlfn.FORMULATEXT(N24)</f>
        <v>=LAMBDA("anything")</v>
      </c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5"/>
    </row>
    <row r="25" spans="1:44" x14ac:dyDescent="0.5">
      <c r="N25" s="14" t="str" cm="1">
        <f t="array" ref="N25">_xlfn.LAMBDA("anything")()</f>
        <v>anything</v>
      </c>
      <c r="O25" s="15"/>
      <c r="P25" s="15"/>
      <c r="Q25" s="15"/>
      <c r="R25" s="15"/>
      <c r="S25" s="15"/>
      <c r="T25" s="15"/>
      <c r="U25" s="7"/>
      <c r="V25" s="7" t="str">
        <f ca="1">_xlfn.FORMULATEXT(N25)</f>
        <v>=LAMBDA("anything")()</v>
      </c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8"/>
    </row>
    <row r="26" spans="1:44" ht="14.45" customHeight="1" x14ac:dyDescent="0.5">
      <c r="A26" t="str">
        <f ca="1">_xlfn.FORMULATEXT(F26)</f>
        <v>=PEEL(E20#)</v>
      </c>
      <c r="F26" cm="1">
        <f t="array" ref="F26:H28">PEEL(_xlfn.ANCHORARRAY(E20))</f>
        <v>31</v>
      </c>
      <c r="G26">
        <v>32</v>
      </c>
      <c r="H26">
        <v>33</v>
      </c>
      <c r="N26" s="6"/>
      <c r="O26" s="7"/>
      <c r="P26" s="7"/>
      <c r="Q26" s="7"/>
      <c r="R26" s="7"/>
      <c r="S26" s="7"/>
      <c r="T26" s="7"/>
      <c r="U26" s="7"/>
      <c r="V26" s="38" t="s">
        <v>19</v>
      </c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9"/>
    </row>
    <row r="27" spans="1:44" x14ac:dyDescent="0.5">
      <c r="F27">
        <v>40</v>
      </c>
      <c r="G27">
        <v>41</v>
      </c>
      <c r="H27">
        <v>42</v>
      </c>
      <c r="N27" s="6"/>
      <c r="O27" s="7"/>
      <c r="P27" s="7"/>
      <c r="Q27" s="7"/>
      <c r="R27" s="7"/>
      <c r="S27" s="7"/>
      <c r="T27" s="7"/>
      <c r="U27" s="7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9"/>
    </row>
    <row r="28" spans="1:44" x14ac:dyDescent="0.5">
      <c r="F28">
        <v>49</v>
      </c>
      <c r="G28">
        <v>50</v>
      </c>
      <c r="H28">
        <v>51</v>
      </c>
      <c r="N28" s="9"/>
      <c r="O28" s="10"/>
      <c r="P28" s="10"/>
      <c r="Q28" s="10"/>
      <c r="R28" s="10"/>
      <c r="S28" s="10"/>
      <c r="T28" s="10"/>
      <c r="U28" s="10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8"/>
    </row>
    <row r="29" spans="1:44" ht="14.45" customHeight="1" x14ac:dyDescent="0.5">
      <c r="N29" s="12" t="e" cm="1" vm="2">
        <f t="array" ref="N29:N32">_xlfn.SCAN(_xlfn.LAMBDA(_xlfn.SEQUENCE(9,9)),_xlfn.SEQUENCE(4),_xlfn.LAMBDA(_xlpm.thunk,_xlpm.ignored,_xlfn.LAMBDA(PEEL(_xlpm.thunk()))))</f>
        <v>#VALUE!</v>
      </c>
      <c r="O29" s="13"/>
      <c r="P29" s="13"/>
      <c r="Q29" s="13"/>
      <c r="R29" s="13"/>
      <c r="S29" s="13"/>
      <c r="T29" s="13"/>
      <c r="U29" s="4"/>
      <c r="V29" s="4" t="str">
        <f ca="1">_xlfn.FORMULATEXT(N29)</f>
        <v>=SCAN(LAMBDA(SEQUENCE(9,9)),SEQUENCE(4),LAMBDA(thunk,ignored,LAMBDA(PEEL(thunk()))))</v>
      </c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5"/>
    </row>
    <row r="30" spans="1:44" ht="14.45" customHeight="1" x14ac:dyDescent="0.5">
      <c r="A30" t="str">
        <f ca="1">_xlfn.FORMULATEXT(G30)</f>
        <v>=PEEL(F26#)</v>
      </c>
      <c r="G30" cm="1">
        <f t="array" ref="G30">PEEL(_xlfn.ANCHORARRAY(F26))</f>
        <v>41</v>
      </c>
      <c r="N30" s="14" t="e" vm="2">
        <v>#VALUE!</v>
      </c>
      <c r="O30" s="15"/>
      <c r="P30" s="15"/>
      <c r="Q30" s="15"/>
      <c r="R30" s="15"/>
      <c r="S30" s="15"/>
      <c r="T30" s="15"/>
      <c r="U30" s="7"/>
      <c r="V30" s="40" t="s">
        <v>20</v>
      </c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1"/>
      <c r="AR30" s="2"/>
    </row>
    <row r="31" spans="1:44" x14ac:dyDescent="0.5">
      <c r="N31" s="14" t="e" vm="2">
        <v>#VALUE!</v>
      </c>
      <c r="O31" s="15"/>
      <c r="P31" s="15"/>
      <c r="Q31" s="15"/>
      <c r="R31" s="15"/>
      <c r="S31" s="15"/>
      <c r="T31" s="15"/>
      <c r="U31" s="7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1"/>
      <c r="AR31" s="2"/>
    </row>
    <row r="32" spans="1:44" x14ac:dyDescent="0.5">
      <c r="N32" s="14" t="e" vm="2">
        <v>#VALUE!</v>
      </c>
      <c r="O32" s="15"/>
      <c r="P32" s="15"/>
      <c r="Q32" s="15"/>
      <c r="R32" s="15"/>
      <c r="S32" s="15"/>
      <c r="T32" s="15"/>
      <c r="U32" s="7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1"/>
      <c r="AR32" s="2"/>
    </row>
    <row r="33" spans="14:44" x14ac:dyDescent="0.5">
      <c r="N33" s="6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8"/>
      <c r="AR33" s="2"/>
    </row>
    <row r="34" spans="14:44" x14ac:dyDescent="0.5">
      <c r="N34" s="3" cm="1">
        <f t="array" ref="N34:P36">_xlfn.LET(
    _xlpm.peeled,_xlfn.SCAN(_xlfn.LAMBDA(_xlfn.SEQUENCE(9,9)),_xlfn.SEQUENCE(4),_xlfn.LAMBDA(_xlpm.thunk,_xlpm.ignored,_xlfn.LAMBDA(PEEL(_xlpm.thunk())))),
    _xlpm.indx,V34,
    EXPAND(_xlpm.peeled,_xlpm.indx,1)
)</f>
        <v>31</v>
      </c>
      <c r="O34" s="4">
        <v>32</v>
      </c>
      <c r="P34" s="4">
        <v>33</v>
      </c>
      <c r="Q34" s="4"/>
      <c r="R34" s="4"/>
      <c r="S34" s="4"/>
      <c r="T34" s="4"/>
      <c r="U34" s="4"/>
      <c r="V34" s="16">
        <v>3</v>
      </c>
      <c r="W34" s="16" t="s">
        <v>18</v>
      </c>
      <c r="X34" s="16"/>
      <c r="Y34" s="16"/>
      <c r="Z34" s="16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5"/>
      <c r="AR34" s="2"/>
    </row>
    <row r="35" spans="14:44" x14ac:dyDescent="0.5">
      <c r="N35" s="6">
        <v>40</v>
      </c>
      <c r="O35" s="7">
        <v>41</v>
      </c>
      <c r="P35" s="7">
        <v>42</v>
      </c>
      <c r="Q35" s="7"/>
      <c r="R35" s="7"/>
      <c r="S35" s="7"/>
      <c r="T35" s="7"/>
      <c r="U35" s="7"/>
      <c r="V35" s="38" t="str">
        <f ca="1">_xlfn.FORMULATEXT(N34)</f>
        <v>=LET(
    peeled,SCAN(LAMBDA(SEQUENCE(9,9)),SEQUENCE(4),LAMBDA(thunk,ignored,LAMBDA(PEEL(thunk())))),
    indx,V34,
    EXPAND(peeled,indx,1)
)</v>
      </c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9"/>
    </row>
    <row r="36" spans="14:44" x14ac:dyDescent="0.5">
      <c r="N36" s="6">
        <v>49</v>
      </c>
      <c r="O36" s="7">
        <v>50</v>
      </c>
      <c r="P36" s="7">
        <v>51</v>
      </c>
      <c r="Q36" s="7"/>
      <c r="R36" s="7"/>
      <c r="S36" s="7"/>
      <c r="T36" s="7"/>
      <c r="U36" s="7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9"/>
    </row>
    <row r="37" spans="14:44" x14ac:dyDescent="0.5">
      <c r="N37" s="6"/>
      <c r="O37" s="7"/>
      <c r="P37" s="7"/>
      <c r="Q37" s="7"/>
      <c r="R37" s="7"/>
      <c r="S37" s="7"/>
      <c r="T37" s="7"/>
      <c r="U37" s="7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9"/>
    </row>
    <row r="38" spans="14:44" x14ac:dyDescent="0.5">
      <c r="N38" s="6"/>
      <c r="O38" s="7"/>
      <c r="P38" s="7"/>
      <c r="Q38" s="7"/>
      <c r="R38" s="7"/>
      <c r="S38" s="7"/>
      <c r="T38" s="7"/>
      <c r="U38" s="7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14:44" x14ac:dyDescent="0.5">
      <c r="N39" s="9"/>
      <c r="O39" s="10"/>
      <c r="P39" s="10"/>
      <c r="Q39" s="10"/>
      <c r="R39" s="10"/>
      <c r="S39" s="10"/>
      <c r="T39" s="10"/>
      <c r="U39" s="10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3"/>
    </row>
    <row r="40" spans="14:44" x14ac:dyDescent="0.5"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</sheetData>
  <mergeCells count="3">
    <mergeCell ref="V26:AJ27"/>
    <mergeCell ref="V30:AO32"/>
    <mergeCell ref="V35:AQ3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D97D5-4B83-4518-A7AA-BD9A4E46F337}">
  <dimension ref="B2:AF36"/>
  <sheetViews>
    <sheetView topLeftCell="A2" workbookViewId="0">
      <pane xSplit="5" ySplit="4" topLeftCell="F6" activePane="bottomRight" state="frozen"/>
      <selection activeCell="A2" sqref="A2"/>
      <selection pane="topRight" activeCell="F2" sqref="F2"/>
      <selection pane="bottomLeft" activeCell="A6" sqref="A6"/>
      <selection pane="bottomRight" activeCell="H6" sqref="H6"/>
    </sheetView>
  </sheetViews>
  <sheetFormatPr defaultRowHeight="14.35" x14ac:dyDescent="0.5"/>
  <cols>
    <col min="1" max="1" width="1.87890625" customWidth="1"/>
    <col min="2" max="2" width="3.703125" bestFit="1" customWidth="1"/>
    <col min="3" max="3" width="10.1171875" bestFit="1" customWidth="1"/>
    <col min="4" max="4" width="5" bestFit="1" customWidth="1"/>
    <col min="5" max="5" width="2.41015625" style="22" customWidth="1"/>
    <col min="6" max="7" width="9" style="22"/>
    <col min="8" max="11" width="10.1171875" style="22" customWidth="1"/>
    <col min="12" max="12" width="2.41015625" style="22" customWidth="1"/>
    <col min="13" max="13" width="9" style="22"/>
    <col min="15" max="18" width="6.29296875" customWidth="1"/>
    <col min="19" max="19" width="2.41015625" style="22" customWidth="1"/>
    <col min="20" max="20" width="9.5859375" style="22" customWidth="1"/>
    <col min="21" max="25" width="9.5859375" customWidth="1"/>
    <col min="26" max="26" width="2.87890625" customWidth="1"/>
    <col min="27" max="27" width="10.1171875" style="22" bestFit="1" customWidth="1"/>
    <col min="28" max="32" width="9.1171875" style="22"/>
  </cols>
  <sheetData>
    <row r="2" spans="2:32" x14ac:dyDescent="0.5">
      <c r="B2" t="s">
        <v>25</v>
      </c>
      <c r="C2">
        <f>n_</f>
        <v>9</v>
      </c>
    </row>
    <row r="3" spans="2:32" x14ac:dyDescent="0.5">
      <c r="B3" t="s">
        <v>24</v>
      </c>
      <c r="C3" s="19">
        <f>bal</f>
        <v>60000</v>
      </c>
    </row>
    <row r="4" spans="2:32" x14ac:dyDescent="0.5">
      <c r="B4" t="s">
        <v>26</v>
      </c>
      <c r="C4" s="20" cm="1">
        <f t="array" ref="C4:D4">r_</f>
        <v>0.9</v>
      </c>
      <c r="D4" s="21">
        <v>0.88</v>
      </c>
    </row>
    <row r="5" spans="2:32" x14ac:dyDescent="0.5">
      <c r="F5" s="44" t="s">
        <v>58</v>
      </c>
      <c r="G5" s="44"/>
      <c r="H5" s="44"/>
      <c r="I5" s="44"/>
      <c r="J5" s="44"/>
      <c r="K5" s="44"/>
      <c r="M5" s="44" t="s">
        <v>59</v>
      </c>
      <c r="N5" s="44"/>
      <c r="O5" s="44"/>
      <c r="P5" s="44"/>
      <c r="Q5" s="44"/>
      <c r="R5" s="44"/>
      <c r="T5" s="44" t="s">
        <v>62</v>
      </c>
      <c r="U5" s="44"/>
      <c r="V5" s="44"/>
      <c r="W5" s="44"/>
      <c r="X5" s="44"/>
      <c r="Y5" s="44"/>
      <c r="AA5" s="44" t="s">
        <v>42</v>
      </c>
      <c r="AB5" s="44"/>
      <c r="AC5" s="44"/>
      <c r="AD5" s="44"/>
      <c r="AE5" s="44"/>
      <c r="AF5" s="44"/>
    </row>
    <row r="6" spans="2:32" x14ac:dyDescent="0.5">
      <c r="F6" s="23" cm="1">
        <f t="array" ref="F6:G14">_xlfn.LET(
    _xlpm.rates_thunks,CHOOSE(_xlfn.SEQUENCE(n_,1,1,0),_xlfn.LAMBDA(r_)),
    _xlpm.scan_1,
        _xlfn.SCAN(
            _xlfn.LAMBDA(bal),
            _xlpm.rates_thunks,
            _xlfn.LAMBDA(_xlpm.acc,_xlpm.thunk,_xlfn.LAMBDA(_xlpm.acc()*_xlpm.thunk()))),
    _xlfn.MAKEARRAY(n_,COLUMNS(r_),_xlfn.LAMBDA(_xlpm.i,_xlpm.j,INDEX(EXPAND(_xlpm.scan_1,_xlpm.i,1),_xlpm.j)))
)</f>
        <v>54000</v>
      </c>
      <c r="G6" s="24">
        <v>52800</v>
      </c>
      <c r="H6" s="24"/>
      <c r="I6" s="24"/>
      <c r="J6" s="24"/>
      <c r="K6" s="25"/>
      <c r="M6" s="23" cm="1">
        <f t="array" ref="M6:N14">_xlfn.LET(
    _xlpm.f,_xlfn.LAMBDA(_xlpm.rate,
        _xlfn.LAMBDA(
            _xlfn.SCAN(
                bal,
                CHOOSE(_xlfn.SEQUENCE(n_,1,1,0),_xlpm.rate),
                _xlfn.LAMBDA(_xlpm.acc,_xlpm.r,_xlpm.acc*_xlpm.r)))),
    _xlpm.scan_2,_xlfn.MAP(r_,_xlpm.f),
    _xlfn.MAKEARRAY(n_,COLUMNS(r_),
        _xlfn.LAMBDA(_xlpm.i,_xlpm.j,INDEX(EXPAND(_xlpm.scan_2,1,_xlpm.j),_xlpm.i,1)))
)</f>
        <v>54000</v>
      </c>
      <c r="N6" s="24">
        <v>52800</v>
      </c>
      <c r="O6" s="24"/>
      <c r="P6" s="24"/>
      <c r="Q6" s="24"/>
      <c r="R6" s="25"/>
      <c r="T6" s="23" cm="1">
        <f t="array" ref="T6:U15">_xlfn.LET(
    _xlpm.r_0,INDEX(r_,1,1),_xlpm.r_1,INDEX(r_,1,2),
    _xlpm.choose_array,
        CHOOSE({1;2;3;4},
            bal,
            _xlfn.LAMBDA(_xlpm.x,_xlpm.x*_xlpm.r_0),
            _xlfn.LAMBDA(_xlpm.x,bal),
            _xlfn.LAMBDA(_xlpm.x,_xlpm.x*_xlpm.r_1)),
    _xlpm.fxn_array,INDEX(_xlpm.choose_array,{1;2;2;2;2;2;2;2;2;2;3;4;4;4;4;4;4;4;4;4}),
    _xlpm.scan_3,_xlfn.SCAN(,_xlpm.fxn_array,_xlfn.LAMBDA(_xlpm.acc,_xlpm.f,_xlpm.f(_xlpm.acc))),
    TRANSPOSE(aReshape(_xlpm.scan_3,COLUMNS(r_),1+n_))
)</f>
        <v>60000</v>
      </c>
      <c r="U6" s="24">
        <v>60000</v>
      </c>
      <c r="V6" s="24"/>
      <c r="W6" s="24"/>
      <c r="X6" s="24"/>
      <c r="Y6" s="25"/>
      <c r="AA6" s="23" cm="1">
        <f t="array" ref="AA6:AB14">CHOOSE({1,2},
    ACCUMULATE(bal,_xlfn.LAMBDA(_xlpm.acc,_xlpm.acc*INDEX(r_,1,1)),n_),
    ACCUMULATE(bal,_xlfn.LAMBDA(_xlpm.acc,_xlpm.acc*INDEX(r_,1,2)),n_))</f>
        <v>54000</v>
      </c>
      <c r="AB6" s="24">
        <v>52800</v>
      </c>
      <c r="AC6" s="24"/>
      <c r="AD6" s="24"/>
      <c r="AE6" s="24"/>
      <c r="AF6" s="25"/>
    </row>
    <row r="7" spans="2:32" x14ac:dyDescent="0.5">
      <c r="F7" s="26">
        <v>48600</v>
      </c>
      <c r="G7" s="27">
        <v>46464</v>
      </c>
      <c r="H7" s="27"/>
      <c r="I7" s="27"/>
      <c r="J7" s="27"/>
      <c r="K7" s="28"/>
      <c r="M7" s="26">
        <v>48600</v>
      </c>
      <c r="N7" s="27">
        <v>46464</v>
      </c>
      <c r="O7" s="27"/>
      <c r="P7" s="27"/>
      <c r="Q7" s="27"/>
      <c r="R7" s="28"/>
      <c r="T7" s="26">
        <v>54000</v>
      </c>
      <c r="U7" s="27">
        <v>52800</v>
      </c>
      <c r="V7" s="27"/>
      <c r="W7" s="27"/>
      <c r="X7" s="27"/>
      <c r="Y7" s="28"/>
      <c r="Z7" s="19"/>
      <c r="AA7" s="26">
        <v>48600</v>
      </c>
      <c r="AB7" s="27">
        <v>46464</v>
      </c>
      <c r="AC7" s="27"/>
      <c r="AD7" s="27"/>
      <c r="AE7" s="27"/>
      <c r="AF7" s="28"/>
    </row>
    <row r="8" spans="2:32" x14ac:dyDescent="0.5">
      <c r="F8" s="26">
        <v>43740</v>
      </c>
      <c r="G8" s="27">
        <v>40888.32</v>
      </c>
      <c r="H8" s="27"/>
      <c r="I8" s="27"/>
      <c r="J8" s="27"/>
      <c r="K8" s="28"/>
      <c r="M8" s="26">
        <v>43740</v>
      </c>
      <c r="N8" s="27">
        <v>40888.32</v>
      </c>
      <c r="O8" s="27"/>
      <c r="P8" s="27"/>
      <c r="Q8" s="27"/>
      <c r="R8" s="28"/>
      <c r="T8" s="26">
        <v>48600</v>
      </c>
      <c r="U8" s="27">
        <v>46464</v>
      </c>
      <c r="V8" s="27"/>
      <c r="W8" s="27"/>
      <c r="X8" s="27"/>
      <c r="Y8" s="28"/>
      <c r="Z8" s="19"/>
      <c r="AA8" s="26">
        <v>43740</v>
      </c>
      <c r="AB8" s="27">
        <v>40888.32</v>
      </c>
      <c r="AC8" s="27"/>
      <c r="AD8" s="27"/>
      <c r="AE8" s="27"/>
      <c r="AF8" s="28"/>
    </row>
    <row r="9" spans="2:32" x14ac:dyDescent="0.5">
      <c r="F9" s="26">
        <v>39366</v>
      </c>
      <c r="G9" s="27">
        <v>35981.721599999997</v>
      </c>
      <c r="H9" s="27"/>
      <c r="I9" s="27"/>
      <c r="J9" s="27"/>
      <c r="K9" s="28"/>
      <c r="M9" s="26">
        <v>39366</v>
      </c>
      <c r="N9" s="27">
        <v>35981.721599999997</v>
      </c>
      <c r="O9" s="27"/>
      <c r="P9" s="27"/>
      <c r="Q9" s="27"/>
      <c r="R9" s="28"/>
      <c r="T9" s="26">
        <v>43740</v>
      </c>
      <c r="U9" s="27">
        <v>40888.32</v>
      </c>
      <c r="V9" s="27"/>
      <c r="W9" s="27"/>
      <c r="X9" s="27"/>
      <c r="Y9" s="28"/>
      <c r="Z9" s="19"/>
      <c r="AA9" s="26">
        <v>39366</v>
      </c>
      <c r="AB9" s="27">
        <v>35981.721599999997</v>
      </c>
      <c r="AC9" s="27"/>
      <c r="AD9" s="27"/>
      <c r="AE9" s="27"/>
      <c r="AF9" s="28"/>
    </row>
    <row r="10" spans="2:32" x14ac:dyDescent="0.5">
      <c r="F10" s="26">
        <v>35429.4</v>
      </c>
      <c r="G10" s="27">
        <v>31663.915007999996</v>
      </c>
      <c r="H10" s="27"/>
      <c r="I10" s="27"/>
      <c r="J10" s="27"/>
      <c r="K10" s="28"/>
      <c r="M10" s="26">
        <v>35429.4</v>
      </c>
      <c r="N10" s="27">
        <v>31663.915007999996</v>
      </c>
      <c r="O10" s="27"/>
      <c r="P10" s="27"/>
      <c r="Q10" s="27"/>
      <c r="R10" s="28"/>
      <c r="T10" s="26">
        <v>39366</v>
      </c>
      <c r="U10" s="27">
        <v>35981.721599999997</v>
      </c>
      <c r="V10" s="27"/>
      <c r="W10" s="27"/>
      <c r="X10" s="27"/>
      <c r="Y10" s="28"/>
      <c r="Z10" s="19"/>
      <c r="AA10" s="26">
        <v>35429.4</v>
      </c>
      <c r="AB10" s="27">
        <v>31663.915007999996</v>
      </c>
      <c r="AC10" s="27"/>
      <c r="AD10" s="27"/>
      <c r="AE10" s="27"/>
      <c r="AF10" s="28"/>
    </row>
    <row r="11" spans="2:32" x14ac:dyDescent="0.5">
      <c r="F11" s="26">
        <v>31886.460000000003</v>
      </c>
      <c r="G11" s="27">
        <v>27864.245207039996</v>
      </c>
      <c r="H11" s="27"/>
      <c r="I11" s="27"/>
      <c r="J11" s="27"/>
      <c r="K11" s="28"/>
      <c r="M11" s="26">
        <v>31886.460000000003</v>
      </c>
      <c r="N11" s="27">
        <v>27864.245207039996</v>
      </c>
      <c r="O11" s="27"/>
      <c r="P11" s="27"/>
      <c r="Q11" s="27"/>
      <c r="R11" s="28"/>
      <c r="T11" s="26">
        <v>35429.4</v>
      </c>
      <c r="U11" s="27">
        <v>31663.915007999996</v>
      </c>
      <c r="V11" s="27"/>
      <c r="W11" s="27"/>
      <c r="X11" s="27"/>
      <c r="Y11" s="28"/>
      <c r="Z11" s="19"/>
      <c r="AA11" s="26">
        <v>31886.460000000003</v>
      </c>
      <c r="AB11" s="27">
        <v>27864.245207039996</v>
      </c>
      <c r="AC11" s="27"/>
      <c r="AD11" s="27"/>
      <c r="AE11" s="27"/>
      <c r="AF11" s="28"/>
    </row>
    <row r="12" spans="2:32" x14ac:dyDescent="0.5">
      <c r="F12" s="26">
        <v>28697.814000000002</v>
      </c>
      <c r="G12" s="27">
        <v>24520.535782195195</v>
      </c>
      <c r="H12" s="27"/>
      <c r="I12" s="27"/>
      <c r="J12" s="27"/>
      <c r="K12" s="28"/>
      <c r="M12" s="26">
        <v>28697.814000000002</v>
      </c>
      <c r="N12" s="27">
        <v>24520.535782195195</v>
      </c>
      <c r="O12" s="27"/>
      <c r="P12" s="27"/>
      <c r="Q12" s="27"/>
      <c r="R12" s="28"/>
      <c r="T12" s="26">
        <v>31886.460000000003</v>
      </c>
      <c r="U12" s="27">
        <v>27864.245207039996</v>
      </c>
      <c r="V12" s="27"/>
      <c r="W12" s="27"/>
      <c r="X12" s="27"/>
      <c r="Y12" s="28"/>
      <c r="Z12" s="19"/>
      <c r="AA12" s="26">
        <v>28697.814000000002</v>
      </c>
      <c r="AB12" s="27">
        <v>24520.535782195195</v>
      </c>
      <c r="AC12" s="27"/>
      <c r="AD12" s="27"/>
      <c r="AE12" s="27"/>
      <c r="AF12" s="28"/>
    </row>
    <row r="13" spans="2:32" x14ac:dyDescent="0.5">
      <c r="F13" s="26">
        <v>25828.032600000002</v>
      </c>
      <c r="G13" s="27">
        <v>21578.071488331771</v>
      </c>
      <c r="H13" s="27"/>
      <c r="I13" s="27"/>
      <c r="J13" s="27"/>
      <c r="K13" s="28"/>
      <c r="M13" s="26">
        <v>25828.032600000002</v>
      </c>
      <c r="N13" s="27">
        <v>21578.071488331771</v>
      </c>
      <c r="O13" s="27"/>
      <c r="P13" s="27"/>
      <c r="Q13" s="27"/>
      <c r="R13" s="28"/>
      <c r="T13" s="26">
        <v>28697.814000000002</v>
      </c>
      <c r="U13" s="27">
        <v>24520.535782195195</v>
      </c>
      <c r="V13" s="27"/>
      <c r="W13" s="27"/>
      <c r="X13" s="27"/>
      <c r="Y13" s="28"/>
      <c r="Z13" s="19"/>
      <c r="AA13" s="26">
        <v>25828.032600000002</v>
      </c>
      <c r="AB13" s="27">
        <v>21578.071488331771</v>
      </c>
      <c r="AC13" s="27"/>
      <c r="AD13" s="27"/>
      <c r="AE13" s="27"/>
      <c r="AF13" s="28"/>
    </row>
    <row r="14" spans="2:32" x14ac:dyDescent="0.5">
      <c r="F14" s="26">
        <v>23245.229340000002</v>
      </c>
      <c r="G14" s="27">
        <v>18988.702909731957</v>
      </c>
      <c r="H14" s="27"/>
      <c r="I14" s="27"/>
      <c r="J14" s="27"/>
      <c r="K14" s="28"/>
      <c r="M14" s="26">
        <v>23245.229340000002</v>
      </c>
      <c r="N14" s="27">
        <v>18988.702909731957</v>
      </c>
      <c r="O14" s="27"/>
      <c r="P14" s="27"/>
      <c r="Q14" s="27"/>
      <c r="R14" s="28"/>
      <c r="T14" s="26">
        <v>25828.032600000002</v>
      </c>
      <c r="U14" s="27">
        <v>21578.071488331771</v>
      </c>
      <c r="V14" s="27"/>
      <c r="W14" s="27"/>
      <c r="X14" s="27"/>
      <c r="Y14" s="28"/>
      <c r="Z14" s="19"/>
      <c r="AA14" s="26">
        <v>23245.229340000002</v>
      </c>
      <c r="AB14" s="27">
        <v>18988.702909731957</v>
      </c>
      <c r="AC14" s="27"/>
      <c r="AD14" s="27"/>
      <c r="AE14" s="27"/>
      <c r="AF14" s="28"/>
    </row>
    <row r="15" spans="2:32" x14ac:dyDescent="0.5">
      <c r="F15" s="26"/>
      <c r="G15" s="27"/>
      <c r="H15" s="27"/>
      <c r="I15" s="27"/>
      <c r="J15" s="27"/>
      <c r="K15" s="28"/>
      <c r="M15" s="26"/>
      <c r="N15" s="27"/>
      <c r="O15" s="27"/>
      <c r="P15" s="27"/>
      <c r="Q15" s="27"/>
      <c r="R15" s="28"/>
      <c r="T15" s="26">
        <v>23245.229340000002</v>
      </c>
      <c r="U15" s="27">
        <v>18988.702909731957</v>
      </c>
      <c r="V15" s="27"/>
      <c r="W15" s="27"/>
      <c r="X15" s="27"/>
      <c r="Y15" s="28"/>
      <c r="AA15" s="26"/>
      <c r="AB15" s="27"/>
      <c r="AC15" s="27"/>
      <c r="AD15" s="27"/>
      <c r="AE15" s="27"/>
      <c r="AF15" s="28"/>
    </row>
    <row r="16" spans="2:32" x14ac:dyDescent="0.5">
      <c r="F16" s="26"/>
      <c r="G16" s="27"/>
      <c r="H16" s="27"/>
      <c r="I16" s="27"/>
      <c r="J16" s="27"/>
      <c r="K16" s="28"/>
      <c r="M16" s="26"/>
      <c r="N16" s="27"/>
      <c r="O16" s="27"/>
      <c r="P16" s="27"/>
      <c r="Q16" s="27"/>
      <c r="R16" s="28"/>
      <c r="T16" s="26"/>
      <c r="U16" s="27"/>
      <c r="V16" s="27"/>
      <c r="W16" s="27"/>
      <c r="X16" s="27"/>
      <c r="Y16" s="28"/>
      <c r="AA16" s="26"/>
      <c r="AB16" s="27"/>
      <c r="AC16" s="27"/>
      <c r="AD16" s="27"/>
      <c r="AE16" s="27"/>
      <c r="AF16" s="28"/>
    </row>
    <row r="17" spans="6:32" ht="14.45" customHeight="1" x14ac:dyDescent="0.5">
      <c r="F17" s="45" t="str">
        <f ca="1">_xlfn.FORMULATEXT(F6)</f>
        <v>=LET(
    rates_thunks,CHOOSE(SEQUENCE(n_,1,1,0),LAMBDA(r_)),
    scan_1,
        SCAN(
            LAMBDA(bal),
            rates_thunks,
            LAMBDA(acc,thunk,LAMBDA(acc()*thunk()))),
    MAKEARRAY(n_,COLUMNS(r_),LAMBDA(i,j,INDEX(EXPAND(scan_1,i,1),j)))
)</v>
      </c>
      <c r="G17" s="46"/>
      <c r="H17" s="46"/>
      <c r="I17" s="46"/>
      <c r="J17" s="46"/>
      <c r="K17" s="47"/>
      <c r="M17" s="45" t="str">
        <f ca="1">_xlfn.FORMULATEXT(M6)</f>
        <v>=LET(
    f,LAMBDA(rate,
        LAMBDA(
            SCAN(
                bal,
                CHOOSE(SEQUENCE(n_,1,1,0),rate),
                LAMBDA(acc,r,acc*r)))),
    scan_2,MAP(r_,f),
    MAKEARRAY(n_,COLUMNS(r_),
        LAMBDA(i,j,INDEX(EXPAND(scan_2,1,j),i,1)))
)</v>
      </c>
      <c r="N17" s="46"/>
      <c r="O17" s="46"/>
      <c r="P17" s="46"/>
      <c r="Q17" s="46"/>
      <c r="R17" s="47"/>
      <c r="T17" s="45" t="str">
        <f ca="1">_xlfn.FORMULATEXT(T6)</f>
        <v>=LET(
    r_0,INDEX(r_,1,1),r_1,INDEX(r_,1,2),
    choose_array,
        CHOOSE({1;2;3;4},
            bal,
            LAMBDA(x,x*r_0),
            LAMBDA(x,bal),
            LAMBDA(x,x*r_1)),
    fxn_array,INDEX(choose_array,{1;2;2;2;2;2;2;2;2;2;3;4;4;4;4;4;4;4;4;4}),
    scan_3,SCAN(,fxn_array,LAMBDA(acc,f,f(acc))),
    TRANSPOSE(aReshape(scan_3,COLUMNS(r_),1+n_))
)</v>
      </c>
      <c r="U17" s="46"/>
      <c r="V17" s="46"/>
      <c r="W17" s="46"/>
      <c r="X17" s="46"/>
      <c r="Y17" s="47"/>
      <c r="AA17" s="51" t="str">
        <f ca="1">_xlfn.FORMULATEXT(AA6)</f>
        <v>=CHOOSE({1,2},
    ACCUMULATE(bal,LAMBDA(acc,acc*INDEX(r_,1,1)),n_),
    ACCUMULATE(bal,LAMBDA(acc,acc*INDEX(r_,1,2)),n_))</v>
      </c>
      <c r="AB17" s="52"/>
      <c r="AC17" s="52"/>
      <c r="AD17" s="52"/>
      <c r="AE17" s="52"/>
      <c r="AF17" s="53"/>
    </row>
    <row r="18" spans="6:32" x14ac:dyDescent="0.5">
      <c r="F18" s="45"/>
      <c r="G18" s="46"/>
      <c r="H18" s="46"/>
      <c r="I18" s="46"/>
      <c r="J18" s="46"/>
      <c r="K18" s="47"/>
      <c r="M18" s="45"/>
      <c r="N18" s="46"/>
      <c r="O18" s="46"/>
      <c r="P18" s="46"/>
      <c r="Q18" s="46"/>
      <c r="R18" s="47"/>
      <c r="T18" s="45"/>
      <c r="U18" s="46"/>
      <c r="V18" s="46"/>
      <c r="W18" s="46"/>
      <c r="X18" s="46"/>
      <c r="Y18" s="47"/>
      <c r="AA18" s="51"/>
      <c r="AB18" s="52"/>
      <c r="AC18" s="52"/>
      <c r="AD18" s="52"/>
      <c r="AE18" s="52"/>
      <c r="AF18" s="53"/>
    </row>
    <row r="19" spans="6:32" x14ac:dyDescent="0.5">
      <c r="F19" s="45"/>
      <c r="G19" s="46"/>
      <c r="H19" s="46"/>
      <c r="I19" s="46"/>
      <c r="J19" s="46"/>
      <c r="K19" s="47"/>
      <c r="M19" s="45"/>
      <c r="N19" s="46"/>
      <c r="O19" s="46"/>
      <c r="P19" s="46"/>
      <c r="Q19" s="46"/>
      <c r="R19" s="47"/>
      <c r="T19" s="45"/>
      <c r="U19" s="46"/>
      <c r="V19" s="46"/>
      <c r="W19" s="46"/>
      <c r="X19" s="46"/>
      <c r="Y19" s="47"/>
      <c r="AA19" s="54"/>
      <c r="AB19" s="55"/>
      <c r="AC19" s="55"/>
      <c r="AD19" s="55"/>
      <c r="AE19" s="55"/>
      <c r="AF19" s="56"/>
    </row>
    <row r="20" spans="6:32" ht="15" customHeight="1" x14ac:dyDescent="0.5">
      <c r="F20" s="45"/>
      <c r="G20" s="46"/>
      <c r="H20" s="46"/>
      <c r="I20" s="46"/>
      <c r="J20" s="46"/>
      <c r="K20" s="47"/>
      <c r="M20" s="45"/>
      <c r="N20" s="46"/>
      <c r="O20" s="46"/>
      <c r="P20" s="46"/>
      <c r="Q20" s="46"/>
      <c r="R20" s="47"/>
      <c r="T20" s="45"/>
      <c r="U20" s="46"/>
      <c r="V20" s="46"/>
      <c r="W20" s="46"/>
      <c r="X20" s="46"/>
      <c r="Y20" s="47"/>
      <c r="AA20" s="57" t="s">
        <v>57</v>
      </c>
      <c r="AB20" s="58"/>
      <c r="AC20" s="58"/>
      <c r="AD20" s="58"/>
      <c r="AE20" s="58"/>
      <c r="AF20" s="59"/>
    </row>
    <row r="21" spans="6:32" x14ac:dyDescent="0.5">
      <c r="F21" s="45"/>
      <c r="G21" s="46"/>
      <c r="H21" s="46"/>
      <c r="I21" s="46"/>
      <c r="J21" s="46"/>
      <c r="K21" s="47"/>
      <c r="M21" s="45"/>
      <c r="N21" s="46"/>
      <c r="O21" s="46"/>
      <c r="P21" s="46"/>
      <c r="Q21" s="46"/>
      <c r="R21" s="47"/>
      <c r="T21" s="45"/>
      <c r="U21" s="46"/>
      <c r="V21" s="46"/>
      <c r="W21" s="46"/>
      <c r="X21" s="46"/>
      <c r="Y21" s="47"/>
      <c r="AA21" s="45"/>
      <c r="AB21" s="46"/>
      <c r="AC21" s="46"/>
      <c r="AD21" s="46"/>
      <c r="AE21" s="46"/>
      <c r="AF21" s="47"/>
    </row>
    <row r="22" spans="6:32" x14ac:dyDescent="0.5">
      <c r="F22" s="45"/>
      <c r="G22" s="46"/>
      <c r="H22" s="46"/>
      <c r="I22" s="46"/>
      <c r="J22" s="46"/>
      <c r="K22" s="47"/>
      <c r="M22" s="45"/>
      <c r="N22" s="46"/>
      <c r="O22" s="46"/>
      <c r="P22" s="46"/>
      <c r="Q22" s="46"/>
      <c r="R22" s="47"/>
      <c r="T22" s="45"/>
      <c r="U22" s="46"/>
      <c r="V22" s="46"/>
      <c r="W22" s="46"/>
      <c r="X22" s="46"/>
      <c r="Y22" s="47"/>
      <c r="AA22" s="45"/>
      <c r="AB22" s="46"/>
      <c r="AC22" s="46"/>
      <c r="AD22" s="46"/>
      <c r="AE22" s="46"/>
      <c r="AF22" s="47"/>
    </row>
    <row r="23" spans="6:32" x14ac:dyDescent="0.5">
      <c r="F23" s="45"/>
      <c r="G23" s="46"/>
      <c r="H23" s="46"/>
      <c r="I23" s="46"/>
      <c r="J23" s="46"/>
      <c r="K23" s="47"/>
      <c r="M23" s="45"/>
      <c r="N23" s="46"/>
      <c r="O23" s="46"/>
      <c r="P23" s="46"/>
      <c r="Q23" s="46"/>
      <c r="R23" s="47"/>
      <c r="T23" s="45"/>
      <c r="U23" s="46"/>
      <c r="V23" s="46"/>
      <c r="W23" s="46"/>
      <c r="X23" s="46"/>
      <c r="Y23" s="47"/>
      <c r="AA23" s="45"/>
      <c r="AB23" s="46"/>
      <c r="AC23" s="46"/>
      <c r="AD23" s="46"/>
      <c r="AE23" s="46"/>
      <c r="AF23" s="47"/>
    </row>
    <row r="24" spans="6:32" x14ac:dyDescent="0.5">
      <c r="F24" s="45"/>
      <c r="G24" s="46"/>
      <c r="H24" s="46"/>
      <c r="I24" s="46"/>
      <c r="J24" s="46"/>
      <c r="K24" s="47"/>
      <c r="M24" s="45"/>
      <c r="N24" s="46"/>
      <c r="O24" s="46"/>
      <c r="P24" s="46"/>
      <c r="Q24" s="46"/>
      <c r="R24" s="47"/>
      <c r="T24" s="45"/>
      <c r="U24" s="46"/>
      <c r="V24" s="46"/>
      <c r="W24" s="46"/>
      <c r="X24" s="46"/>
      <c r="Y24" s="47"/>
      <c r="AA24" s="45"/>
      <c r="AB24" s="46"/>
      <c r="AC24" s="46"/>
      <c r="AD24" s="46"/>
      <c r="AE24" s="46"/>
      <c r="AF24" s="47"/>
    </row>
    <row r="25" spans="6:32" x14ac:dyDescent="0.5">
      <c r="F25" s="48"/>
      <c r="G25" s="49"/>
      <c r="H25" s="49"/>
      <c r="I25" s="49"/>
      <c r="J25" s="49"/>
      <c r="K25" s="50"/>
      <c r="M25" s="45"/>
      <c r="N25" s="46"/>
      <c r="O25" s="46"/>
      <c r="P25" s="46"/>
      <c r="Q25" s="46"/>
      <c r="R25" s="47"/>
      <c r="T25" s="45"/>
      <c r="U25" s="46"/>
      <c r="V25" s="46"/>
      <c r="W25" s="46"/>
      <c r="X25" s="46"/>
      <c r="Y25" s="47"/>
      <c r="AA25" s="45"/>
      <c r="AB25" s="46"/>
      <c r="AC25" s="46"/>
      <c r="AD25" s="46"/>
      <c r="AE25" s="46"/>
      <c r="AF25" s="47"/>
    </row>
    <row r="26" spans="6:32" x14ac:dyDescent="0.5">
      <c r="M26" s="45"/>
      <c r="N26" s="46"/>
      <c r="O26" s="46"/>
      <c r="P26" s="46"/>
      <c r="Q26" s="46"/>
      <c r="R26" s="47"/>
      <c r="T26" s="45"/>
      <c r="U26" s="46"/>
      <c r="V26" s="46"/>
      <c r="W26" s="46"/>
      <c r="X26" s="46"/>
      <c r="Y26" s="47"/>
      <c r="AA26" s="45"/>
      <c r="AB26" s="46"/>
      <c r="AC26" s="46"/>
      <c r="AD26" s="46"/>
      <c r="AE26" s="46"/>
      <c r="AF26" s="47"/>
    </row>
    <row r="27" spans="6:32" x14ac:dyDescent="0.5">
      <c r="M27" s="48"/>
      <c r="N27" s="49"/>
      <c r="O27" s="49"/>
      <c r="P27" s="49"/>
      <c r="Q27" s="49"/>
      <c r="R27" s="50"/>
      <c r="T27" s="48"/>
      <c r="U27" s="49"/>
      <c r="V27" s="49"/>
      <c r="W27" s="49"/>
      <c r="X27" s="49"/>
      <c r="Y27" s="50"/>
      <c r="AA27" s="45"/>
      <c r="AB27" s="46"/>
      <c r="AC27" s="46"/>
      <c r="AD27" s="46"/>
      <c r="AE27" s="46"/>
      <c r="AF27" s="47"/>
    </row>
    <row r="28" spans="6:32" x14ac:dyDescent="0.5">
      <c r="M28" s="29"/>
      <c r="N28" s="29"/>
      <c r="O28" s="29"/>
      <c r="P28" s="29"/>
      <c r="Q28" s="29"/>
      <c r="R28" s="29"/>
      <c r="T28" s="30"/>
      <c r="U28" s="30"/>
      <c r="V28" s="30"/>
      <c r="W28" s="30"/>
      <c r="X28" s="30"/>
      <c r="Y28" s="30"/>
      <c r="AA28" s="45"/>
      <c r="AB28" s="46"/>
      <c r="AC28" s="46"/>
      <c r="AD28" s="46"/>
      <c r="AE28" s="46"/>
      <c r="AF28" s="47"/>
    </row>
    <row r="29" spans="6:32" x14ac:dyDescent="0.5">
      <c r="M29" s="29"/>
      <c r="N29" s="29"/>
      <c r="O29" s="29"/>
      <c r="P29" s="29"/>
      <c r="Q29" s="29"/>
      <c r="R29" s="29"/>
      <c r="T29" s="30"/>
      <c r="U29" s="30"/>
      <c r="V29" s="30"/>
      <c r="W29" s="30"/>
      <c r="X29" s="30"/>
      <c r="Y29" s="30"/>
      <c r="AA29" s="45"/>
      <c r="AB29" s="46"/>
      <c r="AC29" s="46"/>
      <c r="AD29" s="46"/>
      <c r="AE29" s="46"/>
      <c r="AF29" s="47"/>
    </row>
    <row r="30" spans="6:32" x14ac:dyDescent="0.5">
      <c r="M30" s="29"/>
      <c r="N30" s="29"/>
      <c r="O30" s="29"/>
      <c r="P30" s="29"/>
      <c r="Q30" s="29"/>
      <c r="R30" s="29"/>
      <c r="T30" s="30"/>
      <c r="U30" s="30"/>
      <c r="V30" s="30"/>
      <c r="W30" s="30"/>
      <c r="X30" s="30"/>
      <c r="Y30" s="30"/>
      <c r="AA30" s="45"/>
      <c r="AB30" s="46"/>
      <c r="AC30" s="46"/>
      <c r="AD30" s="46"/>
      <c r="AE30" s="46"/>
      <c r="AF30" s="47"/>
    </row>
    <row r="31" spans="6:32" x14ac:dyDescent="0.5">
      <c r="AA31" s="45"/>
      <c r="AB31" s="46"/>
      <c r="AC31" s="46"/>
      <c r="AD31" s="46"/>
      <c r="AE31" s="46"/>
      <c r="AF31" s="47"/>
    </row>
    <row r="32" spans="6:32" x14ac:dyDescent="0.5">
      <c r="AA32" s="45"/>
      <c r="AB32" s="46"/>
      <c r="AC32" s="46"/>
      <c r="AD32" s="46"/>
      <c r="AE32" s="46"/>
      <c r="AF32" s="47"/>
    </row>
    <row r="33" spans="27:32" x14ac:dyDescent="0.5">
      <c r="AA33" s="45"/>
      <c r="AB33" s="46"/>
      <c r="AC33" s="46"/>
      <c r="AD33" s="46"/>
      <c r="AE33" s="46"/>
      <c r="AF33" s="47"/>
    </row>
    <row r="34" spans="27:32" x14ac:dyDescent="0.5">
      <c r="AA34" s="45"/>
      <c r="AB34" s="46"/>
      <c r="AC34" s="46"/>
      <c r="AD34" s="46"/>
      <c r="AE34" s="46"/>
      <c r="AF34" s="47"/>
    </row>
    <row r="35" spans="27:32" x14ac:dyDescent="0.5">
      <c r="AA35" s="45"/>
      <c r="AB35" s="46"/>
      <c r="AC35" s="46"/>
      <c r="AD35" s="46"/>
      <c r="AE35" s="46"/>
      <c r="AF35" s="47"/>
    </row>
    <row r="36" spans="27:32" x14ac:dyDescent="0.5">
      <c r="AA36" s="48"/>
      <c r="AB36" s="49"/>
      <c r="AC36" s="49"/>
      <c r="AD36" s="49"/>
      <c r="AE36" s="49"/>
      <c r="AF36" s="50"/>
    </row>
  </sheetData>
  <mergeCells count="9">
    <mergeCell ref="AA5:AF5"/>
    <mergeCell ref="F5:K5"/>
    <mergeCell ref="M5:R5"/>
    <mergeCell ref="M17:R27"/>
    <mergeCell ref="AA17:AF19"/>
    <mergeCell ref="AA20:AF36"/>
    <mergeCell ref="F17:K25"/>
    <mergeCell ref="T5:Y5"/>
    <mergeCell ref="T17:Y27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2C37D-DBD8-4FA6-86B5-E052BC3F1F4D}">
  <dimension ref="B2:F103"/>
  <sheetViews>
    <sheetView topLeftCell="A4" workbookViewId="0">
      <selection activeCell="B4" sqref="B4"/>
    </sheetView>
  </sheetViews>
  <sheetFormatPr defaultRowHeight="14.35" x14ac:dyDescent="0.5"/>
  <cols>
    <col min="1" max="1" width="3.1171875" customWidth="1"/>
    <col min="2" max="3" width="12.703125" bestFit="1" customWidth="1"/>
    <col min="4" max="4" width="2.41015625" customWidth="1"/>
    <col min="5" max="5" width="7" bestFit="1" customWidth="1"/>
    <col min="6" max="6" width="8" bestFit="1" customWidth="1"/>
  </cols>
  <sheetData>
    <row r="2" spans="2:6" x14ac:dyDescent="0.5">
      <c r="B2" s="60" t="s">
        <v>70</v>
      </c>
      <c r="C2" s="60"/>
      <c r="E2" s="60" t="s">
        <v>71</v>
      </c>
      <c r="F2" s="60"/>
    </row>
    <row r="3" spans="2:6" x14ac:dyDescent="0.5">
      <c r="B3" s="34" cm="1">
        <f t="array" ref="B3:C103">_xlfn.LET(
    _xlpm.A,{1,-0.05;0.1,0.99},
    _xlpm.B,_xlfn.MAP(aReshape(CHOOSE({1;2;3;4},_xlfn.SEQUENCE(,11,1,0),_xlfn.SEQUENCE(,29,0,0),_xlfn.SEQUENCE(,21,1,0),_xlfn.SEQUENCE(,40,0,0)),160,1),_xlfn.LAMBDA(_xlpm.row_,_xlfn.LAMBDA({0,0.1}*_xlpm.row_))),
    _xlpm.x_0,{0,2},
    _xlpm.scanv,_xlfn.SCAN(_xlfn.LAMBDA(_xlpm.x_0),_xlpm.B,_xlfn.LAMBDA(_xlpm.x_1,_xlpm.b,_xlfn.LAMBDA(MMULT(_xlpm.x_1(),_xlpm.A)+_xlpm.b()))),
    _xlfn.MAKEARRAY(11+29+21+40,2,
        _xlfn.LAMBDA(_xlpm.i,_xlpm.j,
            INDEX(EXPAND(_xlpm.scanv,_xlpm.i,1),1,_xlpm.j)))
)</f>
        <v>0.2</v>
      </c>
      <c r="C3">
        <v>2.08</v>
      </c>
      <c r="E3" s="34" cm="1">
        <f t="array" ref="E3:F32">_xlfn.LET(
    _xlpm.A,{0,1;1,1},
    _xlpm.B,_xlfn.BYROW(_xlfn.SEQUENCE(30,2,0,0),_xlfn.LAMBDA(_xlpm.row_,_xlfn.LAMBDA(_xlpm.row_))),
    _xlpm.x_0,{0,1},
    _xlpm.scanv,_xlfn.SCAN(_xlfn.LAMBDA(_xlpm.x_0),_xlpm.B,_xlfn.LAMBDA(_xlpm.x_1,_xlpm.b,_xlfn.LAMBDA(MMULT(_xlpm.x_1(),_xlpm.A)+_xlpm.b()))),
    _xlfn.MAKEARRAY(30,2,
        _xlfn.LAMBDA(_xlpm.i,_xlpm.j,
            INDEX(EXPAND(_xlpm.scanv,_xlpm.i,1),1,_xlpm.j)))
)</f>
        <v>1</v>
      </c>
      <c r="F3">
        <v>1</v>
      </c>
    </row>
    <row r="4" spans="2:6" x14ac:dyDescent="0.5">
      <c r="B4">
        <v>0.40800000000000003</v>
      </c>
      <c r="C4">
        <v>2.1492000000000004</v>
      </c>
      <c r="E4">
        <v>1</v>
      </c>
      <c r="F4">
        <v>2</v>
      </c>
    </row>
    <row r="5" spans="2:6" x14ac:dyDescent="0.5">
      <c r="B5">
        <v>0.62292000000000014</v>
      </c>
      <c r="C5">
        <v>2.2073080000000007</v>
      </c>
      <c r="E5">
        <v>2</v>
      </c>
      <c r="F5">
        <v>3</v>
      </c>
    </row>
    <row r="6" spans="2:6" x14ac:dyDescent="0.5">
      <c r="B6">
        <v>0.84365080000000026</v>
      </c>
      <c r="C6">
        <v>2.2540889200000005</v>
      </c>
      <c r="E6">
        <v>3</v>
      </c>
      <c r="F6">
        <v>5</v>
      </c>
    </row>
    <row r="7" spans="2:6" x14ac:dyDescent="0.5">
      <c r="B7">
        <v>1.0690596920000004</v>
      </c>
      <c r="C7">
        <v>2.2893654908000003</v>
      </c>
      <c r="E7">
        <v>5</v>
      </c>
      <c r="F7">
        <v>8</v>
      </c>
    </row>
    <row r="8" spans="2:6" x14ac:dyDescent="0.5">
      <c r="B8">
        <v>1.2979962410800003</v>
      </c>
      <c r="C8">
        <v>2.3130188512920005</v>
      </c>
      <c r="E8">
        <v>8</v>
      </c>
      <c r="F8">
        <v>13</v>
      </c>
    </row>
    <row r="9" spans="2:6" x14ac:dyDescent="0.5">
      <c r="B9">
        <v>1.5292981262092005</v>
      </c>
      <c r="C9">
        <v>2.3249888507250804</v>
      </c>
      <c r="E9">
        <v>13</v>
      </c>
      <c r="F9">
        <v>21</v>
      </c>
    </row>
    <row r="10" spans="2:6" x14ac:dyDescent="0.5">
      <c r="B10">
        <v>1.7617970112817085</v>
      </c>
      <c r="C10">
        <v>2.3252740559073697</v>
      </c>
      <c r="E10">
        <v>21</v>
      </c>
      <c r="F10">
        <v>34</v>
      </c>
    </row>
    <row r="11" spans="2:6" x14ac:dyDescent="0.5">
      <c r="B11">
        <v>1.9943244168724454</v>
      </c>
      <c r="C11">
        <v>2.3139314647842104</v>
      </c>
      <c r="E11">
        <v>34</v>
      </c>
      <c r="F11">
        <v>55</v>
      </c>
    </row>
    <row r="12" spans="2:6" x14ac:dyDescent="0.5">
      <c r="B12">
        <v>2.2257175633508663</v>
      </c>
      <c r="C12">
        <v>2.2910759292927461</v>
      </c>
      <c r="E12">
        <v>55</v>
      </c>
      <c r="F12">
        <v>89</v>
      </c>
    </row>
    <row r="13" spans="2:6" x14ac:dyDescent="0.5">
      <c r="B13">
        <v>2.4548251562801409</v>
      </c>
      <c r="C13">
        <v>2.2568792918322753</v>
      </c>
      <c r="E13">
        <v>89</v>
      </c>
      <c r="F13">
        <v>144</v>
      </c>
    </row>
    <row r="14" spans="2:6" x14ac:dyDescent="0.5">
      <c r="B14">
        <v>2.6805130854633683</v>
      </c>
      <c r="C14">
        <v>2.1115692410999456</v>
      </c>
      <c r="E14">
        <v>144</v>
      </c>
      <c r="F14">
        <v>233</v>
      </c>
    </row>
    <row r="15" spans="2:6" x14ac:dyDescent="0.5">
      <c r="B15">
        <v>2.891670009573363</v>
      </c>
      <c r="C15">
        <v>1.9564278944157776</v>
      </c>
      <c r="E15">
        <v>233</v>
      </c>
      <c r="F15">
        <v>377</v>
      </c>
    </row>
    <row r="16" spans="2:6" x14ac:dyDescent="0.5">
      <c r="B16">
        <v>3.0873127990149407</v>
      </c>
      <c r="C16">
        <v>1.7922801149929517</v>
      </c>
      <c r="E16">
        <v>377</v>
      </c>
      <c r="F16">
        <v>610</v>
      </c>
    </row>
    <row r="17" spans="2:6" x14ac:dyDescent="0.5">
      <c r="B17">
        <v>3.2665408105142357</v>
      </c>
      <c r="C17">
        <v>1.6199916738922751</v>
      </c>
      <c r="E17">
        <v>610</v>
      </c>
      <c r="F17">
        <v>987</v>
      </c>
    </row>
    <row r="18" spans="2:6" x14ac:dyDescent="0.5">
      <c r="B18">
        <v>3.4285399779034633</v>
      </c>
      <c r="C18">
        <v>1.4404647166276403</v>
      </c>
      <c r="E18">
        <v>987</v>
      </c>
      <c r="F18">
        <v>1597</v>
      </c>
    </row>
    <row r="19" spans="2:6" x14ac:dyDescent="0.5">
      <c r="B19">
        <v>3.5725864495662272</v>
      </c>
      <c r="C19">
        <v>1.2546330705661908</v>
      </c>
      <c r="E19">
        <v>1597</v>
      </c>
      <c r="F19">
        <v>2584</v>
      </c>
    </row>
    <row r="20" spans="2:6" x14ac:dyDescent="0.5">
      <c r="B20">
        <v>3.6980497566228463</v>
      </c>
      <c r="C20">
        <v>1.0634574173822176</v>
      </c>
      <c r="E20">
        <v>2584</v>
      </c>
      <c r="F20">
        <v>4181</v>
      </c>
    </row>
    <row r="21" spans="2:6" x14ac:dyDescent="0.5">
      <c r="B21">
        <v>3.8043954983610679</v>
      </c>
      <c r="C21">
        <v>0.86792035537725321</v>
      </c>
      <c r="E21">
        <v>4181</v>
      </c>
      <c r="F21">
        <v>6765</v>
      </c>
    </row>
    <row r="22" spans="2:6" x14ac:dyDescent="0.5">
      <c r="B22">
        <v>3.8911875338987931</v>
      </c>
      <c r="C22">
        <v>0.66902137690542729</v>
      </c>
      <c r="E22">
        <v>6765</v>
      </c>
      <c r="F22">
        <v>10946</v>
      </c>
    </row>
    <row r="23" spans="2:6" x14ac:dyDescent="0.5">
      <c r="B23">
        <v>3.9580896715893359</v>
      </c>
      <c r="C23">
        <v>0.4677717864414333</v>
      </c>
      <c r="E23">
        <v>10946</v>
      </c>
      <c r="F23">
        <v>17711</v>
      </c>
    </row>
    <row r="24" spans="2:6" x14ac:dyDescent="0.5">
      <c r="B24">
        <v>4.004866850233479</v>
      </c>
      <c r="C24">
        <v>0.26518958499755219</v>
      </c>
      <c r="E24">
        <v>17711</v>
      </c>
      <c r="F24">
        <v>28657</v>
      </c>
    </row>
    <row r="25" spans="2:6" x14ac:dyDescent="0.5">
      <c r="B25">
        <v>4.0313858087332344</v>
      </c>
      <c r="C25">
        <v>6.2294346635902664E-2</v>
      </c>
      <c r="E25">
        <v>28657</v>
      </c>
      <c r="F25">
        <v>46368</v>
      </c>
    </row>
    <row r="26" spans="2:6" x14ac:dyDescent="0.5">
      <c r="B26">
        <v>4.0376152433968242</v>
      </c>
      <c r="C26">
        <v>-0.13989788726711808</v>
      </c>
      <c r="E26">
        <v>46368</v>
      </c>
      <c r="F26">
        <v>75025</v>
      </c>
    </row>
    <row r="27" spans="2:6" x14ac:dyDescent="0.5">
      <c r="B27">
        <v>4.0236254546701122</v>
      </c>
      <c r="C27">
        <v>-0.34037967056428808</v>
      </c>
      <c r="E27">
        <v>75025</v>
      </c>
      <c r="F27">
        <v>121393</v>
      </c>
    </row>
    <row r="28" spans="2:6" x14ac:dyDescent="0.5">
      <c r="B28">
        <v>3.9895874876136834</v>
      </c>
      <c r="C28">
        <v>-0.53815714659215086</v>
      </c>
      <c r="E28">
        <v>121393</v>
      </c>
      <c r="F28">
        <v>196418</v>
      </c>
    </row>
    <row r="29" spans="2:6" x14ac:dyDescent="0.5">
      <c r="B29">
        <v>3.9357717729544683</v>
      </c>
      <c r="C29">
        <v>-0.7322549495069135</v>
      </c>
      <c r="E29">
        <v>196418</v>
      </c>
      <c r="F29">
        <v>317811</v>
      </c>
    </row>
    <row r="30" spans="2:6" x14ac:dyDescent="0.5">
      <c r="B30">
        <v>3.8625462780037769</v>
      </c>
      <c r="C30">
        <v>-0.92172098865956775</v>
      </c>
      <c r="E30">
        <v>317811</v>
      </c>
      <c r="F30">
        <v>514229</v>
      </c>
    </row>
    <row r="31" spans="2:6" x14ac:dyDescent="0.5">
      <c r="B31">
        <v>3.77037417913782</v>
      </c>
      <c r="C31">
        <v>-1.105631092673161</v>
      </c>
      <c r="E31">
        <v>514229</v>
      </c>
      <c r="F31">
        <v>832040</v>
      </c>
    </row>
    <row r="32" spans="2:6" x14ac:dyDescent="0.5">
      <c r="B32">
        <v>3.659811069870504</v>
      </c>
      <c r="C32">
        <v>-1.2830934907033202</v>
      </c>
      <c r="E32">
        <v>832040</v>
      </c>
      <c r="F32">
        <v>1346269</v>
      </c>
    </row>
    <row r="33" spans="2:3" x14ac:dyDescent="0.5">
      <c r="B33">
        <v>3.531501720800172</v>
      </c>
      <c r="C33">
        <v>-1.4532531092898122</v>
      </c>
    </row>
    <row r="34" spans="2:3" x14ac:dyDescent="0.5">
      <c r="B34">
        <v>3.3861764098711906</v>
      </c>
      <c r="C34">
        <v>-1.6152956642369227</v>
      </c>
    </row>
    <row r="35" spans="2:3" x14ac:dyDescent="0.5">
      <c r="B35">
        <v>3.2246468434474984</v>
      </c>
      <c r="C35">
        <v>-1.768451528088113</v>
      </c>
    </row>
    <row r="36" spans="2:3" x14ac:dyDescent="0.5">
      <c r="B36">
        <v>3.0478016906386873</v>
      </c>
      <c r="C36">
        <v>-1.9119993549796068</v>
      </c>
    </row>
    <row r="37" spans="2:3" x14ac:dyDescent="0.5">
      <c r="B37">
        <v>2.8566017551407268</v>
      </c>
      <c r="C37">
        <v>-2.0452694459617451</v>
      </c>
    </row>
    <row r="38" spans="2:3" x14ac:dyDescent="0.5">
      <c r="B38">
        <v>2.6520748105445522</v>
      </c>
      <c r="C38">
        <v>-2.1676468392591639</v>
      </c>
    </row>
    <row r="39" spans="2:3" x14ac:dyDescent="0.5">
      <c r="B39">
        <v>2.4353101266186359</v>
      </c>
      <c r="C39">
        <v>-2.2785741113937998</v>
      </c>
    </row>
    <row r="40" spans="2:3" x14ac:dyDescent="0.5">
      <c r="B40">
        <v>2.2074527154792558</v>
      </c>
      <c r="C40">
        <v>-2.3775538766107935</v>
      </c>
    </row>
    <row r="41" spans="2:3" x14ac:dyDescent="0.5">
      <c r="B41">
        <v>1.9696973278181764</v>
      </c>
      <c r="C41">
        <v>-2.4641509736186484</v>
      </c>
    </row>
    <row r="42" spans="2:3" x14ac:dyDescent="0.5">
      <c r="B42">
        <v>1.7232822304563116</v>
      </c>
      <c r="C42">
        <v>-2.5379943302733707</v>
      </c>
    </row>
    <row r="43" spans="2:3" x14ac:dyDescent="0.5">
      <c r="B43">
        <v>1.4694827974289746</v>
      </c>
      <c r="C43">
        <v>-2.4987784984934525</v>
      </c>
    </row>
    <row r="44" spans="2:3" x14ac:dyDescent="0.5">
      <c r="B44">
        <v>1.2196049475796293</v>
      </c>
      <c r="C44">
        <v>-2.4472648533799664</v>
      </c>
    </row>
    <row r="45" spans="2:3" x14ac:dyDescent="0.5">
      <c r="B45">
        <v>0.97487846224163266</v>
      </c>
      <c r="C45">
        <v>-2.383772452225148</v>
      </c>
    </row>
    <row r="46" spans="2:3" x14ac:dyDescent="0.5">
      <c r="B46">
        <v>0.73650121701911786</v>
      </c>
      <c r="C46">
        <v>-2.3086786508149779</v>
      </c>
    </row>
    <row r="47" spans="2:3" x14ac:dyDescent="0.5">
      <c r="B47">
        <v>0.50563335193762005</v>
      </c>
      <c r="C47">
        <v>-2.2224169251577837</v>
      </c>
    </row>
    <row r="48" spans="2:3" x14ac:dyDescent="0.5">
      <c r="B48">
        <v>0.28339165942184164</v>
      </c>
      <c r="C48">
        <v>-2.1254744235030869</v>
      </c>
    </row>
    <row r="49" spans="2:3" x14ac:dyDescent="0.5">
      <c r="B49">
        <v>7.0844217071532933E-2</v>
      </c>
      <c r="C49">
        <v>-2.0183892622391482</v>
      </c>
    </row>
    <row r="50" spans="2:3" x14ac:dyDescent="0.5">
      <c r="B50">
        <v>-0.1309947091523819</v>
      </c>
      <c r="C50">
        <v>-1.9017475804703334</v>
      </c>
    </row>
    <row r="51" spans="2:3" x14ac:dyDescent="0.5">
      <c r="B51">
        <v>-0.32116946719941525</v>
      </c>
      <c r="C51">
        <v>-1.7761803692080109</v>
      </c>
    </row>
    <row r="52" spans="2:3" x14ac:dyDescent="0.5">
      <c r="B52">
        <v>-0.49878750412021633</v>
      </c>
      <c r="C52">
        <v>-1.64236009215596</v>
      </c>
    </row>
    <row r="53" spans="2:3" x14ac:dyDescent="0.5">
      <c r="B53">
        <v>-0.66302351333581233</v>
      </c>
      <c r="C53">
        <v>-1.5009971160283895</v>
      </c>
    </row>
    <row r="54" spans="2:3" x14ac:dyDescent="0.5">
      <c r="B54">
        <v>-0.8131232249386513</v>
      </c>
      <c r="C54">
        <v>-1.352835969201315</v>
      </c>
    </row>
    <row r="55" spans="2:3" x14ac:dyDescent="0.5">
      <c r="B55">
        <v>-0.94840682185878278</v>
      </c>
      <c r="C55">
        <v>-1.1986514482623691</v>
      </c>
    </row>
    <row r="56" spans="2:3" x14ac:dyDescent="0.5">
      <c r="B56">
        <v>-1.0682719666850198</v>
      </c>
      <c r="C56">
        <v>-1.0392445926868061</v>
      </c>
    </row>
    <row r="57" spans="2:3" x14ac:dyDescent="0.5">
      <c r="B57">
        <v>-1.1721964259537003</v>
      </c>
      <c r="C57">
        <v>-0.87543854842568714</v>
      </c>
    </row>
    <row r="58" spans="2:3" x14ac:dyDescent="0.5">
      <c r="B58">
        <v>-1.259740280796269</v>
      </c>
      <c r="C58">
        <v>-0.70807434164374528</v>
      </c>
    </row>
    <row r="59" spans="2:3" x14ac:dyDescent="0.5">
      <c r="B59">
        <v>-1.3305477149606435</v>
      </c>
      <c r="C59">
        <v>-0.53800658418749436</v>
      </c>
    </row>
    <row r="60" spans="2:3" x14ac:dyDescent="0.5">
      <c r="B60">
        <v>-1.3843483733793929</v>
      </c>
      <c r="C60">
        <v>-0.3660991325975872</v>
      </c>
    </row>
    <row r="61" spans="2:3" x14ac:dyDescent="0.5">
      <c r="B61">
        <v>-1.4209582866391517</v>
      </c>
      <c r="C61">
        <v>-0.1932207226026417</v>
      </c>
    </row>
    <row r="62" spans="2:3" x14ac:dyDescent="0.5">
      <c r="B62">
        <v>-1.440280358899416</v>
      </c>
      <c r="C62">
        <v>-2.0240601044657691E-2</v>
      </c>
    </row>
    <row r="63" spans="2:3" x14ac:dyDescent="0.5">
      <c r="B63">
        <v>-1.4423044190038818</v>
      </c>
      <c r="C63">
        <v>0.15197582291075967</v>
      </c>
    </row>
    <row r="64" spans="2:3" x14ac:dyDescent="0.5">
      <c r="B64">
        <v>-1.4271068367128059</v>
      </c>
      <c r="C64">
        <v>0.22257128563184617</v>
      </c>
    </row>
    <row r="65" spans="2:3" x14ac:dyDescent="0.5">
      <c r="B65">
        <v>-1.4048497081496214</v>
      </c>
      <c r="C65">
        <v>0.29170091461116798</v>
      </c>
    </row>
    <row r="66" spans="2:3" x14ac:dyDescent="0.5">
      <c r="B66">
        <v>-1.3756796166885046</v>
      </c>
      <c r="C66">
        <v>0.35902639087253735</v>
      </c>
    </row>
    <row r="67" spans="2:3" x14ac:dyDescent="0.5">
      <c r="B67">
        <v>-1.3397769776012509</v>
      </c>
      <c r="C67">
        <v>0.42422010779823721</v>
      </c>
    </row>
    <row r="68" spans="2:3" x14ac:dyDescent="0.5">
      <c r="B68">
        <v>-1.2973549668214273</v>
      </c>
      <c r="C68">
        <v>0.48696675560031738</v>
      </c>
    </row>
    <row r="69" spans="2:3" x14ac:dyDescent="0.5">
      <c r="B69">
        <v>-1.2486582912613955</v>
      </c>
      <c r="C69">
        <v>0.54696483638538562</v>
      </c>
    </row>
    <row r="70" spans="2:3" x14ac:dyDescent="0.5">
      <c r="B70">
        <v>-1.1939618076228569</v>
      </c>
      <c r="C70">
        <v>0.6039281025846015</v>
      </c>
    </row>
    <row r="71" spans="2:3" x14ac:dyDescent="0.5">
      <c r="B71">
        <v>-1.1335689973643968</v>
      </c>
      <c r="C71">
        <v>0.65758691193989827</v>
      </c>
    </row>
    <row r="72" spans="2:3" x14ac:dyDescent="0.5">
      <c r="B72">
        <v>-1.067810306170407</v>
      </c>
      <c r="C72">
        <v>0.70768949268871906</v>
      </c>
    </row>
    <row r="73" spans="2:3" x14ac:dyDescent="0.5">
      <c r="B73">
        <v>-0.99704135690153506</v>
      </c>
      <c r="C73">
        <v>0.75400311307035217</v>
      </c>
    </row>
    <row r="74" spans="2:3" x14ac:dyDescent="0.5">
      <c r="B74">
        <v>-0.92164104559449989</v>
      </c>
      <c r="C74">
        <v>0.7963151497847254</v>
      </c>
    </row>
    <row r="75" spans="2:3" x14ac:dyDescent="0.5">
      <c r="B75">
        <v>-0.84200953061602735</v>
      </c>
      <c r="C75">
        <v>0.83443405056660314</v>
      </c>
    </row>
    <row r="76" spans="2:3" x14ac:dyDescent="0.5">
      <c r="B76">
        <v>-0.75856612555936698</v>
      </c>
      <c r="C76">
        <v>0.86819018659173852</v>
      </c>
    </row>
    <row r="77" spans="2:3" x14ac:dyDescent="0.5">
      <c r="B77">
        <v>-0.67174710690019312</v>
      </c>
      <c r="C77">
        <v>0.89743659100378947</v>
      </c>
    </row>
    <row r="78" spans="2:3" x14ac:dyDescent="0.5">
      <c r="B78">
        <v>-0.58200344779981417</v>
      </c>
      <c r="C78">
        <v>0.92204958043876128</v>
      </c>
    </row>
    <row r="79" spans="2:3" x14ac:dyDescent="0.5">
      <c r="B79">
        <v>-0.48979848975593804</v>
      </c>
      <c r="C79">
        <v>0.94192925702436436</v>
      </c>
    </row>
    <row r="80" spans="2:3" x14ac:dyDescent="0.5">
      <c r="B80">
        <v>-0.39560556405350161</v>
      </c>
      <c r="C80">
        <v>0.95699988894191756</v>
      </c>
    </row>
    <row r="81" spans="2:3" x14ac:dyDescent="0.5">
      <c r="B81">
        <v>-0.29990557515930982</v>
      </c>
      <c r="C81">
        <v>0.96721016825517347</v>
      </c>
    </row>
    <row r="82" spans="2:3" x14ac:dyDescent="0.5">
      <c r="B82">
        <v>-0.20318455833379245</v>
      </c>
      <c r="C82">
        <v>0.97253334533058722</v>
      </c>
    </row>
    <row r="83" spans="2:3" x14ac:dyDescent="0.5">
      <c r="B83">
        <v>-0.10593122380073372</v>
      </c>
      <c r="C83">
        <v>0.97296723979397104</v>
      </c>
    </row>
    <row r="84" spans="2:3" x14ac:dyDescent="0.5">
      <c r="B84">
        <v>-8.6344998213366136E-3</v>
      </c>
      <c r="C84">
        <v>0.96853412858606802</v>
      </c>
    </row>
    <row r="85" spans="2:3" x14ac:dyDescent="0.5">
      <c r="B85">
        <v>8.8218913037270197E-2</v>
      </c>
      <c r="C85">
        <v>0.95928051229127409</v>
      </c>
    </row>
    <row r="86" spans="2:3" x14ac:dyDescent="0.5">
      <c r="B86">
        <v>0.18414696426639759</v>
      </c>
      <c r="C86">
        <v>0.94527676151649787</v>
      </c>
    </row>
    <row r="87" spans="2:3" x14ac:dyDescent="0.5">
      <c r="B87">
        <v>0.2786746404180474</v>
      </c>
      <c r="C87">
        <v>0.92661664568801294</v>
      </c>
    </row>
    <row r="88" spans="2:3" x14ac:dyDescent="0.5">
      <c r="B88">
        <v>0.37133630498684872</v>
      </c>
      <c r="C88">
        <v>0.90341674721023035</v>
      </c>
    </row>
    <row r="89" spans="2:3" x14ac:dyDescent="0.5">
      <c r="B89">
        <v>0.46167797970787178</v>
      </c>
      <c r="C89">
        <v>0.87581576448878562</v>
      </c>
    </row>
    <row r="90" spans="2:3" x14ac:dyDescent="0.5">
      <c r="B90">
        <v>0.54925955615675037</v>
      </c>
      <c r="C90">
        <v>0.84397370785850412</v>
      </c>
    </row>
    <row r="91" spans="2:3" x14ac:dyDescent="0.5">
      <c r="B91">
        <v>0.63365692694260078</v>
      </c>
      <c r="C91">
        <v>0.80807099297208151</v>
      </c>
    </row>
    <row r="92" spans="2:3" x14ac:dyDescent="0.5">
      <c r="B92">
        <v>0.71446402623980898</v>
      </c>
      <c r="C92">
        <v>0.76830743669523061</v>
      </c>
    </row>
    <row r="93" spans="2:3" x14ac:dyDescent="0.5">
      <c r="B93">
        <v>0.79129476990933201</v>
      </c>
      <c r="C93">
        <v>0.72490116101628788</v>
      </c>
    </row>
    <row r="94" spans="2:3" x14ac:dyDescent="0.5">
      <c r="B94">
        <v>0.86378488601096082</v>
      </c>
      <c r="C94">
        <v>0.67808741091065838</v>
      </c>
    </row>
    <row r="95" spans="2:3" x14ac:dyDescent="0.5">
      <c r="B95">
        <v>0.93159362710202664</v>
      </c>
      <c r="C95">
        <v>0.62811729250100379</v>
      </c>
    </row>
    <row r="96" spans="2:3" x14ac:dyDescent="0.5">
      <c r="B96">
        <v>0.99440535635212701</v>
      </c>
      <c r="C96">
        <v>0.57525643822089234</v>
      </c>
    </row>
    <row r="97" spans="2:3" x14ac:dyDescent="0.5">
      <c r="B97">
        <v>1.0519310001742161</v>
      </c>
      <c r="C97">
        <v>0.51978360602107698</v>
      </c>
    </row>
    <row r="98" spans="2:3" x14ac:dyDescent="0.5">
      <c r="B98">
        <v>1.1039093607763237</v>
      </c>
      <c r="C98">
        <v>0.46198921995215542</v>
      </c>
    </row>
    <row r="99" spans="2:3" x14ac:dyDescent="0.5">
      <c r="B99">
        <v>1.1501082827715392</v>
      </c>
      <c r="C99">
        <v>0.40217385971381764</v>
      </c>
    </row>
    <row r="100" spans="2:3" x14ac:dyDescent="0.5">
      <c r="B100">
        <v>1.1903256687429209</v>
      </c>
      <c r="C100">
        <v>0.34064670697810251</v>
      </c>
    </row>
    <row r="101" spans="2:3" x14ac:dyDescent="0.5">
      <c r="B101">
        <v>1.2243903394407312</v>
      </c>
      <c r="C101">
        <v>0.27772395647117543</v>
      </c>
    </row>
    <row r="102" spans="2:3" x14ac:dyDescent="0.5">
      <c r="B102">
        <v>1.2521627350878488</v>
      </c>
      <c r="C102">
        <v>0.2137271999344271</v>
      </c>
    </row>
    <row r="103" spans="2:3" x14ac:dyDescent="0.5">
      <c r="B103">
        <v>1.2735354550812916</v>
      </c>
      <c r="C103">
        <v>0.14898179118069038</v>
      </c>
    </row>
  </sheetData>
  <mergeCells count="2">
    <mergeCell ref="B2:C2"/>
    <mergeCell ref="E2:F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D1621-6162-4DE3-A4D2-A9777D906102}">
  <dimension ref="B1:AK21"/>
  <sheetViews>
    <sheetView workbookViewId="0">
      <selection activeCell="S6" sqref="S6"/>
    </sheetView>
  </sheetViews>
  <sheetFormatPr defaultRowHeight="14.35" x14ac:dyDescent="0.5"/>
  <cols>
    <col min="1" max="1" width="3" customWidth="1"/>
    <col min="2" max="10" width="3" style="31" bestFit="1" customWidth="1"/>
    <col min="11" max="11" width="2.41015625" style="31" customWidth="1"/>
    <col min="12" max="12" width="3" style="31" bestFit="1" customWidth="1"/>
    <col min="13" max="13" width="2" customWidth="1"/>
    <col min="14" max="16" width="3" bestFit="1" customWidth="1"/>
    <col min="17" max="17" width="14.1171875" customWidth="1"/>
    <col min="18" max="18" width="3" customWidth="1"/>
    <col min="19" max="19" width="14" bestFit="1" customWidth="1"/>
    <col min="20" max="20" width="3.5859375" customWidth="1"/>
    <col min="21" max="21" width="3.1171875" customWidth="1"/>
    <col min="22" max="22" width="2.87890625" customWidth="1"/>
    <col min="23" max="24" width="3" bestFit="1" customWidth="1"/>
    <col min="25" max="26" width="3" customWidth="1"/>
  </cols>
  <sheetData>
    <row r="1" spans="2:37" x14ac:dyDescent="0.5">
      <c r="B1" s="31" t="s">
        <v>93</v>
      </c>
      <c r="C1" s="31">
        <v>5</v>
      </c>
      <c r="N1" t="s">
        <v>96</v>
      </c>
      <c r="O1">
        <v>2</v>
      </c>
    </row>
    <row r="2" spans="2:37" x14ac:dyDescent="0.5">
      <c r="B2" s="31" t="s">
        <v>94</v>
      </c>
      <c r="C2" s="31">
        <v>5</v>
      </c>
      <c r="N2" t="s">
        <v>97</v>
      </c>
      <c r="O2">
        <v>3</v>
      </c>
    </row>
    <row r="3" spans="2:37" x14ac:dyDescent="0.5">
      <c r="N3" s="33" t="s">
        <v>95</v>
      </c>
      <c r="O3">
        <f>(C1-O1+1)*(C2-O2+1)</f>
        <v>12</v>
      </c>
    </row>
    <row r="4" spans="2:37" x14ac:dyDescent="0.5">
      <c r="N4" s="33"/>
    </row>
    <row r="5" spans="2:37" x14ac:dyDescent="0.5">
      <c r="B5" s="35" t="str">
        <f ca="1">_xlfn.FORMULATEXT(B6)</f>
        <v>=SEQUENCE(C1,C2)</v>
      </c>
      <c r="L5" s="31" t="s">
        <v>92</v>
      </c>
      <c r="S5" t="s">
        <v>98</v>
      </c>
      <c r="V5" s="60" t="s">
        <v>16</v>
      </c>
      <c r="W5" s="60"/>
      <c r="X5" s="60"/>
      <c r="Y5" s="31"/>
      <c r="Z5" s="31"/>
      <c r="AB5" s="31" t="s">
        <v>99</v>
      </c>
      <c r="AC5" s="31"/>
      <c r="AD5" s="31"/>
    </row>
    <row r="6" spans="2:37" x14ac:dyDescent="0.5">
      <c r="B6" s="31" cm="1">
        <f t="array" ref="B6:F10">_xlfn.SEQUENCE(C1,C2)</f>
        <v>1</v>
      </c>
      <c r="C6" s="31">
        <v>2</v>
      </c>
      <c r="D6" s="31">
        <v>3</v>
      </c>
      <c r="E6" s="31">
        <v>4</v>
      </c>
      <c r="F6" s="31">
        <v>5</v>
      </c>
      <c r="L6" s="31">
        <v>1</v>
      </c>
      <c r="N6" cm="1">
        <f t="array" ref="N6:P7">subArray_i(_xlfn.ANCHORARRAY($B$6),$O$1,$O$2,L6)</f>
        <v>1</v>
      </c>
      <c r="O6">
        <v>2</v>
      </c>
      <c r="P6">
        <v>3</v>
      </c>
      <c r="S6" t="e" cm="1" vm="2">
        <f t="array" ref="S6:S17">_xlfn.MAP(_xlfn.SEQUENCE(O3),_xlfn.LAMBDA(_xlpm.val,_xlfn.LAMBDA(subArray_i(_xlfn.ANCHORARRAY(B6),O1,O2,_xlpm.val))))</f>
        <v>#VALUE!</v>
      </c>
      <c r="V6" cm="1">
        <f t="array" ref="V6:X7">EXPAND(_xlfn.MAP(_xlfn.SEQUENCE($O$3),_xlfn.LAMBDA(_xlpm.val,_xlfn.LAMBDA(subArray_i(_xlfn.ANCHORARRAY($B$6),$O$1,$O$2,_xlpm.val)))),L6,1)</f>
        <v>1</v>
      </c>
      <c r="W6">
        <v>2</v>
      </c>
      <c r="X6">
        <v>3</v>
      </c>
      <c r="AB6" s="37" cm="1">
        <f t="array" ref="AB6">_xlfn.LET(
    _xlpm.subarray_thunks,
        _xlfn.MAP(_xlfn.SEQUENCE(O3),
            _xlfn.LAMBDA(_xlpm.val,
                _xlfn.LAMBDA(subArray_i(_xlfn.ANCHORARRAY(B6),O1,O2,_xlpm.val))
            )
        ),
    _xlfn.REDUCE(
        0,
        CHOOSE({1,2,3},L6,L10,L14),
        _xlfn.LAMBDA(_xlpm.acc,_xlpm.idx,
            SUM(_xlpm.acc,INDEX(_xlpm.subarray_thunks,_xlpm.idx,1)())
        )
    )
)</f>
        <v>159</v>
      </c>
    </row>
    <row r="7" spans="2:37" ht="15" customHeight="1" x14ac:dyDescent="0.5">
      <c r="B7" s="31">
        <v>6</v>
      </c>
      <c r="C7" s="31">
        <v>7</v>
      </c>
      <c r="D7" s="31">
        <v>8</v>
      </c>
      <c r="E7" s="31">
        <v>9</v>
      </c>
      <c r="F7" s="31">
        <v>10</v>
      </c>
      <c r="N7">
        <v>6</v>
      </c>
      <c r="O7">
        <v>7</v>
      </c>
      <c r="P7">
        <v>8</v>
      </c>
      <c r="S7" t="e" vm="2">
        <v>#VALUE!</v>
      </c>
      <c r="V7">
        <v>6</v>
      </c>
      <c r="W7">
        <v>7</v>
      </c>
      <c r="X7">
        <v>8</v>
      </c>
      <c r="AB7" s="61" t="str">
        <f ca="1">_xlfn.FORMULATEXT(AB6)</f>
        <v>=LET(
    subarray_thunks,
        MAP(SEQUENCE(O3),
            LAMBDA(val,
                LAMBDA(subArray_i(B6#,O1,O2,val))
            )
        ),
    REDUCE(
        0,
        CHOOSE({1,2,3},L6,L10,L14),
        LAMBDA(acc,idx,
            SUM(acc,INDEX(subarray_thunks,idx,1)())
        )
    )
)</v>
      </c>
      <c r="AC7" s="61"/>
      <c r="AD7" s="61"/>
      <c r="AE7" s="61"/>
      <c r="AF7" s="61"/>
      <c r="AG7" s="36"/>
      <c r="AH7" s="36"/>
      <c r="AI7" s="36"/>
      <c r="AJ7" s="36"/>
      <c r="AK7" s="36"/>
    </row>
    <row r="8" spans="2:37" x14ac:dyDescent="0.5">
      <c r="B8" s="31">
        <v>11</v>
      </c>
      <c r="C8" s="31">
        <v>12</v>
      </c>
      <c r="D8" s="31">
        <v>13</v>
      </c>
      <c r="E8" s="31">
        <v>14</v>
      </c>
      <c r="F8" s="31">
        <v>15</v>
      </c>
      <c r="S8" t="e" vm="2">
        <v>#VALUE!</v>
      </c>
      <c r="AB8" s="61"/>
      <c r="AC8" s="61"/>
      <c r="AD8" s="61"/>
      <c r="AE8" s="61"/>
      <c r="AF8" s="61"/>
      <c r="AG8" s="36"/>
      <c r="AH8" s="36"/>
      <c r="AI8" s="36"/>
      <c r="AJ8" s="36"/>
      <c r="AK8" s="36"/>
    </row>
    <row r="9" spans="2:37" x14ac:dyDescent="0.5">
      <c r="B9" s="31">
        <v>16</v>
      </c>
      <c r="C9" s="31">
        <v>17</v>
      </c>
      <c r="D9" s="31">
        <v>18</v>
      </c>
      <c r="E9" s="31">
        <v>19</v>
      </c>
      <c r="F9" s="31">
        <v>20</v>
      </c>
      <c r="S9" t="e" vm="2">
        <v>#VALUE!</v>
      </c>
      <c r="AB9" s="61"/>
      <c r="AC9" s="61"/>
      <c r="AD9" s="61"/>
      <c r="AE9" s="61"/>
      <c r="AF9" s="61"/>
      <c r="AG9" s="36"/>
      <c r="AH9" s="36"/>
      <c r="AI9" s="36"/>
      <c r="AJ9" s="36"/>
      <c r="AK9" s="36"/>
    </row>
    <row r="10" spans="2:37" x14ac:dyDescent="0.5">
      <c r="B10" s="31">
        <v>21</v>
      </c>
      <c r="C10" s="31">
        <v>22</v>
      </c>
      <c r="D10" s="31">
        <v>23</v>
      </c>
      <c r="E10" s="31">
        <v>24</v>
      </c>
      <c r="F10" s="31">
        <v>25</v>
      </c>
      <c r="L10" s="31">
        <v>5</v>
      </c>
      <c r="N10" cm="1">
        <f t="array" ref="N10:P11">subArray_i(_xlfn.ANCHORARRAY($B$6),$O$1,$O$2,L10)</f>
        <v>7</v>
      </c>
      <c r="O10">
        <v>8</v>
      </c>
      <c r="P10">
        <v>9</v>
      </c>
      <c r="S10" t="e" vm="2">
        <v>#VALUE!</v>
      </c>
      <c r="V10" cm="1">
        <f t="array" ref="V10:X11">EXPAND(_xlfn.MAP(_xlfn.SEQUENCE($O$3),_xlfn.LAMBDA(_xlpm.val,_xlfn.LAMBDA(subArray_i(_xlfn.ANCHORARRAY($B$6),$O$1,$O$2,_xlpm.val)))),L10,1)</f>
        <v>7</v>
      </c>
      <c r="W10">
        <v>8</v>
      </c>
      <c r="X10">
        <v>9</v>
      </c>
      <c r="AB10" s="61"/>
      <c r="AC10" s="61"/>
      <c r="AD10" s="61"/>
      <c r="AE10" s="61"/>
      <c r="AF10" s="61"/>
      <c r="AG10" s="36"/>
      <c r="AH10" s="36"/>
      <c r="AI10" s="36"/>
      <c r="AJ10" s="36"/>
      <c r="AK10" s="36"/>
    </row>
    <row r="11" spans="2:37" x14ac:dyDescent="0.5">
      <c r="N11">
        <v>12</v>
      </c>
      <c r="O11">
        <v>13</v>
      </c>
      <c r="P11">
        <v>14</v>
      </c>
      <c r="S11" t="e" vm="2">
        <v>#VALUE!</v>
      </c>
      <c r="V11">
        <v>12</v>
      </c>
      <c r="W11">
        <v>13</v>
      </c>
      <c r="X11">
        <v>14</v>
      </c>
      <c r="AB11" s="61"/>
      <c r="AC11" s="61"/>
      <c r="AD11" s="61"/>
      <c r="AE11" s="61"/>
      <c r="AF11" s="61"/>
      <c r="AG11" s="36"/>
      <c r="AH11" s="36"/>
      <c r="AI11" s="36"/>
      <c r="AJ11" s="36"/>
      <c r="AK11" s="36"/>
    </row>
    <row r="12" spans="2:37" x14ac:dyDescent="0.5">
      <c r="S12" t="e" vm="2">
        <v>#VALUE!</v>
      </c>
      <c r="AB12" s="61"/>
      <c r="AC12" s="61"/>
      <c r="AD12" s="61"/>
      <c r="AE12" s="61"/>
      <c r="AF12" s="61"/>
      <c r="AG12" s="36"/>
    </row>
    <row r="13" spans="2:37" x14ac:dyDescent="0.5">
      <c r="S13" t="e" vm="2">
        <v>#VALUE!</v>
      </c>
      <c r="AB13" s="61"/>
      <c r="AC13" s="61"/>
      <c r="AD13" s="61"/>
      <c r="AE13" s="61"/>
      <c r="AF13" s="61"/>
      <c r="AG13" s="36"/>
    </row>
    <row r="14" spans="2:37" x14ac:dyDescent="0.5">
      <c r="L14" s="31">
        <v>6</v>
      </c>
      <c r="N14" cm="1">
        <f t="array" ref="N14:P15">subArray_i(_xlfn.ANCHORARRAY($B$6),$O$1,$O$2,L14)</f>
        <v>8</v>
      </c>
      <c r="O14">
        <v>9</v>
      </c>
      <c r="P14">
        <v>10</v>
      </c>
      <c r="S14" t="e" vm="2">
        <v>#VALUE!</v>
      </c>
      <c r="V14" cm="1">
        <f t="array" ref="V14:X15">EXPAND(_xlfn.MAP(_xlfn.SEQUENCE($O$3),_xlfn.LAMBDA(_xlpm.val,_xlfn.LAMBDA(subArray_i(_xlfn.ANCHORARRAY($B$6),$O$1,$O$2,_xlpm.val)))),L14,1)</f>
        <v>8</v>
      </c>
      <c r="W14">
        <v>9</v>
      </c>
      <c r="X14">
        <v>10</v>
      </c>
      <c r="AB14" s="61"/>
      <c r="AC14" s="61"/>
      <c r="AD14" s="61"/>
      <c r="AE14" s="61"/>
      <c r="AF14" s="61"/>
      <c r="AG14" s="36"/>
    </row>
    <row r="15" spans="2:37" x14ac:dyDescent="0.5">
      <c r="N15">
        <v>13</v>
      </c>
      <c r="O15">
        <v>14</v>
      </c>
      <c r="P15">
        <v>15</v>
      </c>
      <c r="S15" t="e" vm="2">
        <v>#VALUE!</v>
      </c>
      <c r="V15">
        <v>13</v>
      </c>
      <c r="W15">
        <v>14</v>
      </c>
      <c r="X15">
        <v>15</v>
      </c>
      <c r="AB15" s="61"/>
      <c r="AC15" s="61"/>
      <c r="AD15" s="61"/>
      <c r="AE15" s="61"/>
      <c r="AF15" s="61"/>
      <c r="AG15" s="36"/>
    </row>
    <row r="16" spans="2:37" x14ac:dyDescent="0.5">
      <c r="S16" t="e" vm="2">
        <v>#VALUE!</v>
      </c>
      <c r="AB16" s="61"/>
      <c r="AC16" s="61"/>
      <c r="AD16" s="61"/>
      <c r="AE16" s="61"/>
      <c r="AF16" s="61"/>
      <c r="AG16" s="36"/>
    </row>
    <row r="17" spans="14:33" x14ac:dyDescent="0.5">
      <c r="S17" t="e" vm="2">
        <v>#VALUE!</v>
      </c>
      <c r="AB17" s="61"/>
      <c r="AC17" s="61"/>
      <c r="AD17" s="61"/>
      <c r="AE17" s="61"/>
      <c r="AF17" s="61"/>
      <c r="AG17" s="36"/>
    </row>
    <row r="18" spans="14:33" x14ac:dyDescent="0.5">
      <c r="AB18" s="61"/>
      <c r="AC18" s="61"/>
      <c r="AD18" s="61"/>
      <c r="AE18" s="61"/>
      <c r="AF18" s="61"/>
      <c r="AG18" s="36"/>
    </row>
    <row r="19" spans="14:33" x14ac:dyDescent="0.5">
      <c r="N19" s="60" t="s">
        <v>99</v>
      </c>
      <c r="O19" s="60"/>
      <c r="P19" s="60"/>
      <c r="V19" s="60" t="s">
        <v>99</v>
      </c>
      <c r="W19" s="60"/>
      <c r="X19" s="60"/>
      <c r="Y19" s="31"/>
      <c r="Z19" s="31"/>
      <c r="AB19" s="61"/>
      <c r="AC19" s="61"/>
      <c r="AD19" s="61"/>
      <c r="AE19" s="61"/>
      <c r="AF19" s="61"/>
      <c r="AG19" s="36"/>
    </row>
    <row r="20" spans="14:33" x14ac:dyDescent="0.5">
      <c r="N20" s="62">
        <f>SUM(_xlfn.ANCHORARRAY(N6),_xlfn.ANCHORARRAY(N10),_xlfn.ANCHORARRAY(N14))</f>
        <v>159</v>
      </c>
      <c r="O20" s="62"/>
      <c r="P20" s="62"/>
      <c r="V20" s="62">
        <f>SUM(_xlfn.ANCHORARRAY(V6),_xlfn.ANCHORARRAY(V10),_xlfn.ANCHORARRAY(V14))</f>
        <v>159</v>
      </c>
      <c r="W20" s="62"/>
      <c r="X20" s="62"/>
      <c r="AB20" s="61"/>
      <c r="AC20" s="61"/>
      <c r="AD20" s="61"/>
      <c r="AE20" s="61"/>
      <c r="AF20" s="61"/>
      <c r="AG20" s="36"/>
    </row>
    <row r="21" spans="14:33" ht="15" customHeight="1" x14ac:dyDescent="0.5">
      <c r="N21" t="str">
        <f ca="1">_xlfn.FORMULATEXT(N20)</f>
        <v>=SUM(N6#,N10#,N14#)</v>
      </c>
      <c r="V21" t="str">
        <f ca="1">_xlfn.FORMULATEXT(V20)</f>
        <v>=SUM(V6#,V10#,V14#)</v>
      </c>
      <c r="AB21" s="61"/>
      <c r="AC21" s="61"/>
      <c r="AD21" s="61"/>
      <c r="AE21" s="61"/>
      <c r="AF21" s="61"/>
      <c r="AG21" s="36"/>
    </row>
  </sheetData>
  <mergeCells count="6">
    <mergeCell ref="AB7:AF21"/>
    <mergeCell ref="V5:X5"/>
    <mergeCell ref="V19:X19"/>
    <mergeCell ref="V20:X20"/>
    <mergeCell ref="N19:P19"/>
    <mergeCell ref="N20:P2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DB12-CD04-4DD3-83DF-6261E82014DB}">
  <dimension ref="B2:T20"/>
  <sheetViews>
    <sheetView tabSelected="1" workbookViewId="0">
      <selection activeCell="Q5" sqref="Q5"/>
    </sheetView>
  </sheetViews>
  <sheetFormatPr defaultRowHeight="14.35" x14ac:dyDescent="0.5"/>
  <sheetData>
    <row r="2" spans="2:20" x14ac:dyDescent="0.5">
      <c r="B2" cm="1">
        <f t="array" ref="B2">_xlfn.MAKEARRAY(,,_xlfn.LAMBDA(_xlpm.i,_xlpm.j,_xlpm.i+_xlpm.j))</f>
        <v>2</v>
      </c>
      <c r="C2" t="str">
        <f ca="1">_xlfn.FORMULATEXT(B2)</f>
        <v>=MAKEARRAY(,,LAMBDA(i,j,i+j))</v>
      </c>
    </row>
    <row r="4" spans="2:20" x14ac:dyDescent="0.5">
      <c r="L4" s="60" t="s">
        <v>130</v>
      </c>
      <c r="M4" s="60"/>
      <c r="N4" s="60"/>
      <c r="O4" s="60"/>
      <c r="Q4" s="60" t="s">
        <v>133</v>
      </c>
      <c r="R4" s="60"/>
      <c r="S4" s="60"/>
      <c r="T4" s="60"/>
    </row>
    <row r="5" spans="2:20" x14ac:dyDescent="0.5">
      <c r="B5" cm="1">
        <f t="array" ref="B5:D7">_xlfn.SEQUENCE(3,3)</f>
        <v>1</v>
      </c>
      <c r="C5">
        <v>2</v>
      </c>
      <c r="D5">
        <v>3</v>
      </c>
      <c r="F5" cm="1">
        <f t="array" ref="F5:I8">_xlfn.SEQUENCE(4,4)</f>
        <v>1</v>
      </c>
      <c r="G5">
        <v>2</v>
      </c>
      <c r="H5">
        <v>3</v>
      </c>
      <c r="I5">
        <v>4</v>
      </c>
      <c r="L5" cm="1">
        <f t="array" ref="L5:O8">_xlfn.LAMBDA(_xlop.i,_xlop.j,_xlop.fn,
    _xlfn.LET(
        _xlpm.i_,IF(_xlfn.ISOMITTED(_xlpm.i),_xlfn.SEQUENCE(1,_xlpm.j),IF(TYPE(_xlpm.i)=64,_xlpm.i/_xlpm.i,QUOTIENT(_xlfn.SEQUENCE(_xlpm.i,_xlpm.j)-1,_xlpm.j)+1)),
        _xlpm.j_,IF(_xlfn.ISOMITTED(_xlpm.j),_xlfn.SEQUENCE(_xlpm.i,1),IF(TYPE(_xlpm.j)=64,_xlpm.j/_xlpm.j,MOD(_xlfn.SEQUENCE(_xlpm.i,_xlpm.j)-1,_xlpm.j)+1)),
        _xlfn.MAP(_xlpm.i_,_xlpm.j_,_xlpm.fn)
    )
)(_xlfn.ANCHORARRAY(B5),_xlfn.ANCHORARRAY(F5),_xlfn.LAMBDA(_xlpm.i,_xlpm.j,_xlpm.i+_xlpm.j))</f>
        <v>2</v>
      </c>
      <c r="M5">
        <v>2</v>
      </c>
      <c r="N5">
        <v>2</v>
      </c>
      <c r="O5" t="e">
        <v>#N/A</v>
      </c>
      <c r="Q5" cm="1">
        <f t="array" ref="Q5:T8">_xlfn.MAKEARRAY(_xlfn.ANCHORARRAY(B5),_xlfn.ANCHORARRAY(F5),_xlfn.LAMBDA(_xlpm.i,_xlpm.j,_xlpm.i+_xlpm.j))</f>
        <v>2</v>
      </c>
      <c r="R5">
        <v>2</v>
      </c>
      <c r="S5">
        <v>2</v>
      </c>
      <c r="T5">
        <v>0</v>
      </c>
    </row>
    <row r="6" spans="2:20" x14ac:dyDescent="0.5">
      <c r="B6">
        <v>4</v>
      </c>
      <c r="C6">
        <v>5</v>
      </c>
      <c r="D6">
        <v>6</v>
      </c>
      <c r="F6">
        <v>5</v>
      </c>
      <c r="G6">
        <v>6</v>
      </c>
      <c r="H6">
        <v>7</v>
      </c>
      <c r="I6">
        <v>8</v>
      </c>
      <c r="L6">
        <v>2</v>
      </c>
      <c r="M6">
        <v>2</v>
      </c>
      <c r="N6">
        <v>2</v>
      </c>
      <c r="O6" t="e">
        <v>#N/A</v>
      </c>
      <c r="Q6" t="e">
        <v>#N/A</v>
      </c>
      <c r="R6" t="e">
        <v>#N/A</v>
      </c>
      <c r="S6" t="e">
        <v>#N/A</v>
      </c>
      <c r="T6">
        <v>0</v>
      </c>
    </row>
    <row r="7" spans="2:20" x14ac:dyDescent="0.5">
      <c r="B7">
        <v>7</v>
      </c>
      <c r="C7">
        <v>8</v>
      </c>
      <c r="D7">
        <v>9</v>
      </c>
      <c r="F7">
        <v>9</v>
      </c>
      <c r="G7">
        <v>10</v>
      </c>
      <c r="H7">
        <v>11</v>
      </c>
      <c r="I7">
        <v>12</v>
      </c>
      <c r="L7">
        <v>2</v>
      </c>
      <c r="M7">
        <v>2</v>
      </c>
      <c r="N7">
        <v>2</v>
      </c>
      <c r="O7" t="e">
        <v>#N/A</v>
      </c>
      <c r="Q7" t="e">
        <v>#N/A</v>
      </c>
      <c r="R7" t="e">
        <v>#N/A</v>
      </c>
      <c r="S7" t="e">
        <v>#N/A</v>
      </c>
      <c r="T7">
        <v>0</v>
      </c>
    </row>
    <row r="8" spans="2:20" x14ac:dyDescent="0.5">
      <c r="F8">
        <v>13</v>
      </c>
      <c r="G8">
        <v>14</v>
      </c>
      <c r="H8">
        <v>15</v>
      </c>
      <c r="I8">
        <v>16</v>
      </c>
      <c r="L8" t="e">
        <v>#N/A</v>
      </c>
      <c r="M8" t="e">
        <v>#N/A</v>
      </c>
      <c r="N8" t="e">
        <v>#N/A</v>
      </c>
      <c r="O8" t="e">
        <v>#N/A</v>
      </c>
      <c r="Q8">
        <v>0</v>
      </c>
      <c r="R8">
        <v>0</v>
      </c>
      <c r="S8">
        <v>0</v>
      </c>
      <c r="T8">
        <v>0</v>
      </c>
    </row>
    <row r="10" spans="2:20" x14ac:dyDescent="0.5">
      <c r="L10" s="60" t="s">
        <v>131</v>
      </c>
      <c r="M10" s="60"/>
      <c r="N10" s="60"/>
      <c r="O10" s="60"/>
    </row>
    <row r="11" spans="2:20" x14ac:dyDescent="0.5">
      <c r="L11" cm="1">
        <f t="array" ref="L11:O14">_xlfn.LAMBDA(_xlop.i,_xlop.j,_xlop.fn,
    _xlfn.LET(
        _xlpm.i_,IF(_xlfn.ISOMITTED(_xlpm.i),_xlpm.j/_xlpm.j,IF(TYPE(_xlpm.i)=64,_xlpm.i/_xlpm.i,_xlpm.i)),
        _xlpm.j_,IF(_xlfn.ISOMITTED(_xlpm.j),_xlpm.i/_xlpm.i,IF(TYPE(_xlpm.j)=64,_xlpm.j/_xlpm.j,_xlpm.j)),
        _xlfn.MAP(_xlpm.i_,_xlpm.j_,_xlpm.fn)
    )
)(_xlfn.ANCHORARRAY(B5),_xlfn.ANCHORARRAY(F5),_xlfn.LAMBDA(_xlpm.i,_xlpm.j,_xlpm.i+_xlpm.j))</f>
        <v>2</v>
      </c>
      <c r="M11">
        <v>2</v>
      </c>
      <c r="N11">
        <v>2</v>
      </c>
      <c r="O11" t="e">
        <v>#N/A</v>
      </c>
    </row>
    <row r="12" spans="2:20" x14ac:dyDescent="0.5">
      <c r="L12">
        <v>2</v>
      </c>
      <c r="M12">
        <v>2</v>
      </c>
      <c r="N12">
        <v>2</v>
      </c>
      <c r="O12" t="e">
        <v>#N/A</v>
      </c>
    </row>
    <row r="13" spans="2:20" x14ac:dyDescent="0.5">
      <c r="L13">
        <v>2</v>
      </c>
      <c r="M13">
        <v>2</v>
      </c>
      <c r="N13">
        <v>2</v>
      </c>
      <c r="O13" t="e">
        <v>#N/A</v>
      </c>
    </row>
    <row r="14" spans="2:20" x14ac:dyDescent="0.5">
      <c r="L14" t="e">
        <v>#N/A</v>
      </c>
      <c r="M14" t="e">
        <v>#N/A</v>
      </c>
      <c r="N14" t="e">
        <v>#N/A</v>
      </c>
      <c r="O14" t="e">
        <v>#N/A</v>
      </c>
    </row>
    <row r="16" spans="2:20" x14ac:dyDescent="0.5">
      <c r="L16" s="60" t="s">
        <v>132</v>
      </c>
      <c r="M16" s="60"/>
      <c r="N16" s="60"/>
      <c r="O16" s="60"/>
    </row>
    <row r="17" spans="12:15" x14ac:dyDescent="0.5">
      <c r="L17" cm="1">
        <f t="array" ref="L17:O20">arrayMake(_xlfn.ANCHORARRAY(B5),_xlfn.ANCHORARRAY(F5),_xlfn.LAMBDA(_xlpm.i,_xlpm.j,_xlpm.i+_xlpm.j))</f>
        <v>2</v>
      </c>
      <c r="M17">
        <v>2</v>
      </c>
      <c r="N17">
        <v>2</v>
      </c>
      <c r="O17" t="e">
        <v>#N/A</v>
      </c>
    </row>
    <row r="18" spans="12:15" x14ac:dyDescent="0.5">
      <c r="L18">
        <v>2</v>
      </c>
      <c r="M18">
        <v>2</v>
      </c>
      <c r="N18">
        <v>2</v>
      </c>
      <c r="O18" t="e">
        <v>#N/A</v>
      </c>
    </row>
    <row r="19" spans="12:15" x14ac:dyDescent="0.5">
      <c r="L19">
        <v>2</v>
      </c>
      <c r="M19">
        <v>2</v>
      </c>
      <c r="N19">
        <v>2</v>
      </c>
      <c r="O19" t="e">
        <v>#N/A</v>
      </c>
    </row>
    <row r="20" spans="12:15" x14ac:dyDescent="0.5">
      <c r="L20" t="e">
        <v>#N/A</v>
      </c>
      <c r="M20" t="e">
        <v>#N/A</v>
      </c>
      <c r="N20" t="e">
        <v>#N/A</v>
      </c>
      <c r="O20" t="e">
        <v>#N/A</v>
      </c>
    </row>
  </sheetData>
  <mergeCells count="4">
    <mergeCell ref="L4:O4"/>
    <mergeCell ref="L10:O10"/>
    <mergeCell ref="L16:O16"/>
    <mergeCell ref="Q4:T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A0EC7-187E-4D5B-9014-F5F956917EA7}">
  <dimension ref="B1:AK20"/>
  <sheetViews>
    <sheetView workbookViewId="0">
      <selection activeCell="S2" sqref="S2"/>
    </sheetView>
  </sheetViews>
  <sheetFormatPr defaultColWidth="2.29296875" defaultRowHeight="14.35" x14ac:dyDescent="0.5"/>
  <cols>
    <col min="2" max="5" width="2.76171875" bestFit="1" customWidth="1"/>
    <col min="7" max="7" width="1.76171875" bestFit="1" customWidth="1"/>
    <col min="9" max="11" width="2.76171875" bestFit="1" customWidth="1"/>
    <col min="13" max="13" width="14.1171875" bestFit="1" customWidth="1"/>
    <col min="14" max="14" width="2.76171875" bestFit="1" customWidth="1"/>
    <col min="15" max="15" width="1.76171875" bestFit="1" customWidth="1"/>
    <col min="16" max="16" width="2.76171875" bestFit="1" customWidth="1"/>
    <col min="17" max="17" width="1.76171875" bestFit="1" customWidth="1"/>
    <col min="19" max="19" width="2.76171875" bestFit="1" customWidth="1"/>
    <col min="20" max="20" width="5.234375" bestFit="1" customWidth="1"/>
    <col min="21" max="21" width="2.76171875" bestFit="1" customWidth="1"/>
    <col min="22" max="24" width="2.76171875" customWidth="1"/>
    <col min="25" max="35" width="2.76171875" bestFit="1" customWidth="1"/>
    <col min="36" max="37" width="1.76171875" bestFit="1" customWidth="1"/>
  </cols>
  <sheetData>
    <row r="1" spans="2:37" x14ac:dyDescent="0.5">
      <c r="S1" s="60" t="s">
        <v>123</v>
      </c>
      <c r="T1" s="60"/>
      <c r="U1" s="60"/>
      <c r="V1" s="32"/>
      <c r="W1" s="32"/>
      <c r="X1" s="32"/>
      <c r="Z1" s="60" t="s">
        <v>128</v>
      </c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</row>
    <row r="2" spans="2:37" x14ac:dyDescent="0.5">
      <c r="B2" cm="1">
        <f t="array" ref="B2:E4">{14,59,12,81;60,13,81,61;14,63,17,38}</f>
        <v>14</v>
      </c>
      <c r="C2">
        <v>59</v>
      </c>
      <c r="D2">
        <v>12</v>
      </c>
      <c r="E2">
        <v>81</v>
      </c>
      <c r="G2" cm="1">
        <f t="array" ref="G2:G5">_xlfn.SEQUENCE(4)</f>
        <v>1</v>
      </c>
      <c r="I2" cm="1">
        <f t="array" ref="I2:K5">{40,25,68;17,82,33;57,84,14;21,75,85}</f>
        <v>40</v>
      </c>
      <c r="J2">
        <v>25</v>
      </c>
      <c r="K2">
        <v>68</v>
      </c>
      <c r="M2" t="str">
        <f ca="1">_xlfn.FORMULATEXT(N2)</f>
        <v>=ROWS(B2#)</v>
      </c>
      <c r="N2">
        <f>ROWS(_xlfn.ANCHORARRAY(B2))</f>
        <v>3</v>
      </c>
      <c r="O2">
        <f>ROWS(_xlfn.ANCHORARRAY(G2))</f>
        <v>4</v>
      </c>
      <c r="P2">
        <f>ROWS(_xlfn.ANCHORARRAY(I2))</f>
        <v>4</v>
      </c>
      <c r="S2" cm="1">
        <f t="array" ref="S2:U15">appendRecord(aRecord(_xlfn.ANCHORARRAY(B2)),appendRecord(aRecord(_xlfn.ANCHORARRAY(G2)),aRecord(_xlfn.ANCHORARRAY(I2))))</f>
        <v>3</v>
      </c>
      <c r="T2">
        <v>4</v>
      </c>
      <c r="U2">
        <v>4</v>
      </c>
      <c r="Z2" cm="1">
        <f t="array" ref="Z2:AK9">_xlfn.LET(
    _xlpm.first,aRecord(subArray_i(_xlfn.ANCHORARRAY(Subarrays!B6),Subarrays!O1,Subarrays!O2,1)),
    _xlpm.storeArray,
        _xlfn.LAMBDA(_xlpm.stored,_xlpm.val,
            appendRecord(
                aRecord(subArray_i(_xlfn.ANCHORARRAY(Subarrays!B6),Subarrays!O1,Subarrays!O2,_xlpm.val)),
                _xlpm.stored)),
    _xlfn.REDUCE(_xlpm.first,_xlfn.SEQUENCE(Subarrays!O3-1,1,2,1),_xlpm.storeArray)
)</f>
        <v>2</v>
      </c>
      <c r="AA2">
        <v>2</v>
      </c>
      <c r="AB2">
        <v>2</v>
      </c>
      <c r="AC2">
        <v>2</v>
      </c>
      <c r="AD2">
        <v>2</v>
      </c>
      <c r="AE2">
        <v>2</v>
      </c>
      <c r="AF2">
        <v>2</v>
      </c>
      <c r="AG2">
        <v>2</v>
      </c>
      <c r="AH2">
        <v>2</v>
      </c>
      <c r="AI2">
        <v>2</v>
      </c>
      <c r="AJ2">
        <v>2</v>
      </c>
      <c r="AK2">
        <v>2</v>
      </c>
    </row>
    <row r="3" spans="2:37" x14ac:dyDescent="0.5">
      <c r="B3">
        <v>60</v>
      </c>
      <c r="C3">
        <v>13</v>
      </c>
      <c r="D3">
        <v>81</v>
      </c>
      <c r="E3">
        <v>61</v>
      </c>
      <c r="G3">
        <v>2</v>
      </c>
      <c r="I3">
        <v>17</v>
      </c>
      <c r="J3">
        <v>82</v>
      </c>
      <c r="K3">
        <v>33</v>
      </c>
      <c r="M3" t="str">
        <f t="shared" ref="M3:M4" ca="1" si="0">_xlfn.FORMULATEXT(N3)</f>
        <v>=COLUMNS(B2#)</v>
      </c>
      <c r="N3">
        <f>COLUMNS(_xlfn.ANCHORARRAY(B2))</f>
        <v>4</v>
      </c>
      <c r="O3">
        <f>COLUMNS(_xlfn.ANCHORARRAY(G2))</f>
        <v>1</v>
      </c>
      <c r="P3">
        <f>COLUMNS(_xlfn.ANCHORARRAY(I2))</f>
        <v>3</v>
      </c>
      <c r="S3">
        <v>4</v>
      </c>
      <c r="T3">
        <v>1</v>
      </c>
      <c r="U3">
        <v>3</v>
      </c>
      <c r="Z3">
        <v>3</v>
      </c>
      <c r="AA3">
        <v>3</v>
      </c>
      <c r="AB3">
        <v>3</v>
      </c>
      <c r="AC3">
        <v>3</v>
      </c>
      <c r="AD3">
        <v>3</v>
      </c>
      <c r="AE3">
        <v>3</v>
      </c>
      <c r="AF3">
        <v>3</v>
      </c>
      <c r="AG3">
        <v>3</v>
      </c>
      <c r="AH3">
        <v>3</v>
      </c>
      <c r="AI3">
        <v>3</v>
      </c>
      <c r="AJ3">
        <v>3</v>
      </c>
      <c r="AK3">
        <v>3</v>
      </c>
    </row>
    <row r="4" spans="2:37" x14ac:dyDescent="0.5">
      <c r="B4">
        <v>14</v>
      </c>
      <c r="C4">
        <v>63</v>
      </c>
      <c r="D4">
        <v>17</v>
      </c>
      <c r="E4">
        <v>38</v>
      </c>
      <c r="G4">
        <v>3</v>
      </c>
      <c r="I4">
        <v>57</v>
      </c>
      <c r="J4">
        <v>84</v>
      </c>
      <c r="K4">
        <v>14</v>
      </c>
      <c r="M4" t="str">
        <f t="shared" ca="1" si="0"/>
        <v>=aReshape(B2#)</v>
      </c>
      <c r="N4" cm="1">
        <f t="array" ref="N4:N15">aReshape(_xlfn.ANCHORARRAY(B2))</f>
        <v>14</v>
      </c>
      <c r="O4" cm="1">
        <f t="array" ref="O4:O7">aReshape(_xlfn.ANCHORARRAY(G2))</f>
        <v>1</v>
      </c>
      <c r="P4" cm="1">
        <f t="array" ref="P4:P15">aReshape(_xlfn.ANCHORARRAY(I2))</f>
        <v>40</v>
      </c>
      <c r="S4">
        <v>14</v>
      </c>
      <c r="T4">
        <v>1</v>
      </c>
      <c r="U4">
        <v>40</v>
      </c>
      <c r="Z4">
        <v>18</v>
      </c>
      <c r="AA4">
        <v>17</v>
      </c>
      <c r="AB4">
        <v>16</v>
      </c>
      <c r="AC4">
        <v>13</v>
      </c>
      <c r="AD4">
        <v>12</v>
      </c>
      <c r="AE4">
        <v>11</v>
      </c>
      <c r="AF4">
        <v>8</v>
      </c>
      <c r="AG4">
        <v>7</v>
      </c>
      <c r="AH4">
        <v>6</v>
      </c>
      <c r="AI4">
        <v>3</v>
      </c>
      <c r="AJ4">
        <v>2</v>
      </c>
      <c r="AK4">
        <v>1</v>
      </c>
    </row>
    <row r="5" spans="2:37" x14ac:dyDescent="0.5">
      <c r="G5">
        <v>4</v>
      </c>
      <c r="I5">
        <v>21</v>
      </c>
      <c r="J5">
        <v>75</v>
      </c>
      <c r="K5">
        <v>85</v>
      </c>
      <c r="N5">
        <v>59</v>
      </c>
      <c r="O5">
        <v>2</v>
      </c>
      <c r="P5">
        <v>25</v>
      </c>
      <c r="S5">
        <v>59</v>
      </c>
      <c r="T5">
        <v>2</v>
      </c>
      <c r="U5">
        <v>25</v>
      </c>
      <c r="Z5">
        <v>19</v>
      </c>
      <c r="AA5">
        <v>18</v>
      </c>
      <c r="AB5">
        <v>17</v>
      </c>
      <c r="AC5">
        <v>14</v>
      </c>
      <c r="AD5">
        <v>13</v>
      </c>
      <c r="AE5">
        <v>12</v>
      </c>
      <c r="AF5">
        <v>9</v>
      </c>
      <c r="AG5">
        <v>8</v>
      </c>
      <c r="AH5">
        <v>7</v>
      </c>
      <c r="AI5">
        <v>4</v>
      </c>
      <c r="AJ5">
        <v>3</v>
      </c>
      <c r="AK5">
        <v>2</v>
      </c>
    </row>
    <row r="6" spans="2:37" x14ac:dyDescent="0.5">
      <c r="N6">
        <v>12</v>
      </c>
      <c r="O6">
        <v>3</v>
      </c>
      <c r="P6">
        <v>68</v>
      </c>
      <c r="S6">
        <v>12</v>
      </c>
      <c r="T6">
        <v>3</v>
      </c>
      <c r="U6">
        <v>68</v>
      </c>
      <c r="Z6">
        <v>20</v>
      </c>
      <c r="AA6">
        <v>19</v>
      </c>
      <c r="AB6">
        <v>18</v>
      </c>
      <c r="AC6">
        <v>15</v>
      </c>
      <c r="AD6">
        <v>14</v>
      </c>
      <c r="AE6">
        <v>13</v>
      </c>
      <c r="AF6">
        <v>10</v>
      </c>
      <c r="AG6">
        <v>9</v>
      </c>
      <c r="AH6">
        <v>8</v>
      </c>
      <c r="AI6">
        <v>5</v>
      </c>
      <c r="AJ6">
        <v>4</v>
      </c>
      <c r="AK6">
        <v>3</v>
      </c>
    </row>
    <row r="7" spans="2:37" x14ac:dyDescent="0.5">
      <c r="N7">
        <v>81</v>
      </c>
      <c r="O7">
        <v>4</v>
      </c>
      <c r="P7">
        <v>17</v>
      </c>
      <c r="S7">
        <v>81</v>
      </c>
      <c r="T7">
        <v>4</v>
      </c>
      <c r="U7">
        <v>17</v>
      </c>
      <c r="Z7">
        <v>23</v>
      </c>
      <c r="AA7">
        <v>22</v>
      </c>
      <c r="AB7">
        <v>21</v>
      </c>
      <c r="AC7">
        <v>18</v>
      </c>
      <c r="AD7">
        <v>17</v>
      </c>
      <c r="AE7">
        <v>16</v>
      </c>
      <c r="AF7">
        <v>13</v>
      </c>
      <c r="AG7">
        <v>12</v>
      </c>
      <c r="AH7">
        <v>11</v>
      </c>
      <c r="AI7">
        <v>8</v>
      </c>
      <c r="AJ7">
        <v>7</v>
      </c>
      <c r="AK7">
        <v>6</v>
      </c>
    </row>
    <row r="8" spans="2:37" x14ac:dyDescent="0.5">
      <c r="N8">
        <v>60</v>
      </c>
      <c r="P8">
        <v>82</v>
      </c>
      <c r="S8">
        <v>60</v>
      </c>
      <c r="T8" t="e">
        <v>#REF!</v>
      </c>
      <c r="U8">
        <v>82</v>
      </c>
      <c r="Z8">
        <v>24</v>
      </c>
      <c r="AA8">
        <v>23</v>
      </c>
      <c r="AB8">
        <v>22</v>
      </c>
      <c r="AC8">
        <v>19</v>
      </c>
      <c r="AD8">
        <v>18</v>
      </c>
      <c r="AE8">
        <v>17</v>
      </c>
      <c r="AF8">
        <v>14</v>
      </c>
      <c r="AG8">
        <v>13</v>
      </c>
      <c r="AH8">
        <v>12</v>
      </c>
      <c r="AI8">
        <v>9</v>
      </c>
      <c r="AJ8">
        <v>8</v>
      </c>
      <c r="AK8">
        <v>7</v>
      </c>
    </row>
    <row r="9" spans="2:37" x14ac:dyDescent="0.5">
      <c r="N9">
        <v>13</v>
      </c>
      <c r="P9">
        <v>33</v>
      </c>
      <c r="S9">
        <v>13</v>
      </c>
      <c r="T9" t="e">
        <v>#REF!</v>
      </c>
      <c r="U9">
        <v>33</v>
      </c>
      <c r="Z9">
        <v>25</v>
      </c>
      <c r="AA9">
        <v>24</v>
      </c>
      <c r="AB9">
        <v>23</v>
      </c>
      <c r="AC9">
        <v>20</v>
      </c>
      <c r="AD9">
        <v>19</v>
      </c>
      <c r="AE9">
        <v>18</v>
      </c>
      <c r="AF9">
        <v>15</v>
      </c>
      <c r="AG9">
        <v>14</v>
      </c>
      <c r="AH9">
        <v>13</v>
      </c>
      <c r="AI9">
        <v>10</v>
      </c>
      <c r="AJ9">
        <v>9</v>
      </c>
      <c r="AK9">
        <v>8</v>
      </c>
    </row>
    <row r="10" spans="2:37" x14ac:dyDescent="0.5">
      <c r="N10">
        <v>81</v>
      </c>
      <c r="P10">
        <v>57</v>
      </c>
      <c r="S10">
        <v>81</v>
      </c>
      <c r="T10" t="e">
        <v>#REF!</v>
      </c>
      <c r="U10">
        <v>57</v>
      </c>
    </row>
    <row r="11" spans="2:37" x14ac:dyDescent="0.5">
      <c r="N11">
        <v>61</v>
      </c>
      <c r="P11">
        <v>84</v>
      </c>
      <c r="S11">
        <v>61</v>
      </c>
      <c r="T11" t="e">
        <v>#REF!</v>
      </c>
      <c r="U11">
        <v>84</v>
      </c>
    </row>
    <row r="12" spans="2:37" x14ac:dyDescent="0.5">
      <c r="N12">
        <v>14</v>
      </c>
      <c r="P12">
        <v>14</v>
      </c>
      <c r="S12">
        <v>14</v>
      </c>
      <c r="T12" t="e">
        <v>#REF!</v>
      </c>
      <c r="U12">
        <v>14</v>
      </c>
    </row>
    <row r="13" spans="2:37" x14ac:dyDescent="0.5">
      <c r="N13">
        <v>63</v>
      </c>
      <c r="P13">
        <v>21</v>
      </c>
      <c r="S13">
        <v>63</v>
      </c>
      <c r="T13" t="e">
        <v>#REF!</v>
      </c>
      <c r="U13">
        <v>21</v>
      </c>
    </row>
    <row r="14" spans="2:37" x14ac:dyDescent="0.5">
      <c r="N14">
        <v>17</v>
      </c>
      <c r="P14">
        <v>75</v>
      </c>
      <c r="S14">
        <v>17</v>
      </c>
      <c r="T14" t="e">
        <v>#REF!</v>
      </c>
      <c r="U14">
        <v>75</v>
      </c>
    </row>
    <row r="15" spans="2:37" x14ac:dyDescent="0.5">
      <c r="N15">
        <v>38</v>
      </c>
      <c r="P15">
        <v>85</v>
      </c>
      <c r="S15">
        <v>38</v>
      </c>
      <c r="T15" t="e">
        <v>#REF!</v>
      </c>
      <c r="U15">
        <v>85</v>
      </c>
    </row>
    <row r="17" spans="17:37" x14ac:dyDescent="0.5">
      <c r="Q17" t="s">
        <v>92</v>
      </c>
      <c r="S17" s="60" t="s">
        <v>124</v>
      </c>
      <c r="T17" s="60"/>
      <c r="U17" s="60"/>
      <c r="V17" s="32"/>
      <c r="W17" s="32"/>
      <c r="X17" s="32" t="s">
        <v>92</v>
      </c>
      <c r="Z17" s="60" t="s">
        <v>129</v>
      </c>
      <c r="AA17" s="60"/>
      <c r="AB17" s="60"/>
      <c r="AC17" s="60"/>
      <c r="AD17" s="60"/>
      <c r="AE17" s="60"/>
      <c r="AF17" s="60"/>
      <c r="AG17" s="60"/>
      <c r="AH17" s="60"/>
      <c r="AI17" s="60"/>
      <c r="AJ17" s="60"/>
      <c r="AK17" s="60"/>
    </row>
    <row r="18" spans="17:37" x14ac:dyDescent="0.5">
      <c r="Q18">
        <v>1</v>
      </c>
      <c r="S18" cm="1">
        <f t="array" ref="S18:V20">aRevive(INDEX(_xlfn.ANCHORARRAY(S2),,Q18))</f>
        <v>14</v>
      </c>
      <c r="T18">
        <v>59</v>
      </c>
      <c r="U18">
        <v>12</v>
      </c>
      <c r="V18">
        <v>81</v>
      </c>
      <c r="X18">
        <v>1</v>
      </c>
      <c r="Z18" cm="1">
        <f t="array" ref="Z18:AB19">aRevive(INDEX(_xlfn.ANCHORARRAY(Z2),,X18))</f>
        <v>18</v>
      </c>
      <c r="AA18">
        <v>19</v>
      </c>
      <c r="AB18">
        <v>20</v>
      </c>
    </row>
    <row r="19" spans="17:37" x14ac:dyDescent="0.5">
      <c r="S19">
        <v>60</v>
      </c>
      <c r="T19">
        <v>13</v>
      </c>
      <c r="U19">
        <v>81</v>
      </c>
      <c r="V19">
        <v>61</v>
      </c>
      <c r="Z19">
        <v>23</v>
      </c>
      <c r="AA19">
        <v>24</v>
      </c>
      <c r="AB19">
        <v>25</v>
      </c>
    </row>
    <row r="20" spans="17:37" x14ac:dyDescent="0.5">
      <c r="S20">
        <v>14</v>
      </c>
      <c r="T20">
        <v>63</v>
      </c>
      <c r="U20">
        <v>17</v>
      </c>
      <c r="V20">
        <v>38</v>
      </c>
    </row>
  </sheetData>
  <mergeCells count="4">
    <mergeCell ref="S1:U1"/>
    <mergeCell ref="S17:U17"/>
    <mergeCell ref="Z1:AK1"/>
    <mergeCell ref="Z17:AK1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A3C56-511B-4CC7-958E-FF4B91E8595D}">
  <dimension ref="B2:N12"/>
  <sheetViews>
    <sheetView workbookViewId="0">
      <selection activeCell="A12" sqref="A12"/>
    </sheetView>
  </sheetViews>
  <sheetFormatPr defaultColWidth="3.05859375" defaultRowHeight="14.35" x14ac:dyDescent="0.5"/>
  <cols>
    <col min="11" max="11" width="7.5859375" bestFit="1" customWidth="1"/>
  </cols>
  <sheetData>
    <row r="2" spans="2:14" x14ac:dyDescent="0.5">
      <c r="B2" cm="1">
        <f t="array" ref="B2:D4">_xlfn.SEQUENCE(3,3)</f>
        <v>1</v>
      </c>
      <c r="C2">
        <v>2</v>
      </c>
      <c r="D2">
        <v>3</v>
      </c>
      <c r="F2" cm="1">
        <f t="array" ref="F2:I3">_xlfn.SEQUENCE(2,4,10,1)</f>
        <v>10</v>
      </c>
      <c r="G2">
        <v>11</v>
      </c>
      <c r="H2">
        <v>12</v>
      </c>
      <c r="I2">
        <v>13</v>
      </c>
      <c r="K2" cm="1">
        <f t="array" ref="K2:N5">_xlfn.SEQUENCE(4,4,18,1)</f>
        <v>18</v>
      </c>
      <c r="L2">
        <v>19</v>
      </c>
      <c r="M2">
        <v>20</v>
      </c>
      <c r="N2">
        <v>21</v>
      </c>
    </row>
    <row r="3" spans="2:14" x14ac:dyDescent="0.5">
      <c r="B3">
        <v>4</v>
      </c>
      <c r="C3">
        <v>5</v>
      </c>
      <c r="D3">
        <v>6</v>
      </c>
      <c r="F3">
        <v>14</v>
      </c>
      <c r="G3">
        <v>15</v>
      </c>
      <c r="H3">
        <v>16</v>
      </c>
      <c r="I3">
        <v>17</v>
      </c>
      <c r="K3">
        <v>22</v>
      </c>
      <c r="L3">
        <v>23</v>
      </c>
      <c r="M3">
        <v>24</v>
      </c>
      <c r="N3">
        <v>25</v>
      </c>
    </row>
    <row r="4" spans="2:14" x14ac:dyDescent="0.5">
      <c r="B4">
        <v>7</v>
      </c>
      <c r="C4">
        <v>8</v>
      </c>
      <c r="D4">
        <v>9</v>
      </c>
      <c r="K4">
        <v>26</v>
      </c>
      <c r="L4">
        <v>27</v>
      </c>
      <c r="M4">
        <v>28</v>
      </c>
      <c r="N4">
        <v>29</v>
      </c>
    </row>
    <row r="5" spans="2:14" x14ac:dyDescent="0.5">
      <c r="K5">
        <v>30</v>
      </c>
      <c r="L5">
        <v>31</v>
      </c>
      <c r="M5">
        <v>32</v>
      </c>
      <c r="N5">
        <v>33</v>
      </c>
    </row>
    <row r="8" spans="2:14" x14ac:dyDescent="0.5">
      <c r="K8" t="e" cm="1">
        <f t="array" ref="K8">AREAS(_xlfn.REDUCE(rng_1,CHOOSE({1,2},rng_2,rng_3),_xlfn.LAMBDA(_xlpm.union,_xlpm.rng,(_xlpm.union,_xlpm.rng))))</f>
        <v>#VALUE!</v>
      </c>
      <c r="L8" t="str">
        <f ca="1">_xlfn.FORMULATEXT(K8)</f>
        <v>=AREAS(REDUCE(rng_1,CHOOSE({1,2},rng_2,rng_3),LAMBDA(union,rng,(union,rng))))</v>
      </c>
    </row>
    <row r="9" spans="2:14" x14ac:dyDescent="0.5">
      <c r="K9" cm="1">
        <f t="array" ref="K9">AREAS(_xlfn.REDUCE(_xlfn.LAMBDA(rng_1),CHOOSE({1,2},_xlfn.LAMBDA(rng_2),_xlfn.LAMBDA(rng_3)),_xlfn.LAMBDA(_xlpm.acc,_xlpm.thunk,_xlfn.LAMBDA((_xlpm.acc(),_xlpm.thunk()))))())</f>
        <v>3</v>
      </c>
      <c r="L9" t="str">
        <f t="shared" ref="L9:L12" ca="1" si="0">_xlfn.FORMULATEXT(K9)</f>
        <v>=AREAS(REDUCE(LAMBDA(rng_1),CHOOSE({1,2},LAMBDA(rng_2),LAMBDA(rng_3)),LAMBDA(acc,thunk,LAMBDA((acc(),thunk()))))())</v>
      </c>
    </row>
    <row r="10" spans="2:14" x14ac:dyDescent="0.5">
      <c r="K10">
        <f>SUM(_xlfn.REDUCE(_xlfn.LAMBDA(rng_1),CHOOSE({1,2},_xlfn.LAMBDA(rng_2),_xlfn.LAMBDA(rng_3)),_xlfn.LAMBDA(_xlpm.acc,_xlpm.thunk,_xlfn.LAMBDA((_xlpm.acc(),_xlpm.thunk()))))())</f>
        <v>561</v>
      </c>
      <c r="L10" t="str">
        <f t="shared" ca="1" si="0"/>
        <v>=SUM(REDUCE(LAMBDA(rng_1),CHOOSE({1,2},LAMBDA(rng_2),LAMBDA(rng_3)),LAMBDA(acc,thunk,LAMBDA((acc(),thunk()))))())</v>
      </c>
    </row>
    <row r="12" spans="2:14" x14ac:dyDescent="0.5">
      <c r="K12">
        <f>SUM(rng_1,rng_2,rng_3)</f>
        <v>561</v>
      </c>
      <c r="L12" t="str">
        <f t="shared" ca="1" si="0"/>
        <v>=SUM(rng_1,rng_2,rng_3)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923DD-B0AF-4D8F-8EB4-94284F2A07EA}">
  <dimension ref="A1:F145"/>
  <sheetViews>
    <sheetView workbookViewId="0"/>
  </sheetViews>
  <sheetFormatPr defaultRowHeight="14.35" x14ac:dyDescent="0.5"/>
  <sheetData>
    <row r="1" spans="1:6" x14ac:dyDescent="0.5">
      <c r="A1" t="s">
        <v>0</v>
      </c>
      <c r="B1" t="s">
        <v>1</v>
      </c>
      <c r="C1" t="s">
        <v>2</v>
      </c>
      <c r="D1" t="s">
        <v>3</v>
      </c>
      <c r="E1" t="s">
        <v>5</v>
      </c>
      <c r="F1" t="s">
        <v>6</v>
      </c>
    </row>
    <row r="2" spans="1:6" x14ac:dyDescent="0.5">
      <c r="A2">
        <v>1</v>
      </c>
      <c r="B2">
        <v>1</v>
      </c>
      <c r="C2">
        <v>1</v>
      </c>
      <c r="D2">
        <v>1</v>
      </c>
      <c r="E2">
        <v>1</v>
      </c>
      <c r="F2">
        <v>143</v>
      </c>
    </row>
    <row r="3" spans="1:6" x14ac:dyDescent="0.5">
      <c r="A3">
        <v>145</v>
      </c>
      <c r="B3">
        <v>6</v>
      </c>
      <c r="D3" t="s">
        <v>4</v>
      </c>
      <c r="E3">
        <v>0</v>
      </c>
      <c r="F3" s="1" t="s">
        <v>7</v>
      </c>
    </row>
    <row r="4" spans="1:6" x14ac:dyDescent="0.5">
      <c r="F4" s="1" t="s">
        <v>8</v>
      </c>
    </row>
    <row r="5" spans="1:6" x14ac:dyDescent="0.5">
      <c r="F5" s="1" t="s">
        <v>9</v>
      </c>
    </row>
    <row r="6" spans="1:6" x14ac:dyDescent="0.5">
      <c r="F6" s="1" t="s">
        <v>10</v>
      </c>
    </row>
    <row r="7" spans="1:6" x14ac:dyDescent="0.5">
      <c r="F7" s="1" t="s">
        <v>11</v>
      </c>
    </row>
    <row r="8" spans="1:6" x14ac:dyDescent="0.5">
      <c r="F8" s="1" t="s">
        <v>12</v>
      </c>
    </row>
    <row r="9" spans="1:6" x14ac:dyDescent="0.5">
      <c r="F9" s="1" t="s">
        <v>13</v>
      </c>
    </row>
    <row r="10" spans="1:6" x14ac:dyDescent="0.5">
      <c r="F10" s="1" t="s">
        <v>14</v>
      </c>
    </row>
    <row r="11" spans="1:6" x14ac:dyDescent="0.5">
      <c r="F11" s="1" t="s">
        <v>15</v>
      </c>
    </row>
    <row r="12" spans="1:6" x14ac:dyDescent="0.5">
      <c r="F12" s="1" t="s">
        <v>16</v>
      </c>
    </row>
    <row r="13" spans="1:6" x14ac:dyDescent="0.5">
      <c r="F13" s="1" t="s">
        <v>60</v>
      </c>
    </row>
    <row r="14" spans="1:6" x14ac:dyDescent="0.5">
      <c r="F14" s="1" t="s">
        <v>9</v>
      </c>
    </row>
    <row r="15" spans="1:6" x14ac:dyDescent="0.5">
      <c r="F15" s="1" t="s">
        <v>61</v>
      </c>
    </row>
    <row r="16" spans="1:6" x14ac:dyDescent="0.5">
      <c r="F16" s="1" t="s">
        <v>17</v>
      </c>
    </row>
    <row r="17" spans="6:6" x14ac:dyDescent="0.5">
      <c r="F17" s="1" t="s">
        <v>13</v>
      </c>
    </row>
    <row r="18" spans="6:6" x14ac:dyDescent="0.5">
      <c r="F18" s="1" t="s">
        <v>14</v>
      </c>
    </row>
    <row r="19" spans="6:6" x14ac:dyDescent="0.5">
      <c r="F19" s="1" t="s">
        <v>15</v>
      </c>
    </row>
    <row r="20" spans="6:6" x14ac:dyDescent="0.5">
      <c r="F20" s="1" t="s">
        <v>27</v>
      </c>
    </row>
    <row r="21" spans="6:6" x14ac:dyDescent="0.5">
      <c r="F21" s="1" t="s">
        <v>28</v>
      </c>
    </row>
    <row r="22" spans="6:6" x14ac:dyDescent="0.5">
      <c r="F22" s="1" t="s">
        <v>29</v>
      </c>
    </row>
    <row r="23" spans="6:6" x14ac:dyDescent="0.5">
      <c r="F23" s="1" t="s">
        <v>30</v>
      </c>
    </row>
    <row r="24" spans="6:6" x14ac:dyDescent="0.5">
      <c r="F24" s="1" t="s">
        <v>31</v>
      </c>
    </row>
    <row r="25" spans="6:6" x14ac:dyDescent="0.5">
      <c r="F25" s="1" t="s">
        <v>32</v>
      </c>
    </row>
    <row r="26" spans="6:6" x14ac:dyDescent="0.5">
      <c r="F26" s="1" t="s">
        <v>15</v>
      </c>
    </row>
    <row r="27" spans="6:6" x14ac:dyDescent="0.5">
      <c r="F27" s="1" t="s">
        <v>33</v>
      </c>
    </row>
    <row r="28" spans="6:6" x14ac:dyDescent="0.5">
      <c r="F28" s="1" t="s">
        <v>34</v>
      </c>
    </row>
    <row r="29" spans="6:6" x14ac:dyDescent="0.5">
      <c r="F29" s="1" t="s">
        <v>35</v>
      </c>
    </row>
    <row r="30" spans="6:6" x14ac:dyDescent="0.5">
      <c r="F30" s="1" t="s">
        <v>36</v>
      </c>
    </row>
    <row r="31" spans="6:6" x14ac:dyDescent="0.5">
      <c r="F31" s="1" t="s">
        <v>37</v>
      </c>
    </row>
    <row r="32" spans="6:6" x14ac:dyDescent="0.5">
      <c r="F32" s="1" t="s">
        <v>38</v>
      </c>
    </row>
    <row r="33" spans="6:6" x14ac:dyDescent="0.5">
      <c r="F33" s="1" t="s">
        <v>39</v>
      </c>
    </row>
    <row r="34" spans="6:6" x14ac:dyDescent="0.5">
      <c r="F34" s="1" t="s">
        <v>40</v>
      </c>
    </row>
    <row r="35" spans="6:6" x14ac:dyDescent="0.5">
      <c r="F35" s="1" t="s">
        <v>41</v>
      </c>
    </row>
    <row r="36" spans="6:6" x14ac:dyDescent="0.5">
      <c r="F36" s="1" t="s">
        <v>13</v>
      </c>
    </row>
    <row r="37" spans="6:6" x14ac:dyDescent="0.5">
      <c r="F37" s="1" t="s">
        <v>14</v>
      </c>
    </row>
    <row r="38" spans="6:6" x14ac:dyDescent="0.5">
      <c r="F38" s="1" t="s">
        <v>15</v>
      </c>
    </row>
    <row r="39" spans="6:6" x14ac:dyDescent="0.5">
      <c r="F39" s="1" t="s">
        <v>42</v>
      </c>
    </row>
    <row r="40" spans="6:6" x14ac:dyDescent="0.5">
      <c r="F40" s="1" t="s">
        <v>43</v>
      </c>
    </row>
    <row r="41" spans="6:6" x14ac:dyDescent="0.5">
      <c r="F41" s="1" t="s">
        <v>9</v>
      </c>
    </row>
    <row r="42" spans="6:6" x14ac:dyDescent="0.5">
      <c r="F42" s="1" t="s">
        <v>44</v>
      </c>
    </row>
    <row r="43" spans="6:6" x14ac:dyDescent="0.5">
      <c r="F43" s="1" t="s">
        <v>45</v>
      </c>
    </row>
    <row r="44" spans="6:6" x14ac:dyDescent="0.5">
      <c r="F44" s="1" t="s">
        <v>46</v>
      </c>
    </row>
    <row r="45" spans="6:6" x14ac:dyDescent="0.5">
      <c r="F45" s="1" t="s">
        <v>47</v>
      </c>
    </row>
    <row r="46" spans="6:6" x14ac:dyDescent="0.5">
      <c r="F46" s="1" t="s">
        <v>48</v>
      </c>
    </row>
    <row r="47" spans="6:6" x14ac:dyDescent="0.5">
      <c r="F47" s="1" t="s">
        <v>49</v>
      </c>
    </row>
    <row r="48" spans="6:6" x14ac:dyDescent="0.5">
      <c r="F48" s="1" t="s">
        <v>50</v>
      </c>
    </row>
    <row r="49" spans="6:6" x14ac:dyDescent="0.5">
      <c r="F49" s="1" t="s">
        <v>51</v>
      </c>
    </row>
    <row r="50" spans="6:6" x14ac:dyDescent="0.5">
      <c r="F50" s="1" t="s">
        <v>52</v>
      </c>
    </row>
    <row r="51" spans="6:6" x14ac:dyDescent="0.5">
      <c r="F51" s="1" t="s">
        <v>53</v>
      </c>
    </row>
    <row r="52" spans="6:6" x14ac:dyDescent="0.5">
      <c r="F52" s="1" t="s">
        <v>54</v>
      </c>
    </row>
    <row r="53" spans="6:6" x14ac:dyDescent="0.5">
      <c r="F53" s="1" t="s">
        <v>55</v>
      </c>
    </row>
    <row r="54" spans="6:6" x14ac:dyDescent="0.5">
      <c r="F54" s="1" t="s">
        <v>56</v>
      </c>
    </row>
    <row r="55" spans="6:6" x14ac:dyDescent="0.5">
      <c r="F55" s="1" t="s">
        <v>13</v>
      </c>
    </row>
    <row r="56" spans="6:6" x14ac:dyDescent="0.5">
      <c r="F56" s="1" t="s">
        <v>14</v>
      </c>
    </row>
    <row r="57" spans="6:6" x14ac:dyDescent="0.5">
      <c r="F57" s="1" t="s">
        <v>15</v>
      </c>
    </row>
    <row r="58" spans="6:6" x14ac:dyDescent="0.5">
      <c r="F58" s="1" t="s">
        <v>63</v>
      </c>
    </row>
    <row r="59" spans="6:6" x14ac:dyDescent="0.5">
      <c r="F59" s="1" t="s">
        <v>64</v>
      </c>
    </row>
    <row r="60" spans="6:6" x14ac:dyDescent="0.5">
      <c r="F60" s="1" t="s">
        <v>9</v>
      </c>
    </row>
    <row r="61" spans="6:6" x14ac:dyDescent="0.5">
      <c r="F61" s="1" t="s">
        <v>10</v>
      </c>
    </row>
    <row r="62" spans="6:6" x14ac:dyDescent="0.5">
      <c r="F62" s="1" t="s">
        <v>11</v>
      </c>
    </row>
    <row r="63" spans="6:6" x14ac:dyDescent="0.5">
      <c r="F63" s="1" t="s">
        <v>101</v>
      </c>
    </row>
    <row r="64" spans="6:6" x14ac:dyDescent="0.5">
      <c r="F64" s="1" t="s">
        <v>100</v>
      </c>
    </row>
    <row r="65" spans="6:6" x14ac:dyDescent="0.5">
      <c r="F65" s="1" t="s">
        <v>102</v>
      </c>
    </row>
    <row r="66" spans="6:6" x14ac:dyDescent="0.5">
      <c r="F66" s="1" t="s">
        <v>65</v>
      </c>
    </row>
    <row r="67" spans="6:6" x14ac:dyDescent="0.5">
      <c r="F67" s="1" t="s">
        <v>66</v>
      </c>
    </row>
    <row r="68" spans="6:6" x14ac:dyDescent="0.5">
      <c r="F68" s="1" t="s">
        <v>67</v>
      </c>
    </row>
    <row r="69" spans="6:6" x14ac:dyDescent="0.5">
      <c r="F69" s="1" t="s">
        <v>68</v>
      </c>
    </row>
    <row r="70" spans="6:6" x14ac:dyDescent="0.5">
      <c r="F70" s="1" t="s">
        <v>69</v>
      </c>
    </row>
    <row r="71" spans="6:6" x14ac:dyDescent="0.5">
      <c r="F71" s="1" t="s">
        <v>13</v>
      </c>
    </row>
    <row r="72" spans="6:6" x14ac:dyDescent="0.5">
      <c r="F72" s="1" t="s">
        <v>14</v>
      </c>
    </row>
    <row r="73" spans="6:6" x14ac:dyDescent="0.5">
      <c r="F73" s="1" t="s">
        <v>15</v>
      </c>
    </row>
    <row r="74" spans="6:6" x14ac:dyDescent="0.5">
      <c r="F74" s="1" t="s">
        <v>21</v>
      </c>
    </row>
    <row r="75" spans="6:6" x14ac:dyDescent="0.5">
      <c r="F75" s="1" t="s">
        <v>22</v>
      </c>
    </row>
    <row r="76" spans="6:6" x14ac:dyDescent="0.5">
      <c r="F76" s="1" t="s">
        <v>23</v>
      </c>
    </row>
    <row r="77" spans="6:6" x14ac:dyDescent="0.5">
      <c r="F77" s="1" t="s">
        <v>15</v>
      </c>
    </row>
    <row r="78" spans="6:6" x14ac:dyDescent="0.5">
      <c r="F78" s="1" t="s">
        <v>72</v>
      </c>
    </row>
    <row r="79" spans="6:6" x14ac:dyDescent="0.5">
      <c r="F79" s="1" t="s">
        <v>73</v>
      </c>
    </row>
    <row r="80" spans="6:6" x14ac:dyDescent="0.5">
      <c r="F80" s="1" t="s">
        <v>74</v>
      </c>
    </row>
    <row r="81" spans="6:6" x14ac:dyDescent="0.5">
      <c r="F81" s="1" t="s">
        <v>75</v>
      </c>
    </row>
    <row r="82" spans="6:6" x14ac:dyDescent="0.5">
      <c r="F82" s="1" t="s">
        <v>76</v>
      </c>
    </row>
    <row r="83" spans="6:6" x14ac:dyDescent="0.5">
      <c r="F83" s="1" t="s">
        <v>77</v>
      </c>
    </row>
    <row r="84" spans="6:6" x14ac:dyDescent="0.5">
      <c r="F84" s="1" t="s">
        <v>78</v>
      </c>
    </row>
    <row r="85" spans="6:6" x14ac:dyDescent="0.5">
      <c r="F85" s="1" t="s">
        <v>79</v>
      </c>
    </row>
    <row r="86" spans="6:6" x14ac:dyDescent="0.5">
      <c r="F86" s="1" t="s">
        <v>80</v>
      </c>
    </row>
    <row r="87" spans="6:6" x14ac:dyDescent="0.5">
      <c r="F87" s="1" t="s">
        <v>81</v>
      </c>
    </row>
    <row r="88" spans="6:6" x14ac:dyDescent="0.5">
      <c r="F88" s="1" t="s">
        <v>82</v>
      </c>
    </row>
    <row r="89" spans="6:6" x14ac:dyDescent="0.5">
      <c r="F89" s="1" t="s">
        <v>83</v>
      </c>
    </row>
    <row r="90" spans="6:6" x14ac:dyDescent="0.5">
      <c r="F90" s="1" t="s">
        <v>84</v>
      </c>
    </row>
    <row r="91" spans="6:6" x14ac:dyDescent="0.5">
      <c r="F91" s="1" t="s">
        <v>85</v>
      </c>
    </row>
    <row r="92" spans="6:6" x14ac:dyDescent="0.5">
      <c r="F92" s="1" t="s">
        <v>86</v>
      </c>
    </row>
    <row r="93" spans="6:6" x14ac:dyDescent="0.5">
      <c r="F93" s="1" t="s">
        <v>87</v>
      </c>
    </row>
    <row r="94" spans="6:6" x14ac:dyDescent="0.5">
      <c r="F94" s="1" t="s">
        <v>88</v>
      </c>
    </row>
    <row r="95" spans="6:6" x14ac:dyDescent="0.5">
      <c r="F95" s="1" t="s">
        <v>51</v>
      </c>
    </row>
    <row r="96" spans="6:6" x14ac:dyDescent="0.5">
      <c r="F96" s="1" t="s">
        <v>89</v>
      </c>
    </row>
    <row r="97" spans="6:6" x14ac:dyDescent="0.5">
      <c r="F97" s="1" t="s">
        <v>56</v>
      </c>
    </row>
    <row r="98" spans="6:6" x14ac:dyDescent="0.5">
      <c r="F98" s="1" t="s">
        <v>90</v>
      </c>
    </row>
    <row r="99" spans="6:6" x14ac:dyDescent="0.5">
      <c r="F99" s="1" t="s">
        <v>13</v>
      </c>
    </row>
    <row r="100" spans="6:6" x14ac:dyDescent="0.5">
      <c r="F100" s="1" t="s">
        <v>91</v>
      </c>
    </row>
    <row r="101" spans="6:6" x14ac:dyDescent="0.5">
      <c r="F101" s="1" t="s">
        <v>14</v>
      </c>
    </row>
    <row r="102" spans="6:6" x14ac:dyDescent="0.5">
      <c r="F102" s="1" t="s">
        <v>15</v>
      </c>
    </row>
    <row r="103" spans="6:6" x14ac:dyDescent="0.5">
      <c r="F103" s="1" t="s">
        <v>111</v>
      </c>
    </row>
    <row r="104" spans="6:6" x14ac:dyDescent="0.5">
      <c r="F104" s="1" t="s">
        <v>8</v>
      </c>
    </row>
    <row r="105" spans="6:6" x14ac:dyDescent="0.5">
      <c r="F105" s="1" t="s">
        <v>74</v>
      </c>
    </row>
    <row r="106" spans="6:6" x14ac:dyDescent="0.5">
      <c r="F106" s="1" t="s">
        <v>103</v>
      </c>
    </row>
    <row r="107" spans="6:6" x14ac:dyDescent="0.5">
      <c r="F107" s="1" t="s">
        <v>104</v>
      </c>
    </row>
    <row r="108" spans="6:6" x14ac:dyDescent="0.5">
      <c r="F108" s="1" t="s">
        <v>105</v>
      </c>
    </row>
    <row r="109" spans="6:6" x14ac:dyDescent="0.5">
      <c r="F109" s="1" t="s">
        <v>106</v>
      </c>
    </row>
    <row r="110" spans="6:6" x14ac:dyDescent="0.5">
      <c r="F110" s="1" t="s">
        <v>107</v>
      </c>
    </row>
    <row r="111" spans="6:6" x14ac:dyDescent="0.5">
      <c r="F111" s="1" t="s">
        <v>83</v>
      </c>
    </row>
    <row r="112" spans="6:6" x14ac:dyDescent="0.5">
      <c r="F112" s="1" t="s">
        <v>108</v>
      </c>
    </row>
    <row r="113" spans="6:6" x14ac:dyDescent="0.5">
      <c r="F113" s="1" t="s">
        <v>110</v>
      </c>
    </row>
    <row r="114" spans="6:6" x14ac:dyDescent="0.5">
      <c r="F114" s="1" t="s">
        <v>56</v>
      </c>
    </row>
    <row r="115" spans="6:6" x14ac:dyDescent="0.5">
      <c r="F115" s="1" t="s">
        <v>109</v>
      </c>
    </row>
    <row r="116" spans="6:6" x14ac:dyDescent="0.5">
      <c r="F116" s="1" t="s">
        <v>13</v>
      </c>
    </row>
    <row r="117" spans="6:6" x14ac:dyDescent="0.5">
      <c r="F117" s="1" t="s">
        <v>91</v>
      </c>
    </row>
    <row r="118" spans="6:6" x14ac:dyDescent="0.5">
      <c r="F118" s="1" t="s">
        <v>14</v>
      </c>
    </row>
    <row r="119" spans="6:6" x14ac:dyDescent="0.5">
      <c r="F119" s="1" t="s">
        <v>15</v>
      </c>
    </row>
    <row r="120" spans="6:6" x14ac:dyDescent="0.5">
      <c r="F120" s="1" t="s">
        <v>112</v>
      </c>
    </row>
    <row r="121" spans="6:6" x14ac:dyDescent="0.5">
      <c r="F121" s="1" t="s">
        <v>113</v>
      </c>
    </row>
    <row r="122" spans="6:6" x14ac:dyDescent="0.5">
      <c r="F122" s="1" t="s">
        <v>74</v>
      </c>
    </row>
    <row r="123" spans="6:6" x14ac:dyDescent="0.5">
      <c r="F123" s="1" t="s">
        <v>114</v>
      </c>
    </row>
    <row r="124" spans="6:6" x14ac:dyDescent="0.5">
      <c r="F124" s="1" t="s">
        <v>115</v>
      </c>
    </row>
    <row r="125" spans="6:6" x14ac:dyDescent="0.5">
      <c r="F125" s="1" t="s">
        <v>116</v>
      </c>
    </row>
    <row r="126" spans="6:6" x14ac:dyDescent="0.5">
      <c r="F126" s="1" t="s">
        <v>117</v>
      </c>
    </row>
    <row r="127" spans="6:6" x14ac:dyDescent="0.5">
      <c r="F127" s="1" t="s">
        <v>118</v>
      </c>
    </row>
    <row r="128" spans="6:6" x14ac:dyDescent="0.5">
      <c r="F128" s="1" t="s">
        <v>91</v>
      </c>
    </row>
    <row r="129" spans="6:6" x14ac:dyDescent="0.5">
      <c r="F129" s="1" t="s">
        <v>14</v>
      </c>
    </row>
    <row r="130" spans="6:6" x14ac:dyDescent="0.5">
      <c r="F130" s="1" t="s">
        <v>15</v>
      </c>
    </row>
    <row r="131" spans="6:6" x14ac:dyDescent="0.5">
      <c r="F131" s="1" t="s">
        <v>119</v>
      </c>
    </row>
    <row r="132" spans="6:6" x14ac:dyDescent="0.5">
      <c r="F132" s="1" t="s">
        <v>125</v>
      </c>
    </row>
    <row r="133" spans="6:6" x14ac:dyDescent="0.5">
      <c r="F133" s="1" t="s">
        <v>74</v>
      </c>
    </row>
    <row r="134" spans="6:6" x14ac:dyDescent="0.5">
      <c r="F134" s="1" t="s">
        <v>126</v>
      </c>
    </row>
    <row r="135" spans="6:6" x14ac:dyDescent="0.5">
      <c r="F135" s="1" t="s">
        <v>127</v>
      </c>
    </row>
    <row r="136" spans="6:6" x14ac:dyDescent="0.5">
      <c r="F136" s="1" t="s">
        <v>120</v>
      </c>
    </row>
    <row r="137" spans="6:6" x14ac:dyDescent="0.5">
      <c r="F137" s="1" t="s">
        <v>107</v>
      </c>
    </row>
    <row r="138" spans="6:6" x14ac:dyDescent="0.5">
      <c r="F138" s="1" t="s">
        <v>83</v>
      </c>
    </row>
    <row r="139" spans="6:6" x14ac:dyDescent="0.5">
      <c r="F139" s="1" t="s">
        <v>121</v>
      </c>
    </row>
    <row r="140" spans="6:6" x14ac:dyDescent="0.5">
      <c r="F140" s="1" t="s">
        <v>122</v>
      </c>
    </row>
    <row r="141" spans="6:6" x14ac:dyDescent="0.5">
      <c r="F141" s="1" t="s">
        <v>56</v>
      </c>
    </row>
    <row r="142" spans="6:6" x14ac:dyDescent="0.5">
      <c r="F142" s="1" t="s">
        <v>90</v>
      </c>
    </row>
    <row r="143" spans="6:6" x14ac:dyDescent="0.5">
      <c r="F143" s="1" t="s">
        <v>13</v>
      </c>
    </row>
    <row r="144" spans="6:6" x14ac:dyDescent="0.5">
      <c r="F144" s="1" t="s">
        <v>91</v>
      </c>
    </row>
    <row r="145" spans="6:6" x14ac:dyDescent="0.5">
      <c r="F145" s="1" t="s">
        <v>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PEEL</vt:lpstr>
      <vt:lpstr>Depreciation</vt:lpstr>
      <vt:lpstr>Ax+B</vt:lpstr>
      <vt:lpstr>Subarrays</vt:lpstr>
      <vt:lpstr>MAKEARRAY</vt:lpstr>
      <vt:lpstr>array_storage</vt:lpstr>
      <vt:lpstr>union</vt:lpstr>
      <vt:lpstr>49ddb8b8-051b-4e51-8327-fc48585</vt:lpstr>
      <vt:lpstr>rng_1</vt:lpstr>
      <vt:lpstr>rng_2</vt:lpstr>
      <vt:lpstr>rng_3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travis</dc:creator>
  <cp:lastModifiedBy>T B</cp:lastModifiedBy>
  <dcterms:created xsi:type="dcterms:W3CDTF">2021-09-23T00:17:10Z</dcterms:created>
  <dcterms:modified xsi:type="dcterms:W3CDTF">2021-09-26T02:46:40Z</dcterms:modified>
</cp:coreProperties>
</file>