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cbookair/Desktop/37T RM CR LL 20-Casone Civil Engineering/"/>
    </mc:Choice>
  </mc:AlternateContent>
  <xr:revisionPtr revIDLastSave="0" documentId="13_ncr:1_{5662ADC0-C17D-6246-86E4-C4923BD78044}" xr6:coauthVersionLast="46" xr6:coauthVersionMax="46" xr10:uidLastSave="{00000000-0000-0000-0000-000000000000}"/>
  <bookViews>
    <workbookView xWindow="780" yWindow="560" windowWidth="27640" windowHeight="16940" xr2:uid="{03266864-D736-CC42-97B0-5203C4949DDC}"/>
  </bookViews>
  <sheets>
    <sheet name="Construction Plant Expenses" sheetId="1" r:id="rId1"/>
  </sheets>
  <externalReferences>
    <externalReference r:id="rId2"/>
  </externalReferences>
  <definedNames>
    <definedName name="mm_filterItem">[1]!mm_data_table[Mix]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6" i="1" l="1"/>
  <c r="N7" i="1"/>
  <c r="N8" i="1"/>
  <c r="N9" i="1"/>
  <c r="N6" i="1"/>
  <c r="K36" i="1"/>
  <c r="J36" i="1"/>
  <c r="K35" i="1"/>
  <c r="J35" i="1"/>
  <c r="K34" i="1"/>
  <c r="J34" i="1"/>
  <c r="K33" i="1"/>
  <c r="J33" i="1"/>
  <c r="G31" i="1"/>
  <c r="G27" i="1"/>
  <c r="G23" i="1"/>
  <c r="G19" i="1"/>
  <c r="G15" i="1"/>
  <c r="G14" i="1" a="1"/>
  <c r="G34" i="1" s="1"/>
  <c r="F32" i="1"/>
  <c r="F30" i="1"/>
  <c r="F28" i="1"/>
  <c r="F26" i="1"/>
  <c r="F24" i="1"/>
  <c r="F22" i="1"/>
  <c r="F20" i="1"/>
  <c r="F18" i="1"/>
  <c r="F16" i="1"/>
  <c r="F14" i="1"/>
  <c r="F14" i="1" a="1"/>
  <c r="F31" i="1" s="1"/>
  <c r="E14" i="1" a="1"/>
  <c r="E32" i="1" s="1"/>
  <c r="D32" i="1"/>
  <c r="D31" i="1"/>
  <c r="D30" i="1"/>
  <c r="D28" i="1"/>
  <c r="D27" i="1"/>
  <c r="D26" i="1"/>
  <c r="D24" i="1"/>
  <c r="D23" i="1"/>
  <c r="D22" i="1"/>
  <c r="D20" i="1"/>
  <c r="D19" i="1"/>
  <c r="D18" i="1"/>
  <c r="D16" i="1"/>
  <c r="D15" i="1"/>
  <c r="D14" i="1"/>
  <c r="D14" i="1" a="1"/>
  <c r="D33" i="1" s="1"/>
  <c r="C31" i="1"/>
  <c r="C27" i="1"/>
  <c r="C23" i="1"/>
  <c r="C19" i="1"/>
  <c r="C15" i="1"/>
  <c r="C14" i="1" a="1"/>
  <c r="C30" i="1" s="1"/>
  <c r="BC10" i="1"/>
  <c r="BB10" i="1"/>
  <c r="O10" i="1"/>
  <c r="N10" i="1"/>
  <c r="M10" i="1"/>
  <c r="J10" i="1"/>
  <c r="R10" i="1" s="1"/>
  <c r="F10" i="1"/>
  <c r="E10" i="1"/>
  <c r="D10" i="1"/>
  <c r="BC9" i="1"/>
  <c r="BB9" i="1"/>
  <c r="R9" i="1"/>
  <c r="M9" i="1"/>
  <c r="J9" i="1"/>
  <c r="BC8" i="1"/>
  <c r="BB8" i="1"/>
  <c r="R8" i="1"/>
  <c r="M8" i="1"/>
  <c r="O8" i="1" s="1"/>
  <c r="J8" i="1"/>
  <c r="BC7" i="1"/>
  <c r="BB7" i="1"/>
  <c r="R7" i="1"/>
  <c r="M7" i="1"/>
  <c r="J7" i="1"/>
  <c r="C7" i="1"/>
  <c r="C10" i="1" s="1"/>
  <c r="H11" i="1" s="1"/>
  <c r="BC6" i="1"/>
  <c r="BB6" i="1"/>
  <c r="M6" i="1" s="1"/>
  <c r="J6" i="1"/>
  <c r="R6" i="1" s="1"/>
  <c r="BC5" i="1"/>
  <c r="BB5" i="1"/>
  <c r="O6" i="1" l="1"/>
  <c r="O7" i="1"/>
  <c r="E17" i="1"/>
  <c r="E21" i="1"/>
  <c r="E25" i="1"/>
  <c r="E29" i="1"/>
  <c r="E33" i="1"/>
  <c r="O9" i="1"/>
  <c r="C16" i="1"/>
  <c r="H16" i="1" s="1"/>
  <c r="C20" i="1"/>
  <c r="C24" i="1"/>
  <c r="C28" i="1"/>
  <c r="C32" i="1"/>
  <c r="H32" i="1" s="1"/>
  <c r="E14" i="1"/>
  <c r="E18" i="1"/>
  <c r="E22" i="1"/>
  <c r="E26" i="1"/>
  <c r="E30" i="1"/>
  <c r="H30" i="1" s="1"/>
  <c r="F17" i="1"/>
  <c r="F21" i="1"/>
  <c r="F25" i="1"/>
  <c r="F29" i="1"/>
  <c r="F33" i="1"/>
  <c r="G16" i="1"/>
  <c r="G20" i="1"/>
  <c r="G24" i="1"/>
  <c r="G28" i="1"/>
  <c r="G32" i="1"/>
  <c r="C17" i="1"/>
  <c r="H17" i="1" s="1"/>
  <c r="C21" i="1"/>
  <c r="C25" i="1"/>
  <c r="C33" i="1"/>
  <c r="E15" i="1"/>
  <c r="H15" i="1" s="1"/>
  <c r="E19" i="1"/>
  <c r="H19" i="1" s="1"/>
  <c r="E23" i="1"/>
  <c r="H23" i="1" s="1"/>
  <c r="E27" i="1"/>
  <c r="E31" i="1"/>
  <c r="H31" i="1" s="1"/>
  <c r="G17" i="1"/>
  <c r="G21" i="1"/>
  <c r="G25" i="1"/>
  <c r="G29" i="1"/>
  <c r="G33" i="1"/>
  <c r="C29" i="1"/>
  <c r="C14" i="1"/>
  <c r="C18" i="1"/>
  <c r="C22" i="1"/>
  <c r="C26" i="1"/>
  <c r="D17" i="1"/>
  <c r="D35" i="1" s="1"/>
  <c r="D36" i="1" s="1"/>
  <c r="D21" i="1"/>
  <c r="D25" i="1"/>
  <c r="D29" i="1"/>
  <c r="E16" i="1"/>
  <c r="E20" i="1"/>
  <c r="E24" i="1"/>
  <c r="E28" i="1"/>
  <c r="F15" i="1"/>
  <c r="F35" i="1" s="1"/>
  <c r="F36" i="1" s="1"/>
  <c r="F19" i="1"/>
  <c r="F23" i="1"/>
  <c r="F27" i="1"/>
  <c r="H27" i="1" s="1"/>
  <c r="G14" i="1"/>
  <c r="G18" i="1"/>
  <c r="G22" i="1"/>
  <c r="G26" i="1"/>
  <c r="G30" i="1"/>
  <c r="H18" i="1" l="1"/>
  <c r="H26" i="1"/>
  <c r="H29" i="1"/>
  <c r="H25" i="1"/>
  <c r="H24" i="1"/>
  <c r="H22" i="1"/>
  <c r="H21" i="1"/>
  <c r="E35" i="1"/>
  <c r="E36" i="1" s="1"/>
  <c r="H20" i="1"/>
  <c r="G35" i="1"/>
  <c r="G36" i="1" s="1"/>
  <c r="C35" i="1"/>
  <c r="H14" i="1"/>
  <c r="H33" i="1"/>
  <c r="H28" i="1"/>
  <c r="H35" i="1" l="1"/>
  <c r="C36" i="1"/>
</calcChain>
</file>

<file path=xl/sharedStrings.xml><?xml version="1.0" encoding="utf-8"?>
<sst xmlns="http://schemas.openxmlformats.org/spreadsheetml/2006/main" count="41" uniqueCount="33">
  <si>
    <t>Almeida Account</t>
  </si>
  <si>
    <t>Totals</t>
  </si>
  <si>
    <t>T - Days</t>
  </si>
  <si>
    <t>Description</t>
  </si>
  <si>
    <t>Amount</t>
  </si>
  <si>
    <t>Sub-total</t>
  </si>
  <si>
    <t>Equipment</t>
  </si>
  <si>
    <t>Reg No./Fleet No.</t>
  </si>
  <si>
    <t>Qty</t>
  </si>
  <si>
    <t>Rate</t>
  </si>
  <si>
    <t>Days</t>
  </si>
  <si>
    <t>Grader</t>
  </si>
  <si>
    <t>Excavator</t>
  </si>
  <si>
    <t>Tipper 1</t>
  </si>
  <si>
    <t>Tipper 2</t>
  </si>
  <si>
    <t>Low Bed</t>
  </si>
  <si>
    <t>A84</t>
  </si>
  <si>
    <t>Hours</t>
  </si>
  <si>
    <t>Advance</t>
  </si>
  <si>
    <t>E2</t>
  </si>
  <si>
    <t>Maintenances</t>
  </si>
  <si>
    <t>A40</t>
  </si>
  <si>
    <t>Total</t>
  </si>
  <si>
    <t>Paid In Advance</t>
  </si>
  <si>
    <t>Contractor's Payables</t>
  </si>
  <si>
    <t>#</t>
  </si>
  <si>
    <t>Almeida</t>
  </si>
  <si>
    <t>Plant</t>
  </si>
  <si>
    <t>Rate / hr</t>
  </si>
  <si>
    <t>To be sorted</t>
  </si>
  <si>
    <t>Almeida Account Summary</t>
  </si>
  <si>
    <t>LB2</t>
  </si>
  <si>
    <t>Total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</si>
</sst>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1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Georgia"/>
      <family val="1"/>
    </font>
    <font>
      <b/>
      <sz val="12"/>
      <color theme="5" tint="-0.249977111117893"/>
      <name val="Georgia"/>
      <family val="1"/>
    </font>
    <font>
      <b/>
      <sz val="12"/>
      <color theme="1"/>
      <name val="Georgia"/>
      <family val="1"/>
    </font>
    <font>
      <b/>
      <sz val="36"/>
      <color theme="1"/>
      <name val="Georgia"/>
      <family val="1"/>
    </font>
    <font>
      <sz val="12"/>
      <color rgb="FF000000"/>
      <name val="Georgia"/>
      <family val="1"/>
    </font>
    <font>
      <sz val="12"/>
      <color theme="9"/>
      <name val="Georgia"/>
      <family val="1"/>
    </font>
    <font>
      <b/>
      <sz val="12"/>
      <color theme="9"/>
      <name val="Georgia"/>
      <family val="1"/>
    </font>
    <font>
      <sz val="12"/>
      <color rgb="FFFF0000"/>
      <name val="Georgia"/>
      <family val="1"/>
    </font>
    <font>
      <b/>
      <sz val="12"/>
      <color rgb="FFFF0000"/>
      <name val="Georgia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6560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2">
    <xf numFmtId="0" fontId="0" fillId="0" borderId="0" xfId="0"/>
    <xf numFmtId="0" fontId="2" fillId="0" borderId="0" xfId="0" applyFont="1"/>
    <xf numFmtId="43" fontId="2" fillId="0" borderId="0" xfId="1" applyFont="1"/>
    <xf numFmtId="0" fontId="3" fillId="2" borderId="1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17" fontId="2" fillId="2" borderId="1" xfId="0" applyNumberFormat="1" applyFont="1" applyFill="1" applyBorder="1" applyAlignment="1">
      <alignment horizontal="center"/>
    </xf>
    <xf numFmtId="17" fontId="2" fillId="2" borderId="2" xfId="0" applyNumberFormat="1" applyFont="1" applyFill="1" applyBorder="1" applyAlignment="1">
      <alignment horizontal="center"/>
    </xf>
    <xf numFmtId="17" fontId="2" fillId="2" borderId="3" xfId="0" applyNumberFormat="1" applyFont="1" applyFill="1" applyBorder="1" applyAlignment="1">
      <alignment horizontal="center"/>
    </xf>
    <xf numFmtId="17" fontId="2" fillId="3" borderId="4" xfId="0" applyNumberFormat="1" applyFont="1" applyFill="1" applyBorder="1" applyAlignment="1">
      <alignment horizontal="center"/>
    </xf>
    <xf numFmtId="0" fontId="2" fillId="4" borderId="4" xfId="0" applyFont="1" applyFill="1" applyBorder="1"/>
    <xf numFmtId="0" fontId="2" fillId="0" borderId="4" xfId="0" applyFont="1" applyBorder="1"/>
    <xf numFmtId="0" fontId="4" fillId="2" borderId="4" xfId="0" applyFont="1" applyFill="1" applyBorder="1" applyAlignment="1">
      <alignment wrapText="1"/>
    </xf>
    <xf numFmtId="43" fontId="4" fillId="2" borderId="1" xfId="1" applyFont="1" applyFill="1" applyBorder="1" applyAlignment="1">
      <alignment horizontal="center"/>
    </xf>
    <xf numFmtId="43" fontId="4" fillId="2" borderId="2" xfId="1" applyFont="1" applyFill="1" applyBorder="1" applyAlignment="1">
      <alignment horizontal="center"/>
    </xf>
    <xf numFmtId="43" fontId="4" fillId="2" borderId="3" xfId="1" applyFont="1" applyFill="1" applyBorder="1" applyAlignment="1">
      <alignment horizontal="center"/>
    </xf>
    <xf numFmtId="43" fontId="4" fillId="2" borderId="3" xfId="1" applyFont="1" applyFill="1" applyBorder="1" applyAlignment="1">
      <alignment horizontal="center"/>
    </xf>
    <xf numFmtId="43" fontId="4" fillId="2" borderId="4" xfId="1" applyFont="1" applyFill="1" applyBorder="1"/>
    <xf numFmtId="0" fontId="4" fillId="0" borderId="4" xfId="0" applyFont="1" applyBorder="1"/>
    <xf numFmtId="0" fontId="4" fillId="0" borderId="4" xfId="0" applyFont="1" applyBorder="1" applyAlignment="1">
      <alignment horizontal="center"/>
    </xf>
    <xf numFmtId="0" fontId="4" fillId="0" borderId="4" xfId="0" applyFont="1" applyBorder="1" applyAlignment="1">
      <alignment wrapText="1"/>
    </xf>
    <xf numFmtId="43" fontId="2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43" fontId="2" fillId="0" borderId="4" xfId="1" applyFont="1" applyBorder="1" applyAlignment="1">
      <alignment horizontal="center"/>
    </xf>
    <xf numFmtId="43" fontId="2" fillId="0" borderId="4" xfId="0" applyNumberFormat="1" applyFont="1" applyBorder="1"/>
    <xf numFmtId="0" fontId="2" fillId="0" borderId="5" xfId="0" applyFont="1" applyBorder="1" applyAlignment="1">
      <alignment horizontal="center" vertical="center"/>
    </xf>
    <xf numFmtId="43" fontId="2" fillId="0" borderId="4" xfId="1" applyFont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3" fontId="2" fillId="0" borderId="0" xfId="0" applyNumberFormat="1" applyFont="1"/>
    <xf numFmtId="0" fontId="4" fillId="2" borderId="8" xfId="0" applyFont="1" applyFill="1" applyBorder="1"/>
    <xf numFmtId="43" fontId="3" fillId="2" borderId="1" xfId="1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2" borderId="3" xfId="1" applyFont="1" applyFill="1" applyBorder="1" applyAlignment="1">
      <alignment horizontal="center"/>
    </xf>
    <xf numFmtId="43" fontId="2" fillId="2" borderId="9" xfId="1" applyFont="1" applyFill="1" applyBorder="1"/>
    <xf numFmtId="0" fontId="4" fillId="5" borderId="4" xfId="0" applyFont="1" applyFill="1" applyBorder="1" applyAlignment="1">
      <alignment horizontal="center"/>
    </xf>
    <xf numFmtId="43" fontId="4" fillId="5" borderId="4" xfId="1" applyFont="1" applyFill="1" applyBorder="1"/>
    <xf numFmtId="43" fontId="2" fillId="5" borderId="4" xfId="1" applyFont="1" applyFill="1" applyBorder="1"/>
    <xf numFmtId="0" fontId="2" fillId="0" borderId="10" xfId="0" applyFont="1" applyBorder="1" applyAlignment="1">
      <alignment horizontal="center"/>
    </xf>
    <xf numFmtId="43" fontId="2" fillId="0" borderId="6" xfId="1" applyFont="1" applyBorder="1"/>
    <xf numFmtId="43" fontId="2" fillId="3" borderId="6" xfId="1" applyFont="1" applyFill="1" applyBorder="1"/>
    <xf numFmtId="0" fontId="2" fillId="3" borderId="6" xfId="1" applyNumberFormat="1" applyFont="1" applyFill="1" applyBorder="1"/>
    <xf numFmtId="43" fontId="2" fillId="3" borderId="11" xfId="1" applyFont="1" applyFill="1" applyBorder="1"/>
    <xf numFmtId="43" fontId="2" fillId="0" borderId="12" xfId="1" applyFont="1" applyBorder="1"/>
    <xf numFmtId="0" fontId="4" fillId="0" borderId="0" xfId="0" applyFont="1"/>
    <xf numFmtId="0" fontId="5" fillId="5" borderId="4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vertical="center"/>
    </xf>
    <xf numFmtId="0" fontId="4" fillId="5" borderId="4" xfId="0" applyFont="1" applyFill="1" applyBorder="1" applyAlignment="1">
      <alignment horizontal="center" vertical="center"/>
    </xf>
    <xf numFmtId="43" fontId="6" fillId="0" borderId="4" xfId="0" applyNumberFormat="1" applyFont="1" applyBorder="1"/>
    <xf numFmtId="43" fontId="2" fillId="3" borderId="0" xfId="1" applyFont="1" applyFill="1"/>
    <xf numFmtId="43" fontId="2" fillId="3" borderId="7" xfId="1" applyFont="1" applyFill="1" applyBorder="1"/>
    <xf numFmtId="43" fontId="2" fillId="0" borderId="4" xfId="1" applyFont="1" applyFill="1" applyBorder="1"/>
    <xf numFmtId="43" fontId="2" fillId="0" borderId="0" xfId="1" applyFont="1" applyBorder="1" applyAlignment="1">
      <alignment horizontal="left"/>
    </xf>
    <xf numFmtId="43" fontId="7" fillId="0" borderId="4" xfId="1" applyFont="1" applyBorder="1"/>
    <xf numFmtId="0" fontId="8" fillId="0" borderId="1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43" fontId="9" fillId="0" borderId="7" xfId="1" applyFont="1" applyBorder="1"/>
    <xf numFmtId="0" fontId="10" fillId="0" borderId="4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cbookair/Desktop/MARK-CONSTRUCTION%20CONTRACT%20-BLOCKS/Quantity-Calculations%202.1%20copy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eeze 425"/>
      <sheetName val="June 2020"/>
      <sheetName val="Daily Materials"/>
      <sheetName val="Nanjiri Inventory"/>
      <sheetName val="Daily Production"/>
      <sheetName val="Project Schedule"/>
      <sheetName val="Sprint Project Tracker"/>
      <sheetName val="Project Tracker"/>
      <sheetName val="Project Review"/>
      <sheetName val="Budgets"/>
      <sheetName val="Blocks 400x200x150"/>
      <sheetName val="125x300x1000"/>
      <sheetName val="Kerbs"/>
      <sheetName val="Main"/>
      <sheetName val="DataSheet"/>
      <sheetName val="Quantity-Calculations 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DBD91-7B6A-C848-BB9F-5C02464B6626}">
  <dimension ref="B2:BC57"/>
  <sheetViews>
    <sheetView tabSelected="1" topLeftCell="E1" zoomScale="75" zoomScaleNormal="140" workbookViewId="0">
      <selection activeCell="AY23" sqref="AY23"/>
    </sheetView>
  </sheetViews>
  <sheetFormatPr baseColWidth="10" defaultRowHeight="16" x14ac:dyDescent="0.2"/>
  <cols>
    <col min="1" max="1" width="5.1640625" style="1" customWidth="1"/>
    <col min="2" max="2" width="15.6640625" style="1" bestFit="1" customWidth="1"/>
    <col min="3" max="3" width="15" style="2" bestFit="1" customWidth="1"/>
    <col min="4" max="4" width="14.6640625" style="2" bestFit="1" customWidth="1"/>
    <col min="5" max="6" width="13.33203125" style="2" bestFit="1" customWidth="1"/>
    <col min="7" max="7" width="13.1640625" style="2" bestFit="1" customWidth="1"/>
    <col min="8" max="8" width="14.83203125" style="2" bestFit="1" customWidth="1"/>
    <col min="9" max="9" width="4" style="2" customWidth="1"/>
    <col min="10" max="10" width="12.6640625" style="1" bestFit="1" customWidth="1"/>
    <col min="11" max="11" width="20.1640625" style="1" customWidth="1"/>
    <col min="12" max="12" width="4.83203125" style="1" bestFit="1" customWidth="1"/>
    <col min="13" max="13" width="12.6640625" style="1" bestFit="1" customWidth="1"/>
    <col min="14" max="14" width="11.83203125" style="1" bestFit="1" customWidth="1"/>
    <col min="15" max="15" width="14.83203125" style="1" bestFit="1" customWidth="1"/>
    <col min="16" max="16" width="4" style="1" customWidth="1"/>
    <col min="17" max="17" width="6.6640625" style="1" bestFit="1" customWidth="1"/>
    <col min="18" max="18" width="11.83203125" style="1" bestFit="1" customWidth="1"/>
    <col min="19" max="21" width="2.5" style="1" bestFit="1" customWidth="1"/>
    <col min="22" max="39" width="3.6640625" style="1" bestFit="1" customWidth="1"/>
    <col min="40" max="48" width="2.5" style="1" bestFit="1" customWidth="1"/>
    <col min="49" max="53" width="3.6640625" style="1" bestFit="1" customWidth="1"/>
    <col min="54" max="54" width="6.5" style="1" hidden="1" customWidth="1"/>
    <col min="55" max="55" width="8.5" style="1" hidden="1" customWidth="1"/>
    <col min="56" max="16384" width="10.83203125" style="1"/>
  </cols>
  <sheetData>
    <row r="2" spans="2:55" x14ac:dyDescent="0.2">
      <c r="C2" s="1"/>
      <c r="D2" s="1"/>
      <c r="E2" s="1"/>
      <c r="F2" s="1"/>
      <c r="G2" s="1"/>
      <c r="H2" s="1"/>
      <c r="I2" s="1"/>
    </row>
    <row r="4" spans="2:55" ht="16" customHeight="1" x14ac:dyDescent="0.2">
      <c r="B4" s="3" t="s">
        <v>0</v>
      </c>
      <c r="C4" s="4"/>
      <c r="D4" s="4"/>
      <c r="E4" s="4"/>
      <c r="F4" s="4"/>
      <c r="G4" s="4"/>
      <c r="H4" s="5"/>
      <c r="J4" s="6" t="s">
        <v>30</v>
      </c>
      <c r="K4" s="7"/>
      <c r="L4" s="7"/>
      <c r="M4" s="7"/>
      <c r="N4" s="7"/>
      <c r="O4" s="8"/>
      <c r="Q4" s="9">
        <v>44348</v>
      </c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1"/>
      <c r="AN4" s="12">
        <v>44378</v>
      </c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3" t="s">
        <v>1</v>
      </c>
      <c r="BC4" s="14" t="s">
        <v>2</v>
      </c>
    </row>
    <row r="5" spans="2:55" ht="17" x14ac:dyDescent="0.2">
      <c r="B5" s="15" t="s">
        <v>3</v>
      </c>
      <c r="C5" s="16" t="s">
        <v>4</v>
      </c>
      <c r="D5" s="17"/>
      <c r="E5" s="17"/>
      <c r="F5" s="18"/>
      <c r="G5" s="19"/>
      <c r="H5" s="20" t="s">
        <v>5</v>
      </c>
      <c r="J5" s="21" t="s">
        <v>6</v>
      </c>
      <c r="K5" s="21" t="s">
        <v>7</v>
      </c>
      <c r="L5" s="21" t="s">
        <v>8</v>
      </c>
      <c r="M5" s="21" t="s">
        <v>32</v>
      </c>
      <c r="N5" s="21" t="s">
        <v>9</v>
      </c>
      <c r="O5" s="21" t="s">
        <v>4</v>
      </c>
      <c r="Q5" s="22" t="s">
        <v>10</v>
      </c>
      <c r="R5" s="22"/>
      <c r="S5" s="14">
        <v>3</v>
      </c>
      <c r="T5" s="14">
        <v>4</v>
      </c>
      <c r="U5" s="14">
        <v>9</v>
      </c>
      <c r="V5" s="14">
        <v>10</v>
      </c>
      <c r="W5" s="14">
        <v>11</v>
      </c>
      <c r="X5" s="14">
        <v>13</v>
      </c>
      <c r="Y5" s="14">
        <v>14</v>
      </c>
      <c r="Z5" s="14">
        <v>15</v>
      </c>
      <c r="AA5" s="14">
        <v>16</v>
      </c>
      <c r="AB5" s="14">
        <v>17</v>
      </c>
      <c r="AC5" s="14">
        <v>18</v>
      </c>
      <c r="AD5" s="14">
        <v>20</v>
      </c>
      <c r="AE5" s="14">
        <v>21</v>
      </c>
      <c r="AF5" s="14">
        <v>22</v>
      </c>
      <c r="AG5" s="14">
        <v>23</v>
      </c>
      <c r="AH5" s="14">
        <v>24</v>
      </c>
      <c r="AI5" s="14">
        <v>25</v>
      </c>
      <c r="AJ5" s="14">
        <v>27</v>
      </c>
      <c r="AK5" s="14">
        <v>28</v>
      </c>
      <c r="AL5" s="14">
        <v>29</v>
      </c>
      <c r="AM5" s="14">
        <v>30</v>
      </c>
      <c r="AN5" s="14">
        <v>1</v>
      </c>
      <c r="AO5" s="14">
        <v>2</v>
      </c>
      <c r="AP5" s="14">
        <v>3</v>
      </c>
      <c r="AQ5" s="14">
        <v>4</v>
      </c>
      <c r="AR5" s="14">
        <v>5</v>
      </c>
      <c r="AS5" s="14">
        <v>6</v>
      </c>
      <c r="AT5" s="14">
        <v>7</v>
      </c>
      <c r="AU5" s="14">
        <v>8</v>
      </c>
      <c r="AV5" s="14">
        <v>9</v>
      </c>
      <c r="AW5" s="14">
        <v>10</v>
      </c>
      <c r="AX5" s="14">
        <v>11</v>
      </c>
      <c r="AY5" s="14">
        <v>12</v>
      </c>
      <c r="AZ5" s="14">
        <v>13</v>
      </c>
      <c r="BA5" s="14">
        <v>14</v>
      </c>
      <c r="BB5" s="13">
        <f>COUNT(S5:BA5)</f>
        <v>35</v>
      </c>
      <c r="BC5" s="14">
        <f t="shared" ref="BC5:BC10" si="0">COUNT(S5:BA5)</f>
        <v>35</v>
      </c>
    </row>
    <row r="6" spans="2:55" ht="17" x14ac:dyDescent="0.2">
      <c r="B6" s="23"/>
      <c r="C6" s="23" t="s">
        <v>11</v>
      </c>
      <c r="D6" s="23" t="s">
        <v>12</v>
      </c>
      <c r="E6" s="23" t="s">
        <v>13</v>
      </c>
      <c r="F6" s="23" t="s">
        <v>14</v>
      </c>
      <c r="G6" s="23" t="s">
        <v>15</v>
      </c>
      <c r="H6" s="23"/>
      <c r="J6" s="14" t="str">
        <f>C13</f>
        <v>Grader</v>
      </c>
      <c r="K6" s="24" t="s">
        <v>16</v>
      </c>
      <c r="L6" s="25">
        <v>1</v>
      </c>
      <c r="M6" s="25">
        <f>BB6</f>
        <v>104</v>
      </c>
      <c r="N6" s="26">
        <f>K33</f>
        <v>36250</v>
      </c>
      <c r="O6" s="27">
        <f>M6*(N6)</f>
        <v>3770000</v>
      </c>
      <c r="Q6" s="28" t="s">
        <v>17</v>
      </c>
      <c r="R6" s="27" t="str">
        <f>J6</f>
        <v>Grader</v>
      </c>
      <c r="S6" s="14">
        <v>8</v>
      </c>
      <c r="T6" s="14">
        <v>8</v>
      </c>
      <c r="U6" s="14">
        <v>8</v>
      </c>
      <c r="V6" s="14">
        <v>6</v>
      </c>
      <c r="W6" s="14">
        <v>8</v>
      </c>
      <c r="X6" s="14">
        <v>4</v>
      </c>
      <c r="Y6" s="14"/>
      <c r="Z6" s="14"/>
      <c r="AA6" s="14"/>
      <c r="AB6" s="14"/>
      <c r="AC6" s="14">
        <v>8</v>
      </c>
      <c r="AD6" s="14">
        <v>8</v>
      </c>
      <c r="AE6" s="14">
        <v>8</v>
      </c>
      <c r="AF6" s="14">
        <v>8</v>
      </c>
      <c r="AG6" s="14">
        <v>8</v>
      </c>
      <c r="AH6" s="14"/>
      <c r="AI6" s="14">
        <v>8</v>
      </c>
      <c r="AJ6" s="14">
        <v>8</v>
      </c>
      <c r="AK6" s="14">
        <v>6</v>
      </c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3">
        <f>SUM(S6:BA6)</f>
        <v>104</v>
      </c>
      <c r="BC6" s="14">
        <f t="shared" si="0"/>
        <v>14</v>
      </c>
    </row>
    <row r="7" spans="2:55" ht="17" x14ac:dyDescent="0.2">
      <c r="B7" s="23" t="s">
        <v>18</v>
      </c>
      <c r="C7" s="29">
        <f>1500000+520000</f>
        <v>2020000</v>
      </c>
      <c r="D7" s="29">
        <v>1500000</v>
      </c>
      <c r="E7" s="29">
        <v>500000</v>
      </c>
      <c r="F7" s="29">
        <v>500000</v>
      </c>
      <c r="G7" s="29">
        <v>100000</v>
      </c>
      <c r="H7" s="29"/>
      <c r="J7" s="14" t="str">
        <f>D13</f>
        <v>Excavator</v>
      </c>
      <c r="K7" s="24" t="s">
        <v>19</v>
      </c>
      <c r="L7" s="25">
        <v>1</v>
      </c>
      <c r="M7" s="25">
        <f>BB7</f>
        <v>50</v>
      </c>
      <c r="N7" s="26">
        <f t="shared" ref="N7:N9" si="1">K34</f>
        <v>37500</v>
      </c>
      <c r="O7" s="27">
        <f>M7*(N7)</f>
        <v>1875000</v>
      </c>
      <c r="Q7" s="30"/>
      <c r="R7" s="27" t="str">
        <f>J7</f>
        <v>Excavator</v>
      </c>
      <c r="W7" s="14">
        <v>2</v>
      </c>
      <c r="X7" s="14">
        <v>8</v>
      </c>
      <c r="Y7" s="14">
        <v>8</v>
      </c>
      <c r="Z7" s="14">
        <v>8</v>
      </c>
      <c r="AA7" s="14">
        <v>8</v>
      </c>
      <c r="AB7" s="14">
        <v>8</v>
      </c>
      <c r="AC7" s="14">
        <v>8</v>
      </c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3">
        <f>SUM(W7:BA7)</f>
        <v>50</v>
      </c>
      <c r="BC7" s="14">
        <f t="shared" si="0"/>
        <v>7</v>
      </c>
    </row>
    <row r="8" spans="2:55" ht="17" x14ac:dyDescent="0.2">
      <c r="B8" s="23" t="s">
        <v>20</v>
      </c>
      <c r="C8" s="29"/>
      <c r="D8" s="29"/>
      <c r="E8" s="29"/>
      <c r="F8" s="29"/>
      <c r="G8" s="29"/>
      <c r="H8" s="29"/>
      <c r="J8" s="14" t="str">
        <f>E13</f>
        <v>Tipper 1</v>
      </c>
      <c r="K8" s="24" t="s">
        <v>16</v>
      </c>
      <c r="L8" s="25">
        <v>1</v>
      </c>
      <c r="M8" s="25">
        <f>BB8</f>
        <v>50</v>
      </c>
      <c r="N8" s="26">
        <f t="shared" si="1"/>
        <v>15000</v>
      </c>
      <c r="O8" s="27">
        <f>M8*(N8)</f>
        <v>750000</v>
      </c>
      <c r="Q8" s="30"/>
      <c r="R8" s="27" t="str">
        <f>J8</f>
        <v>Tipper 1</v>
      </c>
      <c r="S8" s="14"/>
      <c r="T8" s="14"/>
      <c r="U8" s="14"/>
      <c r="V8" s="14"/>
      <c r="W8" s="14">
        <v>2</v>
      </c>
      <c r="X8" s="14">
        <v>8</v>
      </c>
      <c r="Y8" s="14">
        <v>8</v>
      </c>
      <c r="Z8" s="14">
        <v>8</v>
      </c>
      <c r="AA8" s="14">
        <v>8</v>
      </c>
      <c r="AB8" s="14">
        <v>8</v>
      </c>
      <c r="AC8" s="14">
        <v>8</v>
      </c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3">
        <f>SUM(S8:BA8)</f>
        <v>50</v>
      </c>
      <c r="BC8" s="14">
        <f t="shared" si="0"/>
        <v>7</v>
      </c>
    </row>
    <row r="9" spans="2:55" x14ac:dyDescent="0.2">
      <c r="B9" s="23"/>
      <c r="C9" s="29"/>
      <c r="D9" s="29"/>
      <c r="E9" s="29"/>
      <c r="F9" s="29"/>
      <c r="G9" s="29"/>
      <c r="H9" s="29"/>
      <c r="J9" s="14" t="str">
        <f>F13</f>
        <v>Tipper 2</v>
      </c>
      <c r="K9" s="24" t="s">
        <v>21</v>
      </c>
      <c r="L9" s="25">
        <v>1</v>
      </c>
      <c r="M9" s="25">
        <f>BB9</f>
        <v>48</v>
      </c>
      <c r="N9" s="26">
        <f t="shared" si="1"/>
        <v>15000</v>
      </c>
      <c r="O9" s="27">
        <f>M9*(N9)</f>
        <v>720000</v>
      </c>
      <c r="Q9" s="30"/>
      <c r="R9" s="27" t="str">
        <f>J9</f>
        <v>Tipper 2</v>
      </c>
      <c r="S9" s="14"/>
      <c r="T9" s="14"/>
      <c r="U9" s="14"/>
      <c r="V9" s="14"/>
      <c r="W9" s="14"/>
      <c r="X9" s="14">
        <v>8</v>
      </c>
      <c r="Y9" s="14">
        <v>8</v>
      </c>
      <c r="Z9" s="14">
        <v>8</v>
      </c>
      <c r="AA9" s="14">
        <v>8</v>
      </c>
      <c r="AB9" s="14">
        <v>8</v>
      </c>
      <c r="AC9" s="14">
        <v>8</v>
      </c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3">
        <f>SUM(S9:BA9)</f>
        <v>48</v>
      </c>
      <c r="BC9" s="14">
        <f t="shared" si="0"/>
        <v>6</v>
      </c>
    </row>
    <row r="10" spans="2:55" x14ac:dyDescent="0.2">
      <c r="B10" s="21" t="s">
        <v>22</v>
      </c>
      <c r="C10" s="29">
        <f>SUM(C7:C9)</f>
        <v>2020000</v>
      </c>
      <c r="D10" s="29">
        <f>SUM(D7:D9)</f>
        <v>1500000</v>
      </c>
      <c r="E10" s="29">
        <f>SUM(E7:E9)</f>
        <v>500000</v>
      </c>
      <c r="F10" s="29">
        <f>SUM(F7:F9)</f>
        <v>500000</v>
      </c>
      <c r="G10" s="29"/>
      <c r="H10" s="14"/>
      <c r="J10" s="14" t="str">
        <f>G13</f>
        <v>Low Bed</v>
      </c>
      <c r="K10" s="24" t="s">
        <v>31</v>
      </c>
      <c r="L10" s="25">
        <v>1</v>
      </c>
      <c r="M10" s="25">
        <f>BB10</f>
        <v>4</v>
      </c>
      <c r="N10" s="26">
        <f>200000/8</f>
        <v>25000</v>
      </c>
      <c r="O10" s="27">
        <f>M10*(N10)</f>
        <v>100000</v>
      </c>
      <c r="Q10" s="31"/>
      <c r="R10" s="27" t="str">
        <f>J10</f>
        <v>Low Bed</v>
      </c>
      <c r="S10" s="14"/>
      <c r="T10" s="14"/>
      <c r="U10" s="14"/>
      <c r="V10" s="14"/>
      <c r="W10" s="14">
        <v>4</v>
      </c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3">
        <f>SUM(S10:BA10)</f>
        <v>4</v>
      </c>
      <c r="BC10" s="14">
        <f t="shared" si="0"/>
        <v>1</v>
      </c>
    </row>
    <row r="11" spans="2:55" x14ac:dyDescent="0.2">
      <c r="B11" s="57" t="s">
        <v>23</v>
      </c>
      <c r="C11" s="58"/>
      <c r="D11" s="58"/>
      <c r="E11" s="58"/>
      <c r="F11" s="58"/>
      <c r="G11" s="59"/>
      <c r="H11" s="56">
        <f>SUM(C10:G10)</f>
        <v>4520000</v>
      </c>
      <c r="O11" s="32"/>
    </row>
    <row r="12" spans="2:55" x14ac:dyDescent="0.2">
      <c r="B12" s="33"/>
      <c r="C12" s="34" t="s">
        <v>24</v>
      </c>
      <c r="D12" s="35"/>
      <c r="E12" s="35"/>
      <c r="F12" s="35"/>
      <c r="G12" s="36"/>
      <c r="H12" s="37"/>
      <c r="O12" s="32"/>
    </row>
    <row r="13" spans="2:55" x14ac:dyDescent="0.2">
      <c r="B13" s="38" t="s">
        <v>25</v>
      </c>
      <c r="C13" s="39" t="s">
        <v>11</v>
      </c>
      <c r="D13" s="39" t="s">
        <v>12</v>
      </c>
      <c r="E13" s="39" t="s">
        <v>13</v>
      </c>
      <c r="F13" s="39" t="s">
        <v>14</v>
      </c>
      <c r="G13" s="39" t="s">
        <v>15</v>
      </c>
      <c r="H13" s="40"/>
    </row>
    <row r="14" spans="2:55" x14ac:dyDescent="0.2">
      <c r="B14" s="41">
        <v>1</v>
      </c>
      <c r="C14" s="42">
        <f t="array" ref="C14:C33">TRANSPOSE(S6:BA6)*$K$33</f>
        <v>290000</v>
      </c>
      <c r="D14" s="43">
        <f t="array" ref="D14:D33">TRANSPOSE(S7:BA7)*$K$34</f>
        <v>0</v>
      </c>
      <c r="E14" s="43">
        <f t="array" ref="E14:E33">TRANSPOSE(S8:BA8)*$K$35</f>
        <v>0</v>
      </c>
      <c r="F14" s="44">
        <f t="array" ref="F14:F33">TRANSPOSE(S9:BA9)*$K$36</f>
        <v>0</v>
      </c>
      <c r="G14" s="43">
        <f t="array" ref="G14:G34">TRANSPOSE(S10:AZ10)*$N$10</f>
        <v>0</v>
      </c>
      <c r="H14" s="46">
        <f>SUM(C14:G14)</f>
        <v>290000</v>
      </c>
    </row>
    <row r="15" spans="2:55" x14ac:dyDescent="0.2">
      <c r="B15" s="41">
        <v>2</v>
      </c>
      <c r="C15" s="42">
        <v>290000</v>
      </c>
      <c r="D15" s="43">
        <v>0</v>
      </c>
      <c r="E15" s="43">
        <v>0</v>
      </c>
      <c r="F15" s="43">
        <v>0</v>
      </c>
      <c r="G15" s="43">
        <v>0</v>
      </c>
      <c r="H15" s="46">
        <f>SUM(C15:G15)</f>
        <v>290000</v>
      </c>
    </row>
    <row r="16" spans="2:55" x14ac:dyDescent="0.2">
      <c r="B16" s="41">
        <v>3</v>
      </c>
      <c r="C16" s="42">
        <v>290000</v>
      </c>
      <c r="D16" s="43">
        <v>0</v>
      </c>
      <c r="E16" s="43">
        <v>0</v>
      </c>
      <c r="F16" s="43">
        <v>0</v>
      </c>
      <c r="G16" s="43">
        <v>0</v>
      </c>
      <c r="H16" s="46">
        <f t="shared" ref="H16:H33" si="2">SUM(C16:G16)</f>
        <v>290000</v>
      </c>
    </row>
    <row r="17" spans="2:16" x14ac:dyDescent="0.2">
      <c r="B17" s="41">
        <v>4</v>
      </c>
      <c r="C17" s="42">
        <v>217500</v>
      </c>
      <c r="D17" s="43">
        <v>0</v>
      </c>
      <c r="E17" s="43">
        <v>0</v>
      </c>
      <c r="F17" s="43">
        <v>0</v>
      </c>
      <c r="G17" s="43">
        <v>0</v>
      </c>
      <c r="H17" s="46">
        <f t="shared" si="2"/>
        <v>217500</v>
      </c>
    </row>
    <row r="18" spans="2:16" x14ac:dyDescent="0.2">
      <c r="B18" s="41">
        <v>5</v>
      </c>
      <c r="C18" s="42">
        <v>290000</v>
      </c>
      <c r="D18" s="42">
        <v>75000</v>
      </c>
      <c r="E18" s="42">
        <v>30000</v>
      </c>
      <c r="F18" s="43">
        <v>0</v>
      </c>
      <c r="G18" s="42">
        <v>100000</v>
      </c>
      <c r="H18" s="46">
        <f t="shared" si="2"/>
        <v>495000</v>
      </c>
      <c r="P18" s="47"/>
    </row>
    <row r="19" spans="2:16" x14ac:dyDescent="0.2">
      <c r="B19" s="41">
        <v>6</v>
      </c>
      <c r="C19" s="42">
        <v>145000</v>
      </c>
      <c r="D19" s="42">
        <v>300000</v>
      </c>
      <c r="E19" s="42">
        <v>120000</v>
      </c>
      <c r="F19" s="42">
        <v>120000</v>
      </c>
      <c r="G19" s="43">
        <v>0</v>
      </c>
      <c r="H19" s="46">
        <f t="shared" si="2"/>
        <v>685000</v>
      </c>
      <c r="P19" s="32"/>
    </row>
    <row r="20" spans="2:16" x14ac:dyDescent="0.2">
      <c r="B20" s="41">
        <v>7</v>
      </c>
      <c r="C20" s="43">
        <v>0</v>
      </c>
      <c r="D20" s="42">
        <v>300000</v>
      </c>
      <c r="E20" s="42">
        <v>120000</v>
      </c>
      <c r="F20" s="42">
        <v>120000</v>
      </c>
      <c r="G20" s="43">
        <v>0</v>
      </c>
      <c r="H20" s="46">
        <f t="shared" si="2"/>
        <v>540000</v>
      </c>
      <c r="P20" s="32"/>
    </row>
    <row r="21" spans="2:16" x14ac:dyDescent="0.2">
      <c r="B21" s="41">
        <v>8</v>
      </c>
      <c r="C21" s="43">
        <v>0</v>
      </c>
      <c r="D21" s="42">
        <v>300000</v>
      </c>
      <c r="E21" s="42">
        <v>120000</v>
      </c>
      <c r="F21" s="42">
        <v>120000</v>
      </c>
      <c r="G21" s="43">
        <v>0</v>
      </c>
      <c r="H21" s="46">
        <f t="shared" si="2"/>
        <v>540000</v>
      </c>
      <c r="L21" s="32"/>
    </row>
    <row r="22" spans="2:16" ht="16" customHeight="1" x14ac:dyDescent="0.2">
      <c r="B22" s="41">
        <v>9</v>
      </c>
      <c r="C22" s="43">
        <v>0</v>
      </c>
      <c r="D22" s="42">
        <v>300000</v>
      </c>
      <c r="E22" s="42">
        <v>120000</v>
      </c>
      <c r="F22" s="42">
        <v>120000</v>
      </c>
      <c r="G22" s="43">
        <v>0</v>
      </c>
      <c r="H22" s="46">
        <f t="shared" si="2"/>
        <v>540000</v>
      </c>
      <c r="L22" s="32"/>
    </row>
    <row r="23" spans="2:16" ht="16" customHeight="1" x14ac:dyDescent="0.2">
      <c r="B23" s="41">
        <v>10</v>
      </c>
      <c r="C23" s="43">
        <v>0</v>
      </c>
      <c r="D23" s="42">
        <v>300000</v>
      </c>
      <c r="E23" s="42">
        <v>120000</v>
      </c>
      <c r="F23" s="42">
        <v>120000</v>
      </c>
      <c r="G23" s="43">
        <v>0</v>
      </c>
      <c r="H23" s="46">
        <f t="shared" si="2"/>
        <v>540000</v>
      </c>
      <c r="L23" s="32"/>
    </row>
    <row r="24" spans="2:16" ht="16" customHeight="1" x14ac:dyDescent="0.2">
      <c r="B24" s="41">
        <v>11</v>
      </c>
      <c r="C24" s="42">
        <v>290000</v>
      </c>
      <c r="D24" s="42">
        <v>300000</v>
      </c>
      <c r="E24" s="42">
        <v>120000</v>
      </c>
      <c r="F24" s="42">
        <v>120000</v>
      </c>
      <c r="G24" s="43">
        <v>0</v>
      </c>
      <c r="H24" s="46">
        <f t="shared" si="2"/>
        <v>830000</v>
      </c>
    </row>
    <row r="25" spans="2:16" x14ac:dyDescent="0.2">
      <c r="B25" s="41">
        <v>12</v>
      </c>
      <c r="C25" s="42">
        <v>290000</v>
      </c>
      <c r="D25" s="43">
        <v>0</v>
      </c>
      <c r="E25" s="43">
        <v>0</v>
      </c>
      <c r="F25" s="43">
        <v>0</v>
      </c>
      <c r="G25" s="43">
        <v>0</v>
      </c>
      <c r="H25" s="46">
        <f t="shared" si="2"/>
        <v>290000</v>
      </c>
    </row>
    <row r="26" spans="2:16" x14ac:dyDescent="0.2">
      <c r="B26" s="41">
        <v>13</v>
      </c>
      <c r="C26" s="42">
        <v>290000</v>
      </c>
      <c r="D26" s="43">
        <v>0</v>
      </c>
      <c r="E26" s="43">
        <v>0</v>
      </c>
      <c r="F26" s="43">
        <v>0</v>
      </c>
      <c r="G26" s="43">
        <v>0</v>
      </c>
      <c r="H26" s="46">
        <f t="shared" si="2"/>
        <v>290000</v>
      </c>
    </row>
    <row r="27" spans="2:16" x14ac:dyDescent="0.2">
      <c r="B27" s="41">
        <v>14</v>
      </c>
      <c r="C27" s="42">
        <v>290000</v>
      </c>
      <c r="D27" s="43">
        <v>0</v>
      </c>
      <c r="E27" s="43">
        <v>0</v>
      </c>
      <c r="F27" s="43">
        <v>0</v>
      </c>
      <c r="G27" s="43">
        <v>0</v>
      </c>
      <c r="H27" s="46">
        <f t="shared" si="2"/>
        <v>290000</v>
      </c>
    </row>
    <row r="28" spans="2:16" x14ac:dyDescent="0.2">
      <c r="B28" s="41">
        <v>15</v>
      </c>
      <c r="C28" s="42">
        <v>290000</v>
      </c>
      <c r="D28" s="43">
        <v>0</v>
      </c>
      <c r="E28" s="43">
        <v>0</v>
      </c>
      <c r="F28" s="43">
        <v>0</v>
      </c>
      <c r="G28" s="43">
        <v>0</v>
      </c>
      <c r="H28" s="46">
        <f t="shared" si="2"/>
        <v>290000</v>
      </c>
      <c r="J28" s="48" t="s">
        <v>26</v>
      </c>
      <c r="K28" s="48"/>
    </row>
    <row r="29" spans="2:16" x14ac:dyDescent="0.2">
      <c r="B29" s="41">
        <v>16</v>
      </c>
      <c r="C29" s="43">
        <v>0</v>
      </c>
      <c r="D29" s="43">
        <v>0</v>
      </c>
      <c r="E29" s="43">
        <v>0</v>
      </c>
      <c r="F29" s="43">
        <v>0</v>
      </c>
      <c r="G29" s="43">
        <v>0</v>
      </c>
      <c r="H29" s="46">
        <f t="shared" si="2"/>
        <v>0</v>
      </c>
      <c r="J29" s="48"/>
      <c r="K29" s="48"/>
    </row>
    <row r="30" spans="2:16" x14ac:dyDescent="0.2">
      <c r="B30" s="41">
        <v>17</v>
      </c>
      <c r="C30" s="42">
        <v>290000</v>
      </c>
      <c r="D30" s="43">
        <v>0</v>
      </c>
      <c r="E30" s="43">
        <v>0</v>
      </c>
      <c r="F30" s="43">
        <v>0</v>
      </c>
      <c r="G30" s="43">
        <v>0</v>
      </c>
      <c r="H30" s="46">
        <f t="shared" si="2"/>
        <v>290000</v>
      </c>
      <c r="J30" s="48"/>
      <c r="K30" s="48"/>
    </row>
    <row r="31" spans="2:16" x14ac:dyDescent="0.2">
      <c r="B31" s="41">
        <v>18</v>
      </c>
      <c r="C31" s="42">
        <v>290000</v>
      </c>
      <c r="D31" s="43">
        <v>0</v>
      </c>
      <c r="E31" s="43">
        <v>0</v>
      </c>
      <c r="F31" s="43">
        <v>0</v>
      </c>
      <c r="G31" s="43">
        <v>0</v>
      </c>
      <c r="H31" s="46">
        <f t="shared" si="2"/>
        <v>290000</v>
      </c>
    </row>
    <row r="32" spans="2:16" x14ac:dyDescent="0.2">
      <c r="B32" s="41">
        <v>19</v>
      </c>
      <c r="C32" s="42">
        <v>217500</v>
      </c>
      <c r="D32" s="43">
        <v>0</v>
      </c>
      <c r="E32" s="43">
        <v>0</v>
      </c>
      <c r="F32" s="43">
        <v>0</v>
      </c>
      <c r="G32" s="43">
        <v>0</v>
      </c>
      <c r="H32" s="46">
        <f t="shared" si="2"/>
        <v>217500</v>
      </c>
      <c r="J32" s="49" t="s">
        <v>27</v>
      </c>
      <c r="K32" s="50" t="s">
        <v>28</v>
      </c>
    </row>
    <row r="33" spans="2:16" x14ac:dyDescent="0.2">
      <c r="B33" s="41">
        <v>20</v>
      </c>
      <c r="C33" s="43">
        <v>0</v>
      </c>
      <c r="D33" s="43">
        <v>0</v>
      </c>
      <c r="E33" s="43">
        <v>0</v>
      </c>
      <c r="F33" s="43">
        <v>0</v>
      </c>
      <c r="G33" s="43">
        <v>0</v>
      </c>
      <c r="H33" s="46">
        <f t="shared" si="2"/>
        <v>0</v>
      </c>
      <c r="J33" s="51" t="str">
        <f>C13</f>
        <v>Grader</v>
      </c>
      <c r="K33" s="29">
        <f>290000/8</f>
        <v>36250</v>
      </c>
    </row>
    <row r="34" spans="2:16" x14ac:dyDescent="0.2">
      <c r="B34" s="41">
        <v>21</v>
      </c>
      <c r="C34" s="43"/>
      <c r="D34" s="52"/>
      <c r="E34" s="53"/>
      <c r="F34" s="53"/>
      <c r="G34" s="45">
        <v>0</v>
      </c>
      <c r="H34" s="46"/>
      <c r="J34" s="51" t="str">
        <f>D13</f>
        <v>Excavator</v>
      </c>
      <c r="K34" s="29">
        <f>300000/8</f>
        <v>37500</v>
      </c>
    </row>
    <row r="35" spans="2:16" x14ac:dyDescent="0.2">
      <c r="B35" s="21" t="s">
        <v>22</v>
      </c>
      <c r="C35" s="29">
        <f>SUM(C14:C34)</f>
        <v>3770000</v>
      </c>
      <c r="D35" s="29">
        <f>SUM(D14:D34)</f>
        <v>1875000</v>
      </c>
      <c r="E35" s="29">
        <f>SUM(E14:E34)</f>
        <v>750000</v>
      </c>
      <c r="F35" s="29">
        <f>SUM(F14:F34)</f>
        <v>720000</v>
      </c>
      <c r="G35" s="29">
        <f>SUM(G14:G34)</f>
        <v>100000</v>
      </c>
      <c r="H35" s="54">
        <f>SUM(C35:G35)</f>
        <v>7215000</v>
      </c>
      <c r="J35" s="51" t="str">
        <f>E13</f>
        <v>Tipper 1</v>
      </c>
      <c r="K35" s="29">
        <f>120000/8</f>
        <v>15000</v>
      </c>
    </row>
    <row r="36" spans="2:16" x14ac:dyDescent="0.2">
      <c r="B36" s="61" t="s">
        <v>29</v>
      </c>
      <c r="C36" s="29">
        <f>C35-C10</f>
        <v>1750000</v>
      </c>
      <c r="D36" s="29">
        <f>D35-D10</f>
        <v>375000</v>
      </c>
      <c r="E36" s="29">
        <f>E35-E10</f>
        <v>250000</v>
      </c>
      <c r="F36" s="29">
        <f>F35-F10</f>
        <v>220000</v>
      </c>
      <c r="G36" s="29">
        <f>G35-G10</f>
        <v>100000</v>
      </c>
      <c r="H36" s="60">
        <f>SUM(C36:G36)</f>
        <v>2695000</v>
      </c>
      <c r="J36" s="51" t="str">
        <f>F13</f>
        <v>Tipper 2</v>
      </c>
      <c r="K36" s="29">
        <f>120000/8</f>
        <v>15000</v>
      </c>
    </row>
    <row r="37" spans="2:16" x14ac:dyDescent="0.2">
      <c r="J37" s="2"/>
    </row>
    <row r="38" spans="2:16" x14ac:dyDescent="0.2">
      <c r="C38" s="1"/>
      <c r="D38" s="1"/>
      <c r="E38" s="1"/>
      <c r="F38" s="1"/>
      <c r="G38" s="1"/>
      <c r="H38" s="1"/>
      <c r="J38" s="2"/>
    </row>
    <row r="39" spans="2:16" x14ac:dyDescent="0.2">
      <c r="C39" s="1"/>
      <c r="J39" s="2"/>
    </row>
    <row r="40" spans="2:16" x14ac:dyDescent="0.2">
      <c r="C40" s="1"/>
      <c r="J40" s="2"/>
    </row>
    <row r="41" spans="2:16" x14ac:dyDescent="0.2">
      <c r="C41" s="1"/>
      <c r="J41" s="2"/>
    </row>
    <row r="42" spans="2:16" x14ac:dyDescent="0.2">
      <c r="C42" s="1"/>
      <c r="J42" s="2"/>
    </row>
    <row r="43" spans="2:16" x14ac:dyDescent="0.2">
      <c r="C43" s="1"/>
      <c r="J43" s="2"/>
    </row>
    <row r="44" spans="2:16" x14ac:dyDescent="0.2">
      <c r="C44" s="1"/>
      <c r="J44" s="2"/>
    </row>
    <row r="45" spans="2:16" x14ac:dyDescent="0.2">
      <c r="C45" s="1"/>
      <c r="J45" s="2"/>
    </row>
    <row r="46" spans="2:16" x14ac:dyDescent="0.2">
      <c r="C46" s="1"/>
      <c r="J46" s="2"/>
    </row>
    <row r="47" spans="2:16" x14ac:dyDescent="0.2">
      <c r="C47" s="1"/>
      <c r="J47" s="2"/>
    </row>
    <row r="48" spans="2:16" x14ac:dyDescent="0.2">
      <c r="C48" s="1"/>
      <c r="J48" s="2"/>
      <c r="P48" s="55"/>
    </row>
    <row r="49" spans="3:10" x14ac:dyDescent="0.2">
      <c r="C49" s="1"/>
      <c r="J49" s="2"/>
    </row>
    <row r="50" spans="3:10" x14ac:dyDescent="0.2">
      <c r="C50" s="1"/>
      <c r="J50" s="2"/>
    </row>
    <row r="51" spans="3:10" x14ac:dyDescent="0.2">
      <c r="C51" s="1"/>
      <c r="J51" s="2"/>
    </row>
    <row r="52" spans="3:10" x14ac:dyDescent="0.2">
      <c r="C52" s="1"/>
      <c r="J52" s="2"/>
    </row>
    <row r="53" spans="3:10" x14ac:dyDescent="0.2">
      <c r="C53" s="1"/>
      <c r="J53" s="2"/>
    </row>
    <row r="54" spans="3:10" x14ac:dyDescent="0.2">
      <c r="C54" s="1"/>
      <c r="J54" s="2"/>
    </row>
    <row r="55" spans="3:10" x14ac:dyDescent="0.2">
      <c r="C55" s="1"/>
    </row>
    <row r="56" spans="3:10" x14ac:dyDescent="0.2">
      <c r="C56" s="1"/>
    </row>
    <row r="57" spans="3:10" x14ac:dyDescent="0.2">
      <c r="C57" s="1"/>
    </row>
  </sheetData>
  <mergeCells count="10">
    <mergeCell ref="Q6:Q10"/>
    <mergeCell ref="B11:G11"/>
    <mergeCell ref="C12:G12"/>
    <mergeCell ref="J28:K30"/>
    <mergeCell ref="B4:H4"/>
    <mergeCell ref="J4:O4"/>
    <mergeCell ref="Q4:AM4"/>
    <mergeCell ref="AN4:BA4"/>
    <mergeCell ref="C5:F5"/>
    <mergeCell ref="Q5:R5"/>
  </mergeCells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Construction Plant Expenses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Zamasiya</dc:creator>
  <cp:lastModifiedBy>Simon Zamasiya</cp:lastModifiedBy>
  <dcterms:created xsi:type="dcterms:W3CDTF">2021-07-19T20:51:24Z</dcterms:created>
  <dcterms:modified xsi:type="dcterms:W3CDTF">2021-07-19T20:59:28Z</dcterms:modified>
</cp:coreProperties>
</file>