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8"/>
  <workbookPr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71" documentId="11_95E056F0180DFE360070C7DCF80A413259418775" xr6:coauthVersionLast="47" xr6:coauthVersionMax="47" xr10:uidLastSave="{7A43C663-4DCB-FA4D-AD16-BD5985A05C7A}"/>
  <bookViews>
    <workbookView xWindow="0" yWindow="500" windowWidth="28800" windowHeight="17500" tabRatio="719" activeTab="2" xr2:uid="{00000000-000D-0000-FFFF-FFFF00000000}"/>
  </bookViews>
  <sheets>
    <sheet name="CONTAINMENT-LOG 5157-1000" sheetId="6" r:id="rId1"/>
    <sheet name="multiple issues 5157-1000" sheetId="2" r:id="rId2"/>
    <sheet name="Formulas" sheetId="12" r:id="rId3"/>
  </sheets>
  <definedNames>
    <definedName name="_xlnm._FilterDatabase" localSheetId="0" hidden="1">'CONTAINMENT-LOG 5157-1000'!$A$1:$E$1</definedName>
    <definedName name="Excel_BuiltIn_Print_Area_2">'multiple issues 5157-1000'!$A$1:$AJ$48</definedName>
    <definedName name="Excel_BuiltIn_Print_Area_3">#REF!</definedName>
    <definedName name="Excel_BuiltIn_Print_Area_4">#REF!</definedName>
    <definedName name="Excel_BuiltIn_Print_Area_5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12" l="1" a="1"/>
  <c r="A3" i="12" s="1"/>
  <c r="J47" i="2" l="1"/>
  <c r="V32" i="2"/>
  <c r="T47" i="2" l="1"/>
  <c r="Q47" i="2"/>
  <c r="P47" i="2"/>
  <c r="O47" i="2"/>
  <c r="N47" i="2"/>
  <c r="M47" i="2"/>
  <c r="L47" i="2"/>
  <c r="K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S47" i="2"/>
  <c r="R47" i="2"/>
  <c r="D38" i="2"/>
  <c r="K37" i="2"/>
  <c r="C44" i="2"/>
  <c r="D34" i="2"/>
  <c r="C34" i="2"/>
  <c r="E33" i="2"/>
  <c r="E45" i="2"/>
  <c r="D45" i="2"/>
  <c r="E44" i="2"/>
  <c r="E43" i="2"/>
  <c r="E42" i="2"/>
  <c r="E41" i="2"/>
  <c r="E40" i="2"/>
  <c r="E39" i="2"/>
  <c r="E38" i="2"/>
  <c r="D44" i="2"/>
  <c r="D43" i="2"/>
  <c r="D42" i="2"/>
  <c r="D41" i="2"/>
  <c r="D40" i="2"/>
  <c r="D39" i="2"/>
  <c r="C45" i="2"/>
  <c r="C43" i="2"/>
  <c r="C42" i="2"/>
  <c r="C41" i="2"/>
  <c r="C40" i="2"/>
  <c r="C39" i="2"/>
  <c r="C38" i="2"/>
  <c r="E37" i="2"/>
  <c r="D37" i="2"/>
  <c r="C37" i="2"/>
  <c r="E36" i="2"/>
  <c r="D36" i="2"/>
  <c r="C36" i="2"/>
  <c r="E35" i="2"/>
  <c r="D35" i="2"/>
  <c r="C35" i="2"/>
  <c r="D33" i="2"/>
  <c r="C33" i="2"/>
  <c r="E32" i="2"/>
  <c r="D32" i="2"/>
  <c r="C32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O42" i="2"/>
  <c r="O43" i="2"/>
  <c r="O44" i="2"/>
  <c r="O45" i="2"/>
  <c r="N41" i="2"/>
  <c r="M41" i="2"/>
  <c r="L41" i="2"/>
  <c r="L38" i="2"/>
  <c r="K41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N45" i="2"/>
  <c r="M45" i="2"/>
  <c r="L45" i="2"/>
  <c r="K45" i="2"/>
  <c r="J45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N44" i="2"/>
  <c r="M44" i="2"/>
  <c r="L44" i="2"/>
  <c r="K44" i="2"/>
  <c r="J44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N43" i="2"/>
  <c r="M43" i="2"/>
  <c r="L43" i="2"/>
  <c r="K43" i="2"/>
  <c r="J43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N42" i="2"/>
  <c r="M42" i="2"/>
  <c r="L42" i="2"/>
  <c r="K42" i="2"/>
  <c r="J42" i="2"/>
  <c r="J41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J37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AH32" i="2"/>
  <c r="AG32" i="2"/>
  <c r="AF32" i="2"/>
  <c r="AE32" i="2"/>
  <c r="AD32" i="2"/>
  <c r="AC32" i="2"/>
  <c r="AB32" i="2"/>
  <c r="AA32" i="2"/>
  <c r="Z32" i="2"/>
  <c r="Y32" i="2"/>
  <c r="X32" i="2"/>
  <c r="W32" i="2"/>
  <c r="U32" i="2"/>
  <c r="T32" i="2"/>
  <c r="S32" i="2"/>
  <c r="R32" i="2"/>
  <c r="Q32" i="2"/>
  <c r="P32" i="2"/>
  <c r="O32" i="2"/>
  <c r="N32" i="2"/>
  <c r="M32" i="2"/>
  <c r="L32" i="2"/>
  <c r="K32" i="2"/>
  <c r="J32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K38" i="2"/>
  <c r="J38" i="2"/>
  <c r="O2" i="12"/>
  <c r="E34" i="2"/>
  <c r="O46" i="2" l="1"/>
  <c r="O48" i="2" l="1"/>
  <c r="N75" i="6"/>
  <c r="D46" i="2"/>
  <c r="N82" i="6" l="1"/>
  <c r="E10" i="12" s="1"/>
  <c r="E3" i="12" l="1"/>
  <c r="N79" i="6" l="1"/>
  <c r="E7" i="12" s="1"/>
  <c r="N78" i="6"/>
  <c r="E6" i="12" s="1"/>
  <c r="N76" i="6" l="1"/>
  <c r="E4" i="12" s="1"/>
  <c r="N86" i="6"/>
  <c r="E14" i="12" s="1"/>
  <c r="N85" i="6"/>
  <c r="E13" i="12" s="1"/>
  <c r="N84" i="6"/>
  <c r="E12" i="12" s="1"/>
  <c r="N83" i="6"/>
  <c r="E11" i="12" s="1"/>
  <c r="N81" i="6"/>
  <c r="E9" i="12" s="1"/>
  <c r="N80" i="6"/>
  <c r="N77" i="6"/>
  <c r="E5" i="12" s="1"/>
  <c r="B3" i="12" l="1"/>
  <c r="J9" i="12" l="1"/>
  <c r="J10" i="12" s="1"/>
  <c r="B4" i="12"/>
  <c r="E47" i="2" s="1"/>
  <c r="E56" i="2" s="1"/>
  <c r="B5" i="12"/>
  <c r="D47" i="2" s="1"/>
  <c r="D55" i="2" s="1"/>
  <c r="J6" i="12"/>
  <c r="J7" i="12" s="1"/>
  <c r="J3" i="12"/>
  <c r="J4" i="12" s="1"/>
  <c r="B6" i="12"/>
  <c r="C47" i="2" s="1"/>
  <c r="C58" i="2" s="1"/>
  <c r="E57" i="2"/>
  <c r="E55" i="2"/>
  <c r="C55" i="2"/>
  <c r="E53" i="2"/>
  <c r="F52" i="2"/>
  <c r="E52" i="2"/>
  <c r="D52" i="2"/>
  <c r="C52" i="2"/>
  <c r="AI47" i="2"/>
  <c r="F47" i="2" s="1"/>
  <c r="AH46" i="2"/>
  <c r="AH48" i="2" s="1"/>
  <c r="AH49" i="2" s="1"/>
  <c r="AG46" i="2"/>
  <c r="AG48" i="2" s="1"/>
  <c r="AG49" i="2" s="1"/>
  <c r="AF46" i="2"/>
  <c r="AF48" i="2" s="1"/>
  <c r="AF49" i="2" s="1"/>
  <c r="AE46" i="2"/>
  <c r="AE48" i="2" s="1"/>
  <c r="AE49" i="2" s="1"/>
  <c r="AD46" i="2"/>
  <c r="AD48" i="2" s="1"/>
  <c r="AC46" i="2"/>
  <c r="AC48" i="2" s="1"/>
  <c r="AB46" i="2"/>
  <c r="AB48" i="2" s="1"/>
  <c r="AB49" i="2" s="1"/>
  <c r="AA46" i="2"/>
  <c r="AA48" i="2" s="1"/>
  <c r="Z46" i="2"/>
  <c r="Z48" i="2" s="1"/>
  <c r="Y46" i="2"/>
  <c r="Y48" i="2" s="1"/>
  <c r="X46" i="2"/>
  <c r="X48" i="2" s="1"/>
  <c r="X49" i="2" s="1"/>
  <c r="W46" i="2"/>
  <c r="W48" i="2" s="1"/>
  <c r="V46" i="2"/>
  <c r="V48" i="2" s="1"/>
  <c r="U46" i="2"/>
  <c r="U48" i="2" s="1"/>
  <c r="T46" i="2"/>
  <c r="T48" i="2" s="1"/>
  <c r="S46" i="2"/>
  <c r="S48" i="2" s="1"/>
  <c r="R46" i="2"/>
  <c r="R48" i="2" s="1"/>
  <c r="Q46" i="2"/>
  <c r="Q48" i="2" s="1"/>
  <c r="P46" i="2"/>
  <c r="P48" i="2" s="1"/>
  <c r="N46" i="2"/>
  <c r="N48" i="2" s="1"/>
  <c r="M46" i="2"/>
  <c r="M48" i="2" s="1"/>
  <c r="L46" i="2"/>
  <c r="L48" i="2" s="1"/>
  <c r="K46" i="2"/>
  <c r="K48" i="2" s="1"/>
  <c r="J46" i="2"/>
  <c r="J48" i="2" s="1"/>
  <c r="E46" i="2"/>
  <c r="E48" i="2" s="1"/>
  <c r="C46" i="2"/>
  <c r="AI45" i="2"/>
  <c r="F45" i="2" s="1"/>
  <c r="G45" i="2" s="1"/>
  <c r="AI44" i="2"/>
  <c r="G44" i="2"/>
  <c r="AI43" i="2"/>
  <c r="F43" i="2" s="1"/>
  <c r="G43" i="2" s="1"/>
  <c r="AI42" i="2"/>
  <c r="F42" i="2" s="1"/>
  <c r="G42" i="2" s="1"/>
  <c r="AI41" i="2"/>
  <c r="F41" i="2" s="1"/>
  <c r="G41" i="2" s="1"/>
  <c r="AI40" i="2"/>
  <c r="F40" i="2" s="1"/>
  <c r="G40" i="2" s="1"/>
  <c r="AI39" i="2"/>
  <c r="F39" i="2" s="1"/>
  <c r="G39" i="2" s="1"/>
  <c r="AI38" i="2"/>
  <c r="F38" i="2" s="1"/>
  <c r="G38" i="2" s="1"/>
  <c r="AI37" i="2"/>
  <c r="AI36" i="2"/>
  <c r="F36" i="2" s="1"/>
  <c r="G36" i="2" s="1"/>
  <c r="AI35" i="2"/>
  <c r="F35" i="2" s="1"/>
  <c r="AI34" i="2"/>
  <c r="F34" i="2" s="1"/>
  <c r="AI33" i="2"/>
  <c r="AI32" i="2"/>
  <c r="F32" i="2" s="1"/>
  <c r="C53" i="2" l="1"/>
  <c r="D48" i="2"/>
  <c r="D53" i="2"/>
  <c r="D58" i="2"/>
  <c r="D56" i="2"/>
  <c r="D54" i="2"/>
  <c r="D57" i="2"/>
  <c r="C57" i="2"/>
  <c r="E54" i="2"/>
  <c r="C56" i="2"/>
  <c r="E58" i="2"/>
  <c r="G47" i="2"/>
  <c r="C54" i="2"/>
  <c r="AD49" i="2"/>
  <c r="AC49" i="2"/>
  <c r="AA49" i="2"/>
  <c r="Z49" i="2"/>
  <c r="Y49" i="2"/>
  <c r="O49" i="2"/>
  <c r="AJ44" i="2"/>
  <c r="W49" i="2"/>
  <c r="T49" i="2"/>
  <c r="V49" i="2"/>
  <c r="U49" i="2"/>
  <c r="S49" i="2"/>
  <c r="R49" i="2"/>
  <c r="H39" i="2"/>
  <c r="H43" i="2"/>
  <c r="H40" i="2"/>
  <c r="H44" i="2"/>
  <c r="H41" i="2"/>
  <c r="H38" i="2"/>
  <c r="H42" i="2"/>
  <c r="H45" i="2"/>
  <c r="Q49" i="2"/>
  <c r="P49" i="2"/>
  <c r="N49" i="2"/>
  <c r="AJ45" i="2"/>
  <c r="AJ43" i="2"/>
  <c r="AJ42" i="2"/>
  <c r="AJ41" i="2"/>
  <c r="AJ40" i="2"/>
  <c r="AJ39" i="2"/>
  <c r="AJ38" i="2"/>
  <c r="M49" i="2"/>
  <c r="L49" i="2"/>
  <c r="AJ35" i="2"/>
  <c r="AJ37" i="2"/>
  <c r="AJ33" i="2"/>
  <c r="AJ36" i="2"/>
  <c r="H36" i="2"/>
  <c r="F37" i="2"/>
  <c r="F58" i="2" s="1"/>
  <c r="F57" i="2"/>
  <c r="F55" i="2"/>
  <c r="G34" i="2"/>
  <c r="H34" i="2" s="1"/>
  <c r="AJ34" i="2"/>
  <c r="F56" i="2"/>
  <c r="G35" i="2"/>
  <c r="F33" i="2"/>
  <c r="G32" i="2"/>
  <c r="H32" i="2" s="1"/>
  <c r="F53" i="2"/>
  <c r="J49" i="2"/>
  <c r="K49" i="2"/>
  <c r="AJ32" i="2"/>
  <c r="AI46" i="2"/>
  <c r="AJ46" i="2" s="1"/>
  <c r="C48" i="2"/>
  <c r="H35" i="2" l="1"/>
  <c r="F46" i="2"/>
  <c r="F48" i="2" s="1"/>
  <c r="G37" i="2"/>
  <c r="H37" i="2" s="1"/>
  <c r="G33" i="2"/>
  <c r="H33" i="2" s="1"/>
  <c r="F54" i="2"/>
  <c r="G46" i="2" l="1"/>
  <c r="H46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<sst xmlns="http://schemas.openxmlformats.org/spreadsheetml/2006/main" count="124" uniqueCount="68">
  <si>
    <t>Data for last 4 periods</t>
  </si>
  <si>
    <t>Current Period Data</t>
  </si>
  <si>
    <t>Problem Description</t>
  </si>
  <si>
    <t>Period 1</t>
  </si>
  <si>
    <t>Period 2</t>
  </si>
  <si>
    <t>period 3</t>
  </si>
  <si>
    <t>current period</t>
  </si>
  <si>
    <t>Total</t>
  </si>
  <si>
    <t>4 Period PPHV</t>
  </si>
  <si>
    <t>PPHV for Period</t>
  </si>
  <si>
    <t>Total Rejects</t>
  </si>
  <si>
    <t>Total Reviewed</t>
  </si>
  <si>
    <t>PPHV</t>
  </si>
  <si>
    <t>5 day moving avg -&gt;</t>
  </si>
  <si>
    <t>% defects for pareto chart</t>
  </si>
  <si>
    <t>FLASH</t>
  </si>
  <si>
    <t>Date</t>
  </si>
  <si>
    <t>Quantity Inspected</t>
  </si>
  <si>
    <t>Part Number</t>
  </si>
  <si>
    <t>Packer CLOCK # &amp; Shift</t>
  </si>
  <si>
    <t>CONTAINMENT CLOCK #/SHIFT</t>
  </si>
  <si>
    <t>Action Taken</t>
  </si>
  <si>
    <t>ADAC Part Number: 5157-1000.101 LH w/Key Hole</t>
  </si>
  <si>
    <t>Part Name: U540 MCA O/S DH Cover</t>
  </si>
  <si>
    <t>Exit Criteria Qty: 3000</t>
  </si>
  <si>
    <t>Instructions: 100% per Containment plan</t>
  </si>
  <si>
    <t>SINKS</t>
  </si>
  <si>
    <t>BURNS</t>
  </si>
  <si>
    <t>SHORT SHOTS</t>
  </si>
  <si>
    <t>SPLAY</t>
  </si>
  <si>
    <t>OTHER</t>
  </si>
  <si>
    <t>9992-1</t>
  </si>
  <si>
    <t>26128-3</t>
  </si>
  <si>
    <t>26067-1</t>
  </si>
  <si>
    <t>10036, 26128, 23262-3</t>
  </si>
  <si>
    <t>10609-3</t>
  </si>
  <si>
    <t>9992, 22981-1</t>
  </si>
  <si>
    <t>25687-2</t>
  </si>
  <si>
    <t>2017s-2</t>
  </si>
  <si>
    <t>25473-2</t>
  </si>
  <si>
    <t>Containment</t>
  </si>
  <si>
    <t>25948-2</t>
  </si>
  <si>
    <t>22981-1</t>
  </si>
  <si>
    <t>23262-3</t>
  </si>
  <si>
    <t>10011-3</t>
  </si>
  <si>
    <t>26273-3</t>
  </si>
  <si>
    <t>Month</t>
  </si>
  <si>
    <t>QTY</t>
  </si>
  <si>
    <t>Criteria</t>
  </si>
  <si>
    <t>Qty</t>
  </si>
  <si>
    <t>Table 1</t>
  </si>
  <si>
    <t>Current Month:</t>
  </si>
  <si>
    <t>Parts Rejected</t>
  </si>
  <si>
    <t>Description of Defect</t>
  </si>
  <si>
    <t>Update Monthly</t>
  </si>
  <si>
    <t>Flash</t>
  </si>
  <si>
    <t>Short Shots</t>
  </si>
  <si>
    <t>Sinks</t>
  </si>
  <si>
    <t>Burns</t>
  </si>
  <si>
    <t>Splay</t>
  </si>
  <si>
    <t>Other</t>
  </si>
  <si>
    <t>Date From</t>
  </si>
  <si>
    <t>Date To</t>
  </si>
  <si>
    <t>Period 3</t>
  </si>
  <si>
    <t>This chart above is
the 4 most current 
months with data
Jan=period 1
Feb=period 2
April=period 3
May=Current</t>
  </si>
  <si>
    <t>Chart 1</t>
  </si>
  <si>
    <t>Chart 2</t>
  </si>
  <si>
    <t>Chart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</si>
</sst>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m/d"/>
    <numFmt numFmtId="166" formatCode="0.0"/>
    <numFmt numFmtId="167" formatCode="0.0000"/>
  </numFmts>
  <fonts count="15" x14ac:knownFonts="1"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sz val="8"/>
      <name val="Arial"/>
      <family val="2"/>
    </font>
    <font>
      <b/>
      <sz val="10"/>
      <color indexed="62"/>
      <name val="Arial"/>
      <family val="2"/>
    </font>
    <font>
      <sz val="8"/>
      <name val="Arial"/>
      <family val="2"/>
    </font>
    <font>
      <sz val="10"/>
      <color indexed="62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00B050"/>
      <name val="Arial"/>
      <family val="2"/>
    </font>
    <font>
      <sz val="14"/>
      <name val="Arial"/>
      <family val="2"/>
    </font>
    <font>
      <sz val="36"/>
      <name val="Arial"/>
      <family val="2"/>
    </font>
    <font>
      <b/>
      <sz val="15"/>
      <color theme="3"/>
      <name val="Calibri"/>
      <family val="2"/>
      <scheme val="minor"/>
    </font>
    <font>
      <sz val="12"/>
      <color theme="1"/>
      <name val="Arial"/>
      <family val="2"/>
    </font>
    <font>
      <sz val="10"/>
      <color rgb="FF33339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82">
    <border>
      <left/>
      <right/>
      <top/>
      <bottom/>
      <diagonal/>
    </border>
    <border>
      <left style="double">
        <color indexed="8"/>
      </left>
      <right/>
      <top style="double">
        <color indexed="8"/>
      </top>
      <bottom style="medium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medium">
        <color indexed="8"/>
      </bottom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medium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medium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65" applyNumberFormat="0" applyFill="0" applyAlignment="0" applyProtection="0"/>
  </cellStyleXfs>
  <cellXfs count="161">
    <xf numFmtId="0" fontId="0" fillId="0" borderId="0" xfId="0"/>
    <xf numFmtId="164" fontId="0" fillId="0" borderId="0" xfId="0" applyNumberFormat="1"/>
    <xf numFmtId="0" fontId="1" fillId="0" borderId="0" xfId="0" applyFont="1"/>
    <xf numFmtId="0" fontId="1" fillId="0" borderId="1" xfId="0" applyFont="1" applyBorder="1"/>
    <xf numFmtId="1" fontId="3" fillId="0" borderId="2" xfId="0" applyNumberFormat="1" applyFont="1" applyBorder="1" applyAlignment="1">
      <alignment horizontal="center" vertical="center" textRotation="90"/>
    </xf>
    <xf numFmtId="165" fontId="4" fillId="0" borderId="3" xfId="0" applyNumberFormat="1" applyFont="1" applyFill="1" applyBorder="1" applyAlignment="1">
      <alignment horizontal="center" vertical="center" textRotation="90" wrapText="1"/>
    </xf>
    <xf numFmtId="165" fontId="1" fillId="0" borderId="4" xfId="0" applyNumberFormat="1" applyFont="1" applyBorder="1" applyAlignment="1">
      <alignment horizontal="center" vertical="center" textRotation="90"/>
    </xf>
    <xf numFmtId="164" fontId="4" fillId="0" borderId="5" xfId="0" applyNumberFormat="1" applyFont="1" applyBorder="1" applyAlignment="1">
      <alignment horizontal="center" vertical="center" textRotation="90" wrapText="1"/>
    </xf>
    <xf numFmtId="1" fontId="3" fillId="0" borderId="6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textRotation="90" wrapText="1"/>
    </xf>
    <xf numFmtId="1" fontId="5" fillId="0" borderId="0" xfId="0" applyNumberFormat="1" applyFont="1" applyAlignment="1">
      <alignment vertical="center" textRotation="90"/>
    </xf>
    <xf numFmtId="0" fontId="6" fillId="0" borderId="9" xfId="0" applyFont="1" applyBorder="1"/>
    <xf numFmtId="10" fontId="0" fillId="0" borderId="0" xfId="0" applyNumberFormat="1" applyFill="1" applyBorder="1"/>
    <xf numFmtId="0" fontId="0" fillId="0" borderId="14" xfId="0" applyFont="1" applyBorder="1" applyAlignment="1">
      <alignment horizontal="center"/>
    </xf>
    <xf numFmtId="166" fontId="0" fillId="0" borderId="15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1" fontId="0" fillId="0" borderId="17" xfId="0" applyNumberFormat="1" applyFont="1" applyFill="1" applyBorder="1" applyAlignment="1">
      <alignment horizontal="center"/>
    </xf>
    <xf numFmtId="166" fontId="0" fillId="0" borderId="22" xfId="0" applyNumberFormat="1" applyFont="1" applyBorder="1" applyAlignment="1">
      <alignment horizontal="center"/>
    </xf>
    <xf numFmtId="0" fontId="0" fillId="0" borderId="0" xfId="0" applyBorder="1"/>
    <xf numFmtId="0" fontId="1" fillId="0" borderId="24" xfId="0" applyFont="1" applyBorder="1"/>
    <xf numFmtId="3" fontId="0" fillId="0" borderId="25" xfId="0" applyNumberFormat="1" applyFont="1" applyFill="1" applyBorder="1" applyAlignment="1">
      <alignment horizontal="center"/>
    </xf>
    <xf numFmtId="166" fontId="0" fillId="0" borderId="26" xfId="0" applyNumberFormat="1" applyFont="1" applyFill="1" applyBorder="1" applyAlignment="1">
      <alignment horizontal="center"/>
    </xf>
    <xf numFmtId="10" fontId="0" fillId="0" borderId="27" xfId="0" applyNumberFormat="1" applyFill="1" applyBorder="1"/>
    <xf numFmtId="3" fontId="0" fillId="0" borderId="28" xfId="0" applyNumberFormat="1" applyFont="1" applyBorder="1" applyAlignment="1">
      <alignment horizontal="center"/>
    </xf>
    <xf numFmtId="166" fontId="0" fillId="0" borderId="29" xfId="0" applyNumberFormat="1" applyFont="1" applyBorder="1" applyAlignment="1">
      <alignment horizontal="center"/>
    </xf>
    <xf numFmtId="0" fontId="0" fillId="0" borderId="31" xfId="0" applyBorder="1"/>
    <xf numFmtId="167" fontId="0" fillId="0" borderId="32" xfId="0" applyNumberFormat="1" applyBorder="1" applyAlignment="1">
      <alignment horizontal="center"/>
    </xf>
    <xf numFmtId="0" fontId="0" fillId="0" borderId="33" xfId="0" applyFont="1" applyBorder="1"/>
    <xf numFmtId="166" fontId="0" fillId="0" borderId="34" xfId="0" applyNumberFormat="1" applyFont="1" applyBorder="1" applyAlignment="1">
      <alignment horizontal="right"/>
    </xf>
    <xf numFmtId="0" fontId="1" fillId="0" borderId="35" xfId="0" applyFont="1" applyBorder="1" applyAlignment="1">
      <alignment horizontal="right"/>
    </xf>
    <xf numFmtId="166" fontId="0" fillId="0" borderId="36" xfId="0" applyNumberFormat="1" applyBorder="1" applyAlignment="1">
      <alignment horizontal="center"/>
    </xf>
    <xf numFmtId="166" fontId="0" fillId="0" borderId="37" xfId="0" applyNumberFormat="1" applyBorder="1" applyAlignment="1">
      <alignment horizontal="center"/>
    </xf>
    <xf numFmtId="0" fontId="0" fillId="0" borderId="38" xfId="0" applyBorder="1"/>
    <xf numFmtId="164" fontId="0" fillId="0" borderId="0" xfId="0" applyNumberFormat="1" applyBorder="1"/>
    <xf numFmtId="166" fontId="0" fillId="0" borderId="0" xfId="0" applyNumberFormat="1"/>
    <xf numFmtId="0" fontId="2" fillId="0" borderId="0" xfId="0" applyFont="1"/>
    <xf numFmtId="165" fontId="0" fillId="0" borderId="0" xfId="0" applyNumberFormat="1" applyAlignment="1">
      <alignment horizontal="center" textRotation="90" wrapText="1"/>
    </xf>
    <xf numFmtId="164" fontId="0" fillId="0" borderId="0" xfId="0" applyNumberFormat="1" applyAlignment="1">
      <alignment horizontal="center"/>
    </xf>
    <xf numFmtId="0" fontId="8" fillId="0" borderId="11" xfId="0" applyFont="1" applyBorder="1" applyAlignment="1">
      <alignment horizontal="center"/>
    </xf>
    <xf numFmtId="3" fontId="9" fillId="0" borderId="11" xfId="0" applyNumberFormat="1" applyFont="1" applyBorder="1" applyAlignment="1">
      <alignment horizontal="center"/>
    </xf>
    <xf numFmtId="166" fontId="0" fillId="0" borderId="41" xfId="0" applyNumberFormat="1" applyBorder="1" applyAlignment="1">
      <alignment horizontal="center"/>
    </xf>
    <xf numFmtId="166" fontId="0" fillId="0" borderId="42" xfId="0" applyNumberFormat="1" applyBorder="1" applyAlignment="1">
      <alignment horizontal="center"/>
    </xf>
    <xf numFmtId="0" fontId="0" fillId="2" borderId="0" xfId="0" applyFill="1" applyBorder="1"/>
    <xf numFmtId="0" fontId="0" fillId="2" borderId="0" xfId="0" applyFill="1"/>
    <xf numFmtId="0" fontId="1" fillId="0" borderId="17" xfId="0" applyFont="1" applyBorder="1" applyProtection="1">
      <protection locked="0"/>
    </xf>
    <xf numFmtId="0" fontId="1" fillId="0" borderId="23" xfId="0" applyFont="1" applyBorder="1" applyProtection="1">
      <protection locked="0"/>
    </xf>
    <xf numFmtId="0" fontId="1" fillId="0" borderId="30" xfId="0" applyFont="1" applyBorder="1" applyProtection="1">
      <protection locked="0"/>
    </xf>
    <xf numFmtId="166" fontId="0" fillId="0" borderId="12" xfId="0" applyNumberFormat="1" applyFont="1" applyBorder="1" applyAlignment="1" applyProtection="1">
      <alignment horizontal="center"/>
    </xf>
    <xf numFmtId="166" fontId="0" fillId="0" borderId="21" xfId="0" applyNumberFormat="1" applyFont="1" applyBorder="1" applyAlignment="1" applyProtection="1">
      <alignment horizontal="center"/>
    </xf>
    <xf numFmtId="0" fontId="0" fillId="0" borderId="19" xfId="0" applyFont="1" applyFill="1" applyBorder="1" applyAlignment="1" applyProtection="1">
      <alignment horizontal="center"/>
    </xf>
    <xf numFmtId="0" fontId="0" fillId="0" borderId="20" xfId="0" applyFont="1" applyFill="1" applyBorder="1" applyAlignment="1" applyProtection="1">
      <alignment horizontal="center"/>
    </xf>
    <xf numFmtId="0" fontId="8" fillId="0" borderId="19" xfId="0" applyFont="1" applyBorder="1" applyAlignment="1" applyProtection="1">
      <alignment horizontal="center"/>
    </xf>
    <xf numFmtId="0" fontId="1" fillId="0" borderId="18" xfId="0" applyFont="1" applyBorder="1" applyProtection="1">
      <protection locked="0"/>
    </xf>
    <xf numFmtId="0" fontId="0" fillId="0" borderId="10" xfId="0" applyFont="1" applyFill="1" applyBorder="1" applyAlignment="1" applyProtection="1">
      <alignment horizontal="center"/>
    </xf>
    <xf numFmtId="165" fontId="4" fillId="0" borderId="7" xfId="0" applyNumberFormat="1" applyFont="1" applyBorder="1" applyAlignment="1" applyProtection="1">
      <alignment horizontal="center" vertical="center" textRotation="90"/>
      <protection locked="0"/>
    </xf>
    <xf numFmtId="164" fontId="0" fillId="2" borderId="0" xfId="0" applyNumberFormat="1" applyFill="1"/>
    <xf numFmtId="0" fontId="1" fillId="2" borderId="0" xfId="0" applyFont="1" applyFill="1"/>
    <xf numFmtId="164" fontId="1" fillId="2" borderId="0" xfId="0" applyNumberFormat="1" applyFont="1" applyFill="1"/>
    <xf numFmtId="1" fontId="5" fillId="2" borderId="0" xfId="0" applyNumberFormat="1" applyFont="1" applyFill="1" applyAlignment="1">
      <alignment vertical="center" textRotation="90"/>
    </xf>
    <xf numFmtId="0" fontId="0" fillId="3" borderId="44" xfId="0" applyFill="1" applyBorder="1"/>
    <xf numFmtId="0" fontId="0" fillId="2" borderId="60" xfId="0" applyFill="1" applyBorder="1"/>
    <xf numFmtId="0" fontId="6" fillId="0" borderId="8" xfId="0" applyFont="1" applyBorder="1" applyProtection="1">
      <protection locked="0"/>
    </xf>
    <xf numFmtId="0" fontId="0" fillId="2" borderId="0" xfId="0" applyFill="1"/>
    <xf numFmtId="14" fontId="0" fillId="2" borderId="0" xfId="0" applyNumberFormat="1" applyFill="1"/>
    <xf numFmtId="0" fontId="0" fillId="2" borderId="43" xfId="0" applyFill="1" applyBorder="1"/>
    <xf numFmtId="14" fontId="0" fillId="2" borderId="43" xfId="0" applyNumberFormat="1" applyFill="1" applyBorder="1"/>
    <xf numFmtId="0" fontId="0" fillId="2" borderId="0" xfId="0" applyFill="1"/>
    <xf numFmtId="0" fontId="11" fillId="2" borderId="0" xfId="0" applyFont="1" applyFill="1"/>
    <xf numFmtId="0" fontId="0" fillId="2" borderId="0" xfId="0" applyFill="1"/>
    <xf numFmtId="0" fontId="0" fillId="2" borderId="57" xfId="0" applyFill="1" applyBorder="1"/>
    <xf numFmtId="14" fontId="0" fillId="4" borderId="0" xfId="0" applyNumberFormat="1" applyFill="1"/>
    <xf numFmtId="0" fontId="0" fillId="0" borderId="0" xfId="0" applyBorder="1" applyAlignment="1">
      <alignment horizontal="center"/>
    </xf>
    <xf numFmtId="14" fontId="0" fillId="0" borderId="0" xfId="0" applyNumberFormat="1"/>
    <xf numFmtId="14" fontId="10" fillId="4" borderId="49" xfId="0" applyNumberFormat="1" applyFont="1" applyFill="1" applyBorder="1" applyAlignment="1">
      <alignment horizontal="center"/>
    </xf>
    <xf numFmtId="0" fontId="10" fillId="2" borderId="61" xfId="0" applyFont="1" applyFill="1" applyBorder="1" applyAlignment="1">
      <alignment horizontal="center"/>
    </xf>
    <xf numFmtId="14" fontId="0" fillId="2" borderId="0" xfId="0" applyNumberFormat="1" applyFill="1" applyBorder="1"/>
    <xf numFmtId="0" fontId="0" fillId="2" borderId="70" xfId="0" applyFill="1" applyBorder="1"/>
    <xf numFmtId="0" fontId="0" fillId="0" borderId="46" xfId="0" applyBorder="1"/>
    <xf numFmtId="0" fontId="0" fillId="0" borderId="45" xfId="0" applyBorder="1"/>
    <xf numFmtId="0" fontId="0" fillId="0" borderId="47" xfId="0" applyBorder="1"/>
    <xf numFmtId="0" fontId="0" fillId="0" borderId="51" xfId="0" applyBorder="1"/>
    <xf numFmtId="0" fontId="1" fillId="5" borderId="71" xfId="0" applyFont="1" applyFill="1" applyBorder="1"/>
    <xf numFmtId="0" fontId="1" fillId="5" borderId="72" xfId="0" applyFont="1" applyFill="1" applyBorder="1"/>
    <xf numFmtId="0" fontId="0" fillId="0" borderId="0" xfId="0" applyFill="1"/>
    <xf numFmtId="0" fontId="12" fillId="2" borderId="66" xfId="1" applyFont="1" applyFill="1" applyBorder="1"/>
    <xf numFmtId="0" fontId="12" fillId="2" borderId="74" xfId="1" applyFont="1" applyFill="1" applyBorder="1"/>
    <xf numFmtId="0" fontId="12" fillId="2" borderId="73" xfId="1" applyFont="1" applyFill="1" applyBorder="1"/>
    <xf numFmtId="14" fontId="13" fillId="2" borderId="66" xfId="0" applyNumberFormat="1" applyFont="1" applyFill="1" applyBorder="1"/>
    <xf numFmtId="0" fontId="13" fillId="2" borderId="74" xfId="0" applyFont="1" applyFill="1" applyBorder="1" applyAlignment="1">
      <alignment horizontal="center"/>
    </xf>
    <xf numFmtId="0" fontId="13" fillId="0" borderId="73" xfId="0" applyFont="1" applyBorder="1"/>
    <xf numFmtId="14" fontId="13" fillId="2" borderId="68" xfId="0" applyNumberFormat="1" applyFont="1" applyFill="1" applyBorder="1"/>
    <xf numFmtId="0" fontId="13" fillId="2" borderId="64" xfId="0" applyFont="1" applyFill="1" applyBorder="1" applyAlignment="1">
      <alignment horizontal="center"/>
    </xf>
    <xf numFmtId="0" fontId="13" fillId="0" borderId="75" xfId="0" applyFont="1" applyBorder="1"/>
    <xf numFmtId="0" fontId="13" fillId="2" borderId="64" xfId="0" applyFont="1" applyFill="1" applyBorder="1"/>
    <xf numFmtId="14" fontId="13" fillId="2" borderId="76" xfId="0" applyNumberFormat="1" applyFont="1" applyFill="1" applyBorder="1"/>
    <xf numFmtId="0" fontId="13" fillId="2" borderId="53" xfId="0" applyFont="1" applyFill="1" applyBorder="1"/>
    <xf numFmtId="0" fontId="13" fillId="0" borderId="48" xfId="0" applyFont="1" applyBorder="1"/>
    <xf numFmtId="3" fontId="6" fillId="0" borderId="11" xfId="0" applyNumberFormat="1" applyFont="1" applyFill="1" applyBorder="1" applyAlignment="1" applyProtection="1">
      <alignment horizontal="center"/>
    </xf>
    <xf numFmtId="3" fontId="6" fillId="0" borderId="16" xfId="0" applyNumberFormat="1" applyFont="1" applyFill="1" applyBorder="1" applyAlignment="1" applyProtection="1">
      <alignment horizontal="center"/>
    </xf>
    <xf numFmtId="1" fontId="6" fillId="0" borderId="16" xfId="0" applyNumberFormat="1" applyFont="1" applyFill="1" applyBorder="1" applyAlignment="1" applyProtection="1">
      <alignment horizontal="center"/>
    </xf>
    <xf numFmtId="0" fontId="6" fillId="0" borderId="13" xfId="0" applyFont="1" applyBorder="1" applyAlignment="1" applyProtection="1">
      <alignment horizontal="center"/>
    </xf>
    <xf numFmtId="0" fontId="0" fillId="5" borderId="40" xfId="0" applyFill="1" applyBorder="1"/>
    <xf numFmtId="14" fontId="0" fillId="0" borderId="0" xfId="0" applyNumberFormat="1" applyBorder="1"/>
    <xf numFmtId="14" fontId="0" fillId="0" borderId="54" xfId="0" applyNumberFormat="1" applyBorder="1"/>
    <xf numFmtId="0" fontId="0" fillId="5" borderId="78" xfId="0" applyFill="1" applyBorder="1"/>
    <xf numFmtId="0" fontId="0" fillId="3" borderId="45" xfId="0" applyFill="1" applyBorder="1"/>
    <xf numFmtId="14" fontId="0" fillId="0" borderId="46" xfId="0" applyNumberFormat="1" applyBorder="1"/>
    <xf numFmtId="0" fontId="0" fillId="3" borderId="47" xfId="0" applyFill="1" applyBorder="1"/>
    <xf numFmtId="0" fontId="0" fillId="5" borderId="79" xfId="0" applyFill="1" applyBorder="1"/>
    <xf numFmtId="0" fontId="0" fillId="0" borderId="77" xfId="0" applyBorder="1"/>
    <xf numFmtId="0" fontId="0" fillId="0" borderId="58" xfId="0" applyBorder="1"/>
    <xf numFmtId="0" fontId="0" fillId="0" borderId="0" xfId="0" applyAlignment="1">
      <alignment horizontal="center"/>
    </xf>
    <xf numFmtId="0" fontId="6" fillId="0" borderId="80" xfId="0" applyFont="1" applyFill="1" applyBorder="1" applyAlignment="1" applyProtection="1">
      <alignment horizontal="center"/>
    </xf>
    <xf numFmtId="0" fontId="6" fillId="0" borderId="10" xfId="0" applyFont="1" applyFill="1" applyBorder="1" applyAlignment="1" applyProtection="1">
      <alignment horizontal="center"/>
    </xf>
    <xf numFmtId="0" fontId="14" fillId="0" borderId="61" xfId="0" applyFont="1" applyBorder="1" applyAlignment="1" applyProtection="1">
      <alignment horizontal="center"/>
    </xf>
    <xf numFmtId="0" fontId="6" fillId="0" borderId="39" xfId="0" applyFont="1" applyFill="1" applyBorder="1" applyAlignment="1" applyProtection="1">
      <alignment horizontal="center"/>
    </xf>
    <xf numFmtId="0" fontId="14" fillId="0" borderId="10" xfId="0" applyFont="1" applyFill="1" applyBorder="1" applyAlignment="1" applyProtection="1">
      <alignment horizontal="center"/>
    </xf>
    <xf numFmtId="0" fontId="6" fillId="0" borderId="16" xfId="0" applyFont="1" applyFill="1" applyBorder="1" applyAlignment="1" applyProtection="1">
      <alignment horizontal="center"/>
    </xf>
    <xf numFmtId="0" fontId="0" fillId="3" borderId="81" xfId="0" applyFill="1" applyBorder="1"/>
    <xf numFmtId="14" fontId="0" fillId="0" borderId="52" xfId="0" applyNumberFormat="1" applyBorder="1"/>
    <xf numFmtId="1" fontId="0" fillId="0" borderId="50" xfId="0" applyNumberFormat="1" applyBorder="1"/>
    <xf numFmtId="1" fontId="0" fillId="0" borderId="46" xfId="0" applyNumberFormat="1" applyBorder="1"/>
    <xf numFmtId="1" fontId="0" fillId="0" borderId="48" xfId="0" applyNumberFormat="1" applyBorder="1"/>
    <xf numFmtId="1" fontId="13" fillId="2" borderId="74" xfId="0" applyNumberFormat="1" applyFont="1" applyFill="1" applyBorder="1" applyAlignment="1">
      <alignment horizontal="center"/>
    </xf>
    <xf numFmtId="1" fontId="13" fillId="2" borderId="64" xfId="0" applyNumberFormat="1" applyFont="1" applyFill="1" applyBorder="1" applyAlignment="1">
      <alignment horizontal="center"/>
    </xf>
    <xf numFmtId="0" fontId="13" fillId="2" borderId="53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57" xfId="0" applyFill="1" applyBorder="1" applyAlignment="1">
      <alignment horizontal="center"/>
    </xf>
    <xf numFmtId="1" fontId="13" fillId="2" borderId="53" xfId="0" applyNumberFormat="1" applyFont="1" applyFill="1" applyBorder="1" applyAlignment="1">
      <alignment horizontal="center"/>
    </xf>
    <xf numFmtId="0" fontId="6" fillId="0" borderId="0" xfId="0" applyFont="1" applyBorder="1" applyProtection="1">
      <protection locked="0"/>
    </xf>
    <xf numFmtId="0" fontId="0" fillId="0" borderId="0" xfId="0" applyFill="1" applyBorder="1"/>
    <xf numFmtId="14" fontId="13" fillId="0" borderId="0" xfId="0" applyNumberFormat="1" applyFont="1" applyFill="1" applyBorder="1"/>
    <xf numFmtId="14" fontId="0" fillId="0" borderId="0" xfId="0" applyNumberFormat="1" applyFill="1" applyBorder="1"/>
    <xf numFmtId="0" fontId="0" fillId="0" borderId="0" xfId="0" applyFont="1" applyFill="1" applyBorder="1"/>
    <xf numFmtId="1" fontId="0" fillId="0" borderId="0" xfId="0" applyNumberFormat="1" applyFill="1" applyBorder="1"/>
    <xf numFmtId="0" fontId="1" fillId="0" borderId="0" xfId="0" applyFont="1" applyFill="1" applyBorder="1" applyAlignment="1"/>
    <xf numFmtId="0" fontId="0" fillId="0" borderId="58" xfId="0" applyBorder="1" applyAlignment="1">
      <alignment vertical="top" wrapText="1"/>
    </xf>
    <xf numFmtId="0" fontId="0" fillId="0" borderId="58" xfId="0" applyBorder="1" applyAlignment="1">
      <alignment vertical="top"/>
    </xf>
    <xf numFmtId="0" fontId="0" fillId="0" borderId="0" xfId="0" applyAlignment="1">
      <alignment vertical="top"/>
    </xf>
    <xf numFmtId="14" fontId="10" fillId="4" borderId="55" xfId="0" applyNumberFormat="1" applyFont="1" applyFill="1" applyBorder="1" applyAlignment="1">
      <alignment horizontal="center"/>
    </xf>
    <xf numFmtId="14" fontId="10" fillId="4" borderId="56" xfId="0" applyNumberFormat="1" applyFont="1" applyFill="1" applyBorder="1" applyAlignment="1">
      <alignment horizontal="center"/>
    </xf>
    <xf numFmtId="0" fontId="10" fillId="2" borderId="58" xfId="0" applyFont="1" applyFill="1" applyBorder="1" applyProtection="1">
      <protection locked="0"/>
    </xf>
    <xf numFmtId="0" fontId="10" fillId="2" borderId="59" xfId="0" applyFont="1" applyFill="1" applyBorder="1" applyProtection="1">
      <protection locked="0"/>
    </xf>
    <xf numFmtId="0" fontId="10" fillId="2" borderId="63" xfId="0" applyFont="1" applyFill="1" applyBorder="1" applyProtection="1">
      <protection locked="0"/>
    </xf>
    <xf numFmtId="0" fontId="10" fillId="2" borderId="67" xfId="0" applyFont="1" applyFill="1" applyBorder="1" applyProtection="1">
      <protection locked="0"/>
    </xf>
    <xf numFmtId="0" fontId="10" fillId="2" borderId="62" xfId="0" applyFont="1" applyFill="1" applyBorder="1" applyProtection="1">
      <protection locked="0"/>
    </xf>
    <xf numFmtId="0" fontId="10" fillId="2" borderId="69" xfId="0" applyFont="1" applyFill="1" applyBorder="1" applyProtection="1">
      <protection locked="0"/>
    </xf>
    <xf numFmtId="0" fontId="10" fillId="2" borderId="62" xfId="0" applyFont="1" applyFill="1" applyBorder="1"/>
    <xf numFmtId="0" fontId="10" fillId="2" borderId="69" xfId="0" applyFont="1" applyFill="1" applyBorder="1"/>
    <xf numFmtId="0" fontId="10" fillId="2" borderId="63" xfId="0" applyFont="1" applyFill="1" applyBorder="1"/>
    <xf numFmtId="0" fontId="10" fillId="2" borderId="67" xfId="0" applyFont="1" applyFill="1" applyBorder="1"/>
    <xf numFmtId="0" fontId="10" fillId="2" borderId="62" xfId="0" applyFont="1" applyFill="1" applyBorder="1" applyAlignment="1">
      <alignment horizontal="left"/>
    </xf>
    <xf numFmtId="0" fontId="10" fillId="2" borderId="69" xfId="0" applyFont="1" applyFill="1" applyBorder="1" applyAlignment="1">
      <alignment horizontal="left"/>
    </xf>
    <xf numFmtId="0" fontId="10" fillId="2" borderId="63" xfId="0" applyFont="1" applyFill="1" applyBorder="1" applyAlignment="1">
      <alignment horizontal="left"/>
    </xf>
    <xf numFmtId="0" fontId="10" fillId="2" borderId="67" xfId="0" applyFont="1" applyFill="1" applyBorder="1" applyAlignment="1">
      <alignment horizontal="left"/>
    </xf>
    <xf numFmtId="0" fontId="0" fillId="0" borderId="58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13" fillId="0" borderId="0" xfId="0" applyNumberFormat="1" applyFont="1" applyFill="1" applyBorder="1"/>
    <xf numFmtId="14" fontId="0" fillId="6" borderId="0" xfId="0" applyNumberFormat="1" applyFill="1"/>
    <xf numFmtId="0" fontId="0" fillId="6" borderId="0" xfId="0" applyFill="1"/>
  </cellXfs>
  <cellStyles count="2">
    <cellStyle name="Heading 1" xfId="1" builtinId="16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666666"/>
      <rgbColor rgb="00800080"/>
      <rgbColor rgb="00008080"/>
      <rgbColor rgb="00C0C0C0"/>
      <rgbColor rgb="00808080"/>
      <rgbColor rgb="008080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F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CC"/>
      <rgbColor rgb="00333333"/>
    </indexedColors>
    <mruColors>
      <color rgb="FF333399"/>
      <color rgb="FFFF5757"/>
      <color rgb="FFFFFF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PPHV Trend</a:t>
            </a:r>
          </a:p>
        </c:rich>
      </c:tx>
      <c:layout>
        <c:manualLayout>
          <c:xMode val="edge"/>
          <c:yMode val="edge"/>
          <c:x val="0.4447516712344684"/>
          <c:y val="3.1674208144796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110551265856506E-2"/>
          <c:y val="0.2058825803814564"/>
          <c:w val="0.88674092952896344"/>
          <c:h val="0.58597349800876031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Pt>
            <c:idx val="0"/>
            <c:marker>
              <c:spPr>
                <a:solidFill>
                  <a:srgbClr val="000000"/>
                </a:solidFill>
                <a:ln>
                  <a:solidFill>
                    <a:srgbClr val="000000"/>
                  </a:solidFill>
                  <a:prstDash val="solid"/>
                </a:ln>
              </c:spPr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8BD6-4D50-8908-A7221EDDD15C}"/>
              </c:ext>
            </c:extLst>
          </c:dPt>
          <c:cat>
            <c:strRef>
              <c:f>('multiple issues 5157-1000'!$C$31:$F$31,'multiple issues 5157-1000'!$J$31:$AH$31)</c:f>
              <c:strCache>
                <c:ptCount val="29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current period</c:v>
                </c:pt>
                <c:pt idx="4">
                  <c:v>5/10</c:v>
                </c:pt>
                <c:pt idx="5">
                  <c:v>5/11</c:v>
                </c:pt>
                <c:pt idx="6">
                  <c:v>5/12</c:v>
                </c:pt>
                <c:pt idx="7">
                  <c:v>5/13</c:v>
                </c:pt>
                <c:pt idx="8">
                  <c:v>5/14</c:v>
                </c:pt>
                <c:pt idx="9">
                  <c:v>5/15</c:v>
                </c:pt>
                <c:pt idx="10">
                  <c:v>5/16</c:v>
                </c:pt>
                <c:pt idx="11">
                  <c:v>5/17</c:v>
                </c:pt>
                <c:pt idx="12">
                  <c:v>5/18</c:v>
                </c:pt>
                <c:pt idx="13">
                  <c:v>5/19</c:v>
                </c:pt>
                <c:pt idx="14">
                  <c:v>5/20</c:v>
                </c:pt>
                <c:pt idx="15">
                  <c:v>5/21</c:v>
                </c:pt>
                <c:pt idx="16">
                  <c:v>5/22</c:v>
                </c:pt>
                <c:pt idx="17">
                  <c:v>5/23</c:v>
                </c:pt>
                <c:pt idx="18">
                  <c:v>5/24</c:v>
                </c:pt>
                <c:pt idx="19">
                  <c:v>5/25</c:v>
                </c:pt>
                <c:pt idx="20">
                  <c:v>5/26</c:v>
                </c:pt>
                <c:pt idx="21">
                  <c:v>5/27</c:v>
                </c:pt>
                <c:pt idx="22">
                  <c:v>5/28</c:v>
                </c:pt>
                <c:pt idx="23">
                  <c:v>5/29</c:v>
                </c:pt>
                <c:pt idx="24">
                  <c:v>5/30</c:v>
                </c:pt>
                <c:pt idx="25">
                  <c:v>5/31</c:v>
                </c:pt>
                <c:pt idx="26">
                  <c:v>6/1</c:v>
                </c:pt>
                <c:pt idx="27">
                  <c:v>6/2</c:v>
                </c:pt>
                <c:pt idx="28">
                  <c:v>6/3</c:v>
                </c:pt>
              </c:strCache>
            </c:strRef>
          </c:cat>
          <c:val>
            <c:numRef>
              <c:f>('multiple issues 5157-1000'!$C$48:$F$48,'multiple issues 5157-1000'!$J$48:$AH$48)</c:f>
              <c:numCache>
                <c:formatCode>0.0000</c:formatCode>
                <c:ptCount val="29"/>
                <c:pt idx="0">
                  <c:v>1.7079207920792081</c:v>
                </c:pt>
                <c:pt idx="1">
                  <c:v>1.6999260901699924</c:v>
                </c:pt>
                <c:pt idx="2">
                  <c:v>2.6528258362168398</c:v>
                </c:pt>
                <c:pt idx="3">
                  <c:v>2.9005652858863868</c:v>
                </c:pt>
                <c:pt idx="4" formatCode="0.0">
                  <c:v>0.36647935499633522</c:v>
                </c:pt>
                <c:pt idx="5" formatCode="0.0">
                  <c:v>3.0163062495626005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0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24</c:v>
                </c:pt>
                <c:pt idx="17" formatCode="0.0">
                  <c:v>0</c:v>
                </c:pt>
                <c:pt idx="18" formatCode="0.0">
                  <c:v>0</c:v>
                </c:pt>
                <c:pt idx="19" formatCode="0.0">
                  <c:v>0</c:v>
                </c:pt>
                <c:pt idx="20" formatCode="0.0">
                  <c:v>0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0</c:v>
                </c:pt>
                <c:pt idx="24" formatCode="0.0">
                  <c:v>0</c:v>
                </c:pt>
                <c:pt idx="25" formatCode="0.0">
                  <c:v>0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D6-4D50-8908-A7221EDDD15C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FF00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('multiple issues 5157-1000'!$C$31:$F$31,'multiple issues 5157-1000'!$J$31:$AH$31)</c:f>
              <c:strCache>
                <c:ptCount val="29"/>
                <c:pt idx="0">
                  <c:v>Period 1</c:v>
                </c:pt>
                <c:pt idx="1">
                  <c:v>Period 2</c:v>
                </c:pt>
                <c:pt idx="2">
                  <c:v>period 3</c:v>
                </c:pt>
                <c:pt idx="3">
                  <c:v>current period</c:v>
                </c:pt>
                <c:pt idx="4">
                  <c:v>5/10</c:v>
                </c:pt>
                <c:pt idx="5">
                  <c:v>5/11</c:v>
                </c:pt>
                <c:pt idx="6">
                  <c:v>5/12</c:v>
                </c:pt>
                <c:pt idx="7">
                  <c:v>5/13</c:v>
                </c:pt>
                <c:pt idx="8">
                  <c:v>5/14</c:v>
                </c:pt>
                <c:pt idx="9">
                  <c:v>5/15</c:v>
                </c:pt>
                <c:pt idx="10">
                  <c:v>5/16</c:v>
                </c:pt>
                <c:pt idx="11">
                  <c:v>5/17</c:v>
                </c:pt>
                <c:pt idx="12">
                  <c:v>5/18</c:v>
                </c:pt>
                <c:pt idx="13">
                  <c:v>5/19</c:v>
                </c:pt>
                <c:pt idx="14">
                  <c:v>5/20</c:v>
                </c:pt>
                <c:pt idx="15">
                  <c:v>5/21</c:v>
                </c:pt>
                <c:pt idx="16">
                  <c:v>5/22</c:v>
                </c:pt>
                <c:pt idx="17">
                  <c:v>5/23</c:v>
                </c:pt>
                <c:pt idx="18">
                  <c:v>5/24</c:v>
                </c:pt>
                <c:pt idx="19">
                  <c:v>5/25</c:v>
                </c:pt>
                <c:pt idx="20">
                  <c:v>5/26</c:v>
                </c:pt>
                <c:pt idx="21">
                  <c:v>5/27</c:v>
                </c:pt>
                <c:pt idx="22">
                  <c:v>5/28</c:v>
                </c:pt>
                <c:pt idx="23">
                  <c:v>5/29</c:v>
                </c:pt>
                <c:pt idx="24">
                  <c:v>5/30</c:v>
                </c:pt>
                <c:pt idx="25">
                  <c:v>5/31</c:v>
                </c:pt>
                <c:pt idx="26">
                  <c:v>6/1</c:v>
                </c:pt>
                <c:pt idx="27">
                  <c:v>6/2</c:v>
                </c:pt>
                <c:pt idx="28">
                  <c:v>6/3</c:v>
                </c:pt>
              </c:strCache>
            </c:strRef>
          </c:cat>
          <c:val>
            <c:numRef>
              <c:f>('multiple issues 5157-1000'!$C$49:$F$49,'multiple issues 5157-1000'!$J$49:$AH$49)</c:f>
              <c:numCache>
                <c:formatCode>General</c:formatCode>
                <c:ptCount val="29"/>
                <c:pt idx="3">
                  <c:v>0</c:v>
                </c:pt>
                <c:pt idx="4" formatCode="0.0">
                  <c:v>0.36647935499633522</c:v>
                </c:pt>
                <c:pt idx="5" formatCode="0.0">
                  <c:v>1.6913928022794678</c:v>
                </c:pt>
                <c:pt idx="6" formatCode="0.0">
                  <c:v>1.5081531247813003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0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12</c:v>
                </c:pt>
                <c:pt idx="17" formatCode="0.0">
                  <c:v>0</c:v>
                </c:pt>
                <c:pt idx="18" formatCode="0.0">
                  <c:v>0</c:v>
                </c:pt>
                <c:pt idx="19" formatCode="0.0">
                  <c:v>0</c:v>
                </c:pt>
                <c:pt idx="20" formatCode="0.0">
                  <c:v>0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0</c:v>
                </c:pt>
                <c:pt idx="24" formatCode="0.0">
                  <c:v>0</c:v>
                </c:pt>
                <c:pt idx="25" formatCode="0.0">
                  <c:v>0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D6-4D50-8908-A7221EDDD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394368"/>
        <c:axId val="106396288"/>
      </c:lineChart>
      <c:catAx>
        <c:axId val="106394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639628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063962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0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63943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1988979278142974"/>
          <c:y val="0.10859752259474351"/>
          <c:w val="0.20580124998187421"/>
          <c:h val="4.977375565610882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4" r="0.750000000000004" t="1" header="0.492125984500002" footer="0.49212598450000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Pareto Chart - Top 6 Issues</a:t>
            </a:r>
          </a:p>
        </c:rich>
      </c:tx>
      <c:layout>
        <c:manualLayout>
          <c:xMode val="edge"/>
          <c:yMode val="edge"/>
          <c:x val="0.38008415147265528"/>
          <c:y val="3.1674208144796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20196353436185"/>
          <c:y val="0.2081450263197141"/>
          <c:w val="0.86816269284712477"/>
          <c:h val="0.69909579492164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'multiple issues 5157-1000'!$C$52</c:f>
              <c:strCache>
                <c:ptCount val="1"/>
                <c:pt idx="0">
                  <c:v>Period 1</c:v>
                </c:pt>
              </c:strCache>
            </c:strRef>
          </c:tx>
          <c:spPr>
            <a:solidFill>
              <a:srgbClr val="007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'multiple issues 5157-1000'!$A$53:$A$58</c:f>
              <c:strCache>
                <c:ptCount val="6"/>
                <c:pt idx="0">
                  <c:v>SINKS</c:v>
                </c:pt>
                <c:pt idx="1">
                  <c:v>BURNS</c:v>
                </c:pt>
                <c:pt idx="2">
                  <c:v>FLASH</c:v>
                </c:pt>
                <c:pt idx="3">
                  <c:v>SHORT SHOTS</c:v>
                </c:pt>
                <c:pt idx="4">
                  <c:v>SPLAY</c:v>
                </c:pt>
                <c:pt idx="5">
                  <c:v>OTHER</c:v>
                </c:pt>
              </c:strCache>
            </c:strRef>
          </c:cat>
          <c:val>
            <c:numRef>
              <c:f>'multiple issues 5157-1000'!$C$53:$C$58</c:f>
              <c:numCache>
                <c:formatCode>0.0%</c:formatCode>
                <c:ptCount val="6"/>
                <c:pt idx="0">
                  <c:v>8.6633663366336635E-4</c:v>
                </c:pt>
                <c:pt idx="1">
                  <c:v>6.5594059405940592E-3</c:v>
                </c:pt>
                <c:pt idx="2">
                  <c:v>6.1881188118811882E-4</c:v>
                </c:pt>
                <c:pt idx="3">
                  <c:v>1.6089108910891088E-3</c:v>
                </c:pt>
                <c:pt idx="4">
                  <c:v>4.3316831683168321E-3</c:v>
                </c:pt>
                <c:pt idx="5">
                  <c:v>3.0940594059405942E-3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4-431D-8081-855FF6273370}"/>
            </c:ext>
          </c:extLst>
        </c:ser>
        <c:ser>
          <c:idx val="1"/>
          <c:order val="1"/>
          <c:tx>
            <c:strRef>
              <c:f>'multiple issues 5157-1000'!$D$52</c:f>
              <c:strCache>
                <c:ptCount val="1"/>
                <c:pt idx="0">
                  <c:v>Period 2</c:v>
                </c:pt>
              </c:strCache>
            </c:strRef>
          </c:tx>
          <c:spPr>
            <a:solidFill>
              <a:srgbClr val="C0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'multiple issues 5157-1000'!$A$53:$A$58</c:f>
              <c:strCache>
                <c:ptCount val="6"/>
                <c:pt idx="0">
                  <c:v>SINKS</c:v>
                </c:pt>
                <c:pt idx="1">
                  <c:v>BURNS</c:v>
                </c:pt>
                <c:pt idx="2">
                  <c:v>FLASH</c:v>
                </c:pt>
                <c:pt idx="3">
                  <c:v>SHORT SHOTS</c:v>
                </c:pt>
                <c:pt idx="4">
                  <c:v>SPLAY</c:v>
                </c:pt>
                <c:pt idx="5">
                  <c:v>OTHER</c:v>
                </c:pt>
              </c:strCache>
            </c:strRef>
          </c:cat>
          <c:val>
            <c:numRef>
              <c:f>'multiple issues 5157-1000'!$D$53:$D$58</c:f>
              <c:numCache>
                <c:formatCode>0.0%</c:formatCode>
                <c:ptCount val="6"/>
                <c:pt idx="0">
                  <c:v>7.7605321507760536E-3</c:v>
                </c:pt>
                <c:pt idx="1">
                  <c:v>0</c:v>
                </c:pt>
                <c:pt idx="2">
                  <c:v>9.2387287509238733E-3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64-431D-8081-855FF6273370}"/>
            </c:ext>
          </c:extLst>
        </c:ser>
        <c:ser>
          <c:idx val="2"/>
          <c:order val="2"/>
          <c:tx>
            <c:strRef>
              <c:f>'multiple issues 5157-1000'!$E$52</c:f>
              <c:strCache>
                <c:ptCount val="1"/>
                <c:pt idx="0">
                  <c:v>period 3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'multiple issues 5157-1000'!$A$53:$A$58</c:f>
              <c:strCache>
                <c:ptCount val="6"/>
                <c:pt idx="0">
                  <c:v>SINKS</c:v>
                </c:pt>
                <c:pt idx="1">
                  <c:v>BURNS</c:v>
                </c:pt>
                <c:pt idx="2">
                  <c:v>FLASH</c:v>
                </c:pt>
                <c:pt idx="3">
                  <c:v>SHORT SHOTS</c:v>
                </c:pt>
                <c:pt idx="4">
                  <c:v>SPLAY</c:v>
                </c:pt>
                <c:pt idx="5">
                  <c:v>OTHER</c:v>
                </c:pt>
              </c:strCache>
            </c:strRef>
          </c:cat>
          <c:val>
            <c:numRef>
              <c:f>'multiple issues 5157-1000'!$E$53:$E$58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2.0761245674740483E-2</c:v>
                </c:pt>
                <c:pt idx="4">
                  <c:v>5.7670126874279125E-3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64-431D-8081-855FF6273370}"/>
            </c:ext>
          </c:extLst>
        </c:ser>
        <c:ser>
          <c:idx val="3"/>
          <c:order val="3"/>
          <c:tx>
            <c:strRef>
              <c:f>'multiple issues 5157-1000'!$F$52</c:f>
              <c:strCache>
                <c:ptCount val="1"/>
                <c:pt idx="0">
                  <c:v>current period</c:v>
                </c:pt>
              </c:strCache>
            </c:strRef>
          </c:tx>
          <c:spPr>
            <a:solidFill>
              <a:srgbClr val="7030A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'multiple issues 5157-1000'!$A$53:$A$58</c:f>
              <c:strCache>
                <c:ptCount val="6"/>
                <c:pt idx="0">
                  <c:v>SINKS</c:v>
                </c:pt>
                <c:pt idx="1">
                  <c:v>BURNS</c:v>
                </c:pt>
                <c:pt idx="2">
                  <c:v>FLASH</c:v>
                </c:pt>
                <c:pt idx="3">
                  <c:v>SHORT SHOTS</c:v>
                </c:pt>
                <c:pt idx="4">
                  <c:v>SPLAY</c:v>
                </c:pt>
                <c:pt idx="5">
                  <c:v>OTHER</c:v>
                </c:pt>
              </c:strCache>
            </c:strRef>
          </c:cat>
          <c:val>
            <c:numRef>
              <c:f>'multiple issues 5157-1000'!$F$53:$F$58</c:f>
              <c:numCache>
                <c:formatCode>0.0%</c:formatCode>
                <c:ptCount val="6"/>
                <c:pt idx="0">
                  <c:v>2.098971365026411E-2</c:v>
                </c:pt>
                <c:pt idx="1">
                  <c:v>0</c:v>
                </c:pt>
                <c:pt idx="2">
                  <c:v>6.9502363080344736E-4</c:v>
                </c:pt>
                <c:pt idx="3">
                  <c:v>0</c:v>
                </c:pt>
                <c:pt idx="4">
                  <c:v>9.2669817440459645E-4</c:v>
                </c:pt>
                <c:pt idx="5">
                  <c:v>6.3942174033917156E-3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64-431D-8081-855FF6273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257024"/>
        <c:axId val="106262912"/>
      </c:barChart>
      <c:catAx>
        <c:axId val="106257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626291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06262912"/>
        <c:scaling>
          <c:orientation val="minMax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olid"/>
            </a:ln>
          </c:spPr>
        </c:majorGridlines>
        <c:numFmt formatCode="0.000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625702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4502103786816268"/>
          <c:y val="0.10859752259474351"/>
          <c:w val="0.40112201963534438"/>
          <c:h val="5.2036199095022904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411" r="0.75000000000000411" t="1" header="0.492125984500002" footer="0.4921259845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13416</xdr:colOff>
      <xdr:row>9</xdr:row>
      <xdr:rowOff>0</xdr:rowOff>
    </xdr:from>
    <xdr:to>
      <xdr:col>13</xdr:col>
      <xdr:colOff>595067</xdr:colOff>
      <xdr:row>12</xdr:row>
      <xdr:rowOff>174402</xdr:rowOff>
    </xdr:to>
    <xdr:pic>
      <xdr:nvPicPr>
        <xdr:cNvPr id="4" name="Picture 3" descr="https://carconnectivity.org/wp-content/uploads/2019/08/ADAC-Logo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0317" y="1784261"/>
          <a:ext cx="4901440" cy="898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228600</xdr:colOff>
      <xdr:row>26</xdr:row>
      <xdr:rowOff>0</xdr:rowOff>
    </xdr:to>
    <xdr:graphicFrame macro="">
      <xdr:nvGraphicFramePr>
        <xdr:cNvPr id="2215" name="Chart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128587</xdr:colOff>
      <xdr:row>0</xdr:row>
      <xdr:rowOff>0</xdr:rowOff>
    </xdr:from>
    <xdr:to>
      <xdr:col>35</xdr:col>
      <xdr:colOff>481012</xdr:colOff>
      <xdr:row>26</xdr:row>
      <xdr:rowOff>0</xdr:rowOff>
    </xdr:to>
    <xdr:graphicFrame macro="">
      <xdr:nvGraphicFramePr>
        <xdr:cNvPr id="2216" name="Chart 2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81"/>
  </sheetPr>
  <dimension ref="A1:CA381"/>
  <sheetViews>
    <sheetView topLeftCell="H63" zoomScale="71" zoomScaleNormal="71" workbookViewId="0">
      <selection activeCell="N79" sqref="N79"/>
    </sheetView>
  </sheetViews>
  <sheetFormatPr baseColWidth="10" defaultColWidth="8.83203125" defaultRowHeight="13" x14ac:dyDescent="0.15"/>
  <cols>
    <col min="1" max="1" width="12.6640625" customWidth="1"/>
    <col min="2" max="2" width="26.5" customWidth="1"/>
    <col min="3" max="3" width="18.33203125" customWidth="1"/>
    <col min="4" max="4" width="20.33203125" customWidth="1"/>
    <col min="5" max="5" width="28.1640625" customWidth="1"/>
    <col min="6" max="6" width="29.6640625" customWidth="1"/>
    <col min="7" max="7" width="38.83203125" customWidth="1"/>
    <col min="8" max="8" width="18.6640625" customWidth="1"/>
    <col min="9" max="9" width="19.1640625" customWidth="1"/>
    <col min="10" max="10" width="12.1640625" bestFit="1" customWidth="1"/>
    <col min="11" max="11" width="17.5" customWidth="1"/>
    <col min="12" max="12" width="9.5" customWidth="1"/>
    <col min="13" max="13" width="6.6640625" customWidth="1"/>
    <col min="14" max="15" width="9.1640625" customWidth="1"/>
    <col min="16" max="16" width="18.6640625" bestFit="1" customWidth="1"/>
  </cols>
  <sheetData>
    <row r="1" spans="1:79" ht="19.5" customHeight="1" thickBot="1" x14ac:dyDescent="0.3">
      <c r="A1" s="85" t="s">
        <v>16</v>
      </c>
      <c r="B1" s="86" t="s">
        <v>17</v>
      </c>
      <c r="C1" s="86" t="s">
        <v>18</v>
      </c>
      <c r="D1" s="86" t="s">
        <v>52</v>
      </c>
      <c r="E1" s="86" t="s">
        <v>53</v>
      </c>
      <c r="F1" s="86" t="s">
        <v>19</v>
      </c>
      <c r="G1" s="86" t="s">
        <v>20</v>
      </c>
      <c r="H1" s="87" t="s">
        <v>21</v>
      </c>
      <c r="I1" s="142" t="s">
        <v>22</v>
      </c>
      <c r="J1" s="142"/>
      <c r="K1" s="142"/>
      <c r="L1" s="142"/>
      <c r="M1" s="142"/>
      <c r="N1" s="143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</row>
    <row r="2" spans="1:79" ht="20" customHeight="1" x14ac:dyDescent="0.2">
      <c r="A2" s="88">
        <v>44203</v>
      </c>
      <c r="B2" s="124">
        <v>80</v>
      </c>
      <c r="C2" s="89">
        <v>5157</v>
      </c>
      <c r="D2" s="124">
        <v>5</v>
      </c>
      <c r="E2" s="89" t="s">
        <v>55</v>
      </c>
      <c r="F2" s="89" t="s">
        <v>32</v>
      </c>
      <c r="G2" s="89" t="s">
        <v>31</v>
      </c>
      <c r="H2" s="90"/>
      <c r="I2" s="144"/>
      <c r="J2" s="144"/>
      <c r="K2" s="144"/>
      <c r="L2" s="144"/>
      <c r="M2" s="144"/>
      <c r="N2" s="145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</row>
    <row r="3" spans="1:79" ht="20" customHeight="1" x14ac:dyDescent="0.2">
      <c r="A3" s="91">
        <v>44203</v>
      </c>
      <c r="B3" s="125">
        <v>80</v>
      </c>
      <c r="C3" s="92">
        <v>5157</v>
      </c>
      <c r="D3" s="125">
        <v>35</v>
      </c>
      <c r="E3" s="92" t="s">
        <v>59</v>
      </c>
      <c r="F3" s="92" t="s">
        <v>32</v>
      </c>
      <c r="G3" s="92" t="s">
        <v>31</v>
      </c>
      <c r="H3" s="93"/>
      <c r="I3" s="146" t="s">
        <v>23</v>
      </c>
      <c r="J3" s="146"/>
      <c r="K3" s="146"/>
      <c r="L3" s="146"/>
      <c r="M3" s="146"/>
      <c r="N3" s="147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</row>
    <row r="4" spans="1:79" ht="20" customHeight="1" x14ac:dyDescent="0.2">
      <c r="A4" s="91">
        <v>44203</v>
      </c>
      <c r="B4" s="125">
        <v>79</v>
      </c>
      <c r="C4" s="92">
        <v>5157</v>
      </c>
      <c r="D4" s="125">
        <v>13</v>
      </c>
      <c r="E4" s="92" t="s">
        <v>56</v>
      </c>
      <c r="F4" s="92" t="s">
        <v>32</v>
      </c>
      <c r="G4" s="92" t="s">
        <v>31</v>
      </c>
      <c r="H4" s="93"/>
      <c r="I4" s="144"/>
      <c r="J4" s="144"/>
      <c r="K4" s="144"/>
      <c r="L4" s="144"/>
      <c r="M4" s="144"/>
      <c r="N4" s="145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</row>
    <row r="5" spans="1:79" ht="20" customHeight="1" x14ac:dyDescent="0.2">
      <c r="A5" s="91">
        <v>44203</v>
      </c>
      <c r="B5" s="125">
        <v>80</v>
      </c>
      <c r="C5" s="92">
        <v>5157</v>
      </c>
      <c r="D5" s="125"/>
      <c r="E5" s="92"/>
      <c r="F5" s="92" t="s">
        <v>32</v>
      </c>
      <c r="G5" s="92" t="s">
        <v>31</v>
      </c>
      <c r="H5" s="93"/>
      <c r="I5" s="148" t="s">
        <v>24</v>
      </c>
      <c r="J5" s="148"/>
      <c r="K5" s="148"/>
      <c r="L5" s="148"/>
      <c r="M5" s="148"/>
      <c r="N5" s="149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</row>
    <row r="6" spans="1:79" ht="20" customHeight="1" x14ac:dyDescent="0.2">
      <c r="A6" s="91">
        <v>44203</v>
      </c>
      <c r="B6" s="125">
        <v>80</v>
      </c>
      <c r="C6" s="92">
        <v>5157</v>
      </c>
      <c r="D6" s="125"/>
      <c r="E6" s="92"/>
      <c r="F6" s="92" t="s">
        <v>32</v>
      </c>
      <c r="G6" s="92" t="s">
        <v>31</v>
      </c>
      <c r="H6" s="93"/>
      <c r="I6" s="150"/>
      <c r="J6" s="150"/>
      <c r="K6" s="150"/>
      <c r="L6" s="150"/>
      <c r="M6" s="150"/>
      <c r="N6" s="151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</row>
    <row r="7" spans="1:79" ht="20" customHeight="1" x14ac:dyDescent="0.2">
      <c r="A7" s="91">
        <v>44203</v>
      </c>
      <c r="B7" s="125">
        <v>80</v>
      </c>
      <c r="C7" s="92">
        <v>5157</v>
      </c>
      <c r="D7" s="125"/>
      <c r="E7" s="92"/>
      <c r="F7" s="92" t="s">
        <v>32</v>
      </c>
      <c r="G7" s="92" t="s">
        <v>31</v>
      </c>
      <c r="H7" s="93"/>
      <c r="I7" s="152" t="s">
        <v>25</v>
      </c>
      <c r="J7" s="152"/>
      <c r="K7" s="152"/>
      <c r="L7" s="152"/>
      <c r="M7" s="152"/>
      <c r="N7" s="153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</row>
    <row r="8" spans="1:79" ht="20" customHeight="1" x14ac:dyDescent="0.2">
      <c r="A8" s="91">
        <v>44204</v>
      </c>
      <c r="B8" s="125">
        <v>478</v>
      </c>
      <c r="C8" s="92">
        <v>5157</v>
      </c>
      <c r="D8" s="125">
        <v>25</v>
      </c>
      <c r="E8" s="92" t="s">
        <v>60</v>
      </c>
      <c r="F8" s="92" t="s">
        <v>31</v>
      </c>
      <c r="G8" s="92" t="s">
        <v>35</v>
      </c>
      <c r="H8" s="93" t="s">
        <v>40</v>
      </c>
      <c r="I8" s="154"/>
      <c r="J8" s="154"/>
      <c r="K8" s="154"/>
      <c r="L8" s="154"/>
      <c r="M8" s="154"/>
      <c r="N8" s="155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</row>
    <row r="9" spans="1:79" ht="20" customHeight="1" x14ac:dyDescent="0.2">
      <c r="A9" s="91">
        <v>44204</v>
      </c>
      <c r="B9" s="125">
        <v>558</v>
      </c>
      <c r="C9" s="92">
        <v>5157</v>
      </c>
      <c r="D9" s="125">
        <v>7</v>
      </c>
      <c r="E9" s="92" t="s">
        <v>57</v>
      </c>
      <c r="F9" s="92" t="s">
        <v>32</v>
      </c>
      <c r="G9" s="92" t="s">
        <v>35</v>
      </c>
      <c r="H9" s="93" t="s">
        <v>40</v>
      </c>
      <c r="I9" s="75" t="s">
        <v>51</v>
      </c>
      <c r="J9" s="74">
        <v>44317</v>
      </c>
      <c r="K9" s="140" t="s">
        <v>54</v>
      </c>
      <c r="L9" s="140"/>
      <c r="M9" s="140"/>
      <c r="N9" s="141"/>
      <c r="O9" s="67"/>
      <c r="P9" s="67"/>
      <c r="Q9" s="67"/>
      <c r="R9" s="67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</row>
    <row r="10" spans="1:79" ht="20" customHeight="1" x14ac:dyDescent="0.2">
      <c r="A10" s="91">
        <v>44204</v>
      </c>
      <c r="B10" s="125">
        <v>638</v>
      </c>
      <c r="C10" s="92">
        <v>5157</v>
      </c>
      <c r="D10" s="125"/>
      <c r="E10" s="92"/>
      <c r="F10" s="92" t="s">
        <v>31</v>
      </c>
      <c r="G10" s="92" t="s">
        <v>35</v>
      </c>
      <c r="H10" s="93" t="s">
        <v>40</v>
      </c>
      <c r="I10" s="43"/>
      <c r="J10" s="43"/>
      <c r="K10" s="43"/>
      <c r="L10" s="43"/>
      <c r="M10" s="43"/>
      <c r="N10" s="61"/>
      <c r="O10" s="67"/>
      <c r="P10" s="67"/>
      <c r="Q10" s="67"/>
      <c r="R10" s="67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</row>
    <row r="11" spans="1:79" ht="20" customHeight="1" x14ac:dyDescent="0.2">
      <c r="A11" s="91">
        <v>44204</v>
      </c>
      <c r="B11" s="125">
        <v>718</v>
      </c>
      <c r="C11" s="92">
        <v>5157</v>
      </c>
      <c r="D11" s="125"/>
      <c r="E11" s="92"/>
      <c r="F11" s="92" t="s">
        <v>32</v>
      </c>
      <c r="G11" s="92" t="s">
        <v>35</v>
      </c>
      <c r="H11" s="93" t="s">
        <v>40</v>
      </c>
      <c r="I11" s="43"/>
      <c r="J11" s="43"/>
      <c r="K11" s="43"/>
      <c r="L11" s="43"/>
      <c r="M11" s="43"/>
      <c r="N11" s="61"/>
      <c r="O11" s="67"/>
      <c r="P11" s="67"/>
      <c r="Q11" s="67"/>
      <c r="R11" s="67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</row>
    <row r="12" spans="1:79" ht="20" customHeight="1" x14ac:dyDescent="0.2">
      <c r="A12" s="91">
        <v>44204</v>
      </c>
      <c r="B12" s="125">
        <v>1918</v>
      </c>
      <c r="C12" s="92">
        <v>5157</v>
      </c>
      <c r="D12" s="125"/>
      <c r="E12" s="92"/>
      <c r="F12" s="92" t="s">
        <v>32</v>
      </c>
      <c r="G12" s="92" t="s">
        <v>35</v>
      </c>
      <c r="H12" s="93" t="s">
        <v>40</v>
      </c>
      <c r="I12" s="43"/>
      <c r="J12" s="43"/>
      <c r="K12" s="76"/>
      <c r="L12" s="43"/>
      <c r="M12" s="43"/>
      <c r="N12" s="61"/>
      <c r="O12" s="67"/>
      <c r="P12" s="67"/>
      <c r="Q12" s="67"/>
      <c r="R12" s="67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</row>
    <row r="13" spans="1:79" ht="20" customHeight="1" thickBot="1" x14ac:dyDescent="0.25">
      <c r="A13" s="91">
        <v>44216</v>
      </c>
      <c r="B13" s="125">
        <v>1918</v>
      </c>
      <c r="C13" s="92">
        <v>5157</v>
      </c>
      <c r="D13" s="125">
        <v>53</v>
      </c>
      <c r="E13" s="92" t="s">
        <v>58</v>
      </c>
      <c r="F13" s="92" t="s">
        <v>33</v>
      </c>
      <c r="G13" s="92" t="s">
        <v>36</v>
      </c>
      <c r="H13" s="93" t="s">
        <v>40</v>
      </c>
      <c r="I13" s="70"/>
      <c r="J13" s="70"/>
      <c r="K13" s="70"/>
      <c r="L13" s="70"/>
      <c r="M13" s="70"/>
      <c r="N13" s="77"/>
      <c r="O13" s="69"/>
      <c r="P13" s="67"/>
      <c r="Q13" s="67"/>
      <c r="R13" s="67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</row>
    <row r="14" spans="1:79" ht="20" customHeight="1" x14ac:dyDescent="0.2">
      <c r="A14" s="91">
        <v>44218</v>
      </c>
      <c r="B14" s="125">
        <v>400</v>
      </c>
      <c r="C14" s="92">
        <v>5157</v>
      </c>
      <c r="D14" s="125"/>
      <c r="E14" s="92"/>
      <c r="F14" s="92" t="s">
        <v>34</v>
      </c>
      <c r="G14" s="92" t="s">
        <v>39</v>
      </c>
      <c r="H14" s="93" t="s">
        <v>40</v>
      </c>
      <c r="I14" s="69"/>
      <c r="J14" s="69"/>
      <c r="K14" s="69"/>
      <c r="L14" s="69"/>
      <c r="M14" s="69"/>
      <c r="N14" s="69"/>
      <c r="O14" s="69"/>
      <c r="P14" s="67"/>
      <c r="Q14" s="67"/>
      <c r="R14" s="67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</row>
    <row r="15" spans="1:79" ht="20" customHeight="1" x14ac:dyDescent="0.2">
      <c r="A15" s="91">
        <v>44223</v>
      </c>
      <c r="B15" s="125">
        <v>973</v>
      </c>
      <c r="C15" s="92">
        <v>5157</v>
      </c>
      <c r="D15" s="125"/>
      <c r="E15" s="92"/>
      <c r="F15" s="92" t="s">
        <v>37</v>
      </c>
      <c r="G15" s="92" t="s">
        <v>38</v>
      </c>
      <c r="H15" s="93" t="s">
        <v>40</v>
      </c>
      <c r="I15" s="69"/>
      <c r="J15" s="69"/>
      <c r="K15" s="69"/>
      <c r="L15" s="69"/>
      <c r="M15" s="69"/>
      <c r="N15" s="69"/>
      <c r="O15" s="69"/>
      <c r="P15" s="67"/>
      <c r="Q15" s="67"/>
      <c r="R15" s="67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</row>
    <row r="16" spans="1:79" ht="20" customHeight="1" x14ac:dyDescent="0.2">
      <c r="A16" s="91">
        <v>44246</v>
      </c>
      <c r="B16" s="125">
        <v>1853</v>
      </c>
      <c r="C16" s="92">
        <v>5157</v>
      </c>
      <c r="D16" s="125">
        <v>21</v>
      </c>
      <c r="E16" s="92" t="s">
        <v>57</v>
      </c>
      <c r="F16" s="92">
        <v>9557</v>
      </c>
      <c r="G16" s="92">
        <v>9139</v>
      </c>
      <c r="H16" s="93" t="s">
        <v>40</v>
      </c>
      <c r="I16" s="84"/>
      <c r="J16" s="69"/>
      <c r="K16" s="69"/>
      <c r="L16" s="69"/>
      <c r="M16" s="69"/>
      <c r="N16" s="69"/>
      <c r="O16" s="69"/>
      <c r="P16" s="67"/>
      <c r="Q16" s="67"/>
      <c r="R16" s="67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</row>
    <row r="17" spans="1:47" ht="20" customHeight="1" x14ac:dyDescent="0.2">
      <c r="A17" s="91">
        <v>44247</v>
      </c>
      <c r="B17" s="125">
        <v>853</v>
      </c>
      <c r="C17" s="92">
        <v>5157</v>
      </c>
      <c r="D17" s="125">
        <v>25</v>
      </c>
      <c r="E17" s="92" t="s">
        <v>55</v>
      </c>
      <c r="F17" s="92">
        <v>25949</v>
      </c>
      <c r="G17" s="92">
        <v>9139</v>
      </c>
      <c r="H17" s="93" t="s">
        <v>40</v>
      </c>
      <c r="I17" s="69"/>
      <c r="J17" s="69"/>
      <c r="K17" s="69"/>
      <c r="L17" s="69"/>
      <c r="M17" s="69"/>
      <c r="N17" s="69"/>
      <c r="O17" s="69"/>
      <c r="P17" s="67"/>
      <c r="Q17" s="67"/>
      <c r="R17" s="67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</row>
    <row r="18" spans="1:47" ht="20" customHeight="1" x14ac:dyDescent="0.2">
      <c r="A18" s="91">
        <v>44291</v>
      </c>
      <c r="B18" s="125">
        <v>900</v>
      </c>
      <c r="C18" s="92"/>
      <c r="D18" s="125">
        <v>20</v>
      </c>
      <c r="E18" s="92" t="s">
        <v>59</v>
      </c>
      <c r="F18" s="92"/>
      <c r="G18" s="92"/>
      <c r="H18" s="93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</row>
    <row r="19" spans="1:47" ht="20" customHeight="1" x14ac:dyDescent="0.2">
      <c r="A19" s="91">
        <v>44311</v>
      </c>
      <c r="B19" s="125">
        <v>2568</v>
      </c>
      <c r="C19" s="92"/>
      <c r="D19" s="125">
        <v>72</v>
      </c>
      <c r="E19" s="92" t="s">
        <v>56</v>
      </c>
      <c r="F19" s="92"/>
      <c r="G19" s="92"/>
      <c r="H19" s="93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</row>
    <row r="20" spans="1:47" ht="20" customHeight="1" x14ac:dyDescent="0.2">
      <c r="A20" s="91">
        <v>44326</v>
      </c>
      <c r="B20" s="125">
        <v>4093</v>
      </c>
      <c r="C20" s="92">
        <v>5157</v>
      </c>
      <c r="D20" s="125">
        <v>15</v>
      </c>
      <c r="E20" s="92" t="s">
        <v>55</v>
      </c>
      <c r="F20" s="92" t="s">
        <v>41</v>
      </c>
      <c r="G20" s="92" t="s">
        <v>42</v>
      </c>
      <c r="H20" s="93"/>
      <c r="I20" s="69"/>
      <c r="J20" s="69"/>
      <c r="K20" s="69"/>
      <c r="L20" s="69"/>
      <c r="M20" s="69"/>
      <c r="N20" s="69"/>
      <c r="O20" s="69"/>
      <c r="P20" s="67"/>
      <c r="Q20" s="67"/>
      <c r="R20" s="67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</row>
    <row r="21" spans="1:47" ht="20" customHeight="1" x14ac:dyDescent="0.2">
      <c r="A21" s="91">
        <v>44327</v>
      </c>
      <c r="B21" s="125">
        <v>4173</v>
      </c>
      <c r="C21" s="92">
        <v>5157</v>
      </c>
      <c r="D21" s="125"/>
      <c r="E21" s="92"/>
      <c r="F21" s="92" t="s">
        <v>43</v>
      </c>
      <c r="G21" s="92" t="s">
        <v>45</v>
      </c>
      <c r="H21" s="93"/>
      <c r="I21" s="69"/>
      <c r="J21" s="69"/>
      <c r="K21" s="69"/>
      <c r="L21" s="69"/>
      <c r="M21" s="69"/>
      <c r="N21" s="69"/>
      <c r="O21" s="69"/>
      <c r="P21" s="67"/>
      <c r="Q21" s="67"/>
      <c r="R21" s="67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</row>
    <row r="22" spans="1:47" ht="20" customHeight="1" x14ac:dyDescent="0.2">
      <c r="A22" s="91">
        <v>44327</v>
      </c>
      <c r="B22" s="125">
        <v>4253</v>
      </c>
      <c r="C22" s="92">
        <v>5157</v>
      </c>
      <c r="D22" s="125">
        <v>20</v>
      </c>
      <c r="E22" s="92" t="s">
        <v>59</v>
      </c>
      <c r="F22" s="92" t="s">
        <v>44</v>
      </c>
      <c r="G22" s="92" t="s">
        <v>45</v>
      </c>
      <c r="H22" s="93"/>
      <c r="I22" s="69"/>
      <c r="J22" s="69"/>
      <c r="K22" s="69"/>
      <c r="L22" s="69"/>
      <c r="M22" s="69"/>
      <c r="N22" s="69"/>
      <c r="O22" s="69"/>
      <c r="P22" s="67"/>
      <c r="Q22" s="67"/>
      <c r="R22" s="67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</row>
    <row r="23" spans="1:47" ht="20" customHeight="1" x14ac:dyDescent="0.2">
      <c r="A23" s="91">
        <v>44327</v>
      </c>
      <c r="B23" s="125">
        <v>4413</v>
      </c>
      <c r="C23" s="92">
        <v>5157</v>
      </c>
      <c r="D23" s="125">
        <v>138</v>
      </c>
      <c r="E23" s="92" t="s">
        <v>60</v>
      </c>
      <c r="F23" s="92" t="s">
        <v>35</v>
      </c>
      <c r="G23" s="92" t="s">
        <v>45</v>
      </c>
      <c r="H23" s="93"/>
      <c r="I23" s="69"/>
      <c r="J23" s="69"/>
      <c r="K23" s="69"/>
      <c r="L23" s="69"/>
      <c r="M23" s="69"/>
      <c r="N23" s="69"/>
      <c r="O23" s="69"/>
      <c r="P23" s="67"/>
      <c r="Q23" s="67"/>
      <c r="R23" s="67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</row>
    <row r="24" spans="1:47" ht="20" customHeight="1" x14ac:dyDescent="0.2">
      <c r="A24" s="91">
        <v>44336</v>
      </c>
      <c r="B24" s="125">
        <v>2300</v>
      </c>
      <c r="C24" s="94"/>
      <c r="D24" s="125"/>
      <c r="E24" s="92"/>
      <c r="F24" s="94"/>
      <c r="G24" s="94"/>
      <c r="H24" s="93"/>
      <c r="I24" s="69"/>
      <c r="J24" s="69"/>
      <c r="K24" s="69"/>
      <c r="L24" s="69"/>
      <c r="M24" s="69"/>
      <c r="N24" s="69"/>
      <c r="O24" s="69"/>
      <c r="P24" s="67"/>
      <c r="Q24" s="67"/>
      <c r="R24" s="67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</row>
    <row r="25" spans="1:47" ht="20" customHeight="1" x14ac:dyDescent="0.2">
      <c r="A25" s="91">
        <v>44327</v>
      </c>
      <c r="B25" s="125">
        <v>1450</v>
      </c>
      <c r="C25" s="94"/>
      <c r="D25" s="125">
        <v>273</v>
      </c>
      <c r="E25" s="92" t="s">
        <v>57</v>
      </c>
      <c r="F25" s="94"/>
      <c r="G25" s="94"/>
      <c r="H25" s="93"/>
      <c r="I25" s="69"/>
      <c r="J25" s="69"/>
      <c r="K25" s="69"/>
      <c r="L25" s="69"/>
      <c r="M25" s="69"/>
      <c r="N25" s="69"/>
      <c r="O25" s="69"/>
      <c r="P25" s="67"/>
      <c r="Q25" s="67"/>
      <c r="R25" s="67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</row>
    <row r="26" spans="1:47" ht="20" customHeight="1" x14ac:dyDescent="0.2">
      <c r="A26" s="91">
        <v>44328</v>
      </c>
      <c r="B26" s="125">
        <v>150</v>
      </c>
      <c r="C26" s="94"/>
      <c r="D26" s="125"/>
      <c r="E26" s="92"/>
      <c r="F26" s="94"/>
      <c r="G26" s="94"/>
      <c r="H26" s="93"/>
      <c r="I26" s="69"/>
      <c r="J26" s="69"/>
      <c r="K26" s="69"/>
      <c r="L26" s="69"/>
      <c r="M26" s="69"/>
      <c r="N26" s="69"/>
      <c r="O26" s="69"/>
      <c r="P26" s="67"/>
      <c r="Q26" s="67"/>
      <c r="R26" s="67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</row>
    <row r="27" spans="1:47" ht="20" customHeight="1" x14ac:dyDescent="0.2">
      <c r="A27" s="91">
        <v>44338</v>
      </c>
      <c r="B27" s="125">
        <v>750</v>
      </c>
      <c r="C27" s="94"/>
      <c r="D27" s="125">
        <v>180</v>
      </c>
      <c r="E27" s="92" t="s">
        <v>57</v>
      </c>
      <c r="F27" s="94"/>
      <c r="G27" s="94"/>
      <c r="H27" s="93"/>
      <c r="I27" s="69"/>
      <c r="J27" s="69"/>
      <c r="K27" s="69"/>
      <c r="L27" s="69"/>
      <c r="M27" s="69"/>
      <c r="N27" s="69"/>
      <c r="O27" s="69"/>
      <c r="P27" s="67"/>
      <c r="Q27" s="67"/>
      <c r="R27" s="67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</row>
    <row r="28" spans="1:47" ht="20" customHeight="1" x14ac:dyDescent="0.2">
      <c r="A28" s="91"/>
      <c r="B28" s="125"/>
      <c r="C28" s="94"/>
      <c r="D28" s="125"/>
      <c r="E28" s="92"/>
      <c r="F28" s="94"/>
      <c r="G28" s="94"/>
      <c r="H28" s="93"/>
      <c r="I28" s="69"/>
      <c r="J28" s="69"/>
      <c r="K28" s="69"/>
      <c r="L28" s="69"/>
      <c r="M28" s="69"/>
      <c r="N28" s="69"/>
      <c r="O28" s="69"/>
      <c r="P28" s="67"/>
      <c r="Q28" s="67"/>
      <c r="R28" s="67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</row>
    <row r="29" spans="1:47" ht="20" customHeight="1" x14ac:dyDescent="0.2">
      <c r="A29" s="91"/>
      <c r="B29" s="125"/>
      <c r="C29" s="94"/>
      <c r="D29" s="125"/>
      <c r="E29" s="92"/>
      <c r="F29" s="94"/>
      <c r="G29" s="94"/>
      <c r="H29" s="93"/>
      <c r="I29" s="69"/>
      <c r="J29" s="69"/>
      <c r="K29" s="69"/>
      <c r="L29" s="69"/>
      <c r="M29" s="69"/>
      <c r="N29" s="69"/>
      <c r="O29" s="69"/>
      <c r="P29" s="67"/>
      <c r="Q29" s="67"/>
      <c r="R29" s="67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</row>
    <row r="30" spans="1:47" ht="20" customHeight="1" x14ac:dyDescent="0.2">
      <c r="A30" s="91"/>
      <c r="B30" s="125"/>
      <c r="C30" s="94"/>
      <c r="D30" s="125"/>
      <c r="E30" s="92"/>
      <c r="F30" s="94"/>
      <c r="G30" s="94"/>
      <c r="H30" s="93"/>
      <c r="I30" s="69"/>
      <c r="J30" s="69"/>
      <c r="K30" s="69"/>
      <c r="L30" s="69"/>
      <c r="M30" s="69"/>
      <c r="N30" s="69"/>
      <c r="O30" s="69"/>
      <c r="P30" s="67"/>
      <c r="Q30" s="67"/>
      <c r="R30" s="67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</row>
    <row r="31" spans="1:47" ht="20" customHeight="1" x14ac:dyDescent="0.2">
      <c r="A31" s="91"/>
      <c r="B31" s="125"/>
      <c r="C31" s="94"/>
      <c r="D31" s="125"/>
      <c r="E31" s="92"/>
      <c r="F31" s="94"/>
      <c r="G31" s="94"/>
      <c r="H31" s="93"/>
      <c r="I31" s="69"/>
      <c r="J31" s="69"/>
      <c r="K31" s="69"/>
      <c r="L31" s="69"/>
      <c r="M31" s="69"/>
      <c r="N31" s="69"/>
      <c r="O31" s="69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</row>
    <row r="32" spans="1:47" ht="20" customHeight="1" x14ac:dyDescent="0.2">
      <c r="A32" s="91"/>
      <c r="B32" s="125"/>
      <c r="C32" s="94"/>
      <c r="D32" s="125"/>
      <c r="E32" s="92"/>
      <c r="F32" s="94"/>
      <c r="G32" s="94"/>
      <c r="H32" s="93"/>
      <c r="I32" s="69"/>
      <c r="J32" s="69"/>
      <c r="K32" s="69"/>
      <c r="L32" s="69"/>
      <c r="M32" s="69"/>
      <c r="N32" s="69"/>
      <c r="O32" s="69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</row>
    <row r="33" spans="1:54" ht="20" customHeight="1" x14ac:dyDescent="0.2">
      <c r="A33" s="91"/>
      <c r="B33" s="125"/>
      <c r="C33" s="94"/>
      <c r="D33" s="125"/>
      <c r="E33" s="92"/>
      <c r="F33" s="94"/>
      <c r="G33" s="94"/>
      <c r="H33" s="93"/>
      <c r="I33" s="69"/>
      <c r="J33" s="69"/>
      <c r="K33" s="69"/>
      <c r="L33" s="69"/>
      <c r="M33" s="69"/>
      <c r="N33" s="69"/>
      <c r="O33" s="69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</row>
    <row r="34" spans="1:54" ht="20" customHeight="1" x14ac:dyDescent="0.2">
      <c r="A34" s="91"/>
      <c r="B34" s="125"/>
      <c r="C34" s="94"/>
      <c r="D34" s="125"/>
      <c r="E34" s="92"/>
      <c r="F34" s="94"/>
      <c r="G34" s="94"/>
      <c r="H34" s="93"/>
      <c r="I34" s="69"/>
      <c r="J34" s="69"/>
      <c r="K34" s="69"/>
      <c r="L34" s="69"/>
      <c r="M34" s="69"/>
      <c r="N34" s="69"/>
      <c r="O34" s="69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</row>
    <row r="35" spans="1:54" ht="20" customHeight="1" x14ac:dyDescent="0.2">
      <c r="A35" s="91"/>
      <c r="B35" s="125"/>
      <c r="C35" s="94"/>
      <c r="D35" s="125"/>
      <c r="E35" s="92"/>
      <c r="F35" s="94"/>
      <c r="G35" s="94"/>
      <c r="H35" s="93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</row>
    <row r="36" spans="1:54" ht="20" customHeight="1" x14ac:dyDescent="0.2">
      <c r="A36" s="91"/>
      <c r="B36" s="125"/>
      <c r="C36" s="94"/>
      <c r="D36" s="125"/>
      <c r="E36" s="92"/>
      <c r="F36" s="94"/>
      <c r="G36" s="94"/>
      <c r="H36" s="93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</row>
    <row r="37" spans="1:54" ht="20" customHeight="1" x14ac:dyDescent="0.2">
      <c r="A37" s="91"/>
      <c r="B37" s="125"/>
      <c r="C37" s="94"/>
      <c r="D37" s="125"/>
      <c r="E37" s="92"/>
      <c r="F37" s="94"/>
      <c r="G37" s="94"/>
      <c r="H37" s="93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</row>
    <row r="38" spans="1:54" ht="20" customHeight="1" x14ac:dyDescent="0.2">
      <c r="A38" s="91"/>
      <c r="B38" s="125"/>
      <c r="C38" s="94"/>
      <c r="D38" s="125"/>
      <c r="E38" s="92"/>
      <c r="F38" s="94"/>
      <c r="G38" s="94"/>
      <c r="H38" s="93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</row>
    <row r="39" spans="1:54" ht="20" customHeight="1" x14ac:dyDescent="0.2">
      <c r="A39" s="91"/>
      <c r="B39" s="125"/>
      <c r="C39" s="94"/>
      <c r="D39" s="125"/>
      <c r="E39" s="92"/>
      <c r="F39" s="94"/>
      <c r="G39" s="94"/>
      <c r="H39" s="93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</row>
    <row r="40" spans="1:54" ht="20" customHeight="1" x14ac:dyDescent="0.2">
      <c r="A40" s="91"/>
      <c r="B40" s="125"/>
      <c r="C40" s="94"/>
      <c r="D40" s="125"/>
      <c r="E40" s="92"/>
      <c r="F40" s="94"/>
      <c r="G40" s="94"/>
      <c r="H40" s="93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</row>
    <row r="41" spans="1:54" ht="20" customHeight="1" x14ac:dyDescent="0.2">
      <c r="A41" s="91"/>
      <c r="B41" s="125"/>
      <c r="C41" s="94"/>
      <c r="D41" s="125"/>
      <c r="E41" s="92"/>
      <c r="F41" s="94"/>
      <c r="G41" s="94"/>
      <c r="H41" s="93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</row>
    <row r="42" spans="1:54" ht="20" customHeight="1" x14ac:dyDescent="0.2">
      <c r="A42" s="91"/>
      <c r="B42" s="125"/>
      <c r="C42" s="94"/>
      <c r="D42" s="125"/>
      <c r="E42" s="92"/>
      <c r="F42" s="94"/>
      <c r="G42" s="94"/>
      <c r="H42" s="93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</row>
    <row r="43" spans="1:54" ht="20" customHeight="1" x14ac:dyDescent="0.2">
      <c r="A43" s="91"/>
      <c r="B43" s="125"/>
      <c r="C43" s="94"/>
      <c r="D43" s="125"/>
      <c r="E43" s="92"/>
      <c r="F43" s="94"/>
      <c r="G43" s="94"/>
      <c r="H43" s="93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</row>
    <row r="44" spans="1:54" ht="20" customHeight="1" x14ac:dyDescent="0.2">
      <c r="A44" s="91"/>
      <c r="B44" s="125"/>
      <c r="C44" s="94"/>
      <c r="D44" s="125"/>
      <c r="E44" s="92"/>
      <c r="F44" s="94"/>
      <c r="G44" s="94"/>
      <c r="H44" s="93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</row>
    <row r="45" spans="1:54" ht="20" customHeight="1" x14ac:dyDescent="0.2">
      <c r="A45" s="91"/>
      <c r="B45" s="125"/>
      <c r="C45" s="94"/>
      <c r="D45" s="125"/>
      <c r="E45" s="92"/>
      <c r="F45" s="94"/>
      <c r="G45" s="94"/>
      <c r="H45" s="93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</row>
    <row r="46" spans="1:54" ht="20" customHeight="1" x14ac:dyDescent="0.2">
      <c r="A46" s="91"/>
      <c r="B46" s="125"/>
      <c r="C46" s="94"/>
      <c r="D46" s="125"/>
      <c r="E46" s="92"/>
      <c r="F46" s="94"/>
      <c r="G46" s="94"/>
      <c r="H46" s="93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</row>
    <row r="47" spans="1:54" ht="20" customHeight="1" x14ac:dyDescent="0.2">
      <c r="A47" s="91"/>
      <c r="B47" s="125"/>
      <c r="C47" s="94"/>
      <c r="D47" s="125"/>
      <c r="E47" s="92"/>
      <c r="F47" s="94"/>
      <c r="G47" s="94"/>
      <c r="H47" s="93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</row>
    <row r="48" spans="1:54" ht="20" customHeight="1" x14ac:dyDescent="0.2">
      <c r="A48" s="91"/>
      <c r="B48" s="125"/>
      <c r="C48" s="94"/>
      <c r="D48" s="125"/>
      <c r="E48" s="92"/>
      <c r="F48" s="94"/>
      <c r="G48" s="94"/>
      <c r="H48" s="93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</row>
    <row r="49" spans="1:54" ht="20" customHeight="1" x14ac:dyDescent="0.2">
      <c r="A49" s="91"/>
      <c r="B49" s="125"/>
      <c r="C49" s="94"/>
      <c r="D49" s="125"/>
      <c r="E49" s="92"/>
      <c r="F49" s="94"/>
      <c r="G49" s="94"/>
      <c r="H49" s="93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</row>
    <row r="50" spans="1:54" ht="20" customHeight="1" x14ac:dyDescent="0.2">
      <c r="A50" s="91"/>
      <c r="B50" s="125"/>
      <c r="C50" s="94"/>
      <c r="D50" s="125"/>
      <c r="E50" s="92"/>
      <c r="F50" s="94"/>
      <c r="G50" s="94"/>
      <c r="H50" s="93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</row>
    <row r="51" spans="1:54" ht="20" customHeight="1" x14ac:dyDescent="0.2">
      <c r="A51" s="91"/>
      <c r="B51" s="125"/>
      <c r="C51" s="94"/>
      <c r="D51" s="125"/>
      <c r="E51" s="92"/>
      <c r="F51" s="94"/>
      <c r="G51" s="94"/>
      <c r="H51" s="93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</row>
    <row r="52" spans="1:54" ht="20" customHeight="1" x14ac:dyDescent="0.2">
      <c r="A52" s="91"/>
      <c r="B52" s="125"/>
      <c r="C52" s="94"/>
      <c r="D52" s="125"/>
      <c r="E52" s="92"/>
      <c r="F52" s="94"/>
      <c r="G52" s="94"/>
      <c r="H52" s="93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</row>
    <row r="53" spans="1:54" ht="20" customHeight="1" x14ac:dyDescent="0.2">
      <c r="A53" s="91"/>
      <c r="B53" s="125"/>
      <c r="C53" s="94"/>
      <c r="D53" s="125"/>
      <c r="E53" s="92"/>
      <c r="F53" s="94"/>
      <c r="G53" s="94"/>
      <c r="H53" s="93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</row>
    <row r="54" spans="1:54" ht="20" customHeight="1" x14ac:dyDescent="0.2">
      <c r="A54" s="91"/>
      <c r="B54" s="125"/>
      <c r="C54" s="94"/>
      <c r="D54" s="125"/>
      <c r="E54" s="92"/>
      <c r="F54" s="94"/>
      <c r="G54" s="94"/>
      <c r="H54" s="93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</row>
    <row r="55" spans="1:54" ht="20" customHeight="1" x14ac:dyDescent="0.2">
      <c r="A55" s="91"/>
      <c r="B55" s="125"/>
      <c r="C55" s="94"/>
      <c r="D55" s="125"/>
      <c r="E55" s="92"/>
      <c r="F55" s="94"/>
      <c r="G55" s="94"/>
      <c r="H55" s="93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</row>
    <row r="56" spans="1:54" ht="20" customHeight="1" x14ac:dyDescent="0.2">
      <c r="A56" s="91"/>
      <c r="B56" s="125"/>
      <c r="C56" s="94"/>
      <c r="D56" s="125"/>
      <c r="E56" s="92"/>
      <c r="F56" s="94"/>
      <c r="G56" s="94"/>
      <c r="H56" s="93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</row>
    <row r="57" spans="1:54" ht="20" customHeight="1" x14ac:dyDescent="0.2">
      <c r="A57" s="91"/>
      <c r="B57" s="125"/>
      <c r="C57" s="94"/>
      <c r="D57" s="125"/>
      <c r="E57" s="92"/>
      <c r="F57" s="94"/>
      <c r="G57" s="94"/>
      <c r="H57" s="93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</row>
    <row r="58" spans="1:54" ht="20" customHeight="1" x14ac:dyDescent="0.2">
      <c r="A58" s="91"/>
      <c r="B58" s="125"/>
      <c r="C58" s="94"/>
      <c r="D58" s="125"/>
      <c r="E58" s="92"/>
      <c r="F58" s="94"/>
      <c r="G58" s="94"/>
      <c r="H58" s="93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</row>
    <row r="59" spans="1:54" ht="20" customHeight="1" x14ac:dyDescent="0.2">
      <c r="A59" s="91"/>
      <c r="B59" s="125"/>
      <c r="C59" s="94"/>
      <c r="D59" s="125"/>
      <c r="E59" s="92"/>
      <c r="F59" s="94"/>
      <c r="G59" s="94"/>
      <c r="H59" s="93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</row>
    <row r="60" spans="1:54" ht="20" customHeight="1" x14ac:dyDescent="0.2">
      <c r="A60" s="91"/>
      <c r="B60" s="125"/>
      <c r="C60" s="94"/>
      <c r="D60" s="125"/>
      <c r="E60" s="92"/>
      <c r="F60" s="94"/>
      <c r="G60" s="94"/>
      <c r="H60" s="93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</row>
    <row r="61" spans="1:54" ht="20" customHeight="1" x14ac:dyDescent="0.2">
      <c r="A61" s="91"/>
      <c r="B61" s="125"/>
      <c r="C61" s="94"/>
      <c r="D61" s="125"/>
      <c r="E61" s="92"/>
      <c r="F61" s="94"/>
      <c r="G61" s="94"/>
      <c r="H61" s="93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</row>
    <row r="62" spans="1:54" ht="20" customHeight="1" x14ac:dyDescent="0.2">
      <c r="A62" s="91"/>
      <c r="B62" s="125"/>
      <c r="C62" s="94"/>
      <c r="D62" s="125"/>
      <c r="E62" s="92"/>
      <c r="F62" s="94"/>
      <c r="G62" s="94"/>
      <c r="H62" s="93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</row>
    <row r="63" spans="1:54" ht="20" customHeight="1" x14ac:dyDescent="0.2">
      <c r="A63" s="91"/>
      <c r="B63" s="125"/>
      <c r="C63" s="94"/>
      <c r="D63" s="125"/>
      <c r="E63" s="92"/>
      <c r="F63" s="94"/>
      <c r="G63" s="94"/>
      <c r="H63" s="93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</row>
    <row r="64" spans="1:54" ht="20" customHeight="1" x14ac:dyDescent="0.2">
      <c r="A64" s="91"/>
      <c r="B64" s="125"/>
      <c r="C64" s="94"/>
      <c r="D64" s="125"/>
      <c r="E64" s="92"/>
      <c r="F64" s="94"/>
      <c r="G64" s="94"/>
      <c r="H64" s="93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</row>
    <row r="65" spans="1:54" ht="20" customHeight="1" x14ac:dyDescent="0.2">
      <c r="A65" s="91"/>
      <c r="B65" s="125"/>
      <c r="C65" s="94"/>
      <c r="D65" s="125"/>
      <c r="E65" s="92"/>
      <c r="F65" s="94"/>
      <c r="G65" s="94"/>
      <c r="H65" s="93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</row>
    <row r="66" spans="1:54" ht="20" customHeight="1" x14ac:dyDescent="0.2">
      <c r="A66" s="91"/>
      <c r="B66" s="125"/>
      <c r="C66" s="94"/>
      <c r="D66" s="125"/>
      <c r="E66" s="92"/>
      <c r="F66" s="94"/>
      <c r="G66" s="94"/>
      <c r="H66" s="93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</row>
    <row r="67" spans="1:54" ht="20" customHeight="1" x14ac:dyDescent="0.2">
      <c r="A67" s="91"/>
      <c r="B67" s="125"/>
      <c r="C67" s="94"/>
      <c r="D67" s="125"/>
      <c r="E67" s="92"/>
      <c r="F67" s="94"/>
      <c r="G67" s="94"/>
      <c r="H67" s="93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</row>
    <row r="68" spans="1:54" ht="20" customHeight="1" x14ac:dyDescent="0.2">
      <c r="A68" s="91"/>
      <c r="B68" s="125"/>
      <c r="C68" s="94"/>
      <c r="D68" s="125"/>
      <c r="E68" s="92"/>
      <c r="F68" s="94"/>
      <c r="G68" s="94"/>
      <c r="H68" s="93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</row>
    <row r="69" spans="1:54" ht="20" customHeight="1" x14ac:dyDescent="0.2">
      <c r="A69" s="91"/>
      <c r="B69" s="125"/>
      <c r="C69" s="94"/>
      <c r="D69" s="125"/>
      <c r="E69" s="92"/>
      <c r="F69" s="94"/>
      <c r="G69" s="94"/>
      <c r="H69" s="93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</row>
    <row r="70" spans="1:54" ht="20" hidden="1" customHeight="1" x14ac:dyDescent="0.2">
      <c r="A70" s="91"/>
      <c r="B70" s="125"/>
      <c r="C70" s="94"/>
      <c r="D70" s="125"/>
      <c r="E70" s="92"/>
      <c r="F70" s="94"/>
      <c r="G70" s="94"/>
      <c r="H70" s="93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</row>
    <row r="71" spans="1:54" ht="20" hidden="1" customHeight="1" x14ac:dyDescent="0.2">
      <c r="A71" s="91"/>
      <c r="B71" s="125"/>
      <c r="C71" s="94"/>
      <c r="D71" s="125"/>
      <c r="E71" s="92"/>
      <c r="F71" s="94"/>
      <c r="G71" s="94"/>
      <c r="H71" s="93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</row>
    <row r="72" spans="1:54" ht="20" hidden="1" customHeight="1" x14ac:dyDescent="0.2">
      <c r="A72" s="91"/>
      <c r="B72" s="125"/>
      <c r="C72" s="94"/>
      <c r="D72" s="125"/>
      <c r="E72" s="92"/>
      <c r="F72" s="94"/>
      <c r="G72" s="94"/>
      <c r="H72" s="93"/>
      <c r="I72" s="44"/>
      <c r="J72" s="44"/>
      <c r="K72" s="44"/>
      <c r="L72" s="44"/>
      <c r="M72" s="64"/>
      <c r="N72" s="44"/>
      <c r="O72" s="44"/>
      <c r="P72" s="67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</row>
    <row r="73" spans="1:54" ht="20" hidden="1" customHeight="1" x14ac:dyDescent="0.2">
      <c r="A73" s="91"/>
      <c r="B73" s="125"/>
      <c r="C73" s="94"/>
      <c r="D73" s="125"/>
      <c r="E73" s="92"/>
      <c r="F73" s="94"/>
      <c r="G73" s="94"/>
      <c r="H73" s="93"/>
      <c r="I73" s="44"/>
      <c r="J73" s="44"/>
      <c r="K73" s="44"/>
      <c r="L73" s="44"/>
      <c r="M73" s="64" t="s">
        <v>50</v>
      </c>
      <c r="N73" s="44"/>
      <c r="O73" s="44"/>
      <c r="P73" s="67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</row>
    <row r="74" spans="1:54" ht="20" hidden="1" customHeight="1" x14ac:dyDescent="0.2">
      <c r="A74" s="91"/>
      <c r="B74" s="125"/>
      <c r="C74" s="94"/>
      <c r="D74" s="125"/>
      <c r="E74" s="92"/>
      <c r="F74" s="94"/>
      <c r="G74" s="94"/>
      <c r="H74" s="93"/>
      <c r="I74" s="44"/>
      <c r="J74" s="44"/>
      <c r="K74" s="44"/>
      <c r="L74" s="44"/>
      <c r="M74" s="65" t="s">
        <v>46</v>
      </c>
      <c r="N74" s="65" t="s">
        <v>47</v>
      </c>
      <c r="O74" s="66" t="s">
        <v>48</v>
      </c>
      <c r="P74" s="67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</row>
    <row r="75" spans="1:54" ht="20" hidden="1" customHeight="1" x14ac:dyDescent="0.2">
      <c r="A75" s="91"/>
      <c r="B75" s="125"/>
      <c r="C75" s="94"/>
      <c r="D75" s="125"/>
      <c r="E75" s="92"/>
      <c r="F75" s="94"/>
      <c r="G75" s="94"/>
      <c r="H75" s="93"/>
      <c r="I75" s="44"/>
      <c r="J75" s="44"/>
      <c r="K75" s="44"/>
      <c r="L75" s="44"/>
      <c r="M75" s="65">
        <v>1</v>
      </c>
      <c r="N75" s="65">
        <f>SUMPRODUCT((MONTH(A2:A108)=M75)*(B2:B108))</f>
        <v>8080</v>
      </c>
      <c r="O75" s="65"/>
      <c r="P75" s="67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</row>
    <row r="76" spans="1:54" ht="20" hidden="1" customHeight="1" x14ac:dyDescent="0.2">
      <c r="A76" s="91"/>
      <c r="B76" s="125"/>
      <c r="C76" s="94"/>
      <c r="D76" s="125"/>
      <c r="E76" s="92"/>
      <c r="F76" s="94"/>
      <c r="G76" s="94"/>
      <c r="H76" s="93"/>
      <c r="I76" s="44"/>
      <c r="J76" s="44"/>
      <c r="K76" s="44"/>
      <c r="L76" s="63"/>
      <c r="M76" s="65">
        <v>2</v>
      </c>
      <c r="N76" s="65">
        <f>SUMPRODUCT((MONTH(A2:A108)=M76)*(B2:B108))</f>
        <v>2706</v>
      </c>
      <c r="O76" s="65"/>
      <c r="P76" s="67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</row>
    <row r="77" spans="1:54" ht="20" hidden="1" customHeight="1" x14ac:dyDescent="0.2">
      <c r="A77" s="91"/>
      <c r="B77" s="125"/>
      <c r="C77" s="94"/>
      <c r="D77" s="125"/>
      <c r="E77" s="92"/>
      <c r="F77" s="94"/>
      <c r="G77" s="94"/>
      <c r="H77" s="93"/>
      <c r="I77" s="44"/>
      <c r="J77" s="44"/>
      <c r="K77" s="44"/>
      <c r="L77" s="63"/>
      <c r="M77" s="65">
        <v>3</v>
      </c>
      <c r="N77" s="65">
        <f>SUMPRODUCT((MONTH(A2:A108)=K120)*(B2:B108))</f>
        <v>0</v>
      </c>
      <c r="O77" s="65"/>
      <c r="P77" s="67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</row>
    <row r="78" spans="1:54" ht="20" hidden="1" customHeight="1" x14ac:dyDescent="0.2">
      <c r="A78" s="91"/>
      <c r="B78" s="125"/>
      <c r="C78" s="94"/>
      <c r="D78" s="125"/>
      <c r="E78" s="92"/>
      <c r="F78" s="94"/>
      <c r="G78" s="94"/>
      <c r="H78" s="93"/>
      <c r="I78" s="44"/>
      <c r="J78" s="44"/>
      <c r="K78" s="44"/>
      <c r="L78" s="44"/>
      <c r="M78" s="65">
        <v>4</v>
      </c>
      <c r="N78" s="65">
        <f>SUMPRODUCT((MONTH(A2:A108)=M78)*(B2:B108))</f>
        <v>3468</v>
      </c>
      <c r="O78" s="65"/>
      <c r="P78" s="67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</row>
    <row r="79" spans="1:54" ht="20" hidden="1" customHeight="1" x14ac:dyDescent="0.2">
      <c r="A79" s="91"/>
      <c r="B79" s="125"/>
      <c r="C79" s="94"/>
      <c r="D79" s="125"/>
      <c r="E79" s="92"/>
      <c r="F79" s="94"/>
      <c r="G79" s="94"/>
      <c r="H79" s="93"/>
      <c r="I79" s="44"/>
      <c r="J79" s="44"/>
      <c r="K79" s="44"/>
      <c r="L79" s="44"/>
      <c r="M79" s="65">
        <v>5</v>
      </c>
      <c r="N79" s="65">
        <f>SUMPRODUCT((MONTH(A2:A108)=M79)*(B2:B108))</f>
        <v>21582</v>
      </c>
      <c r="O79" s="65"/>
      <c r="P79" s="67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</row>
    <row r="80" spans="1:54" ht="20" hidden="1" customHeight="1" x14ac:dyDescent="0.2">
      <c r="A80" s="91"/>
      <c r="B80" s="125"/>
      <c r="C80" s="94"/>
      <c r="D80" s="125"/>
      <c r="E80" s="92"/>
      <c r="F80" s="94"/>
      <c r="G80" s="94"/>
      <c r="H80" s="93"/>
      <c r="I80" s="44"/>
      <c r="J80" s="44"/>
      <c r="K80" s="44"/>
      <c r="L80" s="44"/>
      <c r="M80" s="65">
        <v>6</v>
      </c>
      <c r="N80" s="65">
        <f>SUMPRODUCT((MONTH(A2:A108)=M80)*(B2:B108))</f>
        <v>0</v>
      </c>
      <c r="O80" s="65"/>
      <c r="P80" s="67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</row>
    <row r="81" spans="1:54" ht="20" hidden="1" customHeight="1" x14ac:dyDescent="0.2">
      <c r="A81" s="91"/>
      <c r="B81" s="125"/>
      <c r="C81" s="94"/>
      <c r="D81" s="125"/>
      <c r="E81" s="92"/>
      <c r="F81" s="94"/>
      <c r="G81" s="94"/>
      <c r="H81" s="93"/>
      <c r="I81" s="44"/>
      <c r="J81" s="44"/>
      <c r="K81" s="44"/>
      <c r="L81" s="44"/>
      <c r="M81" s="65">
        <v>7</v>
      </c>
      <c r="N81" s="65">
        <f>SUMPRODUCT((MONTH(A2:A108)=M81)*(B2:B108))</f>
        <v>0</v>
      </c>
      <c r="O81" s="65"/>
      <c r="P81" s="67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</row>
    <row r="82" spans="1:54" ht="20" hidden="1" customHeight="1" x14ac:dyDescent="0.2">
      <c r="A82" s="91"/>
      <c r="B82" s="125"/>
      <c r="C82" s="94"/>
      <c r="D82" s="125"/>
      <c r="E82" s="92"/>
      <c r="F82" s="94"/>
      <c r="G82" s="94"/>
      <c r="H82" s="93"/>
      <c r="I82" s="44"/>
      <c r="J82" s="44"/>
      <c r="K82" s="44"/>
      <c r="L82" s="44"/>
      <c r="M82" s="65">
        <v>8</v>
      </c>
      <c r="N82" s="65">
        <f>SUMPRODUCT((MONTH(A2:A108)=M82)*(B2:B108))</f>
        <v>0</v>
      </c>
      <c r="O82" s="65"/>
      <c r="P82" s="67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</row>
    <row r="83" spans="1:54" ht="20" hidden="1" customHeight="1" x14ac:dyDescent="0.2">
      <c r="A83" s="91"/>
      <c r="B83" s="125"/>
      <c r="C83" s="94"/>
      <c r="D83" s="125"/>
      <c r="E83" s="92"/>
      <c r="F83" s="94"/>
      <c r="G83" s="94"/>
      <c r="H83" s="93"/>
      <c r="I83" s="44"/>
      <c r="J83" s="44"/>
      <c r="K83" s="44"/>
      <c r="L83" s="44"/>
      <c r="M83" s="65">
        <v>9</v>
      </c>
      <c r="N83" s="65">
        <f>SUMPRODUCT((MONTH(A2:A108)=M83)*(B2:B108))</f>
        <v>0</v>
      </c>
      <c r="O83" s="65"/>
      <c r="P83" s="67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</row>
    <row r="84" spans="1:54" ht="20" hidden="1" customHeight="1" x14ac:dyDescent="0.2">
      <c r="A84" s="91"/>
      <c r="B84" s="125"/>
      <c r="C84" s="94"/>
      <c r="D84" s="125"/>
      <c r="E84" s="92"/>
      <c r="F84" s="94"/>
      <c r="G84" s="94"/>
      <c r="H84" s="93"/>
      <c r="I84" s="44"/>
      <c r="J84" s="44"/>
      <c r="K84" s="44"/>
      <c r="L84" s="44"/>
      <c r="M84" s="65">
        <v>10</v>
      </c>
      <c r="N84" s="65">
        <f>SUMPRODUCT((MONTH(A2:A108)=M84)*(B2:B108))</f>
        <v>0</v>
      </c>
      <c r="O84" s="65"/>
      <c r="P84" s="67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</row>
    <row r="85" spans="1:54" ht="20" hidden="1" customHeight="1" x14ac:dyDescent="0.2">
      <c r="A85" s="91"/>
      <c r="B85" s="125"/>
      <c r="C85" s="94"/>
      <c r="D85" s="125"/>
      <c r="E85" s="92"/>
      <c r="F85" s="94"/>
      <c r="G85" s="94"/>
      <c r="H85" s="93"/>
      <c r="I85" s="44"/>
      <c r="J85" s="44"/>
      <c r="K85" s="44"/>
      <c r="L85" s="44"/>
      <c r="M85" s="65">
        <v>11</v>
      </c>
      <c r="N85" s="65">
        <f>SUMPRODUCT((MONTH(A2:A108)=M85)*(B2:B108))</f>
        <v>0</v>
      </c>
      <c r="O85" s="65"/>
      <c r="P85" s="67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</row>
    <row r="86" spans="1:54" ht="20" hidden="1" customHeight="1" x14ac:dyDescent="0.2">
      <c r="A86" s="91"/>
      <c r="B86" s="125"/>
      <c r="C86" s="94"/>
      <c r="D86" s="125"/>
      <c r="E86" s="92"/>
      <c r="F86" s="94"/>
      <c r="G86" s="94"/>
      <c r="H86" s="93"/>
      <c r="I86" s="44"/>
      <c r="J86" s="44"/>
      <c r="K86" s="44"/>
      <c r="L86" s="44"/>
      <c r="M86" s="65">
        <v>12</v>
      </c>
      <c r="N86" s="65">
        <f>SUMPRODUCT((MONTH(A2:A108)=M86)*(B2:B108))</f>
        <v>0</v>
      </c>
      <c r="O86" s="65"/>
      <c r="P86" s="67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</row>
    <row r="87" spans="1:54" ht="20" hidden="1" customHeight="1" x14ac:dyDescent="0.2">
      <c r="A87" s="91"/>
      <c r="B87" s="125"/>
      <c r="C87" s="94"/>
      <c r="D87" s="125"/>
      <c r="E87" s="92"/>
      <c r="F87" s="94"/>
      <c r="G87" s="94"/>
      <c r="H87" s="93"/>
      <c r="I87" s="44"/>
      <c r="J87" s="44"/>
      <c r="K87" s="44"/>
      <c r="L87" s="44"/>
      <c r="M87" s="44"/>
      <c r="N87" s="44"/>
      <c r="O87" s="44"/>
      <c r="P87" s="67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</row>
    <row r="88" spans="1:54" ht="20" hidden="1" customHeight="1" x14ac:dyDescent="0.2">
      <c r="A88" s="91"/>
      <c r="B88" s="125"/>
      <c r="C88" s="94"/>
      <c r="D88" s="125"/>
      <c r="E88" s="92"/>
      <c r="F88" s="94"/>
      <c r="G88" s="94"/>
      <c r="H88" s="93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</row>
    <row r="89" spans="1:54" ht="20" hidden="1" customHeight="1" x14ac:dyDescent="0.2">
      <c r="A89" s="91"/>
      <c r="B89" s="125"/>
      <c r="C89" s="94"/>
      <c r="D89" s="125"/>
      <c r="E89" s="92"/>
      <c r="F89" s="94"/>
      <c r="G89" s="94"/>
      <c r="H89" s="93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</row>
    <row r="90" spans="1:54" ht="20" customHeight="1" x14ac:dyDescent="0.2">
      <c r="A90" s="91"/>
      <c r="B90" s="125"/>
      <c r="C90" s="94"/>
      <c r="D90" s="125"/>
      <c r="E90" s="92"/>
      <c r="F90" s="94"/>
      <c r="G90" s="94"/>
      <c r="H90" s="93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</row>
    <row r="91" spans="1:54" ht="20" customHeight="1" x14ac:dyDescent="0.2">
      <c r="A91" s="91"/>
      <c r="B91" s="125"/>
      <c r="C91" s="94"/>
      <c r="D91" s="125"/>
      <c r="E91" s="92"/>
      <c r="F91" s="94"/>
      <c r="G91" s="94"/>
      <c r="H91" s="93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</row>
    <row r="92" spans="1:54" ht="20" customHeight="1" x14ac:dyDescent="0.2">
      <c r="A92" s="91"/>
      <c r="B92" s="125"/>
      <c r="C92" s="94"/>
      <c r="D92" s="125"/>
      <c r="E92" s="92"/>
      <c r="F92" s="94"/>
      <c r="G92" s="94"/>
      <c r="H92" s="93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</row>
    <row r="93" spans="1:54" ht="20" customHeight="1" x14ac:dyDescent="0.2">
      <c r="A93" s="91"/>
      <c r="B93" s="125"/>
      <c r="C93" s="94"/>
      <c r="D93" s="125"/>
      <c r="E93" s="92"/>
      <c r="F93" s="94"/>
      <c r="G93" s="94"/>
      <c r="H93" s="93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</row>
    <row r="94" spans="1:54" ht="20" customHeight="1" x14ac:dyDescent="0.2">
      <c r="A94" s="91"/>
      <c r="B94" s="125"/>
      <c r="C94" s="94"/>
      <c r="D94" s="125"/>
      <c r="E94" s="92"/>
      <c r="F94" s="94"/>
      <c r="G94" s="94"/>
      <c r="H94" s="93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</row>
    <row r="95" spans="1:54" ht="20" customHeight="1" x14ac:dyDescent="0.2">
      <c r="A95" s="91"/>
      <c r="B95" s="125"/>
      <c r="C95" s="94"/>
      <c r="D95" s="125"/>
      <c r="E95" s="92"/>
      <c r="F95" s="94"/>
      <c r="G95" s="94"/>
      <c r="H95" s="93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</row>
    <row r="96" spans="1:54" ht="20" customHeight="1" x14ac:dyDescent="0.2">
      <c r="A96" s="91"/>
      <c r="B96" s="125"/>
      <c r="C96" s="94"/>
      <c r="D96" s="125"/>
      <c r="E96" s="92"/>
      <c r="F96" s="94"/>
      <c r="G96" s="94"/>
      <c r="H96" s="93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</row>
    <row r="97" spans="1:54" ht="20" customHeight="1" x14ac:dyDescent="0.2">
      <c r="A97" s="91"/>
      <c r="B97" s="125"/>
      <c r="C97" s="94"/>
      <c r="D97" s="125"/>
      <c r="E97" s="92"/>
      <c r="F97" s="94"/>
      <c r="G97" s="94"/>
      <c r="H97" s="93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</row>
    <row r="98" spans="1:54" ht="20" customHeight="1" x14ac:dyDescent="0.2">
      <c r="A98" s="91"/>
      <c r="B98" s="125"/>
      <c r="C98" s="94"/>
      <c r="D98" s="125"/>
      <c r="E98" s="92"/>
      <c r="F98" s="94"/>
      <c r="G98" s="94"/>
      <c r="H98" s="93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</row>
    <row r="99" spans="1:54" ht="20" customHeight="1" x14ac:dyDescent="0.2">
      <c r="A99" s="91"/>
      <c r="B99" s="125"/>
      <c r="C99" s="94"/>
      <c r="D99" s="125"/>
      <c r="E99" s="92"/>
      <c r="F99" s="94"/>
      <c r="G99" s="94"/>
      <c r="H99" s="93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</row>
    <row r="100" spans="1:54" ht="20" customHeight="1" x14ac:dyDescent="0.2">
      <c r="A100" s="91"/>
      <c r="B100" s="125"/>
      <c r="C100" s="94"/>
      <c r="D100" s="125"/>
      <c r="E100" s="92"/>
      <c r="F100" s="94"/>
      <c r="G100" s="94"/>
      <c r="H100" s="93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</row>
    <row r="101" spans="1:54" ht="20" customHeight="1" x14ac:dyDescent="0.2">
      <c r="A101" s="91"/>
      <c r="B101" s="125"/>
      <c r="C101" s="94"/>
      <c r="D101" s="125"/>
      <c r="E101" s="92"/>
      <c r="F101" s="94"/>
      <c r="G101" s="94"/>
      <c r="H101" s="93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</row>
    <row r="102" spans="1:54" ht="20" customHeight="1" x14ac:dyDescent="0.2">
      <c r="A102" s="91"/>
      <c r="B102" s="125"/>
      <c r="C102" s="94"/>
      <c r="D102" s="125"/>
      <c r="E102" s="92"/>
      <c r="F102" s="94"/>
      <c r="G102" s="94"/>
      <c r="H102" s="93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</row>
    <row r="103" spans="1:54" ht="20" customHeight="1" x14ac:dyDescent="0.2">
      <c r="A103" s="91"/>
      <c r="B103" s="125"/>
      <c r="C103" s="94"/>
      <c r="D103" s="125"/>
      <c r="E103" s="92"/>
      <c r="F103" s="94"/>
      <c r="G103" s="94"/>
      <c r="H103" s="93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</row>
    <row r="104" spans="1:54" ht="20" customHeight="1" x14ac:dyDescent="0.2">
      <c r="A104" s="91"/>
      <c r="B104" s="125"/>
      <c r="C104" s="94"/>
      <c r="D104" s="125"/>
      <c r="E104" s="92"/>
      <c r="F104" s="94"/>
      <c r="G104" s="94"/>
      <c r="H104" s="93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</row>
    <row r="105" spans="1:54" ht="20" customHeight="1" x14ac:dyDescent="0.2">
      <c r="A105" s="91"/>
      <c r="B105" s="125"/>
      <c r="C105" s="94"/>
      <c r="D105" s="125"/>
      <c r="E105" s="92"/>
      <c r="F105" s="94"/>
      <c r="G105" s="94"/>
      <c r="H105" s="93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</row>
    <row r="106" spans="1:54" ht="20" customHeight="1" x14ac:dyDescent="0.2">
      <c r="A106" s="91"/>
      <c r="B106" s="125"/>
      <c r="C106" s="94"/>
      <c r="D106" s="125"/>
      <c r="E106" s="92"/>
      <c r="F106" s="94"/>
      <c r="G106" s="94"/>
      <c r="H106" s="93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</row>
    <row r="107" spans="1:54" ht="20" customHeight="1" x14ac:dyDescent="0.2">
      <c r="A107" s="91"/>
      <c r="B107" s="125"/>
      <c r="C107" s="94"/>
      <c r="D107" s="125"/>
      <c r="E107" s="92"/>
      <c r="F107" s="94"/>
      <c r="G107" s="94"/>
      <c r="H107" s="93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</row>
    <row r="108" spans="1:54" ht="20" customHeight="1" thickBot="1" x14ac:dyDescent="0.25">
      <c r="A108" s="95"/>
      <c r="B108" s="129"/>
      <c r="C108" s="96"/>
      <c r="D108" s="129"/>
      <c r="E108" s="126"/>
      <c r="F108" s="96"/>
      <c r="G108" s="96"/>
      <c r="H108" s="97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</row>
    <row r="109" spans="1:54" ht="20" customHeight="1" x14ac:dyDescent="0.45">
      <c r="A109" s="44"/>
      <c r="B109" s="68"/>
      <c r="C109" s="69"/>
      <c r="D109" s="69"/>
      <c r="E109" s="127"/>
      <c r="F109" s="69"/>
      <c r="G109" s="69"/>
      <c r="H109" s="69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</row>
    <row r="110" spans="1:54" ht="20" customHeight="1" x14ac:dyDescent="0.15">
      <c r="A110" s="44"/>
      <c r="B110" s="69"/>
      <c r="C110" s="69"/>
      <c r="D110" s="69"/>
      <c r="E110" s="127"/>
      <c r="F110" s="69"/>
      <c r="G110" s="69"/>
      <c r="H110" s="69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</row>
    <row r="111" spans="1:54" ht="20" customHeight="1" x14ac:dyDescent="0.15">
      <c r="A111" s="44"/>
      <c r="B111" s="69"/>
      <c r="C111" s="69"/>
      <c r="D111" s="69"/>
      <c r="E111" s="127"/>
      <c r="F111" s="69"/>
      <c r="G111" s="69"/>
      <c r="H111" s="69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</row>
    <row r="112" spans="1:54" ht="20" customHeight="1" x14ac:dyDescent="0.15">
      <c r="A112" s="44"/>
      <c r="B112" s="69"/>
      <c r="C112" s="69"/>
      <c r="D112" s="69"/>
      <c r="E112" s="127"/>
      <c r="F112" s="69"/>
      <c r="G112" s="69"/>
      <c r="H112" s="69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</row>
    <row r="113" spans="1:54" ht="20" customHeight="1" x14ac:dyDescent="0.15">
      <c r="A113" s="44"/>
      <c r="B113" s="69"/>
      <c r="C113" s="69"/>
      <c r="D113" s="69"/>
      <c r="E113" s="127"/>
      <c r="F113" s="69"/>
      <c r="G113" s="69"/>
      <c r="H113" s="69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</row>
    <row r="114" spans="1:54" ht="20" customHeight="1" thickBot="1" x14ac:dyDescent="0.2">
      <c r="A114" s="70"/>
      <c r="B114" s="70"/>
      <c r="C114" s="70"/>
      <c r="D114" s="70"/>
      <c r="E114" s="128"/>
      <c r="F114" s="70"/>
      <c r="G114" s="70"/>
      <c r="H114" s="70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</row>
    <row r="115" spans="1:54" ht="20" customHeight="1" x14ac:dyDescent="0.15">
      <c r="E115" s="112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</row>
    <row r="116" spans="1:54" ht="20" customHeight="1" x14ac:dyDescent="0.15">
      <c r="E116" s="112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</row>
    <row r="117" spans="1:54" ht="20" customHeight="1" x14ac:dyDescent="0.15">
      <c r="E117" s="112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</row>
    <row r="118" spans="1:54" ht="20" customHeight="1" x14ac:dyDescent="0.15">
      <c r="E118" s="112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</row>
    <row r="119" spans="1:54" ht="20" customHeight="1" x14ac:dyDescent="0.15">
      <c r="E119" s="112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</row>
    <row r="120" spans="1:54" ht="20" customHeight="1" x14ac:dyDescent="0.15">
      <c r="E120" s="112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</row>
    <row r="121" spans="1:54" ht="20" customHeight="1" x14ac:dyDescent="0.15">
      <c r="E121" s="112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</row>
    <row r="122" spans="1:54" ht="20" customHeight="1" x14ac:dyDescent="0.15">
      <c r="E122" s="112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</row>
    <row r="123" spans="1:54" ht="20" customHeight="1" x14ac:dyDescent="0.15">
      <c r="E123" s="112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</row>
    <row r="124" spans="1:54" x14ac:dyDescent="0.15">
      <c r="A124" s="44"/>
      <c r="B124" s="44"/>
      <c r="C124" s="44"/>
      <c r="D124" s="69"/>
      <c r="E124" s="127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</row>
    <row r="125" spans="1:54" x14ac:dyDescent="0.15">
      <c r="A125" s="44"/>
      <c r="B125" s="44"/>
      <c r="C125" s="44"/>
      <c r="D125" s="69"/>
      <c r="E125" s="127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</row>
    <row r="126" spans="1:54" x14ac:dyDescent="0.15">
      <c r="A126" s="44"/>
      <c r="B126" s="44"/>
      <c r="C126" s="44"/>
      <c r="D126" s="69"/>
      <c r="E126" s="127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</row>
    <row r="127" spans="1:54" x14ac:dyDescent="0.15">
      <c r="A127" s="44"/>
      <c r="B127" s="44"/>
      <c r="C127" s="44"/>
      <c r="D127" s="69"/>
      <c r="E127" s="127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</row>
    <row r="128" spans="1:54" x14ac:dyDescent="0.15">
      <c r="A128" s="44"/>
      <c r="B128" s="44"/>
      <c r="C128" s="44"/>
      <c r="D128" s="69"/>
      <c r="E128" s="127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</row>
    <row r="129" spans="1:54" x14ac:dyDescent="0.15">
      <c r="A129" s="44"/>
      <c r="B129" s="44"/>
      <c r="C129" s="44"/>
      <c r="D129" s="69"/>
      <c r="E129" s="127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</row>
    <row r="130" spans="1:54" x14ac:dyDescent="0.15">
      <c r="A130" s="44"/>
      <c r="B130" s="44"/>
      <c r="C130" s="44"/>
      <c r="D130" s="69"/>
      <c r="E130" s="127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</row>
    <row r="131" spans="1:54" x14ac:dyDescent="0.15">
      <c r="A131" s="44"/>
      <c r="B131" s="44"/>
      <c r="C131" s="44"/>
      <c r="D131" s="69"/>
      <c r="E131" s="127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</row>
    <row r="132" spans="1:54" x14ac:dyDescent="0.15">
      <c r="A132" s="44"/>
      <c r="B132" s="44"/>
      <c r="C132" s="44"/>
      <c r="D132" s="69"/>
      <c r="E132" s="127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</row>
    <row r="133" spans="1:54" x14ac:dyDescent="0.15">
      <c r="A133" s="44"/>
      <c r="B133" s="44"/>
      <c r="C133" s="44"/>
      <c r="D133" s="69"/>
      <c r="E133" s="127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</row>
    <row r="134" spans="1:54" x14ac:dyDescent="0.15">
      <c r="A134" s="44"/>
      <c r="B134" s="44"/>
      <c r="C134" s="44"/>
      <c r="D134" s="69"/>
      <c r="E134" s="127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</row>
    <row r="135" spans="1:54" x14ac:dyDescent="0.15">
      <c r="A135" s="44"/>
      <c r="B135" s="44"/>
      <c r="C135" s="44"/>
      <c r="D135" s="69"/>
      <c r="E135" s="127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</row>
    <row r="136" spans="1:54" x14ac:dyDescent="0.15">
      <c r="A136" s="44"/>
      <c r="B136" s="44"/>
      <c r="C136" s="44"/>
      <c r="D136" s="69"/>
      <c r="E136" s="127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</row>
    <row r="137" spans="1:54" x14ac:dyDescent="0.15">
      <c r="A137" s="44"/>
      <c r="B137" s="44"/>
      <c r="C137" s="44"/>
      <c r="D137" s="69"/>
      <c r="E137" s="127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</row>
    <row r="138" spans="1:54" x14ac:dyDescent="0.15">
      <c r="A138" s="44"/>
      <c r="B138" s="44"/>
      <c r="C138" s="44"/>
      <c r="D138" s="69"/>
      <c r="E138" s="127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</row>
    <row r="139" spans="1:54" x14ac:dyDescent="0.15">
      <c r="A139" s="44"/>
      <c r="B139" s="44"/>
      <c r="C139" s="44"/>
      <c r="D139" s="69"/>
      <c r="E139" s="127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</row>
    <row r="140" spans="1:54" x14ac:dyDescent="0.15">
      <c r="A140" s="44"/>
      <c r="B140" s="44"/>
      <c r="C140" s="44"/>
      <c r="D140" s="69"/>
      <c r="E140" s="127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</row>
    <row r="141" spans="1:54" x14ac:dyDescent="0.15">
      <c r="A141" s="44"/>
      <c r="B141" s="44"/>
      <c r="C141" s="44"/>
      <c r="D141" s="69"/>
      <c r="E141" s="127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</row>
    <row r="142" spans="1:54" x14ac:dyDescent="0.15">
      <c r="A142" s="44"/>
      <c r="B142" s="44"/>
      <c r="C142" s="44"/>
      <c r="D142" s="69"/>
      <c r="E142" s="127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</row>
    <row r="143" spans="1:54" x14ac:dyDescent="0.15">
      <c r="A143" s="44"/>
      <c r="B143" s="44"/>
      <c r="C143" s="44"/>
      <c r="D143" s="69"/>
      <c r="E143" s="127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</row>
    <row r="144" spans="1:54" x14ac:dyDescent="0.15">
      <c r="A144" s="44"/>
      <c r="B144" s="44"/>
      <c r="C144" s="44"/>
      <c r="D144" s="69"/>
      <c r="E144" s="127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</row>
    <row r="145" spans="1:54" x14ac:dyDescent="0.15">
      <c r="A145" s="44"/>
      <c r="B145" s="44"/>
      <c r="C145" s="44"/>
      <c r="D145" s="69"/>
      <c r="E145" s="127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</row>
    <row r="146" spans="1:54" x14ac:dyDescent="0.15">
      <c r="A146" s="44"/>
      <c r="B146" s="44"/>
      <c r="C146" s="44"/>
      <c r="D146" s="69"/>
      <c r="E146" s="127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</row>
    <row r="147" spans="1:54" x14ac:dyDescent="0.15">
      <c r="A147" s="44"/>
      <c r="B147" s="44"/>
      <c r="C147" s="44"/>
      <c r="D147" s="69"/>
      <c r="E147" s="127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</row>
    <row r="148" spans="1:54" x14ac:dyDescent="0.15">
      <c r="A148" s="44"/>
      <c r="B148" s="44"/>
      <c r="C148" s="44"/>
      <c r="D148" s="69"/>
      <c r="E148" s="127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</row>
    <row r="149" spans="1:54" x14ac:dyDescent="0.15">
      <c r="A149" s="44"/>
      <c r="B149" s="44"/>
      <c r="C149" s="44"/>
      <c r="D149" s="69"/>
      <c r="E149" s="127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</row>
    <row r="150" spans="1:54" x14ac:dyDescent="0.15">
      <c r="A150" s="44"/>
      <c r="B150" s="44"/>
      <c r="C150" s="44"/>
      <c r="D150" s="69"/>
      <c r="E150" s="127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</row>
    <row r="151" spans="1:54" x14ac:dyDescent="0.15">
      <c r="A151" s="44"/>
      <c r="B151" s="44"/>
      <c r="C151" s="44"/>
      <c r="D151" s="69"/>
      <c r="E151" s="127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</row>
    <row r="152" spans="1:54" x14ac:dyDescent="0.15">
      <c r="A152" s="44"/>
      <c r="B152" s="44"/>
      <c r="C152" s="44"/>
      <c r="D152" s="69"/>
      <c r="E152" s="127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</row>
    <row r="153" spans="1:54" x14ac:dyDescent="0.15">
      <c r="A153" s="44"/>
      <c r="B153" s="44"/>
      <c r="C153" s="44"/>
      <c r="D153" s="69"/>
      <c r="E153" s="127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</row>
    <row r="154" spans="1:54" x14ac:dyDescent="0.15">
      <c r="A154" s="44"/>
      <c r="B154" s="44"/>
      <c r="C154" s="44"/>
      <c r="D154" s="69"/>
      <c r="E154" s="127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</row>
    <row r="155" spans="1:54" x14ac:dyDescent="0.15">
      <c r="A155" s="44"/>
      <c r="B155" s="44"/>
      <c r="C155" s="44"/>
      <c r="D155" s="69"/>
      <c r="E155" s="127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</row>
    <row r="156" spans="1:54" x14ac:dyDescent="0.15">
      <c r="A156" s="44"/>
      <c r="B156" s="44"/>
      <c r="C156" s="44"/>
      <c r="D156" s="69"/>
      <c r="E156" s="127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</row>
    <row r="157" spans="1:54" x14ac:dyDescent="0.15">
      <c r="A157" s="44"/>
      <c r="B157" s="44"/>
      <c r="C157" s="44"/>
      <c r="D157" s="69"/>
      <c r="E157" s="127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</row>
    <row r="158" spans="1:54" x14ac:dyDescent="0.15">
      <c r="A158" s="44"/>
      <c r="B158" s="44"/>
      <c r="C158" s="44"/>
      <c r="D158" s="69"/>
      <c r="E158" s="127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</row>
    <row r="159" spans="1:54" x14ac:dyDescent="0.15">
      <c r="A159" s="44"/>
      <c r="B159" s="44"/>
      <c r="C159" s="44"/>
      <c r="D159" s="69"/>
      <c r="E159" s="127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</row>
    <row r="160" spans="1:54" x14ac:dyDescent="0.15">
      <c r="A160" s="44"/>
      <c r="B160" s="44"/>
      <c r="C160" s="44"/>
      <c r="D160" s="69"/>
      <c r="E160" s="127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</row>
    <row r="161" spans="1:54" x14ac:dyDescent="0.15">
      <c r="A161" s="44"/>
      <c r="B161" s="44"/>
      <c r="C161" s="44"/>
      <c r="D161" s="69"/>
      <c r="E161" s="127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</row>
    <row r="162" spans="1:54" x14ac:dyDescent="0.15">
      <c r="A162" s="44"/>
      <c r="B162" s="44"/>
      <c r="C162" s="44"/>
      <c r="D162" s="69"/>
      <c r="E162" s="127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</row>
    <row r="163" spans="1:54" x14ac:dyDescent="0.15">
      <c r="A163" s="44"/>
      <c r="B163" s="44"/>
      <c r="C163" s="44"/>
      <c r="D163" s="69"/>
      <c r="E163" s="127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</row>
    <row r="164" spans="1:54" x14ac:dyDescent="0.15">
      <c r="A164" s="44"/>
      <c r="B164" s="44"/>
      <c r="C164" s="44"/>
      <c r="D164" s="69"/>
      <c r="E164" s="127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</row>
    <row r="165" spans="1:54" x14ac:dyDescent="0.15">
      <c r="A165" s="44"/>
      <c r="B165" s="44"/>
      <c r="C165" s="44"/>
      <c r="D165" s="69"/>
      <c r="E165" s="127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</row>
    <row r="166" spans="1:54" x14ac:dyDescent="0.15">
      <c r="A166" s="44"/>
      <c r="B166" s="44"/>
      <c r="C166" s="44"/>
      <c r="D166" s="69"/>
      <c r="E166" s="127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</row>
    <row r="167" spans="1:54" x14ac:dyDescent="0.15">
      <c r="A167" s="44"/>
      <c r="B167" s="44"/>
      <c r="C167" s="44"/>
      <c r="D167" s="69"/>
      <c r="E167" s="127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</row>
    <row r="168" spans="1:54" x14ac:dyDescent="0.15">
      <c r="A168" s="44"/>
      <c r="B168" s="44"/>
      <c r="C168" s="44"/>
      <c r="D168" s="69"/>
      <c r="E168" s="127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</row>
    <row r="169" spans="1:54" x14ac:dyDescent="0.15">
      <c r="A169" s="44"/>
      <c r="B169" s="44"/>
      <c r="C169" s="44"/>
      <c r="D169" s="69"/>
      <c r="E169" s="127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</row>
    <row r="170" spans="1:54" x14ac:dyDescent="0.15">
      <c r="A170" s="44"/>
      <c r="B170" s="44"/>
      <c r="C170" s="44"/>
      <c r="D170" s="69"/>
      <c r="E170" s="127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</row>
    <row r="171" spans="1:54" x14ac:dyDescent="0.15">
      <c r="A171" s="44"/>
      <c r="B171" s="44"/>
      <c r="C171" s="44"/>
      <c r="D171" s="69"/>
      <c r="E171" s="127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</row>
    <row r="172" spans="1:54" x14ac:dyDescent="0.15">
      <c r="A172" s="44"/>
      <c r="B172" s="44"/>
      <c r="C172" s="44"/>
      <c r="D172" s="69"/>
      <c r="E172" s="127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</row>
    <row r="173" spans="1:54" x14ac:dyDescent="0.15">
      <c r="A173" s="44"/>
      <c r="B173" s="44"/>
      <c r="C173" s="44"/>
      <c r="D173" s="69"/>
      <c r="E173" s="127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</row>
    <row r="174" spans="1:54" x14ac:dyDescent="0.15">
      <c r="A174" s="44"/>
      <c r="B174" s="44"/>
      <c r="C174" s="44"/>
      <c r="D174" s="69"/>
      <c r="E174" s="127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</row>
    <row r="175" spans="1:54" x14ac:dyDescent="0.15">
      <c r="A175" s="44"/>
      <c r="B175" s="44"/>
      <c r="C175" s="44"/>
      <c r="D175" s="69"/>
      <c r="E175" s="127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</row>
    <row r="176" spans="1:54" x14ac:dyDescent="0.15">
      <c r="A176" s="44"/>
      <c r="B176" s="44"/>
      <c r="C176" s="44"/>
      <c r="D176" s="69"/>
      <c r="E176" s="127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</row>
    <row r="177" spans="1:55" x14ac:dyDescent="0.15">
      <c r="A177" s="44"/>
      <c r="B177" s="44"/>
      <c r="C177" s="44"/>
      <c r="D177" s="69"/>
      <c r="E177" s="127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</row>
    <row r="178" spans="1:55" x14ac:dyDescent="0.15">
      <c r="A178" s="44"/>
      <c r="B178" s="44"/>
      <c r="C178" s="44"/>
      <c r="D178" s="69"/>
      <c r="E178" s="127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</row>
    <row r="179" spans="1:55" x14ac:dyDescent="0.15">
      <c r="A179" s="44"/>
      <c r="B179" s="44"/>
      <c r="C179" s="44"/>
      <c r="D179" s="69"/>
      <c r="E179" s="127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</row>
    <row r="180" spans="1:55" x14ac:dyDescent="0.15">
      <c r="A180" s="44"/>
      <c r="B180" s="44"/>
      <c r="C180" s="44"/>
      <c r="D180" s="69"/>
      <c r="E180" s="127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</row>
    <row r="181" spans="1:55" x14ac:dyDescent="0.15">
      <c r="A181" s="44"/>
      <c r="B181" s="44"/>
      <c r="C181" s="44"/>
      <c r="D181" s="69"/>
      <c r="E181" s="127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</row>
    <row r="182" spans="1:55" x14ac:dyDescent="0.15">
      <c r="A182" s="44"/>
      <c r="B182" s="44"/>
      <c r="C182" s="44"/>
      <c r="D182" s="69"/>
      <c r="E182" s="127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</row>
    <row r="183" spans="1:55" x14ac:dyDescent="0.15">
      <c r="A183" s="44"/>
      <c r="B183" s="44"/>
      <c r="C183" s="44"/>
      <c r="D183" s="69"/>
      <c r="E183" s="127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</row>
    <row r="184" spans="1:55" x14ac:dyDescent="0.15">
      <c r="A184" s="44"/>
      <c r="B184" s="44"/>
      <c r="C184" s="44"/>
      <c r="D184" s="69"/>
      <c r="E184" s="127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</row>
    <row r="185" spans="1:55" x14ac:dyDescent="0.15">
      <c r="A185" s="44"/>
      <c r="B185" s="44"/>
      <c r="C185" s="44"/>
      <c r="D185" s="69"/>
      <c r="E185" s="127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</row>
    <row r="186" spans="1:55" x14ac:dyDescent="0.15">
      <c r="A186" s="44"/>
      <c r="B186" s="44"/>
      <c r="C186" s="44"/>
      <c r="D186" s="69"/>
      <c r="E186" s="127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</row>
    <row r="187" spans="1:55" x14ac:dyDescent="0.15">
      <c r="A187" s="44"/>
      <c r="B187" s="44"/>
      <c r="C187" s="44"/>
      <c r="D187" s="69"/>
      <c r="E187" s="127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</row>
    <row r="188" spans="1:55" x14ac:dyDescent="0.15">
      <c r="A188" s="44"/>
      <c r="B188" s="44"/>
      <c r="C188" s="44"/>
      <c r="D188" s="69"/>
      <c r="E188" s="127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</row>
    <row r="189" spans="1:55" x14ac:dyDescent="0.15">
      <c r="A189" s="44"/>
      <c r="B189" s="44"/>
      <c r="C189" s="44"/>
      <c r="D189" s="69"/>
      <c r="E189" s="127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</row>
    <row r="190" spans="1:55" x14ac:dyDescent="0.15">
      <c r="A190" s="44"/>
      <c r="B190" s="44"/>
      <c r="C190" s="44"/>
      <c r="D190" s="69"/>
      <c r="E190" s="127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</row>
    <row r="191" spans="1:55" x14ac:dyDescent="0.15">
      <c r="A191" s="44"/>
      <c r="B191" s="44"/>
      <c r="C191" s="44"/>
      <c r="D191" s="69"/>
      <c r="E191" s="127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</row>
    <row r="192" spans="1:55" x14ac:dyDescent="0.15">
      <c r="A192" s="44"/>
      <c r="B192" s="44"/>
      <c r="C192" s="44"/>
      <c r="D192" s="69"/>
      <c r="E192" s="127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</row>
    <row r="193" spans="1:55" x14ac:dyDescent="0.15">
      <c r="A193" s="44"/>
      <c r="B193" s="44"/>
      <c r="C193" s="44"/>
      <c r="D193" s="69"/>
      <c r="E193" s="127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</row>
    <row r="194" spans="1:55" x14ac:dyDescent="0.15">
      <c r="A194" s="44"/>
      <c r="B194" s="44"/>
      <c r="C194" s="44"/>
      <c r="D194" s="69"/>
      <c r="E194" s="127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</row>
    <row r="195" spans="1:55" x14ac:dyDescent="0.15">
      <c r="A195" s="44"/>
      <c r="B195" s="44"/>
      <c r="C195" s="44"/>
      <c r="D195" s="69"/>
      <c r="E195" s="127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</row>
    <row r="196" spans="1:55" x14ac:dyDescent="0.15">
      <c r="A196" s="44"/>
      <c r="B196" s="44"/>
      <c r="C196" s="44"/>
      <c r="D196" s="69"/>
      <c r="E196" s="127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</row>
    <row r="197" spans="1:55" x14ac:dyDescent="0.15">
      <c r="A197" s="44"/>
      <c r="B197" s="44"/>
      <c r="C197" s="44"/>
      <c r="D197" s="69"/>
      <c r="E197" s="127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</row>
    <row r="198" spans="1:55" x14ac:dyDescent="0.15">
      <c r="A198" s="44"/>
      <c r="B198" s="44"/>
      <c r="C198" s="44"/>
      <c r="D198" s="69"/>
      <c r="E198" s="127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</row>
    <row r="199" spans="1:55" x14ac:dyDescent="0.15">
      <c r="A199" s="44"/>
      <c r="B199" s="44"/>
      <c r="C199" s="44"/>
      <c r="D199" s="69"/>
      <c r="E199" s="127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</row>
    <row r="200" spans="1:55" x14ac:dyDescent="0.15">
      <c r="A200" s="44"/>
      <c r="B200" s="44"/>
      <c r="C200" s="44"/>
      <c r="D200" s="69"/>
      <c r="E200" s="127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</row>
    <row r="201" spans="1:55" x14ac:dyDescent="0.15">
      <c r="A201" s="44"/>
      <c r="B201" s="44"/>
      <c r="C201" s="44"/>
      <c r="D201" s="69"/>
      <c r="E201" s="69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</row>
    <row r="202" spans="1:55" x14ac:dyDescent="0.15">
      <c r="A202" s="44"/>
      <c r="B202" s="44"/>
      <c r="C202" s="44"/>
      <c r="D202" s="69"/>
      <c r="E202" s="69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</row>
    <row r="203" spans="1:55" x14ac:dyDescent="0.15">
      <c r="A203" s="44"/>
      <c r="B203" s="44"/>
      <c r="C203" s="44"/>
      <c r="D203" s="69"/>
      <c r="E203" s="69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</row>
    <row r="204" spans="1:55" x14ac:dyDescent="0.15">
      <c r="A204" s="44"/>
      <c r="B204" s="44"/>
      <c r="C204" s="44"/>
      <c r="D204" s="69"/>
      <c r="E204" s="69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</row>
    <row r="205" spans="1:55" x14ac:dyDescent="0.15">
      <c r="A205" s="44"/>
      <c r="B205" s="44"/>
      <c r="C205" s="44"/>
      <c r="D205" s="69"/>
      <c r="E205" s="69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</row>
    <row r="206" spans="1:55" x14ac:dyDescent="0.15">
      <c r="A206" s="44"/>
      <c r="B206" s="44"/>
      <c r="C206" s="44"/>
      <c r="D206" s="69"/>
      <c r="E206" s="69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</row>
    <row r="207" spans="1:55" x14ac:dyDescent="0.15">
      <c r="A207" s="44"/>
      <c r="B207" s="44"/>
      <c r="C207" s="44"/>
      <c r="D207" s="69"/>
      <c r="E207" s="69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</row>
    <row r="208" spans="1:55" x14ac:dyDescent="0.15">
      <c r="A208" s="44"/>
      <c r="B208" s="44"/>
      <c r="C208" s="44"/>
      <c r="D208" s="69"/>
      <c r="E208" s="69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</row>
    <row r="209" spans="1:55" x14ac:dyDescent="0.15">
      <c r="A209" s="44"/>
      <c r="B209" s="44"/>
      <c r="C209" s="44"/>
      <c r="D209" s="69"/>
      <c r="E209" s="69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</row>
    <row r="210" spans="1:55" x14ac:dyDescent="0.15">
      <c r="A210" s="44"/>
      <c r="B210" s="44"/>
      <c r="C210" s="44"/>
      <c r="D210" s="69"/>
      <c r="E210" s="69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</row>
    <row r="211" spans="1:55" x14ac:dyDescent="0.15">
      <c r="A211" s="44"/>
      <c r="B211" s="44"/>
      <c r="C211" s="44"/>
      <c r="D211" s="69"/>
      <c r="E211" s="69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</row>
    <row r="212" spans="1:55" x14ac:dyDescent="0.15">
      <c r="A212" s="44"/>
      <c r="B212" s="44"/>
      <c r="C212" s="44"/>
      <c r="D212" s="69"/>
      <c r="E212" s="69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</row>
    <row r="213" spans="1:55" x14ac:dyDescent="0.15">
      <c r="A213" s="44"/>
      <c r="B213" s="44"/>
      <c r="C213" s="44"/>
      <c r="D213" s="69"/>
      <c r="E213" s="69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</row>
    <row r="214" spans="1:55" x14ac:dyDescent="0.15">
      <c r="A214" s="44"/>
      <c r="B214" s="44"/>
      <c r="C214" s="44"/>
      <c r="D214" s="69"/>
      <c r="E214" s="69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</row>
    <row r="215" spans="1:55" x14ac:dyDescent="0.15">
      <c r="A215" s="44"/>
      <c r="B215" s="44"/>
      <c r="C215" s="44"/>
      <c r="D215" s="69"/>
      <c r="E215" s="69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</row>
    <row r="216" spans="1:55" x14ac:dyDescent="0.15">
      <c r="A216" s="44"/>
      <c r="B216" s="44"/>
      <c r="C216" s="44"/>
      <c r="D216" s="69"/>
      <c r="E216" s="69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</row>
    <row r="217" spans="1:55" x14ac:dyDescent="0.15">
      <c r="A217" s="44"/>
      <c r="B217" s="44"/>
      <c r="C217" s="44"/>
      <c r="D217" s="69"/>
      <c r="E217" s="69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</row>
    <row r="218" spans="1:55" x14ac:dyDescent="0.15">
      <c r="A218" s="44"/>
      <c r="B218" s="44"/>
      <c r="C218" s="44"/>
      <c r="D218" s="69"/>
      <c r="E218" s="69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</row>
    <row r="219" spans="1:55" x14ac:dyDescent="0.15">
      <c r="A219" s="44"/>
      <c r="B219" s="44"/>
      <c r="C219" s="44"/>
      <c r="D219" s="69"/>
      <c r="E219" s="69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</row>
    <row r="220" spans="1:55" x14ac:dyDescent="0.15">
      <c r="A220" s="44"/>
      <c r="B220" s="44"/>
      <c r="C220" s="44"/>
      <c r="D220" s="69"/>
      <c r="E220" s="69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</row>
    <row r="221" spans="1:55" x14ac:dyDescent="0.15">
      <c r="A221" s="44"/>
      <c r="B221" s="44"/>
      <c r="C221" s="44"/>
      <c r="D221" s="69"/>
      <c r="E221" s="69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</row>
    <row r="222" spans="1:55" x14ac:dyDescent="0.15">
      <c r="A222" s="44"/>
      <c r="B222" s="44"/>
      <c r="C222" s="44"/>
      <c r="D222" s="69"/>
      <c r="E222" s="69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</row>
    <row r="223" spans="1:55" x14ac:dyDescent="0.15">
      <c r="A223" s="44"/>
      <c r="B223" s="44"/>
      <c r="C223" s="44"/>
      <c r="D223" s="69"/>
      <c r="E223" s="69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</row>
    <row r="224" spans="1:55" x14ac:dyDescent="0.15">
      <c r="A224" s="44"/>
      <c r="B224" s="44"/>
      <c r="C224" s="44"/>
      <c r="D224" s="69"/>
      <c r="E224" s="69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</row>
    <row r="225" spans="1:55" x14ac:dyDescent="0.15">
      <c r="A225" s="44"/>
      <c r="B225" s="44"/>
      <c r="C225" s="44"/>
      <c r="D225" s="69"/>
      <c r="E225" s="69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</row>
    <row r="226" spans="1:55" x14ac:dyDescent="0.15">
      <c r="A226" s="44"/>
      <c r="B226" s="44"/>
      <c r="C226" s="44"/>
      <c r="D226" s="69"/>
      <c r="E226" s="69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</row>
    <row r="227" spans="1:55" x14ac:dyDescent="0.15">
      <c r="A227" s="44"/>
      <c r="B227" s="44"/>
      <c r="C227" s="44"/>
      <c r="D227" s="69"/>
      <c r="E227" s="69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</row>
    <row r="228" spans="1:55" x14ac:dyDescent="0.15">
      <c r="A228" s="44"/>
      <c r="B228" s="44"/>
      <c r="C228" s="44"/>
      <c r="D228" s="69"/>
      <c r="E228" s="69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</row>
    <row r="229" spans="1:55" x14ac:dyDescent="0.15">
      <c r="A229" s="44"/>
      <c r="B229" s="44"/>
      <c r="C229" s="44"/>
      <c r="D229" s="69"/>
      <c r="E229" s="69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</row>
    <row r="230" spans="1:55" x14ac:dyDescent="0.15">
      <c r="A230" s="44"/>
      <c r="B230" s="44"/>
      <c r="C230" s="44"/>
      <c r="D230" s="69"/>
      <c r="E230" s="69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</row>
    <row r="231" spans="1:55" x14ac:dyDescent="0.15">
      <c r="A231" s="44"/>
      <c r="B231" s="44"/>
      <c r="C231" s="44"/>
      <c r="D231" s="69"/>
      <c r="E231" s="69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</row>
    <row r="232" spans="1:55" x14ac:dyDescent="0.15">
      <c r="A232" s="44"/>
      <c r="B232" s="44"/>
      <c r="C232" s="44"/>
      <c r="D232" s="69"/>
      <c r="E232" s="69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</row>
    <row r="233" spans="1:55" x14ac:dyDescent="0.15">
      <c r="A233" s="44"/>
      <c r="B233" s="44"/>
      <c r="C233" s="44"/>
      <c r="D233" s="69"/>
      <c r="E233" s="69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</row>
    <row r="234" spans="1:55" x14ac:dyDescent="0.15">
      <c r="A234" s="44"/>
      <c r="B234" s="44"/>
      <c r="C234" s="44"/>
      <c r="D234" s="69"/>
      <c r="E234" s="69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</row>
    <row r="235" spans="1:55" x14ac:dyDescent="0.15">
      <c r="A235" s="44"/>
      <c r="B235" s="44"/>
      <c r="C235" s="44"/>
      <c r="D235" s="69"/>
      <c r="E235" s="69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</row>
    <row r="236" spans="1:55" x14ac:dyDescent="0.15">
      <c r="A236" s="44"/>
      <c r="B236" s="44"/>
      <c r="C236" s="44"/>
      <c r="D236" s="69"/>
      <c r="E236" s="69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</row>
    <row r="237" spans="1:55" x14ac:dyDescent="0.15">
      <c r="A237" s="44"/>
      <c r="B237" s="44"/>
      <c r="C237" s="44"/>
      <c r="D237" s="69"/>
      <c r="E237" s="69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</row>
    <row r="238" spans="1:55" x14ac:dyDescent="0.15">
      <c r="A238" s="44"/>
      <c r="B238" s="44"/>
      <c r="C238" s="44"/>
      <c r="D238" s="69"/>
      <c r="E238" s="69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</row>
    <row r="239" spans="1:55" x14ac:dyDescent="0.15">
      <c r="A239" s="44"/>
      <c r="B239" s="44"/>
      <c r="C239" s="44"/>
      <c r="D239" s="69"/>
      <c r="E239" s="69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</row>
    <row r="240" spans="1:55" x14ac:dyDescent="0.15">
      <c r="A240" s="44"/>
      <c r="B240" s="44"/>
      <c r="C240" s="44"/>
      <c r="D240" s="69"/>
      <c r="E240" s="69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</row>
    <row r="241" spans="1:55" x14ac:dyDescent="0.15">
      <c r="A241" s="44"/>
      <c r="B241" s="44"/>
      <c r="C241" s="44"/>
      <c r="D241" s="69"/>
      <c r="E241" s="69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</row>
    <row r="242" spans="1:55" x14ac:dyDescent="0.15">
      <c r="A242" s="44"/>
      <c r="B242" s="44"/>
      <c r="C242" s="44"/>
      <c r="D242" s="69"/>
      <c r="E242" s="69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</row>
    <row r="243" spans="1:55" x14ac:dyDescent="0.15">
      <c r="A243" s="44"/>
      <c r="B243" s="44"/>
      <c r="C243" s="44"/>
      <c r="D243" s="69"/>
      <c r="E243" s="69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</row>
    <row r="244" spans="1:55" x14ac:dyDescent="0.15">
      <c r="A244" s="44"/>
      <c r="B244" s="44"/>
      <c r="C244" s="44"/>
      <c r="D244" s="69"/>
      <c r="E244" s="69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</row>
    <row r="245" spans="1:55" x14ac:dyDescent="0.15">
      <c r="A245" s="44"/>
      <c r="B245" s="44"/>
      <c r="C245" s="44"/>
      <c r="D245" s="69"/>
      <c r="E245" s="69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</row>
    <row r="246" spans="1:55" x14ac:dyDescent="0.15">
      <c r="A246" s="44"/>
      <c r="B246" s="44"/>
      <c r="C246" s="44"/>
      <c r="D246" s="69"/>
      <c r="E246" s="69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</row>
    <row r="247" spans="1:55" x14ac:dyDescent="0.15">
      <c r="A247" s="44"/>
      <c r="B247" s="44"/>
      <c r="C247" s="44"/>
      <c r="D247" s="69"/>
      <c r="E247" s="69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</row>
    <row r="248" spans="1:55" x14ac:dyDescent="0.15">
      <c r="A248" s="44"/>
      <c r="B248" s="44"/>
      <c r="C248" s="44"/>
      <c r="D248" s="69"/>
      <c r="E248" s="69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</row>
    <row r="249" spans="1:55" x14ac:dyDescent="0.15">
      <c r="A249" s="44"/>
      <c r="B249" s="44"/>
      <c r="C249" s="44"/>
      <c r="D249" s="69"/>
      <c r="E249" s="69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</row>
    <row r="250" spans="1:55" x14ac:dyDescent="0.15">
      <c r="A250" s="44"/>
      <c r="B250" s="44"/>
      <c r="C250" s="44"/>
      <c r="D250" s="69"/>
      <c r="E250" s="69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</row>
    <row r="251" spans="1:55" x14ac:dyDescent="0.15">
      <c r="A251" s="44"/>
      <c r="B251" s="44"/>
      <c r="C251" s="44"/>
      <c r="D251" s="69"/>
      <c r="E251" s="69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</row>
    <row r="252" spans="1:55" x14ac:dyDescent="0.15">
      <c r="A252" s="44"/>
      <c r="B252" s="44"/>
      <c r="C252" s="44"/>
      <c r="D252" s="69"/>
      <c r="E252" s="69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</row>
    <row r="253" spans="1:55" x14ac:dyDescent="0.15">
      <c r="A253" s="44"/>
      <c r="B253" s="44"/>
      <c r="C253" s="44"/>
      <c r="D253" s="69"/>
      <c r="E253" s="69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</row>
    <row r="254" spans="1:55" x14ac:dyDescent="0.15">
      <c r="A254" s="44"/>
      <c r="B254" s="44"/>
      <c r="C254" s="44"/>
      <c r="D254" s="69"/>
      <c r="E254" s="69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</row>
    <row r="255" spans="1:55" x14ac:dyDescent="0.15">
      <c r="A255" s="44"/>
      <c r="B255" s="44"/>
      <c r="C255" s="44"/>
      <c r="D255" s="69"/>
      <c r="E255" s="69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</row>
    <row r="256" spans="1:55" x14ac:dyDescent="0.15">
      <c r="A256" s="44"/>
      <c r="B256" s="44"/>
      <c r="C256" s="44"/>
      <c r="D256" s="69"/>
      <c r="E256" s="69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</row>
    <row r="257" spans="1:55" x14ac:dyDescent="0.15">
      <c r="A257" s="44"/>
      <c r="B257" s="44"/>
      <c r="C257" s="44"/>
      <c r="D257" s="69"/>
      <c r="E257" s="69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</row>
    <row r="258" spans="1:55" x14ac:dyDescent="0.15">
      <c r="A258" s="44"/>
      <c r="B258" s="44"/>
      <c r="C258" s="44"/>
      <c r="D258" s="69"/>
      <c r="E258" s="69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</row>
    <row r="259" spans="1:55" x14ac:dyDescent="0.15">
      <c r="A259" s="44"/>
      <c r="B259" s="44"/>
      <c r="C259" s="44"/>
      <c r="D259" s="69"/>
      <c r="E259" s="69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</row>
    <row r="260" spans="1:55" x14ac:dyDescent="0.15">
      <c r="A260" s="44"/>
      <c r="B260" s="44"/>
      <c r="C260" s="44"/>
      <c r="D260" s="69"/>
      <c r="E260" s="69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</row>
    <row r="261" spans="1:55" x14ac:dyDescent="0.15">
      <c r="A261" s="44"/>
      <c r="B261" s="44"/>
      <c r="C261" s="44"/>
      <c r="D261" s="69"/>
      <c r="E261" s="69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</row>
    <row r="262" spans="1:55" x14ac:dyDescent="0.15">
      <c r="A262" s="44"/>
      <c r="B262" s="44"/>
      <c r="C262" s="44"/>
      <c r="D262" s="69"/>
      <c r="E262" s="69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</row>
    <row r="263" spans="1:55" x14ac:dyDescent="0.15">
      <c r="A263" s="44"/>
      <c r="B263" s="44"/>
      <c r="C263" s="44"/>
      <c r="D263" s="69"/>
      <c r="E263" s="69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</row>
    <row r="264" spans="1:55" x14ac:dyDescent="0.15">
      <c r="A264" s="44"/>
      <c r="B264" s="44"/>
      <c r="C264" s="44"/>
      <c r="D264" s="69"/>
      <c r="E264" s="69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</row>
    <row r="265" spans="1:55" x14ac:dyDescent="0.15">
      <c r="A265" s="44"/>
      <c r="B265" s="44"/>
      <c r="C265" s="44"/>
      <c r="D265" s="69"/>
      <c r="E265" s="69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</row>
    <row r="266" spans="1:55" x14ac:dyDescent="0.15">
      <c r="A266" s="44"/>
      <c r="B266" s="44"/>
      <c r="C266" s="44"/>
      <c r="D266" s="69"/>
      <c r="E266" s="69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</row>
    <row r="267" spans="1:55" x14ac:dyDescent="0.15">
      <c r="A267" s="44"/>
      <c r="B267" s="44"/>
      <c r="C267" s="44"/>
      <c r="D267" s="69"/>
      <c r="E267" s="69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</row>
    <row r="268" spans="1:55" x14ac:dyDescent="0.15">
      <c r="A268" s="44"/>
      <c r="B268" s="44"/>
      <c r="C268" s="44"/>
      <c r="D268" s="69"/>
      <c r="E268" s="69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</row>
    <row r="269" spans="1:55" x14ac:dyDescent="0.15">
      <c r="A269" s="44"/>
      <c r="B269" s="44"/>
      <c r="C269" s="44"/>
      <c r="D269" s="69"/>
      <c r="E269" s="69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</row>
    <row r="270" spans="1:55" x14ac:dyDescent="0.15">
      <c r="A270" s="44"/>
      <c r="B270" s="44"/>
      <c r="C270" s="44"/>
      <c r="D270" s="69"/>
      <c r="E270" s="69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</row>
    <row r="271" spans="1:55" x14ac:dyDescent="0.15">
      <c r="A271" s="44"/>
      <c r="B271" s="44"/>
      <c r="C271" s="44"/>
      <c r="D271" s="69"/>
      <c r="E271" s="69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</row>
    <row r="272" spans="1:55" x14ac:dyDescent="0.15">
      <c r="A272" s="44"/>
      <c r="B272" s="44"/>
      <c r="C272" s="44"/>
      <c r="D272" s="69"/>
      <c r="E272" s="69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</row>
    <row r="273" spans="1:55" x14ac:dyDescent="0.15">
      <c r="A273" s="44"/>
      <c r="B273" s="44"/>
      <c r="C273" s="44"/>
      <c r="D273" s="69"/>
      <c r="E273" s="69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</row>
    <row r="274" spans="1:55" x14ac:dyDescent="0.15">
      <c r="A274" s="44"/>
      <c r="B274" s="44"/>
      <c r="C274" s="44"/>
      <c r="D274" s="69"/>
      <c r="E274" s="69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</row>
    <row r="275" spans="1:55" x14ac:dyDescent="0.15">
      <c r="A275" s="44"/>
      <c r="B275" s="44"/>
      <c r="C275" s="44"/>
      <c r="D275" s="69"/>
      <c r="E275" s="69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</row>
    <row r="276" spans="1:55" x14ac:dyDescent="0.15">
      <c r="A276" s="44"/>
      <c r="B276" s="44"/>
      <c r="C276" s="44"/>
      <c r="D276" s="69"/>
      <c r="E276" s="69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</row>
    <row r="277" spans="1:55" x14ac:dyDescent="0.15">
      <c r="A277" s="44"/>
      <c r="B277" s="44"/>
      <c r="C277" s="44"/>
      <c r="D277" s="69"/>
      <c r="E277" s="69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</row>
    <row r="278" spans="1:55" x14ac:dyDescent="0.15">
      <c r="A278" s="44"/>
      <c r="B278" s="44"/>
      <c r="C278" s="44"/>
      <c r="D278" s="69"/>
      <c r="E278" s="69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</row>
    <row r="279" spans="1:55" x14ac:dyDescent="0.15">
      <c r="A279" s="44"/>
      <c r="B279" s="44"/>
      <c r="C279" s="44"/>
      <c r="D279" s="69"/>
      <c r="E279" s="69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</row>
    <row r="280" spans="1:55" x14ac:dyDescent="0.15">
      <c r="A280" s="44"/>
      <c r="B280" s="44"/>
      <c r="C280" s="44"/>
      <c r="D280" s="69"/>
      <c r="E280" s="69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</row>
    <row r="281" spans="1:55" x14ac:dyDescent="0.15">
      <c r="A281" s="44"/>
      <c r="B281" s="44"/>
      <c r="C281" s="44"/>
      <c r="D281" s="69"/>
      <c r="E281" s="69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</row>
    <row r="282" spans="1:55" x14ac:dyDescent="0.15">
      <c r="A282" s="44"/>
      <c r="B282" s="44"/>
      <c r="C282" s="44"/>
      <c r="D282" s="69"/>
      <c r="E282" s="69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</row>
    <row r="283" spans="1:55" x14ac:dyDescent="0.15">
      <c r="A283" s="44"/>
      <c r="B283" s="44"/>
      <c r="C283" s="44"/>
      <c r="D283" s="69"/>
      <c r="E283" s="69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</row>
    <row r="284" spans="1:55" x14ac:dyDescent="0.15">
      <c r="A284" s="44"/>
      <c r="B284" s="44"/>
      <c r="C284" s="44"/>
      <c r="D284" s="69"/>
      <c r="E284" s="69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</row>
    <row r="285" spans="1:55" x14ac:dyDescent="0.15">
      <c r="A285" s="44"/>
      <c r="B285" s="44"/>
      <c r="C285" s="44"/>
      <c r="D285" s="69"/>
      <c r="E285" s="69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</row>
    <row r="286" spans="1:55" x14ac:dyDescent="0.15">
      <c r="A286" s="44"/>
      <c r="B286" s="44"/>
      <c r="C286" s="44"/>
      <c r="D286" s="69"/>
      <c r="E286" s="69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</row>
    <row r="287" spans="1:55" x14ac:dyDescent="0.15">
      <c r="A287" s="44"/>
      <c r="B287" s="44"/>
      <c r="C287" s="44"/>
      <c r="D287" s="69"/>
      <c r="E287" s="69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</row>
    <row r="288" spans="1:55" x14ac:dyDescent="0.15">
      <c r="A288" s="44"/>
      <c r="B288" s="44"/>
      <c r="C288" s="44"/>
      <c r="D288" s="69"/>
      <c r="E288" s="69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</row>
    <row r="289" spans="1:55" x14ac:dyDescent="0.15">
      <c r="A289" s="44"/>
      <c r="B289" s="44"/>
      <c r="C289" s="44"/>
      <c r="D289" s="69"/>
      <c r="E289" s="69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</row>
    <row r="290" spans="1:55" x14ac:dyDescent="0.15">
      <c r="A290" s="44"/>
      <c r="B290" s="44"/>
      <c r="C290" s="44"/>
      <c r="D290" s="69"/>
      <c r="E290" s="69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</row>
    <row r="291" spans="1:55" x14ac:dyDescent="0.15">
      <c r="A291" s="44"/>
      <c r="B291" s="44"/>
      <c r="C291" s="44"/>
      <c r="D291" s="69"/>
      <c r="E291" s="69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</row>
    <row r="292" spans="1:55" x14ac:dyDescent="0.15">
      <c r="A292" s="44"/>
      <c r="B292" s="44"/>
      <c r="C292" s="44"/>
      <c r="D292" s="69"/>
      <c r="E292" s="69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</row>
    <row r="293" spans="1:55" x14ac:dyDescent="0.15">
      <c r="A293" s="44"/>
      <c r="B293" s="44"/>
      <c r="C293" s="44"/>
      <c r="D293" s="69"/>
      <c r="E293" s="69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</row>
    <row r="294" spans="1:55" x14ac:dyDescent="0.15">
      <c r="A294" s="44"/>
      <c r="B294" s="44"/>
      <c r="C294" s="44"/>
      <c r="D294" s="69"/>
      <c r="E294" s="69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</row>
    <row r="295" spans="1:55" x14ac:dyDescent="0.15">
      <c r="A295" s="44"/>
      <c r="B295" s="44"/>
      <c r="C295" s="44"/>
      <c r="D295" s="69"/>
      <c r="E295" s="69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</row>
    <row r="296" spans="1:55" x14ac:dyDescent="0.15">
      <c r="A296" s="44"/>
      <c r="B296" s="44"/>
      <c r="C296" s="44"/>
      <c r="D296" s="69"/>
      <c r="E296" s="69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</row>
    <row r="297" spans="1:55" x14ac:dyDescent="0.15">
      <c r="A297" s="44"/>
      <c r="B297" s="44"/>
      <c r="C297" s="44"/>
      <c r="D297" s="69"/>
      <c r="E297" s="69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</row>
    <row r="298" spans="1:55" x14ac:dyDescent="0.15">
      <c r="A298" s="44"/>
      <c r="B298" s="44"/>
      <c r="C298" s="44"/>
      <c r="D298" s="69"/>
      <c r="E298" s="69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</row>
    <row r="299" spans="1:55" x14ac:dyDescent="0.15">
      <c r="A299" s="44"/>
      <c r="B299" s="44"/>
      <c r="C299" s="44"/>
      <c r="D299" s="69"/>
      <c r="E299" s="69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</row>
    <row r="300" spans="1:55" x14ac:dyDescent="0.15">
      <c r="A300" s="44"/>
      <c r="B300" s="44"/>
      <c r="C300" s="44"/>
      <c r="D300" s="69"/>
      <c r="E300" s="69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</row>
    <row r="301" spans="1:55" x14ac:dyDescent="0.15">
      <c r="A301" s="44"/>
      <c r="B301" s="44"/>
      <c r="C301" s="44"/>
      <c r="D301" s="69"/>
      <c r="E301" s="69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</row>
    <row r="302" spans="1:55" x14ac:dyDescent="0.15">
      <c r="A302" s="44"/>
      <c r="B302" s="44"/>
      <c r="C302" s="44"/>
      <c r="D302" s="69"/>
      <c r="E302" s="69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</row>
    <row r="303" spans="1:55" x14ac:dyDescent="0.15">
      <c r="A303" s="44"/>
      <c r="B303" s="44"/>
      <c r="C303" s="44"/>
      <c r="D303" s="69"/>
      <c r="E303" s="69"/>
      <c r="F303" s="44"/>
      <c r="G303" s="44"/>
      <c r="H303" s="44"/>
      <c r="I303" s="44"/>
      <c r="J303" s="44"/>
      <c r="K303" s="44"/>
      <c r="L303" s="44"/>
      <c r="M303" s="44"/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  <c r="Z303" s="44"/>
      <c r="AA303" s="44"/>
      <c r="AB303" s="44"/>
      <c r="AC303" s="44"/>
      <c r="AD303" s="44"/>
      <c r="AE303" s="44"/>
      <c r="AF303" s="44"/>
      <c r="AG303" s="44"/>
      <c r="AH303" s="44"/>
      <c r="AI303" s="44"/>
      <c r="AJ303" s="44"/>
      <c r="AK303" s="44"/>
      <c r="AL303" s="44"/>
      <c r="AM303" s="44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</row>
    <row r="304" spans="1:55" x14ac:dyDescent="0.15">
      <c r="A304" s="44"/>
      <c r="B304" s="44"/>
      <c r="C304" s="44"/>
      <c r="D304" s="69"/>
      <c r="E304" s="69"/>
      <c r="F304" s="44"/>
      <c r="G304" s="44"/>
      <c r="H304" s="44"/>
      <c r="I304" s="44"/>
      <c r="J304" s="44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</row>
    <row r="305" spans="1:55" x14ac:dyDescent="0.15">
      <c r="A305" s="44"/>
      <c r="B305" s="44"/>
      <c r="C305" s="44"/>
      <c r="D305" s="69"/>
      <c r="E305" s="69"/>
      <c r="F305" s="44"/>
      <c r="G305" s="44"/>
      <c r="H305" s="44"/>
      <c r="I305" s="44"/>
      <c r="J305" s="44"/>
      <c r="K305" s="44"/>
      <c r="L305" s="44"/>
      <c r="M305" s="44"/>
      <c r="N305" s="44"/>
      <c r="O305" s="44"/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</row>
    <row r="306" spans="1:55" x14ac:dyDescent="0.15">
      <c r="A306" s="44"/>
      <c r="B306" s="44"/>
      <c r="C306" s="44"/>
      <c r="D306" s="69"/>
      <c r="E306" s="69"/>
      <c r="F306" s="44"/>
      <c r="G306" s="44"/>
      <c r="H306" s="44"/>
      <c r="I306" s="44"/>
      <c r="J306" s="44"/>
      <c r="K306" s="44"/>
      <c r="L306" s="44"/>
      <c r="M306" s="44"/>
      <c r="N306" s="44"/>
      <c r="O306" s="44"/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</row>
    <row r="307" spans="1:55" x14ac:dyDescent="0.15">
      <c r="A307" s="44"/>
      <c r="B307" s="44"/>
      <c r="C307" s="44"/>
      <c r="D307" s="69"/>
      <c r="E307" s="69"/>
      <c r="F307" s="44"/>
      <c r="G307" s="44"/>
      <c r="H307" s="44"/>
      <c r="I307" s="44"/>
      <c r="J307" s="44"/>
      <c r="K307" s="44"/>
      <c r="L307" s="44"/>
      <c r="M307" s="44"/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</row>
    <row r="308" spans="1:55" x14ac:dyDescent="0.15">
      <c r="A308" s="44"/>
      <c r="B308" s="44"/>
      <c r="C308" s="44"/>
      <c r="D308" s="69"/>
      <c r="E308" s="69"/>
      <c r="F308" s="44"/>
      <c r="G308" s="44"/>
      <c r="H308" s="44"/>
      <c r="I308" s="44"/>
      <c r="J308" s="44"/>
      <c r="K308" s="44"/>
      <c r="L308" s="44"/>
      <c r="M308" s="44"/>
      <c r="N308" s="44"/>
      <c r="O308" s="44"/>
      <c r="P308" s="44"/>
      <c r="Q308" s="44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4"/>
      <c r="AC308" s="44"/>
      <c r="AD308" s="44"/>
      <c r="AE308" s="44"/>
      <c r="AF308" s="44"/>
      <c r="AG308" s="44"/>
      <c r="AH308" s="44"/>
      <c r="AI308" s="44"/>
      <c r="AJ308" s="44"/>
      <c r="AK308" s="44"/>
      <c r="AL308" s="44"/>
      <c r="AM308" s="44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</row>
    <row r="309" spans="1:55" x14ac:dyDescent="0.15">
      <c r="A309" s="44"/>
      <c r="B309" s="44"/>
      <c r="C309" s="44"/>
      <c r="D309" s="69"/>
      <c r="E309" s="69"/>
      <c r="F309" s="44"/>
      <c r="G309" s="44"/>
      <c r="H309" s="44"/>
      <c r="I309" s="44"/>
      <c r="J309" s="44"/>
      <c r="K309" s="44"/>
      <c r="L309" s="44"/>
      <c r="M309" s="44"/>
      <c r="N309" s="44"/>
      <c r="O309" s="44"/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</row>
    <row r="310" spans="1:55" x14ac:dyDescent="0.15">
      <c r="A310" s="44"/>
      <c r="B310" s="44"/>
      <c r="C310" s="44"/>
      <c r="D310" s="69"/>
      <c r="E310" s="69"/>
      <c r="F310" s="44"/>
      <c r="G310" s="44"/>
      <c r="H310" s="44"/>
      <c r="I310" s="44"/>
      <c r="J310" s="44"/>
      <c r="K310" s="44"/>
      <c r="L310" s="44"/>
      <c r="M310" s="44"/>
      <c r="N310" s="44"/>
      <c r="O310" s="44"/>
      <c r="P310" s="44"/>
      <c r="Q310" s="44"/>
      <c r="R310" s="44"/>
      <c r="S310" s="44"/>
      <c r="T310" s="44"/>
      <c r="U310" s="44"/>
      <c r="V310" s="44"/>
      <c r="W310" s="44"/>
      <c r="X310" s="44"/>
      <c r="Y310" s="44"/>
      <c r="Z310" s="44"/>
      <c r="AA310" s="44"/>
      <c r="AB310" s="44"/>
      <c r="AC310" s="44"/>
      <c r="AD310" s="44"/>
      <c r="AE310" s="44"/>
      <c r="AF310" s="44"/>
      <c r="AG310" s="44"/>
      <c r="AH310" s="44"/>
      <c r="AI310" s="44"/>
      <c r="AJ310" s="44"/>
      <c r="AK310" s="44"/>
      <c r="AL310" s="44"/>
      <c r="AM310" s="44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</row>
    <row r="311" spans="1:55" x14ac:dyDescent="0.15">
      <c r="A311" s="44"/>
      <c r="B311" s="44"/>
      <c r="C311" s="44"/>
      <c r="D311" s="69"/>
      <c r="E311" s="69"/>
      <c r="F311" s="44"/>
      <c r="G311" s="44"/>
      <c r="H311" s="44"/>
      <c r="I311" s="44"/>
      <c r="J311" s="44"/>
      <c r="K311" s="44"/>
      <c r="L311" s="44"/>
      <c r="M311" s="44"/>
      <c r="N311" s="44"/>
      <c r="O311" s="44"/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</row>
    <row r="312" spans="1:55" x14ac:dyDescent="0.15">
      <c r="A312" s="44"/>
      <c r="B312" s="44"/>
      <c r="C312" s="44"/>
      <c r="D312" s="69"/>
      <c r="E312" s="69"/>
      <c r="F312" s="44"/>
      <c r="G312" s="44"/>
      <c r="H312" s="44"/>
      <c r="I312" s="44"/>
      <c r="J312" s="44"/>
      <c r="K312" s="44"/>
      <c r="L312" s="44"/>
      <c r="M312" s="44"/>
      <c r="N312" s="44"/>
      <c r="O312" s="44"/>
      <c r="P312" s="44"/>
      <c r="Q312" s="44"/>
      <c r="R312" s="44"/>
      <c r="S312" s="44"/>
      <c r="T312" s="44"/>
      <c r="U312" s="44"/>
      <c r="V312" s="44"/>
      <c r="W312" s="44"/>
      <c r="X312" s="44"/>
      <c r="Y312" s="44"/>
      <c r="Z312" s="44"/>
      <c r="AA312" s="44"/>
      <c r="AB312" s="44"/>
      <c r="AC312" s="44"/>
      <c r="AD312" s="44"/>
      <c r="AE312" s="44"/>
      <c r="AF312" s="44"/>
      <c r="AG312" s="44"/>
      <c r="AH312" s="44"/>
      <c r="AI312" s="44"/>
      <c r="AJ312" s="44"/>
      <c r="AK312" s="44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</row>
    <row r="313" spans="1:55" x14ac:dyDescent="0.15">
      <c r="A313" s="44"/>
      <c r="B313" s="44"/>
      <c r="C313" s="44"/>
      <c r="D313" s="69"/>
      <c r="E313" s="69"/>
      <c r="F313" s="44"/>
      <c r="G313" s="44"/>
      <c r="H313" s="44"/>
      <c r="I313" s="44"/>
      <c r="J313" s="44"/>
      <c r="K313" s="44"/>
      <c r="L313" s="44"/>
      <c r="M313" s="44"/>
      <c r="N313" s="44"/>
      <c r="O313" s="44"/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</row>
    <row r="314" spans="1:55" x14ac:dyDescent="0.15">
      <c r="A314" s="44"/>
      <c r="B314" s="44"/>
      <c r="C314" s="44"/>
      <c r="D314" s="69"/>
      <c r="E314" s="69"/>
      <c r="F314" s="44"/>
      <c r="G314" s="44"/>
      <c r="H314" s="44"/>
      <c r="I314" s="44"/>
      <c r="J314" s="44"/>
      <c r="K314" s="44"/>
      <c r="L314" s="44"/>
      <c r="M314" s="44"/>
      <c r="N314" s="44"/>
      <c r="O314" s="44"/>
      <c r="P314" s="44"/>
      <c r="Q314" s="44"/>
      <c r="R314" s="44"/>
      <c r="S314" s="44"/>
      <c r="T314" s="44"/>
      <c r="U314" s="44"/>
      <c r="V314" s="44"/>
      <c r="W314" s="44"/>
      <c r="X314" s="44"/>
      <c r="Y314" s="44"/>
      <c r="Z314" s="44"/>
      <c r="AA314" s="44"/>
      <c r="AB314" s="44"/>
      <c r="AC314" s="44"/>
      <c r="AD314" s="44"/>
      <c r="AE314" s="44"/>
      <c r="AF314" s="44"/>
      <c r="AG314" s="44"/>
      <c r="AH314" s="44"/>
      <c r="AI314" s="44"/>
      <c r="AJ314" s="44"/>
      <c r="AK314" s="44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</row>
    <row r="315" spans="1:55" x14ac:dyDescent="0.15">
      <c r="A315" s="44"/>
      <c r="B315" s="44"/>
      <c r="C315" s="44"/>
      <c r="D315" s="69"/>
      <c r="E315" s="69"/>
      <c r="F315" s="44"/>
      <c r="G315" s="44"/>
      <c r="H315" s="44"/>
      <c r="I315" s="44"/>
      <c r="J315" s="44"/>
      <c r="K315" s="44"/>
      <c r="L315" s="44"/>
      <c r="M315" s="44"/>
      <c r="N315" s="44"/>
      <c r="O315" s="44"/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</row>
    <row r="316" spans="1:55" x14ac:dyDescent="0.15">
      <c r="A316" s="44"/>
      <c r="B316" s="44"/>
      <c r="C316" s="44"/>
      <c r="D316" s="69"/>
      <c r="E316" s="69"/>
      <c r="F316" s="44"/>
      <c r="G316" s="44"/>
      <c r="H316" s="44"/>
      <c r="I316" s="44"/>
      <c r="J316" s="44"/>
      <c r="K316" s="44"/>
      <c r="L316" s="44"/>
      <c r="M316" s="44"/>
      <c r="N316" s="44"/>
      <c r="O316" s="44"/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</row>
    <row r="317" spans="1:55" x14ac:dyDescent="0.15">
      <c r="A317" s="44"/>
      <c r="B317" s="44"/>
      <c r="C317" s="44"/>
      <c r="D317" s="69"/>
      <c r="E317" s="69"/>
      <c r="F317" s="44"/>
      <c r="G317" s="44"/>
      <c r="H317" s="44"/>
      <c r="I317" s="44"/>
      <c r="J317" s="44"/>
      <c r="K317" s="44"/>
      <c r="L317" s="44"/>
      <c r="M317" s="44"/>
      <c r="N317" s="44"/>
      <c r="O317" s="44"/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</row>
    <row r="318" spans="1:55" x14ac:dyDescent="0.15">
      <c r="A318" s="44"/>
      <c r="B318" s="44"/>
      <c r="C318" s="44"/>
      <c r="D318" s="69"/>
      <c r="E318" s="69"/>
      <c r="F318" s="44"/>
      <c r="G318" s="44"/>
      <c r="H318" s="44"/>
      <c r="I318" s="44"/>
      <c r="J318" s="44"/>
      <c r="K318" s="44"/>
      <c r="L318" s="44"/>
      <c r="M318" s="44"/>
      <c r="N318" s="44"/>
      <c r="O318" s="44"/>
      <c r="P318" s="44"/>
      <c r="Q318" s="44"/>
      <c r="R318" s="44"/>
      <c r="S318" s="44"/>
      <c r="T318" s="44"/>
      <c r="U318" s="44"/>
      <c r="V318" s="44"/>
      <c r="W318" s="44"/>
      <c r="X318" s="44"/>
      <c r="Y318" s="44"/>
      <c r="Z318" s="44"/>
      <c r="AA318" s="44"/>
      <c r="AB318" s="44"/>
      <c r="AC318" s="44"/>
      <c r="AD318" s="44"/>
      <c r="AE318" s="44"/>
      <c r="AF318" s="44"/>
      <c r="AG318" s="44"/>
      <c r="AH318" s="44"/>
      <c r="AI318" s="44"/>
      <c r="AJ318" s="44"/>
      <c r="AK318" s="44"/>
      <c r="AL318" s="44"/>
      <c r="AM318" s="44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</row>
    <row r="319" spans="1:55" x14ac:dyDescent="0.15">
      <c r="A319" s="44"/>
      <c r="B319" s="44"/>
      <c r="C319" s="44"/>
      <c r="D319" s="69"/>
      <c r="E319" s="69"/>
      <c r="F319" s="44"/>
      <c r="G319" s="44"/>
      <c r="H319" s="44"/>
      <c r="I319" s="44"/>
      <c r="J319" s="44"/>
      <c r="K319" s="44"/>
      <c r="L319" s="44"/>
      <c r="M319" s="44"/>
      <c r="N319" s="44"/>
      <c r="O319" s="44"/>
      <c r="P319" s="44"/>
      <c r="Q319" s="44"/>
      <c r="R319" s="44"/>
      <c r="S319" s="44"/>
      <c r="T319" s="44"/>
      <c r="U319" s="44"/>
      <c r="V319" s="44"/>
      <c r="W319" s="44"/>
      <c r="X319" s="44"/>
      <c r="Y319" s="44"/>
      <c r="Z319" s="44"/>
      <c r="AA319" s="44"/>
      <c r="AB319" s="44"/>
      <c r="AC319" s="44"/>
      <c r="AD319" s="44"/>
      <c r="AE319" s="44"/>
      <c r="AF319" s="44"/>
      <c r="AG319" s="44"/>
      <c r="AH319" s="44"/>
      <c r="AI319" s="44"/>
      <c r="AJ319" s="44"/>
      <c r="AK319" s="44"/>
      <c r="AL319" s="44"/>
      <c r="AM319" s="44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</row>
    <row r="320" spans="1:55" x14ac:dyDescent="0.15">
      <c r="A320" s="44"/>
      <c r="B320" s="44"/>
      <c r="C320" s="44"/>
      <c r="D320" s="69"/>
      <c r="E320" s="69"/>
      <c r="F320" s="44"/>
      <c r="G320" s="44"/>
      <c r="H320" s="44"/>
      <c r="I320" s="44"/>
      <c r="J320" s="44"/>
      <c r="K320" s="44"/>
      <c r="L320" s="44"/>
      <c r="M320" s="44"/>
      <c r="N320" s="44"/>
      <c r="O320" s="44"/>
      <c r="P320" s="44"/>
      <c r="Q320" s="44"/>
      <c r="R320" s="44"/>
      <c r="S320" s="44"/>
      <c r="T320" s="44"/>
      <c r="U320" s="44"/>
      <c r="V320" s="44"/>
      <c r="W320" s="44"/>
      <c r="X320" s="44"/>
      <c r="Y320" s="44"/>
      <c r="Z320" s="44"/>
      <c r="AA320" s="44"/>
      <c r="AB320" s="44"/>
      <c r="AC320" s="44"/>
      <c r="AD320" s="44"/>
      <c r="AE320" s="44"/>
      <c r="AF320" s="44"/>
      <c r="AG320" s="44"/>
      <c r="AH320" s="44"/>
      <c r="AI320" s="44"/>
      <c r="AJ320" s="44"/>
      <c r="AK320" s="44"/>
      <c r="AL320" s="44"/>
      <c r="AM320" s="44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</row>
    <row r="321" spans="1:55" x14ac:dyDescent="0.15">
      <c r="A321" s="44"/>
      <c r="B321" s="44"/>
      <c r="C321" s="44"/>
      <c r="D321" s="69"/>
      <c r="E321" s="69"/>
      <c r="F321" s="44"/>
      <c r="G321" s="44"/>
      <c r="H321" s="44"/>
      <c r="I321" s="44"/>
      <c r="J321" s="44"/>
      <c r="K321" s="44"/>
      <c r="L321" s="44"/>
      <c r="M321" s="44"/>
      <c r="N321" s="44"/>
      <c r="O321" s="44"/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</row>
    <row r="322" spans="1:55" x14ac:dyDescent="0.15">
      <c r="A322" s="44"/>
      <c r="B322" s="44"/>
      <c r="C322" s="44"/>
      <c r="D322" s="69"/>
      <c r="E322" s="69"/>
      <c r="F322" s="44"/>
      <c r="G322" s="44"/>
      <c r="H322" s="44"/>
      <c r="I322" s="44"/>
      <c r="J322" s="44"/>
      <c r="K322" s="44"/>
      <c r="L322" s="44"/>
      <c r="M322" s="44"/>
      <c r="N322" s="44"/>
      <c r="O322" s="44"/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</row>
    <row r="323" spans="1:55" x14ac:dyDescent="0.15">
      <c r="A323" s="44"/>
      <c r="B323" s="44"/>
      <c r="C323" s="44"/>
      <c r="D323" s="69"/>
      <c r="E323" s="69"/>
      <c r="F323" s="44"/>
      <c r="G323" s="44"/>
      <c r="H323" s="44"/>
      <c r="I323" s="44"/>
      <c r="J323" s="44"/>
      <c r="K323" s="44"/>
      <c r="L323" s="44"/>
      <c r="M323" s="44"/>
      <c r="N323" s="44"/>
      <c r="O323" s="44"/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</row>
    <row r="324" spans="1:55" x14ac:dyDescent="0.15">
      <c r="A324" s="44"/>
      <c r="B324" s="44"/>
      <c r="C324" s="44"/>
      <c r="D324" s="69"/>
      <c r="E324" s="69"/>
      <c r="F324" s="44"/>
      <c r="G324" s="44"/>
      <c r="H324" s="44"/>
      <c r="I324" s="44"/>
      <c r="J324" s="44"/>
      <c r="K324" s="44"/>
      <c r="L324" s="44"/>
      <c r="M324" s="44"/>
      <c r="N324" s="44"/>
      <c r="O324" s="44"/>
      <c r="P324" s="44"/>
      <c r="Q324" s="44"/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  <c r="AH324" s="44"/>
      <c r="AI324" s="44"/>
      <c r="AJ324" s="44"/>
      <c r="AK324" s="44"/>
      <c r="AL324" s="44"/>
      <c r="AM324" s="44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</row>
    <row r="325" spans="1:55" x14ac:dyDescent="0.15">
      <c r="A325" s="44"/>
      <c r="B325" s="44"/>
      <c r="C325" s="44"/>
      <c r="D325" s="69"/>
      <c r="E325" s="69"/>
      <c r="F325" s="44"/>
      <c r="G325" s="44"/>
      <c r="H325" s="44"/>
      <c r="I325" s="44"/>
      <c r="J325" s="44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</row>
    <row r="326" spans="1:55" x14ac:dyDescent="0.15">
      <c r="A326" s="44"/>
      <c r="B326" s="44"/>
      <c r="C326" s="44"/>
      <c r="D326" s="69"/>
      <c r="E326" s="69"/>
      <c r="F326" s="44"/>
      <c r="G326" s="44"/>
      <c r="H326" s="44"/>
      <c r="I326" s="44"/>
      <c r="J326" s="44"/>
      <c r="K326" s="44"/>
      <c r="L326" s="44"/>
      <c r="M326" s="44"/>
      <c r="N326" s="44"/>
      <c r="O326" s="44"/>
      <c r="P326" s="44"/>
      <c r="Q326" s="44"/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  <c r="AH326" s="44"/>
      <c r="AI326" s="44"/>
      <c r="AJ326" s="44"/>
      <c r="AK326" s="44"/>
      <c r="AL326" s="44"/>
      <c r="AM326" s="44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</row>
    <row r="327" spans="1:55" x14ac:dyDescent="0.15">
      <c r="A327" s="44"/>
      <c r="B327" s="44"/>
      <c r="C327" s="44"/>
      <c r="D327" s="69"/>
      <c r="E327" s="69"/>
      <c r="F327" s="44"/>
      <c r="G327" s="44"/>
      <c r="H327" s="44"/>
      <c r="I327" s="44"/>
      <c r="J327" s="44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</row>
    <row r="328" spans="1:55" x14ac:dyDescent="0.15">
      <c r="A328" s="44"/>
      <c r="B328" s="44"/>
      <c r="C328" s="44"/>
      <c r="D328" s="69"/>
      <c r="E328" s="69"/>
      <c r="F328" s="44"/>
      <c r="G328" s="44"/>
      <c r="H328" s="44"/>
      <c r="I328" s="44"/>
      <c r="J328" s="44"/>
      <c r="K328" s="44"/>
      <c r="L328" s="44"/>
      <c r="M328" s="44"/>
      <c r="N328" s="44"/>
      <c r="O328" s="44"/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</row>
    <row r="329" spans="1:55" x14ac:dyDescent="0.15">
      <c r="A329" s="44"/>
      <c r="B329" s="44"/>
      <c r="C329" s="44"/>
      <c r="D329" s="69"/>
      <c r="E329" s="69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</row>
    <row r="330" spans="1:55" x14ac:dyDescent="0.15">
      <c r="A330" s="44"/>
      <c r="B330" s="44"/>
      <c r="C330" s="44"/>
      <c r="D330" s="69"/>
      <c r="E330" s="69"/>
      <c r="F330" s="44"/>
      <c r="G330" s="44"/>
      <c r="H330" s="44"/>
      <c r="I330" s="44"/>
      <c r="J330" s="44"/>
      <c r="K330" s="44"/>
      <c r="L330" s="44"/>
      <c r="M330" s="44"/>
      <c r="N330" s="44"/>
      <c r="O330" s="44"/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</row>
    <row r="331" spans="1:55" x14ac:dyDescent="0.15">
      <c r="A331" s="44"/>
      <c r="B331" s="44"/>
      <c r="C331" s="44"/>
      <c r="D331" s="69"/>
      <c r="E331" s="69"/>
      <c r="F331" s="44"/>
      <c r="G331" s="44"/>
      <c r="H331" s="44"/>
      <c r="I331" s="44"/>
      <c r="J331" s="44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</row>
    <row r="332" spans="1:55" x14ac:dyDescent="0.15">
      <c r="A332" s="44"/>
      <c r="B332" s="44"/>
      <c r="C332" s="44"/>
      <c r="D332" s="69"/>
      <c r="E332" s="69"/>
      <c r="F332" s="44"/>
      <c r="G332" s="44"/>
      <c r="H332" s="44"/>
      <c r="I332" s="44"/>
      <c r="J332" s="44"/>
      <c r="K332" s="44"/>
      <c r="L332" s="44"/>
      <c r="M332" s="44"/>
      <c r="N332" s="44"/>
      <c r="O332" s="44"/>
      <c r="P332" s="44"/>
      <c r="Q332" s="44"/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  <c r="AH332" s="44"/>
      <c r="AI332" s="44"/>
      <c r="AJ332" s="44"/>
      <c r="AK332" s="44"/>
      <c r="AL332" s="44"/>
      <c r="AM332" s="44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</row>
    <row r="333" spans="1:55" x14ac:dyDescent="0.15">
      <c r="A333" s="44"/>
      <c r="B333" s="44"/>
      <c r="C333" s="44"/>
      <c r="D333" s="69"/>
      <c r="E333" s="69"/>
      <c r="F333" s="44"/>
      <c r="G333" s="44"/>
      <c r="H333" s="44"/>
      <c r="I333" s="44"/>
      <c r="J333" s="44"/>
      <c r="K333" s="44"/>
      <c r="L333" s="44"/>
      <c r="M333" s="44"/>
      <c r="N333" s="44"/>
      <c r="O333" s="44"/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</row>
    <row r="334" spans="1:55" x14ac:dyDescent="0.15">
      <c r="A334" s="44"/>
      <c r="B334" s="44"/>
      <c r="C334" s="44"/>
      <c r="D334" s="69"/>
      <c r="E334" s="69"/>
      <c r="F334" s="44"/>
      <c r="G334" s="44"/>
      <c r="H334" s="44"/>
      <c r="I334" s="44"/>
      <c r="J334" s="44"/>
      <c r="K334" s="44"/>
      <c r="L334" s="44"/>
      <c r="M334" s="44"/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</row>
    <row r="335" spans="1:55" x14ac:dyDescent="0.15">
      <c r="A335" s="44"/>
      <c r="B335" s="44"/>
      <c r="C335" s="44"/>
      <c r="D335" s="69"/>
      <c r="E335" s="69"/>
      <c r="F335" s="44"/>
      <c r="G335" s="44"/>
      <c r="H335" s="44"/>
      <c r="I335" s="44"/>
      <c r="J335" s="44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</row>
    <row r="336" spans="1:55" x14ac:dyDescent="0.15">
      <c r="A336" s="44"/>
      <c r="B336" s="44"/>
      <c r="C336" s="44"/>
      <c r="D336" s="69"/>
      <c r="E336" s="69"/>
      <c r="F336" s="44"/>
      <c r="G336" s="44"/>
      <c r="H336" s="44"/>
      <c r="I336" s="44"/>
      <c r="J336" s="44"/>
      <c r="K336" s="44"/>
      <c r="L336" s="44"/>
      <c r="M336" s="44"/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44"/>
      <c r="AI336" s="44"/>
      <c r="AJ336" s="44"/>
      <c r="AK336" s="44"/>
      <c r="AL336" s="44"/>
      <c r="AM336" s="44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</row>
    <row r="337" spans="1:55" x14ac:dyDescent="0.15">
      <c r="A337" s="44"/>
      <c r="B337" s="44"/>
      <c r="C337" s="44"/>
      <c r="D337" s="69"/>
      <c r="E337" s="69"/>
      <c r="F337" s="44"/>
      <c r="G337" s="44"/>
      <c r="H337" s="44"/>
      <c r="I337" s="44"/>
      <c r="J337" s="44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</row>
    <row r="338" spans="1:55" x14ac:dyDescent="0.15">
      <c r="A338" s="44"/>
      <c r="B338" s="44"/>
      <c r="C338" s="44"/>
      <c r="D338" s="69"/>
      <c r="E338" s="69"/>
      <c r="F338" s="44"/>
      <c r="G338" s="44"/>
      <c r="H338" s="44"/>
      <c r="I338" s="44"/>
      <c r="J338" s="44"/>
      <c r="K338" s="44"/>
      <c r="L338" s="44"/>
      <c r="M338" s="44"/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  <c r="AH338" s="44"/>
      <c r="AI338" s="44"/>
      <c r="AJ338" s="44"/>
      <c r="AK338" s="44"/>
      <c r="AL338" s="44"/>
      <c r="AM338" s="44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</row>
    <row r="339" spans="1:55" x14ac:dyDescent="0.15">
      <c r="A339" s="44"/>
      <c r="B339" s="44"/>
      <c r="C339" s="44"/>
      <c r="D339" s="69"/>
      <c r="E339" s="69"/>
      <c r="F339" s="44"/>
      <c r="G339" s="44"/>
      <c r="H339" s="44"/>
      <c r="I339" s="44"/>
      <c r="J339" s="44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</row>
    <row r="340" spans="1:55" x14ac:dyDescent="0.15">
      <c r="A340" s="44"/>
      <c r="B340" s="44"/>
      <c r="C340" s="44"/>
      <c r="D340" s="69"/>
      <c r="E340" s="69"/>
      <c r="F340" s="44"/>
      <c r="G340" s="44"/>
      <c r="H340" s="44"/>
      <c r="I340" s="44"/>
      <c r="J340" s="44"/>
      <c r="K340" s="44"/>
      <c r="L340" s="44"/>
      <c r="M340" s="44"/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</row>
    <row r="341" spans="1:55" x14ac:dyDescent="0.15">
      <c r="A341" s="44"/>
      <c r="B341" s="44"/>
      <c r="C341" s="44"/>
      <c r="D341" s="69"/>
      <c r="E341" s="69"/>
      <c r="F341" s="44"/>
      <c r="G341" s="44"/>
      <c r="H341" s="44"/>
      <c r="I341" s="44"/>
      <c r="J341" s="44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</row>
    <row r="342" spans="1:55" x14ac:dyDescent="0.15">
      <c r="A342" s="44"/>
      <c r="B342" s="44"/>
      <c r="C342" s="44"/>
      <c r="D342" s="69"/>
      <c r="E342" s="69"/>
      <c r="F342" s="44"/>
      <c r="G342" s="44"/>
      <c r="H342" s="44"/>
      <c r="I342" s="44"/>
      <c r="J342" s="44"/>
      <c r="K342" s="44"/>
      <c r="L342" s="44"/>
      <c r="M342" s="44"/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</row>
    <row r="343" spans="1:55" x14ac:dyDescent="0.15">
      <c r="A343" s="44"/>
      <c r="B343" s="44"/>
      <c r="C343" s="44"/>
      <c r="D343" s="69"/>
      <c r="E343" s="69"/>
      <c r="F343" s="44"/>
      <c r="G343" s="44"/>
      <c r="H343" s="44"/>
      <c r="I343" s="44"/>
      <c r="J343" s="44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</row>
    <row r="344" spans="1:55" x14ac:dyDescent="0.15">
      <c r="A344" s="44"/>
      <c r="B344" s="44"/>
      <c r="C344" s="44"/>
      <c r="D344" s="69"/>
      <c r="E344" s="69"/>
      <c r="F344" s="44"/>
      <c r="G344" s="44"/>
      <c r="H344" s="44"/>
      <c r="I344" s="44"/>
      <c r="J344" s="44"/>
      <c r="K344" s="44"/>
      <c r="L344" s="44"/>
      <c r="M344" s="44"/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  <c r="AH344" s="44"/>
      <c r="AI344" s="44"/>
      <c r="AJ344" s="44"/>
      <c r="AK344" s="44"/>
      <c r="AL344" s="44"/>
      <c r="AM344" s="44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</row>
    <row r="345" spans="1:55" x14ac:dyDescent="0.15">
      <c r="A345" s="44"/>
      <c r="B345" s="44"/>
      <c r="C345" s="44"/>
      <c r="D345" s="69"/>
      <c r="E345" s="69"/>
      <c r="F345" s="44"/>
      <c r="G345" s="44"/>
      <c r="H345" s="44"/>
      <c r="I345" s="44"/>
      <c r="J345" s="44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</row>
    <row r="346" spans="1:55" x14ac:dyDescent="0.15">
      <c r="A346" s="44"/>
      <c r="B346" s="44"/>
      <c r="C346" s="44"/>
      <c r="D346" s="69"/>
      <c r="E346" s="69"/>
      <c r="F346" s="44"/>
      <c r="G346" s="44"/>
      <c r="H346" s="44"/>
      <c r="I346" s="44"/>
      <c r="J346" s="44"/>
      <c r="K346" s="44"/>
      <c r="L346" s="44"/>
      <c r="M346" s="44"/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</row>
    <row r="347" spans="1:55" x14ac:dyDescent="0.15">
      <c r="A347" s="44"/>
      <c r="B347" s="44"/>
      <c r="C347" s="44"/>
      <c r="D347" s="69"/>
      <c r="E347" s="69"/>
      <c r="F347" s="44"/>
      <c r="G347" s="44"/>
      <c r="H347" s="44"/>
      <c r="I347" s="44"/>
      <c r="J347" s="44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</row>
    <row r="348" spans="1:55" x14ac:dyDescent="0.15">
      <c r="A348" s="44"/>
      <c r="B348" s="44"/>
      <c r="C348" s="44"/>
      <c r="D348" s="69"/>
      <c r="E348" s="69"/>
      <c r="F348" s="44"/>
      <c r="G348" s="44"/>
      <c r="H348" s="44"/>
      <c r="I348" s="44"/>
      <c r="J348" s="44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</row>
    <row r="349" spans="1:55" x14ac:dyDescent="0.15">
      <c r="A349" s="44"/>
      <c r="B349" s="44"/>
      <c r="C349" s="44"/>
      <c r="D349" s="69"/>
      <c r="E349" s="69"/>
      <c r="F349" s="44"/>
      <c r="G349" s="44"/>
      <c r="H349" s="44"/>
      <c r="I349" s="44"/>
      <c r="J349" s="44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</row>
    <row r="350" spans="1:55" x14ac:dyDescent="0.15">
      <c r="A350" s="44"/>
      <c r="B350" s="44"/>
      <c r="C350" s="44"/>
      <c r="D350" s="69"/>
      <c r="E350" s="69"/>
      <c r="F350" s="44"/>
      <c r="G350" s="44"/>
      <c r="H350" s="44"/>
      <c r="I350" s="44"/>
      <c r="J350" s="44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</row>
    <row r="351" spans="1:55" x14ac:dyDescent="0.15">
      <c r="A351" s="44"/>
      <c r="B351" s="44"/>
      <c r="C351" s="44"/>
      <c r="D351" s="69"/>
      <c r="E351" s="69"/>
      <c r="F351" s="44"/>
      <c r="G351" s="44"/>
      <c r="H351" s="44"/>
      <c r="I351" s="44"/>
      <c r="J351" s="44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</row>
    <row r="352" spans="1:55" x14ac:dyDescent="0.15">
      <c r="A352" s="44"/>
      <c r="B352" s="44"/>
      <c r="C352" s="44"/>
      <c r="D352" s="69"/>
      <c r="E352" s="69"/>
      <c r="F352" s="44"/>
      <c r="G352" s="44"/>
      <c r="H352" s="44"/>
      <c r="I352" s="44"/>
      <c r="J352" s="44"/>
      <c r="K352" s="44"/>
      <c r="L352" s="44"/>
      <c r="M352" s="44"/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</row>
    <row r="353" spans="1:55" x14ac:dyDescent="0.15">
      <c r="A353" s="44"/>
      <c r="B353" s="44"/>
      <c r="C353" s="44"/>
      <c r="D353" s="69"/>
      <c r="E353" s="69"/>
      <c r="F353" s="44"/>
      <c r="G353" s="44"/>
      <c r="H353" s="44"/>
      <c r="I353" s="44"/>
      <c r="J353" s="44"/>
      <c r="K353" s="44"/>
      <c r="L353" s="44"/>
      <c r="M353" s="44"/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  <c r="AH353" s="44"/>
      <c r="AI353" s="44"/>
      <c r="AJ353" s="44"/>
      <c r="AK353" s="44"/>
      <c r="AL353" s="44"/>
      <c r="AM353" s="44"/>
      <c r="AN353" s="44"/>
      <c r="AO353" s="44"/>
      <c r="AP353" s="44"/>
      <c r="AQ353" s="44"/>
      <c r="AR353" s="44"/>
      <c r="AS353" s="44"/>
      <c r="AT353" s="44"/>
      <c r="AU353" s="44"/>
      <c r="AV353" s="44"/>
      <c r="AW353" s="44"/>
      <c r="AX353" s="44"/>
      <c r="AY353" s="44"/>
      <c r="AZ353" s="44"/>
      <c r="BA353" s="44"/>
      <c r="BB353" s="44"/>
      <c r="BC353" s="44"/>
    </row>
    <row r="354" spans="1:55" x14ac:dyDescent="0.15">
      <c r="A354" s="44"/>
      <c r="B354" s="44"/>
      <c r="C354" s="44"/>
      <c r="D354" s="69"/>
      <c r="E354" s="69"/>
      <c r="F354" s="44"/>
      <c r="G354" s="44"/>
      <c r="H354" s="44"/>
      <c r="I354" s="44"/>
      <c r="J354" s="44"/>
      <c r="K354" s="44"/>
      <c r="L354" s="44"/>
      <c r="M354" s="44"/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  <c r="BA354" s="44"/>
      <c r="BB354" s="44"/>
      <c r="BC354" s="44"/>
    </row>
    <row r="355" spans="1:55" x14ac:dyDescent="0.15">
      <c r="A355" s="44"/>
      <c r="B355" s="44"/>
      <c r="C355" s="44"/>
      <c r="D355" s="69"/>
      <c r="E355" s="69"/>
      <c r="F355" s="44"/>
      <c r="G355" s="44"/>
      <c r="H355" s="44"/>
      <c r="I355" s="44"/>
      <c r="J355" s="44"/>
      <c r="K355" s="44"/>
      <c r="L355" s="44"/>
      <c r="M355" s="44"/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  <c r="AH355" s="44"/>
      <c r="AI355" s="44"/>
      <c r="AJ355" s="44"/>
      <c r="AK355" s="44"/>
      <c r="AL355" s="44"/>
      <c r="AM355" s="44"/>
      <c r="AN355" s="44"/>
      <c r="AO355" s="44"/>
      <c r="AP355" s="44"/>
      <c r="AQ355" s="44"/>
      <c r="AR355" s="44"/>
      <c r="AS355" s="44"/>
      <c r="AT355" s="44"/>
      <c r="AU355" s="44"/>
      <c r="AV355" s="44"/>
      <c r="AW355" s="44"/>
      <c r="AX355" s="44"/>
      <c r="AY355" s="44"/>
      <c r="AZ355" s="44"/>
      <c r="BA355" s="44"/>
      <c r="BB355" s="44"/>
      <c r="BC355" s="44"/>
    </row>
    <row r="356" spans="1:55" x14ac:dyDescent="0.15">
      <c r="A356" s="44"/>
      <c r="B356" s="44"/>
      <c r="C356" s="44"/>
      <c r="D356" s="69"/>
      <c r="E356" s="69"/>
      <c r="F356" s="44"/>
      <c r="G356" s="44"/>
      <c r="H356" s="44"/>
      <c r="I356" s="44"/>
      <c r="J356" s="44"/>
      <c r="K356" s="44"/>
      <c r="L356" s="44"/>
      <c r="M356" s="44"/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  <c r="BA356" s="44"/>
      <c r="BB356" s="44"/>
      <c r="BC356" s="44"/>
    </row>
    <row r="357" spans="1:55" x14ac:dyDescent="0.15">
      <c r="A357" s="44"/>
      <c r="B357" s="44"/>
      <c r="C357" s="44"/>
      <c r="D357" s="69"/>
      <c r="E357" s="69"/>
      <c r="F357" s="44"/>
      <c r="G357" s="44"/>
      <c r="H357" s="44"/>
      <c r="I357" s="44"/>
      <c r="J357" s="44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</row>
    <row r="358" spans="1:55" x14ac:dyDescent="0.15">
      <c r="A358" s="44"/>
      <c r="B358" s="44"/>
      <c r="C358" s="44"/>
      <c r="D358" s="69"/>
      <c r="E358" s="69"/>
      <c r="F358" s="44"/>
      <c r="G358" s="44"/>
      <c r="H358" s="44"/>
      <c r="I358" s="44"/>
      <c r="J358" s="44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</row>
    <row r="359" spans="1:55" x14ac:dyDescent="0.15">
      <c r="A359" s="44"/>
      <c r="B359" s="44"/>
      <c r="C359" s="44"/>
      <c r="D359" s="69"/>
      <c r="E359" s="69"/>
      <c r="F359" s="44"/>
      <c r="G359" s="44"/>
      <c r="H359" s="44"/>
      <c r="I359" s="44"/>
      <c r="J359" s="44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</row>
    <row r="360" spans="1:55" x14ac:dyDescent="0.15">
      <c r="A360" s="44"/>
      <c r="B360" s="44"/>
      <c r="C360" s="44"/>
      <c r="D360" s="69"/>
      <c r="E360" s="69"/>
      <c r="F360" s="44"/>
      <c r="G360" s="44"/>
      <c r="H360" s="44"/>
      <c r="I360" s="44"/>
      <c r="J360" s="44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</row>
    <row r="361" spans="1:55" x14ac:dyDescent="0.15">
      <c r="A361" s="44"/>
      <c r="B361" s="44"/>
      <c r="C361" s="44"/>
      <c r="D361" s="69"/>
      <c r="E361" s="69"/>
      <c r="F361" s="44"/>
      <c r="G361" s="44"/>
      <c r="H361" s="44"/>
      <c r="I361" s="44"/>
      <c r="J361" s="44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</row>
    <row r="362" spans="1:55" x14ac:dyDescent="0.15">
      <c r="A362" s="44"/>
      <c r="B362" s="44"/>
      <c r="C362" s="44"/>
      <c r="D362" s="69"/>
      <c r="E362" s="69"/>
      <c r="F362" s="44"/>
      <c r="G362" s="44"/>
      <c r="H362" s="44"/>
      <c r="I362" s="44"/>
      <c r="J362" s="44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</row>
    <row r="363" spans="1:55" x14ac:dyDescent="0.15">
      <c r="A363" s="44"/>
      <c r="B363" s="44"/>
      <c r="C363" s="44"/>
      <c r="D363" s="69"/>
      <c r="E363" s="69"/>
      <c r="F363" s="44"/>
      <c r="G363" s="44"/>
      <c r="H363" s="44"/>
      <c r="I363" s="44"/>
      <c r="J363" s="44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</row>
    <row r="364" spans="1:55" x14ac:dyDescent="0.15">
      <c r="A364" s="44"/>
      <c r="B364" s="44"/>
      <c r="C364" s="44"/>
      <c r="D364" s="69"/>
      <c r="E364" s="69"/>
      <c r="F364" s="44"/>
      <c r="G364" s="44"/>
      <c r="H364" s="44"/>
      <c r="I364" s="44"/>
      <c r="J364" s="44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</row>
    <row r="365" spans="1:55" x14ac:dyDescent="0.15">
      <c r="A365" s="44"/>
      <c r="B365" s="44"/>
      <c r="C365" s="44"/>
      <c r="D365" s="69"/>
      <c r="E365" s="69"/>
      <c r="F365" s="44"/>
      <c r="G365" s="44"/>
      <c r="H365" s="44"/>
      <c r="I365" s="44"/>
      <c r="J365" s="44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</row>
    <row r="366" spans="1:55" x14ac:dyDescent="0.15">
      <c r="A366" s="44"/>
      <c r="B366" s="44"/>
      <c r="C366" s="44"/>
      <c r="D366" s="69"/>
      <c r="E366" s="69"/>
      <c r="F366" s="44"/>
      <c r="G366" s="44"/>
      <c r="H366" s="44"/>
      <c r="I366" s="44"/>
      <c r="J366" s="44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</row>
    <row r="367" spans="1:55" x14ac:dyDescent="0.15">
      <c r="I367" s="44"/>
      <c r="J367" s="44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</row>
    <row r="368" spans="1:55" x14ac:dyDescent="0.15">
      <c r="I368" s="44"/>
      <c r="J368" s="44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</row>
    <row r="369" spans="9:55" x14ac:dyDescent="0.15">
      <c r="I369" s="44"/>
      <c r="J369" s="44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</row>
    <row r="370" spans="9:55" x14ac:dyDescent="0.15">
      <c r="I370" s="44"/>
      <c r="J370" s="44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</row>
    <row r="371" spans="9:55" x14ac:dyDescent="0.15">
      <c r="I371" s="44"/>
      <c r="J371" s="44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</row>
    <row r="372" spans="9:55" x14ac:dyDescent="0.15">
      <c r="I372" s="44"/>
      <c r="J372" s="44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</row>
    <row r="373" spans="9:55" x14ac:dyDescent="0.15">
      <c r="I373" s="44"/>
      <c r="J373" s="44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</row>
    <row r="374" spans="9:55" x14ac:dyDescent="0.15">
      <c r="I374" s="44"/>
      <c r="J374" s="44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</row>
    <row r="375" spans="9:55" x14ac:dyDescent="0.15">
      <c r="I375" s="44"/>
      <c r="J375" s="44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</row>
    <row r="376" spans="9:55" x14ac:dyDescent="0.15">
      <c r="I376" s="44"/>
      <c r="J376" s="4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</row>
    <row r="377" spans="9:55" x14ac:dyDescent="0.15">
      <c r="I377" s="44"/>
      <c r="J377" s="44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</row>
    <row r="378" spans="9:55" x14ac:dyDescent="0.15">
      <c r="I378" s="44"/>
      <c r="J378" s="44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</row>
    <row r="379" spans="9:55" x14ac:dyDescent="0.15">
      <c r="I379" s="44"/>
      <c r="J379" s="44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</row>
    <row r="380" spans="9:55" x14ac:dyDescent="0.15">
      <c r="I380" s="44"/>
      <c r="J380" s="44"/>
    </row>
    <row r="381" spans="9:55" x14ac:dyDescent="0.15">
      <c r="I381" s="44"/>
      <c r="J381" s="44"/>
    </row>
  </sheetData>
  <sheetProtection selectLockedCells="1"/>
  <mergeCells count="5">
    <mergeCell ref="K9:N9"/>
    <mergeCell ref="I1:N2"/>
    <mergeCell ref="I3:N4"/>
    <mergeCell ref="I5:N6"/>
    <mergeCell ref="I7:N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81"/>
    <pageSetUpPr fitToPage="1"/>
  </sheetPr>
  <dimension ref="A1:CL250"/>
  <sheetViews>
    <sheetView showGridLines="0" view="pageLayout" topLeftCell="A23" zoomScale="64" zoomScaleNormal="53" zoomScalePageLayoutView="64" workbookViewId="0">
      <selection activeCell="A50" sqref="A50"/>
    </sheetView>
  </sheetViews>
  <sheetFormatPr baseColWidth="10" defaultColWidth="8.83203125" defaultRowHeight="13" outlineLevelCol="1" x14ac:dyDescent="0.15"/>
  <cols>
    <col min="1" max="1" width="30.1640625" customWidth="1"/>
    <col min="2" max="2" width="1" customWidth="1"/>
    <col min="3" max="5" width="7.33203125" customWidth="1"/>
    <col min="6" max="6" width="9" customWidth="1"/>
    <col min="7" max="7" width="7.33203125" customWidth="1"/>
    <col min="8" max="8" width="7.6640625" style="1" customWidth="1"/>
    <col min="9" max="9" width="0.83203125" customWidth="1"/>
    <col min="10" max="10" width="5.83203125" customWidth="1"/>
    <col min="11" max="11" width="6.5" customWidth="1"/>
    <col min="12" max="12" width="5.83203125" customWidth="1"/>
    <col min="13" max="13" width="5.33203125" customWidth="1"/>
    <col min="14" max="14" width="5.83203125" customWidth="1"/>
    <col min="15" max="19" width="5.33203125" customWidth="1"/>
    <col min="20" max="20" width="5.83203125" customWidth="1"/>
    <col min="21" max="34" width="5.33203125" customWidth="1"/>
    <col min="35" max="35" width="7.1640625" customWidth="1"/>
    <col min="36" max="36" width="7.1640625" style="1" customWidth="1"/>
    <col min="37" max="60" width="3.6640625" customWidth="1"/>
    <col min="61" max="61" width="9.1640625" hidden="1" customWidth="1" outlineLevel="1"/>
    <col min="62" max="62" width="3.6640625" customWidth="1" collapsed="1"/>
    <col min="63" max="63" width="0" hidden="1" customWidth="1" outlineLevel="1"/>
    <col min="64" max="64" width="9.1640625" collapsed="1"/>
    <col min="66" max="66" width="0" hidden="1" customWidth="1" outlineLevel="1"/>
    <col min="67" max="67" width="9.1640625" collapsed="1"/>
    <col min="68" max="68" width="0" hidden="1" customWidth="1" outlineLevel="1"/>
    <col min="69" max="69" width="9.1640625" collapsed="1"/>
    <col min="74" max="74" width="0" hidden="1" customWidth="1" outlineLevel="1"/>
    <col min="75" max="75" width="9.1640625" collapsed="1"/>
    <col min="76" max="76" width="0" hidden="1" customWidth="1" outlineLevel="1"/>
    <col min="77" max="77" width="9.1640625" collapsed="1"/>
    <col min="79" max="79" width="0" hidden="1" customWidth="1" outlineLevel="1"/>
    <col min="80" max="80" width="9.1640625" collapsed="1"/>
    <col min="81" max="88" width="0" hidden="1" customWidth="1" outlineLevel="1"/>
    <col min="89" max="89" width="9.1640625" collapsed="1"/>
  </cols>
  <sheetData>
    <row r="1" spans="1:90" x14ac:dyDescent="0.15">
      <c r="A1" s="44"/>
      <c r="B1" s="44"/>
      <c r="C1" s="44"/>
      <c r="D1" s="44"/>
      <c r="E1" s="44"/>
      <c r="F1" s="44"/>
      <c r="G1" s="44"/>
      <c r="H1" s="56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56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</row>
    <row r="2" spans="1:90" x14ac:dyDescent="0.15">
      <c r="A2" s="44"/>
      <c r="B2" s="44"/>
      <c r="C2" s="44"/>
      <c r="D2" s="44"/>
      <c r="E2" s="44"/>
      <c r="F2" s="44"/>
      <c r="G2" s="44"/>
      <c r="H2" s="56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56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</row>
    <row r="3" spans="1:90" x14ac:dyDescent="0.15">
      <c r="A3" s="44"/>
      <c r="B3" s="44"/>
      <c r="C3" s="44"/>
      <c r="D3" s="44"/>
      <c r="E3" s="44"/>
      <c r="F3" s="44"/>
      <c r="G3" s="44"/>
      <c r="H3" s="56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56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</row>
    <row r="4" spans="1:90" x14ac:dyDescent="0.15">
      <c r="A4" s="44"/>
      <c r="B4" s="44"/>
      <c r="C4" s="44"/>
      <c r="D4" s="44"/>
      <c r="E4" s="44"/>
      <c r="F4" s="44"/>
      <c r="G4" s="44"/>
      <c r="H4" s="56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56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</row>
    <row r="5" spans="1:90" x14ac:dyDescent="0.15">
      <c r="A5" s="44"/>
      <c r="B5" s="44"/>
      <c r="C5" s="44"/>
      <c r="D5" s="44"/>
      <c r="E5" s="44"/>
      <c r="F5" s="44"/>
      <c r="G5" s="44"/>
      <c r="H5" s="56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56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</row>
    <row r="6" spans="1:90" x14ac:dyDescent="0.15">
      <c r="A6" s="44"/>
      <c r="B6" s="44"/>
      <c r="C6" s="44"/>
      <c r="D6" s="44"/>
      <c r="E6" s="44"/>
      <c r="F6" s="44"/>
      <c r="G6" s="44"/>
      <c r="H6" s="56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56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</row>
    <row r="7" spans="1:90" x14ac:dyDescent="0.15">
      <c r="A7" s="44"/>
      <c r="B7" s="44"/>
      <c r="C7" s="44"/>
      <c r="D7" s="44"/>
      <c r="E7" s="44"/>
      <c r="F7" s="44"/>
      <c r="G7" s="44"/>
      <c r="H7" s="56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56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</row>
    <row r="8" spans="1:90" x14ac:dyDescent="0.15">
      <c r="A8" s="44"/>
      <c r="B8" s="44"/>
      <c r="C8" s="44"/>
      <c r="D8" s="44"/>
      <c r="E8" s="44"/>
      <c r="F8" s="44"/>
      <c r="G8" s="44"/>
      <c r="H8" s="56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56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</row>
    <row r="9" spans="1:90" x14ac:dyDescent="0.15">
      <c r="A9" s="44"/>
      <c r="B9" s="44"/>
      <c r="C9" s="44"/>
      <c r="D9" s="44"/>
      <c r="E9" s="44"/>
      <c r="F9" s="44"/>
      <c r="G9" s="44"/>
      <c r="H9" s="56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56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</row>
    <row r="10" spans="1:90" x14ac:dyDescent="0.15">
      <c r="A10" s="44"/>
      <c r="B10" s="44"/>
      <c r="C10" s="44"/>
      <c r="D10" s="44"/>
      <c r="E10" s="44"/>
      <c r="F10" s="44"/>
      <c r="G10" s="44"/>
      <c r="H10" s="56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56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</row>
    <row r="11" spans="1:90" x14ac:dyDescent="0.15">
      <c r="A11" s="44"/>
      <c r="B11" s="44"/>
      <c r="C11" s="44"/>
      <c r="D11" s="44"/>
      <c r="E11" s="44"/>
      <c r="F11" s="44"/>
      <c r="G11" s="44"/>
      <c r="H11" s="56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56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</row>
    <row r="12" spans="1:90" x14ac:dyDescent="0.15">
      <c r="A12" s="44"/>
      <c r="B12" s="44"/>
      <c r="C12" s="44"/>
      <c r="D12" s="44"/>
      <c r="E12" s="44"/>
      <c r="F12" s="44"/>
      <c r="G12" s="44"/>
      <c r="H12" s="56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56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</row>
    <row r="13" spans="1:90" x14ac:dyDescent="0.15">
      <c r="A13" s="44"/>
      <c r="B13" s="44"/>
      <c r="C13" s="44"/>
      <c r="D13" s="44"/>
      <c r="E13" s="44"/>
      <c r="F13" s="44"/>
      <c r="G13" s="44"/>
      <c r="H13" s="56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56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</row>
    <row r="14" spans="1:90" x14ac:dyDescent="0.15">
      <c r="A14" s="44"/>
      <c r="B14" s="44"/>
      <c r="C14" s="44"/>
      <c r="D14" s="44"/>
      <c r="E14" s="44"/>
      <c r="F14" s="44"/>
      <c r="G14" s="44"/>
      <c r="H14" s="56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56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</row>
    <row r="15" spans="1:90" x14ac:dyDescent="0.15">
      <c r="A15" s="44"/>
      <c r="B15" s="44"/>
      <c r="C15" s="44"/>
      <c r="D15" s="44"/>
      <c r="E15" s="44"/>
      <c r="F15" s="44"/>
      <c r="G15" s="44"/>
      <c r="H15" s="56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56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</row>
    <row r="16" spans="1:90" x14ac:dyDescent="0.15">
      <c r="A16" s="44"/>
      <c r="B16" s="44"/>
      <c r="C16" s="44"/>
      <c r="D16" s="44"/>
      <c r="E16" s="44"/>
      <c r="F16" s="44"/>
      <c r="G16" s="44"/>
      <c r="H16" s="56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56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</row>
    <row r="17" spans="1:90" x14ac:dyDescent="0.15">
      <c r="A17" s="44"/>
      <c r="B17" s="44"/>
      <c r="C17" s="44"/>
      <c r="D17" s="44"/>
      <c r="E17" s="44"/>
      <c r="F17" s="44"/>
      <c r="G17" s="44"/>
      <c r="H17" s="56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56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</row>
    <row r="18" spans="1:90" x14ac:dyDescent="0.15">
      <c r="A18" s="44"/>
      <c r="B18" s="44"/>
      <c r="C18" s="44"/>
      <c r="D18" s="44"/>
      <c r="E18" s="44"/>
      <c r="F18" s="44"/>
      <c r="G18" s="44"/>
      <c r="H18" s="56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56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</row>
    <row r="19" spans="1:90" x14ac:dyDescent="0.15">
      <c r="A19" s="44"/>
      <c r="B19" s="44"/>
      <c r="C19" s="44"/>
      <c r="D19" s="44"/>
      <c r="E19" s="44"/>
      <c r="F19" s="44"/>
      <c r="G19" s="44"/>
      <c r="H19" s="56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56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</row>
    <row r="20" spans="1:90" x14ac:dyDescent="0.15">
      <c r="A20" s="44"/>
      <c r="B20" s="44"/>
      <c r="C20" s="44"/>
      <c r="D20" s="44"/>
      <c r="E20" s="44"/>
      <c r="F20" s="44"/>
      <c r="G20" s="44"/>
      <c r="H20" s="56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56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</row>
    <row r="21" spans="1:90" x14ac:dyDescent="0.15">
      <c r="A21" s="44"/>
      <c r="B21" s="44"/>
      <c r="C21" s="44"/>
      <c r="D21" s="44"/>
      <c r="E21" s="44"/>
      <c r="F21" s="44"/>
      <c r="G21" s="44"/>
      <c r="H21" s="56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56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</row>
    <row r="22" spans="1:90" x14ac:dyDescent="0.15">
      <c r="A22" s="44"/>
      <c r="B22" s="44"/>
      <c r="C22" s="44"/>
      <c r="D22" s="44"/>
      <c r="E22" s="44"/>
      <c r="F22" s="44"/>
      <c r="G22" s="44"/>
      <c r="H22" s="56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56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</row>
    <row r="23" spans="1:90" x14ac:dyDescent="0.15">
      <c r="A23" s="44"/>
      <c r="B23" s="44"/>
      <c r="C23" s="44"/>
      <c r="D23" s="44"/>
      <c r="E23" s="44"/>
      <c r="F23" s="44"/>
      <c r="G23" s="44"/>
      <c r="H23" s="56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56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</row>
    <row r="24" spans="1:90" x14ac:dyDescent="0.15">
      <c r="A24" s="44"/>
      <c r="B24" s="44"/>
      <c r="C24" s="44"/>
      <c r="D24" s="44"/>
      <c r="E24" s="44"/>
      <c r="F24" s="44"/>
      <c r="G24" s="44"/>
      <c r="H24" s="56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56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</row>
    <row r="25" spans="1:90" x14ac:dyDescent="0.15">
      <c r="A25" s="44"/>
      <c r="B25" s="44"/>
      <c r="C25" s="44"/>
      <c r="D25" s="44"/>
      <c r="E25" s="44"/>
      <c r="F25" s="44"/>
      <c r="G25" s="44"/>
      <c r="H25" s="56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56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</row>
    <row r="26" spans="1:90" x14ac:dyDescent="0.15">
      <c r="A26" s="44"/>
      <c r="B26" s="44"/>
      <c r="C26" s="44"/>
      <c r="D26" s="44"/>
      <c r="E26" s="44"/>
      <c r="F26" s="44"/>
      <c r="G26" s="44"/>
      <c r="H26" s="56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56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</row>
    <row r="27" spans="1:90" x14ac:dyDescent="0.15">
      <c r="A27" s="44"/>
      <c r="B27" s="44"/>
      <c r="C27" s="44"/>
      <c r="D27" s="44"/>
      <c r="E27" s="44"/>
      <c r="F27" s="44"/>
      <c r="G27" s="44"/>
      <c r="H27" s="56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56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</row>
    <row r="28" spans="1:90" ht="12.75" customHeight="1" x14ac:dyDescent="0.15">
      <c r="A28" s="44"/>
      <c r="B28" s="44"/>
      <c r="C28" s="44"/>
      <c r="D28" s="44"/>
      <c r="E28" s="44"/>
      <c r="F28" s="44"/>
      <c r="G28" s="44"/>
      <c r="H28" s="56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56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</row>
    <row r="29" spans="1:90" s="2" customFormat="1" ht="12.75" customHeight="1" x14ac:dyDescent="0.15">
      <c r="A29" s="57"/>
      <c r="B29" s="57"/>
      <c r="C29" s="57" t="s">
        <v>0</v>
      </c>
      <c r="D29" s="57"/>
      <c r="E29" s="57"/>
      <c r="F29" s="57"/>
      <c r="G29" s="57"/>
      <c r="H29" s="58"/>
      <c r="I29" s="57"/>
      <c r="J29" s="57" t="s">
        <v>1</v>
      </c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8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</row>
    <row r="30" spans="1:90" ht="6" customHeight="1" x14ac:dyDescent="0.15"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</row>
    <row r="31" spans="1:90" s="10" customFormat="1" ht="60.75" customHeight="1" thickTop="1" thickBot="1" x14ac:dyDescent="0.2">
      <c r="A31" s="3" t="s">
        <v>2</v>
      </c>
      <c r="B31" s="4"/>
      <c r="C31" s="5" t="s">
        <v>3</v>
      </c>
      <c r="D31" s="5" t="s">
        <v>4</v>
      </c>
      <c r="E31" s="5" t="s">
        <v>5</v>
      </c>
      <c r="F31" s="5" t="s">
        <v>6</v>
      </c>
      <c r="G31" s="6" t="s">
        <v>7</v>
      </c>
      <c r="H31" s="7" t="s">
        <v>8</v>
      </c>
      <c r="I31" s="8"/>
      <c r="J31" s="55">
        <v>44326</v>
      </c>
      <c r="K31" s="55">
        <v>44327</v>
      </c>
      <c r="L31" s="55">
        <v>44328</v>
      </c>
      <c r="M31" s="55">
        <v>44329</v>
      </c>
      <c r="N31" s="55">
        <v>44330</v>
      </c>
      <c r="O31" s="55">
        <v>44331</v>
      </c>
      <c r="P31" s="55">
        <v>44332</v>
      </c>
      <c r="Q31" s="55">
        <v>44333</v>
      </c>
      <c r="R31" s="55">
        <v>44334</v>
      </c>
      <c r="S31" s="55">
        <v>44335</v>
      </c>
      <c r="T31" s="55">
        <v>44336</v>
      </c>
      <c r="U31" s="55">
        <v>44337</v>
      </c>
      <c r="V31" s="55">
        <v>44338</v>
      </c>
      <c r="W31" s="55">
        <v>44339</v>
      </c>
      <c r="X31" s="55">
        <v>44340</v>
      </c>
      <c r="Y31" s="55">
        <v>44341</v>
      </c>
      <c r="Z31" s="55">
        <v>44342</v>
      </c>
      <c r="AA31" s="55">
        <v>44343</v>
      </c>
      <c r="AB31" s="55">
        <v>44344</v>
      </c>
      <c r="AC31" s="55">
        <v>44345</v>
      </c>
      <c r="AD31" s="55">
        <v>44346</v>
      </c>
      <c r="AE31" s="55">
        <v>44347</v>
      </c>
      <c r="AF31" s="55">
        <v>44348</v>
      </c>
      <c r="AG31" s="55">
        <v>44349</v>
      </c>
      <c r="AH31" s="55">
        <v>44350</v>
      </c>
      <c r="AI31" s="6" t="s">
        <v>7</v>
      </c>
      <c r="AJ31" s="9" t="s">
        <v>9</v>
      </c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</row>
    <row r="32" spans="1:90" ht="17.25" customHeight="1" x14ac:dyDescent="0.15">
      <c r="A32" s="62" t="s">
        <v>26</v>
      </c>
      <c r="B32" s="11"/>
      <c r="C32" s="113">
        <f>SUMIFS('CONTAINMENT-LOG 5157-1000'!$D$2:$D$108,'CONTAINMENT-LOG 5157-1000'!$E$2:$E$108,$A$32,'CONTAINMENT-LOG 5157-1000'!$A$2:$A$108,"&gt;="&amp;Formulas!$H$3,'CONTAINMENT-LOG 5157-1000'!$A$2:$A$108,"&lt;="&amp;Formulas!$H$4)</f>
        <v>7</v>
      </c>
      <c r="D32" s="114">
        <f>SUMIFS('CONTAINMENT-LOG 5157-1000'!$D$2:$D$108,'CONTAINMENT-LOG 5157-1000'!$E$2:$E$108,$A$32,'CONTAINMENT-LOG 5157-1000'!$A$2:$A$108,"&gt;="&amp;Formulas!$H$6,'CONTAINMENT-LOG 5157-1000'!$A$2:$A$108,"&lt;="&amp;Formulas!$H$7)</f>
        <v>21</v>
      </c>
      <c r="E32" s="114">
        <f>SUMIFS('CONTAINMENT-LOG 5157-1000'!$D$2:$D$108,'CONTAINMENT-LOG 5157-1000'!$E$2:$E$108,$A$32,'CONTAINMENT-LOG 5157-1000'!$A$2:$A$108,"&gt;="&amp;Formulas!$H$9,'CONTAINMENT-LOG 5157-1000'!$A$2:$A$108,"&lt;="&amp;Formulas!$H$10)</f>
        <v>0</v>
      </c>
      <c r="F32" s="54">
        <f t="shared" ref="F32:F43" si="0">SUM(AI32)</f>
        <v>453</v>
      </c>
      <c r="G32" s="39">
        <f t="shared" ref="G32:G45" si="1">IF(A32="","",SUM(C32:F32))</f>
        <v>481</v>
      </c>
      <c r="H32" s="48">
        <f t="shared" ref="H32:H45" si="2">IF(A32="","",G32/$G$47*100)</f>
        <v>1.3422256948320124</v>
      </c>
      <c r="I32" s="12"/>
      <c r="J32" s="101">
        <f>SUMIFS('CONTAINMENT-LOG 5157-1000'!$D$2:$D$108,'CONTAINMENT-LOG 5157-1000'!$E$2:$E$108,'multiple issues 5157-1000'!$A$32,'CONTAINMENT-LOG 5157-1000'!$A$2:$A$108,'multiple issues 5157-1000'!J31)</f>
        <v>0</v>
      </c>
      <c r="K32" s="101">
        <f>SUMIFS('CONTAINMENT-LOG 5157-1000'!$D$2:$D$108,'CONTAINMENT-LOG 5157-1000'!$E$2:$E$108,'multiple issues 5157-1000'!$A$32,'CONTAINMENT-LOG 5157-1000'!$A$2:$A$108,'multiple issues 5157-1000'!K31)</f>
        <v>273</v>
      </c>
      <c r="L32" s="101">
        <f>SUMIFS('CONTAINMENT-LOG 5157-1000'!$D$2:$D$108,'CONTAINMENT-LOG 5157-1000'!$E$2:$E$108,'multiple issues 5157-1000'!$A$32,'CONTAINMENT-LOG 5157-1000'!$A$2:$A$108,'multiple issues 5157-1000'!L31)</f>
        <v>0</v>
      </c>
      <c r="M32" s="101">
        <f>SUMIFS('CONTAINMENT-LOG 5157-1000'!$D$2:$D$108,'CONTAINMENT-LOG 5157-1000'!$E$2:$E$108,'multiple issues 5157-1000'!$A$32,'CONTAINMENT-LOG 5157-1000'!$A$2:$A$108,'multiple issues 5157-1000'!M31)</f>
        <v>0</v>
      </c>
      <c r="N32" s="101">
        <f>SUMIFS('CONTAINMENT-LOG 5157-1000'!$D$2:$D$108,'CONTAINMENT-LOG 5157-1000'!$E$2:$E$108,'multiple issues 5157-1000'!$A$32,'CONTAINMENT-LOG 5157-1000'!$A$2:$A$108,'multiple issues 5157-1000'!N31)</f>
        <v>0</v>
      </c>
      <c r="O32" s="101">
        <f>SUMIFS('CONTAINMENT-LOG 5157-1000'!$D$2:$D$108,'CONTAINMENT-LOG 5157-1000'!$E$2:$E$108,'multiple issues 5157-1000'!$A$32,'CONTAINMENT-LOG 5157-1000'!$A$2:$A$108,'multiple issues 5157-1000'!O31)</f>
        <v>0</v>
      </c>
      <c r="P32" s="101">
        <f>SUMIFS('CONTAINMENT-LOG 5157-1000'!$D$2:$D$108,'CONTAINMENT-LOG 5157-1000'!$E$2:$E$108,'multiple issues 5157-1000'!$A$32,'CONTAINMENT-LOG 5157-1000'!$A$2:$A$108,'multiple issues 5157-1000'!P31)</f>
        <v>0</v>
      </c>
      <c r="Q32" s="101">
        <f>SUMIFS('CONTAINMENT-LOG 5157-1000'!$D$2:$D$108,'CONTAINMENT-LOG 5157-1000'!$E$2:$E$108,'multiple issues 5157-1000'!$A$32,'CONTAINMENT-LOG 5157-1000'!$A$2:$A$108,'multiple issues 5157-1000'!Q31)</f>
        <v>0</v>
      </c>
      <c r="R32" s="101">
        <f>SUMIFS('CONTAINMENT-LOG 5157-1000'!$D$2:$D$108,'CONTAINMENT-LOG 5157-1000'!$E$2:$E$108,'multiple issues 5157-1000'!$A$32,'CONTAINMENT-LOG 5157-1000'!$A$2:$A$108,'multiple issues 5157-1000'!R31)</f>
        <v>0</v>
      </c>
      <c r="S32" s="101">
        <f>SUMIFS('CONTAINMENT-LOG 5157-1000'!$D$2:$D$108,'CONTAINMENT-LOG 5157-1000'!$E$2:$E$108,'multiple issues 5157-1000'!$A$32,'CONTAINMENT-LOG 5157-1000'!$A$2:$A$108,'multiple issues 5157-1000'!S31)</f>
        <v>0</v>
      </c>
      <c r="T32" s="101">
        <f>SUMIFS('CONTAINMENT-LOG 5157-1000'!$D$2:$D$108,'CONTAINMENT-LOG 5157-1000'!$E$2:$E$108,'multiple issues 5157-1000'!$A$32,'CONTAINMENT-LOG 5157-1000'!$A$2:$A$108,'multiple issues 5157-1000'!T31)</f>
        <v>0</v>
      </c>
      <c r="U32" s="101">
        <f>SUMIFS('CONTAINMENT-LOG 5157-1000'!$D$2:$D$108,'CONTAINMENT-LOG 5157-1000'!$E$2:$E$108,'multiple issues 5157-1000'!$A$32,'CONTAINMENT-LOG 5157-1000'!$A$2:$A$108,'multiple issues 5157-1000'!U31)</f>
        <v>0</v>
      </c>
      <c r="V32" s="101">
        <f>SUMIFS('CONTAINMENT-LOG 5157-1000'!$D$2:$D$108,'CONTAINMENT-LOG 5157-1000'!$E$2:$E$108,'multiple issues 5157-1000'!$A$32,'CONTAINMENT-LOG 5157-1000'!$A$2:$A$108,'multiple issues 5157-1000'!V31)</f>
        <v>180</v>
      </c>
      <c r="W32" s="101">
        <f>SUMIFS('CONTAINMENT-LOG 5157-1000'!$D$2:$D$108,'CONTAINMENT-LOG 5157-1000'!$E$2:$E$108,'multiple issues 5157-1000'!$A$32,'CONTAINMENT-LOG 5157-1000'!$A$2:$A$108,'multiple issues 5157-1000'!W31)</f>
        <v>0</v>
      </c>
      <c r="X32" s="101">
        <f>SUMIFS('CONTAINMENT-LOG 5157-1000'!$D$2:$D$108,'CONTAINMENT-LOG 5157-1000'!$E$2:$E$108,'multiple issues 5157-1000'!$A$32,'CONTAINMENT-LOG 5157-1000'!$A$2:$A$108,'multiple issues 5157-1000'!X31)</f>
        <v>0</v>
      </c>
      <c r="Y32" s="101">
        <f>SUMIFS('CONTAINMENT-LOG 5157-1000'!$D$2:$D$108,'CONTAINMENT-LOG 5157-1000'!$E$2:$E$108,'multiple issues 5157-1000'!$A$32,'CONTAINMENT-LOG 5157-1000'!$A$2:$A$108,'multiple issues 5157-1000'!Y31)</f>
        <v>0</v>
      </c>
      <c r="Z32" s="101">
        <f>SUMIFS('CONTAINMENT-LOG 5157-1000'!$D$2:$D$108,'CONTAINMENT-LOG 5157-1000'!$E$2:$E$108,'multiple issues 5157-1000'!$A$32,'CONTAINMENT-LOG 5157-1000'!$A$2:$A$108,'multiple issues 5157-1000'!Z31)</f>
        <v>0</v>
      </c>
      <c r="AA32" s="101">
        <f>SUMIFS('CONTAINMENT-LOG 5157-1000'!$D$2:$D$108,'CONTAINMENT-LOG 5157-1000'!$E$2:$E$108,'multiple issues 5157-1000'!$A$32,'CONTAINMENT-LOG 5157-1000'!$A$2:$A$108,'multiple issues 5157-1000'!AA31)</f>
        <v>0</v>
      </c>
      <c r="AB32" s="101">
        <f>SUMIFS('CONTAINMENT-LOG 5157-1000'!$D$2:$D$108,'CONTAINMENT-LOG 5157-1000'!$E$2:$E$108,'multiple issues 5157-1000'!$A$32,'CONTAINMENT-LOG 5157-1000'!$A$2:$A$108,'multiple issues 5157-1000'!AB31)</f>
        <v>0</v>
      </c>
      <c r="AC32" s="101">
        <f>SUMIFS('CONTAINMENT-LOG 5157-1000'!$D$2:$D$108,'CONTAINMENT-LOG 5157-1000'!$E$2:$E$108,'multiple issues 5157-1000'!$A$32,'CONTAINMENT-LOG 5157-1000'!$A$2:$A$108,'multiple issues 5157-1000'!AC31)</f>
        <v>0</v>
      </c>
      <c r="AD32" s="101">
        <f>SUMIFS('CONTAINMENT-LOG 5157-1000'!$D$2:$D$108,'CONTAINMENT-LOG 5157-1000'!$E$2:$E$108,'multiple issues 5157-1000'!$A$32,'CONTAINMENT-LOG 5157-1000'!$A$2:$A$108,'multiple issues 5157-1000'!AD31)</f>
        <v>0</v>
      </c>
      <c r="AE32" s="101">
        <f>SUMIFS('CONTAINMENT-LOG 5157-1000'!$D$2:$D$108,'CONTAINMENT-LOG 5157-1000'!$E$2:$E$108,'multiple issues 5157-1000'!$A$32,'CONTAINMENT-LOG 5157-1000'!$A$2:$A$108,'multiple issues 5157-1000'!AE31)</f>
        <v>0</v>
      </c>
      <c r="AF32" s="101">
        <f>SUMIFS('CONTAINMENT-LOG 5157-1000'!$D$2:$D$108,'CONTAINMENT-LOG 5157-1000'!$E$2:$E$108,'multiple issues 5157-1000'!$A$32,'CONTAINMENT-LOG 5157-1000'!$A$2:$A$108,'multiple issues 5157-1000'!AF31)</f>
        <v>0</v>
      </c>
      <c r="AG32" s="101">
        <f>SUMIFS('CONTAINMENT-LOG 5157-1000'!$D$2:$D$108,'CONTAINMENT-LOG 5157-1000'!$E$2:$E$108,'multiple issues 5157-1000'!$A$32,'CONTAINMENT-LOG 5157-1000'!$A$2:$A$108,'multiple issues 5157-1000'!AG31)</f>
        <v>0</v>
      </c>
      <c r="AH32" s="101">
        <f>SUMIFS('CONTAINMENT-LOG 5157-1000'!$D$2:$D$108,'CONTAINMENT-LOG 5157-1000'!$E$2:$E$108,'multiple issues 5157-1000'!$A$32,'CONTAINMENT-LOG 5157-1000'!$A$2:$A$108,'multiple issues 5157-1000'!AH31)</f>
        <v>0</v>
      </c>
      <c r="AI32" s="13">
        <f t="shared" ref="AI32:AI45" si="3">IF(A32="","",SUM(J32:AH32))</f>
        <v>453</v>
      </c>
      <c r="AJ32" s="14">
        <f t="shared" ref="AJ32:AJ45" si="4">IF(A32="","",AI32/$AI$47*100)</f>
        <v>2.098971365026411</v>
      </c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</row>
    <row r="33" spans="1:90" ht="17.25" customHeight="1" x14ac:dyDescent="0.15">
      <c r="A33" s="62" t="s">
        <v>27</v>
      </c>
      <c r="B33" s="11"/>
      <c r="C33" s="115">
        <f>SUMIFS('CONTAINMENT-LOG 5157-1000'!$D$2:$D$108,'CONTAINMENT-LOG 5157-1000'!$E$2:$E$108,'multiple issues 5157-1000'!$A$33,'CONTAINMENT-LOG 5157-1000'!$A$2:$A$108,"&gt;="&amp;Formulas!H3,'CONTAINMENT-LOG 5157-1000'!$A$2:$A$108,"&lt;="&amp;Formulas!H4)</f>
        <v>53</v>
      </c>
      <c r="D33" s="116">
        <f>SUMIFS('CONTAINMENT-LOG 5157-1000'!$D$2:$D$108,'CONTAINMENT-LOG 5157-1000'!$E$2:$E$108,'multiple issues 5157-1000'!$A$33,'CONTAINMENT-LOG 5157-1000'!$A$2:$A$108,"&gt;="&amp;Formulas!H6,'CONTAINMENT-LOG 5157-1000'!$A$2:$A$108,"&lt;="&amp;Formulas!H7)</f>
        <v>0</v>
      </c>
      <c r="E33" s="114">
        <f>SUMIFS('CONTAINMENT-LOG 5157-1000'!$D$2:$D$108,'CONTAINMENT-LOG 5157-1000'!$E$2:$E$108,'multiple issues 5157-1000'!$A$33,'CONTAINMENT-LOG 5157-1000'!$A$2:$A$108,"&gt;="&amp;Formulas!H9,'CONTAINMENT-LOG 5157-1000'!$A$2:$A$108,"&lt;="&amp;Formulas!H10)</f>
        <v>0</v>
      </c>
      <c r="F33" s="54">
        <f t="shared" si="0"/>
        <v>0</v>
      </c>
      <c r="G33" s="39">
        <f t="shared" si="1"/>
        <v>53</v>
      </c>
      <c r="H33" s="48">
        <f t="shared" si="2"/>
        <v>0.14789597053242548</v>
      </c>
      <c r="I33" s="12"/>
      <c r="J33" s="101">
        <f>SUMIFS('CONTAINMENT-LOG 5157-1000'!$D$2:$D$108,'CONTAINMENT-LOG 5157-1000'!$E$2:$E$108,'multiple issues 5157-1000'!$A$33,'CONTAINMENT-LOG 5157-1000'!$A$2:$A$108,'multiple issues 5157-1000'!J31)</f>
        <v>0</v>
      </c>
      <c r="K33" s="101">
        <f>SUMIFS('CONTAINMENT-LOG 5157-1000'!$D$2:$D$108,'CONTAINMENT-LOG 5157-1000'!$E$2:$E$108,'multiple issues 5157-1000'!$A$33,'CONTAINMENT-LOG 5157-1000'!$A$2:$A$108,'multiple issues 5157-1000'!K31)</f>
        <v>0</v>
      </c>
      <c r="L33" s="101">
        <f>SUMIFS('CONTAINMENT-LOG 5157-1000'!$D$2:$D$108,'CONTAINMENT-LOG 5157-1000'!$E$2:$E$108,'multiple issues 5157-1000'!$A$33,'CONTAINMENT-LOG 5157-1000'!$A$2:$A$108,'multiple issues 5157-1000'!L31)</f>
        <v>0</v>
      </c>
      <c r="M33" s="101">
        <f>SUMIFS('CONTAINMENT-LOG 5157-1000'!$D$2:$D$108,'CONTAINMENT-LOG 5157-1000'!$E$2:$E$108,'multiple issues 5157-1000'!$A$33,'CONTAINMENT-LOG 5157-1000'!$A$2:$A$108,'multiple issues 5157-1000'!M31)</f>
        <v>0</v>
      </c>
      <c r="N33" s="101">
        <f>SUMIFS('CONTAINMENT-LOG 5157-1000'!$D$2:$D$108,'CONTAINMENT-LOG 5157-1000'!$E$2:$E$108,'multiple issues 5157-1000'!$A$33,'CONTAINMENT-LOG 5157-1000'!$A$2:$A$108,'multiple issues 5157-1000'!N31)</f>
        <v>0</v>
      </c>
      <c r="O33" s="101">
        <f>SUMIFS('CONTAINMENT-LOG 5157-1000'!$D$2:$D$108,'CONTAINMENT-LOG 5157-1000'!$E$2:$E$108,'multiple issues 5157-1000'!$A$33,'CONTAINMENT-LOG 5157-1000'!$A$2:$A$108,'multiple issues 5157-1000'!O31)</f>
        <v>0</v>
      </c>
      <c r="P33" s="101">
        <f>SUMIFS('CONTAINMENT-LOG 5157-1000'!$D$2:$D$108,'CONTAINMENT-LOG 5157-1000'!$E$2:$E$108,'multiple issues 5157-1000'!$A$33,'CONTAINMENT-LOG 5157-1000'!$A$2:$A$108,'multiple issues 5157-1000'!P31)</f>
        <v>0</v>
      </c>
      <c r="Q33" s="101">
        <f>SUMIFS('CONTAINMENT-LOG 5157-1000'!$D$2:$D$108,'CONTAINMENT-LOG 5157-1000'!$E$2:$E$108,'multiple issues 5157-1000'!$A$33,'CONTAINMENT-LOG 5157-1000'!$A$2:$A$108,'multiple issues 5157-1000'!Q31)</f>
        <v>0</v>
      </c>
      <c r="R33" s="101">
        <f>SUMIFS('CONTAINMENT-LOG 5157-1000'!$D$2:$D$108,'CONTAINMENT-LOG 5157-1000'!$E$2:$E$108,'multiple issues 5157-1000'!$A$33,'CONTAINMENT-LOG 5157-1000'!$A$2:$A$108,'multiple issues 5157-1000'!R31)</f>
        <v>0</v>
      </c>
      <c r="S33" s="101">
        <f>SUMIFS('CONTAINMENT-LOG 5157-1000'!$D$2:$D$108,'CONTAINMENT-LOG 5157-1000'!$E$2:$E$108,'multiple issues 5157-1000'!$A$33,'CONTAINMENT-LOG 5157-1000'!$A$2:$A$108,'multiple issues 5157-1000'!S31)</f>
        <v>0</v>
      </c>
      <c r="T33" s="101">
        <f>SUMIFS('CONTAINMENT-LOG 5157-1000'!$D$2:$D$108,'CONTAINMENT-LOG 5157-1000'!$E$2:$E$108,'multiple issues 5157-1000'!$A$33,'CONTAINMENT-LOG 5157-1000'!$A$2:$A$108,'multiple issues 5157-1000'!T31)</f>
        <v>0</v>
      </c>
      <c r="U33" s="101">
        <f>SUMIFS('CONTAINMENT-LOG 5157-1000'!$D$2:$D$108,'CONTAINMENT-LOG 5157-1000'!$E$2:$E$108,'multiple issues 5157-1000'!$A$33,'CONTAINMENT-LOG 5157-1000'!$A$2:$A$108,'multiple issues 5157-1000'!U31)</f>
        <v>0</v>
      </c>
      <c r="V33" s="101">
        <f>SUMIFS('CONTAINMENT-LOG 5157-1000'!$D$2:$D$108,'CONTAINMENT-LOG 5157-1000'!$E$2:$E$108,'multiple issues 5157-1000'!$A$33,'CONTAINMENT-LOG 5157-1000'!$A$2:$A$108,'multiple issues 5157-1000'!V31)</f>
        <v>0</v>
      </c>
      <c r="W33" s="101">
        <f>SUMIFS('CONTAINMENT-LOG 5157-1000'!$D$2:$D$108,'CONTAINMENT-LOG 5157-1000'!$E$2:$E$108,'multiple issues 5157-1000'!$A$33,'CONTAINMENT-LOG 5157-1000'!$A$2:$A$108,'multiple issues 5157-1000'!W31)</f>
        <v>0</v>
      </c>
      <c r="X33" s="101">
        <f>SUMIFS('CONTAINMENT-LOG 5157-1000'!$D$2:$D$108,'CONTAINMENT-LOG 5157-1000'!$E$2:$E$108,'multiple issues 5157-1000'!$A$33,'CONTAINMENT-LOG 5157-1000'!$A$2:$A$108,'multiple issues 5157-1000'!X31)</f>
        <v>0</v>
      </c>
      <c r="Y33" s="101">
        <f>SUMIFS('CONTAINMENT-LOG 5157-1000'!$D$2:$D$108,'CONTAINMENT-LOG 5157-1000'!$E$2:$E$108,'multiple issues 5157-1000'!$A$33,'CONTAINMENT-LOG 5157-1000'!$A$2:$A$108,'multiple issues 5157-1000'!Y31)</f>
        <v>0</v>
      </c>
      <c r="Z33" s="101">
        <f>SUMIFS('CONTAINMENT-LOG 5157-1000'!$D$2:$D$108,'CONTAINMENT-LOG 5157-1000'!$E$2:$E$108,'multiple issues 5157-1000'!$A$33,'CONTAINMENT-LOG 5157-1000'!$A$2:$A$108,'multiple issues 5157-1000'!Z31)</f>
        <v>0</v>
      </c>
      <c r="AA33" s="101">
        <f>SUMIFS('CONTAINMENT-LOG 5157-1000'!$D$2:$D$108,'CONTAINMENT-LOG 5157-1000'!$E$2:$E$108,'multiple issues 5157-1000'!$A$33,'CONTAINMENT-LOG 5157-1000'!$A$2:$A$108,'multiple issues 5157-1000'!AA31)</f>
        <v>0</v>
      </c>
      <c r="AB33" s="101">
        <f>SUMIFS('CONTAINMENT-LOG 5157-1000'!$D$2:$D$108,'CONTAINMENT-LOG 5157-1000'!$E$2:$E$108,'multiple issues 5157-1000'!$A$33,'CONTAINMENT-LOG 5157-1000'!$A$2:$A$108,'multiple issues 5157-1000'!AB31)</f>
        <v>0</v>
      </c>
      <c r="AC33" s="101">
        <f>SUMIFS('CONTAINMENT-LOG 5157-1000'!$D$2:$D$108,'CONTAINMENT-LOG 5157-1000'!$E$2:$E$108,'multiple issues 5157-1000'!$A$33,'CONTAINMENT-LOG 5157-1000'!$A$2:$A$108,'multiple issues 5157-1000'!AC31)</f>
        <v>0</v>
      </c>
      <c r="AD33" s="101">
        <f>SUMIFS('CONTAINMENT-LOG 5157-1000'!$D$2:$D$108,'CONTAINMENT-LOG 5157-1000'!$E$2:$E$108,'multiple issues 5157-1000'!$A$33,'CONTAINMENT-LOG 5157-1000'!$A$2:$A$108,'multiple issues 5157-1000'!AD31)</f>
        <v>0</v>
      </c>
      <c r="AE33" s="101">
        <f>SUMIFS('CONTAINMENT-LOG 5157-1000'!$D$2:$D$108,'CONTAINMENT-LOG 5157-1000'!$E$2:$E$108,'multiple issues 5157-1000'!$A$33,'CONTAINMENT-LOG 5157-1000'!$A$2:$A$108,'multiple issues 5157-1000'!AE31)</f>
        <v>0</v>
      </c>
      <c r="AF33" s="101">
        <f>SUMIFS('CONTAINMENT-LOG 5157-1000'!$D$2:$D$108,'CONTAINMENT-LOG 5157-1000'!$E$2:$E$108,'multiple issues 5157-1000'!$A$33,'CONTAINMENT-LOG 5157-1000'!$A$2:$A$108,'multiple issues 5157-1000'!AF31)</f>
        <v>0</v>
      </c>
      <c r="AG33" s="101">
        <f>SUMIFS('CONTAINMENT-LOG 5157-1000'!$D$2:$D$108,'CONTAINMENT-LOG 5157-1000'!$E$2:$E$108,'multiple issues 5157-1000'!$A$33,'CONTAINMENT-LOG 5157-1000'!$A$2:$A$108,'multiple issues 5157-1000'!AG31)</f>
        <v>0</v>
      </c>
      <c r="AH33" s="101">
        <f>SUMIFS('CONTAINMENT-LOG 5157-1000'!$D$2:$D$108,'CONTAINMENT-LOG 5157-1000'!$E$2:$E$108,'multiple issues 5157-1000'!$A$33,'CONTAINMENT-LOG 5157-1000'!$A$2:$A$108,'multiple issues 5157-1000'!AH31)</f>
        <v>0</v>
      </c>
      <c r="AI33" s="13">
        <f t="shared" si="3"/>
        <v>0</v>
      </c>
      <c r="AJ33" s="14">
        <f t="shared" si="4"/>
        <v>0</v>
      </c>
      <c r="AM33" s="44"/>
      <c r="AN33" s="44"/>
      <c r="AO33" s="44"/>
      <c r="AP33" s="8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</row>
    <row r="34" spans="1:90" ht="17.25" customHeight="1" x14ac:dyDescent="0.15">
      <c r="A34" s="62" t="s">
        <v>15</v>
      </c>
      <c r="B34" s="11"/>
      <c r="C34" s="114">
        <f>SUMIFS('CONTAINMENT-LOG 5157-1000'!$D$2:$D$108,'CONTAINMENT-LOG 5157-1000'!$E$2:$E$108,'multiple issues 5157-1000'!$A$34,'CONTAINMENT-LOG 5157-1000'!$A$2:$A$108,"&gt;="&amp;Formulas!$H$3,'CONTAINMENT-LOG 5157-1000'!$A$2:$A$108,"&lt;="&amp;Formulas!$H$4)</f>
        <v>5</v>
      </c>
      <c r="D34" s="114">
        <f>SUMIFS('CONTAINMENT-LOG 5157-1000'!$D$2:$D$108,'CONTAINMENT-LOG 5157-1000'!$E$2:$E$108,'multiple issues 5157-1000'!$A$34,'CONTAINMENT-LOG 5157-1000'!$A$2:$A$108,"&gt;="&amp;Formulas!$H$6,'CONTAINMENT-LOG 5157-1000'!$A$2:$A$108,"&lt;="&amp;Formulas!$H$7)</f>
        <v>25</v>
      </c>
      <c r="E34" s="114">
        <f>SUMIFS('CONTAINMENT-LOG 5157-1000'!$D$2:$D$25,'CONTAINMENT-LOG 5157-1000'!$E$2:$E$25,'multiple issues 5157-1000'!$A$34,'CONTAINMENT-LOG 5157-1000'!$A$2:$A$25,"&gt;="&amp;Formulas!$H$9,'CONTAINMENT-LOG 5157-1000'!$A$2:$A$25,"&lt;="&amp;Formulas!$H$10)</f>
        <v>0</v>
      </c>
      <c r="F34" s="54">
        <f t="shared" si="0"/>
        <v>15</v>
      </c>
      <c r="G34" s="39">
        <f t="shared" si="1"/>
        <v>45</v>
      </c>
      <c r="H34" s="48">
        <f t="shared" si="2"/>
        <v>0.12557205045205938</v>
      </c>
      <c r="I34" s="12"/>
      <c r="J34" s="101">
        <f>SUMIFS('CONTAINMENT-LOG 5157-1000'!$D$2:$D$108,'CONTAINMENT-LOG 5157-1000'!$E$2:$E$108,'multiple issues 5157-1000'!$A$34,'CONTAINMENT-LOG 5157-1000'!$A$2:$A$108,'multiple issues 5157-1000'!J31)</f>
        <v>15</v>
      </c>
      <c r="K34" s="101">
        <f>SUMIFS('CONTAINMENT-LOG 5157-1000'!$D$2:$D$108,'CONTAINMENT-LOG 5157-1000'!$E$2:$E$108,'multiple issues 5157-1000'!$A$34,'CONTAINMENT-LOG 5157-1000'!$A$2:$A$108,'multiple issues 5157-1000'!K31)</f>
        <v>0</v>
      </c>
      <c r="L34" s="101">
        <f>SUMIFS('CONTAINMENT-LOG 5157-1000'!$D$2:$D$108,'CONTAINMENT-LOG 5157-1000'!$E$2:$E$108,'multiple issues 5157-1000'!$A$34,'CONTAINMENT-LOG 5157-1000'!$A$2:$A$108,'multiple issues 5157-1000'!L31)</f>
        <v>0</v>
      </c>
      <c r="M34" s="101">
        <f>SUMIFS('CONTAINMENT-LOG 5157-1000'!$D$2:$D$108,'CONTAINMENT-LOG 5157-1000'!$E$2:$E$108,'multiple issues 5157-1000'!$A$34,'CONTAINMENT-LOG 5157-1000'!$A$2:$A$108,'multiple issues 5157-1000'!M31)</f>
        <v>0</v>
      </c>
      <c r="N34" s="101">
        <f>SUMIFS('CONTAINMENT-LOG 5157-1000'!$D$2:$D$108,'CONTAINMENT-LOG 5157-1000'!$E$2:$E$108,'multiple issues 5157-1000'!$A$34,'CONTAINMENT-LOG 5157-1000'!$A$2:$A$108,'multiple issues 5157-1000'!N31)</f>
        <v>0</v>
      </c>
      <c r="O34" s="101">
        <f>SUMIFS('CONTAINMENT-LOG 5157-1000'!$D$2:$D$108,'CONTAINMENT-LOG 5157-1000'!$E$2:$E$108,'multiple issues 5157-1000'!$A$34,'CONTAINMENT-LOG 5157-1000'!$A$2:$A$108,'multiple issues 5157-1000'!O31)</f>
        <v>0</v>
      </c>
      <c r="P34" s="101">
        <f>SUMIFS('CONTAINMENT-LOG 5157-1000'!$D$2:$D$108,'CONTAINMENT-LOG 5157-1000'!$E$2:$E$108,'multiple issues 5157-1000'!$A$34,'CONTAINMENT-LOG 5157-1000'!$A$2:$A$108,'multiple issues 5157-1000'!P31)</f>
        <v>0</v>
      </c>
      <c r="Q34" s="101">
        <f>SUMIFS('CONTAINMENT-LOG 5157-1000'!$D$2:$D$108,'CONTAINMENT-LOG 5157-1000'!$E$2:$E$108,'multiple issues 5157-1000'!$A$34,'CONTAINMENT-LOG 5157-1000'!$A$2:$A$108,'multiple issues 5157-1000'!Q31)</f>
        <v>0</v>
      </c>
      <c r="R34" s="101">
        <f>SUMIFS('CONTAINMENT-LOG 5157-1000'!$D$2:$D$108,'CONTAINMENT-LOG 5157-1000'!$E$2:$E$108,'multiple issues 5157-1000'!$A$34,'CONTAINMENT-LOG 5157-1000'!$A$2:$A$108,'multiple issues 5157-1000'!R31)</f>
        <v>0</v>
      </c>
      <c r="S34" s="101">
        <f>SUMIFS('CONTAINMENT-LOG 5157-1000'!$D$2:$D$108,'CONTAINMENT-LOG 5157-1000'!$E$2:$E$108,'multiple issues 5157-1000'!$A$34,'CONTAINMENT-LOG 5157-1000'!$A$2:$A$108,'multiple issues 5157-1000'!S31)</f>
        <v>0</v>
      </c>
      <c r="T34" s="101">
        <f>SUMIFS('CONTAINMENT-LOG 5157-1000'!$D$2:$D$108,'CONTAINMENT-LOG 5157-1000'!$E$2:$E$108,'multiple issues 5157-1000'!$A$34,'CONTAINMENT-LOG 5157-1000'!$A$2:$A$108,'multiple issues 5157-1000'!T31)</f>
        <v>0</v>
      </c>
      <c r="U34" s="101">
        <f>SUMIFS('CONTAINMENT-LOG 5157-1000'!$D$2:$D$108,'CONTAINMENT-LOG 5157-1000'!$E$2:$E$108,'multiple issues 5157-1000'!$A$34,'CONTAINMENT-LOG 5157-1000'!$A$2:$A$108,'multiple issues 5157-1000'!U31)</f>
        <v>0</v>
      </c>
      <c r="V34" s="101">
        <f>SUMIFS('CONTAINMENT-LOG 5157-1000'!$D$2:$D$108,'CONTAINMENT-LOG 5157-1000'!$E$2:$E$108,'multiple issues 5157-1000'!$A$34,'CONTAINMENT-LOG 5157-1000'!$A$2:$A$108,'multiple issues 5157-1000'!V31)</f>
        <v>0</v>
      </c>
      <c r="W34" s="101">
        <f>SUMIFS('CONTAINMENT-LOG 5157-1000'!$D$2:$D$108,'CONTAINMENT-LOG 5157-1000'!$E$2:$E$108,'multiple issues 5157-1000'!$A$34,'CONTAINMENT-LOG 5157-1000'!$A$2:$A$108,'multiple issues 5157-1000'!W31)</f>
        <v>0</v>
      </c>
      <c r="X34" s="101">
        <f>SUMIFS('CONTAINMENT-LOG 5157-1000'!$D$2:$D$108,'CONTAINMENT-LOG 5157-1000'!$E$2:$E$108,'multiple issues 5157-1000'!$A$34,'CONTAINMENT-LOG 5157-1000'!$A$2:$A$108,'multiple issues 5157-1000'!X31)</f>
        <v>0</v>
      </c>
      <c r="Y34" s="101">
        <f>SUMIFS('CONTAINMENT-LOG 5157-1000'!$D$2:$D$108,'CONTAINMENT-LOG 5157-1000'!$E$2:$E$108,'multiple issues 5157-1000'!$A$34,'CONTAINMENT-LOG 5157-1000'!$A$2:$A$108,'multiple issues 5157-1000'!Y31)</f>
        <v>0</v>
      </c>
      <c r="Z34" s="101">
        <f>SUMIFS('CONTAINMENT-LOG 5157-1000'!$D$2:$D$108,'CONTAINMENT-LOG 5157-1000'!$E$2:$E$108,'multiple issues 5157-1000'!$A$34,'CONTAINMENT-LOG 5157-1000'!$A$2:$A$108,'multiple issues 5157-1000'!Z31)</f>
        <v>0</v>
      </c>
      <c r="AA34" s="101">
        <f>SUMIFS('CONTAINMENT-LOG 5157-1000'!$D$2:$D$108,'CONTAINMENT-LOG 5157-1000'!$E$2:$E$108,'multiple issues 5157-1000'!$A$34,'CONTAINMENT-LOG 5157-1000'!$A$2:$A$108,'multiple issues 5157-1000'!AA31)</f>
        <v>0</v>
      </c>
      <c r="AB34" s="101">
        <f>SUMIFS('CONTAINMENT-LOG 5157-1000'!$D$2:$D$108,'CONTAINMENT-LOG 5157-1000'!$E$2:$E$108,'multiple issues 5157-1000'!$A$34,'CONTAINMENT-LOG 5157-1000'!$A$2:$A$108,'multiple issues 5157-1000'!AB31)</f>
        <v>0</v>
      </c>
      <c r="AC34" s="101">
        <f>SUMIFS('CONTAINMENT-LOG 5157-1000'!$D$2:$D$108,'CONTAINMENT-LOG 5157-1000'!$E$2:$E$108,'multiple issues 5157-1000'!$A$34,'CONTAINMENT-LOG 5157-1000'!$A$2:$A$108,'multiple issues 5157-1000'!AC31)</f>
        <v>0</v>
      </c>
      <c r="AD34" s="101">
        <f>SUMIFS('CONTAINMENT-LOG 5157-1000'!$D$2:$D$108,'CONTAINMENT-LOG 5157-1000'!$E$2:$E$108,'multiple issues 5157-1000'!$A$34,'CONTAINMENT-LOG 5157-1000'!$A$2:$A$108,'multiple issues 5157-1000'!AD31)</f>
        <v>0</v>
      </c>
      <c r="AE34" s="101">
        <f>SUMIFS('CONTAINMENT-LOG 5157-1000'!$D$2:$D$108,'CONTAINMENT-LOG 5157-1000'!$E$2:$E$108,'multiple issues 5157-1000'!$A$34,'CONTAINMENT-LOG 5157-1000'!$A$2:$A$108,'multiple issues 5157-1000'!AE31)</f>
        <v>0</v>
      </c>
      <c r="AF34" s="101">
        <f>SUMIFS('CONTAINMENT-LOG 5157-1000'!$D$2:$D$108,'CONTAINMENT-LOG 5157-1000'!$E$2:$E$108,'multiple issues 5157-1000'!$A$34,'CONTAINMENT-LOG 5157-1000'!$A$2:$A$108,'multiple issues 5157-1000'!AF31)</f>
        <v>0</v>
      </c>
      <c r="AG34" s="101">
        <f>SUMIFS('CONTAINMENT-LOG 5157-1000'!$D$2:$D$108,'CONTAINMENT-LOG 5157-1000'!$E$2:$E$108,'multiple issues 5157-1000'!$A$34,'CONTAINMENT-LOG 5157-1000'!$A$2:$A$108,'multiple issues 5157-1000'!AG31)</f>
        <v>0</v>
      </c>
      <c r="AH34" s="101">
        <f>SUMIFS('CONTAINMENT-LOG 5157-1000'!$D$2:$D$108,'CONTAINMENT-LOG 5157-1000'!$E$2:$E$108,'multiple issues 5157-1000'!$A$34,'CONTAINMENT-LOG 5157-1000'!$A$2:$A$108,'multiple issues 5157-1000'!AH31)</f>
        <v>0</v>
      </c>
      <c r="AI34" s="13">
        <f t="shared" si="3"/>
        <v>15</v>
      </c>
      <c r="AJ34" s="14">
        <f t="shared" si="4"/>
        <v>6.9502363080344742E-2</v>
      </c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</row>
    <row r="35" spans="1:90" ht="17.25" customHeight="1" x14ac:dyDescent="0.15">
      <c r="A35" s="62" t="s">
        <v>28</v>
      </c>
      <c r="B35" s="11"/>
      <c r="C35" s="117">
        <f>SUMIFS('CONTAINMENT-LOG 5157-1000'!$D$2:$D$108,'CONTAINMENT-LOG 5157-1000'!$E$2:$E$108,'multiple issues 5157-1000'!$A$35,'CONTAINMENT-LOG 5157-1000'!$A$2:$A$108,"&gt;="&amp;Formulas!$H$3,'CONTAINMENT-LOG 5157-1000'!$A$2:$A$108,"&lt;="&amp;Formulas!$H$4)</f>
        <v>13</v>
      </c>
      <c r="D35" s="117">
        <f>SUMIFS('CONTAINMENT-LOG 5157-1000'!$D$2:$D$108,'CONTAINMENT-LOG 5157-1000'!$E$2:$E$108,'multiple issues 5157-1000'!$A$35,'CONTAINMENT-LOG 5157-1000'!$A$2:$A$108,"&gt;="&amp;Formulas!$H$6,'CONTAINMENT-LOG 5157-1000'!$A$2:$A$108,"&lt;="&amp;Formulas!$H$7)</f>
        <v>0</v>
      </c>
      <c r="E35" s="117">
        <f>SUMIFS('CONTAINMENT-LOG 5157-1000'!$D$2:$D$108,'CONTAINMENT-LOG 5157-1000'!$E$2:$E$108,'multiple issues 5157-1000'!$A$35,'CONTAINMENT-LOG 5157-1000'!$A$2:$A$108,"&gt;="&amp;Formulas!$H$9,'CONTAINMENT-LOG 5157-1000'!$A$2:$A$108,"&lt;="&amp;Formulas!$H$10)</f>
        <v>72</v>
      </c>
      <c r="F35" s="54">
        <f t="shared" si="0"/>
        <v>0</v>
      </c>
      <c r="G35" s="15">
        <f t="shared" si="1"/>
        <v>85</v>
      </c>
      <c r="H35" s="48">
        <f t="shared" si="2"/>
        <v>0.23719165085388993</v>
      </c>
      <c r="I35" s="12"/>
      <c r="J35" s="101">
        <f>SUMIFS('CONTAINMENT-LOG 5157-1000'!$D$2:$D$108,'CONTAINMENT-LOG 5157-1000'!$E$2:$E$108,'multiple issues 5157-1000'!$A$35,'CONTAINMENT-LOG 5157-1000'!$A$2:$A$108,'multiple issues 5157-1000'!J31)</f>
        <v>0</v>
      </c>
      <c r="K35" s="101">
        <f>SUMIFS('CONTAINMENT-LOG 5157-1000'!$D$2:$D$108,'CONTAINMENT-LOG 5157-1000'!$E$2:$E$108,'multiple issues 5157-1000'!$A$35,'CONTAINMENT-LOG 5157-1000'!$A$2:$A$108,'multiple issues 5157-1000'!K31)</f>
        <v>0</v>
      </c>
      <c r="L35" s="101">
        <f>SUMIFS('CONTAINMENT-LOG 5157-1000'!$D$2:$D$108,'CONTAINMENT-LOG 5157-1000'!$E$2:$E$108,'multiple issues 5157-1000'!$A$35,'CONTAINMENT-LOG 5157-1000'!$A$2:$A$108,'multiple issues 5157-1000'!L31)</f>
        <v>0</v>
      </c>
      <c r="M35" s="101">
        <f>SUMIFS('CONTAINMENT-LOG 5157-1000'!$D$2:$D$108,'CONTAINMENT-LOG 5157-1000'!$E$2:$E$108,'multiple issues 5157-1000'!$A$35,'CONTAINMENT-LOG 5157-1000'!$A$2:$A$108,'multiple issues 5157-1000'!M31)</f>
        <v>0</v>
      </c>
      <c r="N35" s="101">
        <f>SUMIFS('CONTAINMENT-LOG 5157-1000'!$D$2:$D$108,'CONTAINMENT-LOG 5157-1000'!$E$2:$E$108,'multiple issues 5157-1000'!$A$35,'CONTAINMENT-LOG 5157-1000'!$A$2:$A$108,'multiple issues 5157-1000'!N31)</f>
        <v>0</v>
      </c>
      <c r="O35" s="101">
        <f>SUMIFS('CONTAINMENT-LOG 5157-1000'!$D$2:$D$108,'CONTAINMENT-LOG 5157-1000'!$E$2:$E$108,'multiple issues 5157-1000'!$A$35,'CONTAINMENT-LOG 5157-1000'!$A$2:$A$108,'multiple issues 5157-1000'!O31)</f>
        <v>0</v>
      </c>
      <c r="P35" s="101">
        <f>SUMIFS('CONTAINMENT-LOG 5157-1000'!$D$2:$D$108,'CONTAINMENT-LOG 5157-1000'!$E$2:$E$108,'multiple issues 5157-1000'!$A$35,'CONTAINMENT-LOG 5157-1000'!$A$2:$A$108,'multiple issues 5157-1000'!P31)</f>
        <v>0</v>
      </c>
      <c r="Q35" s="101">
        <f>SUMIFS('CONTAINMENT-LOG 5157-1000'!$D$2:$D$108,'CONTAINMENT-LOG 5157-1000'!$E$2:$E$108,'multiple issues 5157-1000'!$A$35,'CONTAINMENT-LOG 5157-1000'!$A$2:$A$108,'multiple issues 5157-1000'!Q31)</f>
        <v>0</v>
      </c>
      <c r="R35" s="101">
        <f>SUMIFS('CONTAINMENT-LOG 5157-1000'!$D$2:$D$108,'CONTAINMENT-LOG 5157-1000'!$E$2:$E$108,'multiple issues 5157-1000'!$A$35,'CONTAINMENT-LOG 5157-1000'!$A$2:$A$108,'multiple issues 5157-1000'!R31)</f>
        <v>0</v>
      </c>
      <c r="S35" s="101">
        <f>SUMIFS('CONTAINMENT-LOG 5157-1000'!$D$2:$D$108,'CONTAINMENT-LOG 5157-1000'!$E$2:$E$108,'multiple issues 5157-1000'!$A$35,'CONTAINMENT-LOG 5157-1000'!$A$2:$A$108,'multiple issues 5157-1000'!S31)</f>
        <v>0</v>
      </c>
      <c r="T35" s="101">
        <f>SUMIFS('CONTAINMENT-LOG 5157-1000'!$D$2:$D$108,'CONTAINMENT-LOG 5157-1000'!$E$2:$E$108,'multiple issues 5157-1000'!$A$35,'CONTAINMENT-LOG 5157-1000'!$A$2:$A$108,'multiple issues 5157-1000'!T31)</f>
        <v>0</v>
      </c>
      <c r="U35" s="101">
        <f>SUMIFS('CONTAINMENT-LOG 5157-1000'!$D$2:$D$108,'CONTAINMENT-LOG 5157-1000'!$E$2:$E$108,'multiple issues 5157-1000'!$A$35,'CONTAINMENT-LOG 5157-1000'!$A$2:$A$108,'multiple issues 5157-1000'!U31)</f>
        <v>0</v>
      </c>
      <c r="V35" s="101">
        <f>SUMIFS('CONTAINMENT-LOG 5157-1000'!$D$2:$D$108,'CONTAINMENT-LOG 5157-1000'!$E$2:$E$108,'multiple issues 5157-1000'!$A$35,'CONTAINMENT-LOG 5157-1000'!$A$2:$A$108,'multiple issues 5157-1000'!V31)</f>
        <v>0</v>
      </c>
      <c r="W35" s="101">
        <f>SUMIFS('CONTAINMENT-LOG 5157-1000'!$D$2:$D$108,'CONTAINMENT-LOG 5157-1000'!$E$2:$E$108,'multiple issues 5157-1000'!$A$35,'CONTAINMENT-LOG 5157-1000'!$A$2:$A$108,'multiple issues 5157-1000'!W31)</f>
        <v>0</v>
      </c>
      <c r="X35" s="101">
        <f>SUMIFS('CONTAINMENT-LOG 5157-1000'!$D$2:$D$108,'CONTAINMENT-LOG 5157-1000'!$E$2:$E$108,'multiple issues 5157-1000'!$A$35,'CONTAINMENT-LOG 5157-1000'!$A$2:$A$108,'multiple issues 5157-1000'!X31)</f>
        <v>0</v>
      </c>
      <c r="Y35" s="101">
        <f>SUMIFS('CONTAINMENT-LOG 5157-1000'!$D$2:$D$108,'CONTAINMENT-LOG 5157-1000'!$E$2:$E$108,'multiple issues 5157-1000'!$A$35,'CONTAINMENT-LOG 5157-1000'!$A$2:$A$108,'multiple issues 5157-1000'!Y31)</f>
        <v>0</v>
      </c>
      <c r="Z35" s="101">
        <f>SUMIFS('CONTAINMENT-LOG 5157-1000'!$D$2:$D$108,'CONTAINMENT-LOG 5157-1000'!$E$2:$E$108,'multiple issues 5157-1000'!$A$35,'CONTAINMENT-LOG 5157-1000'!$A$2:$A$108,'multiple issues 5157-1000'!Z31)</f>
        <v>0</v>
      </c>
      <c r="AA35" s="101">
        <f>SUMIFS('CONTAINMENT-LOG 5157-1000'!$D$2:$D$108,'CONTAINMENT-LOG 5157-1000'!$E$2:$E$108,'multiple issues 5157-1000'!$A$35,'CONTAINMENT-LOG 5157-1000'!$A$2:$A$108,'multiple issues 5157-1000'!AA31)</f>
        <v>0</v>
      </c>
      <c r="AB35" s="101">
        <f>SUMIFS('CONTAINMENT-LOG 5157-1000'!$D$2:$D$108,'CONTAINMENT-LOG 5157-1000'!$E$2:$E$108,'multiple issues 5157-1000'!$A$35,'CONTAINMENT-LOG 5157-1000'!$A$2:$A$108,'multiple issues 5157-1000'!AB31)</f>
        <v>0</v>
      </c>
      <c r="AC35" s="101">
        <f>SUMIFS('CONTAINMENT-LOG 5157-1000'!$D$2:$D$108,'CONTAINMENT-LOG 5157-1000'!$E$2:$E$108,'multiple issues 5157-1000'!$A$35,'CONTAINMENT-LOG 5157-1000'!$A$2:$A$108,'multiple issues 5157-1000'!AC31)</f>
        <v>0</v>
      </c>
      <c r="AD35" s="101">
        <f>SUMIFS('CONTAINMENT-LOG 5157-1000'!$D$2:$D$108,'CONTAINMENT-LOG 5157-1000'!$E$2:$E$108,'multiple issues 5157-1000'!$A$35,'CONTAINMENT-LOG 5157-1000'!$A$2:$A$108,'multiple issues 5157-1000'!AD31)</f>
        <v>0</v>
      </c>
      <c r="AE35" s="101">
        <f>SUMIFS('CONTAINMENT-LOG 5157-1000'!$D$2:$D$108,'CONTAINMENT-LOG 5157-1000'!$E$2:$E$108,'multiple issues 5157-1000'!$A$35,'CONTAINMENT-LOG 5157-1000'!$A$2:$A$108,'multiple issues 5157-1000'!AE31)</f>
        <v>0</v>
      </c>
      <c r="AF35" s="101">
        <f>SUMIFS('CONTAINMENT-LOG 5157-1000'!$D$2:$D$108,'CONTAINMENT-LOG 5157-1000'!$E$2:$E$108,'multiple issues 5157-1000'!$A$35,'CONTAINMENT-LOG 5157-1000'!$A$2:$A$108,'multiple issues 5157-1000'!AF31)</f>
        <v>0</v>
      </c>
      <c r="AG35" s="101">
        <f>SUMIFS('CONTAINMENT-LOG 5157-1000'!$D$2:$D$108,'CONTAINMENT-LOG 5157-1000'!$E$2:$E$108,'multiple issues 5157-1000'!$A$35,'CONTAINMENT-LOG 5157-1000'!$A$2:$A$108,'multiple issues 5157-1000'!AG31)</f>
        <v>0</v>
      </c>
      <c r="AH35" s="101">
        <f>SUMIFS('CONTAINMENT-LOG 5157-1000'!$D$2:$D$108,'CONTAINMENT-LOG 5157-1000'!$E$2:$E$108,'multiple issues 5157-1000'!$A$35,'CONTAINMENT-LOG 5157-1000'!$A$2:$A$108,'multiple issues 5157-1000'!AH31)</f>
        <v>0</v>
      </c>
      <c r="AI35" s="13">
        <f t="shared" si="3"/>
        <v>0</v>
      </c>
      <c r="AJ35" s="14">
        <f t="shared" si="4"/>
        <v>0</v>
      </c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</row>
    <row r="36" spans="1:90" ht="17.25" customHeight="1" x14ac:dyDescent="0.15">
      <c r="A36" s="62" t="s">
        <v>29</v>
      </c>
      <c r="B36" s="11"/>
      <c r="C36" s="114">
        <f>SUMIFS('CONTAINMENT-LOG 5157-1000'!$D$2:$D$108,'CONTAINMENT-LOG 5157-1000'!$E$2:$E$108,'multiple issues 5157-1000'!$A$36,'CONTAINMENT-LOG 5157-1000'!$A$2:$A$108,"&gt;="&amp;Formulas!$H$3,'CONTAINMENT-LOG 5157-1000'!$A$2:$A$108,"&lt;="&amp;Formulas!$H$4)</f>
        <v>35</v>
      </c>
      <c r="D36" s="114">
        <f>SUMIFS('CONTAINMENT-LOG 5157-1000'!$D$2:$D$108,'CONTAINMENT-LOG 5157-1000'!$E$2:$E$108,'multiple issues 5157-1000'!$A$36,'CONTAINMENT-LOG 5157-1000'!$A$2:$A$108,"&gt;="&amp;Formulas!$H$6,'CONTAINMENT-LOG 5157-1000'!$A$2:$A$108,"&lt;="&amp;Formulas!$H$7)</f>
        <v>0</v>
      </c>
      <c r="E36" s="114">
        <f>SUMIFS('CONTAINMENT-LOG 5157-1000'!$D$2:$D$108,'CONTAINMENT-LOG 5157-1000'!$E$2:$E$108,'multiple issues 5157-1000'!$A$36,'CONTAINMENT-LOG 5157-1000'!$A$2:$A$108,"&gt;="&amp;Formulas!$H$9,'CONTAINMENT-LOG 5157-1000'!$A$2:$A$108,"&lt;="&amp;Formulas!$H$10)</f>
        <v>20</v>
      </c>
      <c r="F36" s="54">
        <f t="shared" si="0"/>
        <v>20</v>
      </c>
      <c r="G36" s="15">
        <f>IF(A36="","",SUM(C36:F36))</f>
        <v>75</v>
      </c>
      <c r="H36" s="48">
        <f t="shared" si="2"/>
        <v>0.20928675075343231</v>
      </c>
      <c r="I36" s="12"/>
      <c r="J36" s="101">
        <f>SUMIFS('CONTAINMENT-LOG 5157-1000'!$D$2:$D$108,'CONTAINMENT-LOG 5157-1000'!$E$2:$E$108,'multiple issues 5157-1000'!$A$36,'CONTAINMENT-LOG 5157-1000'!$A$2:$A$108,'multiple issues 5157-1000'!J31)</f>
        <v>0</v>
      </c>
      <c r="K36" s="101">
        <f>SUMIFS('CONTAINMENT-LOG 5157-1000'!$D$2:$D$108,'CONTAINMENT-LOG 5157-1000'!$E$2:$E$108,'multiple issues 5157-1000'!$A$36,'CONTAINMENT-LOG 5157-1000'!$A$2:$A$108,'multiple issues 5157-1000'!K31)</f>
        <v>20</v>
      </c>
      <c r="L36" s="101">
        <f>SUMIFS('CONTAINMENT-LOG 5157-1000'!$D$2:$D$108,'CONTAINMENT-LOG 5157-1000'!$E$2:$E$108,'multiple issues 5157-1000'!$A$36,'CONTAINMENT-LOG 5157-1000'!$A$2:$A$108,'multiple issues 5157-1000'!L31)</f>
        <v>0</v>
      </c>
      <c r="M36" s="101">
        <f>SUMIFS('CONTAINMENT-LOG 5157-1000'!$D$2:$D$108,'CONTAINMENT-LOG 5157-1000'!$E$2:$E$108,'multiple issues 5157-1000'!$A$36,'CONTAINMENT-LOG 5157-1000'!$A$2:$A$108,'multiple issues 5157-1000'!M31)</f>
        <v>0</v>
      </c>
      <c r="N36" s="101">
        <f>SUMIFS('CONTAINMENT-LOG 5157-1000'!$D$2:$D$108,'CONTAINMENT-LOG 5157-1000'!$E$2:$E$108,'multiple issues 5157-1000'!$A$36,'CONTAINMENT-LOG 5157-1000'!$A$2:$A$108,'multiple issues 5157-1000'!N31)</f>
        <v>0</v>
      </c>
      <c r="O36" s="101">
        <f>SUMIFS('CONTAINMENT-LOG 5157-1000'!$D$2:$D$108,'CONTAINMENT-LOG 5157-1000'!$E$2:$E$108,'multiple issues 5157-1000'!$A$36,'CONTAINMENT-LOG 5157-1000'!$A$2:$A$108,'multiple issues 5157-1000'!O31)</f>
        <v>0</v>
      </c>
      <c r="P36" s="101">
        <f>SUMIFS('CONTAINMENT-LOG 5157-1000'!$D$2:$D$108,'CONTAINMENT-LOG 5157-1000'!$E$2:$E$108,'multiple issues 5157-1000'!$A$36,'CONTAINMENT-LOG 5157-1000'!$A$2:$A$108,'multiple issues 5157-1000'!P31)</f>
        <v>0</v>
      </c>
      <c r="Q36" s="101">
        <f>SUMIFS('CONTAINMENT-LOG 5157-1000'!$D$2:$D$108,'CONTAINMENT-LOG 5157-1000'!$E$2:$E$108,'multiple issues 5157-1000'!$A$36,'CONTAINMENT-LOG 5157-1000'!$A$2:$A$108,'multiple issues 5157-1000'!Q31)</f>
        <v>0</v>
      </c>
      <c r="R36" s="101">
        <f>SUMIFS('CONTAINMENT-LOG 5157-1000'!$D$2:$D$108,'CONTAINMENT-LOG 5157-1000'!$E$2:$E$108,'multiple issues 5157-1000'!$A$36,'CONTAINMENT-LOG 5157-1000'!$A$2:$A$108,'multiple issues 5157-1000'!R31)</f>
        <v>0</v>
      </c>
      <c r="S36" s="101">
        <f>SUMIFS('CONTAINMENT-LOG 5157-1000'!$D$2:$D$108,'CONTAINMENT-LOG 5157-1000'!$E$2:$E$108,'multiple issues 5157-1000'!$A$36,'CONTAINMENT-LOG 5157-1000'!$A$2:$A$108,'multiple issues 5157-1000'!S31)</f>
        <v>0</v>
      </c>
      <c r="T36" s="101">
        <f>SUMIFS('CONTAINMENT-LOG 5157-1000'!$D$2:$D$108,'CONTAINMENT-LOG 5157-1000'!$E$2:$E$108,'multiple issues 5157-1000'!$A$36,'CONTAINMENT-LOG 5157-1000'!$A$2:$A$108,'multiple issues 5157-1000'!T31)</f>
        <v>0</v>
      </c>
      <c r="U36" s="101">
        <f>SUMIFS('CONTAINMENT-LOG 5157-1000'!$D$2:$D$108,'CONTAINMENT-LOG 5157-1000'!$E$2:$E$108,'multiple issues 5157-1000'!$A$36,'CONTAINMENT-LOG 5157-1000'!$A$2:$A$108,'multiple issues 5157-1000'!U31)</f>
        <v>0</v>
      </c>
      <c r="V36" s="101">
        <f>SUMIFS('CONTAINMENT-LOG 5157-1000'!$D$2:$D$108,'CONTAINMENT-LOG 5157-1000'!$E$2:$E$108,'multiple issues 5157-1000'!$A$36,'CONTAINMENT-LOG 5157-1000'!$A$2:$A$108,'multiple issues 5157-1000'!V31)</f>
        <v>0</v>
      </c>
      <c r="W36" s="101">
        <f>SUMIFS('CONTAINMENT-LOG 5157-1000'!$D$2:$D$108,'CONTAINMENT-LOG 5157-1000'!$E$2:$E$108,'multiple issues 5157-1000'!$A$36,'CONTAINMENT-LOG 5157-1000'!$A$2:$A$108,'multiple issues 5157-1000'!W31)</f>
        <v>0</v>
      </c>
      <c r="X36" s="101">
        <f>SUMIFS('CONTAINMENT-LOG 5157-1000'!$D$2:$D$108,'CONTAINMENT-LOG 5157-1000'!$E$2:$E$108,'multiple issues 5157-1000'!$A$36,'CONTAINMENT-LOG 5157-1000'!$A$2:$A$108,'multiple issues 5157-1000'!X31)</f>
        <v>0</v>
      </c>
      <c r="Y36" s="101">
        <f>SUMIFS('CONTAINMENT-LOG 5157-1000'!$D$2:$D$108,'CONTAINMENT-LOG 5157-1000'!$E$2:$E$108,'multiple issues 5157-1000'!$A$36,'CONTAINMENT-LOG 5157-1000'!$A$2:$A$108,'multiple issues 5157-1000'!Y31)</f>
        <v>0</v>
      </c>
      <c r="Z36" s="101">
        <f>SUMIFS('CONTAINMENT-LOG 5157-1000'!$D$2:$D$108,'CONTAINMENT-LOG 5157-1000'!$E$2:$E$108,'multiple issues 5157-1000'!$A$36,'CONTAINMENT-LOG 5157-1000'!$A$2:$A$108,'multiple issues 5157-1000'!Z31)</f>
        <v>0</v>
      </c>
      <c r="AA36" s="101">
        <f>SUMIFS('CONTAINMENT-LOG 5157-1000'!$D$2:$D$108,'CONTAINMENT-LOG 5157-1000'!$E$2:$E$108,'multiple issues 5157-1000'!$A$36,'CONTAINMENT-LOG 5157-1000'!$A$2:$A$108,'multiple issues 5157-1000'!AA31)</f>
        <v>0</v>
      </c>
      <c r="AB36" s="101">
        <f>SUMIFS('CONTAINMENT-LOG 5157-1000'!$D$2:$D$108,'CONTAINMENT-LOG 5157-1000'!$E$2:$E$108,'multiple issues 5157-1000'!$A$36,'CONTAINMENT-LOG 5157-1000'!$A$2:$A$108,'multiple issues 5157-1000'!AB31)</f>
        <v>0</v>
      </c>
      <c r="AC36" s="101">
        <f>SUMIFS('CONTAINMENT-LOG 5157-1000'!$D$2:$D$108,'CONTAINMENT-LOG 5157-1000'!$E$2:$E$108,'multiple issues 5157-1000'!$A$36,'CONTAINMENT-LOG 5157-1000'!$A$2:$A$108,'multiple issues 5157-1000'!AC31)</f>
        <v>0</v>
      </c>
      <c r="AD36" s="101">
        <f>SUMIFS('CONTAINMENT-LOG 5157-1000'!$D$2:$D$108,'CONTAINMENT-LOG 5157-1000'!$E$2:$E$108,'multiple issues 5157-1000'!$A$36,'CONTAINMENT-LOG 5157-1000'!$A$2:$A$108,'multiple issues 5157-1000'!AD31)</f>
        <v>0</v>
      </c>
      <c r="AE36" s="101">
        <f>SUMIFS('CONTAINMENT-LOG 5157-1000'!$D$2:$D$108,'CONTAINMENT-LOG 5157-1000'!$E$2:$E$108,'multiple issues 5157-1000'!$A$36,'CONTAINMENT-LOG 5157-1000'!$A$2:$A$108,'multiple issues 5157-1000'!AE31)</f>
        <v>0</v>
      </c>
      <c r="AF36" s="101">
        <f>SUMIFS('CONTAINMENT-LOG 5157-1000'!$D$2:$D$108,'CONTAINMENT-LOG 5157-1000'!$E$2:$E$108,'multiple issues 5157-1000'!$A$36,'CONTAINMENT-LOG 5157-1000'!$A$2:$A$108,'multiple issues 5157-1000'!AF31)</f>
        <v>0</v>
      </c>
      <c r="AG36" s="101">
        <f>SUMIFS('CONTAINMENT-LOG 5157-1000'!$D$2:$D$108,'CONTAINMENT-LOG 5157-1000'!$E$2:$E$108,'multiple issues 5157-1000'!$A$36,'CONTAINMENT-LOG 5157-1000'!$A$2:$A$108,'multiple issues 5157-1000'!AG31)</f>
        <v>0</v>
      </c>
      <c r="AH36" s="101">
        <f>SUMIFS('CONTAINMENT-LOG 5157-1000'!$D$2:$D$108,'CONTAINMENT-LOG 5157-1000'!$E$2:$E$108,'multiple issues 5157-1000'!$A$36,'CONTAINMENT-LOG 5157-1000'!$A$2:$A$108,'multiple issues 5157-1000'!AH31)</f>
        <v>0</v>
      </c>
      <c r="AI36" s="13">
        <f t="shared" si="3"/>
        <v>20</v>
      </c>
      <c r="AJ36" s="14">
        <f t="shared" si="4"/>
        <v>9.2669817440459643E-2</v>
      </c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</row>
    <row r="37" spans="1:90" ht="17.25" customHeight="1" x14ac:dyDescent="0.15">
      <c r="A37" s="62" t="s">
        <v>30</v>
      </c>
      <c r="B37" s="11"/>
      <c r="C37" s="114">
        <f>SUMIFS('CONTAINMENT-LOG 5157-1000'!$D$2:$D$108,'CONTAINMENT-LOG 5157-1000'!$E$2:$E$108,'multiple issues 5157-1000'!$A$37,'CONTAINMENT-LOG 5157-1000'!$A$2:$A$108,"&gt;="&amp;Formulas!$H$3,'CONTAINMENT-LOG 5157-1000'!$A$2:$A$108,"&lt;="&amp;Formulas!$H$4)</f>
        <v>25</v>
      </c>
      <c r="D37" s="114">
        <f>SUMIFS('CONTAINMENT-LOG 5157-1000'!$D$2:$D$108,'CONTAINMENT-LOG 5157-1000'!$E$2:$E$108,'multiple issues 5157-1000'!$A$37,'CONTAINMENT-LOG 5157-1000'!$A$2:$A$108,"&gt;="&amp;Formulas!$H$6,'CONTAINMENT-LOG 5157-1000'!$A$2:$A$108,"&lt;="&amp;Formulas!$H$7)</f>
        <v>0</v>
      </c>
      <c r="E37" s="114">
        <f>SUMIFS('CONTAINMENT-LOG 5157-1000'!$D$2:$D$108,'CONTAINMENT-LOG 5157-1000'!$E$2:$E$108,'multiple issues 5157-1000'!$A$37,'CONTAINMENT-LOG 5157-1000'!$A$2:$A$108,"&gt;="&amp;Formulas!$H$9,'CONTAINMENT-LOG 5157-1000'!$A$2:$A$108,"&lt;="&amp;Formulas!$H$10)</f>
        <v>0</v>
      </c>
      <c r="F37" s="54">
        <f t="shared" si="0"/>
        <v>138</v>
      </c>
      <c r="G37" s="15">
        <f>IF(A37="","",SUM(C37:F37))</f>
        <v>163</v>
      </c>
      <c r="H37" s="48">
        <f>IF(A37="","",G37/$G$47*100)</f>
        <v>0.45484987163745955</v>
      </c>
      <c r="I37" s="12"/>
      <c r="J37" s="101">
        <f>SUMIFS('CONTAINMENT-LOG 5157-1000'!$D$2:$D$108,'CONTAINMENT-LOG 5157-1000'!$E$2:$E$108,'multiple issues 5157-1000'!$A$37,'CONTAINMENT-LOG 5157-1000'!$A$2:$A$108,'multiple issues 5157-1000'!J31)</f>
        <v>0</v>
      </c>
      <c r="K37" s="101">
        <f>SUMIFS('CONTAINMENT-LOG 5157-1000'!$D$2:$D$108,'CONTAINMENT-LOG 5157-1000'!$E$2:$E$108,'multiple issues 5157-1000'!$A$37,'CONTAINMENT-LOG 5157-1000'!$A$2:$A$108,'multiple issues 5157-1000'!K31)</f>
        <v>138</v>
      </c>
      <c r="L37" s="101">
        <f>SUMIFS('CONTAINMENT-LOG 5157-1000'!$D$2:$D$108,'CONTAINMENT-LOG 5157-1000'!$E$2:$E$108,'multiple issues 5157-1000'!$A$37,'CONTAINMENT-LOG 5157-1000'!$A$2:$A$108,'multiple issues 5157-1000'!L31)</f>
        <v>0</v>
      </c>
      <c r="M37" s="101">
        <f>SUMIFS('CONTAINMENT-LOG 5157-1000'!$D$2:$D$108,'CONTAINMENT-LOG 5157-1000'!$E$2:$E$108,'multiple issues 5157-1000'!$A$37,'CONTAINMENT-LOG 5157-1000'!$A$2:$A$108,'multiple issues 5157-1000'!M31)</f>
        <v>0</v>
      </c>
      <c r="N37" s="101">
        <f>SUMIFS('CONTAINMENT-LOG 5157-1000'!$D$2:$D$108,'CONTAINMENT-LOG 5157-1000'!$E$2:$E$108,'multiple issues 5157-1000'!$A$37,'CONTAINMENT-LOG 5157-1000'!$A$2:$A$108,'multiple issues 5157-1000'!N31)</f>
        <v>0</v>
      </c>
      <c r="O37" s="101">
        <f>SUMIFS('CONTAINMENT-LOG 5157-1000'!$D$2:$D$108,'CONTAINMENT-LOG 5157-1000'!$E$2:$E$108,'multiple issues 5157-1000'!$A$37,'CONTAINMENT-LOG 5157-1000'!$A$2:$A$108,'multiple issues 5157-1000'!O31)</f>
        <v>0</v>
      </c>
      <c r="P37" s="101">
        <f>SUMIFS('CONTAINMENT-LOG 5157-1000'!$D$2:$D$108,'CONTAINMENT-LOG 5157-1000'!$E$2:$E$108,'multiple issues 5157-1000'!$A$37,'CONTAINMENT-LOG 5157-1000'!$A$2:$A$108,'multiple issues 5157-1000'!P31)</f>
        <v>0</v>
      </c>
      <c r="Q37" s="101">
        <f>SUMIFS('CONTAINMENT-LOG 5157-1000'!$D$2:$D$108,'CONTAINMENT-LOG 5157-1000'!$E$2:$E$108,'multiple issues 5157-1000'!$A$37,'CONTAINMENT-LOG 5157-1000'!$A$2:$A$108,'multiple issues 5157-1000'!Q31)</f>
        <v>0</v>
      </c>
      <c r="R37" s="101">
        <f>SUMIFS('CONTAINMENT-LOG 5157-1000'!$D$2:$D$108,'CONTAINMENT-LOG 5157-1000'!$E$2:$E$108,'multiple issues 5157-1000'!$A$37,'CONTAINMENT-LOG 5157-1000'!$A$2:$A$108,'multiple issues 5157-1000'!R31)</f>
        <v>0</v>
      </c>
      <c r="S37" s="101">
        <f>SUMIFS('CONTAINMENT-LOG 5157-1000'!$D$2:$D$108,'CONTAINMENT-LOG 5157-1000'!$E$2:$E$108,'multiple issues 5157-1000'!$A$37,'CONTAINMENT-LOG 5157-1000'!$A$2:$A$108,'multiple issues 5157-1000'!S31)</f>
        <v>0</v>
      </c>
      <c r="T37" s="101">
        <f>SUMIFS('CONTAINMENT-LOG 5157-1000'!$D$2:$D$108,'CONTAINMENT-LOG 5157-1000'!$E$2:$E$108,'multiple issues 5157-1000'!$A$37,'CONTAINMENT-LOG 5157-1000'!$A$2:$A$108,'multiple issues 5157-1000'!T31)</f>
        <v>0</v>
      </c>
      <c r="U37" s="101">
        <f>SUMIFS('CONTAINMENT-LOG 5157-1000'!$D$2:$D$108,'CONTAINMENT-LOG 5157-1000'!$E$2:$E$108,'multiple issues 5157-1000'!$A$37,'CONTAINMENT-LOG 5157-1000'!$A$2:$A$108,'multiple issues 5157-1000'!U31)</f>
        <v>0</v>
      </c>
      <c r="V37" s="101">
        <f>SUMIFS('CONTAINMENT-LOG 5157-1000'!$D$2:$D$108,'CONTAINMENT-LOG 5157-1000'!$E$2:$E$108,'multiple issues 5157-1000'!$A$37,'CONTAINMENT-LOG 5157-1000'!$A$2:$A$108,'multiple issues 5157-1000'!V31)</f>
        <v>0</v>
      </c>
      <c r="W37" s="101">
        <f>SUMIFS('CONTAINMENT-LOG 5157-1000'!$D$2:$D$108,'CONTAINMENT-LOG 5157-1000'!$E$2:$E$108,'multiple issues 5157-1000'!$A$37,'CONTAINMENT-LOG 5157-1000'!$A$2:$A$108,'multiple issues 5157-1000'!W31)</f>
        <v>0</v>
      </c>
      <c r="X37" s="101">
        <f>SUMIFS('CONTAINMENT-LOG 5157-1000'!$D$2:$D$108,'CONTAINMENT-LOG 5157-1000'!$E$2:$E$108,'multiple issues 5157-1000'!$A$37,'CONTAINMENT-LOG 5157-1000'!$A$2:$A$108,'multiple issues 5157-1000'!X31)</f>
        <v>0</v>
      </c>
      <c r="Y37" s="101">
        <f>SUMIFS('CONTAINMENT-LOG 5157-1000'!$D$2:$D$108,'CONTAINMENT-LOG 5157-1000'!$E$2:$E$108,'multiple issues 5157-1000'!$A$37,'CONTAINMENT-LOG 5157-1000'!$A$2:$A$108,'multiple issues 5157-1000'!Y31)</f>
        <v>0</v>
      </c>
      <c r="Z37" s="101">
        <f>SUMIFS('CONTAINMENT-LOG 5157-1000'!$D$2:$D$108,'CONTAINMENT-LOG 5157-1000'!$E$2:$E$108,'multiple issues 5157-1000'!$A$37,'CONTAINMENT-LOG 5157-1000'!$A$2:$A$108,'multiple issues 5157-1000'!Z31)</f>
        <v>0</v>
      </c>
      <c r="AA37" s="101">
        <f>SUMIFS('CONTAINMENT-LOG 5157-1000'!$D$2:$D$108,'CONTAINMENT-LOG 5157-1000'!$E$2:$E$108,'multiple issues 5157-1000'!$A$37,'CONTAINMENT-LOG 5157-1000'!$A$2:$A$108,'multiple issues 5157-1000'!AA31)</f>
        <v>0</v>
      </c>
      <c r="AB37" s="101">
        <f>SUMIFS('CONTAINMENT-LOG 5157-1000'!$D$2:$D$108,'CONTAINMENT-LOG 5157-1000'!$E$2:$E$108,'multiple issues 5157-1000'!$A$37,'CONTAINMENT-LOG 5157-1000'!$A$2:$A$108,'multiple issues 5157-1000'!AB31)</f>
        <v>0</v>
      </c>
      <c r="AC37" s="101">
        <f>SUMIFS('CONTAINMENT-LOG 5157-1000'!$D$2:$D$108,'CONTAINMENT-LOG 5157-1000'!$E$2:$E$108,'multiple issues 5157-1000'!$A$37,'CONTAINMENT-LOG 5157-1000'!$A$2:$A$108,'multiple issues 5157-1000'!AC31)</f>
        <v>0</v>
      </c>
      <c r="AD37" s="101">
        <f>SUMIFS('CONTAINMENT-LOG 5157-1000'!$D$2:$D$108,'CONTAINMENT-LOG 5157-1000'!$E$2:$E$108,'multiple issues 5157-1000'!$A$37,'CONTAINMENT-LOG 5157-1000'!$A$2:$A$108,'multiple issues 5157-1000'!AD31)</f>
        <v>0</v>
      </c>
      <c r="AE37" s="101">
        <f>SUMIFS('CONTAINMENT-LOG 5157-1000'!$D$2:$D$108,'CONTAINMENT-LOG 5157-1000'!$E$2:$E$108,'multiple issues 5157-1000'!$A$37,'CONTAINMENT-LOG 5157-1000'!$A$2:$A$108,'multiple issues 5157-1000'!AE31)</f>
        <v>0</v>
      </c>
      <c r="AF37" s="101">
        <f>SUMIFS('CONTAINMENT-LOG 5157-1000'!$D$2:$D$108,'CONTAINMENT-LOG 5157-1000'!$E$2:$E$108,'multiple issues 5157-1000'!$A$37,'CONTAINMENT-LOG 5157-1000'!$A$2:$A$108,'multiple issues 5157-1000'!AF31)</f>
        <v>0</v>
      </c>
      <c r="AG37" s="101">
        <f>SUMIFS('CONTAINMENT-LOG 5157-1000'!$D$2:$D$108,'CONTAINMENT-LOG 5157-1000'!$E$2:$E$108,'multiple issues 5157-1000'!$A$37,'CONTAINMENT-LOG 5157-1000'!$A$2:$A$108,'multiple issues 5157-1000'!AG31)</f>
        <v>0</v>
      </c>
      <c r="AH37" s="101">
        <f>SUMIFS('CONTAINMENT-LOG 5157-1000'!$D$2:$D$108,'CONTAINMENT-LOG 5157-1000'!$E$2:$E$108,'multiple issues 5157-1000'!$A$37,'CONTAINMENT-LOG 5157-1000'!$A$2:$A$108,'multiple issues 5157-1000'!AH31)</f>
        <v>0</v>
      </c>
      <c r="AI37" s="13">
        <f>IF(A37="","",SUM(J37:AH37))</f>
        <v>138</v>
      </c>
      <c r="AJ37" s="14">
        <f>IF(A37="","",AI37/$AI$47*100)</f>
        <v>0.63942174033917154</v>
      </c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</row>
    <row r="38" spans="1:90" ht="17.25" customHeight="1" x14ac:dyDescent="0.15">
      <c r="A38" s="62"/>
      <c r="B38" s="11"/>
      <c r="C38" s="118">
        <f>SUMIFS('CONTAINMENT-LOG 5157-1000'!$D$2:$D$108,'CONTAINMENT-LOG 5157-1000'!$E$2:$E$108,'multiple issues 5157-1000'!$A$38,'CONTAINMENT-LOG 5157-1000'!$A$2:$A$108,"&gt;="&amp;Formulas!$H$3,'CONTAINMENT-LOG 5157-1000'!$A$2:$A$108,"&lt;="&amp;Formulas!$H$4)</f>
        <v>0</v>
      </c>
      <c r="D38" s="118">
        <f>SUMIFS('CONTAINMENT-LOG 5157-1000'!$D$2:$D$108,'CONTAINMENT-LOG 5157-1000'!$E$2:$E$108,'multiple issues 5157-1000'!A38,'CONTAINMENT-LOG 5157-1000'!$A$2:$A$108,"&gt;="&amp;Formulas!$H$6,'CONTAINMENT-LOG 5157-1000'!$A$2:$A$108,"&lt;="&amp;Formulas!$H$7)</f>
        <v>0</v>
      </c>
      <c r="E38" s="118">
        <f>SUMIFS('CONTAINMENT-LOG 5157-1000'!$D$2:$D$108,'CONTAINMENT-LOG 5157-1000'!$E$2:$E$108,'multiple issues 5157-1000'!A38,'CONTAINMENT-LOG 5157-1000'!$A$2:$A$108,"&gt;="&amp;Formulas!$H$9,'CONTAINMENT-LOG 5157-1000'!$A$2:$A$108,"&lt;="&amp;Formulas!$H$10)</f>
        <v>0</v>
      </c>
      <c r="F38" s="54">
        <f t="shared" si="0"/>
        <v>0</v>
      </c>
      <c r="G38" s="15" t="str">
        <f>IF(A38="","",SUM(C38:F38))</f>
        <v/>
      </c>
      <c r="H38" s="48" t="str">
        <f>IF(A38="","",G38/$G$47*100)</f>
        <v/>
      </c>
      <c r="I38" s="12"/>
      <c r="J38" s="101">
        <f>SUMIFS('CONTAINMENT-LOG 5157-1000'!$D$2:$D$108,'CONTAINMENT-LOG 5157-1000'!$E$2:$E$108,'multiple issues 5157-1000'!$A$38,'CONTAINMENT-LOG 5157-1000'!$A$2:$A$108,'multiple issues 5157-1000'!J31)</f>
        <v>0</v>
      </c>
      <c r="K38" s="101">
        <f>SUMIFS('CONTAINMENT-LOG 5157-1000'!$D$2:$D$108,'CONTAINMENT-LOG 5157-1000'!$E$2:$E$108,'multiple issues 5157-1000'!$A$38,'CONTAINMENT-LOG 5157-1000'!$A$2:$A$108,'multiple issues 5157-1000'!K31)</f>
        <v>0</v>
      </c>
      <c r="L38" s="101">
        <f>SUMIFS('CONTAINMENT-LOG 5157-1000'!$D$2:$D$108,'CONTAINMENT-LOG 5157-1000'!$E$2:$E$108,'multiple issues 5157-1000'!$A$38,'CONTAINMENT-LOG 5157-1000'!$A$2:$A$108,'multiple issues 5157-1000'!L31)</f>
        <v>0</v>
      </c>
      <c r="M38" s="101">
        <f>SUMIFS('CONTAINMENT-LOG 5157-1000'!$D$2:$D$108,'CONTAINMENT-LOG 5157-1000'!$E$2:$E$108,'multiple issues 5157-1000'!$A$38,'CONTAINMENT-LOG 5157-1000'!$A$2:$A$108,'multiple issues 5157-1000'!M31)</f>
        <v>0</v>
      </c>
      <c r="N38" s="101">
        <f>SUMIFS('CONTAINMENT-LOG 5157-1000'!$D$2:$D$108,'CONTAINMENT-LOG 5157-1000'!$E$2:$E$108,'multiple issues 5157-1000'!$A$38,'CONTAINMENT-LOG 5157-1000'!$A$2:$A$108,'multiple issues 5157-1000'!N31)</f>
        <v>0</v>
      </c>
      <c r="O38" s="101">
        <f>SUMIFS('CONTAINMENT-LOG 5157-1000'!$D$2:$D$108,'CONTAINMENT-LOG 5157-1000'!$E$2:$E$108,'multiple issues 5157-1000'!$A$38,'CONTAINMENT-LOG 5157-1000'!$A$2:$A$108,'multiple issues 5157-1000'!O31)</f>
        <v>0</v>
      </c>
      <c r="P38" s="101">
        <f>SUMIFS('CONTAINMENT-LOG 5157-1000'!$D$2:$D$108,'CONTAINMENT-LOG 5157-1000'!$E$2:$E$108,'multiple issues 5157-1000'!$A$38,'CONTAINMENT-LOG 5157-1000'!$A$2:$A$108,'multiple issues 5157-1000'!P31)</f>
        <v>0</v>
      </c>
      <c r="Q38" s="101">
        <f>SUMIFS('CONTAINMENT-LOG 5157-1000'!$D$2:$D$108,'CONTAINMENT-LOG 5157-1000'!$E$2:$E$108,'multiple issues 5157-1000'!$A$38,'CONTAINMENT-LOG 5157-1000'!$A$2:$A$108,'multiple issues 5157-1000'!Q31)</f>
        <v>0</v>
      </c>
      <c r="R38" s="101">
        <f>SUMIFS('CONTAINMENT-LOG 5157-1000'!$D$2:$D$108,'CONTAINMENT-LOG 5157-1000'!$E$2:$E$108,'multiple issues 5157-1000'!$A$38,'CONTAINMENT-LOG 5157-1000'!$A$2:$A$108,'multiple issues 5157-1000'!R31)</f>
        <v>0</v>
      </c>
      <c r="S38" s="101">
        <f>SUMIFS('CONTAINMENT-LOG 5157-1000'!$D$2:$D$108,'CONTAINMENT-LOG 5157-1000'!$E$2:$E$108,'multiple issues 5157-1000'!$A$38,'CONTAINMENT-LOG 5157-1000'!$A$2:$A$108,'multiple issues 5157-1000'!S31)</f>
        <v>0</v>
      </c>
      <c r="T38" s="101">
        <f>SUMIFS('CONTAINMENT-LOG 5157-1000'!$D$2:$D$108,'CONTAINMENT-LOG 5157-1000'!$E$2:$E$108,'multiple issues 5157-1000'!$A$38,'CONTAINMENT-LOG 5157-1000'!$A$2:$A$108,'multiple issues 5157-1000'!T31)</f>
        <v>0</v>
      </c>
      <c r="U38" s="101">
        <f>SUMIFS('CONTAINMENT-LOG 5157-1000'!$D$2:$D$108,'CONTAINMENT-LOG 5157-1000'!$E$2:$E$108,'multiple issues 5157-1000'!$A$38,'CONTAINMENT-LOG 5157-1000'!$A$2:$A$108,'multiple issues 5157-1000'!U31)</f>
        <v>0</v>
      </c>
      <c r="V38" s="101">
        <f>SUMIFS('CONTAINMENT-LOG 5157-1000'!$D$2:$D$108,'CONTAINMENT-LOG 5157-1000'!$E$2:$E$108,'multiple issues 5157-1000'!$A$38,'CONTAINMENT-LOG 5157-1000'!$A$2:$A$108,'multiple issues 5157-1000'!V31)</f>
        <v>0</v>
      </c>
      <c r="W38" s="101">
        <f>SUMIFS('CONTAINMENT-LOG 5157-1000'!$D$2:$D$108,'CONTAINMENT-LOG 5157-1000'!$E$2:$E$108,'multiple issues 5157-1000'!$A$38,'CONTAINMENT-LOG 5157-1000'!$A$2:$A$108,'multiple issues 5157-1000'!W31)</f>
        <v>0</v>
      </c>
      <c r="X38" s="101">
        <f>SUMIFS('CONTAINMENT-LOG 5157-1000'!$D$2:$D$108,'CONTAINMENT-LOG 5157-1000'!$E$2:$E$108,'multiple issues 5157-1000'!$A$38,'CONTAINMENT-LOG 5157-1000'!$A$2:$A$108,'multiple issues 5157-1000'!X31)</f>
        <v>0</v>
      </c>
      <c r="Y38" s="101">
        <f>SUMIFS('CONTAINMENT-LOG 5157-1000'!$D$2:$D$108,'CONTAINMENT-LOG 5157-1000'!$E$2:$E$108,'multiple issues 5157-1000'!$A$38,'CONTAINMENT-LOG 5157-1000'!$A$2:$A$108,'multiple issues 5157-1000'!Y31)</f>
        <v>0</v>
      </c>
      <c r="Z38" s="101">
        <f>SUMIFS('CONTAINMENT-LOG 5157-1000'!$D$2:$D$108,'CONTAINMENT-LOG 5157-1000'!$E$2:$E$108,'multiple issues 5157-1000'!$A$38,'CONTAINMENT-LOG 5157-1000'!$A$2:$A$108,'multiple issues 5157-1000'!Z31)</f>
        <v>0</v>
      </c>
      <c r="AA38" s="101">
        <f>SUMIFS('CONTAINMENT-LOG 5157-1000'!$D$2:$D$108,'CONTAINMENT-LOG 5157-1000'!$E$2:$E$108,'multiple issues 5157-1000'!$A$38,'CONTAINMENT-LOG 5157-1000'!$A$2:$A$108,'multiple issues 5157-1000'!AA31)</f>
        <v>0</v>
      </c>
      <c r="AB38" s="101">
        <f>SUMIFS('CONTAINMENT-LOG 5157-1000'!$D$2:$D$108,'CONTAINMENT-LOG 5157-1000'!$E$2:$E$108,'multiple issues 5157-1000'!$A$38,'CONTAINMENT-LOG 5157-1000'!$A$2:$A$108,'multiple issues 5157-1000'!AB31)</f>
        <v>0</v>
      </c>
      <c r="AC38" s="101">
        <f>SUMIFS('CONTAINMENT-LOG 5157-1000'!$D$2:$D$108,'CONTAINMENT-LOG 5157-1000'!$E$2:$E$108,'multiple issues 5157-1000'!$A$38,'CONTAINMENT-LOG 5157-1000'!$A$2:$A$108,'multiple issues 5157-1000'!AC31)</f>
        <v>0</v>
      </c>
      <c r="AD38" s="101">
        <f>SUMIFS('CONTAINMENT-LOG 5157-1000'!$D$2:$D$108,'CONTAINMENT-LOG 5157-1000'!$E$2:$E$108,'multiple issues 5157-1000'!$A$38,'CONTAINMENT-LOG 5157-1000'!$A$2:$A$108,'multiple issues 5157-1000'!AD31)</f>
        <v>0</v>
      </c>
      <c r="AE38" s="101">
        <f>SUMIFS('CONTAINMENT-LOG 5157-1000'!$D$2:$D$108,'CONTAINMENT-LOG 5157-1000'!$E$2:$E$108,'multiple issues 5157-1000'!$A$38,'CONTAINMENT-LOG 5157-1000'!$A$2:$A$108,'multiple issues 5157-1000'!AE31)</f>
        <v>0</v>
      </c>
      <c r="AF38" s="101">
        <f>SUMIFS('CONTAINMENT-LOG 5157-1000'!$D$2:$D$108,'CONTAINMENT-LOG 5157-1000'!$E$2:$E$108,'multiple issues 5157-1000'!$A$38,'CONTAINMENT-LOG 5157-1000'!$A$2:$A$108,'multiple issues 5157-1000'!AF31)</f>
        <v>0</v>
      </c>
      <c r="AG38" s="101">
        <f>SUMIFS('CONTAINMENT-LOG 5157-1000'!$D$2:$D$108,'CONTAINMENT-LOG 5157-1000'!$E$2:$E$108,'multiple issues 5157-1000'!$A$38,'CONTAINMENT-LOG 5157-1000'!$A$2:$A$108,'multiple issues 5157-1000'!AG31)</f>
        <v>0</v>
      </c>
      <c r="AH38" s="101">
        <f>SUMIFS('CONTAINMENT-LOG 5157-1000'!$D$2:$D$108,'CONTAINMENT-LOG 5157-1000'!$E$2:$E$108,'multiple issues 5157-1000'!$A$38,'CONTAINMENT-LOG 5157-1000'!$A$2:$A$108,'multiple issues 5157-1000'!AH31)</f>
        <v>0</v>
      </c>
      <c r="AI38" s="13" t="str">
        <f>IF(A38="","",SUM(J38:AH38))</f>
        <v/>
      </c>
      <c r="AJ38" s="14" t="str">
        <f>IF(A38="","",AI38/$AI$47*100)</f>
        <v/>
      </c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</row>
    <row r="39" spans="1:90" ht="17.25" customHeight="1" x14ac:dyDescent="0.15">
      <c r="A39" s="62"/>
      <c r="B39" s="11"/>
      <c r="C39" s="118">
        <f>SUMIFS('CONTAINMENT-LOG 5157-1000'!$D$2:$D$108,'CONTAINMENT-LOG 5157-1000'!$E$2:$E$108,'multiple issues 5157-1000'!$A$39,'CONTAINMENT-LOG 5157-1000'!$A$2:$A$108,"&gt;="&amp;Formulas!$H$3,'CONTAINMENT-LOG 5157-1000'!$A$2:$A$108,"&lt;="&amp;Formulas!$H$4)</f>
        <v>0</v>
      </c>
      <c r="D39" s="118">
        <f>SUMIFS('CONTAINMENT-LOG 5157-1000'!$D$2:$D$108,'CONTAINMENT-LOG 5157-1000'!$E$2:$E$108,'multiple issues 5157-1000'!A39,'CONTAINMENT-LOG 5157-1000'!$A$2:$A$108,"&gt;="&amp;Formulas!$H$6,'CONTAINMENT-LOG 5157-1000'!$A$2:$A$108,"&lt;="&amp;Formulas!$H$7)</f>
        <v>0</v>
      </c>
      <c r="E39" s="118">
        <f>SUMIFS('CONTAINMENT-LOG 5157-1000'!$D$2:$D$108,'CONTAINMENT-LOG 5157-1000'!$E$2:$E$108,'multiple issues 5157-1000'!A39,'CONTAINMENT-LOG 5157-1000'!$A$2:$A$108,"&gt;="&amp;Formulas!$H$9,'CONTAINMENT-LOG 5157-1000'!$A$2:$A$108,"&lt;="&amp;Formulas!$H$10)</f>
        <v>0</v>
      </c>
      <c r="F39" s="54">
        <f t="shared" si="0"/>
        <v>0</v>
      </c>
      <c r="G39" s="15" t="str">
        <f t="shared" si="1"/>
        <v/>
      </c>
      <c r="H39" s="48" t="str">
        <f t="shared" si="2"/>
        <v/>
      </c>
      <c r="I39" s="12"/>
      <c r="J39" s="101">
        <f>SUMIFS('CONTAINMENT-LOG 5157-1000'!$D$2:$D$108,'CONTAINMENT-LOG 5157-1000'!$E$2:$E$108,'multiple issues 5157-1000'!$A$39,'CONTAINMENT-LOG 5157-1000'!$A$2:$A$108,'multiple issues 5157-1000'!J31)</f>
        <v>0</v>
      </c>
      <c r="K39" s="101">
        <f>SUMIFS('CONTAINMENT-LOG 5157-1000'!$D$2:$D$108,'CONTAINMENT-LOG 5157-1000'!$E$2:$E$108,'multiple issues 5157-1000'!$A$39,'CONTAINMENT-LOG 5157-1000'!$A$2:$A$108,'multiple issues 5157-1000'!K31)</f>
        <v>0</v>
      </c>
      <c r="L39" s="101">
        <f>SUMIFS('CONTAINMENT-LOG 5157-1000'!$D$2:$D$108,'CONTAINMENT-LOG 5157-1000'!$E$2:$E$108,'multiple issues 5157-1000'!$A$39,'CONTAINMENT-LOG 5157-1000'!$A$2:$A$108,'multiple issues 5157-1000'!L31)</f>
        <v>0</v>
      </c>
      <c r="M39" s="101">
        <f>SUMIFS('CONTAINMENT-LOG 5157-1000'!$D$2:$D$108,'CONTAINMENT-LOG 5157-1000'!$E$2:$E$108,'multiple issues 5157-1000'!$A$39,'CONTAINMENT-LOG 5157-1000'!$A$2:$A$108,'multiple issues 5157-1000'!M31)</f>
        <v>0</v>
      </c>
      <c r="N39" s="101">
        <f>SUMIFS('CONTAINMENT-LOG 5157-1000'!$D$2:$D$108,'CONTAINMENT-LOG 5157-1000'!$E$2:$E$108,'multiple issues 5157-1000'!$A$39,'CONTAINMENT-LOG 5157-1000'!$A$2:$A$108,'multiple issues 5157-1000'!N31)</f>
        <v>0</v>
      </c>
      <c r="O39" s="101">
        <f>SUMIFS('CONTAINMENT-LOG 5157-1000'!$D$2:$D$108,'CONTAINMENT-LOG 5157-1000'!$E$2:$E$108,'multiple issues 5157-1000'!$A$39,'CONTAINMENT-LOG 5157-1000'!$A$2:$A$108,'multiple issues 5157-1000'!O31)</f>
        <v>0</v>
      </c>
      <c r="P39" s="101">
        <f>SUMIFS('CONTAINMENT-LOG 5157-1000'!$D$2:$D$108,'CONTAINMENT-LOG 5157-1000'!$E$2:$E$108,'multiple issues 5157-1000'!$A$39,'CONTAINMENT-LOG 5157-1000'!$A$2:$A$108,'multiple issues 5157-1000'!P31)</f>
        <v>0</v>
      </c>
      <c r="Q39" s="101">
        <f>SUMIFS('CONTAINMENT-LOG 5157-1000'!$D$2:$D$108,'CONTAINMENT-LOG 5157-1000'!$E$2:$E$108,'multiple issues 5157-1000'!$A$39,'CONTAINMENT-LOG 5157-1000'!$A$2:$A$108,'multiple issues 5157-1000'!Q31)</f>
        <v>0</v>
      </c>
      <c r="R39" s="101">
        <f>SUMIFS('CONTAINMENT-LOG 5157-1000'!$D$2:$D$108,'CONTAINMENT-LOG 5157-1000'!$E$2:$E$108,'multiple issues 5157-1000'!$A$39,'CONTAINMENT-LOG 5157-1000'!$A$2:$A$108,'multiple issues 5157-1000'!R31)</f>
        <v>0</v>
      </c>
      <c r="S39" s="101">
        <f>SUMIFS('CONTAINMENT-LOG 5157-1000'!$D$2:$D$108,'CONTAINMENT-LOG 5157-1000'!$E$2:$E$108,'multiple issues 5157-1000'!$A$39,'CONTAINMENT-LOG 5157-1000'!$A$2:$A$108,'multiple issues 5157-1000'!S31)</f>
        <v>0</v>
      </c>
      <c r="T39" s="101">
        <f>SUMIFS('CONTAINMENT-LOG 5157-1000'!$D$2:$D$108,'CONTAINMENT-LOG 5157-1000'!$E$2:$E$108,'multiple issues 5157-1000'!$A$39,'CONTAINMENT-LOG 5157-1000'!$A$2:$A$108,'multiple issues 5157-1000'!T31)</f>
        <v>0</v>
      </c>
      <c r="U39" s="101">
        <f>SUMIFS('CONTAINMENT-LOG 5157-1000'!$D$2:$D$108,'CONTAINMENT-LOG 5157-1000'!$E$2:$E$108,'multiple issues 5157-1000'!$A$39,'CONTAINMENT-LOG 5157-1000'!$A$2:$A$108,'multiple issues 5157-1000'!U31)</f>
        <v>0</v>
      </c>
      <c r="V39" s="101">
        <f>SUMIFS('CONTAINMENT-LOG 5157-1000'!$D$2:$D$108,'CONTAINMENT-LOG 5157-1000'!$E$2:$E$108,'multiple issues 5157-1000'!$A$39,'CONTAINMENT-LOG 5157-1000'!$A$2:$A$108,'multiple issues 5157-1000'!V31)</f>
        <v>0</v>
      </c>
      <c r="W39" s="101">
        <f>SUMIFS('CONTAINMENT-LOG 5157-1000'!$D$2:$D$108,'CONTAINMENT-LOG 5157-1000'!$E$2:$E$108,'multiple issues 5157-1000'!$A$39,'CONTAINMENT-LOG 5157-1000'!$A$2:$A$108,'multiple issues 5157-1000'!W31)</f>
        <v>0</v>
      </c>
      <c r="X39" s="101">
        <f>SUMIFS('CONTAINMENT-LOG 5157-1000'!$D$2:$D$108,'CONTAINMENT-LOG 5157-1000'!$E$2:$E$108,'multiple issues 5157-1000'!$A$39,'CONTAINMENT-LOG 5157-1000'!$A$2:$A$108,'multiple issues 5157-1000'!X31)</f>
        <v>0</v>
      </c>
      <c r="Y39" s="101">
        <f>SUMIFS('CONTAINMENT-LOG 5157-1000'!$D$2:$D$108,'CONTAINMENT-LOG 5157-1000'!$E$2:$E$108,'multiple issues 5157-1000'!$A$39,'CONTAINMENT-LOG 5157-1000'!$A$2:$A$108,'multiple issues 5157-1000'!Y31)</f>
        <v>0</v>
      </c>
      <c r="Z39" s="101">
        <f>SUMIFS('CONTAINMENT-LOG 5157-1000'!$D$2:$D$108,'CONTAINMENT-LOG 5157-1000'!$E$2:$E$108,'multiple issues 5157-1000'!$A$39,'CONTAINMENT-LOG 5157-1000'!$A$2:$A$108,'multiple issues 5157-1000'!Z31)</f>
        <v>0</v>
      </c>
      <c r="AA39" s="101">
        <f>SUMIFS('CONTAINMENT-LOG 5157-1000'!$D$2:$D$108,'CONTAINMENT-LOG 5157-1000'!$E$2:$E$108,'multiple issues 5157-1000'!$A$39,'CONTAINMENT-LOG 5157-1000'!$A$2:$A$108,'multiple issues 5157-1000'!AA31)</f>
        <v>0</v>
      </c>
      <c r="AB39" s="101">
        <f>SUMIFS('CONTAINMENT-LOG 5157-1000'!$D$2:$D$108,'CONTAINMENT-LOG 5157-1000'!$E$2:$E$108,'multiple issues 5157-1000'!$A$39,'CONTAINMENT-LOG 5157-1000'!$A$2:$A$108,'multiple issues 5157-1000'!AB31)</f>
        <v>0</v>
      </c>
      <c r="AC39" s="101">
        <f>SUMIFS('CONTAINMENT-LOG 5157-1000'!$D$2:$D$108,'CONTAINMENT-LOG 5157-1000'!$E$2:$E$108,'multiple issues 5157-1000'!$A$39,'CONTAINMENT-LOG 5157-1000'!$A$2:$A$108,'multiple issues 5157-1000'!AC31)</f>
        <v>0</v>
      </c>
      <c r="AD39" s="101">
        <f>SUMIFS('CONTAINMENT-LOG 5157-1000'!$D$2:$D$108,'CONTAINMENT-LOG 5157-1000'!$E$2:$E$108,'multiple issues 5157-1000'!$A$39,'CONTAINMENT-LOG 5157-1000'!$A$2:$A$108,'multiple issues 5157-1000'!AD31)</f>
        <v>0</v>
      </c>
      <c r="AE39" s="101">
        <f>SUMIFS('CONTAINMENT-LOG 5157-1000'!$D$2:$D$108,'CONTAINMENT-LOG 5157-1000'!$E$2:$E$108,'multiple issues 5157-1000'!$A$39,'CONTAINMENT-LOG 5157-1000'!$A$2:$A$108,'multiple issues 5157-1000'!AE31)</f>
        <v>0</v>
      </c>
      <c r="AF39" s="101">
        <f>SUMIFS('CONTAINMENT-LOG 5157-1000'!$D$2:$D$108,'CONTAINMENT-LOG 5157-1000'!$E$2:$E$108,'multiple issues 5157-1000'!$A$39,'CONTAINMENT-LOG 5157-1000'!$A$2:$A$108,'multiple issues 5157-1000'!AF31)</f>
        <v>0</v>
      </c>
      <c r="AG39" s="101">
        <f>SUMIFS('CONTAINMENT-LOG 5157-1000'!$D$2:$D$108,'CONTAINMENT-LOG 5157-1000'!$E$2:$E$108,'multiple issues 5157-1000'!$A$39,'CONTAINMENT-LOG 5157-1000'!$A$2:$A$108,'multiple issues 5157-1000'!AG31)</f>
        <v>0</v>
      </c>
      <c r="AH39" s="101">
        <f>SUMIFS('CONTAINMENT-LOG 5157-1000'!$D$2:$D$108,'CONTAINMENT-LOG 5157-1000'!$E$2:$E$108,'multiple issues 5157-1000'!$A$39,'CONTAINMENT-LOG 5157-1000'!$A$2:$A$108,'multiple issues 5157-1000'!AH31)</f>
        <v>0</v>
      </c>
      <c r="AI39" s="13" t="str">
        <f t="shared" si="3"/>
        <v/>
      </c>
      <c r="AJ39" s="14" t="str">
        <f t="shared" si="4"/>
        <v/>
      </c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</row>
    <row r="40" spans="1:90" ht="17.25" customHeight="1" x14ac:dyDescent="0.15">
      <c r="A40" s="62"/>
      <c r="B40" s="11"/>
      <c r="C40" s="118">
        <f>SUMIFS('CONTAINMENT-LOG 5157-1000'!$D$2:$D$108,'CONTAINMENT-LOG 5157-1000'!$E$2:$E$108,'multiple issues 5157-1000'!$A$40,'CONTAINMENT-LOG 5157-1000'!$A$2:$A$108,"&gt;="&amp;Formulas!$H$3,'CONTAINMENT-LOG 5157-1000'!$A$2:$A$108,"&lt;="&amp;Formulas!$H$4)</f>
        <v>0</v>
      </c>
      <c r="D40" s="118">
        <f>SUMIFS('CONTAINMENT-LOG 5157-1000'!$D$2:$D$108,'CONTAINMENT-LOG 5157-1000'!$E$2:$E$108,'multiple issues 5157-1000'!A40,'CONTAINMENT-LOG 5157-1000'!$A$2:$A$108,"&gt;="&amp;Formulas!$H$6,'CONTAINMENT-LOG 5157-1000'!$A$2:$A$108,"&lt;="&amp;Formulas!$H$7)</f>
        <v>0</v>
      </c>
      <c r="E40" s="118">
        <f>SUMIFS('CONTAINMENT-LOG 5157-1000'!$D$2:$D$108,'CONTAINMENT-LOG 5157-1000'!$E$2:$E$108,'multiple issues 5157-1000'!A40,'CONTAINMENT-LOG 5157-1000'!$A$2:$A$108,"&gt;="&amp;Formulas!$H$9,'CONTAINMENT-LOG 5157-1000'!$A$2:$A$108,"&lt;="&amp;Formulas!$H$10)</f>
        <v>0</v>
      </c>
      <c r="F40" s="54">
        <f t="shared" si="0"/>
        <v>0</v>
      </c>
      <c r="G40" s="15" t="str">
        <f t="shared" si="1"/>
        <v/>
      </c>
      <c r="H40" s="48" t="str">
        <f t="shared" si="2"/>
        <v/>
      </c>
      <c r="I40" s="12"/>
      <c r="J40" s="101">
        <f>SUMIFS('CONTAINMENT-LOG 5157-1000'!$D$2:$D$108,'CONTAINMENT-LOG 5157-1000'!$E$2:$E$108,'multiple issues 5157-1000'!$A$40,'CONTAINMENT-LOG 5157-1000'!$A$2:$A$108,'multiple issues 5157-1000'!J31)</f>
        <v>0</v>
      </c>
      <c r="K40" s="101">
        <f>SUMIFS('CONTAINMENT-LOG 5157-1000'!$D$2:$D$108,'CONTAINMENT-LOG 5157-1000'!$E$2:$E$108,'multiple issues 5157-1000'!$A$40,'CONTAINMENT-LOG 5157-1000'!$A$2:$A$108,'multiple issues 5157-1000'!K31)</f>
        <v>0</v>
      </c>
      <c r="L40" s="101">
        <f>SUMIFS('CONTAINMENT-LOG 5157-1000'!$D$2:$D$108,'CONTAINMENT-LOG 5157-1000'!$E$2:$E$108,'multiple issues 5157-1000'!$A$40,'CONTAINMENT-LOG 5157-1000'!$A$2:$A$108,'multiple issues 5157-1000'!L31)</f>
        <v>0</v>
      </c>
      <c r="M40" s="101">
        <f>SUMIFS('CONTAINMENT-LOG 5157-1000'!$D$2:$D$108,'CONTAINMENT-LOG 5157-1000'!$E$2:$E$108,'multiple issues 5157-1000'!$A$40,'CONTAINMENT-LOG 5157-1000'!$A$2:$A$108,'multiple issues 5157-1000'!M31)</f>
        <v>0</v>
      </c>
      <c r="N40" s="101">
        <f>SUMIFS('CONTAINMENT-LOG 5157-1000'!$D$2:$D$108,'CONTAINMENT-LOG 5157-1000'!$E$2:$E$108,'multiple issues 5157-1000'!$A$40,'CONTAINMENT-LOG 5157-1000'!$A$2:$A$108,'multiple issues 5157-1000'!N31)</f>
        <v>0</v>
      </c>
      <c r="O40" s="101">
        <f>SUMIFS('CONTAINMENT-LOG 5157-1000'!$D$2:$D$108,'CONTAINMENT-LOG 5157-1000'!$E$2:$E$108,'multiple issues 5157-1000'!$A$40,'CONTAINMENT-LOG 5157-1000'!$A$2:$A$108,'multiple issues 5157-1000'!O31)</f>
        <v>0</v>
      </c>
      <c r="P40" s="101">
        <f>SUMIFS('CONTAINMENT-LOG 5157-1000'!$D$2:$D$108,'CONTAINMENT-LOG 5157-1000'!$E$2:$E$108,'multiple issues 5157-1000'!$A$40,'CONTAINMENT-LOG 5157-1000'!$A$2:$A$108,'multiple issues 5157-1000'!P31)</f>
        <v>0</v>
      </c>
      <c r="Q40" s="101">
        <f>SUMIFS('CONTAINMENT-LOG 5157-1000'!$D$2:$D$108,'CONTAINMENT-LOG 5157-1000'!$E$2:$E$108,'multiple issues 5157-1000'!$A$40,'CONTAINMENT-LOG 5157-1000'!$A$2:$A$108,'multiple issues 5157-1000'!Q31)</f>
        <v>0</v>
      </c>
      <c r="R40" s="101">
        <f>SUMIFS('CONTAINMENT-LOG 5157-1000'!$D$2:$D$108,'CONTAINMENT-LOG 5157-1000'!$E$2:$E$108,'multiple issues 5157-1000'!$A$40,'CONTAINMENT-LOG 5157-1000'!$A$2:$A$108,'multiple issues 5157-1000'!R31)</f>
        <v>0</v>
      </c>
      <c r="S40" s="101">
        <f>SUMIFS('CONTAINMENT-LOG 5157-1000'!$D$2:$D$108,'CONTAINMENT-LOG 5157-1000'!$E$2:$E$108,'multiple issues 5157-1000'!$A$40,'CONTAINMENT-LOG 5157-1000'!$A$2:$A$108,'multiple issues 5157-1000'!S31)</f>
        <v>0</v>
      </c>
      <c r="T40" s="101">
        <f>SUMIFS('CONTAINMENT-LOG 5157-1000'!$D$2:$D$108,'CONTAINMENT-LOG 5157-1000'!$E$2:$E$108,'multiple issues 5157-1000'!$A$40,'CONTAINMENT-LOG 5157-1000'!$A$2:$A$108,'multiple issues 5157-1000'!T31)</f>
        <v>0</v>
      </c>
      <c r="U40" s="101">
        <f>SUMIFS('CONTAINMENT-LOG 5157-1000'!$D$2:$D$108,'CONTAINMENT-LOG 5157-1000'!$E$2:$E$108,'multiple issues 5157-1000'!$A$40,'CONTAINMENT-LOG 5157-1000'!$A$2:$A$108,'multiple issues 5157-1000'!U31)</f>
        <v>0</v>
      </c>
      <c r="V40" s="101">
        <f>SUMIFS('CONTAINMENT-LOG 5157-1000'!$D$2:$D$108,'CONTAINMENT-LOG 5157-1000'!$E$2:$E$108,'multiple issues 5157-1000'!$A$40,'CONTAINMENT-LOG 5157-1000'!$A$2:$A$108,'multiple issues 5157-1000'!V31)</f>
        <v>0</v>
      </c>
      <c r="W40" s="101">
        <f>SUMIFS('CONTAINMENT-LOG 5157-1000'!$D$2:$D$108,'CONTAINMENT-LOG 5157-1000'!$E$2:$E$108,'multiple issues 5157-1000'!$A$40,'CONTAINMENT-LOG 5157-1000'!$A$2:$A$108,'multiple issues 5157-1000'!W31)</f>
        <v>0</v>
      </c>
      <c r="X40" s="101">
        <f>SUMIFS('CONTAINMENT-LOG 5157-1000'!$D$2:$D$108,'CONTAINMENT-LOG 5157-1000'!$E$2:$E$108,'multiple issues 5157-1000'!$A$40,'CONTAINMENT-LOG 5157-1000'!$A$2:$A$108,'multiple issues 5157-1000'!X31)</f>
        <v>0</v>
      </c>
      <c r="Y40" s="101">
        <f>SUMIFS('CONTAINMENT-LOG 5157-1000'!$D$2:$D$108,'CONTAINMENT-LOG 5157-1000'!$E$2:$E$108,'multiple issues 5157-1000'!$A$40,'CONTAINMENT-LOG 5157-1000'!$A$2:$A$108,'multiple issues 5157-1000'!Y31)</f>
        <v>0</v>
      </c>
      <c r="Z40" s="101">
        <f>SUMIFS('CONTAINMENT-LOG 5157-1000'!$D$2:$D$108,'CONTAINMENT-LOG 5157-1000'!$E$2:$E$108,'multiple issues 5157-1000'!$A$40,'CONTAINMENT-LOG 5157-1000'!$A$2:$A$108,'multiple issues 5157-1000'!Z31)</f>
        <v>0</v>
      </c>
      <c r="AA40" s="101">
        <f>SUMIFS('CONTAINMENT-LOG 5157-1000'!$D$2:$D$108,'CONTAINMENT-LOG 5157-1000'!$E$2:$E$108,'multiple issues 5157-1000'!$A$40,'CONTAINMENT-LOG 5157-1000'!$A$2:$A$108,'multiple issues 5157-1000'!AA31)</f>
        <v>0</v>
      </c>
      <c r="AB40" s="101">
        <f>SUMIFS('CONTAINMENT-LOG 5157-1000'!$D$2:$D$108,'CONTAINMENT-LOG 5157-1000'!$E$2:$E$108,'multiple issues 5157-1000'!$A$40,'CONTAINMENT-LOG 5157-1000'!$A$2:$A$108,'multiple issues 5157-1000'!AB31)</f>
        <v>0</v>
      </c>
      <c r="AC40" s="101">
        <f>SUMIFS('CONTAINMENT-LOG 5157-1000'!$D$2:$D$108,'CONTAINMENT-LOG 5157-1000'!$E$2:$E$108,'multiple issues 5157-1000'!$A$40,'CONTAINMENT-LOG 5157-1000'!$A$2:$A$108,'multiple issues 5157-1000'!AC31)</f>
        <v>0</v>
      </c>
      <c r="AD40" s="101">
        <f>SUMIFS('CONTAINMENT-LOG 5157-1000'!$D$2:$D$108,'CONTAINMENT-LOG 5157-1000'!$E$2:$E$108,'multiple issues 5157-1000'!$A$40,'CONTAINMENT-LOG 5157-1000'!$A$2:$A$108,'multiple issues 5157-1000'!AD31)</f>
        <v>0</v>
      </c>
      <c r="AE40" s="101">
        <f>SUMIFS('CONTAINMENT-LOG 5157-1000'!$D$2:$D$108,'CONTAINMENT-LOG 5157-1000'!$E$2:$E$108,'multiple issues 5157-1000'!$A$40,'CONTAINMENT-LOG 5157-1000'!$A$2:$A$108,'multiple issues 5157-1000'!AE31)</f>
        <v>0</v>
      </c>
      <c r="AF40" s="101">
        <f>SUMIFS('CONTAINMENT-LOG 5157-1000'!$D$2:$D$108,'CONTAINMENT-LOG 5157-1000'!$E$2:$E$108,'multiple issues 5157-1000'!$A$40,'CONTAINMENT-LOG 5157-1000'!$A$2:$A$108,'multiple issues 5157-1000'!AF31)</f>
        <v>0</v>
      </c>
      <c r="AG40" s="101">
        <f>SUMIFS('CONTAINMENT-LOG 5157-1000'!$D$2:$D$108,'CONTAINMENT-LOG 5157-1000'!$E$2:$E$108,'multiple issues 5157-1000'!$A$40,'CONTAINMENT-LOG 5157-1000'!$A$2:$A$108,'multiple issues 5157-1000'!AG31)</f>
        <v>0</v>
      </c>
      <c r="AH40" s="101">
        <f>SUMIFS('CONTAINMENT-LOG 5157-1000'!$D$2:$D$108,'CONTAINMENT-LOG 5157-1000'!$E$2:$E$108,'multiple issues 5157-1000'!$A$40,'CONTAINMENT-LOG 5157-1000'!$A$2:$A$108,'multiple issues 5157-1000'!AH31)</f>
        <v>0</v>
      </c>
      <c r="AI40" s="13" t="str">
        <f t="shared" si="3"/>
        <v/>
      </c>
      <c r="AJ40" s="14" t="str">
        <f t="shared" si="4"/>
        <v/>
      </c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</row>
    <row r="41" spans="1:90" ht="17.25" customHeight="1" x14ac:dyDescent="0.15">
      <c r="A41" s="62"/>
      <c r="B41" s="11"/>
      <c r="C41" s="118">
        <f>SUMIFS('CONTAINMENT-LOG 5157-1000'!$D$2:$D$108,'CONTAINMENT-LOG 5157-1000'!$E$2:$E$108,'multiple issues 5157-1000'!$A$41,'CONTAINMENT-LOG 5157-1000'!$A$2:$A$108,"&gt;="&amp;Formulas!$H$3,'CONTAINMENT-LOG 5157-1000'!$A$2:$A$108,"&lt;="&amp;Formulas!$H$4)</f>
        <v>0</v>
      </c>
      <c r="D41" s="118">
        <f>SUMIFS('CONTAINMENT-LOG 5157-1000'!$D$2:$D$108,'CONTAINMENT-LOG 5157-1000'!$E$2:$E$108,'multiple issues 5157-1000'!A41,'CONTAINMENT-LOG 5157-1000'!$A$2:$A$108,"&gt;="&amp;Formulas!$H$6,'CONTAINMENT-LOG 5157-1000'!$A$2:$A$108,"&lt;="&amp;Formulas!$H$7)</f>
        <v>0</v>
      </c>
      <c r="E41" s="118">
        <f>SUMIFS('CONTAINMENT-LOG 5157-1000'!$D$2:$D$108,'CONTAINMENT-LOG 5157-1000'!$E$2:$E$108,'multiple issues 5157-1000'!A41,'CONTAINMENT-LOG 5157-1000'!$A$2:$A$108,"&gt;="&amp;Formulas!$H$9,'CONTAINMENT-LOG 5157-1000'!$A$2:$A$108,"&lt;="&amp;Formulas!$H$10)</f>
        <v>0</v>
      </c>
      <c r="F41" s="54">
        <f t="shared" si="0"/>
        <v>0</v>
      </c>
      <c r="G41" s="15" t="str">
        <f t="shared" si="1"/>
        <v/>
      </c>
      <c r="H41" s="48" t="str">
        <f t="shared" si="2"/>
        <v/>
      </c>
      <c r="I41" s="12"/>
      <c r="J41" s="101">
        <f>SUMIFS('CONTAINMENT-LOG 5157-1000'!$D$2:$D$108,'CONTAINMENT-LOG 5157-1000'!$E$2:$E$108,'multiple issues 5157-1000'!$A$41,'CONTAINMENT-LOG 5157-1000'!$A$2:$A$108,'multiple issues 5157-1000'!J31)</f>
        <v>0</v>
      </c>
      <c r="K41" s="101">
        <f>SUMIFS('CONTAINMENT-LOG 5157-1000'!$D$2:$D$108,'CONTAINMENT-LOG 5157-1000'!$E$2:$E$108,'multiple issues 5157-1000'!$A$41,'CONTAINMENT-LOG 5157-1000'!$A$2:$A$108,'multiple issues 5157-1000'!K31)</f>
        <v>0</v>
      </c>
      <c r="L41" s="101">
        <f>SUMIFS('CONTAINMENT-LOG 5157-1000'!$D$2:$D$108,'CONTAINMENT-LOG 5157-1000'!$E$2:$E$108,'multiple issues 5157-1000'!$A$41,'CONTAINMENT-LOG 5157-1000'!$A$2:$A$108,'multiple issues 5157-1000'!L31)</f>
        <v>0</v>
      </c>
      <c r="M41" s="101">
        <f>SUMIFS('CONTAINMENT-LOG 5157-1000'!$D$2:$D$108,'CONTAINMENT-LOG 5157-1000'!$E$2:$E$108,'multiple issues 5157-1000'!$A$41,'CONTAINMENT-LOG 5157-1000'!$A$2:$A$108,'multiple issues 5157-1000'!M31)</f>
        <v>0</v>
      </c>
      <c r="N41" s="101">
        <f>SUMIFS('CONTAINMENT-LOG 5157-1000'!$D$2:$D$108,'CONTAINMENT-LOG 5157-1000'!$E$2:$E$108,'multiple issues 5157-1000'!$A$41,'CONTAINMENT-LOG 5157-1000'!$A$2:$A$108,'multiple issues 5157-1000'!N31)</f>
        <v>0</v>
      </c>
      <c r="O41" s="101">
        <f>SUMIFS('CONTAINMENT-LOG 5157-1000'!$D$2:$D$108,'CONTAINMENT-LOG 5157-1000'!$E$2:$E$108,'multiple issues 5157-1000'!$A$41,'CONTAINMENT-LOG 5157-1000'!$A$2:$A$108,'multiple issues 5157-1000'!O31)</f>
        <v>0</v>
      </c>
      <c r="P41" s="101">
        <f>SUMIFS('CONTAINMENT-LOG 5157-1000'!$D$2:$D$108,'CONTAINMENT-LOG 5157-1000'!$E$2:$E$108,'multiple issues 5157-1000'!$A$41,'CONTAINMENT-LOG 5157-1000'!$A$2:$A$108,'multiple issues 5157-1000'!P31)</f>
        <v>0</v>
      </c>
      <c r="Q41" s="101">
        <f>SUMIFS('CONTAINMENT-LOG 5157-1000'!$D$2:$D$108,'CONTAINMENT-LOG 5157-1000'!$E$2:$E$108,'multiple issues 5157-1000'!$A$41,'CONTAINMENT-LOG 5157-1000'!$A$2:$A$108,'multiple issues 5157-1000'!Q31)</f>
        <v>0</v>
      </c>
      <c r="R41" s="101">
        <f>SUMIFS('CONTAINMENT-LOG 5157-1000'!$D$2:$D$108,'CONTAINMENT-LOG 5157-1000'!$E$2:$E$108,'multiple issues 5157-1000'!$A$41,'CONTAINMENT-LOG 5157-1000'!$A$2:$A$108,'multiple issues 5157-1000'!R31)</f>
        <v>0</v>
      </c>
      <c r="S41" s="101">
        <f>SUMIFS('CONTAINMENT-LOG 5157-1000'!$D$2:$D$108,'CONTAINMENT-LOG 5157-1000'!$E$2:$E$108,'multiple issues 5157-1000'!$A$41,'CONTAINMENT-LOG 5157-1000'!$A$2:$A$108,'multiple issues 5157-1000'!S31)</f>
        <v>0</v>
      </c>
      <c r="T41" s="101">
        <f>SUMIFS('CONTAINMENT-LOG 5157-1000'!$D$2:$D$108,'CONTAINMENT-LOG 5157-1000'!$E$2:$E$108,'multiple issues 5157-1000'!$A$41,'CONTAINMENT-LOG 5157-1000'!$A$2:$A$108,'multiple issues 5157-1000'!T31)</f>
        <v>0</v>
      </c>
      <c r="U41" s="101">
        <f>SUMIFS('CONTAINMENT-LOG 5157-1000'!$D$2:$D$108,'CONTAINMENT-LOG 5157-1000'!$E$2:$E$108,'multiple issues 5157-1000'!$A$41,'CONTAINMENT-LOG 5157-1000'!$A$2:$A$108,'multiple issues 5157-1000'!U31)</f>
        <v>0</v>
      </c>
      <c r="V41" s="101">
        <f>SUMIFS('CONTAINMENT-LOG 5157-1000'!$D$2:$D$108,'CONTAINMENT-LOG 5157-1000'!$E$2:$E$108,'multiple issues 5157-1000'!$A$41,'CONTAINMENT-LOG 5157-1000'!$A$2:$A$108,'multiple issues 5157-1000'!V31)</f>
        <v>0</v>
      </c>
      <c r="W41" s="101">
        <f>SUMIFS('CONTAINMENT-LOG 5157-1000'!$D$2:$D$108,'CONTAINMENT-LOG 5157-1000'!$E$2:$E$108,'multiple issues 5157-1000'!$A$41,'CONTAINMENT-LOG 5157-1000'!$A$2:$A$108,'multiple issues 5157-1000'!W31)</f>
        <v>0</v>
      </c>
      <c r="X41" s="101">
        <f>SUMIFS('CONTAINMENT-LOG 5157-1000'!$D$2:$D$108,'CONTAINMENT-LOG 5157-1000'!$E$2:$E$108,'multiple issues 5157-1000'!$A$41,'CONTAINMENT-LOG 5157-1000'!$A$2:$A$108,'multiple issues 5157-1000'!X31)</f>
        <v>0</v>
      </c>
      <c r="Y41" s="101">
        <f>SUMIFS('CONTAINMENT-LOG 5157-1000'!$D$2:$D$108,'CONTAINMENT-LOG 5157-1000'!$E$2:$E$108,'multiple issues 5157-1000'!$A$41,'CONTAINMENT-LOG 5157-1000'!$A$2:$A$108,'multiple issues 5157-1000'!Y31)</f>
        <v>0</v>
      </c>
      <c r="Z41" s="101">
        <f>SUMIFS('CONTAINMENT-LOG 5157-1000'!$D$2:$D$108,'CONTAINMENT-LOG 5157-1000'!$E$2:$E$108,'multiple issues 5157-1000'!$A$41,'CONTAINMENT-LOG 5157-1000'!$A$2:$A$108,'multiple issues 5157-1000'!Z31)</f>
        <v>0</v>
      </c>
      <c r="AA41" s="101">
        <f>SUMIFS('CONTAINMENT-LOG 5157-1000'!$D$2:$D$108,'CONTAINMENT-LOG 5157-1000'!$E$2:$E$108,'multiple issues 5157-1000'!$A$41,'CONTAINMENT-LOG 5157-1000'!$A$2:$A$108,'multiple issues 5157-1000'!AA31)</f>
        <v>0</v>
      </c>
      <c r="AB41" s="101">
        <f>SUMIFS('CONTAINMENT-LOG 5157-1000'!$D$2:$D$108,'CONTAINMENT-LOG 5157-1000'!$E$2:$E$108,'multiple issues 5157-1000'!$A$41,'CONTAINMENT-LOG 5157-1000'!$A$2:$A$108,'multiple issues 5157-1000'!AB31)</f>
        <v>0</v>
      </c>
      <c r="AC41" s="101">
        <f>SUMIFS('CONTAINMENT-LOG 5157-1000'!$D$2:$D$108,'CONTAINMENT-LOG 5157-1000'!$E$2:$E$108,'multiple issues 5157-1000'!$A$41,'CONTAINMENT-LOG 5157-1000'!$A$2:$A$108,'multiple issues 5157-1000'!AC31)</f>
        <v>0</v>
      </c>
      <c r="AD41" s="101">
        <f>SUMIFS('CONTAINMENT-LOG 5157-1000'!$D$2:$D$108,'CONTAINMENT-LOG 5157-1000'!$E$2:$E$108,'multiple issues 5157-1000'!$A$41,'CONTAINMENT-LOG 5157-1000'!$A$2:$A$108,'multiple issues 5157-1000'!AD31)</f>
        <v>0</v>
      </c>
      <c r="AE41" s="101">
        <f>SUMIFS('CONTAINMENT-LOG 5157-1000'!$D$2:$D$108,'CONTAINMENT-LOG 5157-1000'!$E$2:$E$108,'multiple issues 5157-1000'!$A$41,'CONTAINMENT-LOG 5157-1000'!$A$2:$A$108,'multiple issues 5157-1000'!AE31)</f>
        <v>0</v>
      </c>
      <c r="AF41" s="101">
        <f>SUMIFS('CONTAINMENT-LOG 5157-1000'!$D$2:$D$108,'CONTAINMENT-LOG 5157-1000'!$E$2:$E$108,'multiple issues 5157-1000'!$A$41,'CONTAINMENT-LOG 5157-1000'!$A$2:$A$108,'multiple issues 5157-1000'!AF31)</f>
        <v>0</v>
      </c>
      <c r="AG41" s="101">
        <f>SUMIFS('CONTAINMENT-LOG 5157-1000'!$D$2:$D$108,'CONTAINMENT-LOG 5157-1000'!$E$2:$E$108,'multiple issues 5157-1000'!$A$41,'CONTAINMENT-LOG 5157-1000'!$A$2:$A$108,'multiple issues 5157-1000'!AG31)</f>
        <v>0</v>
      </c>
      <c r="AH41" s="101">
        <f>SUMIFS('CONTAINMENT-LOG 5157-1000'!$D$2:$D$108,'CONTAINMENT-LOG 5157-1000'!$E$2:$E$108,'multiple issues 5157-1000'!$A$41,'CONTAINMENT-LOG 5157-1000'!$A$2:$A$108,'multiple issues 5157-1000'!AH31)</f>
        <v>0</v>
      </c>
      <c r="AI41" s="13" t="str">
        <f t="shared" si="3"/>
        <v/>
      </c>
      <c r="AJ41" s="14" t="str">
        <f t="shared" si="4"/>
        <v/>
      </c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</row>
    <row r="42" spans="1:90" ht="17.25" customHeight="1" x14ac:dyDescent="0.15">
      <c r="A42" s="62"/>
      <c r="B42" s="11"/>
      <c r="C42" s="118">
        <f>SUMIFS('CONTAINMENT-LOG 5157-1000'!$D$2:$D$108,'CONTAINMENT-LOG 5157-1000'!$E$2:$E$108,'multiple issues 5157-1000'!$A$42,'CONTAINMENT-LOG 5157-1000'!$A$2:$A$108,"&gt;="&amp;Formulas!$H$3,'CONTAINMENT-LOG 5157-1000'!$A$2:$A$108,"&lt;="&amp;Formulas!$H$4)</f>
        <v>0</v>
      </c>
      <c r="D42" s="118">
        <f>SUMIFS('CONTAINMENT-LOG 5157-1000'!$D$2:$D$108,'CONTAINMENT-LOG 5157-1000'!$E$2:$E$108,'multiple issues 5157-1000'!A42,'CONTAINMENT-LOG 5157-1000'!$A$2:$A$108,"&gt;="&amp;Formulas!$H$6,'CONTAINMENT-LOG 5157-1000'!$A$2:$A$108,"&lt;="&amp;Formulas!$H$7)</f>
        <v>0</v>
      </c>
      <c r="E42" s="118">
        <f>SUMIFS('CONTAINMENT-LOG 5157-1000'!$D$2:$D$108,'CONTAINMENT-LOG 5157-1000'!$E$2:$E$108,'multiple issues 5157-1000'!A42,'CONTAINMENT-LOG 5157-1000'!$A$2:$A$108,"&gt;="&amp;Formulas!$H$9,'CONTAINMENT-LOG 5157-1000'!$A$2:$A$108,"&lt;="&amp;Formulas!$H$10)</f>
        <v>0</v>
      </c>
      <c r="F42" s="54">
        <f t="shared" si="0"/>
        <v>0</v>
      </c>
      <c r="G42" s="15" t="str">
        <f t="shared" si="1"/>
        <v/>
      </c>
      <c r="H42" s="48" t="str">
        <f t="shared" si="2"/>
        <v/>
      </c>
      <c r="I42" s="12"/>
      <c r="J42" s="101">
        <f>SUMIFS('CONTAINMENT-LOG 5157-1000'!$D$2:$D$108,'CONTAINMENT-LOG 5157-1000'!$E$2:$E$108,'multiple issues 5157-1000'!$A$42,'CONTAINMENT-LOG 5157-1000'!$A$2:$A$108,'multiple issues 5157-1000'!J31)</f>
        <v>0</v>
      </c>
      <c r="K42" s="101">
        <f>SUMIFS('CONTAINMENT-LOG 5157-1000'!$D$2:$D$108,'CONTAINMENT-LOG 5157-1000'!$E$2:$E$108,'multiple issues 5157-1000'!$A$42,'CONTAINMENT-LOG 5157-1000'!$A$2:$A$108,'multiple issues 5157-1000'!K31)</f>
        <v>0</v>
      </c>
      <c r="L42" s="101">
        <f>SUMIFS('CONTAINMENT-LOG 5157-1000'!$D$2:$D$108,'CONTAINMENT-LOG 5157-1000'!$E$2:$E$108,'multiple issues 5157-1000'!$A$42,'CONTAINMENT-LOG 5157-1000'!$A$2:$A$108,'multiple issues 5157-1000'!L31)</f>
        <v>0</v>
      </c>
      <c r="M42" s="101">
        <f>SUMIFS('CONTAINMENT-LOG 5157-1000'!$D$2:$D$108,'CONTAINMENT-LOG 5157-1000'!$E$2:$E$108,'multiple issues 5157-1000'!$A$42,'CONTAINMENT-LOG 5157-1000'!$A$2:$A$108,'multiple issues 5157-1000'!M31)</f>
        <v>0</v>
      </c>
      <c r="N42" s="101">
        <f>SUMIFS('CONTAINMENT-LOG 5157-1000'!$D$2:$D$108,'CONTAINMENT-LOG 5157-1000'!$E$2:$E$108,'multiple issues 5157-1000'!$A$42,'CONTAINMENT-LOG 5157-1000'!$A$2:$A$108,'multiple issues 5157-1000'!N31)</f>
        <v>0</v>
      </c>
      <c r="O42" s="101">
        <f>SUMIFS('CONTAINMENT-LOG 5157-1000'!$D$2:$D$108,'CONTAINMENT-LOG 5157-1000'!$E$2:$E$108,'multiple issues 5157-1000'!$A$42,'CONTAINMENT-LOG 5157-1000'!$A$2:$A$108,'multiple issues 5157-1000'!O31)</f>
        <v>0</v>
      </c>
      <c r="P42" s="101">
        <f>SUMIFS('CONTAINMENT-LOG 5157-1000'!$D$2:$D$108,'CONTAINMENT-LOG 5157-1000'!$E$2:$E$108,'multiple issues 5157-1000'!$A$42,'CONTAINMENT-LOG 5157-1000'!$A$2:$A$108,'multiple issues 5157-1000'!P31)</f>
        <v>0</v>
      </c>
      <c r="Q42" s="101">
        <f>SUMIFS('CONTAINMENT-LOG 5157-1000'!$D$2:$D$108,'CONTAINMENT-LOG 5157-1000'!$E$2:$E$108,'multiple issues 5157-1000'!$A$42,'CONTAINMENT-LOG 5157-1000'!$A$2:$A$108,'multiple issues 5157-1000'!Q31)</f>
        <v>0</v>
      </c>
      <c r="R42" s="101">
        <f>SUMIFS('CONTAINMENT-LOG 5157-1000'!$D$2:$D$108,'CONTAINMENT-LOG 5157-1000'!$E$2:$E$108,'multiple issues 5157-1000'!$A$42,'CONTAINMENT-LOG 5157-1000'!$A$2:$A$108,'multiple issues 5157-1000'!R31)</f>
        <v>0</v>
      </c>
      <c r="S42" s="101">
        <f>SUMIFS('CONTAINMENT-LOG 5157-1000'!$D$2:$D$108,'CONTAINMENT-LOG 5157-1000'!$E$2:$E$108,'multiple issues 5157-1000'!$A$42,'CONTAINMENT-LOG 5157-1000'!$A$2:$A$108,'multiple issues 5157-1000'!S31)</f>
        <v>0</v>
      </c>
      <c r="T42" s="101">
        <f>SUMIFS('CONTAINMENT-LOG 5157-1000'!$D$2:$D$108,'CONTAINMENT-LOG 5157-1000'!$E$2:$E$108,'multiple issues 5157-1000'!$A$42,'CONTAINMENT-LOG 5157-1000'!$A$2:$A$108,'multiple issues 5157-1000'!T31)</f>
        <v>0</v>
      </c>
      <c r="U42" s="101">
        <f>SUMIFS('CONTAINMENT-LOG 5157-1000'!$D$2:$D$108,'CONTAINMENT-LOG 5157-1000'!$E$2:$E$108,'multiple issues 5157-1000'!$A$42,'CONTAINMENT-LOG 5157-1000'!$A$2:$A$108,'multiple issues 5157-1000'!U31)</f>
        <v>0</v>
      </c>
      <c r="V42" s="101">
        <f>SUMIFS('CONTAINMENT-LOG 5157-1000'!$D$2:$D$108,'CONTAINMENT-LOG 5157-1000'!$E$2:$E$108,'multiple issues 5157-1000'!$A$42,'CONTAINMENT-LOG 5157-1000'!$A$2:$A$108,'multiple issues 5157-1000'!V31)</f>
        <v>0</v>
      </c>
      <c r="W42" s="101">
        <f>SUMIFS('CONTAINMENT-LOG 5157-1000'!$D$2:$D$108,'CONTAINMENT-LOG 5157-1000'!$E$2:$E$108,'multiple issues 5157-1000'!$A$42,'CONTAINMENT-LOG 5157-1000'!$A$2:$A$108,'multiple issues 5157-1000'!W31)</f>
        <v>0</v>
      </c>
      <c r="X42" s="101">
        <f>SUMIFS('CONTAINMENT-LOG 5157-1000'!$D$2:$D$108,'CONTAINMENT-LOG 5157-1000'!$E$2:$E$108,'multiple issues 5157-1000'!$A$42,'CONTAINMENT-LOG 5157-1000'!$A$2:$A$108,'multiple issues 5157-1000'!X31)</f>
        <v>0</v>
      </c>
      <c r="Y42" s="101">
        <f>SUMIFS('CONTAINMENT-LOG 5157-1000'!$D$2:$D$108,'CONTAINMENT-LOG 5157-1000'!$E$2:$E$108,'multiple issues 5157-1000'!$A$42,'CONTAINMENT-LOG 5157-1000'!$A$2:$A$108,'multiple issues 5157-1000'!Y31)</f>
        <v>0</v>
      </c>
      <c r="Z42" s="101">
        <f>SUMIFS('CONTAINMENT-LOG 5157-1000'!$D$2:$D$108,'CONTAINMENT-LOG 5157-1000'!$E$2:$E$108,'multiple issues 5157-1000'!$A$42,'CONTAINMENT-LOG 5157-1000'!$A$2:$A$108,'multiple issues 5157-1000'!Z31)</f>
        <v>0</v>
      </c>
      <c r="AA42" s="101">
        <f>SUMIFS('CONTAINMENT-LOG 5157-1000'!$D$2:$D$108,'CONTAINMENT-LOG 5157-1000'!$E$2:$E$108,'multiple issues 5157-1000'!$A$42,'CONTAINMENT-LOG 5157-1000'!$A$2:$A$108,'multiple issues 5157-1000'!AA31)</f>
        <v>0</v>
      </c>
      <c r="AB42" s="101">
        <f>SUMIFS('CONTAINMENT-LOG 5157-1000'!$D$2:$D$108,'CONTAINMENT-LOG 5157-1000'!$E$2:$E$108,'multiple issues 5157-1000'!$A$42,'CONTAINMENT-LOG 5157-1000'!$A$2:$A$108,'multiple issues 5157-1000'!AB31)</f>
        <v>0</v>
      </c>
      <c r="AC42" s="101">
        <f>SUMIFS('CONTAINMENT-LOG 5157-1000'!$D$2:$D$108,'CONTAINMENT-LOG 5157-1000'!$E$2:$E$108,'multiple issues 5157-1000'!$A$42,'CONTAINMENT-LOG 5157-1000'!$A$2:$A$108,'multiple issues 5157-1000'!AC31)</f>
        <v>0</v>
      </c>
      <c r="AD42" s="101">
        <f>SUMIFS('CONTAINMENT-LOG 5157-1000'!$D$2:$D$108,'CONTAINMENT-LOG 5157-1000'!$E$2:$E$108,'multiple issues 5157-1000'!$A$42,'CONTAINMENT-LOG 5157-1000'!$A$2:$A$108,'multiple issues 5157-1000'!AD31)</f>
        <v>0</v>
      </c>
      <c r="AE42" s="101">
        <f>SUMIFS('CONTAINMENT-LOG 5157-1000'!$D$2:$D$108,'CONTAINMENT-LOG 5157-1000'!$E$2:$E$108,'multiple issues 5157-1000'!$A$42,'CONTAINMENT-LOG 5157-1000'!$A$2:$A$108,'multiple issues 5157-1000'!AE31)</f>
        <v>0</v>
      </c>
      <c r="AF42" s="101">
        <f>SUMIFS('CONTAINMENT-LOG 5157-1000'!$D$2:$D$108,'CONTAINMENT-LOG 5157-1000'!$E$2:$E$108,'multiple issues 5157-1000'!$A$42,'CONTAINMENT-LOG 5157-1000'!$A$2:$A$108,'multiple issues 5157-1000'!AF31)</f>
        <v>0</v>
      </c>
      <c r="AG42" s="101">
        <f>SUMIFS('CONTAINMENT-LOG 5157-1000'!$D$2:$D$108,'CONTAINMENT-LOG 5157-1000'!$E$2:$E$108,'multiple issues 5157-1000'!$A$42,'CONTAINMENT-LOG 5157-1000'!$A$2:$A$108,'multiple issues 5157-1000'!AG31)</f>
        <v>0</v>
      </c>
      <c r="AH42" s="101">
        <f>SUMIFS('CONTAINMENT-LOG 5157-1000'!$D$2:$D$108,'CONTAINMENT-LOG 5157-1000'!$E$2:$E$108,'multiple issues 5157-1000'!$A$42,'CONTAINMENT-LOG 5157-1000'!$A$2:$A$108,'multiple issues 5157-1000'!AH31)</f>
        <v>0</v>
      </c>
      <c r="AI42" s="13" t="str">
        <f t="shared" si="3"/>
        <v/>
      </c>
      <c r="AJ42" s="14" t="str">
        <f t="shared" si="4"/>
        <v/>
      </c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</row>
    <row r="43" spans="1:90" ht="17.25" customHeight="1" x14ac:dyDescent="0.15">
      <c r="A43" s="62"/>
      <c r="B43" s="11"/>
      <c r="C43" s="118">
        <f>SUMIFS('CONTAINMENT-LOG 5157-1000'!$D$2:$D$108,'CONTAINMENT-LOG 5157-1000'!$E$2:$E$108,'multiple issues 5157-1000'!$A$43,'CONTAINMENT-LOG 5157-1000'!$A$2:$A$108,"&gt;="&amp;Formulas!$H$3,'CONTAINMENT-LOG 5157-1000'!$A$2:$A$108,"&lt;="&amp;Formulas!$H$4)</f>
        <v>0</v>
      </c>
      <c r="D43" s="118">
        <f>SUMIFS('CONTAINMENT-LOG 5157-1000'!$D$2:$D$108,'CONTAINMENT-LOG 5157-1000'!$E$2:$E$108,'multiple issues 5157-1000'!A43,'CONTAINMENT-LOG 5157-1000'!$A$2:$A$108,"&gt;="&amp;Formulas!$H$6,'CONTAINMENT-LOG 5157-1000'!$A$2:$A$108,"&lt;="&amp;Formulas!$H$7)</f>
        <v>0</v>
      </c>
      <c r="E43" s="118">
        <f>SUMIFS('CONTAINMENT-LOG 5157-1000'!$D$2:$D$108,'CONTAINMENT-LOG 5157-1000'!$E$2:$E$108,'multiple issues 5157-1000'!A43,'CONTAINMENT-LOG 5157-1000'!$A$2:$A$108,"&gt;="&amp;Formulas!$H$9,'CONTAINMENT-LOG 5157-1000'!$A$2:$A$108,"&lt;="&amp;Formulas!$H$10)</f>
        <v>0</v>
      </c>
      <c r="F43" s="54">
        <f t="shared" si="0"/>
        <v>0</v>
      </c>
      <c r="G43" s="15" t="str">
        <f t="shared" si="1"/>
        <v/>
      </c>
      <c r="H43" s="48" t="str">
        <f t="shared" si="2"/>
        <v/>
      </c>
      <c r="I43" s="12"/>
      <c r="J43" s="101">
        <f>SUMIFS('CONTAINMENT-LOG 5157-1000'!$D$2:$D$108,'CONTAINMENT-LOG 5157-1000'!$E$2:$E$108,'multiple issues 5157-1000'!$A$43,'CONTAINMENT-LOG 5157-1000'!$A$2:$A$108,'multiple issues 5157-1000'!J31)</f>
        <v>0</v>
      </c>
      <c r="K43" s="101">
        <f>SUMIFS('CONTAINMENT-LOG 5157-1000'!$D$2:$D$108,'CONTAINMENT-LOG 5157-1000'!$E$2:$E$108,'multiple issues 5157-1000'!$A$43,'CONTAINMENT-LOG 5157-1000'!$A$2:$A$108,'multiple issues 5157-1000'!K31)</f>
        <v>0</v>
      </c>
      <c r="L43" s="101">
        <f>SUMIFS('CONTAINMENT-LOG 5157-1000'!$D$2:$D$108,'CONTAINMENT-LOG 5157-1000'!$E$2:$E$108,'multiple issues 5157-1000'!$A$43,'CONTAINMENT-LOG 5157-1000'!$A$2:$A$108,'multiple issues 5157-1000'!L31)</f>
        <v>0</v>
      </c>
      <c r="M43" s="101">
        <f>SUMIFS('CONTAINMENT-LOG 5157-1000'!$D$2:$D$108,'CONTAINMENT-LOG 5157-1000'!$E$2:$E$108,'multiple issues 5157-1000'!$A$43,'CONTAINMENT-LOG 5157-1000'!$A$2:$A$108,'multiple issues 5157-1000'!M31)</f>
        <v>0</v>
      </c>
      <c r="N43" s="101">
        <f>SUMIFS('CONTAINMENT-LOG 5157-1000'!$D$2:$D$108,'CONTAINMENT-LOG 5157-1000'!$E$2:$E$108,'multiple issues 5157-1000'!$A$43,'CONTAINMENT-LOG 5157-1000'!$A$2:$A$108,'multiple issues 5157-1000'!N31)</f>
        <v>0</v>
      </c>
      <c r="O43" s="101">
        <f>SUMIFS('CONTAINMENT-LOG 5157-1000'!$D$2:$D$108,'CONTAINMENT-LOG 5157-1000'!$E$2:$E$108,'multiple issues 5157-1000'!$A$43,'CONTAINMENT-LOG 5157-1000'!$A$2:$A$108,'multiple issues 5157-1000'!O31)</f>
        <v>0</v>
      </c>
      <c r="P43" s="101">
        <f>SUMIFS('CONTAINMENT-LOG 5157-1000'!$D$2:$D$108,'CONTAINMENT-LOG 5157-1000'!$E$2:$E$108,'multiple issues 5157-1000'!$A$43,'CONTAINMENT-LOG 5157-1000'!$A$2:$A$108,'multiple issues 5157-1000'!P31)</f>
        <v>0</v>
      </c>
      <c r="Q43" s="101">
        <f>SUMIFS('CONTAINMENT-LOG 5157-1000'!$D$2:$D$108,'CONTAINMENT-LOG 5157-1000'!$E$2:$E$108,'multiple issues 5157-1000'!$A$43,'CONTAINMENT-LOG 5157-1000'!$A$2:$A$108,'multiple issues 5157-1000'!Q31)</f>
        <v>0</v>
      </c>
      <c r="R43" s="101">
        <f>SUMIFS('CONTAINMENT-LOG 5157-1000'!$D$2:$D$108,'CONTAINMENT-LOG 5157-1000'!$E$2:$E$108,'multiple issues 5157-1000'!$A$43,'CONTAINMENT-LOG 5157-1000'!$A$2:$A$108,'multiple issues 5157-1000'!R31)</f>
        <v>0</v>
      </c>
      <c r="S43" s="101">
        <f>SUMIFS('CONTAINMENT-LOG 5157-1000'!$D$2:$D$108,'CONTAINMENT-LOG 5157-1000'!$E$2:$E$108,'multiple issues 5157-1000'!$A$43,'CONTAINMENT-LOG 5157-1000'!$A$2:$A$108,'multiple issues 5157-1000'!S31)</f>
        <v>0</v>
      </c>
      <c r="T43" s="101">
        <f>SUMIFS('CONTAINMENT-LOG 5157-1000'!$D$2:$D$108,'CONTAINMENT-LOG 5157-1000'!$E$2:$E$108,'multiple issues 5157-1000'!$A$43,'CONTAINMENT-LOG 5157-1000'!$A$2:$A$108,'multiple issues 5157-1000'!T31)</f>
        <v>0</v>
      </c>
      <c r="U43" s="101">
        <f>SUMIFS('CONTAINMENT-LOG 5157-1000'!$D$2:$D$108,'CONTAINMENT-LOG 5157-1000'!$E$2:$E$108,'multiple issues 5157-1000'!$A$43,'CONTAINMENT-LOG 5157-1000'!$A$2:$A$108,'multiple issues 5157-1000'!U31)</f>
        <v>0</v>
      </c>
      <c r="V43" s="101">
        <f>SUMIFS('CONTAINMENT-LOG 5157-1000'!$D$2:$D$108,'CONTAINMENT-LOG 5157-1000'!$E$2:$E$108,'multiple issues 5157-1000'!$A$43,'CONTAINMENT-LOG 5157-1000'!$A$2:$A$108,'multiple issues 5157-1000'!V31)</f>
        <v>0</v>
      </c>
      <c r="W43" s="101">
        <f>SUMIFS('CONTAINMENT-LOG 5157-1000'!$D$2:$D$108,'CONTAINMENT-LOG 5157-1000'!$E$2:$E$108,'multiple issues 5157-1000'!$A$43,'CONTAINMENT-LOG 5157-1000'!$A$2:$A$108,'multiple issues 5157-1000'!W31)</f>
        <v>0</v>
      </c>
      <c r="X43" s="101">
        <f>SUMIFS('CONTAINMENT-LOG 5157-1000'!$D$2:$D$108,'CONTAINMENT-LOG 5157-1000'!$E$2:$E$108,'multiple issues 5157-1000'!$A$43,'CONTAINMENT-LOG 5157-1000'!$A$2:$A$108,'multiple issues 5157-1000'!X31)</f>
        <v>0</v>
      </c>
      <c r="Y43" s="101">
        <f>SUMIFS('CONTAINMENT-LOG 5157-1000'!$D$2:$D$108,'CONTAINMENT-LOG 5157-1000'!$E$2:$E$108,'multiple issues 5157-1000'!$A$43,'CONTAINMENT-LOG 5157-1000'!$A$2:$A$108,'multiple issues 5157-1000'!Y31)</f>
        <v>0</v>
      </c>
      <c r="Z43" s="101">
        <f>SUMIFS('CONTAINMENT-LOG 5157-1000'!$D$2:$D$108,'CONTAINMENT-LOG 5157-1000'!$E$2:$E$108,'multiple issues 5157-1000'!$A$43,'CONTAINMENT-LOG 5157-1000'!$A$2:$A$108,'multiple issues 5157-1000'!Z31)</f>
        <v>0</v>
      </c>
      <c r="AA43" s="101">
        <f>SUMIFS('CONTAINMENT-LOG 5157-1000'!$D$2:$D$108,'CONTAINMENT-LOG 5157-1000'!$E$2:$E$108,'multiple issues 5157-1000'!$A$43,'CONTAINMENT-LOG 5157-1000'!$A$2:$A$108,'multiple issues 5157-1000'!AA31)</f>
        <v>0</v>
      </c>
      <c r="AB43" s="101">
        <f>SUMIFS('CONTAINMENT-LOG 5157-1000'!$D$2:$D$108,'CONTAINMENT-LOG 5157-1000'!$E$2:$E$108,'multiple issues 5157-1000'!$A$43,'CONTAINMENT-LOG 5157-1000'!$A$2:$A$108,'multiple issues 5157-1000'!AB31)</f>
        <v>0</v>
      </c>
      <c r="AC43" s="101">
        <f>SUMIFS('CONTAINMENT-LOG 5157-1000'!$D$2:$D$108,'CONTAINMENT-LOG 5157-1000'!$E$2:$E$108,'multiple issues 5157-1000'!$A$43,'CONTAINMENT-LOG 5157-1000'!$A$2:$A$108,'multiple issues 5157-1000'!AC31)</f>
        <v>0</v>
      </c>
      <c r="AD43" s="101">
        <f>SUMIFS('CONTAINMENT-LOG 5157-1000'!$D$2:$D$108,'CONTAINMENT-LOG 5157-1000'!$E$2:$E$108,'multiple issues 5157-1000'!$A$43,'CONTAINMENT-LOG 5157-1000'!$A$2:$A$108,'multiple issues 5157-1000'!AD31)</f>
        <v>0</v>
      </c>
      <c r="AE43" s="101">
        <f>SUMIFS('CONTAINMENT-LOG 5157-1000'!$D$2:$D$108,'CONTAINMENT-LOG 5157-1000'!$E$2:$E$108,'multiple issues 5157-1000'!$A$43,'CONTAINMENT-LOG 5157-1000'!$A$2:$A$108,'multiple issues 5157-1000'!AE31)</f>
        <v>0</v>
      </c>
      <c r="AF43" s="101">
        <f>SUMIFS('CONTAINMENT-LOG 5157-1000'!$D$2:$D$108,'CONTAINMENT-LOG 5157-1000'!$E$2:$E$108,'multiple issues 5157-1000'!$A$43,'CONTAINMENT-LOG 5157-1000'!$A$2:$A$108,'multiple issues 5157-1000'!AF31)</f>
        <v>0</v>
      </c>
      <c r="AG43" s="101">
        <f>SUMIFS('CONTAINMENT-LOG 5157-1000'!$D$2:$D$108,'CONTAINMENT-LOG 5157-1000'!$E$2:$E$108,'multiple issues 5157-1000'!$A$43,'CONTAINMENT-LOG 5157-1000'!$A$2:$A$108,'multiple issues 5157-1000'!AG31)</f>
        <v>0</v>
      </c>
      <c r="AH43" s="101">
        <f>SUMIFS('CONTAINMENT-LOG 5157-1000'!$D$2:$D$108,'CONTAINMENT-LOG 5157-1000'!$E$2:$E$108,'multiple issues 5157-1000'!$A$43,'CONTAINMENT-LOG 5157-1000'!$A$2:$A$108,'multiple issues 5157-1000'!AH31)</f>
        <v>0</v>
      </c>
      <c r="AI43" s="13" t="str">
        <f t="shared" si="3"/>
        <v/>
      </c>
      <c r="AJ43" s="14" t="str">
        <f t="shared" si="4"/>
        <v/>
      </c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</row>
    <row r="44" spans="1:90" ht="17.25" customHeight="1" x14ac:dyDescent="0.15">
      <c r="A44" s="62"/>
      <c r="B44" s="11"/>
      <c r="C44" s="118">
        <f>SUMIFS('CONTAINMENT-LOG 5157-1000'!$D$2:$D$108,'CONTAINMENT-LOG 5157-1000'!$E$2:$E$108,'multiple issues 5157-1000'!$A$44,'CONTAINMENT-LOG 5157-1000'!$A$2:$A$108,"&gt;="&amp;Formulas!$H$3,'CONTAINMENT-LOG 5157-1000'!$A$2:$A$108,"&lt;="&amp;Formulas!$H$4)</f>
        <v>0</v>
      </c>
      <c r="D44" s="118">
        <f>SUMIFS('CONTAINMENT-LOG 5157-1000'!$D$2:$D$108,'CONTAINMENT-LOG 5157-1000'!$E$2:$E$108,'multiple issues 5157-1000'!A44,'CONTAINMENT-LOG 5157-1000'!$A$2:$A$108,"&gt;="&amp;Formulas!$H$6,'CONTAINMENT-LOG 5157-1000'!$A$2:$A$108,"&lt;="&amp;Formulas!$H$7)</f>
        <v>0</v>
      </c>
      <c r="E44" s="118">
        <f>SUMIFS('CONTAINMENT-LOG 5157-1000'!$D$2:$D$108,'CONTAINMENT-LOG 5157-1000'!$E$2:$E$108,'multiple issues 5157-1000'!A44,'CONTAINMENT-LOG 5157-1000'!$A$2:$A$108,"&gt;="&amp;Formulas!$H$9,'CONTAINMENT-LOG 5157-1000'!$A$2:$A$108,"&lt;="&amp;Formulas!$H$10)</f>
        <v>0</v>
      </c>
      <c r="F44" s="54">
        <v>0</v>
      </c>
      <c r="G44" s="15" t="str">
        <f t="shared" si="1"/>
        <v/>
      </c>
      <c r="H44" s="48" t="str">
        <f t="shared" si="2"/>
        <v/>
      </c>
      <c r="I44" s="12"/>
      <c r="J44" s="101">
        <f>SUMIFS('CONTAINMENT-LOG 5157-1000'!$D$2:$D$108,'CONTAINMENT-LOG 5157-1000'!$E$2:$E$108,'multiple issues 5157-1000'!$A$44,'CONTAINMENT-LOG 5157-1000'!$A$2:$A$108,'multiple issues 5157-1000'!J31)</f>
        <v>0</v>
      </c>
      <c r="K44" s="101">
        <f>SUMIFS('CONTAINMENT-LOG 5157-1000'!$D$2:$D$108,'CONTAINMENT-LOG 5157-1000'!$E$2:$E$108,'multiple issues 5157-1000'!$A$44,'CONTAINMENT-LOG 5157-1000'!$A$2:$A$108,'multiple issues 5157-1000'!K31)</f>
        <v>0</v>
      </c>
      <c r="L44" s="101">
        <f>SUMIFS('CONTAINMENT-LOG 5157-1000'!$D$2:$D$108,'CONTAINMENT-LOG 5157-1000'!$E$2:$E$108,'multiple issues 5157-1000'!$A$44,'CONTAINMENT-LOG 5157-1000'!$A$2:$A$108,'multiple issues 5157-1000'!L31)</f>
        <v>0</v>
      </c>
      <c r="M44" s="101">
        <f>SUMIFS('CONTAINMENT-LOG 5157-1000'!$D$2:$D$108,'CONTAINMENT-LOG 5157-1000'!$E$2:$E$108,'multiple issues 5157-1000'!$A$44,'CONTAINMENT-LOG 5157-1000'!$A$2:$A$108,'multiple issues 5157-1000'!M31)</f>
        <v>0</v>
      </c>
      <c r="N44" s="101">
        <f>SUMIFS('CONTAINMENT-LOG 5157-1000'!$D$2:$D$108,'CONTAINMENT-LOG 5157-1000'!$E$2:$E$108,'multiple issues 5157-1000'!$A$44,'CONTAINMENT-LOG 5157-1000'!$A$2:$A$108,'multiple issues 5157-1000'!N31)</f>
        <v>0</v>
      </c>
      <c r="O44" s="101">
        <f>SUMIFS('CONTAINMENT-LOG 5157-1000'!$D$2:$D$108,'CONTAINMENT-LOG 5157-1000'!$E$2:$E$108,'multiple issues 5157-1000'!$A$44,'CONTAINMENT-LOG 5157-1000'!$A$2:$A$108,'multiple issues 5157-1000'!O31)</f>
        <v>0</v>
      </c>
      <c r="P44" s="101">
        <f>SUMIFS('CONTAINMENT-LOG 5157-1000'!$D$2:$D$108,'CONTAINMENT-LOG 5157-1000'!$E$2:$E$108,'multiple issues 5157-1000'!$A$44,'CONTAINMENT-LOG 5157-1000'!$A$2:$A$108,'multiple issues 5157-1000'!P31)</f>
        <v>0</v>
      </c>
      <c r="Q44" s="101">
        <f>SUMIFS('CONTAINMENT-LOG 5157-1000'!$D$2:$D$108,'CONTAINMENT-LOG 5157-1000'!$E$2:$E$108,'multiple issues 5157-1000'!$A$44,'CONTAINMENT-LOG 5157-1000'!$A$2:$A$108,'multiple issues 5157-1000'!Q31)</f>
        <v>0</v>
      </c>
      <c r="R44" s="101">
        <f>SUMIFS('CONTAINMENT-LOG 5157-1000'!$D$2:$D$108,'CONTAINMENT-LOG 5157-1000'!$E$2:$E$108,'multiple issues 5157-1000'!$A$44,'CONTAINMENT-LOG 5157-1000'!$A$2:$A$108,'multiple issues 5157-1000'!R31)</f>
        <v>0</v>
      </c>
      <c r="S44" s="101">
        <f>SUMIFS('CONTAINMENT-LOG 5157-1000'!$D$2:$D$108,'CONTAINMENT-LOG 5157-1000'!$E$2:$E$108,'multiple issues 5157-1000'!$A$44,'CONTAINMENT-LOG 5157-1000'!$A$2:$A$108,'multiple issues 5157-1000'!S31)</f>
        <v>0</v>
      </c>
      <c r="T44" s="101">
        <f>SUMIFS('CONTAINMENT-LOG 5157-1000'!$D$2:$D$108,'CONTAINMENT-LOG 5157-1000'!$E$2:$E$108,'multiple issues 5157-1000'!$A$44,'CONTAINMENT-LOG 5157-1000'!$A$2:$A$108,'multiple issues 5157-1000'!T31)</f>
        <v>0</v>
      </c>
      <c r="U44" s="101">
        <f>SUMIFS('CONTAINMENT-LOG 5157-1000'!$D$2:$D$108,'CONTAINMENT-LOG 5157-1000'!$E$2:$E$108,'multiple issues 5157-1000'!$A$44,'CONTAINMENT-LOG 5157-1000'!$A$2:$A$108,'multiple issues 5157-1000'!U31)</f>
        <v>0</v>
      </c>
      <c r="V44" s="101">
        <f>SUMIFS('CONTAINMENT-LOG 5157-1000'!$D$2:$D$108,'CONTAINMENT-LOG 5157-1000'!$E$2:$E$108,'multiple issues 5157-1000'!$A$44,'CONTAINMENT-LOG 5157-1000'!$A$2:$A$108,'multiple issues 5157-1000'!V31)</f>
        <v>0</v>
      </c>
      <c r="W44" s="101">
        <f>SUMIFS('CONTAINMENT-LOG 5157-1000'!$D$2:$D$108,'CONTAINMENT-LOG 5157-1000'!$E$2:$E$108,'multiple issues 5157-1000'!$A$44,'CONTAINMENT-LOG 5157-1000'!$A$2:$A$108,'multiple issues 5157-1000'!W31)</f>
        <v>0</v>
      </c>
      <c r="X44" s="101">
        <f>SUMIFS('CONTAINMENT-LOG 5157-1000'!$D$2:$D$108,'CONTAINMENT-LOG 5157-1000'!$E$2:$E$108,'multiple issues 5157-1000'!$A$44,'CONTAINMENT-LOG 5157-1000'!$A$2:$A$108,'multiple issues 5157-1000'!X31)</f>
        <v>0</v>
      </c>
      <c r="Y44" s="101">
        <f>SUMIFS('CONTAINMENT-LOG 5157-1000'!$D$2:$D$108,'CONTAINMENT-LOG 5157-1000'!$E$2:$E$108,'multiple issues 5157-1000'!$A$44,'CONTAINMENT-LOG 5157-1000'!$A$2:$A$108,'multiple issues 5157-1000'!Y31)</f>
        <v>0</v>
      </c>
      <c r="Z44" s="101">
        <f>SUMIFS('CONTAINMENT-LOG 5157-1000'!$D$2:$D$108,'CONTAINMENT-LOG 5157-1000'!$E$2:$E$108,'multiple issues 5157-1000'!$A$44,'CONTAINMENT-LOG 5157-1000'!$A$2:$A$108,'multiple issues 5157-1000'!Z31)</f>
        <v>0</v>
      </c>
      <c r="AA44" s="101">
        <f>SUMIFS('CONTAINMENT-LOG 5157-1000'!$D$2:$D$108,'CONTAINMENT-LOG 5157-1000'!$E$2:$E$108,'multiple issues 5157-1000'!$A$44,'CONTAINMENT-LOG 5157-1000'!$A$2:$A$108,'multiple issues 5157-1000'!AA31)</f>
        <v>0</v>
      </c>
      <c r="AB44" s="101">
        <f>SUMIFS('CONTAINMENT-LOG 5157-1000'!$D$2:$D$108,'CONTAINMENT-LOG 5157-1000'!$E$2:$E$108,'multiple issues 5157-1000'!$A$44,'CONTAINMENT-LOG 5157-1000'!$A$2:$A$108,'multiple issues 5157-1000'!AB31)</f>
        <v>0</v>
      </c>
      <c r="AC44" s="101">
        <f>SUMIFS('CONTAINMENT-LOG 5157-1000'!$D$2:$D$108,'CONTAINMENT-LOG 5157-1000'!$E$2:$E$108,'multiple issues 5157-1000'!$A$44,'CONTAINMENT-LOG 5157-1000'!$A$2:$A$108,'multiple issues 5157-1000'!AC31)</f>
        <v>0</v>
      </c>
      <c r="AD44" s="101">
        <f>SUMIFS('CONTAINMENT-LOG 5157-1000'!$D$2:$D$108,'CONTAINMENT-LOG 5157-1000'!$E$2:$E$108,'multiple issues 5157-1000'!$A$44,'CONTAINMENT-LOG 5157-1000'!$A$2:$A$108,'multiple issues 5157-1000'!AD31)</f>
        <v>0</v>
      </c>
      <c r="AE44" s="101">
        <f>SUMIFS('CONTAINMENT-LOG 5157-1000'!$D$2:$D$108,'CONTAINMENT-LOG 5157-1000'!$E$2:$E$108,'multiple issues 5157-1000'!$A$44,'CONTAINMENT-LOG 5157-1000'!$A$2:$A$108,'multiple issues 5157-1000'!AE31)</f>
        <v>0</v>
      </c>
      <c r="AF44" s="101">
        <f>SUMIFS('CONTAINMENT-LOG 5157-1000'!$D$2:$D$108,'CONTAINMENT-LOG 5157-1000'!$E$2:$E$108,'multiple issues 5157-1000'!$A$44,'CONTAINMENT-LOG 5157-1000'!$A$2:$A$108,'multiple issues 5157-1000'!AF31)</f>
        <v>0</v>
      </c>
      <c r="AG44" s="101">
        <f>SUMIFS('CONTAINMENT-LOG 5157-1000'!$D$2:$D$108,'CONTAINMENT-LOG 5157-1000'!$E$2:$E$108,'multiple issues 5157-1000'!$A$44,'CONTAINMENT-LOG 5157-1000'!$A$2:$A$108,'multiple issues 5157-1000'!AG31)</f>
        <v>0</v>
      </c>
      <c r="AH44" s="101">
        <f>SUMIFS('CONTAINMENT-LOG 5157-1000'!$D$2:$D$108,'CONTAINMENT-LOG 5157-1000'!$E$2:$E$108,'multiple issues 5157-1000'!$A$44,'CONTAINMENT-LOG 5157-1000'!$A$2:$A$108,'multiple issues 5157-1000'!AH31)</f>
        <v>0</v>
      </c>
      <c r="AI44" s="13" t="str">
        <f t="shared" si="3"/>
        <v/>
      </c>
      <c r="AJ44" s="14" t="str">
        <f t="shared" si="4"/>
        <v/>
      </c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</row>
    <row r="45" spans="1:90" ht="17.25" customHeight="1" thickBot="1" x14ac:dyDescent="0.2">
      <c r="A45" s="62"/>
      <c r="B45" s="11"/>
      <c r="C45" s="118">
        <f>SUMIFS('CONTAINMENT-LOG 5157-1000'!$D$2:$D$108,'CONTAINMENT-LOG 5157-1000'!$E$2:$E$108,'multiple issues 5157-1000'!$A$45,'CONTAINMENT-LOG 5157-1000'!$A$2:$A$108,"&gt;="&amp;Formulas!$H$3,'CONTAINMENT-LOG 5157-1000'!$A$2:$A$108,"&lt;="&amp;Formulas!$H$4)</f>
        <v>0</v>
      </c>
      <c r="D45" s="118">
        <f>SUMIFS('CONTAINMENT-LOG 5157-1000'!$D$2:$D$108,'CONTAINMENT-LOG 5157-1000'!$E$2:$E$108,'multiple issues 5157-1000'!A45,'CONTAINMENT-LOG 5157-1000'!$A$2:$A$108,"&gt;="&amp;Formulas!$H$6,'CONTAINMENT-LOG 5157-1000'!$A$2:$A$108,"&lt;="&amp;Formulas!$H$7)</f>
        <v>0</v>
      </c>
      <c r="E45" s="118">
        <f>SUMIFS('CONTAINMENT-LOG 5157-1000'!$D$2:$D$108,'CONTAINMENT-LOG 5157-1000'!$E$2:$E$108,'multiple issues 5157-1000'!A45,'CONTAINMENT-LOG 5157-1000'!$A$2:$A$108,"&gt;="&amp;Formulas!$H$9,'CONTAINMENT-LOG 5157-1000'!$A$2:$A$108,"&lt;="&amp;Formulas!$H$10)</f>
        <v>0</v>
      </c>
      <c r="F45" s="54">
        <f>SUM(AI45)</f>
        <v>0</v>
      </c>
      <c r="G45" s="15" t="str">
        <f t="shared" si="1"/>
        <v/>
      </c>
      <c r="H45" s="48" t="str">
        <f t="shared" si="2"/>
        <v/>
      </c>
      <c r="I45" s="12"/>
      <c r="J45" s="101">
        <f>SUMIFS('CONTAINMENT-LOG 5157-1000'!$D$2:$D$108,'CONTAINMENT-LOG 5157-1000'!$E$2:$E$108,'multiple issues 5157-1000'!$A$45,'CONTAINMENT-LOG 5157-1000'!$A$2:$A$108,'multiple issues 5157-1000'!J31)</f>
        <v>0</v>
      </c>
      <c r="K45" s="101">
        <f>SUMIFS('CONTAINMENT-LOG 5157-1000'!$D$2:$D$108,'CONTAINMENT-LOG 5157-1000'!$E$2:$E$108,'multiple issues 5157-1000'!$A$45,'CONTAINMENT-LOG 5157-1000'!$A$2:$A$108,'multiple issues 5157-1000'!K31)</f>
        <v>0</v>
      </c>
      <c r="L45" s="101">
        <f>SUMIFS('CONTAINMENT-LOG 5157-1000'!$D$2:$D$108,'CONTAINMENT-LOG 5157-1000'!$E$2:$E$108,'multiple issues 5157-1000'!$A$45,'CONTAINMENT-LOG 5157-1000'!$A$2:$A$108,'multiple issues 5157-1000'!L31)</f>
        <v>0</v>
      </c>
      <c r="M45" s="101">
        <f>SUMIFS('CONTAINMENT-LOG 5157-1000'!$D$2:$D$108,'CONTAINMENT-LOG 5157-1000'!$E$2:$E$108,'multiple issues 5157-1000'!$A$45,'CONTAINMENT-LOG 5157-1000'!$A$2:$A$108,'multiple issues 5157-1000'!M31)</f>
        <v>0</v>
      </c>
      <c r="N45" s="101">
        <f>SUMIFS('CONTAINMENT-LOG 5157-1000'!$D$2:$D$108,'CONTAINMENT-LOG 5157-1000'!$E$2:$E$108,'multiple issues 5157-1000'!$A$45,'CONTAINMENT-LOG 5157-1000'!$A$2:$A$108,'multiple issues 5157-1000'!N31)</f>
        <v>0</v>
      </c>
      <c r="O45" s="101">
        <f>SUMIFS('CONTAINMENT-LOG 5157-1000'!$D$2:$D$108,'CONTAINMENT-LOG 5157-1000'!$E$2:$E$108,'multiple issues 5157-1000'!$A$45,'CONTAINMENT-LOG 5157-1000'!$A$2:$A$108,'multiple issues 5157-1000'!O31)</f>
        <v>0</v>
      </c>
      <c r="P45" s="101">
        <f>SUMIFS('CONTAINMENT-LOG 5157-1000'!$D$2:$D$108,'CONTAINMENT-LOG 5157-1000'!$E$2:$E$108,'multiple issues 5157-1000'!$A$45,'CONTAINMENT-LOG 5157-1000'!$A$2:$A$108,'multiple issues 5157-1000'!P31)</f>
        <v>0</v>
      </c>
      <c r="Q45" s="101">
        <f>SUMIFS('CONTAINMENT-LOG 5157-1000'!$D$2:$D$108,'CONTAINMENT-LOG 5157-1000'!$E$2:$E$108,'multiple issues 5157-1000'!$A$45,'CONTAINMENT-LOG 5157-1000'!$A$2:$A$108,'multiple issues 5157-1000'!Q31)</f>
        <v>0</v>
      </c>
      <c r="R45" s="101">
        <f>SUMIFS('CONTAINMENT-LOG 5157-1000'!$D$2:$D$108,'CONTAINMENT-LOG 5157-1000'!$E$2:$E$108,'multiple issues 5157-1000'!$A$45,'CONTAINMENT-LOG 5157-1000'!$A$2:$A$108,'multiple issues 5157-1000'!R31)</f>
        <v>0</v>
      </c>
      <c r="S45" s="101">
        <f>SUMIFS('CONTAINMENT-LOG 5157-1000'!$D$2:$D$108,'CONTAINMENT-LOG 5157-1000'!$E$2:$E$108,'multiple issues 5157-1000'!$A$45,'CONTAINMENT-LOG 5157-1000'!$A$2:$A$108,'multiple issues 5157-1000'!S31)</f>
        <v>0</v>
      </c>
      <c r="T45" s="101">
        <f>SUMIFS('CONTAINMENT-LOG 5157-1000'!$D$2:$D$108,'CONTAINMENT-LOG 5157-1000'!$E$2:$E$108,'multiple issues 5157-1000'!$A$45,'CONTAINMENT-LOG 5157-1000'!$A$2:$A$108,'multiple issues 5157-1000'!T31)</f>
        <v>0</v>
      </c>
      <c r="U45" s="101">
        <f>SUMIFS('CONTAINMENT-LOG 5157-1000'!$D$2:$D$108,'CONTAINMENT-LOG 5157-1000'!$E$2:$E$108,'multiple issues 5157-1000'!$A$45,'CONTAINMENT-LOG 5157-1000'!$A$2:$A$108,'multiple issues 5157-1000'!U31)</f>
        <v>0</v>
      </c>
      <c r="V45" s="101">
        <f>SUMIFS('CONTAINMENT-LOG 5157-1000'!$D$2:$D$108,'CONTAINMENT-LOG 5157-1000'!$E$2:$E$108,'multiple issues 5157-1000'!$A$45,'CONTAINMENT-LOG 5157-1000'!$A$2:$A$108,'multiple issues 5157-1000'!V31)</f>
        <v>0</v>
      </c>
      <c r="W45" s="101">
        <f>SUMIFS('CONTAINMENT-LOG 5157-1000'!$D$2:$D$108,'CONTAINMENT-LOG 5157-1000'!$E$2:$E$108,'multiple issues 5157-1000'!$A$45,'CONTAINMENT-LOG 5157-1000'!$A$2:$A$108,'multiple issues 5157-1000'!W31)</f>
        <v>0</v>
      </c>
      <c r="X45" s="101">
        <f>SUMIFS('CONTAINMENT-LOG 5157-1000'!$D$2:$D$108,'CONTAINMENT-LOG 5157-1000'!$E$2:$E$108,'multiple issues 5157-1000'!$A$45,'CONTAINMENT-LOG 5157-1000'!$A$2:$A$108,'multiple issues 5157-1000'!X31)</f>
        <v>0</v>
      </c>
      <c r="Y45" s="101">
        <f>SUMIFS('CONTAINMENT-LOG 5157-1000'!$D$2:$D$108,'CONTAINMENT-LOG 5157-1000'!$E$2:$E$108,'multiple issues 5157-1000'!$A$45,'CONTAINMENT-LOG 5157-1000'!$A$2:$A$108,'multiple issues 5157-1000'!Y31)</f>
        <v>0</v>
      </c>
      <c r="Z45" s="101">
        <f>SUMIFS('CONTAINMENT-LOG 5157-1000'!$D$2:$D$108,'CONTAINMENT-LOG 5157-1000'!$E$2:$E$108,'multiple issues 5157-1000'!$A$45,'CONTAINMENT-LOG 5157-1000'!$A$2:$A$108,'multiple issues 5157-1000'!Z31)</f>
        <v>0</v>
      </c>
      <c r="AA45" s="101">
        <f>SUMIFS('CONTAINMENT-LOG 5157-1000'!$D$2:$D$108,'CONTAINMENT-LOG 5157-1000'!$E$2:$E$108,'multiple issues 5157-1000'!$A$45,'CONTAINMENT-LOG 5157-1000'!$A$2:$A$108,'multiple issues 5157-1000'!AA31)</f>
        <v>0</v>
      </c>
      <c r="AB45" s="101">
        <f>SUMIFS('CONTAINMENT-LOG 5157-1000'!$D$2:$D$108,'CONTAINMENT-LOG 5157-1000'!$E$2:$E$108,'multiple issues 5157-1000'!$A$45,'CONTAINMENT-LOG 5157-1000'!$A$2:$A$108,'multiple issues 5157-1000'!AB31)</f>
        <v>0</v>
      </c>
      <c r="AC45" s="101">
        <f>SUMIFS('CONTAINMENT-LOG 5157-1000'!$D$2:$D$108,'CONTAINMENT-LOG 5157-1000'!$E$2:$E$108,'multiple issues 5157-1000'!$A$45,'CONTAINMENT-LOG 5157-1000'!$A$2:$A$108,'multiple issues 5157-1000'!AC31)</f>
        <v>0</v>
      </c>
      <c r="AD45" s="101">
        <f>SUMIFS('CONTAINMENT-LOG 5157-1000'!$D$2:$D$108,'CONTAINMENT-LOG 5157-1000'!$E$2:$E$108,'multiple issues 5157-1000'!$A$45,'CONTAINMENT-LOG 5157-1000'!$A$2:$A$108,'multiple issues 5157-1000'!AD31)</f>
        <v>0</v>
      </c>
      <c r="AE45" s="101">
        <f>SUMIFS('CONTAINMENT-LOG 5157-1000'!$D$2:$D$108,'CONTAINMENT-LOG 5157-1000'!$E$2:$E$108,'multiple issues 5157-1000'!$A$45,'CONTAINMENT-LOG 5157-1000'!$A$2:$A$108,'multiple issues 5157-1000'!AE31)</f>
        <v>0</v>
      </c>
      <c r="AF45" s="101">
        <f>SUMIFS('CONTAINMENT-LOG 5157-1000'!$D$2:$D$108,'CONTAINMENT-LOG 5157-1000'!$E$2:$E$108,'multiple issues 5157-1000'!$A$45,'CONTAINMENT-LOG 5157-1000'!$A$2:$A$108,'multiple issues 5157-1000'!AF31)</f>
        <v>0</v>
      </c>
      <c r="AG45" s="101">
        <f>SUMIFS('CONTAINMENT-LOG 5157-1000'!$D$2:$D$108,'CONTAINMENT-LOG 5157-1000'!$E$2:$E$108,'multiple issues 5157-1000'!$A$45,'CONTAINMENT-LOG 5157-1000'!$A$2:$A$108,'multiple issues 5157-1000'!AG31)</f>
        <v>0</v>
      </c>
      <c r="AH45" s="101">
        <f>SUMIFS('CONTAINMENT-LOG 5157-1000'!$D$2:$D$108,'CONTAINMENT-LOG 5157-1000'!$E$2:$E$108,'multiple issues 5157-1000'!$A$45,'CONTAINMENT-LOG 5157-1000'!$A$2:$A$108,'multiple issues 5157-1000'!AH31)</f>
        <v>0</v>
      </c>
      <c r="AI45" s="13" t="str">
        <f t="shared" si="3"/>
        <v/>
      </c>
      <c r="AJ45" s="14" t="str">
        <f t="shared" si="4"/>
        <v/>
      </c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</row>
    <row r="46" spans="1:90" s="19" customFormat="1" ht="17.25" customHeight="1" thickBot="1" x14ac:dyDescent="0.2">
      <c r="A46" s="45" t="s">
        <v>10</v>
      </c>
      <c r="B46" s="53"/>
      <c r="C46" s="50">
        <f>SUM(C32:C45)</f>
        <v>138</v>
      </c>
      <c r="D46" s="51">
        <f>SUM(D32:D45)</f>
        <v>46</v>
      </c>
      <c r="E46" s="51">
        <f>SUM(E32:E45)</f>
        <v>92</v>
      </c>
      <c r="F46" s="51">
        <f>SUM(F32:F45)</f>
        <v>626</v>
      </c>
      <c r="G46" s="52">
        <f>SUM(C46:F46)</f>
        <v>902</v>
      </c>
      <c r="H46" s="49">
        <f>G46/$G$47*100</f>
        <v>2.5170219890612793</v>
      </c>
      <c r="I46" s="12"/>
      <c r="J46" s="17">
        <f t="shared" ref="J46:AH46" si="5">SUM(J32:J45)</f>
        <v>15</v>
      </c>
      <c r="K46" s="17">
        <f t="shared" si="5"/>
        <v>431</v>
      </c>
      <c r="L46" s="17">
        <f t="shared" si="5"/>
        <v>0</v>
      </c>
      <c r="M46" s="17">
        <f t="shared" si="5"/>
        <v>0</v>
      </c>
      <c r="N46" s="17">
        <f t="shared" si="5"/>
        <v>0</v>
      </c>
      <c r="O46" s="17">
        <f t="shared" si="5"/>
        <v>0</v>
      </c>
      <c r="P46" s="17">
        <f t="shared" si="5"/>
        <v>0</v>
      </c>
      <c r="Q46" s="17">
        <f t="shared" si="5"/>
        <v>0</v>
      </c>
      <c r="R46" s="17">
        <f t="shared" si="5"/>
        <v>0</v>
      </c>
      <c r="S46" s="17">
        <f t="shared" si="5"/>
        <v>0</v>
      </c>
      <c r="T46" s="17">
        <f t="shared" si="5"/>
        <v>0</v>
      </c>
      <c r="U46" s="17">
        <f t="shared" si="5"/>
        <v>0</v>
      </c>
      <c r="V46" s="17">
        <f t="shared" si="5"/>
        <v>180</v>
      </c>
      <c r="W46" s="17">
        <f t="shared" si="5"/>
        <v>0</v>
      </c>
      <c r="X46" s="17">
        <f t="shared" si="5"/>
        <v>0</v>
      </c>
      <c r="Y46" s="17">
        <f t="shared" si="5"/>
        <v>0</v>
      </c>
      <c r="Z46" s="17">
        <f t="shared" si="5"/>
        <v>0</v>
      </c>
      <c r="AA46" s="17">
        <f t="shared" si="5"/>
        <v>0</v>
      </c>
      <c r="AB46" s="17">
        <f t="shared" si="5"/>
        <v>0</v>
      </c>
      <c r="AC46" s="17">
        <f t="shared" si="5"/>
        <v>0</v>
      </c>
      <c r="AD46" s="17">
        <f t="shared" si="5"/>
        <v>0</v>
      </c>
      <c r="AE46" s="17">
        <f t="shared" si="5"/>
        <v>0</v>
      </c>
      <c r="AF46" s="17">
        <f t="shared" si="5"/>
        <v>0</v>
      </c>
      <c r="AG46" s="17">
        <f t="shared" si="5"/>
        <v>0</v>
      </c>
      <c r="AH46" s="17">
        <f t="shared" si="5"/>
        <v>0</v>
      </c>
      <c r="AI46" s="16">
        <f>SUM(J46:AH46)</f>
        <v>626</v>
      </c>
      <c r="AJ46" s="18">
        <f>AI46/$AI$47*100</f>
        <v>2.9005652858863868</v>
      </c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</row>
    <row r="47" spans="1:90" s="19" customFormat="1" ht="15" thickTop="1" thickBot="1" x14ac:dyDescent="0.2">
      <c r="A47" s="46" t="s">
        <v>11</v>
      </c>
      <c r="B47" s="20"/>
      <c r="C47" s="98">
        <f>Formulas!B6</f>
        <v>8080</v>
      </c>
      <c r="D47" s="99">
        <f>Formulas!B5</f>
        <v>2706</v>
      </c>
      <c r="E47" s="99">
        <f>Formulas!B4</f>
        <v>3468</v>
      </c>
      <c r="F47" s="21">
        <f>SUM(AI47)</f>
        <v>21582</v>
      </c>
      <c r="G47" s="40">
        <f>SUM(C47:F47)</f>
        <v>35836</v>
      </c>
      <c r="H47" s="22"/>
      <c r="I47" s="23"/>
      <c r="J47" s="100">
        <f>SUMIFS('CONTAINMENT-LOG 5157-1000'!$B$2:$B$108,'CONTAINMENT-LOG 5157-1000'!$A$2:$A$108,'multiple issues 5157-1000'!J31)</f>
        <v>4093</v>
      </c>
      <c r="K47" s="100">
        <f>SUMIFS('CONTAINMENT-LOG 5157-1000'!$B$2:$B$108,'CONTAINMENT-LOG 5157-1000'!$A$2:$A$108,'multiple issues 5157-1000'!K31)</f>
        <v>14289</v>
      </c>
      <c r="L47" s="100">
        <f>SUMIFS('CONTAINMENT-LOG 5157-1000'!$B$2:$B$108,'CONTAINMENT-LOG 5157-1000'!$A$2:$A$108,'multiple issues 5157-1000'!L31)</f>
        <v>150</v>
      </c>
      <c r="M47" s="100">
        <f>SUMIFS('CONTAINMENT-LOG 5157-1000'!$B$2:$B$108,'CONTAINMENT-LOG 5157-1000'!$A$2:$A$108,'multiple issues 5157-1000'!M31)</f>
        <v>0</v>
      </c>
      <c r="N47" s="100">
        <f>SUMIFS('CONTAINMENT-LOG 5157-1000'!$B$2:$B$108,'CONTAINMENT-LOG 5157-1000'!$A$2:$A$108,'multiple issues 5157-1000'!N31)</f>
        <v>0</v>
      </c>
      <c r="O47" s="100">
        <f>SUMIFS('CONTAINMENT-LOG 5157-1000'!$B$2:$B$108,'CONTAINMENT-LOG 5157-1000'!$A$2:$A$108,'multiple issues 5157-1000'!O31)</f>
        <v>0</v>
      </c>
      <c r="P47" s="100">
        <f>SUMIFS('CONTAINMENT-LOG 5157-1000'!$B$2:$B$108,'CONTAINMENT-LOG 5157-1000'!$A$2:$A$108,'multiple issues 5157-1000'!P31)</f>
        <v>0</v>
      </c>
      <c r="Q47" s="100">
        <f>SUMIFS('CONTAINMENT-LOG 5157-1000'!$B$2:$B$108,'CONTAINMENT-LOG 5157-1000'!$A$2:$A$108,'multiple issues 5157-1000'!Q31)</f>
        <v>0</v>
      </c>
      <c r="R47" s="118">
        <f>SUMIFS('CONTAINMENT-LOG 5157-1000'!$B$2:$B$108,'CONTAINMENT-LOG 5157-1000'!$A$2:$A$108,'multiple issues 5157-1000'!R31)</f>
        <v>0</v>
      </c>
      <c r="S47" s="100">
        <f>SUMIFS('CONTAINMENT-LOG 5157-1000'!$B$2:$B$108,'CONTAINMENT-LOG 5157-1000'!$A$2:$A$108,'multiple issues 5157-1000'!S31)</f>
        <v>0</v>
      </c>
      <c r="T47" s="100">
        <f>SUMIFS('CONTAINMENT-LOG 5157-1000'!$B$2:$B$108,'CONTAINMENT-LOG 5157-1000'!$A$2:$A$108,'multiple issues 5157-1000'!T31)</f>
        <v>2300</v>
      </c>
      <c r="U47" s="100">
        <f>SUMIFS('CONTAINMENT-LOG 5157-1000'!$B$2:$B$108,'CONTAINMENT-LOG 5157-1000'!$A$2:$A$108,'multiple issues 5157-1000'!U31)</f>
        <v>0</v>
      </c>
      <c r="V47" s="100">
        <f>SUMIFS('CONTAINMENT-LOG 5157-1000'!$B$2:$B$108,'CONTAINMENT-LOG 5157-1000'!$A$2:$A$108,'multiple issues 5157-1000'!V31)</f>
        <v>750</v>
      </c>
      <c r="W47" s="100">
        <f>SUMIFS('CONTAINMENT-LOG 5157-1000'!$B$2:$B$108,'CONTAINMENT-LOG 5157-1000'!$A$2:$A$108,'multiple issues 5157-1000'!W31)</f>
        <v>0</v>
      </c>
      <c r="X47" s="100">
        <f>SUMIFS('CONTAINMENT-LOG 5157-1000'!$B$2:$B$108,'CONTAINMENT-LOG 5157-1000'!$A$2:$A$108,'multiple issues 5157-1000'!X31)</f>
        <v>0</v>
      </c>
      <c r="Y47" s="100">
        <f>SUMIFS('CONTAINMENT-LOG 5157-1000'!$B$2:$B$108,'CONTAINMENT-LOG 5157-1000'!$A$2:$A$108,'multiple issues 5157-1000'!Y31)</f>
        <v>0</v>
      </c>
      <c r="Z47" s="100">
        <f>SUMIFS('CONTAINMENT-LOG 5157-1000'!$B$2:$B$108,'CONTAINMENT-LOG 5157-1000'!$A$2:$A$108,'multiple issues 5157-1000'!Z31)</f>
        <v>0</v>
      </c>
      <c r="AA47" s="100">
        <f>SUMIFS('CONTAINMENT-LOG 5157-1000'!$B$2:$B$108,'CONTAINMENT-LOG 5157-1000'!$A$2:$A$108,'multiple issues 5157-1000'!AA31)</f>
        <v>0</v>
      </c>
      <c r="AB47" s="100">
        <f>SUMIFS('CONTAINMENT-LOG 5157-1000'!$B$2:$B$108,'CONTAINMENT-LOG 5157-1000'!$A$2:$A$108,'multiple issues 5157-1000'!AB31)</f>
        <v>0</v>
      </c>
      <c r="AC47" s="100">
        <f>SUMIFS('CONTAINMENT-LOG 5157-1000'!$B$2:$B$108,'CONTAINMENT-LOG 5157-1000'!$A$2:$A$108,'multiple issues 5157-1000'!AC31)</f>
        <v>0</v>
      </c>
      <c r="AD47" s="100">
        <f>SUMIFS('CONTAINMENT-LOG 5157-1000'!$B$2:$B$108,'CONTAINMENT-LOG 5157-1000'!$A$2:$A$108,'multiple issues 5157-1000'!AD31)</f>
        <v>0</v>
      </c>
      <c r="AE47" s="100">
        <f>SUMIFS('CONTAINMENT-LOG 5157-1000'!$B$2:$B$108,'CONTAINMENT-LOG 5157-1000'!$A$2:$A$108,'multiple issues 5157-1000'!AE31)</f>
        <v>0</v>
      </c>
      <c r="AF47" s="100">
        <f>SUMIFS('CONTAINMENT-LOG 5157-1000'!$B$2:$B$108,'CONTAINMENT-LOG 5157-1000'!$A$2:$A$108,'multiple issues 5157-1000'!AF31)</f>
        <v>0</v>
      </c>
      <c r="AG47" s="100">
        <f>SUMIFS('CONTAINMENT-LOG 5157-1000'!$B$2:$B$108,'CONTAINMENT-LOG 5157-1000'!$A$2:$A$108,'multiple issues 5157-1000'!AG31)</f>
        <v>0</v>
      </c>
      <c r="AH47" s="100">
        <f>SUMIFS('CONTAINMENT-LOG 5157-1000'!$B$2:$B$108,'CONTAINMENT-LOG 5157-1000'!$A$2:$A$108,'multiple issues 5157-1000'!AH31)</f>
        <v>0</v>
      </c>
      <c r="AI47" s="24">
        <f>SUM(J47:AH47)</f>
        <v>21582</v>
      </c>
      <c r="AJ47" s="25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</row>
    <row r="48" spans="1:90" ht="17.25" customHeight="1" thickTop="1" thickBot="1" x14ac:dyDescent="0.2">
      <c r="A48" s="47" t="s">
        <v>12</v>
      </c>
      <c r="B48" s="26"/>
      <c r="C48" s="27">
        <f>IF(C47=0,"",C46/C47*100)</f>
        <v>1.7079207920792081</v>
      </c>
      <c r="D48" s="27">
        <f>IF(D47=0,"",D46/D47*100)</f>
        <v>1.6999260901699924</v>
      </c>
      <c r="E48" s="27">
        <f>IF(E47=0,"",E46/E47*100)</f>
        <v>2.6528258362168398</v>
      </c>
      <c r="F48" s="27">
        <f>IF(F47=0,"",F46/F47*100)</f>
        <v>2.9005652858863868</v>
      </c>
      <c r="G48" s="28"/>
      <c r="H48" s="29"/>
      <c r="I48" s="30"/>
      <c r="J48" s="31">
        <f t="shared" ref="J48:U48" si="6">IF(J47=0,"",J46/J47*100)</f>
        <v>0.36647935499633522</v>
      </c>
      <c r="K48" s="31">
        <f t="shared" si="6"/>
        <v>3.0163062495626005</v>
      </c>
      <c r="L48" s="31">
        <f t="shared" si="6"/>
        <v>0</v>
      </c>
      <c r="M48" s="31" t="str">
        <f t="shared" si="6"/>
        <v/>
      </c>
      <c r="N48" s="31" t="str">
        <f t="shared" si="6"/>
        <v/>
      </c>
      <c r="O48" s="42" t="str">
        <f t="shared" si="6"/>
        <v/>
      </c>
      <c r="P48" s="42" t="str">
        <f t="shared" si="6"/>
        <v/>
      </c>
      <c r="Q48" s="42" t="str">
        <f t="shared" si="6"/>
        <v/>
      </c>
      <c r="R48" s="31" t="str">
        <f t="shared" si="6"/>
        <v/>
      </c>
      <c r="S48" s="41" t="str">
        <f t="shared" si="6"/>
        <v/>
      </c>
      <c r="T48" s="41">
        <f t="shared" si="6"/>
        <v>0</v>
      </c>
      <c r="U48" s="41" t="str">
        <f t="shared" si="6"/>
        <v/>
      </c>
      <c r="V48" s="41">
        <f t="shared" ref="V48:AH48" si="7">IF(V47=0,"",V46/V47*100)</f>
        <v>24</v>
      </c>
      <c r="W48" s="41" t="str">
        <f t="shared" si="7"/>
        <v/>
      </c>
      <c r="X48" s="41" t="str">
        <f t="shared" si="7"/>
        <v/>
      </c>
      <c r="Y48" s="41" t="str">
        <f t="shared" si="7"/>
        <v/>
      </c>
      <c r="Z48" s="41" t="str">
        <f t="shared" si="7"/>
        <v/>
      </c>
      <c r="AA48" s="41" t="str">
        <f t="shared" si="7"/>
        <v/>
      </c>
      <c r="AB48" s="31" t="str">
        <f t="shared" si="7"/>
        <v/>
      </c>
      <c r="AC48" s="31" t="str">
        <f t="shared" si="7"/>
        <v/>
      </c>
      <c r="AD48" s="31" t="str">
        <f t="shared" si="7"/>
        <v/>
      </c>
      <c r="AE48" s="31" t="str">
        <f t="shared" si="7"/>
        <v/>
      </c>
      <c r="AF48" s="31" t="str">
        <f t="shared" si="7"/>
        <v/>
      </c>
      <c r="AG48" s="31" t="str">
        <f t="shared" si="7"/>
        <v/>
      </c>
      <c r="AH48" s="32" t="str">
        <f t="shared" si="7"/>
        <v/>
      </c>
      <c r="AI48" s="33"/>
      <c r="AJ48" s="3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</row>
    <row r="49" spans="1:90" ht="17.25" customHeight="1" thickTop="1" x14ac:dyDescent="0.15">
      <c r="F49" t="s">
        <v>13</v>
      </c>
      <c r="J49" s="35">
        <f>IF(J48="","",AVERAGE(J48))</f>
        <v>0.36647935499633522</v>
      </c>
      <c r="K49" s="35">
        <f>IF(K48="","",AVERAGE(J48:K48))</f>
        <v>1.6913928022794678</v>
      </c>
      <c r="L49" s="35">
        <f>IF(L48="","",AVERAGE(K48:L48))</f>
        <v>1.5081531247813003</v>
      </c>
      <c r="M49" s="35" t="str">
        <f>IF(M48="","",AVERAGE(L48:M48))</f>
        <v/>
      </c>
      <c r="N49" s="35" t="str">
        <f>IF(N48="","",AVERAGE(J48:N48))</f>
        <v/>
      </c>
      <c r="O49" s="35" t="str">
        <f>IF(O48="","",AVERAGE(J48:O48))</f>
        <v/>
      </c>
      <c r="P49" s="35" t="str">
        <f>IF(P48="","",AVERAGE(J48:P48))</f>
        <v/>
      </c>
      <c r="Q49" s="35" t="str">
        <f>IF(Q48="","",AVERAGE(K48:Q48))</f>
        <v/>
      </c>
      <c r="R49" s="35" t="str">
        <f>IF(R48="","",AVERAGE(N48:R48))</f>
        <v/>
      </c>
      <c r="S49" s="35" t="str">
        <f t="shared" ref="S49:AH49" si="8">IF(S48="","",AVERAGE(O48:S48))</f>
        <v/>
      </c>
      <c r="T49" s="35">
        <f t="shared" si="8"/>
        <v>0</v>
      </c>
      <c r="U49" s="35" t="str">
        <f t="shared" si="8"/>
        <v/>
      </c>
      <c r="V49" s="35">
        <f t="shared" si="8"/>
        <v>12</v>
      </c>
      <c r="W49" s="35" t="str">
        <f t="shared" si="8"/>
        <v/>
      </c>
      <c r="X49" s="35" t="str">
        <f t="shared" si="8"/>
        <v/>
      </c>
      <c r="Y49" s="35" t="str">
        <f t="shared" si="8"/>
        <v/>
      </c>
      <c r="Z49" s="35" t="str">
        <f t="shared" si="8"/>
        <v/>
      </c>
      <c r="AA49" s="35" t="str">
        <f t="shared" si="8"/>
        <v/>
      </c>
      <c r="AB49" s="35" t="str">
        <f t="shared" si="8"/>
        <v/>
      </c>
      <c r="AC49" s="35" t="str">
        <f t="shared" si="8"/>
        <v/>
      </c>
      <c r="AD49" s="35" t="str">
        <f t="shared" si="8"/>
        <v/>
      </c>
      <c r="AE49" s="35" t="str">
        <f t="shared" si="8"/>
        <v/>
      </c>
      <c r="AF49" s="35" t="str">
        <f t="shared" si="8"/>
        <v/>
      </c>
      <c r="AG49" s="35" t="str">
        <f t="shared" si="8"/>
        <v/>
      </c>
      <c r="AH49" s="35" t="str">
        <f t="shared" si="8"/>
        <v/>
      </c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</row>
    <row r="50" spans="1:90" ht="17.25" customHeight="1" x14ac:dyDescent="0.15"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</row>
    <row r="51" spans="1:90" ht="17.25" customHeight="1" x14ac:dyDescent="0.15"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</row>
    <row r="52" spans="1:90" ht="45" customHeight="1" x14ac:dyDescent="0.15">
      <c r="A52" s="36" t="s">
        <v>14</v>
      </c>
      <c r="C52" s="37" t="str">
        <f>C31</f>
        <v>Period 1</v>
      </c>
      <c r="D52" s="37" t="str">
        <f>D31</f>
        <v>Period 2</v>
      </c>
      <c r="E52" s="37" t="str">
        <f>E31</f>
        <v>period 3</v>
      </c>
      <c r="F52" s="37" t="str">
        <f>F31</f>
        <v>current period</v>
      </c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</row>
    <row r="53" spans="1:90" x14ac:dyDescent="0.15">
      <c r="A53" s="62" t="s">
        <v>26</v>
      </c>
      <c r="C53" s="38">
        <f>IF(C47="","",C32/C47)</f>
        <v>8.6633663366336635E-4</v>
      </c>
      <c r="D53" s="38">
        <f>IF(D47="","",D32/D47)</f>
        <v>7.7605321507760536E-3</v>
      </c>
      <c r="E53" s="38">
        <f>IF(E47="","",E32/E47)</f>
        <v>0</v>
      </c>
      <c r="F53" s="38">
        <f>IF(F47="","",F32/F47)</f>
        <v>2.098971365026411E-2</v>
      </c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</row>
    <row r="54" spans="1:90" x14ac:dyDescent="0.15">
      <c r="A54" s="62" t="s">
        <v>27</v>
      </c>
      <c r="C54" s="38">
        <f>IF(C47="","",C33/C47)</f>
        <v>6.5594059405940592E-3</v>
      </c>
      <c r="D54" s="38">
        <f>IF(D47="","",D33/D47)</f>
        <v>0</v>
      </c>
      <c r="E54" s="38">
        <f>IF(E47="","",E33/E47)</f>
        <v>0</v>
      </c>
      <c r="F54" s="38">
        <f>IF(F47="","",F33/F47)</f>
        <v>0</v>
      </c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</row>
    <row r="55" spans="1:90" x14ac:dyDescent="0.15">
      <c r="A55" s="62" t="s">
        <v>15</v>
      </c>
      <c r="C55" s="38">
        <f>IF(C47="","",C34/C47)</f>
        <v>6.1881188118811882E-4</v>
      </c>
      <c r="D55" s="38">
        <f>IF(D47="","",D34/D47)</f>
        <v>9.2387287509238733E-3</v>
      </c>
      <c r="E55" s="38">
        <f>IF(E47="","",E34/E47)</f>
        <v>0</v>
      </c>
      <c r="F55" s="38">
        <f>IF(F47="","",F34/F47)</f>
        <v>6.9502363080344736E-4</v>
      </c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</row>
    <row r="56" spans="1:90" x14ac:dyDescent="0.15">
      <c r="A56" s="62" t="s">
        <v>28</v>
      </c>
      <c r="C56" s="38">
        <f>IF(C47="","",C35/C47)</f>
        <v>1.6089108910891088E-3</v>
      </c>
      <c r="D56" s="38">
        <f>IF(D47="","",D35/D47)</f>
        <v>0</v>
      </c>
      <c r="E56" s="38">
        <f>IF(E47="","",E35/E47)</f>
        <v>2.0761245674740483E-2</v>
      </c>
      <c r="F56" s="38">
        <f>IF(F47="","",F35/F47)</f>
        <v>0</v>
      </c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</row>
    <row r="57" spans="1:90" x14ac:dyDescent="0.15">
      <c r="A57" s="62" t="s">
        <v>29</v>
      </c>
      <c r="C57" s="38">
        <f>IF(C47="","",C36/C47)</f>
        <v>4.3316831683168321E-3</v>
      </c>
      <c r="D57" s="38">
        <f>IF(D47="","",D36/D47)</f>
        <v>0</v>
      </c>
      <c r="E57" s="38">
        <f>IF(E47="","",E36/E47)</f>
        <v>5.7670126874279125E-3</v>
      </c>
      <c r="F57" s="38">
        <f>IF(F47="","",F36/F47)</f>
        <v>9.2669817440459645E-4</v>
      </c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</row>
    <row r="58" spans="1:90" x14ac:dyDescent="0.15">
      <c r="A58" s="62" t="s">
        <v>30</v>
      </c>
      <c r="C58" s="38">
        <f>IF(C47="","",C37/C47)</f>
        <v>3.0940594059405942E-3</v>
      </c>
      <c r="D58" s="38">
        <f>IF(D47="","",D37/D47)</f>
        <v>0</v>
      </c>
      <c r="E58" s="38">
        <f>IF(E47="","",E37/E47)</f>
        <v>0</v>
      </c>
      <c r="F58" s="38">
        <f>IF(F47="","",F37/F47)</f>
        <v>6.3942174033917156E-3</v>
      </c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</row>
    <row r="59" spans="1:90" x14ac:dyDescent="0.15"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</row>
    <row r="60" spans="1:90" x14ac:dyDescent="0.15"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</row>
    <row r="61" spans="1:90" x14ac:dyDescent="0.15"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</row>
    <row r="62" spans="1:90" x14ac:dyDescent="0.15"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</row>
    <row r="63" spans="1:90" x14ac:dyDescent="0.15"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</row>
    <row r="64" spans="1:90" x14ac:dyDescent="0.15"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</row>
    <row r="65" spans="39:90" x14ac:dyDescent="0.15"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</row>
    <row r="66" spans="39:90" x14ac:dyDescent="0.15"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</row>
    <row r="67" spans="39:90" x14ac:dyDescent="0.15"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</row>
    <row r="68" spans="39:90" x14ac:dyDescent="0.15"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</row>
    <row r="69" spans="39:90" x14ac:dyDescent="0.15"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</row>
    <row r="70" spans="39:90" x14ac:dyDescent="0.15"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</row>
    <row r="71" spans="39:90" x14ac:dyDescent="0.15"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</row>
    <row r="72" spans="39:90" x14ac:dyDescent="0.15"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</row>
    <row r="73" spans="39:90" x14ac:dyDescent="0.15"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</row>
    <row r="74" spans="39:90" x14ac:dyDescent="0.15"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</row>
    <row r="75" spans="39:90" x14ac:dyDescent="0.15"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</row>
    <row r="76" spans="39:90" x14ac:dyDescent="0.15"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</row>
    <row r="77" spans="39:90" x14ac:dyDescent="0.15"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</row>
    <row r="78" spans="39:90" x14ac:dyDescent="0.15"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</row>
    <row r="79" spans="39:90" x14ac:dyDescent="0.15"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</row>
    <row r="80" spans="39:90" x14ac:dyDescent="0.15"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</row>
    <row r="81" spans="39:90" x14ac:dyDescent="0.15"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</row>
    <row r="82" spans="39:90" x14ac:dyDescent="0.15"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</row>
    <row r="83" spans="39:90" x14ac:dyDescent="0.15"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</row>
    <row r="84" spans="39:90" x14ac:dyDescent="0.15"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</row>
    <row r="85" spans="39:90" x14ac:dyDescent="0.15"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</row>
    <row r="86" spans="39:90" x14ac:dyDescent="0.15"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</row>
    <row r="87" spans="39:90" x14ac:dyDescent="0.15"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</row>
    <row r="88" spans="39:90" x14ac:dyDescent="0.15"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</row>
    <row r="89" spans="39:90" x14ac:dyDescent="0.15"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</row>
    <row r="90" spans="39:90" x14ac:dyDescent="0.15"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</row>
    <row r="91" spans="39:90" x14ac:dyDescent="0.15"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</row>
    <row r="92" spans="39:90" x14ac:dyDescent="0.15"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</row>
    <row r="93" spans="39:90" x14ac:dyDescent="0.15"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</row>
    <row r="94" spans="39:90" x14ac:dyDescent="0.15"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</row>
    <row r="95" spans="39:90" x14ac:dyDescent="0.15"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</row>
    <row r="96" spans="39:90" x14ac:dyDescent="0.15"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</row>
    <row r="97" spans="39:90" x14ac:dyDescent="0.15"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</row>
    <row r="98" spans="39:90" x14ac:dyDescent="0.15"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</row>
    <row r="99" spans="39:90" x14ac:dyDescent="0.15"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</row>
    <row r="100" spans="39:90" x14ac:dyDescent="0.15"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</row>
    <row r="101" spans="39:90" x14ac:dyDescent="0.15"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</row>
    <row r="102" spans="39:90" x14ac:dyDescent="0.15"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</row>
    <row r="103" spans="39:90" x14ac:dyDescent="0.15"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</row>
    <row r="104" spans="39:90" x14ac:dyDescent="0.15"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</row>
    <row r="105" spans="39:90" x14ac:dyDescent="0.15"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</row>
    <row r="106" spans="39:90" x14ac:dyDescent="0.15"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</row>
    <row r="107" spans="39:90" x14ac:dyDescent="0.15"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</row>
    <row r="108" spans="39:90" x14ac:dyDescent="0.15"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</row>
    <row r="109" spans="39:90" x14ac:dyDescent="0.15"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</row>
    <row r="110" spans="39:90" x14ac:dyDescent="0.15"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</row>
    <row r="111" spans="39:90" x14ac:dyDescent="0.15"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</row>
    <row r="112" spans="39:90" x14ac:dyDescent="0.15"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</row>
    <row r="113" spans="39:90" x14ac:dyDescent="0.15"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</row>
    <row r="114" spans="39:90" x14ac:dyDescent="0.15"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</row>
    <row r="115" spans="39:90" x14ac:dyDescent="0.15"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</row>
    <row r="116" spans="39:90" x14ac:dyDescent="0.15"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</row>
    <row r="117" spans="39:90" x14ac:dyDescent="0.15"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</row>
    <row r="118" spans="39:90" x14ac:dyDescent="0.15"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</row>
    <row r="119" spans="39:90" x14ac:dyDescent="0.15"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</row>
    <row r="120" spans="39:90" x14ac:dyDescent="0.15"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</row>
    <row r="121" spans="39:90" x14ac:dyDescent="0.15"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</row>
    <row r="122" spans="39:90" x14ac:dyDescent="0.15"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</row>
    <row r="123" spans="39:90" x14ac:dyDescent="0.15"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</row>
    <row r="124" spans="39:90" x14ac:dyDescent="0.15"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</row>
    <row r="125" spans="39:90" x14ac:dyDescent="0.15"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</row>
    <row r="126" spans="39:90" x14ac:dyDescent="0.15"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</row>
    <row r="127" spans="39:90" x14ac:dyDescent="0.15"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</row>
    <row r="128" spans="39:90" x14ac:dyDescent="0.15"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</row>
    <row r="129" spans="39:90" x14ac:dyDescent="0.15"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</row>
    <row r="130" spans="39:90" x14ac:dyDescent="0.15"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</row>
    <row r="131" spans="39:90" x14ac:dyDescent="0.15"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</row>
    <row r="132" spans="39:90" x14ac:dyDescent="0.15"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</row>
    <row r="133" spans="39:90" x14ac:dyDescent="0.15"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</row>
    <row r="134" spans="39:90" x14ac:dyDescent="0.15"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</row>
    <row r="135" spans="39:90" x14ac:dyDescent="0.15"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</row>
    <row r="136" spans="39:90" x14ac:dyDescent="0.15"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</row>
    <row r="137" spans="39:90" x14ac:dyDescent="0.15"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</row>
    <row r="138" spans="39:90" x14ac:dyDescent="0.15"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</row>
    <row r="139" spans="39:90" x14ac:dyDescent="0.15"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</row>
    <row r="140" spans="39:90" x14ac:dyDescent="0.15"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</row>
    <row r="141" spans="39:90" x14ac:dyDescent="0.15"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</row>
    <row r="142" spans="39:90" x14ac:dyDescent="0.15"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</row>
    <row r="143" spans="39:90" x14ac:dyDescent="0.15"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</row>
    <row r="144" spans="39:90" x14ac:dyDescent="0.15"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</row>
    <row r="145" spans="39:90" x14ac:dyDescent="0.15"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</row>
    <row r="146" spans="39:90" x14ac:dyDescent="0.15"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J146" s="44"/>
      <c r="CK146" s="44"/>
      <c r="CL146" s="44"/>
    </row>
    <row r="147" spans="39:90" x14ac:dyDescent="0.15"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</row>
    <row r="148" spans="39:90" x14ac:dyDescent="0.15"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</row>
    <row r="149" spans="39:90" x14ac:dyDescent="0.15"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</row>
    <row r="150" spans="39:90" x14ac:dyDescent="0.15"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</row>
    <row r="151" spans="39:90" x14ac:dyDescent="0.15"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</row>
    <row r="152" spans="39:90" x14ac:dyDescent="0.15"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</row>
    <row r="153" spans="39:90" x14ac:dyDescent="0.15"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</row>
    <row r="154" spans="39:90" x14ac:dyDescent="0.15"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</row>
    <row r="155" spans="39:90" x14ac:dyDescent="0.15"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</row>
    <row r="156" spans="39:90" x14ac:dyDescent="0.15"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</row>
    <row r="157" spans="39:90" x14ac:dyDescent="0.15"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</row>
    <row r="158" spans="39:90" x14ac:dyDescent="0.15"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</row>
    <row r="159" spans="39:90" x14ac:dyDescent="0.15"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</row>
    <row r="160" spans="39:90" x14ac:dyDescent="0.15"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</row>
    <row r="161" spans="39:90" x14ac:dyDescent="0.15"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</row>
    <row r="162" spans="39:90" x14ac:dyDescent="0.15"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</row>
    <row r="163" spans="39:90" x14ac:dyDescent="0.15"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</row>
    <row r="164" spans="39:90" x14ac:dyDescent="0.15"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</row>
    <row r="165" spans="39:90" x14ac:dyDescent="0.15"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</row>
    <row r="166" spans="39:90" x14ac:dyDescent="0.15"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</row>
    <row r="167" spans="39:90" x14ac:dyDescent="0.15"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</row>
    <row r="168" spans="39:90" x14ac:dyDescent="0.15"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</row>
    <row r="169" spans="39:90" x14ac:dyDescent="0.15"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</row>
    <row r="170" spans="39:90" x14ac:dyDescent="0.15"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</row>
    <row r="171" spans="39:90" x14ac:dyDescent="0.15"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</row>
    <row r="172" spans="39:90" x14ac:dyDescent="0.15"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</row>
    <row r="173" spans="39:90" x14ac:dyDescent="0.15"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</row>
    <row r="174" spans="39:90" x14ac:dyDescent="0.15"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</row>
    <row r="175" spans="39:90" x14ac:dyDescent="0.15"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  <c r="CB175" s="44"/>
      <c r="CC175" s="44"/>
      <c r="CD175" s="44"/>
      <c r="CE175" s="44"/>
      <c r="CF175" s="44"/>
      <c r="CG175" s="44"/>
      <c r="CH175" s="44"/>
      <c r="CI175" s="44"/>
      <c r="CJ175" s="44"/>
      <c r="CK175" s="44"/>
      <c r="CL175" s="44"/>
    </row>
    <row r="176" spans="39:90" x14ac:dyDescent="0.15"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</row>
    <row r="177" spans="39:90" x14ac:dyDescent="0.15"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  <c r="BS177" s="44"/>
      <c r="BT177" s="44"/>
      <c r="BU177" s="44"/>
      <c r="BV177" s="44"/>
      <c r="BW177" s="44"/>
      <c r="BX177" s="44"/>
      <c r="BY177" s="44"/>
      <c r="BZ177" s="44"/>
      <c r="CA177" s="44"/>
      <c r="CB177" s="44"/>
      <c r="CC177" s="44"/>
      <c r="CD177" s="44"/>
      <c r="CE177" s="44"/>
      <c r="CF177" s="44"/>
      <c r="CG177" s="44"/>
      <c r="CH177" s="44"/>
      <c r="CI177" s="44"/>
      <c r="CJ177" s="44"/>
      <c r="CK177" s="44"/>
      <c r="CL177" s="44"/>
    </row>
    <row r="178" spans="39:90" x14ac:dyDescent="0.15"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</row>
    <row r="179" spans="39:90" x14ac:dyDescent="0.15"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44"/>
      <c r="BR179" s="44"/>
      <c r="BS179" s="44"/>
      <c r="BT179" s="44"/>
      <c r="BU179" s="44"/>
      <c r="BV179" s="44"/>
      <c r="BW179" s="44"/>
      <c r="BX179" s="44"/>
      <c r="BY179" s="44"/>
      <c r="BZ179" s="44"/>
      <c r="CA179" s="44"/>
      <c r="CB179" s="44"/>
      <c r="CC179" s="44"/>
      <c r="CD179" s="44"/>
      <c r="CE179" s="44"/>
      <c r="CF179" s="44"/>
      <c r="CG179" s="44"/>
      <c r="CH179" s="44"/>
      <c r="CI179" s="44"/>
      <c r="CJ179" s="44"/>
      <c r="CK179" s="44"/>
      <c r="CL179" s="44"/>
    </row>
    <row r="180" spans="39:90" x14ac:dyDescent="0.15"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</row>
    <row r="181" spans="39:90" x14ac:dyDescent="0.15"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  <c r="BS181" s="44"/>
      <c r="BT181" s="44"/>
      <c r="BU181" s="44"/>
      <c r="BV181" s="44"/>
      <c r="BW181" s="44"/>
      <c r="BX181" s="44"/>
      <c r="BY181" s="44"/>
      <c r="BZ181" s="44"/>
      <c r="CA181" s="44"/>
      <c r="CB181" s="44"/>
      <c r="CC181" s="44"/>
      <c r="CD181" s="44"/>
      <c r="CE181" s="44"/>
      <c r="CF181" s="44"/>
      <c r="CG181" s="44"/>
      <c r="CH181" s="44"/>
      <c r="CI181" s="44"/>
      <c r="CJ181" s="44"/>
      <c r="CK181" s="44"/>
      <c r="CL181" s="44"/>
    </row>
    <row r="182" spans="39:90" x14ac:dyDescent="0.15"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</row>
    <row r="183" spans="39:90" x14ac:dyDescent="0.15"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44"/>
      <c r="BR183" s="44"/>
      <c r="BS183" s="44"/>
      <c r="BT183" s="44"/>
      <c r="BU183" s="44"/>
      <c r="BV183" s="44"/>
      <c r="BW183" s="44"/>
      <c r="BX183" s="44"/>
      <c r="BY183" s="44"/>
      <c r="BZ183" s="44"/>
      <c r="CA183" s="44"/>
      <c r="CB183" s="44"/>
      <c r="CC183" s="44"/>
      <c r="CD183" s="44"/>
      <c r="CE183" s="44"/>
      <c r="CF183" s="44"/>
      <c r="CG183" s="44"/>
      <c r="CH183" s="44"/>
      <c r="CI183" s="44"/>
      <c r="CJ183" s="44"/>
      <c r="CK183" s="44"/>
      <c r="CL183" s="44"/>
    </row>
    <row r="184" spans="39:90" x14ac:dyDescent="0.15"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</row>
    <row r="185" spans="39:90" x14ac:dyDescent="0.15"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  <c r="CB185" s="44"/>
      <c r="CC185" s="44"/>
      <c r="CD185" s="44"/>
      <c r="CE185" s="44"/>
      <c r="CF185" s="44"/>
      <c r="CG185" s="44"/>
      <c r="CH185" s="44"/>
      <c r="CI185" s="44"/>
      <c r="CJ185" s="44"/>
      <c r="CK185" s="44"/>
      <c r="CL185" s="44"/>
    </row>
    <row r="186" spans="39:90" x14ac:dyDescent="0.15"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</row>
    <row r="187" spans="39:90" x14ac:dyDescent="0.15"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44"/>
      <c r="BR187" s="44"/>
      <c r="BS187" s="44"/>
      <c r="BT187" s="44"/>
      <c r="BU187" s="44"/>
      <c r="BV187" s="44"/>
      <c r="BW187" s="44"/>
      <c r="BX187" s="44"/>
      <c r="BY187" s="44"/>
      <c r="BZ187" s="44"/>
      <c r="CA187" s="44"/>
      <c r="CB187" s="44"/>
      <c r="CC187" s="44"/>
      <c r="CD187" s="44"/>
      <c r="CE187" s="44"/>
      <c r="CF187" s="44"/>
      <c r="CG187" s="44"/>
      <c r="CH187" s="44"/>
      <c r="CI187" s="44"/>
      <c r="CJ187" s="44"/>
      <c r="CK187" s="44"/>
      <c r="CL187" s="44"/>
    </row>
    <row r="188" spans="39:90" x14ac:dyDescent="0.15"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</row>
    <row r="189" spans="39:90" x14ac:dyDescent="0.15"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44"/>
      <c r="BR189" s="44"/>
      <c r="BS189" s="44"/>
      <c r="BT189" s="44"/>
      <c r="BU189" s="44"/>
      <c r="BV189" s="44"/>
      <c r="BW189" s="44"/>
      <c r="BX189" s="44"/>
      <c r="BY189" s="44"/>
      <c r="BZ189" s="44"/>
      <c r="CA189" s="44"/>
      <c r="CB189" s="44"/>
      <c r="CC189" s="44"/>
      <c r="CD189" s="44"/>
      <c r="CE189" s="44"/>
      <c r="CF189" s="44"/>
      <c r="CG189" s="44"/>
      <c r="CH189" s="44"/>
      <c r="CI189" s="44"/>
      <c r="CJ189" s="44"/>
      <c r="CK189" s="44"/>
      <c r="CL189" s="44"/>
    </row>
    <row r="190" spans="39:90" x14ac:dyDescent="0.15"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</row>
    <row r="191" spans="39:90" x14ac:dyDescent="0.15"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44"/>
      <c r="BR191" s="44"/>
      <c r="BS191" s="44"/>
      <c r="BT191" s="44"/>
      <c r="BU191" s="44"/>
      <c r="BV191" s="44"/>
      <c r="BW191" s="44"/>
      <c r="BX191" s="44"/>
      <c r="BY191" s="44"/>
      <c r="BZ191" s="44"/>
      <c r="CA191" s="44"/>
      <c r="CB191" s="44"/>
      <c r="CC191" s="44"/>
      <c r="CD191" s="44"/>
      <c r="CE191" s="44"/>
      <c r="CF191" s="44"/>
      <c r="CG191" s="44"/>
      <c r="CH191" s="44"/>
      <c r="CI191" s="44"/>
      <c r="CJ191" s="44"/>
      <c r="CK191" s="44"/>
      <c r="CL191" s="44"/>
    </row>
    <row r="192" spans="39:90" x14ac:dyDescent="0.15"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</row>
    <row r="193" spans="39:90" x14ac:dyDescent="0.15"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44"/>
      <c r="BR193" s="44"/>
      <c r="BS193" s="44"/>
      <c r="BT193" s="44"/>
      <c r="BU193" s="44"/>
      <c r="BV193" s="44"/>
      <c r="BW193" s="44"/>
      <c r="BX193" s="44"/>
      <c r="BY193" s="44"/>
      <c r="BZ193" s="44"/>
      <c r="CA193" s="44"/>
      <c r="CB193" s="44"/>
      <c r="CC193" s="44"/>
      <c r="CD193" s="44"/>
      <c r="CE193" s="44"/>
      <c r="CF193" s="44"/>
      <c r="CG193" s="44"/>
      <c r="CH193" s="44"/>
      <c r="CI193" s="44"/>
      <c r="CJ193" s="44"/>
      <c r="CK193" s="44"/>
      <c r="CL193" s="44"/>
    </row>
    <row r="194" spans="39:90" x14ac:dyDescent="0.15"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</row>
    <row r="195" spans="39:90" x14ac:dyDescent="0.15"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44"/>
      <c r="BR195" s="44"/>
      <c r="BS195" s="44"/>
      <c r="BT195" s="44"/>
      <c r="BU195" s="44"/>
      <c r="BV195" s="44"/>
      <c r="BW195" s="44"/>
      <c r="BX195" s="44"/>
      <c r="BY195" s="44"/>
      <c r="BZ195" s="44"/>
      <c r="CA195" s="44"/>
      <c r="CB195" s="44"/>
      <c r="CC195" s="44"/>
      <c r="CD195" s="44"/>
      <c r="CE195" s="44"/>
      <c r="CF195" s="44"/>
      <c r="CG195" s="44"/>
      <c r="CH195" s="44"/>
      <c r="CI195" s="44"/>
      <c r="CJ195" s="44"/>
      <c r="CK195" s="44"/>
      <c r="CL195" s="44"/>
    </row>
    <row r="196" spans="39:90" x14ac:dyDescent="0.15"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</row>
    <row r="197" spans="39:90" x14ac:dyDescent="0.15"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44"/>
      <c r="BR197" s="44"/>
      <c r="BS197" s="44"/>
      <c r="BT197" s="44"/>
      <c r="BU197" s="44"/>
      <c r="BV197" s="44"/>
      <c r="BW197" s="44"/>
      <c r="BX197" s="44"/>
      <c r="BY197" s="44"/>
      <c r="BZ197" s="44"/>
      <c r="CA197" s="44"/>
      <c r="CB197" s="44"/>
      <c r="CC197" s="44"/>
      <c r="CD197" s="44"/>
      <c r="CE197" s="44"/>
      <c r="CF197" s="44"/>
      <c r="CG197" s="44"/>
      <c r="CH197" s="44"/>
      <c r="CI197" s="44"/>
      <c r="CJ197" s="44"/>
      <c r="CK197" s="44"/>
      <c r="CL197" s="44"/>
    </row>
    <row r="198" spans="39:90" x14ac:dyDescent="0.15"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</row>
    <row r="199" spans="39:90" x14ac:dyDescent="0.15"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44"/>
      <c r="BR199" s="44"/>
      <c r="BS199" s="44"/>
      <c r="BT199" s="44"/>
      <c r="BU199" s="44"/>
      <c r="BV199" s="44"/>
      <c r="BW199" s="44"/>
      <c r="BX199" s="44"/>
      <c r="BY199" s="44"/>
      <c r="BZ199" s="44"/>
      <c r="CA199" s="44"/>
      <c r="CB199" s="44"/>
      <c r="CC199" s="44"/>
      <c r="CD199" s="44"/>
      <c r="CE199" s="44"/>
      <c r="CF199" s="44"/>
      <c r="CG199" s="44"/>
      <c r="CH199" s="44"/>
      <c r="CI199" s="44"/>
      <c r="CJ199" s="44"/>
      <c r="CK199" s="44"/>
      <c r="CL199" s="44"/>
    </row>
    <row r="200" spans="39:90" x14ac:dyDescent="0.15"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</row>
    <row r="201" spans="39:90" x14ac:dyDescent="0.15"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44"/>
      <c r="BR201" s="44"/>
      <c r="BS201" s="44"/>
      <c r="BT201" s="44"/>
      <c r="BU201" s="44"/>
      <c r="BV201" s="44"/>
      <c r="BW201" s="44"/>
      <c r="BX201" s="44"/>
      <c r="BY201" s="44"/>
      <c r="BZ201" s="44"/>
      <c r="CA201" s="44"/>
      <c r="CB201" s="44"/>
      <c r="CC201" s="44"/>
      <c r="CD201" s="44"/>
      <c r="CE201" s="44"/>
      <c r="CF201" s="44"/>
      <c r="CG201" s="44"/>
      <c r="CH201" s="44"/>
      <c r="CI201" s="44"/>
      <c r="CJ201" s="44"/>
      <c r="CK201" s="44"/>
      <c r="CL201" s="44"/>
    </row>
    <row r="202" spans="39:90" x14ac:dyDescent="0.15"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</row>
    <row r="203" spans="39:90" x14ac:dyDescent="0.15"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  <c r="CB203" s="44"/>
      <c r="CC203" s="44"/>
      <c r="CD203" s="44"/>
      <c r="CE203" s="44"/>
      <c r="CF203" s="44"/>
      <c r="CG203" s="44"/>
      <c r="CH203" s="44"/>
      <c r="CI203" s="44"/>
      <c r="CJ203" s="44"/>
      <c r="CK203" s="44"/>
      <c r="CL203" s="44"/>
    </row>
    <row r="204" spans="39:90" x14ac:dyDescent="0.15"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</row>
    <row r="205" spans="39:90" x14ac:dyDescent="0.15"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44"/>
      <c r="BR205" s="44"/>
      <c r="BS205" s="44"/>
      <c r="BT205" s="44"/>
      <c r="BU205" s="44"/>
      <c r="BV205" s="44"/>
      <c r="BW205" s="44"/>
      <c r="BX205" s="44"/>
      <c r="BY205" s="44"/>
      <c r="BZ205" s="44"/>
      <c r="CA205" s="44"/>
      <c r="CB205" s="44"/>
      <c r="CC205" s="44"/>
      <c r="CD205" s="44"/>
      <c r="CE205" s="44"/>
      <c r="CF205" s="44"/>
      <c r="CG205" s="44"/>
      <c r="CH205" s="44"/>
      <c r="CI205" s="44"/>
      <c r="CJ205" s="44"/>
      <c r="CK205" s="44"/>
      <c r="CL205" s="44"/>
    </row>
    <row r="206" spans="39:90" x14ac:dyDescent="0.15"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J206" s="44"/>
      <c r="CK206" s="44"/>
      <c r="CL206" s="44"/>
    </row>
    <row r="207" spans="39:90" x14ac:dyDescent="0.15"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J207" s="44"/>
      <c r="CK207" s="44"/>
      <c r="CL207" s="44"/>
    </row>
    <row r="208" spans="39:90" x14ac:dyDescent="0.15"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</row>
    <row r="209" spans="39:90" x14ac:dyDescent="0.15"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44"/>
      <c r="BR209" s="44"/>
      <c r="BS209" s="44"/>
      <c r="BT209" s="44"/>
      <c r="BU209" s="44"/>
      <c r="BV209" s="44"/>
      <c r="BW209" s="44"/>
      <c r="BX209" s="44"/>
      <c r="BY209" s="44"/>
      <c r="BZ209" s="44"/>
      <c r="CA209" s="44"/>
      <c r="CB209" s="44"/>
      <c r="CC209" s="44"/>
      <c r="CD209" s="44"/>
      <c r="CE209" s="44"/>
      <c r="CF209" s="44"/>
      <c r="CG209" s="44"/>
      <c r="CH209" s="44"/>
      <c r="CI209" s="44"/>
      <c r="CJ209" s="44"/>
      <c r="CK209" s="44"/>
      <c r="CL209" s="44"/>
    </row>
    <row r="210" spans="39:90" x14ac:dyDescent="0.15"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</row>
    <row r="211" spans="39:90" x14ac:dyDescent="0.15"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44"/>
      <c r="BR211" s="44"/>
      <c r="BS211" s="44"/>
      <c r="BT211" s="44"/>
      <c r="BU211" s="44"/>
      <c r="BV211" s="44"/>
      <c r="BW211" s="44"/>
      <c r="BX211" s="44"/>
      <c r="BY211" s="44"/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J211" s="44"/>
      <c r="CK211" s="44"/>
      <c r="CL211" s="44"/>
    </row>
    <row r="212" spans="39:90" x14ac:dyDescent="0.15"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</row>
    <row r="213" spans="39:90" x14ac:dyDescent="0.15"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44"/>
      <c r="BR213" s="44"/>
      <c r="BS213" s="44"/>
      <c r="BT213" s="44"/>
      <c r="BU213" s="44"/>
      <c r="BV213" s="44"/>
      <c r="BW213" s="44"/>
      <c r="BX213" s="44"/>
      <c r="BY213" s="44"/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J213" s="44"/>
      <c r="CK213" s="44"/>
      <c r="CL213" s="44"/>
    </row>
    <row r="214" spans="39:90" x14ac:dyDescent="0.15"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44"/>
      <c r="BR214" s="44"/>
      <c r="BS214" s="44"/>
      <c r="BT214" s="44"/>
      <c r="BU214" s="44"/>
      <c r="BV214" s="44"/>
      <c r="BW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J214" s="44"/>
      <c r="CK214" s="44"/>
      <c r="CL214" s="44"/>
    </row>
    <row r="215" spans="39:90" x14ac:dyDescent="0.15"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  <c r="BL215" s="44"/>
      <c r="BM215" s="44"/>
      <c r="BN215" s="44"/>
      <c r="BO215" s="44"/>
      <c r="BP215" s="44"/>
      <c r="BQ215" s="44"/>
      <c r="BR215" s="44"/>
      <c r="BS215" s="44"/>
      <c r="BT215" s="44"/>
      <c r="BU215" s="44"/>
      <c r="BV215" s="44"/>
      <c r="BW215" s="44"/>
      <c r="BX215" s="44"/>
      <c r="BY215" s="44"/>
      <c r="BZ215" s="44"/>
      <c r="CA215" s="44"/>
      <c r="CB215" s="44"/>
      <c r="CC215" s="44"/>
      <c r="CD215" s="44"/>
      <c r="CE215" s="44"/>
      <c r="CF215" s="44"/>
      <c r="CG215" s="44"/>
      <c r="CH215" s="44"/>
      <c r="CI215" s="44"/>
      <c r="CJ215" s="44"/>
      <c r="CK215" s="44"/>
      <c r="CL215" s="44"/>
    </row>
    <row r="216" spans="39:90" x14ac:dyDescent="0.15"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  <c r="BL216" s="44"/>
      <c r="BM216" s="44"/>
      <c r="BN216" s="44"/>
      <c r="BO216" s="44"/>
      <c r="BP216" s="44"/>
      <c r="BQ216" s="44"/>
      <c r="BR216" s="44"/>
      <c r="BS216" s="44"/>
      <c r="BT216" s="44"/>
      <c r="BU216" s="44"/>
      <c r="BV216" s="44"/>
      <c r="BW216" s="44"/>
      <c r="BX216" s="44"/>
      <c r="BY216" s="44"/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J216" s="44"/>
      <c r="CK216" s="44"/>
      <c r="CL216" s="44"/>
    </row>
    <row r="217" spans="39:90" x14ac:dyDescent="0.15"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  <c r="BL217" s="44"/>
      <c r="BM217" s="44"/>
      <c r="BN217" s="44"/>
      <c r="BO217" s="44"/>
      <c r="BP217" s="44"/>
      <c r="BQ217" s="44"/>
      <c r="BR217" s="44"/>
      <c r="BS217" s="44"/>
      <c r="BT217" s="44"/>
      <c r="BU217" s="44"/>
      <c r="BV217" s="44"/>
      <c r="BW217" s="44"/>
      <c r="BX217" s="44"/>
      <c r="BY217" s="44"/>
      <c r="BZ217" s="44"/>
      <c r="CA217" s="44"/>
      <c r="CB217" s="44"/>
      <c r="CC217" s="44"/>
      <c r="CD217" s="44"/>
      <c r="CE217" s="44"/>
      <c r="CF217" s="44"/>
      <c r="CG217" s="44"/>
      <c r="CH217" s="44"/>
      <c r="CI217" s="44"/>
      <c r="CJ217" s="44"/>
      <c r="CK217" s="44"/>
      <c r="CL217" s="44"/>
    </row>
    <row r="218" spans="39:90" x14ac:dyDescent="0.15"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  <c r="BL218" s="44"/>
      <c r="BM218" s="44"/>
      <c r="BN218" s="44"/>
      <c r="BO218" s="44"/>
      <c r="BP218" s="44"/>
      <c r="BQ218" s="44"/>
      <c r="BR218" s="44"/>
      <c r="BS218" s="44"/>
      <c r="BT218" s="44"/>
      <c r="BU218" s="44"/>
      <c r="BV218" s="44"/>
      <c r="BW218" s="44"/>
      <c r="BX218" s="44"/>
      <c r="BY218" s="44"/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J218" s="44"/>
      <c r="CK218" s="44"/>
      <c r="CL218" s="44"/>
    </row>
    <row r="219" spans="39:90" x14ac:dyDescent="0.15"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  <c r="BL219" s="44"/>
      <c r="BM219" s="44"/>
      <c r="BN219" s="44"/>
      <c r="BO219" s="44"/>
      <c r="BP219" s="44"/>
      <c r="BQ219" s="44"/>
      <c r="BR219" s="44"/>
      <c r="BS219" s="44"/>
      <c r="BT219" s="44"/>
      <c r="BU219" s="44"/>
      <c r="BV219" s="44"/>
      <c r="BW219" s="44"/>
      <c r="BX219" s="44"/>
      <c r="BY219" s="44"/>
      <c r="BZ219" s="44"/>
      <c r="CA219" s="44"/>
      <c r="CB219" s="44"/>
      <c r="CC219" s="44"/>
      <c r="CD219" s="44"/>
      <c r="CE219" s="44"/>
      <c r="CF219" s="44"/>
      <c r="CG219" s="44"/>
      <c r="CH219" s="44"/>
      <c r="CI219" s="44"/>
      <c r="CJ219" s="44"/>
      <c r="CK219" s="44"/>
      <c r="CL219" s="44"/>
    </row>
    <row r="220" spans="39:90" x14ac:dyDescent="0.15"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  <c r="BL220" s="44"/>
      <c r="BM220" s="44"/>
      <c r="BN220" s="44"/>
      <c r="BO220" s="44"/>
      <c r="BP220" s="44"/>
      <c r="BQ220" s="44"/>
      <c r="BR220" s="44"/>
      <c r="BS220" s="44"/>
      <c r="BT220" s="44"/>
      <c r="BU220" s="44"/>
      <c r="BV220" s="44"/>
      <c r="BW220" s="44"/>
      <c r="BX220" s="44"/>
      <c r="BY220" s="44"/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J220" s="44"/>
      <c r="CK220" s="44"/>
      <c r="CL220" s="44"/>
    </row>
    <row r="221" spans="39:90" x14ac:dyDescent="0.15"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  <c r="BL221" s="44"/>
      <c r="BM221" s="44"/>
      <c r="BN221" s="44"/>
      <c r="BO221" s="44"/>
      <c r="BP221" s="44"/>
      <c r="BQ221" s="44"/>
      <c r="BR221" s="44"/>
      <c r="BS221" s="44"/>
      <c r="BT221" s="44"/>
      <c r="BU221" s="44"/>
      <c r="BV221" s="44"/>
      <c r="BW221" s="44"/>
      <c r="BX221" s="44"/>
      <c r="BY221" s="44"/>
      <c r="BZ221" s="44"/>
      <c r="CA221" s="44"/>
      <c r="CB221" s="44"/>
      <c r="CC221" s="44"/>
      <c r="CD221" s="44"/>
      <c r="CE221" s="44"/>
      <c r="CF221" s="44"/>
      <c r="CG221" s="44"/>
      <c r="CH221" s="44"/>
      <c r="CI221" s="44"/>
      <c r="CJ221" s="44"/>
      <c r="CK221" s="44"/>
      <c r="CL221" s="44"/>
    </row>
    <row r="222" spans="39:90" x14ac:dyDescent="0.15"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  <c r="BL222" s="44"/>
      <c r="BM222" s="44"/>
      <c r="BN222" s="44"/>
      <c r="BO222" s="44"/>
      <c r="BP222" s="44"/>
      <c r="BQ222" s="44"/>
      <c r="BR222" s="44"/>
      <c r="BS222" s="44"/>
      <c r="BT222" s="44"/>
      <c r="BU222" s="44"/>
      <c r="BV222" s="44"/>
      <c r="BW222" s="44"/>
      <c r="BX222" s="44"/>
      <c r="BY222" s="44"/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J222" s="44"/>
      <c r="CK222" s="44"/>
      <c r="CL222" s="44"/>
    </row>
    <row r="223" spans="39:90" x14ac:dyDescent="0.15"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  <c r="BL223" s="44"/>
      <c r="BM223" s="44"/>
      <c r="BN223" s="44"/>
      <c r="BO223" s="44"/>
      <c r="BP223" s="44"/>
      <c r="BQ223" s="44"/>
      <c r="BR223" s="44"/>
      <c r="BS223" s="44"/>
      <c r="BT223" s="44"/>
      <c r="BU223" s="44"/>
      <c r="BV223" s="44"/>
      <c r="BW223" s="44"/>
      <c r="BX223" s="44"/>
      <c r="BY223" s="44"/>
      <c r="BZ223" s="44"/>
      <c r="CA223" s="44"/>
      <c r="CB223" s="44"/>
      <c r="CC223" s="44"/>
      <c r="CD223" s="44"/>
      <c r="CE223" s="44"/>
      <c r="CF223" s="44"/>
      <c r="CG223" s="44"/>
      <c r="CH223" s="44"/>
      <c r="CI223" s="44"/>
      <c r="CJ223" s="44"/>
      <c r="CK223" s="44"/>
      <c r="CL223" s="44"/>
    </row>
    <row r="224" spans="39:90" x14ac:dyDescent="0.15"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  <c r="BL224" s="44"/>
      <c r="BM224" s="44"/>
      <c r="BN224" s="44"/>
      <c r="BO224" s="44"/>
      <c r="BP224" s="44"/>
      <c r="BQ224" s="44"/>
      <c r="BR224" s="44"/>
      <c r="BS224" s="44"/>
      <c r="BT224" s="44"/>
      <c r="BU224" s="44"/>
      <c r="BV224" s="44"/>
      <c r="BW224" s="44"/>
      <c r="BX224" s="44"/>
      <c r="BY224" s="44"/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J224" s="44"/>
      <c r="CK224" s="44"/>
      <c r="CL224" s="44"/>
    </row>
    <row r="225" spans="39:90" x14ac:dyDescent="0.15"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  <c r="BL225" s="44"/>
      <c r="BM225" s="44"/>
      <c r="BN225" s="44"/>
      <c r="BO225" s="44"/>
      <c r="BP225" s="44"/>
      <c r="BQ225" s="44"/>
      <c r="BR225" s="44"/>
      <c r="BS225" s="44"/>
      <c r="BT225" s="44"/>
      <c r="BU225" s="44"/>
      <c r="BV225" s="44"/>
      <c r="BW225" s="44"/>
      <c r="BX225" s="44"/>
      <c r="BY225" s="44"/>
      <c r="BZ225" s="44"/>
      <c r="CA225" s="44"/>
      <c r="CB225" s="44"/>
      <c r="CC225" s="44"/>
      <c r="CD225" s="44"/>
      <c r="CE225" s="44"/>
      <c r="CF225" s="44"/>
      <c r="CG225" s="44"/>
      <c r="CH225" s="44"/>
      <c r="CI225" s="44"/>
      <c r="CJ225" s="44"/>
      <c r="CK225" s="44"/>
      <c r="CL225" s="44"/>
    </row>
    <row r="226" spans="39:90" x14ac:dyDescent="0.15"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  <c r="BL226" s="44"/>
      <c r="BM226" s="44"/>
      <c r="BN226" s="44"/>
      <c r="BO226" s="44"/>
      <c r="BP226" s="44"/>
      <c r="BQ226" s="44"/>
      <c r="BR226" s="44"/>
      <c r="BS226" s="44"/>
      <c r="BT226" s="44"/>
      <c r="BU226" s="44"/>
      <c r="BV226" s="44"/>
      <c r="BW226" s="44"/>
      <c r="BX226" s="44"/>
      <c r="BY226" s="44"/>
      <c r="BZ226" s="44"/>
      <c r="CA226" s="44"/>
      <c r="CB226" s="44"/>
      <c r="CC226" s="44"/>
      <c r="CD226" s="44"/>
      <c r="CE226" s="44"/>
      <c r="CF226" s="44"/>
      <c r="CG226" s="44"/>
      <c r="CH226" s="44"/>
      <c r="CI226" s="44"/>
      <c r="CJ226" s="44"/>
      <c r="CK226" s="44"/>
      <c r="CL226" s="44"/>
    </row>
    <row r="227" spans="39:90" x14ac:dyDescent="0.15"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  <c r="BL227" s="44"/>
      <c r="BM227" s="44"/>
      <c r="BN227" s="44"/>
      <c r="BO227" s="44"/>
      <c r="BP227" s="44"/>
      <c r="BQ227" s="44"/>
      <c r="BR227" s="44"/>
      <c r="BS227" s="44"/>
      <c r="BT227" s="44"/>
      <c r="BU227" s="44"/>
      <c r="BV227" s="44"/>
      <c r="BW227" s="44"/>
      <c r="BX227" s="44"/>
      <c r="BY227" s="44"/>
      <c r="BZ227" s="44"/>
      <c r="CA227" s="44"/>
      <c r="CB227" s="44"/>
      <c r="CC227" s="44"/>
      <c r="CD227" s="44"/>
      <c r="CE227" s="44"/>
      <c r="CF227" s="44"/>
      <c r="CG227" s="44"/>
      <c r="CH227" s="44"/>
      <c r="CI227" s="44"/>
      <c r="CJ227" s="44"/>
      <c r="CK227" s="44"/>
      <c r="CL227" s="44"/>
    </row>
    <row r="228" spans="39:90" x14ac:dyDescent="0.15"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  <c r="BL228" s="44"/>
      <c r="BM228" s="44"/>
      <c r="BN228" s="44"/>
      <c r="BO228" s="44"/>
      <c r="BP228" s="44"/>
      <c r="BQ228" s="44"/>
      <c r="BR228" s="44"/>
      <c r="BS228" s="44"/>
      <c r="BT228" s="44"/>
      <c r="BU228" s="44"/>
      <c r="BV228" s="44"/>
      <c r="BW228" s="44"/>
      <c r="BX228" s="44"/>
      <c r="BY228" s="44"/>
      <c r="BZ228" s="44"/>
      <c r="CA228" s="44"/>
      <c r="CB228" s="44"/>
      <c r="CC228" s="44"/>
      <c r="CD228" s="44"/>
      <c r="CE228" s="44"/>
      <c r="CF228" s="44"/>
      <c r="CG228" s="44"/>
      <c r="CH228" s="44"/>
      <c r="CI228" s="44"/>
      <c r="CJ228" s="44"/>
      <c r="CK228" s="44"/>
      <c r="CL228" s="44"/>
    </row>
    <row r="229" spans="39:90" x14ac:dyDescent="0.15"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  <c r="BL229" s="44"/>
      <c r="BM229" s="44"/>
      <c r="BN229" s="44"/>
      <c r="BO229" s="44"/>
      <c r="BP229" s="44"/>
      <c r="BQ229" s="44"/>
      <c r="BR229" s="44"/>
      <c r="BS229" s="44"/>
      <c r="BT229" s="44"/>
      <c r="BU229" s="44"/>
      <c r="BV229" s="44"/>
      <c r="BW229" s="44"/>
      <c r="BX229" s="44"/>
      <c r="BY229" s="44"/>
      <c r="BZ229" s="44"/>
      <c r="CA229" s="44"/>
      <c r="CB229" s="44"/>
      <c r="CC229" s="44"/>
      <c r="CD229" s="44"/>
      <c r="CE229" s="44"/>
      <c r="CF229" s="44"/>
      <c r="CG229" s="44"/>
      <c r="CH229" s="44"/>
      <c r="CI229" s="44"/>
      <c r="CJ229" s="44"/>
      <c r="CK229" s="44"/>
      <c r="CL229" s="44"/>
    </row>
    <row r="230" spans="39:90" x14ac:dyDescent="0.15"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44"/>
      <c r="BR230" s="44"/>
      <c r="BS230" s="44"/>
      <c r="BT230" s="44"/>
      <c r="BU230" s="44"/>
      <c r="BV230" s="44"/>
      <c r="BW230" s="44"/>
      <c r="BX230" s="44"/>
      <c r="BY230" s="44"/>
      <c r="BZ230" s="44"/>
      <c r="CA230" s="44"/>
      <c r="CB230" s="44"/>
      <c r="CC230" s="44"/>
      <c r="CD230" s="44"/>
      <c r="CE230" s="44"/>
      <c r="CF230" s="44"/>
      <c r="CG230" s="44"/>
      <c r="CH230" s="44"/>
      <c r="CI230" s="44"/>
      <c r="CJ230" s="44"/>
      <c r="CK230" s="44"/>
      <c r="CL230" s="44"/>
    </row>
    <row r="231" spans="39:90" x14ac:dyDescent="0.15"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  <c r="BL231" s="44"/>
      <c r="BM231" s="44"/>
      <c r="BN231" s="44"/>
      <c r="BO231" s="44"/>
      <c r="BP231" s="44"/>
      <c r="BQ231" s="44"/>
      <c r="BR231" s="44"/>
      <c r="BS231" s="44"/>
      <c r="BT231" s="44"/>
      <c r="BU231" s="44"/>
      <c r="BV231" s="44"/>
      <c r="BW231" s="44"/>
      <c r="BX231" s="44"/>
      <c r="BY231" s="44"/>
      <c r="BZ231" s="44"/>
      <c r="CA231" s="44"/>
      <c r="CB231" s="44"/>
      <c r="CC231" s="44"/>
      <c r="CD231" s="44"/>
      <c r="CE231" s="44"/>
      <c r="CF231" s="44"/>
      <c r="CG231" s="44"/>
      <c r="CH231" s="44"/>
      <c r="CI231" s="44"/>
      <c r="CJ231" s="44"/>
      <c r="CK231" s="44"/>
      <c r="CL231" s="44"/>
    </row>
    <row r="232" spans="39:90" x14ac:dyDescent="0.15"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44"/>
      <c r="BR232" s="44"/>
      <c r="BS232" s="44"/>
      <c r="BT232" s="44"/>
      <c r="BU232" s="44"/>
      <c r="BV232" s="44"/>
      <c r="BW232" s="44"/>
      <c r="BX232" s="44"/>
      <c r="BY232" s="44"/>
      <c r="BZ232" s="44"/>
      <c r="CA232" s="44"/>
      <c r="CB232" s="44"/>
      <c r="CC232" s="44"/>
      <c r="CD232" s="44"/>
      <c r="CE232" s="44"/>
      <c r="CF232" s="44"/>
      <c r="CG232" s="44"/>
      <c r="CH232" s="44"/>
      <c r="CI232" s="44"/>
      <c r="CJ232" s="44"/>
      <c r="CK232" s="44"/>
      <c r="CL232" s="44"/>
    </row>
    <row r="233" spans="39:90" x14ac:dyDescent="0.15"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  <c r="BL233" s="44"/>
      <c r="BM233" s="44"/>
      <c r="BN233" s="44"/>
      <c r="BO233" s="44"/>
      <c r="BP233" s="44"/>
      <c r="BQ233" s="44"/>
      <c r="BR233" s="44"/>
      <c r="BS233" s="44"/>
      <c r="BT233" s="44"/>
      <c r="BU233" s="44"/>
      <c r="BV233" s="44"/>
      <c r="BW233" s="44"/>
      <c r="BX233" s="44"/>
      <c r="BY233" s="44"/>
      <c r="BZ233" s="44"/>
      <c r="CA233" s="44"/>
      <c r="CB233" s="44"/>
      <c r="CC233" s="44"/>
      <c r="CD233" s="44"/>
      <c r="CE233" s="44"/>
      <c r="CF233" s="44"/>
      <c r="CG233" s="44"/>
      <c r="CH233" s="44"/>
      <c r="CI233" s="44"/>
      <c r="CJ233" s="44"/>
      <c r="CK233" s="44"/>
      <c r="CL233" s="44"/>
    </row>
    <row r="234" spans="39:90" x14ac:dyDescent="0.15"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  <c r="BL234" s="44"/>
      <c r="BM234" s="44"/>
      <c r="BN234" s="44"/>
      <c r="BO234" s="44"/>
      <c r="BP234" s="44"/>
      <c r="BQ234" s="44"/>
      <c r="BR234" s="44"/>
      <c r="BS234" s="44"/>
      <c r="BT234" s="44"/>
      <c r="BU234" s="44"/>
      <c r="BV234" s="44"/>
      <c r="BW234" s="44"/>
      <c r="BX234" s="44"/>
      <c r="BY234" s="44"/>
      <c r="BZ234" s="44"/>
      <c r="CA234" s="44"/>
      <c r="CB234" s="44"/>
      <c r="CC234" s="44"/>
      <c r="CD234" s="44"/>
      <c r="CE234" s="44"/>
      <c r="CF234" s="44"/>
      <c r="CG234" s="44"/>
      <c r="CH234" s="44"/>
      <c r="CI234" s="44"/>
      <c r="CJ234" s="44"/>
      <c r="CK234" s="44"/>
      <c r="CL234" s="44"/>
    </row>
    <row r="235" spans="39:90" x14ac:dyDescent="0.15"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  <c r="BL235" s="44"/>
      <c r="BM235" s="44"/>
      <c r="BN235" s="44"/>
      <c r="BO235" s="44"/>
      <c r="BP235" s="44"/>
      <c r="BQ235" s="44"/>
      <c r="BR235" s="44"/>
      <c r="BS235" s="44"/>
      <c r="BT235" s="44"/>
      <c r="BU235" s="44"/>
      <c r="BV235" s="44"/>
      <c r="BW235" s="44"/>
      <c r="BX235" s="44"/>
      <c r="BY235" s="44"/>
      <c r="BZ235" s="44"/>
      <c r="CA235" s="44"/>
      <c r="CB235" s="44"/>
      <c r="CC235" s="44"/>
      <c r="CD235" s="44"/>
      <c r="CE235" s="44"/>
      <c r="CF235" s="44"/>
      <c r="CG235" s="44"/>
      <c r="CH235" s="44"/>
      <c r="CI235" s="44"/>
      <c r="CJ235" s="44"/>
      <c r="CK235" s="44"/>
      <c r="CL235" s="44"/>
    </row>
    <row r="236" spans="39:90" x14ac:dyDescent="0.15"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44"/>
      <c r="BR236" s="44"/>
      <c r="BS236" s="44"/>
      <c r="BT236" s="44"/>
      <c r="BU236" s="44"/>
      <c r="BV236" s="44"/>
      <c r="BW236" s="44"/>
      <c r="BX236" s="44"/>
      <c r="BY236" s="44"/>
      <c r="BZ236" s="44"/>
      <c r="CA236" s="44"/>
      <c r="CB236" s="44"/>
      <c r="CC236" s="44"/>
      <c r="CD236" s="44"/>
      <c r="CE236" s="44"/>
      <c r="CF236" s="44"/>
      <c r="CG236" s="44"/>
      <c r="CH236" s="44"/>
      <c r="CI236" s="44"/>
      <c r="CJ236" s="44"/>
      <c r="CK236" s="44"/>
      <c r="CL236" s="44"/>
    </row>
    <row r="237" spans="39:90" x14ac:dyDescent="0.15"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  <c r="BL237" s="44"/>
      <c r="BM237" s="44"/>
      <c r="BN237" s="44"/>
      <c r="BO237" s="44"/>
      <c r="BP237" s="44"/>
      <c r="BQ237" s="44"/>
      <c r="BR237" s="44"/>
      <c r="BS237" s="44"/>
      <c r="BT237" s="44"/>
      <c r="BU237" s="44"/>
      <c r="BV237" s="44"/>
      <c r="BW237" s="44"/>
      <c r="BX237" s="44"/>
      <c r="BY237" s="44"/>
      <c r="BZ237" s="44"/>
      <c r="CA237" s="44"/>
      <c r="CB237" s="44"/>
      <c r="CC237" s="44"/>
      <c r="CD237" s="44"/>
      <c r="CE237" s="44"/>
      <c r="CF237" s="44"/>
      <c r="CG237" s="44"/>
      <c r="CH237" s="44"/>
      <c r="CI237" s="44"/>
      <c r="CJ237" s="44"/>
      <c r="CK237" s="44"/>
      <c r="CL237" s="44"/>
    </row>
    <row r="238" spans="39:90" x14ac:dyDescent="0.15"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44"/>
      <c r="BR238" s="44"/>
      <c r="BS238" s="44"/>
      <c r="BT238" s="44"/>
      <c r="BU238" s="44"/>
      <c r="BV238" s="44"/>
      <c r="BW238" s="44"/>
      <c r="BX238" s="44"/>
      <c r="BY238" s="44"/>
      <c r="BZ238" s="44"/>
      <c r="CA238" s="44"/>
      <c r="CB238" s="44"/>
      <c r="CC238" s="44"/>
      <c r="CD238" s="44"/>
      <c r="CE238" s="44"/>
      <c r="CF238" s="44"/>
      <c r="CG238" s="44"/>
      <c r="CH238" s="44"/>
      <c r="CI238" s="44"/>
      <c r="CJ238" s="44"/>
      <c r="CK238" s="44"/>
      <c r="CL238" s="44"/>
    </row>
    <row r="239" spans="39:90" x14ac:dyDescent="0.15"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44"/>
      <c r="BY239" s="44"/>
      <c r="BZ239" s="44"/>
      <c r="CA239" s="44"/>
      <c r="CB239" s="44"/>
      <c r="CC239" s="44"/>
      <c r="CD239" s="44"/>
      <c r="CE239" s="44"/>
      <c r="CF239" s="44"/>
      <c r="CG239" s="44"/>
      <c r="CH239" s="44"/>
      <c r="CI239" s="44"/>
      <c r="CJ239" s="44"/>
      <c r="CK239" s="44"/>
      <c r="CL239" s="44"/>
    </row>
    <row r="240" spans="39:90" x14ac:dyDescent="0.15"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44"/>
      <c r="BY240" s="44"/>
      <c r="BZ240" s="44"/>
      <c r="CA240" s="44"/>
      <c r="CB240" s="44"/>
      <c r="CC240" s="44"/>
      <c r="CD240" s="44"/>
      <c r="CE240" s="44"/>
      <c r="CF240" s="44"/>
      <c r="CG240" s="44"/>
      <c r="CH240" s="44"/>
      <c r="CI240" s="44"/>
      <c r="CJ240" s="44"/>
      <c r="CK240" s="44"/>
      <c r="CL240" s="44"/>
    </row>
    <row r="241" spans="39:90" x14ac:dyDescent="0.15"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44"/>
      <c r="BY241" s="44"/>
      <c r="BZ241" s="44"/>
      <c r="CA241" s="44"/>
      <c r="CB241" s="44"/>
      <c r="CC241" s="44"/>
      <c r="CD241" s="44"/>
      <c r="CE241" s="44"/>
      <c r="CF241" s="44"/>
      <c r="CG241" s="44"/>
      <c r="CH241" s="44"/>
      <c r="CI241" s="44"/>
      <c r="CJ241" s="44"/>
      <c r="CK241" s="44"/>
      <c r="CL241" s="44"/>
    </row>
    <row r="242" spans="39:90" x14ac:dyDescent="0.15"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4"/>
      <c r="CC242" s="44"/>
      <c r="CD242" s="44"/>
      <c r="CE242" s="44"/>
      <c r="CF242" s="44"/>
      <c r="CG242" s="44"/>
      <c r="CH242" s="44"/>
      <c r="CI242" s="44"/>
      <c r="CJ242" s="44"/>
      <c r="CK242" s="44"/>
      <c r="CL242" s="44"/>
    </row>
    <row r="243" spans="39:90" x14ac:dyDescent="0.15"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44"/>
      <c r="BY243" s="44"/>
      <c r="BZ243" s="44"/>
      <c r="CA243" s="44"/>
      <c r="CB243" s="44"/>
      <c r="CC243" s="44"/>
      <c r="CD243" s="44"/>
      <c r="CE243" s="44"/>
      <c r="CF243" s="44"/>
      <c r="CG243" s="44"/>
      <c r="CH243" s="44"/>
      <c r="CI243" s="44"/>
      <c r="CJ243" s="44"/>
      <c r="CK243" s="44"/>
      <c r="CL243" s="44"/>
    </row>
    <row r="244" spans="39:90" x14ac:dyDescent="0.15"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  <c r="BL244" s="44"/>
      <c r="BM244" s="44"/>
      <c r="BN244" s="44"/>
      <c r="BO244" s="44"/>
      <c r="BP244" s="44"/>
      <c r="BQ244" s="44"/>
      <c r="BR244" s="44"/>
      <c r="BS244" s="44"/>
      <c r="BT244" s="44"/>
      <c r="BU244" s="44"/>
      <c r="BV244" s="44"/>
      <c r="BW244" s="44"/>
      <c r="BX244" s="44"/>
      <c r="BY244" s="44"/>
      <c r="BZ244" s="44"/>
      <c r="CA244" s="44"/>
      <c r="CB244" s="44"/>
      <c r="CC244" s="44"/>
      <c r="CD244" s="44"/>
      <c r="CE244" s="44"/>
      <c r="CF244" s="44"/>
      <c r="CG244" s="44"/>
      <c r="CH244" s="44"/>
      <c r="CI244" s="44"/>
      <c r="CJ244" s="44"/>
      <c r="CK244" s="44"/>
      <c r="CL244" s="44"/>
    </row>
    <row r="245" spans="39:90" x14ac:dyDescent="0.15"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  <c r="BL245" s="44"/>
      <c r="BM245" s="44"/>
      <c r="BN245" s="44"/>
      <c r="BO245" s="44"/>
      <c r="BP245" s="44"/>
      <c r="BQ245" s="44"/>
      <c r="BR245" s="44"/>
      <c r="BS245" s="44"/>
      <c r="BT245" s="44"/>
      <c r="BU245" s="44"/>
      <c r="BV245" s="44"/>
      <c r="BW245" s="44"/>
      <c r="BX245" s="44"/>
      <c r="BY245" s="44"/>
      <c r="BZ245" s="44"/>
      <c r="CA245" s="44"/>
      <c r="CB245" s="44"/>
      <c r="CC245" s="44"/>
      <c r="CD245" s="44"/>
      <c r="CE245" s="44"/>
      <c r="CF245" s="44"/>
      <c r="CG245" s="44"/>
      <c r="CH245" s="44"/>
      <c r="CI245" s="44"/>
      <c r="CJ245" s="44"/>
      <c r="CK245" s="44"/>
      <c r="CL245" s="44"/>
    </row>
    <row r="246" spans="39:90" x14ac:dyDescent="0.15"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  <c r="BL246" s="44"/>
      <c r="BM246" s="44"/>
      <c r="BN246" s="44"/>
      <c r="BO246" s="44"/>
      <c r="BP246" s="44"/>
      <c r="BQ246" s="44"/>
      <c r="BR246" s="44"/>
      <c r="BS246" s="44"/>
      <c r="BT246" s="44"/>
      <c r="BU246" s="44"/>
      <c r="BV246" s="44"/>
      <c r="BW246" s="44"/>
      <c r="BX246" s="44"/>
      <c r="BY246" s="44"/>
      <c r="BZ246" s="44"/>
      <c r="CA246" s="44"/>
      <c r="CB246" s="44"/>
      <c r="CC246" s="44"/>
      <c r="CD246" s="44"/>
      <c r="CE246" s="44"/>
      <c r="CF246" s="44"/>
      <c r="CG246" s="44"/>
      <c r="CH246" s="44"/>
      <c r="CI246" s="44"/>
      <c r="CJ246" s="44"/>
      <c r="CK246" s="44"/>
      <c r="CL246" s="44"/>
    </row>
    <row r="247" spans="39:90" x14ac:dyDescent="0.15"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  <c r="BL247" s="44"/>
      <c r="BM247" s="44"/>
      <c r="BN247" s="44"/>
      <c r="BO247" s="44"/>
      <c r="BP247" s="44"/>
      <c r="BQ247" s="44"/>
      <c r="BR247" s="44"/>
      <c r="BS247" s="44"/>
      <c r="BT247" s="44"/>
      <c r="BU247" s="44"/>
      <c r="BV247" s="44"/>
      <c r="BW247" s="44"/>
      <c r="BX247" s="44"/>
      <c r="BY247" s="44"/>
      <c r="BZ247" s="44"/>
      <c r="CA247" s="44"/>
      <c r="CB247" s="44"/>
      <c r="CC247" s="44"/>
      <c r="CD247" s="44"/>
      <c r="CE247" s="44"/>
      <c r="CF247" s="44"/>
      <c r="CG247" s="44"/>
      <c r="CH247" s="44"/>
      <c r="CI247" s="44"/>
      <c r="CJ247" s="44"/>
      <c r="CK247" s="44"/>
      <c r="CL247" s="44"/>
    </row>
    <row r="248" spans="39:90" x14ac:dyDescent="0.15"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  <c r="BL248" s="44"/>
      <c r="BM248" s="44"/>
      <c r="BN248" s="44"/>
      <c r="BO248" s="44"/>
      <c r="BP248" s="44"/>
      <c r="BQ248" s="44"/>
      <c r="BR248" s="44"/>
      <c r="BS248" s="44"/>
      <c r="BT248" s="44"/>
      <c r="BU248" s="44"/>
      <c r="BV248" s="44"/>
      <c r="BW248" s="44"/>
      <c r="BX248" s="44"/>
      <c r="BY248" s="44"/>
      <c r="BZ248" s="44"/>
      <c r="CA248" s="44"/>
      <c r="CB248" s="44"/>
      <c r="CC248" s="44"/>
      <c r="CD248" s="44"/>
      <c r="CE248" s="44"/>
      <c r="CF248" s="44"/>
      <c r="CG248" s="44"/>
      <c r="CH248" s="44"/>
      <c r="CI248" s="44"/>
      <c r="CJ248" s="44"/>
      <c r="CK248" s="44"/>
      <c r="CL248" s="44"/>
    </row>
    <row r="249" spans="39:90" x14ac:dyDescent="0.15"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  <c r="BL249" s="44"/>
      <c r="BM249" s="44"/>
      <c r="BN249" s="44"/>
      <c r="BO249" s="44"/>
      <c r="BP249" s="44"/>
      <c r="BQ249" s="44"/>
      <c r="BR249" s="44"/>
      <c r="BS249" s="44"/>
      <c r="BT249" s="44"/>
      <c r="BU249" s="44"/>
      <c r="BV249" s="44"/>
      <c r="BW249" s="44"/>
      <c r="BX249" s="44"/>
      <c r="BY249" s="44"/>
      <c r="BZ249" s="44"/>
      <c r="CA249" s="44"/>
      <c r="CB249" s="44"/>
      <c r="CC249" s="44"/>
      <c r="CD249" s="44"/>
      <c r="CE249" s="44"/>
      <c r="CF249" s="44"/>
      <c r="CG249" s="44"/>
      <c r="CH249" s="44"/>
      <c r="CI249" s="44"/>
      <c r="CJ249" s="44"/>
      <c r="CK249" s="44"/>
      <c r="CL249" s="44"/>
    </row>
    <row r="250" spans="39:90" x14ac:dyDescent="0.15"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  <c r="BL250" s="44"/>
      <c r="BM250" s="44"/>
      <c r="BN250" s="44"/>
      <c r="BO250" s="44"/>
      <c r="BP250" s="44"/>
      <c r="BQ250" s="44"/>
      <c r="BR250" s="44"/>
      <c r="BS250" s="44"/>
      <c r="BT250" s="44"/>
      <c r="BU250" s="44"/>
      <c r="BV250" s="44"/>
      <c r="BW250" s="44"/>
      <c r="BX250" s="44"/>
      <c r="BY250" s="44"/>
      <c r="BZ250" s="44"/>
      <c r="CA250" s="44"/>
      <c r="CB250" s="44"/>
      <c r="CC250" s="44"/>
      <c r="CD250" s="44"/>
      <c r="CE250" s="44"/>
      <c r="CF250" s="44"/>
      <c r="CG250" s="44"/>
      <c r="CH250" s="44"/>
      <c r="CI250" s="44"/>
      <c r="CJ250" s="44"/>
      <c r="CK250" s="44"/>
      <c r="CL250" s="44"/>
    </row>
  </sheetData>
  <sheetProtection insertColumns="0" insertRows="0" insertHyperlinks="0" deleteColumns="0" deleteRows="0" selectLockedCells="1"/>
  <printOptions horizontalCentered="1"/>
  <pageMargins left="0.25" right="0.25" top="1.02013888888889" bottom="0.19027777777777799" header="0.52013888888888904" footer="0"/>
  <pageSetup scale="15" firstPageNumber="0" orientation="landscape" horizontalDpi="300" verticalDpi="300" r:id="rId1"/>
  <headerFooter alignWithMargins="0"/>
  <ignoredErrors>
    <ignoredError sqref="F46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81"/>
  </sheetPr>
  <dimension ref="A1:S34"/>
  <sheetViews>
    <sheetView tabSelected="1" zoomScaleNormal="100" workbookViewId="0">
      <selection activeCell="A3" sqref="A3"/>
    </sheetView>
  </sheetViews>
  <sheetFormatPr baseColWidth="10" defaultColWidth="8.83203125" defaultRowHeight="13" x14ac:dyDescent="0.15"/>
  <cols>
    <col min="1" max="1" width="6.5" customWidth="1"/>
    <col min="6" max="6" width="11.5" bestFit="1" customWidth="1"/>
    <col min="7" max="7" width="9.6640625" bestFit="1" customWidth="1"/>
    <col min="8" max="8" width="10.1640625" bestFit="1" customWidth="1"/>
    <col min="10" max="10" width="10.1640625" bestFit="1" customWidth="1"/>
    <col min="12" max="12" width="10.1640625" bestFit="1" customWidth="1"/>
    <col min="15" max="15" width="10.1640625" bestFit="1" customWidth="1"/>
    <col min="17" max="19" width="15.6640625" customWidth="1"/>
  </cols>
  <sheetData>
    <row r="1" spans="1:19" ht="14" thickBot="1" x14ac:dyDescent="0.2">
      <c r="A1" t="s">
        <v>65</v>
      </c>
      <c r="D1" t="s">
        <v>66</v>
      </c>
      <c r="G1" t="s">
        <v>67</v>
      </c>
    </row>
    <row r="2" spans="1:19" ht="15" customHeight="1" thickBot="1" x14ac:dyDescent="0.2">
      <c r="A2" s="82" t="s">
        <v>46</v>
      </c>
      <c r="B2" s="83" t="s">
        <v>49</v>
      </c>
      <c r="D2" s="82" t="s">
        <v>46</v>
      </c>
      <c r="E2" s="83" t="s">
        <v>49</v>
      </c>
      <c r="G2" s="105" t="s">
        <v>3</v>
      </c>
      <c r="H2" s="103"/>
      <c r="J2" s="72"/>
      <c r="K2" s="72"/>
      <c r="L2" s="136"/>
      <c r="M2" s="136"/>
      <c r="O2" s="71">
        <f>'CONTAINMENT-LOG 5157-1000'!$J$9</f>
        <v>44317</v>
      </c>
      <c r="R2" s="73"/>
    </row>
    <row r="3" spans="1:19" ht="15" customHeight="1" x14ac:dyDescent="0.2">
      <c r="A3" s="158" cm="1">
        <f t="array" ref="A3:A6">INDEX($D$3:$D$14,LARGE(--($E$3:$E$14&lt;&gt;0)*$D$3:$D$14,{1;2;3;4}))</f>
        <v>5</v>
      </c>
      <c r="B3" s="78">
        <f t="shared" ref="B3:B5" si="0">INDEX($E$3:$E$14,MATCH(A3,$D$3:$D$14,0))</f>
        <v>21582</v>
      </c>
      <c r="D3" s="81">
        <v>1</v>
      </c>
      <c r="E3" s="121">
        <f>'CONTAINMENT-LOG 5157-1000'!N75</f>
        <v>8080</v>
      </c>
      <c r="G3" s="60" t="s">
        <v>61</v>
      </c>
      <c r="H3" s="104">
        <v>43831</v>
      </c>
      <c r="J3" s="159">
        <f>DATE(2021,A6,1)</f>
        <v>44197</v>
      </c>
      <c r="L3" s="134"/>
      <c r="M3" s="134"/>
    </row>
    <row r="4" spans="1:19" ht="15" customHeight="1" thickBot="1" x14ac:dyDescent="0.25">
      <c r="A4" s="158">
        <v>4</v>
      </c>
      <c r="B4" s="78">
        <f t="shared" si="0"/>
        <v>3468</v>
      </c>
      <c r="D4" s="79">
        <v>2</v>
      </c>
      <c r="E4" s="122">
        <f>'CONTAINMENT-LOG 5157-1000'!N76</f>
        <v>2706</v>
      </c>
      <c r="G4" s="106" t="s">
        <v>62</v>
      </c>
      <c r="H4" s="107">
        <v>44226</v>
      </c>
      <c r="J4" s="159">
        <f>EOMONTH(J3,0)</f>
        <v>44227</v>
      </c>
      <c r="L4" s="133"/>
      <c r="M4" s="135"/>
      <c r="P4" s="73"/>
    </row>
    <row r="5" spans="1:19" ht="15" customHeight="1" thickBot="1" x14ac:dyDescent="0.25">
      <c r="A5" s="158">
        <v>2</v>
      </c>
      <c r="B5" s="78">
        <f t="shared" si="0"/>
        <v>2706</v>
      </c>
      <c r="D5" s="79">
        <v>3</v>
      </c>
      <c r="E5" s="122">
        <f>'CONTAINMENT-LOG 5157-1000'!N77</f>
        <v>0</v>
      </c>
      <c r="G5" s="109" t="s">
        <v>4</v>
      </c>
      <c r="H5" s="110"/>
      <c r="J5" s="160"/>
      <c r="L5" s="133"/>
      <c r="M5" s="135"/>
    </row>
    <row r="6" spans="1:19" ht="15" customHeight="1" thickBot="1" x14ac:dyDescent="0.25">
      <c r="A6" s="158">
        <v>1</v>
      </c>
      <c r="B6" s="78">
        <f>INDEX($E$3:$E$14,MATCH(A6,$D$3:$D$14,0))</f>
        <v>8080</v>
      </c>
      <c r="D6" s="79">
        <v>4</v>
      </c>
      <c r="E6" s="122">
        <f>'CONTAINMENT-LOG 5157-1000'!N78</f>
        <v>3468</v>
      </c>
      <c r="G6" s="60" t="s">
        <v>61</v>
      </c>
      <c r="H6" s="104">
        <v>44228</v>
      </c>
      <c r="J6" s="159">
        <f>DATE(2021,A5,1)</f>
        <v>44228</v>
      </c>
      <c r="L6" s="133"/>
      <c r="M6" s="135"/>
    </row>
    <row r="7" spans="1:19" ht="15" customHeight="1" thickBot="1" x14ac:dyDescent="0.2">
      <c r="A7" s="156" t="s">
        <v>64</v>
      </c>
      <c r="B7" s="156"/>
      <c r="D7" s="79">
        <v>5</v>
      </c>
      <c r="E7" s="122">
        <f>'CONTAINMENT-LOG 5157-1000'!N79</f>
        <v>21582</v>
      </c>
      <c r="G7" s="106" t="s">
        <v>62</v>
      </c>
      <c r="H7" s="107">
        <v>44255</v>
      </c>
      <c r="J7" s="159">
        <f>EOMONTH(J6,0)</f>
        <v>44255</v>
      </c>
      <c r="L7" s="133"/>
      <c r="M7" s="135"/>
    </row>
    <row r="8" spans="1:19" ht="15" customHeight="1" thickBot="1" x14ac:dyDescent="0.2">
      <c r="A8" s="157"/>
      <c r="B8" s="157"/>
      <c r="D8" s="79">
        <v>6</v>
      </c>
      <c r="E8" s="122">
        <v>0</v>
      </c>
      <c r="G8" s="102" t="s">
        <v>63</v>
      </c>
      <c r="H8" s="111"/>
      <c r="J8" s="160"/>
      <c r="L8" s="133"/>
      <c r="M8" s="135"/>
    </row>
    <row r="9" spans="1:19" ht="15" customHeight="1" x14ac:dyDescent="0.15">
      <c r="A9" s="157"/>
      <c r="B9" s="157"/>
      <c r="D9" s="79">
        <v>7</v>
      </c>
      <c r="E9" s="122">
        <f>'CONTAINMENT-LOG 5157-1000'!N81</f>
        <v>0</v>
      </c>
      <c r="G9" s="119" t="s">
        <v>61</v>
      </c>
      <c r="H9" s="104">
        <v>44287</v>
      </c>
      <c r="J9" s="159">
        <f>DATE(2021,A4,1)</f>
        <v>44287</v>
      </c>
      <c r="L9" s="133"/>
      <c r="M9" s="135"/>
    </row>
    <row r="10" spans="1:19" ht="15" customHeight="1" thickBot="1" x14ac:dyDescent="0.2">
      <c r="A10" s="157"/>
      <c r="B10" s="157"/>
      <c r="D10" s="79">
        <v>8</v>
      </c>
      <c r="E10" s="122">
        <f>'CONTAINMENT-LOG 5157-1000'!N82</f>
        <v>0</v>
      </c>
      <c r="G10" s="108" t="s">
        <v>62</v>
      </c>
      <c r="H10" s="120">
        <v>44316</v>
      </c>
      <c r="J10" s="159">
        <f>EOMONTH(J9,0)</f>
        <v>44316</v>
      </c>
      <c r="L10" s="133"/>
      <c r="M10" s="135"/>
    </row>
    <row r="11" spans="1:19" ht="15" customHeight="1" x14ac:dyDescent="0.15">
      <c r="A11" s="157"/>
      <c r="B11" s="157"/>
      <c r="D11" s="79">
        <v>9</v>
      </c>
      <c r="E11" s="122">
        <f>'CONTAINMENT-LOG 5157-1000'!N83</f>
        <v>0</v>
      </c>
      <c r="L11" s="133"/>
      <c r="M11" s="135"/>
    </row>
    <row r="12" spans="1:19" ht="15" customHeight="1" x14ac:dyDescent="0.15">
      <c r="A12" s="157"/>
      <c r="B12" s="157"/>
      <c r="D12" s="79">
        <v>10</v>
      </c>
      <c r="E12" s="122">
        <f>'CONTAINMENT-LOG 5157-1000'!N84</f>
        <v>0</v>
      </c>
      <c r="L12" s="133"/>
      <c r="M12" s="135"/>
    </row>
    <row r="13" spans="1:19" ht="15" customHeight="1" x14ac:dyDescent="0.15">
      <c r="A13" s="157"/>
      <c r="B13" s="157"/>
      <c r="D13" s="79">
        <v>11</v>
      </c>
      <c r="E13" s="122">
        <f>'CONTAINMENT-LOG 5157-1000'!N85</f>
        <v>0</v>
      </c>
      <c r="L13" s="133"/>
      <c r="M13" s="135"/>
      <c r="S13" s="19"/>
    </row>
    <row r="14" spans="1:19" ht="15" customHeight="1" thickBot="1" x14ac:dyDescent="0.2">
      <c r="A14" s="157"/>
      <c r="B14" s="157"/>
      <c r="D14" s="80">
        <v>12</v>
      </c>
      <c r="E14" s="123">
        <f>'CONTAINMENT-LOG 5157-1000'!N86</f>
        <v>0</v>
      </c>
      <c r="L14" s="133"/>
      <c r="M14" s="135"/>
    </row>
    <row r="15" spans="1:19" ht="15" customHeight="1" x14ac:dyDescent="0.15">
      <c r="A15" s="157"/>
      <c r="B15" s="157"/>
      <c r="D15" s="137"/>
      <c r="E15" s="138"/>
      <c r="L15" s="133"/>
      <c r="M15" s="135"/>
    </row>
    <row r="16" spans="1:19" ht="15" customHeight="1" x14ac:dyDescent="0.15">
      <c r="A16" s="157"/>
      <c r="B16" s="157"/>
      <c r="D16" s="139"/>
      <c r="E16" s="139"/>
      <c r="L16" s="133"/>
      <c r="M16" s="135"/>
    </row>
    <row r="17" spans="1:17" ht="15" customHeight="1" x14ac:dyDescent="0.15">
      <c r="A17" s="157"/>
      <c r="B17" s="157"/>
      <c r="D17" s="139"/>
      <c r="E17" s="139"/>
      <c r="F17" s="131"/>
      <c r="G17" s="19"/>
      <c r="H17" s="19"/>
      <c r="L17" s="133"/>
      <c r="M17" s="135"/>
      <c r="O17" s="19"/>
      <c r="P17" s="19"/>
      <c r="Q17" s="19"/>
    </row>
    <row r="18" spans="1:17" ht="15" customHeight="1" x14ac:dyDescent="0.2">
      <c r="D18" s="139"/>
      <c r="E18" s="139"/>
      <c r="F18" s="132"/>
      <c r="G18" s="19"/>
      <c r="H18" s="19"/>
      <c r="L18" s="133"/>
      <c r="M18" s="135"/>
      <c r="O18" s="19"/>
      <c r="P18" s="130"/>
      <c r="Q18" s="19"/>
    </row>
    <row r="19" spans="1:17" ht="15" customHeight="1" x14ac:dyDescent="0.2">
      <c r="D19" s="139"/>
      <c r="E19" s="139"/>
      <c r="F19" s="132"/>
      <c r="G19" s="19"/>
      <c r="H19" s="19"/>
      <c r="L19" s="133"/>
      <c r="M19" s="135"/>
      <c r="O19" s="19"/>
      <c r="P19" s="130"/>
      <c r="Q19" s="19"/>
    </row>
    <row r="20" spans="1:17" ht="15" customHeight="1" x14ac:dyDescent="0.2">
      <c r="D20" s="139"/>
      <c r="E20" s="139"/>
      <c r="F20" s="132"/>
      <c r="G20" s="19"/>
      <c r="H20" s="19"/>
      <c r="L20" s="133"/>
      <c r="M20" s="135"/>
      <c r="O20" s="19"/>
      <c r="P20" s="130"/>
      <c r="Q20" s="19"/>
    </row>
    <row r="21" spans="1:17" ht="15" customHeight="1" x14ac:dyDescent="0.15">
      <c r="D21" s="139"/>
      <c r="E21" s="139"/>
      <c r="G21" s="19"/>
      <c r="H21" s="19"/>
      <c r="L21" s="133"/>
      <c r="M21" s="135"/>
      <c r="O21" s="19"/>
      <c r="P21" s="130"/>
      <c r="Q21" s="19"/>
    </row>
    <row r="22" spans="1:17" ht="15" customHeight="1" x14ac:dyDescent="0.15">
      <c r="E22" s="19"/>
      <c r="G22" s="19"/>
      <c r="H22" s="19"/>
      <c r="L22" s="133"/>
      <c r="M22" s="135"/>
      <c r="O22" s="19"/>
      <c r="P22" s="130"/>
      <c r="Q22" s="19"/>
    </row>
    <row r="23" spans="1:17" ht="15" customHeight="1" x14ac:dyDescent="0.15">
      <c r="E23" s="19"/>
      <c r="G23" s="19"/>
      <c r="H23" s="19"/>
      <c r="L23" s="133"/>
      <c r="M23" s="135"/>
      <c r="O23" s="19"/>
      <c r="P23" s="130"/>
      <c r="Q23" s="19"/>
    </row>
    <row r="24" spans="1:17" ht="15" customHeight="1" x14ac:dyDescent="0.15">
      <c r="E24" s="19"/>
      <c r="G24" s="19"/>
      <c r="H24" s="19"/>
      <c r="L24" s="133"/>
      <c r="M24" s="135"/>
      <c r="O24" s="19"/>
      <c r="P24" s="19"/>
      <c r="Q24" s="19"/>
    </row>
    <row r="25" spans="1:17" ht="15" customHeight="1" x14ac:dyDescent="0.2">
      <c r="E25" s="19"/>
      <c r="F25" s="132"/>
      <c r="G25" s="19"/>
      <c r="H25" s="19"/>
      <c r="L25" s="133"/>
      <c r="M25" s="135"/>
      <c r="O25" s="19"/>
      <c r="P25" s="19"/>
      <c r="Q25" s="19"/>
    </row>
    <row r="26" spans="1:17" ht="15" customHeight="1" x14ac:dyDescent="0.15">
      <c r="E26" s="19"/>
      <c r="F26" s="131"/>
      <c r="G26" s="19"/>
      <c r="H26" s="19"/>
      <c r="L26" s="133"/>
      <c r="M26" s="135"/>
    </row>
    <row r="27" spans="1:17" ht="15" customHeight="1" x14ac:dyDescent="0.15">
      <c r="E27" s="19"/>
      <c r="F27" s="19"/>
      <c r="G27" s="19"/>
      <c r="H27" s="19"/>
      <c r="L27" s="133"/>
      <c r="M27" s="135"/>
    </row>
    <row r="28" spans="1:17" ht="15" customHeight="1" x14ac:dyDescent="0.15">
      <c r="E28" s="19"/>
      <c r="F28" s="19"/>
      <c r="G28" s="19"/>
      <c r="H28" s="19"/>
      <c r="L28" s="133"/>
      <c r="M28" s="135"/>
    </row>
    <row r="29" spans="1:17" ht="15" customHeight="1" x14ac:dyDescent="0.15">
      <c r="L29" s="133"/>
      <c r="M29" s="135"/>
    </row>
    <row r="30" spans="1:17" ht="15" customHeight="1" x14ac:dyDescent="0.15">
      <c r="L30" s="133"/>
      <c r="M30" s="135"/>
    </row>
    <row r="31" spans="1:17" ht="15" customHeight="1" x14ac:dyDescent="0.15">
      <c r="L31" s="133"/>
      <c r="M31" s="135"/>
    </row>
    <row r="32" spans="1:17" ht="15" customHeight="1" x14ac:dyDescent="0.15">
      <c r="L32" s="133"/>
      <c r="M32" s="135"/>
    </row>
    <row r="33" spans="12:13" ht="15" customHeight="1" x14ac:dyDescent="0.15">
      <c r="L33" s="133"/>
      <c r="M33" s="135"/>
    </row>
    <row r="34" spans="12:13" ht="15" customHeight="1" x14ac:dyDescent="0.15">
      <c r="L34" s="133"/>
      <c r="M34" s="135"/>
    </row>
  </sheetData>
  <mergeCells count="1">
    <mergeCell ref="A7:B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CONTAINMENT-LOG 5157-1000</vt:lpstr>
      <vt:lpstr>multiple issues 5157-1000</vt:lpstr>
      <vt:lpstr>Formulas</vt:lpstr>
      <vt:lpstr>Excel_BuiltIn_Print_Area_2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Mutschler</dc:creator>
  <cp:lastModifiedBy>Microsoft Office User</cp:lastModifiedBy>
  <cp:lastPrinted>2021-07-19T16:53:22Z</cp:lastPrinted>
  <dcterms:created xsi:type="dcterms:W3CDTF">2010-07-23T12:21:56Z</dcterms:created>
  <dcterms:modified xsi:type="dcterms:W3CDTF">2021-07-21T15:25:21Z</dcterms:modified>
</cp:coreProperties>
</file>