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10"/>
  <workbookPr filterPrivacy="1" hidePivotFieldList="1" defaultThemeVersion="166925"/>
  <xr:revisionPtr revIDLastSave="0" documentId="13_ncr:1_{50D121A8-F891-478A-B888-9078BB3B7230}" xr6:coauthVersionLast="47" xr6:coauthVersionMax="47" xr10:uidLastSave="{00000000-0000-0000-0000-000000000000}"/>
  <bookViews>
    <workbookView xWindow="-96" yWindow="-96" windowWidth="23232" windowHeight="12432" activeTab="2" xr2:uid="{5D22A4F9-F75C-47E8-B1BE-C5BD30A8B441}"/>
  </bookViews>
  <sheets>
    <sheet name="Forecast" sheetId="1" r:id="rId1"/>
    <sheet name="Actual" sheetId="2" r:id="rId2"/>
    <sheet name="Variance" sheetId="3" r:id="rId3"/>
    <sheet name="e00eb4de3c8a421cba9b8f4cb8546ec" sheetId="4" state="veryHidden" r:id="rId4"/>
  </sheets>
  <definedNames>
    <definedName name="Diff">_xlfn.LAMBDA(_xlpm.a,_xlpm.v,_xlfn.LET(_xlpm.fcast, _xlfn.XLOOKUP(_xlpm.v, tblFC[#Headers], tblFC[]), _xlpm.actual, SUM(_xlfn._xlws.FILTER(tblActual[T. Amt of Draw], TEXT(tblActual[Funding Date], "mmm-yy") = _xlpm.v)), _xlfn.VSTACK(_xlpm.a, _xlfn.HSTACK(_xlpm.v, _xlpm.fcast, _xlpm.actual, _xlpm.actual - _xlpm.fcast))))</definedName>
    <definedName name="Header">{"Date","Forecast","Actual","Variance"}</definedName>
    <definedName name="Months">_xlfn.UNIQUE(TEXT(tblActual[Funding Date], "mmm-y"))</definedName>
  </definedNames>
  <calcPr calcId="191029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4" l="1"/>
  <c r="B3" i="4"/>
  <c r="C3" i="4"/>
  <c r="A1" i="4"/>
  <c r="B1" i="4" a="1"/>
  <c r="B1" i="4" s="1"/>
  <c r="C1" i="4"/>
  <c r="D1" i="4"/>
  <c r="E1" i="4"/>
  <c r="A1" i="3" a="1"/>
  <c r="A1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<sst xmlns="http://schemas.openxmlformats.org/spreadsheetml/2006/main" count="134" uniqueCount="69">
  <si>
    <t>Funding Date</t>
  </si>
  <si>
    <t>FundingDateGrp</t>
  </si>
  <si>
    <t>T. Amt of Draw</t>
  </si>
  <si>
    <t>YearSort</t>
  </si>
  <si>
    <t>Type</t>
  </si>
  <si>
    <t>Draw No</t>
  </si>
  <si>
    <t>ProjID</t>
  </si>
  <si>
    <t>2021, September</t>
  </si>
  <si>
    <t>Loan</t>
  </si>
  <si>
    <t>2021, October</t>
  </si>
  <si>
    <t>2021, November</t>
  </si>
  <si>
    <t>2021, December</t>
  </si>
  <si>
    <t>Loan and IDC</t>
  </si>
  <si>
    <t>2022, January</t>
  </si>
  <si>
    <t>2022, February</t>
  </si>
  <si>
    <t>2022, March</t>
  </si>
  <si>
    <t>2022, April</t>
  </si>
  <si>
    <t>2022, May</t>
  </si>
  <si>
    <t>2022, June</t>
  </si>
  <si>
    <t>2022, July</t>
  </si>
  <si>
    <t>2022, August</t>
  </si>
  <si>
    <t>2022, September</t>
  </si>
  <si>
    <t>2022, October</t>
  </si>
  <si>
    <t>2022, November</t>
  </si>
  <si>
    <t>2022, December</t>
  </si>
  <si>
    <t>2023, January</t>
  </si>
  <si>
    <t>2023, February</t>
  </si>
  <si>
    <t>2023, March</t>
  </si>
  <si>
    <t/>
  </si>
  <si>
    <t>Grand Total</t>
  </si>
  <si>
    <t>2021</t>
  </si>
  <si>
    <t>Sep</t>
  </si>
  <si>
    <t>Oct</t>
  </si>
  <si>
    <t>Nov</t>
  </si>
  <si>
    <t>Dec</t>
  </si>
  <si>
    <t>2022</t>
  </si>
  <si>
    <t>Jan</t>
  </si>
  <si>
    <t>Feb</t>
  </si>
  <si>
    <t>Mar</t>
  </si>
  <si>
    <t>Apr</t>
  </si>
  <si>
    <t>May</t>
  </si>
  <si>
    <t>Jun</t>
  </si>
  <si>
    <t>Jul</t>
  </si>
  <si>
    <t>Aug</t>
  </si>
  <si>
    <t>2023</t>
  </si>
  <si>
    <t>Sum of T. Amt of Draw</t>
  </si>
  <si>
    <t>Column Labels</t>
  </si>
  <si>
    <t>below is from the Model (9.15.21 - Final)</t>
  </si>
  <si>
    <t>Sep-21</t>
  </si>
  <si>
    <t>Oct-21</t>
  </si>
  <si>
    <t>Nov-21</t>
  </si>
  <si>
    <t>Dec-21</t>
  </si>
  <si>
    <t>Jan-22</t>
  </si>
  <si>
    <t>Feb-22</t>
  </si>
  <si>
    <t>Mar-22</t>
  </si>
  <si>
    <t>Apr-22</t>
  </si>
  <si>
    <t>May-22</t>
  </si>
  <si>
    <t>Jun-22</t>
  </si>
  <si>
    <t>Jul-22</t>
  </si>
  <si>
    <t>Aug-22</t>
  </si>
  <si>
    <t>Sep-22</t>
  </si>
  <si>
    <t>Oct-22</t>
  </si>
  <si>
    <t>Nov-22</t>
  </si>
  <si>
    <t>Dec-22</t>
  </si>
  <si>
    <t>Jan-23</t>
  </si>
  <si>
    <t>Feb-23</t>
  </si>
  <si>
    <t>Mar-23</t>
  </si>
  <si>
    <t>Apr-23</t>
  </si>
  <si>
    <t>May-23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</si>
</sst>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[$-409]mmm\-yy;@"/>
    <numFmt numFmtId="165" formatCode="&quot;$&quot;#,##0.00;\(&quot;$&quot;#,##0.00\)"/>
    <numFmt numFmtId="166" formatCode="&quot;$&quot;#,##0.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9">
    <xf numFmtId="0" fontId="0" fillId="0" borderId="0" xfId="0"/>
    <xf numFmtId="43" fontId="0" fillId="0" borderId="0" xfId="1" applyFont="1"/>
    <xf numFmtId="164" fontId="0" fillId="0" borderId="0" xfId="0" applyNumberFormat="1"/>
    <xf numFmtId="14" fontId="0" fillId="0" borderId="0" xfId="0" applyNumberFormat="1"/>
    <xf numFmtId="17" fontId="0" fillId="0" borderId="0" xfId="0" applyNumberFormat="1"/>
    <xf numFmtId="14" fontId="3" fillId="0" borderId="1" xfId="2" applyNumberFormat="1" applyFont="1" applyBorder="1" applyAlignment="1">
      <alignment horizontal="right"/>
    </xf>
    <xf numFmtId="0" fontId="3" fillId="0" borderId="1" xfId="2" applyFont="1" applyBorder="1"/>
    <xf numFmtId="165" fontId="3" fillId="0" borderId="1" xfId="2" applyNumberFormat="1" applyFont="1" applyBorder="1" applyAlignment="1">
      <alignment horizontal="right"/>
    </xf>
    <xf numFmtId="0" fontId="3" fillId="0" borderId="1" xfId="2" applyFont="1" applyBorder="1" applyAlignment="1">
      <alignment horizontal="right"/>
    </xf>
    <xf numFmtId="0" fontId="0" fillId="0" borderId="0" xfId="0" pivotButton="1"/>
    <xf numFmtId="3" fontId="0" fillId="0" borderId="0" xfId="0" applyNumberFormat="1"/>
    <xf numFmtId="0" fontId="3" fillId="2" borderId="2" xfId="2" applyFont="1" applyFill="1" applyBorder="1" applyAlignment="1">
      <alignment horizontal="center"/>
    </xf>
    <xf numFmtId="14" fontId="3" fillId="0" borderId="3" xfId="2" applyNumberFormat="1" applyFont="1" applyBorder="1" applyAlignment="1">
      <alignment horizontal="right"/>
    </xf>
    <xf numFmtId="0" fontId="3" fillId="0" borderId="3" xfId="2" applyFont="1" applyBorder="1"/>
    <xf numFmtId="165" fontId="3" fillId="0" borderId="3" xfId="2" applyNumberFormat="1" applyFont="1" applyBorder="1" applyAlignment="1">
      <alignment horizontal="right"/>
    </xf>
    <xf numFmtId="0" fontId="3" fillId="0" borderId="3" xfId="2" applyFont="1" applyBorder="1" applyAlignment="1">
      <alignment horizontal="right"/>
    </xf>
    <xf numFmtId="43" fontId="0" fillId="0" borderId="0" xfId="0" applyNumberFormat="1"/>
    <xf numFmtId="166" fontId="0" fillId="0" borderId="0" xfId="0" applyNumberFormat="1"/>
    <xf numFmtId="4" fontId="0" fillId="0" borderId="0" xfId="0" applyNumberFormat="1"/>
  </cellXfs>
  <cellStyles count="3">
    <cellStyle name="Comma" xfId="1" builtinId="3"/>
    <cellStyle name="Normal" xfId="0" builtinId="0"/>
    <cellStyle name="Normal_Sheet2" xfId="2" xr:uid="{7A86306D-CB5D-4CCF-861B-015A0BC9F2C3}"/>
  </cellStyles>
  <dxfs count="3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165" formatCode="&quot;$&quot;#,##0.00;\(&quot;$&quot;#,##0.00\)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border outline="0">
        <top style="thin">
          <color indexed="22"/>
        </top>
      </border>
    </dxf>
    <dxf>
      <border outline="0">
        <top style="thin">
          <color indexed="8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border outline="0"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solid">
          <fgColor indexed="0"/>
          <bgColor indexed="2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64" formatCode="[$-409]mmm\-yy;@"/>
    </dxf>
  </dxfs>
  <tableStyles count="1" defaultTableStyle="TableStyleMedium2" defaultPivotStyle="PivotStyleLight16">
    <tableStyle name="Invisible" pivot="0" table="0" count="0" xr9:uid="{59AE58BE-EA1D-434C-90F4-5B9DD5ED17CF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Structure" Target="richData/rdrichvaluestructure.xml"/><Relationship Id="rId5" Type="http://schemas.openxmlformats.org/officeDocument/2006/relationships/pivotCacheDefinition" Target="pivotCache/pivotCacheDefinition1.xml"/><Relationship Id="rId10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4999.324782175929" createdVersion="8" refreshedVersion="8" minRefreshableVersion="3" recordCount="37" xr:uid="{CDD224E7-7F9C-498A-8B7D-F21F31F3BED1}">
  <cacheSource type="worksheet">
    <worksheetSource ref="A1:G38" sheet="Actual"/>
  </cacheSource>
  <cacheFields count="8">
    <cacheField name="Funding Date" numFmtId="14">
      <sharedItems containsSemiMixedTypes="0" containsNonDate="0" containsDate="1" containsString="0" minDate="2021-09-15T00:00:00" maxDate="2023-03-11T00:00:00" count="37">
        <d v="2021-09-15T00:00:00"/>
        <d v="2021-09-24T00:00:00"/>
        <d v="2021-10-14T00:00:00"/>
        <d v="2021-10-28T00:00:00"/>
        <d v="2021-11-10T00:00:00"/>
        <d v="2021-11-29T00:00:00"/>
        <d v="2021-12-14T00:00:00"/>
        <d v="2021-12-29T00:00:00"/>
        <d v="2022-01-13T00:00:00"/>
        <d v="2022-01-28T00:00:00"/>
        <d v="2022-02-11T00:00:00"/>
        <d v="2022-02-25T00:00:00"/>
        <d v="2022-03-11T00:00:00"/>
        <d v="2022-03-30T00:00:00"/>
        <d v="2022-04-19T00:00:00"/>
        <d v="2022-04-28T00:00:00"/>
        <d v="2022-05-12T00:00:00"/>
        <d v="2022-05-26T00:00:00"/>
        <d v="2022-06-10T00:00:00"/>
        <d v="2022-06-29T00:00:00"/>
        <d v="2022-07-15T00:00:00"/>
        <d v="2022-07-28T00:00:00"/>
        <d v="2022-08-11T00:00:00"/>
        <d v="2022-08-30T00:00:00"/>
        <d v="2022-09-08T00:00:00"/>
        <d v="2022-09-29T00:00:00"/>
        <d v="2022-10-13T00:00:00"/>
        <d v="2022-10-27T00:00:00"/>
        <d v="2022-11-09T00:00:00"/>
        <d v="2022-11-28T00:00:00"/>
        <d v="2022-12-08T00:00:00"/>
        <d v="2022-12-29T00:00:00"/>
        <d v="2023-01-12T00:00:00"/>
        <d v="2023-01-27T00:00:00"/>
        <d v="2023-02-13T00:00:00"/>
        <d v="2023-02-24T00:00:00"/>
        <d v="2023-03-10T00:00:00"/>
      </sharedItems>
      <fieldGroup par="7" base="0">
        <rangePr groupBy="months" startDate="2021-09-15T00:00:00" endDate="2023-03-11T00:00:00"/>
        <groupItems count="14">
          <s v="&lt;9/15/2021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3/11/2023"/>
        </groupItems>
      </fieldGroup>
    </cacheField>
    <cacheField name="FundingDateGrp" numFmtId="0">
      <sharedItems/>
    </cacheField>
    <cacheField name="T. Amt of Draw" numFmtId="165">
      <sharedItems containsSemiMixedTypes="0" containsString="0" containsNumber="1" containsInteger="1" minValue="4700000" maxValue="330200000"/>
    </cacheField>
    <cacheField name="YearSort" numFmtId="0">
      <sharedItems containsSemiMixedTypes="0" containsString="0" containsNumber="1" containsInteger="1" minValue="24260" maxValue="24278"/>
    </cacheField>
    <cacheField name="Type" numFmtId="0">
      <sharedItems/>
    </cacheField>
    <cacheField name="Draw No" numFmtId="0">
      <sharedItems containsSemiMixedTypes="0" containsString="0" containsNumber="1" minValue="1.1000000000000001" maxValue="37"/>
    </cacheField>
    <cacheField name="ProjID" numFmtId="0">
      <sharedItems containsSemiMixedTypes="0" containsString="0" containsNumber="1" containsInteger="1" minValue="3" maxValue="3"/>
    </cacheField>
    <cacheField name="Years" numFmtId="0" databaseField="0">
      <fieldGroup base="0">
        <rangePr groupBy="years" startDate="2021-09-15T00:00:00" endDate="2023-03-11T00:00:00"/>
        <groupItems count="5">
          <s v="&lt;9/15/2021"/>
          <s v="2021"/>
          <s v="2022"/>
          <s v="2023"/>
          <s v="&gt;3/11/202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s v="2021, September"/>
    <n v="330200000"/>
    <n v="24260"/>
    <s v="Loan"/>
    <n v="1.1000000000000001"/>
    <n v="3"/>
  </r>
  <r>
    <x v="1"/>
    <s v="2021, September"/>
    <n v="142400000"/>
    <n v="24260"/>
    <s v="Loan"/>
    <n v="2"/>
    <n v="3"/>
  </r>
  <r>
    <x v="2"/>
    <s v="2021, October"/>
    <n v="22200000"/>
    <n v="24261"/>
    <s v="Loan"/>
    <n v="3"/>
    <n v="3"/>
  </r>
  <r>
    <x v="3"/>
    <s v="2021, October"/>
    <n v="30100000"/>
    <n v="24261"/>
    <s v="Loan"/>
    <n v="4"/>
    <n v="3"/>
  </r>
  <r>
    <x v="4"/>
    <s v="2021, November"/>
    <n v="81900000"/>
    <n v="24262"/>
    <s v="Loan"/>
    <n v="5"/>
    <n v="3"/>
  </r>
  <r>
    <x v="5"/>
    <s v="2021, November"/>
    <n v="8900000"/>
    <n v="24262"/>
    <s v="Loan"/>
    <n v="6"/>
    <n v="3"/>
  </r>
  <r>
    <x v="6"/>
    <s v="2021, December"/>
    <n v="110800000"/>
    <n v="24263"/>
    <s v="Loan"/>
    <n v="7.1"/>
    <n v="3"/>
  </r>
  <r>
    <x v="7"/>
    <s v="2021, December"/>
    <n v="15800000"/>
    <n v="24263"/>
    <s v="Loan and IDC"/>
    <n v="8"/>
    <n v="3"/>
  </r>
  <r>
    <x v="8"/>
    <s v="2022, January"/>
    <n v="7900000"/>
    <n v="24264"/>
    <s v="Loan"/>
    <n v="9"/>
    <n v="3"/>
  </r>
  <r>
    <x v="9"/>
    <s v="2022, January"/>
    <n v="10100000"/>
    <n v="24264"/>
    <s v="Loan"/>
    <n v="10"/>
    <n v="3"/>
  </r>
  <r>
    <x v="10"/>
    <s v="2022, February"/>
    <n v="15800000"/>
    <n v="24265"/>
    <s v="Loan"/>
    <n v="11"/>
    <n v="3"/>
  </r>
  <r>
    <x v="11"/>
    <s v="2022, February"/>
    <n v="21400000"/>
    <n v="24265"/>
    <s v="Loan and IDC"/>
    <n v="12"/>
    <n v="3"/>
  </r>
  <r>
    <x v="12"/>
    <s v="2022, March"/>
    <n v="16200000"/>
    <n v="24266"/>
    <s v="Loan"/>
    <n v="13"/>
    <n v="3"/>
  </r>
  <r>
    <x v="13"/>
    <s v="2022, March"/>
    <n v="14000000"/>
    <n v="24266"/>
    <s v="Loan and IDC"/>
    <n v="14"/>
    <n v="3"/>
  </r>
  <r>
    <x v="14"/>
    <s v="2022, April"/>
    <n v="6000000"/>
    <n v="24267"/>
    <s v="Loan"/>
    <n v="15"/>
    <n v="3"/>
  </r>
  <r>
    <x v="15"/>
    <s v="2022, April"/>
    <n v="4700000"/>
    <n v="24267"/>
    <s v="Loan"/>
    <n v="16"/>
    <n v="3"/>
  </r>
  <r>
    <x v="16"/>
    <s v="2022, May"/>
    <n v="15000000"/>
    <n v="24268"/>
    <s v="Loan"/>
    <n v="17"/>
    <n v="3"/>
  </r>
  <r>
    <x v="17"/>
    <s v="2022, May"/>
    <n v="10000000"/>
    <n v="24268"/>
    <s v="Loan"/>
    <n v="18"/>
    <n v="3"/>
  </r>
  <r>
    <x v="18"/>
    <s v="2022, June"/>
    <n v="31000000"/>
    <n v="24269"/>
    <s v="Loan"/>
    <n v="19"/>
    <n v="3"/>
  </r>
  <r>
    <x v="19"/>
    <s v="2022, June"/>
    <n v="52400000"/>
    <n v="24269"/>
    <s v="Loan"/>
    <n v="20"/>
    <n v="3"/>
  </r>
  <r>
    <x v="20"/>
    <s v="2022, July"/>
    <n v="10600000"/>
    <n v="24270"/>
    <s v="Loan"/>
    <n v="21"/>
    <n v="3"/>
  </r>
  <r>
    <x v="21"/>
    <s v="2022, July"/>
    <n v="8500000"/>
    <n v="24270"/>
    <s v="Loan"/>
    <n v="22"/>
    <n v="3"/>
  </r>
  <r>
    <x v="22"/>
    <s v="2022, August"/>
    <n v="18000000"/>
    <n v="24271"/>
    <s v="Loan and IDC"/>
    <n v="23"/>
    <n v="3"/>
  </r>
  <r>
    <x v="23"/>
    <s v="2022, August"/>
    <n v="62000000"/>
    <n v="24271"/>
    <s v="Loan"/>
    <n v="24"/>
    <n v="3"/>
  </r>
  <r>
    <x v="24"/>
    <s v="2022, September"/>
    <n v="85700000"/>
    <n v="24272"/>
    <s v="Loan"/>
    <n v="25"/>
    <n v="3"/>
  </r>
  <r>
    <x v="25"/>
    <s v="2022, September"/>
    <n v="60200000"/>
    <n v="24272"/>
    <s v="Loan"/>
    <n v="26"/>
    <n v="3"/>
  </r>
  <r>
    <x v="26"/>
    <s v="2022, October"/>
    <n v="38000000"/>
    <n v="24273"/>
    <s v="Loan"/>
    <n v="27"/>
    <n v="3"/>
  </r>
  <r>
    <x v="27"/>
    <s v="2022, October"/>
    <n v="47600000"/>
    <n v="24273"/>
    <s v="Loan"/>
    <n v="28"/>
    <n v="3"/>
  </r>
  <r>
    <x v="28"/>
    <s v="2022, November"/>
    <n v="39400000"/>
    <n v="24274"/>
    <s v="Loan"/>
    <n v="29"/>
    <n v="3"/>
  </r>
  <r>
    <x v="29"/>
    <s v="2022, November"/>
    <n v="32600000"/>
    <n v="24274"/>
    <s v="Loan"/>
    <n v="30"/>
    <n v="3"/>
  </r>
  <r>
    <x v="30"/>
    <s v="2022, December"/>
    <n v="131900000"/>
    <n v="24275"/>
    <s v="Loan"/>
    <n v="31"/>
    <n v="3"/>
  </r>
  <r>
    <x v="31"/>
    <s v="2022, December"/>
    <n v="30700000"/>
    <n v="24275"/>
    <s v="Loan"/>
    <n v="32"/>
    <n v="3"/>
  </r>
  <r>
    <x v="32"/>
    <s v="2023, January"/>
    <n v="20800000"/>
    <n v="24276"/>
    <s v="Loan"/>
    <n v="33"/>
    <n v="3"/>
  </r>
  <r>
    <x v="33"/>
    <s v="2023, January"/>
    <n v="37200000"/>
    <n v="24276"/>
    <s v="Loan"/>
    <n v="34"/>
    <n v="3"/>
  </r>
  <r>
    <x v="34"/>
    <s v="2023, February"/>
    <n v="31600000"/>
    <n v="24277"/>
    <s v="Loan"/>
    <n v="35"/>
    <n v="3"/>
  </r>
  <r>
    <x v="35"/>
    <s v="2023, February"/>
    <n v="31400000"/>
    <n v="24277"/>
    <s v="Loan"/>
    <n v="36"/>
    <n v="3"/>
  </r>
  <r>
    <x v="36"/>
    <s v="2023, March"/>
    <n v="34900000"/>
    <n v="24278"/>
    <s v="Loan"/>
    <n v="37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3C679E5-69C4-41EA-9B6A-8F6326BEFCEA}" name="PivotTable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J3:AD6" firstHeaderRow="1" firstDataRow="3" firstDataCol="1"/>
  <pivotFields count="8">
    <pivotField axis="axisCol" numFmtId="14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/>
    <pivotField dataField="1" numFmtId="165" showAll="0"/>
    <pivotField showAll="0"/>
    <pivotField showAll="0"/>
    <pivotField showAll="0"/>
    <pivotField showAll="0"/>
    <pivotField axis="axisCol" showAll="0" defaultSubtotal="0">
      <items count="5">
        <item x="0"/>
        <item x="1"/>
        <item x="2"/>
        <item x="3"/>
        <item x="4"/>
      </items>
    </pivotField>
  </pivotFields>
  <rowItems count="1">
    <i/>
  </rowItems>
  <colFields count="2">
    <field x="7"/>
    <field x="0"/>
  </colFields>
  <colItems count="20">
    <i>
      <x v="1"/>
      <x v="9"/>
    </i>
    <i r="1">
      <x v="10"/>
    </i>
    <i r="1">
      <x v="11"/>
    </i>
    <i r="1">
      <x v="12"/>
    </i>
    <i>
      <x v="2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3"/>
      <x v="1"/>
    </i>
    <i r="1">
      <x v="2"/>
    </i>
    <i r="1">
      <x v="3"/>
    </i>
    <i t="grand">
      <x/>
    </i>
  </colItems>
  <dataFields count="1">
    <dataField name="Sum of T. Amt of Draw" fld="2" baseField="0" baseItem="9" numFmtId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</v>
    <v>8</v>
    <v>1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2281059-D530-4AD0-A475-643C3A38699A}" name="tblFC" displayName="tblFC" ref="A3:U4" totalsRowShown="0" headerRowDxfId="34" dataDxfId="33" dataCellStyle="Comma">
  <autoFilter ref="A3:U4" xr:uid="{E2281059-D530-4AD0-A475-643C3A38699A}"/>
  <tableColumns count="21">
    <tableColumn id="1" xr3:uid="{078EDC33-9AE3-41F0-B747-4E307335E6FC}" name="Sep-21" dataDxfId="32" dataCellStyle="Comma"/>
    <tableColumn id="2" xr3:uid="{85518039-CDAF-4070-A42D-362429DC4AA7}" name="Oct-21" dataDxfId="31" dataCellStyle="Comma"/>
    <tableColumn id="3" xr3:uid="{4159665A-7FEA-4F32-B1D4-95418DC97D89}" name="Nov-21" dataDxfId="30" dataCellStyle="Comma"/>
    <tableColumn id="4" xr3:uid="{514C363C-E582-4A34-AA6D-48C08E977281}" name="Dec-21" dataDxfId="29" dataCellStyle="Comma"/>
    <tableColumn id="5" xr3:uid="{6560EB0F-221B-4D7E-A19A-0F8F44394560}" name="Jan-22" dataDxfId="28" dataCellStyle="Comma"/>
    <tableColumn id="6" xr3:uid="{F19206A3-02CB-44E5-92AB-9D56FC1B9ACE}" name="Feb-22" dataDxfId="27" dataCellStyle="Comma"/>
    <tableColumn id="7" xr3:uid="{5EE03137-073C-491A-88D8-BA9B4F4C8D4C}" name="Mar-22" dataDxfId="26" dataCellStyle="Comma"/>
    <tableColumn id="8" xr3:uid="{6D427BA5-D7D3-4B89-AC5E-CE49278135A1}" name="Apr-22" dataDxfId="25" dataCellStyle="Comma"/>
    <tableColumn id="9" xr3:uid="{5D9BBDA7-96BD-4386-BE24-E5FD699A3C64}" name="May-22" dataDxfId="24" dataCellStyle="Comma"/>
    <tableColumn id="10" xr3:uid="{FA7716AD-434C-4167-95EB-520F534BBB3A}" name="Jun-22" dataDxfId="23" dataCellStyle="Comma"/>
    <tableColumn id="11" xr3:uid="{101A863F-AEE2-45A4-9438-D63F5903CE75}" name="Jul-22" dataDxfId="22" dataCellStyle="Comma"/>
    <tableColumn id="12" xr3:uid="{88821BF6-6DD1-4076-80D7-8A8988CDAFC2}" name="Aug-22" dataDxfId="21" dataCellStyle="Comma"/>
    <tableColumn id="13" xr3:uid="{F8CD1A37-89DA-4C20-9B6F-07B10CF948E9}" name="Sep-22" dataDxfId="20" dataCellStyle="Comma"/>
    <tableColumn id="14" xr3:uid="{1B10A525-51AF-469B-B6C0-0230A7B441F9}" name="Oct-22" dataDxfId="19" dataCellStyle="Comma"/>
    <tableColumn id="15" xr3:uid="{19E9D103-7EF0-4B5A-8826-E8B787216307}" name="Nov-22" dataDxfId="18" dataCellStyle="Comma"/>
    <tableColumn id="16" xr3:uid="{6BE55E44-F446-43CF-AA5F-227D2D653668}" name="Dec-22" dataDxfId="17" dataCellStyle="Comma"/>
    <tableColumn id="17" xr3:uid="{058C1F20-8DEC-4192-B8D4-62460D3A2069}" name="Jan-23" dataDxfId="16" dataCellStyle="Comma"/>
    <tableColumn id="18" xr3:uid="{3CB8FB3F-F367-4A5C-B60F-E0A12A7DDCAE}" name="Feb-23" dataDxfId="15" dataCellStyle="Comma"/>
    <tableColumn id="19" xr3:uid="{E56594B6-6F91-4E61-8A0C-E13D237DDDD6}" name="Mar-23" dataDxfId="14" dataCellStyle="Comma"/>
    <tableColumn id="20" xr3:uid="{385E04CB-E8D1-49F5-9589-195A1805768B}" name="Apr-23" dataDxfId="13" dataCellStyle="Comma"/>
    <tableColumn id="21" xr3:uid="{51456A29-D825-4D36-A8ED-4A080773F153}" name="May-23" dataDxfId="12" dataCellStyle="Comma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F41A4F2-E7E1-4C63-B634-1F3A399530ED}" name="tblActual" displayName="tblActual" ref="A1:G38" totalsRowShown="0" headerRowDxfId="11" dataDxfId="9" headerRowBorderDxfId="10" tableBorderDxfId="8" totalsRowBorderDxfId="7" headerRowCellStyle="Normal_Sheet2" dataCellStyle="Normal_Sheet2">
  <autoFilter ref="A1:G38" xr:uid="{8F41A4F2-E7E1-4C63-B634-1F3A399530ED}"/>
  <tableColumns count="7">
    <tableColumn id="1" xr3:uid="{FEAB930B-7CDA-43D4-A45B-9CBCAD4580FA}" name="Funding Date" dataDxfId="6" dataCellStyle="Normal_Sheet2"/>
    <tableColumn id="2" xr3:uid="{E9FB0D9B-1A0D-4F7F-8714-01D1239196BA}" name="FundingDateGrp" dataDxfId="5" dataCellStyle="Normal_Sheet2"/>
    <tableColumn id="3" xr3:uid="{A785E3EA-4FA1-495F-97B9-D92C6BCFF552}" name="T. Amt of Draw" dataDxfId="4" dataCellStyle="Normal_Sheet2"/>
    <tableColumn id="4" xr3:uid="{2E0130B0-5450-4436-A871-AAE3308D17D9}" name="YearSort" dataDxfId="3" dataCellStyle="Normal_Sheet2"/>
    <tableColumn id="5" xr3:uid="{768A259D-D47E-4873-842F-8EDE95D30595}" name="Type" dataDxfId="2" dataCellStyle="Normal_Sheet2"/>
    <tableColumn id="6" xr3:uid="{3EA4D33C-F825-49C5-AEFE-EC82B17DA695}" name="Draw No" dataDxfId="1" dataCellStyle="Normal_Sheet2"/>
    <tableColumn id="7" xr3:uid="{EE2A1CD8-3A78-4C9E-88E9-F148E5AE7285}" name="ProjID" dataDxfId="0" dataCellStyle="Normal_Sheet2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1857" row="6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06817E19-515C-44FE-BE66-F0E25FF21E61}">
  <we:reference id="wa200003696" version="1.1.0.0" store="en-US" storeType="OMEX"/>
  <we:alternateReferences>
    <we:reference id="wa200003696" version="1.1.0.0" store="" storeType="OMEX"/>
  </we:alternateReferences>
  <we:properties>
    <we:property name="projectV0_1-56c6e055-265e-4713-816e-a646dbb708de" value="{&quot;kind&quot;:&quot;AFEJSONBlobNode&quot;,&quot;id&quot;:&quot;{B7D83DD5-FE16-4831-8B52-A9073755F0DE}&quot;}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94610-F6AE-44C9-99CD-4128EC4C1BD9}">
  <dimension ref="A1:OJ5"/>
  <sheetViews>
    <sheetView workbookViewId="0">
      <selection activeCell="H4" sqref="H4"/>
    </sheetView>
  </sheetViews>
  <sheetFormatPr defaultRowHeight="14.4" x14ac:dyDescent="0.55000000000000004"/>
  <cols>
    <col min="1" max="2" width="11.1015625" bestFit="1" customWidth="1"/>
    <col min="3" max="3" width="10.47265625" bestFit="1" customWidth="1"/>
    <col min="4" max="4" width="11.1015625" bestFit="1" customWidth="1"/>
    <col min="5" max="5" width="12.47265625" customWidth="1"/>
    <col min="6" max="11" width="10.1015625" bestFit="1" customWidth="1"/>
    <col min="12" max="14" width="11.1015625" bestFit="1" customWidth="1"/>
    <col min="15" max="16" width="10.1015625" bestFit="1" customWidth="1"/>
    <col min="17" max="20" width="11.1015625" bestFit="1" customWidth="1"/>
    <col min="21" max="21" width="10.1015625" bestFit="1" customWidth="1"/>
    <col min="22" max="400" width="8.7890625" bestFit="1" customWidth="1"/>
  </cols>
  <sheetData>
    <row r="1" spans="1:400" x14ac:dyDescent="0.55000000000000004">
      <c r="A1" t="s">
        <v>47</v>
      </c>
    </row>
    <row r="3" spans="1:400" x14ac:dyDescent="0.55000000000000004">
      <c r="A3" s="2" t="s">
        <v>48</v>
      </c>
      <c r="B3" s="2" t="s">
        <v>49</v>
      </c>
      <c r="C3" s="2" t="s">
        <v>50</v>
      </c>
      <c r="D3" s="2" t="s">
        <v>51</v>
      </c>
      <c r="E3" s="2" t="s">
        <v>52</v>
      </c>
      <c r="F3" s="2" t="s">
        <v>53</v>
      </c>
      <c r="G3" s="2" t="s">
        <v>54</v>
      </c>
      <c r="H3" s="2" t="s">
        <v>55</v>
      </c>
      <c r="I3" s="2" t="s">
        <v>56</v>
      </c>
      <c r="J3" s="2" t="s">
        <v>57</v>
      </c>
      <c r="K3" s="2" t="s">
        <v>58</v>
      </c>
      <c r="L3" s="2" t="s">
        <v>59</v>
      </c>
      <c r="M3" s="2" t="s">
        <v>60</v>
      </c>
      <c r="N3" s="2" t="s">
        <v>61</v>
      </c>
      <c r="O3" s="2" t="s">
        <v>62</v>
      </c>
      <c r="P3" s="2" t="s">
        <v>63</v>
      </c>
      <c r="Q3" s="2" t="s">
        <v>64</v>
      </c>
      <c r="R3" s="2" t="s">
        <v>65</v>
      </c>
      <c r="S3" s="2" t="s">
        <v>66</v>
      </c>
      <c r="T3" s="2" t="s">
        <v>67</v>
      </c>
      <c r="U3" s="2" t="s">
        <v>68</v>
      </c>
    </row>
    <row r="4" spans="1:400" x14ac:dyDescent="0.55000000000000004">
      <c r="A4" s="1">
        <v>339081.95198869373</v>
      </c>
      <c r="B4" s="1">
        <v>245781.44049265663</v>
      </c>
      <c r="C4" s="1">
        <v>95818.376190608222</v>
      </c>
      <c r="D4" s="1">
        <v>118605.58796155945</v>
      </c>
      <c r="E4" s="1">
        <v>70590.277952767705</v>
      </c>
      <c r="F4" s="1">
        <v>36230.702491026823</v>
      </c>
      <c r="G4" s="1">
        <v>56966.82673115746</v>
      </c>
      <c r="H4" s="1">
        <v>42533.517279274303</v>
      </c>
      <c r="I4" s="1">
        <v>62181.186060426233</v>
      </c>
      <c r="J4" s="1">
        <v>89889.856368998211</v>
      </c>
      <c r="K4" s="1">
        <v>49974.638963951169</v>
      </c>
      <c r="L4" s="1">
        <v>159237.46536830216</v>
      </c>
      <c r="M4" s="1">
        <v>118466.12845347551</v>
      </c>
      <c r="N4" s="1">
        <v>179382.17525403414</v>
      </c>
      <c r="O4" s="1">
        <v>60929.308197454637</v>
      </c>
      <c r="P4" s="1">
        <v>99828.733108899833</v>
      </c>
      <c r="Q4" s="1">
        <v>130116.9400347854</v>
      </c>
      <c r="R4" s="1">
        <v>144821.45401862348</v>
      </c>
      <c r="S4" s="1">
        <v>102897.20500082464</v>
      </c>
      <c r="T4" s="1">
        <v>105321.48462417195</v>
      </c>
      <c r="U4" s="1">
        <v>35378.752895615064</v>
      </c>
      <c r="V4" s="1">
        <v>0</v>
      </c>
      <c r="W4" s="1">
        <v>0</v>
      </c>
      <c r="X4" s="1">
        <v>0</v>
      </c>
      <c r="Y4" s="1">
        <v>0</v>
      </c>
      <c r="Z4" s="1">
        <v>0</v>
      </c>
      <c r="AA4" s="1">
        <v>0</v>
      </c>
      <c r="AB4" s="1">
        <v>0</v>
      </c>
      <c r="AC4" s="1">
        <v>0</v>
      </c>
      <c r="AD4" s="1">
        <v>0</v>
      </c>
      <c r="AE4" s="1">
        <v>0</v>
      </c>
      <c r="AF4" s="1">
        <v>0</v>
      </c>
      <c r="AG4" s="1">
        <v>0</v>
      </c>
      <c r="AH4" s="1">
        <v>0</v>
      </c>
      <c r="AI4" s="1">
        <v>0</v>
      </c>
      <c r="AJ4" s="1">
        <v>0</v>
      </c>
      <c r="AK4" s="1">
        <v>0</v>
      </c>
      <c r="AL4" s="1">
        <v>0</v>
      </c>
      <c r="AM4" s="1">
        <v>0</v>
      </c>
      <c r="AN4" s="1">
        <v>0</v>
      </c>
      <c r="AO4" s="1">
        <v>0</v>
      </c>
      <c r="AP4" s="1">
        <v>0</v>
      </c>
      <c r="AQ4" s="1">
        <v>0</v>
      </c>
      <c r="AR4" s="1">
        <v>0</v>
      </c>
      <c r="AS4" s="1">
        <v>0</v>
      </c>
      <c r="AT4" s="1">
        <v>0</v>
      </c>
      <c r="AU4" s="1">
        <v>0</v>
      </c>
      <c r="AV4" s="1">
        <v>0</v>
      </c>
      <c r="AW4" s="1">
        <v>0</v>
      </c>
      <c r="AX4" s="1">
        <v>0</v>
      </c>
      <c r="AY4" s="1">
        <v>0</v>
      </c>
      <c r="AZ4" s="1">
        <v>0</v>
      </c>
      <c r="BA4" s="1">
        <v>0</v>
      </c>
      <c r="BB4" s="1">
        <v>0</v>
      </c>
      <c r="BC4" s="1">
        <v>0</v>
      </c>
      <c r="BD4" s="1">
        <v>0</v>
      </c>
      <c r="BE4" s="1">
        <v>0</v>
      </c>
      <c r="BF4" s="1">
        <v>0</v>
      </c>
      <c r="BG4" s="1">
        <v>0</v>
      </c>
      <c r="BH4" s="1">
        <v>0</v>
      </c>
      <c r="BI4" s="1">
        <v>0</v>
      </c>
      <c r="BJ4" s="1">
        <v>0</v>
      </c>
      <c r="BK4" s="1">
        <v>0</v>
      </c>
      <c r="BL4" s="1">
        <v>0</v>
      </c>
      <c r="BM4" s="1">
        <v>0</v>
      </c>
      <c r="BN4" s="1">
        <v>0</v>
      </c>
      <c r="BO4" s="1">
        <v>0</v>
      </c>
      <c r="BP4" s="1">
        <v>0</v>
      </c>
      <c r="BQ4" s="1">
        <v>0</v>
      </c>
      <c r="BR4" s="1">
        <v>0</v>
      </c>
      <c r="BS4" s="1">
        <v>0</v>
      </c>
      <c r="BT4" s="1">
        <v>0</v>
      </c>
      <c r="BU4" s="1">
        <v>0</v>
      </c>
      <c r="BV4" s="1">
        <v>0</v>
      </c>
      <c r="BW4" s="1">
        <v>0</v>
      </c>
      <c r="BX4" s="1">
        <v>0</v>
      </c>
      <c r="BY4" s="1">
        <v>0</v>
      </c>
      <c r="BZ4" s="1">
        <v>0</v>
      </c>
      <c r="CA4" s="1">
        <v>0</v>
      </c>
      <c r="CB4" s="1">
        <v>0</v>
      </c>
      <c r="CC4" s="1">
        <v>0</v>
      </c>
      <c r="CD4" s="1">
        <v>0</v>
      </c>
      <c r="CE4" s="1">
        <v>0</v>
      </c>
      <c r="CF4" s="1">
        <v>0</v>
      </c>
      <c r="CG4" s="1">
        <v>0</v>
      </c>
      <c r="CH4" s="1">
        <v>0</v>
      </c>
      <c r="CI4" s="1">
        <v>0</v>
      </c>
      <c r="CJ4" s="1">
        <v>0</v>
      </c>
      <c r="CK4" s="1">
        <v>0</v>
      </c>
      <c r="CL4" s="1">
        <v>0</v>
      </c>
      <c r="CM4" s="1">
        <v>0</v>
      </c>
      <c r="CN4" s="1">
        <v>0</v>
      </c>
      <c r="CO4" s="1">
        <v>0</v>
      </c>
      <c r="CP4" s="1">
        <v>0</v>
      </c>
      <c r="CQ4" s="1">
        <v>0</v>
      </c>
      <c r="CR4" s="1">
        <v>0</v>
      </c>
      <c r="CS4" s="1">
        <v>0</v>
      </c>
      <c r="CT4" s="1">
        <v>0</v>
      </c>
      <c r="CU4" s="1">
        <v>0</v>
      </c>
      <c r="CV4" s="1">
        <v>0</v>
      </c>
      <c r="CW4" s="1">
        <v>0</v>
      </c>
      <c r="CX4" s="1">
        <v>0</v>
      </c>
      <c r="CY4" s="1">
        <v>0</v>
      </c>
      <c r="CZ4" s="1">
        <v>0</v>
      </c>
      <c r="DA4" s="1">
        <v>0</v>
      </c>
      <c r="DB4" s="1">
        <v>0</v>
      </c>
      <c r="DC4" s="1">
        <v>0</v>
      </c>
      <c r="DD4" s="1">
        <v>0</v>
      </c>
      <c r="DE4" s="1">
        <v>0</v>
      </c>
      <c r="DF4" s="1">
        <v>0</v>
      </c>
      <c r="DG4" s="1">
        <v>0</v>
      </c>
      <c r="DH4" s="1">
        <v>0</v>
      </c>
      <c r="DI4" s="1">
        <v>0</v>
      </c>
      <c r="DJ4" s="1">
        <v>0</v>
      </c>
      <c r="DK4" s="1">
        <v>0</v>
      </c>
      <c r="DL4" s="1">
        <v>0</v>
      </c>
      <c r="DM4" s="1">
        <v>0</v>
      </c>
      <c r="DN4" s="1">
        <v>0</v>
      </c>
      <c r="DO4" s="1">
        <v>0</v>
      </c>
      <c r="DP4" s="1">
        <v>0</v>
      </c>
      <c r="DQ4" s="1">
        <v>0</v>
      </c>
      <c r="DR4" s="1">
        <v>0</v>
      </c>
      <c r="DS4" s="1">
        <v>0</v>
      </c>
      <c r="DT4" s="1">
        <v>0</v>
      </c>
      <c r="DU4" s="1">
        <v>0</v>
      </c>
      <c r="DV4" s="1">
        <v>0</v>
      </c>
      <c r="DW4" s="1">
        <v>0</v>
      </c>
      <c r="DX4" s="1">
        <v>0</v>
      </c>
      <c r="DY4" s="1">
        <v>0</v>
      </c>
      <c r="DZ4" s="1">
        <v>0</v>
      </c>
      <c r="EA4" s="1">
        <v>0</v>
      </c>
      <c r="EB4" s="1">
        <v>0</v>
      </c>
      <c r="EC4" s="1">
        <v>0</v>
      </c>
      <c r="ED4" s="1">
        <v>0</v>
      </c>
      <c r="EE4" s="1">
        <v>0</v>
      </c>
      <c r="EF4" s="1">
        <v>0</v>
      </c>
      <c r="EG4" s="1">
        <v>0</v>
      </c>
      <c r="EH4" s="1">
        <v>0</v>
      </c>
      <c r="EI4" s="1">
        <v>0</v>
      </c>
      <c r="EJ4" s="1">
        <v>0</v>
      </c>
      <c r="EK4" s="1">
        <v>0</v>
      </c>
      <c r="EL4" s="1">
        <v>0</v>
      </c>
      <c r="EM4" s="1">
        <v>0</v>
      </c>
      <c r="EN4" s="1">
        <v>0</v>
      </c>
      <c r="EO4" s="1">
        <v>0</v>
      </c>
      <c r="EP4" s="1">
        <v>0</v>
      </c>
      <c r="EQ4" s="1">
        <v>0</v>
      </c>
      <c r="ER4" s="1">
        <v>0</v>
      </c>
      <c r="ES4" s="1">
        <v>0</v>
      </c>
      <c r="ET4" s="1">
        <v>0</v>
      </c>
      <c r="EU4" s="1">
        <v>0</v>
      </c>
      <c r="EV4" s="1">
        <v>0</v>
      </c>
      <c r="EW4" s="1">
        <v>0</v>
      </c>
      <c r="EX4" s="1">
        <v>0</v>
      </c>
      <c r="EY4" s="1">
        <v>0</v>
      </c>
      <c r="EZ4" s="1">
        <v>0</v>
      </c>
      <c r="FA4" s="1">
        <v>0</v>
      </c>
      <c r="FB4" s="1">
        <v>0</v>
      </c>
      <c r="FC4" s="1">
        <v>0</v>
      </c>
      <c r="FD4" s="1">
        <v>0</v>
      </c>
      <c r="FE4" s="1">
        <v>0</v>
      </c>
      <c r="FF4" s="1">
        <v>0</v>
      </c>
      <c r="FG4" s="1">
        <v>0</v>
      </c>
      <c r="FH4" s="1">
        <v>0</v>
      </c>
      <c r="FI4" s="1">
        <v>0</v>
      </c>
      <c r="FJ4" s="1">
        <v>0</v>
      </c>
      <c r="FK4" s="1">
        <v>0</v>
      </c>
      <c r="FL4" s="1">
        <v>0</v>
      </c>
      <c r="FM4" s="1">
        <v>0</v>
      </c>
      <c r="FN4" s="1">
        <v>0</v>
      </c>
      <c r="FO4" s="1">
        <v>0</v>
      </c>
      <c r="FP4" s="1">
        <v>0</v>
      </c>
      <c r="FQ4" s="1">
        <v>0</v>
      </c>
      <c r="FR4" s="1">
        <v>0</v>
      </c>
      <c r="FS4" s="1">
        <v>0</v>
      </c>
      <c r="FT4" s="1">
        <v>0</v>
      </c>
      <c r="FU4" s="1">
        <v>0</v>
      </c>
      <c r="FV4" s="1">
        <v>0</v>
      </c>
      <c r="FW4" s="1">
        <v>0</v>
      </c>
      <c r="FX4" s="1">
        <v>0</v>
      </c>
      <c r="FY4" s="1">
        <v>0</v>
      </c>
      <c r="FZ4" s="1">
        <v>0</v>
      </c>
      <c r="GA4" s="1">
        <v>0</v>
      </c>
      <c r="GB4" s="1">
        <v>0</v>
      </c>
      <c r="GC4" s="1">
        <v>0</v>
      </c>
      <c r="GD4" s="1">
        <v>0</v>
      </c>
      <c r="GE4" s="1">
        <v>0</v>
      </c>
      <c r="GF4" s="1">
        <v>0</v>
      </c>
      <c r="GG4" s="1">
        <v>0</v>
      </c>
      <c r="GH4" s="1">
        <v>0</v>
      </c>
      <c r="GI4" s="1">
        <v>0</v>
      </c>
      <c r="GJ4" s="1">
        <v>0</v>
      </c>
      <c r="GK4" s="1">
        <v>0</v>
      </c>
      <c r="GL4" s="1">
        <v>0</v>
      </c>
      <c r="GM4" s="1">
        <v>0</v>
      </c>
      <c r="GN4" s="1">
        <v>0</v>
      </c>
      <c r="GO4" s="1">
        <v>0</v>
      </c>
      <c r="GP4" s="1">
        <v>0</v>
      </c>
      <c r="GQ4" s="1">
        <v>0</v>
      </c>
      <c r="GR4" s="1">
        <v>0</v>
      </c>
      <c r="GS4" s="1">
        <v>0</v>
      </c>
      <c r="GT4" s="1">
        <v>0</v>
      </c>
      <c r="GU4" s="1">
        <v>0</v>
      </c>
      <c r="GV4" s="1">
        <v>0</v>
      </c>
      <c r="GW4" s="1">
        <v>0</v>
      </c>
      <c r="GX4" s="1">
        <v>0</v>
      </c>
      <c r="GY4" s="1">
        <v>0</v>
      </c>
      <c r="GZ4" s="1">
        <v>0</v>
      </c>
      <c r="HA4" s="1">
        <v>0</v>
      </c>
      <c r="HB4" s="1">
        <v>0</v>
      </c>
      <c r="HC4" s="1">
        <v>0</v>
      </c>
      <c r="HD4" s="1">
        <v>0</v>
      </c>
      <c r="HE4" s="1">
        <v>0</v>
      </c>
      <c r="HF4" s="1">
        <v>0</v>
      </c>
      <c r="HG4" s="1">
        <v>0</v>
      </c>
      <c r="HH4" s="1">
        <v>0</v>
      </c>
      <c r="HI4" s="1">
        <v>0</v>
      </c>
      <c r="HJ4" s="1">
        <v>0</v>
      </c>
      <c r="HK4" s="1">
        <v>0</v>
      </c>
      <c r="HL4" s="1">
        <v>0</v>
      </c>
      <c r="HM4" s="1">
        <v>0</v>
      </c>
      <c r="HN4" s="1">
        <v>0</v>
      </c>
      <c r="HO4" s="1">
        <v>0</v>
      </c>
      <c r="HP4" s="1">
        <v>0</v>
      </c>
      <c r="HQ4" s="1">
        <v>0</v>
      </c>
      <c r="HR4" s="1">
        <v>0</v>
      </c>
      <c r="HS4" s="1">
        <v>0</v>
      </c>
      <c r="HT4" s="1">
        <v>0</v>
      </c>
      <c r="HU4" s="1">
        <v>0</v>
      </c>
      <c r="HV4" s="1">
        <v>0</v>
      </c>
      <c r="HW4" s="1">
        <v>0</v>
      </c>
      <c r="HX4" s="1">
        <v>0</v>
      </c>
      <c r="HY4" s="1">
        <v>0</v>
      </c>
      <c r="HZ4" s="1">
        <v>0</v>
      </c>
      <c r="IA4" s="1">
        <v>0</v>
      </c>
      <c r="IB4" s="1">
        <v>0</v>
      </c>
      <c r="IC4" s="1">
        <v>0</v>
      </c>
      <c r="ID4" s="1">
        <v>0</v>
      </c>
      <c r="IE4" s="1">
        <v>0</v>
      </c>
      <c r="IF4" s="1">
        <v>0</v>
      </c>
      <c r="IG4" s="1">
        <v>0</v>
      </c>
      <c r="IH4" s="1">
        <v>0</v>
      </c>
      <c r="II4" s="1">
        <v>0</v>
      </c>
      <c r="IJ4" s="1">
        <v>0</v>
      </c>
      <c r="IK4" s="1">
        <v>0</v>
      </c>
      <c r="IL4" s="1">
        <v>0</v>
      </c>
      <c r="IM4" s="1">
        <v>0</v>
      </c>
      <c r="IN4" s="1">
        <v>0</v>
      </c>
      <c r="IO4" s="1">
        <v>0</v>
      </c>
      <c r="IP4" s="1">
        <v>0</v>
      </c>
      <c r="IQ4" s="1">
        <v>0</v>
      </c>
      <c r="IR4" s="1">
        <v>0</v>
      </c>
      <c r="IS4" s="1">
        <v>0</v>
      </c>
      <c r="IT4" s="1">
        <v>0</v>
      </c>
      <c r="IU4" s="1">
        <v>0</v>
      </c>
      <c r="IV4" s="1">
        <v>0</v>
      </c>
      <c r="IW4" s="1">
        <v>0</v>
      </c>
      <c r="IX4" s="1">
        <v>0</v>
      </c>
      <c r="IY4" s="1">
        <v>0</v>
      </c>
      <c r="IZ4" s="1">
        <v>0</v>
      </c>
      <c r="JA4" s="1">
        <v>0</v>
      </c>
      <c r="JB4" s="1">
        <v>0</v>
      </c>
      <c r="JC4" s="1">
        <v>0</v>
      </c>
      <c r="JD4" s="1">
        <v>0</v>
      </c>
      <c r="JE4" s="1">
        <v>0</v>
      </c>
      <c r="JF4" s="1">
        <v>0</v>
      </c>
      <c r="JG4" s="1">
        <v>0</v>
      </c>
      <c r="JH4" s="1">
        <v>0</v>
      </c>
      <c r="JI4" s="1">
        <v>0</v>
      </c>
      <c r="JJ4" s="1">
        <v>0</v>
      </c>
      <c r="JK4" s="1">
        <v>0</v>
      </c>
      <c r="JL4" s="1">
        <v>0</v>
      </c>
      <c r="JM4" s="1">
        <v>0</v>
      </c>
      <c r="JN4" s="1">
        <v>0</v>
      </c>
      <c r="JO4" s="1">
        <v>0</v>
      </c>
      <c r="JP4" s="1">
        <v>0</v>
      </c>
      <c r="JQ4" s="1">
        <v>0</v>
      </c>
      <c r="JR4" s="1">
        <v>0</v>
      </c>
      <c r="JS4" s="1">
        <v>0</v>
      </c>
      <c r="JT4" s="1">
        <v>0</v>
      </c>
      <c r="JU4" s="1">
        <v>0</v>
      </c>
      <c r="JV4" s="1">
        <v>0</v>
      </c>
      <c r="JW4" s="1">
        <v>0</v>
      </c>
      <c r="JX4" s="1">
        <v>0</v>
      </c>
      <c r="JY4" s="1">
        <v>0</v>
      </c>
      <c r="JZ4" s="1">
        <v>0</v>
      </c>
      <c r="KA4" s="1">
        <v>0</v>
      </c>
      <c r="KB4" s="1">
        <v>0</v>
      </c>
      <c r="KC4" s="1">
        <v>0</v>
      </c>
      <c r="KD4" s="1">
        <v>0</v>
      </c>
      <c r="KE4" s="1">
        <v>0</v>
      </c>
      <c r="KF4" s="1">
        <v>0</v>
      </c>
      <c r="KG4" s="1">
        <v>0</v>
      </c>
      <c r="KH4" s="1">
        <v>0</v>
      </c>
      <c r="KI4" s="1">
        <v>0</v>
      </c>
      <c r="KJ4" s="1">
        <v>0</v>
      </c>
      <c r="KK4" s="1">
        <v>0</v>
      </c>
      <c r="KL4" s="1">
        <v>0</v>
      </c>
      <c r="KM4" s="1">
        <v>0</v>
      </c>
      <c r="KN4" s="1">
        <v>0</v>
      </c>
      <c r="KO4" s="1">
        <v>0</v>
      </c>
      <c r="KP4" s="1">
        <v>0</v>
      </c>
      <c r="KQ4" s="1">
        <v>0</v>
      </c>
      <c r="KR4" s="1">
        <v>0</v>
      </c>
      <c r="KS4" s="1">
        <v>0</v>
      </c>
      <c r="KT4" s="1">
        <v>0</v>
      </c>
      <c r="KU4" s="1">
        <v>0</v>
      </c>
      <c r="KV4" s="1">
        <v>0</v>
      </c>
      <c r="KW4" s="1">
        <v>0</v>
      </c>
      <c r="KX4" s="1">
        <v>0</v>
      </c>
      <c r="KY4" s="1">
        <v>0</v>
      </c>
      <c r="KZ4" s="1">
        <v>0</v>
      </c>
      <c r="LA4" s="1">
        <v>0</v>
      </c>
      <c r="LB4" s="1">
        <v>0</v>
      </c>
      <c r="LC4" s="1">
        <v>0</v>
      </c>
      <c r="LD4" s="1">
        <v>0</v>
      </c>
      <c r="LE4" s="1">
        <v>0</v>
      </c>
      <c r="LF4" s="1">
        <v>0</v>
      </c>
      <c r="LG4" s="1">
        <v>0</v>
      </c>
      <c r="LH4" s="1">
        <v>0</v>
      </c>
      <c r="LI4" s="1">
        <v>0</v>
      </c>
      <c r="LJ4" s="1">
        <v>0</v>
      </c>
      <c r="LK4" s="1">
        <v>0</v>
      </c>
      <c r="LL4" s="1">
        <v>0</v>
      </c>
      <c r="LM4" s="1">
        <v>0</v>
      </c>
      <c r="LN4" s="1">
        <v>0</v>
      </c>
      <c r="LO4" s="1">
        <v>0</v>
      </c>
      <c r="LP4" s="1">
        <v>0</v>
      </c>
      <c r="LQ4" s="1">
        <v>0</v>
      </c>
      <c r="LR4" s="1">
        <v>0</v>
      </c>
      <c r="LS4" s="1">
        <v>0</v>
      </c>
      <c r="LT4" s="1">
        <v>0</v>
      </c>
      <c r="LU4" s="1">
        <v>0</v>
      </c>
      <c r="LV4" s="1">
        <v>0</v>
      </c>
      <c r="LW4" s="1">
        <v>0</v>
      </c>
      <c r="LX4" s="1">
        <v>0</v>
      </c>
      <c r="LY4" s="1">
        <v>0</v>
      </c>
      <c r="LZ4" s="1">
        <v>0</v>
      </c>
      <c r="MA4" s="1">
        <v>0</v>
      </c>
      <c r="MB4" s="1">
        <v>0</v>
      </c>
      <c r="MC4" s="1">
        <v>0</v>
      </c>
      <c r="MD4" s="1">
        <v>0</v>
      </c>
      <c r="ME4" s="1">
        <v>0</v>
      </c>
      <c r="MF4" s="1">
        <v>0</v>
      </c>
      <c r="MG4" s="1">
        <v>0</v>
      </c>
      <c r="MH4" s="1">
        <v>0</v>
      </c>
      <c r="MI4" s="1">
        <v>0</v>
      </c>
      <c r="MJ4" s="1">
        <v>0</v>
      </c>
      <c r="MK4" s="1">
        <v>0</v>
      </c>
      <c r="ML4" s="1">
        <v>0</v>
      </c>
      <c r="MM4" s="1">
        <v>0</v>
      </c>
      <c r="MN4" s="1">
        <v>0</v>
      </c>
      <c r="MO4" s="1">
        <v>0</v>
      </c>
      <c r="MP4" s="1">
        <v>0</v>
      </c>
      <c r="MQ4" s="1">
        <v>0</v>
      </c>
      <c r="MR4" s="1">
        <v>0</v>
      </c>
      <c r="MS4" s="1">
        <v>0</v>
      </c>
      <c r="MT4" s="1">
        <v>0</v>
      </c>
      <c r="MU4" s="1">
        <v>0</v>
      </c>
      <c r="MV4" s="1">
        <v>0</v>
      </c>
      <c r="MW4" s="1">
        <v>0</v>
      </c>
      <c r="MX4" s="1">
        <v>0</v>
      </c>
      <c r="MY4" s="1">
        <v>0</v>
      </c>
      <c r="MZ4" s="1">
        <v>0</v>
      </c>
      <c r="NA4" s="1">
        <v>0</v>
      </c>
      <c r="NB4" s="1">
        <v>0</v>
      </c>
      <c r="NC4" s="1">
        <v>0</v>
      </c>
      <c r="ND4" s="1">
        <v>0</v>
      </c>
      <c r="NE4" s="1">
        <v>0</v>
      </c>
      <c r="NF4" s="1">
        <v>0</v>
      </c>
      <c r="NG4" s="1">
        <v>0</v>
      </c>
      <c r="NH4" s="1">
        <v>0</v>
      </c>
      <c r="NI4" s="1">
        <v>0</v>
      </c>
      <c r="NJ4" s="1">
        <v>0</v>
      </c>
      <c r="NK4" s="1">
        <v>0</v>
      </c>
      <c r="NL4" s="1">
        <v>0</v>
      </c>
      <c r="NM4" s="1">
        <v>0</v>
      </c>
      <c r="NN4" s="1">
        <v>0</v>
      </c>
      <c r="NO4" s="1">
        <v>0</v>
      </c>
      <c r="NP4" s="1">
        <v>0</v>
      </c>
      <c r="NQ4" s="1">
        <v>0</v>
      </c>
      <c r="NR4" s="1">
        <v>0</v>
      </c>
      <c r="NS4" s="1">
        <v>0</v>
      </c>
      <c r="NT4" s="1">
        <v>0</v>
      </c>
      <c r="NU4" s="1">
        <v>0</v>
      </c>
      <c r="NV4" s="1">
        <v>0</v>
      </c>
      <c r="NW4" s="1">
        <v>0</v>
      </c>
      <c r="NX4" s="1">
        <v>0</v>
      </c>
      <c r="NY4" s="1">
        <v>0</v>
      </c>
      <c r="NZ4" s="1">
        <v>0</v>
      </c>
      <c r="OA4" s="1">
        <v>0</v>
      </c>
      <c r="OB4" s="1">
        <v>0</v>
      </c>
      <c r="OC4" s="1">
        <v>0</v>
      </c>
      <c r="OD4" s="1">
        <v>0</v>
      </c>
      <c r="OE4" s="1">
        <v>0</v>
      </c>
      <c r="OF4" s="1">
        <v>0</v>
      </c>
      <c r="OG4" s="1">
        <v>0</v>
      </c>
      <c r="OH4" s="1">
        <v>0</v>
      </c>
      <c r="OI4" s="1">
        <v>0</v>
      </c>
      <c r="OJ4" s="1">
        <v>0</v>
      </c>
    </row>
    <row r="5" spans="1:400" x14ac:dyDescent="0.55000000000000004">
      <c r="U5" s="4">
        <v>45047</v>
      </c>
    </row>
  </sheetData>
  <phoneticPr fontId="2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DCD1E6-8B4D-4748-A95F-B04B5D9B212F}">
  <dimension ref="A1:AD39"/>
  <sheetViews>
    <sheetView workbookViewId="0">
      <selection activeCell="K6" sqref="K6"/>
    </sheetView>
  </sheetViews>
  <sheetFormatPr defaultColWidth="8.734375" defaultRowHeight="14.4" x14ac:dyDescent="0.55000000000000004"/>
  <cols>
    <col min="1" max="1" width="13.7890625" customWidth="1"/>
    <col min="2" max="2" width="19.15625" bestFit="1" customWidth="1"/>
    <col min="3" max="3" width="18.1015625" bestFit="1" customWidth="1"/>
    <col min="4" max="4" width="12.5234375" bestFit="1" customWidth="1"/>
    <col min="5" max="5" width="11.7890625" bestFit="1" customWidth="1"/>
    <col min="6" max="6" width="12.62890625" bestFit="1" customWidth="1"/>
    <col min="7" max="7" width="10.62890625" bestFit="1" customWidth="1"/>
    <col min="9" max="9" width="11.7890625" bestFit="1" customWidth="1"/>
    <col min="10" max="10" width="19.89453125" bestFit="1" customWidth="1"/>
    <col min="11" max="11" width="15.26171875" bestFit="1" customWidth="1"/>
    <col min="12" max="12" width="9.89453125" bestFit="1" customWidth="1"/>
    <col min="13" max="13" width="14.62890625" bestFit="1" customWidth="1"/>
    <col min="14" max="14" width="10.89453125" bestFit="1" customWidth="1"/>
    <col min="15" max="22" width="9.89453125" bestFit="1" customWidth="1"/>
    <col min="23" max="23" width="10.89453125" bestFit="1" customWidth="1"/>
    <col min="24" max="25" width="9.89453125" bestFit="1" customWidth="1"/>
    <col min="26" max="26" width="10.89453125" bestFit="1" customWidth="1"/>
    <col min="27" max="29" width="9.89453125" bestFit="1" customWidth="1"/>
    <col min="30" max="30" width="12.47265625" bestFit="1" customWidth="1"/>
    <col min="31" max="31" width="9.89453125" bestFit="1" customWidth="1"/>
    <col min="32" max="32" width="10.89453125" bestFit="1" customWidth="1"/>
    <col min="33" max="33" width="12.47265625" bestFit="1" customWidth="1"/>
    <col min="34" max="36" width="9.89453125" bestFit="1" customWidth="1"/>
    <col min="37" max="38" width="10.47265625" bestFit="1" customWidth="1"/>
    <col min="39" max="39" width="9.89453125" bestFit="1" customWidth="1"/>
    <col min="40" max="40" width="10.47265625" bestFit="1" customWidth="1"/>
    <col min="41" max="41" width="10.89453125" bestFit="1" customWidth="1"/>
    <col min="42" max="42" width="10.47265625" bestFit="1" customWidth="1"/>
    <col min="43" max="47" width="9.89453125" bestFit="1" customWidth="1"/>
    <col min="48" max="48" width="12.47265625" bestFit="1" customWidth="1"/>
  </cols>
  <sheetData>
    <row r="1" spans="1:30" x14ac:dyDescent="0.55000000000000004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1" t="s">
        <v>6</v>
      </c>
    </row>
    <row r="2" spans="1:30" x14ac:dyDescent="0.55000000000000004">
      <c r="A2" s="5">
        <v>44454</v>
      </c>
      <c r="B2" s="6" t="s">
        <v>7</v>
      </c>
      <c r="C2" s="7">
        <v>330200000</v>
      </c>
      <c r="D2" s="8">
        <v>24260</v>
      </c>
      <c r="E2" s="6" t="s">
        <v>8</v>
      </c>
      <c r="F2" s="8">
        <v>1.1000000000000001</v>
      </c>
      <c r="G2" s="8">
        <v>3</v>
      </c>
    </row>
    <row r="3" spans="1:30" x14ac:dyDescent="0.55000000000000004">
      <c r="A3" s="5">
        <v>44463</v>
      </c>
      <c r="B3" s="6" t="s">
        <v>7</v>
      </c>
      <c r="C3" s="7">
        <v>142400000</v>
      </c>
      <c r="D3" s="8">
        <v>24260</v>
      </c>
      <c r="E3" s="6" t="s">
        <v>8</v>
      </c>
      <c r="F3" s="8">
        <v>2</v>
      </c>
      <c r="G3" s="8">
        <v>3</v>
      </c>
      <c r="K3" s="9" t="s">
        <v>46</v>
      </c>
    </row>
    <row r="4" spans="1:30" x14ac:dyDescent="0.55000000000000004">
      <c r="A4" s="5">
        <v>44483</v>
      </c>
      <c r="B4" s="6" t="s">
        <v>9</v>
      </c>
      <c r="C4" s="7">
        <v>22200000</v>
      </c>
      <c r="D4" s="8">
        <v>24261</v>
      </c>
      <c r="E4" s="6" t="s">
        <v>8</v>
      </c>
      <c r="F4" s="8">
        <v>3</v>
      </c>
      <c r="G4" s="8">
        <v>3</v>
      </c>
      <c r="K4" t="s">
        <v>30</v>
      </c>
      <c r="O4" t="s">
        <v>35</v>
      </c>
      <c r="AA4" t="s">
        <v>44</v>
      </c>
      <c r="AD4" t="s">
        <v>29</v>
      </c>
    </row>
    <row r="5" spans="1:30" x14ac:dyDescent="0.55000000000000004">
      <c r="A5" s="5">
        <v>44497</v>
      </c>
      <c r="B5" s="6" t="s">
        <v>9</v>
      </c>
      <c r="C5" s="7">
        <v>30100000</v>
      </c>
      <c r="D5" s="8">
        <v>24261</v>
      </c>
      <c r="E5" s="6" t="s">
        <v>8</v>
      </c>
      <c r="F5" s="8">
        <v>4</v>
      </c>
      <c r="G5" s="8">
        <v>3</v>
      </c>
      <c r="K5" s="3" t="s">
        <v>31</v>
      </c>
      <c r="L5" s="3" t="s">
        <v>32</v>
      </c>
      <c r="M5" s="3" t="s">
        <v>33</v>
      </c>
      <c r="N5" s="3" t="s">
        <v>34</v>
      </c>
      <c r="O5" s="3" t="s">
        <v>36</v>
      </c>
      <c r="P5" s="3" t="s">
        <v>37</v>
      </c>
      <c r="Q5" s="3" t="s">
        <v>38</v>
      </c>
      <c r="R5" s="3" t="s">
        <v>39</v>
      </c>
      <c r="S5" s="3" t="s">
        <v>40</v>
      </c>
      <c r="T5" s="3" t="s">
        <v>41</v>
      </c>
      <c r="U5" s="3" t="s">
        <v>42</v>
      </c>
      <c r="V5" s="3" t="s">
        <v>43</v>
      </c>
      <c r="W5" s="3" t="s">
        <v>31</v>
      </c>
      <c r="X5" s="3" t="s">
        <v>32</v>
      </c>
      <c r="Y5" s="3" t="s">
        <v>33</v>
      </c>
      <c r="Z5" s="3" t="s">
        <v>34</v>
      </c>
      <c r="AA5" s="3" t="s">
        <v>36</v>
      </c>
      <c r="AB5" s="3" t="s">
        <v>37</v>
      </c>
      <c r="AC5" s="3" t="s">
        <v>38</v>
      </c>
    </row>
    <row r="6" spans="1:30" x14ac:dyDescent="0.55000000000000004">
      <c r="A6" s="5">
        <v>44510</v>
      </c>
      <c r="B6" s="6" t="s">
        <v>10</v>
      </c>
      <c r="C6" s="7">
        <v>81900000</v>
      </c>
      <c r="D6" s="8">
        <v>24262</v>
      </c>
      <c r="E6" s="6" t="s">
        <v>8</v>
      </c>
      <c r="F6" s="8">
        <v>5</v>
      </c>
      <c r="G6" s="8">
        <v>3</v>
      </c>
      <c r="J6" t="s">
        <v>45</v>
      </c>
      <c r="K6" s="10">
        <v>472600000</v>
      </c>
      <c r="L6" s="10">
        <v>52300000</v>
      </c>
      <c r="M6" s="10">
        <v>90800000</v>
      </c>
      <c r="N6" s="10">
        <v>126600000</v>
      </c>
      <c r="O6" s="10">
        <v>18000000</v>
      </c>
      <c r="P6" s="10">
        <v>37200000</v>
      </c>
      <c r="Q6" s="10">
        <v>30200000</v>
      </c>
      <c r="R6" s="10">
        <v>10700000</v>
      </c>
      <c r="S6" s="10">
        <v>25000000</v>
      </c>
      <c r="T6" s="10">
        <v>83400000</v>
      </c>
      <c r="U6" s="10">
        <v>19100000</v>
      </c>
      <c r="V6" s="10">
        <v>80000000</v>
      </c>
      <c r="W6" s="10">
        <v>145900000</v>
      </c>
      <c r="X6" s="10">
        <v>85600000</v>
      </c>
      <c r="Y6" s="10">
        <v>72000000</v>
      </c>
      <c r="Z6" s="10">
        <v>162600000</v>
      </c>
      <c r="AA6" s="10">
        <v>58000000</v>
      </c>
      <c r="AB6" s="10">
        <v>63000000</v>
      </c>
      <c r="AC6" s="10">
        <v>34900000</v>
      </c>
      <c r="AD6" s="10">
        <v>1667900000</v>
      </c>
    </row>
    <row r="7" spans="1:30" x14ac:dyDescent="0.55000000000000004">
      <c r="A7" s="5">
        <v>44529</v>
      </c>
      <c r="B7" s="6" t="s">
        <v>10</v>
      </c>
      <c r="C7" s="7">
        <v>8900000</v>
      </c>
      <c r="D7" s="8">
        <v>24262</v>
      </c>
      <c r="E7" s="6" t="s">
        <v>8</v>
      </c>
      <c r="F7" s="8">
        <v>6</v>
      </c>
      <c r="G7" s="8">
        <v>3</v>
      </c>
    </row>
    <row r="8" spans="1:30" x14ac:dyDescent="0.55000000000000004">
      <c r="A8" s="5">
        <v>44544</v>
      </c>
      <c r="B8" s="6" t="s">
        <v>11</v>
      </c>
      <c r="C8" s="7">
        <v>110800000</v>
      </c>
      <c r="D8" s="8">
        <v>24263</v>
      </c>
      <c r="E8" s="6" t="s">
        <v>8</v>
      </c>
      <c r="F8" s="8">
        <v>7.1</v>
      </c>
      <c r="G8" s="8">
        <v>3</v>
      </c>
    </row>
    <row r="9" spans="1:30" x14ac:dyDescent="0.55000000000000004">
      <c r="A9" s="5">
        <v>44559</v>
      </c>
      <c r="B9" s="6" t="s">
        <v>11</v>
      </c>
      <c r="C9" s="7">
        <v>15800000</v>
      </c>
      <c r="D9" s="8">
        <v>24263</v>
      </c>
      <c r="E9" s="6" t="s">
        <v>12</v>
      </c>
      <c r="F9" s="8">
        <v>8</v>
      </c>
      <c r="G9" s="8">
        <v>3</v>
      </c>
    </row>
    <row r="10" spans="1:30" x14ac:dyDescent="0.55000000000000004">
      <c r="A10" s="5">
        <v>44574</v>
      </c>
      <c r="B10" s="6" t="s">
        <v>13</v>
      </c>
      <c r="C10" s="7">
        <v>7900000</v>
      </c>
      <c r="D10" s="8">
        <v>24264</v>
      </c>
      <c r="E10" s="6" t="s">
        <v>8</v>
      </c>
      <c r="F10" s="8">
        <v>9</v>
      </c>
      <c r="G10" s="8">
        <v>3</v>
      </c>
    </row>
    <row r="11" spans="1:30" x14ac:dyDescent="0.55000000000000004">
      <c r="A11" s="5">
        <v>44589</v>
      </c>
      <c r="B11" s="6" t="s">
        <v>13</v>
      </c>
      <c r="C11" s="7">
        <v>10100000</v>
      </c>
      <c r="D11" s="8">
        <v>24264</v>
      </c>
      <c r="E11" s="6" t="s">
        <v>8</v>
      </c>
      <c r="F11" s="8">
        <v>10</v>
      </c>
      <c r="G11" s="8">
        <v>3</v>
      </c>
      <c r="J11" s="3"/>
      <c r="K11" s="17"/>
      <c r="M11" s="16"/>
    </row>
    <row r="12" spans="1:30" x14ac:dyDescent="0.55000000000000004">
      <c r="A12" s="5">
        <v>44603</v>
      </c>
      <c r="B12" s="6" t="s">
        <v>14</v>
      </c>
      <c r="C12" s="7">
        <v>15800000</v>
      </c>
      <c r="D12" s="8">
        <v>24265</v>
      </c>
      <c r="E12" s="6" t="s">
        <v>8</v>
      </c>
      <c r="F12" s="8">
        <v>11</v>
      </c>
      <c r="G12" s="8">
        <v>3</v>
      </c>
      <c r="K12" s="17"/>
    </row>
    <row r="13" spans="1:30" x14ac:dyDescent="0.55000000000000004">
      <c r="A13" s="5">
        <v>44617</v>
      </c>
      <c r="B13" s="6" t="s">
        <v>14</v>
      </c>
      <c r="C13" s="7">
        <v>21400000</v>
      </c>
      <c r="D13" s="8">
        <v>24265</v>
      </c>
      <c r="E13" s="6" t="s">
        <v>12</v>
      </c>
      <c r="F13" s="8">
        <v>12</v>
      </c>
      <c r="G13" s="8">
        <v>3</v>
      </c>
      <c r="K13" s="17"/>
    </row>
    <row r="14" spans="1:30" x14ac:dyDescent="0.55000000000000004">
      <c r="A14" s="5">
        <v>44631</v>
      </c>
      <c r="B14" s="6" t="s">
        <v>15</v>
      </c>
      <c r="C14" s="7">
        <v>16200000</v>
      </c>
      <c r="D14" s="8">
        <v>24266</v>
      </c>
      <c r="E14" s="6" t="s">
        <v>8</v>
      </c>
      <c r="F14" s="8">
        <v>13</v>
      </c>
      <c r="G14" s="8">
        <v>3</v>
      </c>
      <c r="K14" s="17"/>
    </row>
    <row r="15" spans="1:30" x14ac:dyDescent="0.55000000000000004">
      <c r="A15" s="5">
        <v>44650</v>
      </c>
      <c r="B15" s="6" t="s">
        <v>15</v>
      </c>
      <c r="C15" s="7">
        <v>14000000</v>
      </c>
      <c r="D15" s="8">
        <v>24266</v>
      </c>
      <c r="E15" s="6" t="s">
        <v>12</v>
      </c>
      <c r="F15" s="8">
        <v>14</v>
      </c>
      <c r="G15" s="8">
        <v>3</v>
      </c>
      <c r="K15" s="17"/>
    </row>
    <row r="16" spans="1:30" x14ac:dyDescent="0.55000000000000004">
      <c r="A16" s="5">
        <v>44670</v>
      </c>
      <c r="B16" s="6" t="s">
        <v>16</v>
      </c>
      <c r="C16" s="7">
        <v>6000000</v>
      </c>
      <c r="D16" s="8">
        <v>24267</v>
      </c>
      <c r="E16" s="6" t="s">
        <v>8</v>
      </c>
      <c r="F16" s="8">
        <v>15</v>
      </c>
      <c r="G16" s="8">
        <v>3</v>
      </c>
      <c r="K16" s="17"/>
    </row>
    <row r="17" spans="1:11" x14ac:dyDescent="0.55000000000000004">
      <c r="A17" s="5">
        <v>44679</v>
      </c>
      <c r="B17" s="6" t="s">
        <v>16</v>
      </c>
      <c r="C17" s="7">
        <v>4700000</v>
      </c>
      <c r="D17" s="8">
        <v>24267</v>
      </c>
      <c r="E17" s="6" t="s">
        <v>8</v>
      </c>
      <c r="F17" s="8">
        <v>16</v>
      </c>
      <c r="G17" s="8">
        <v>3</v>
      </c>
      <c r="K17" s="17"/>
    </row>
    <row r="18" spans="1:11" x14ac:dyDescent="0.55000000000000004">
      <c r="A18" s="5">
        <v>44693</v>
      </c>
      <c r="B18" s="6" t="s">
        <v>17</v>
      </c>
      <c r="C18" s="7">
        <v>15000000</v>
      </c>
      <c r="D18" s="8">
        <v>24268</v>
      </c>
      <c r="E18" s="6" t="s">
        <v>8</v>
      </c>
      <c r="F18" s="8">
        <v>17</v>
      </c>
      <c r="G18" s="8">
        <v>3</v>
      </c>
      <c r="K18" s="17"/>
    </row>
    <row r="19" spans="1:11" x14ac:dyDescent="0.55000000000000004">
      <c r="A19" s="5">
        <v>44707</v>
      </c>
      <c r="B19" s="6" t="s">
        <v>17</v>
      </c>
      <c r="C19" s="7">
        <v>10000000</v>
      </c>
      <c r="D19" s="8">
        <v>24268</v>
      </c>
      <c r="E19" s="6" t="s">
        <v>8</v>
      </c>
      <c r="F19" s="8">
        <v>18</v>
      </c>
      <c r="G19" s="8">
        <v>3</v>
      </c>
      <c r="K19" s="17"/>
    </row>
    <row r="20" spans="1:11" x14ac:dyDescent="0.55000000000000004">
      <c r="A20" s="5">
        <v>44722</v>
      </c>
      <c r="B20" s="6" t="s">
        <v>18</v>
      </c>
      <c r="C20" s="7">
        <v>31000000</v>
      </c>
      <c r="D20" s="8">
        <v>24269</v>
      </c>
      <c r="E20" s="6" t="s">
        <v>8</v>
      </c>
      <c r="F20" s="8">
        <v>19</v>
      </c>
      <c r="G20" s="8">
        <v>3</v>
      </c>
      <c r="K20" s="17"/>
    </row>
    <row r="21" spans="1:11" x14ac:dyDescent="0.55000000000000004">
      <c r="A21" s="5">
        <v>44741</v>
      </c>
      <c r="B21" s="6" t="s">
        <v>18</v>
      </c>
      <c r="C21" s="7">
        <v>52400000</v>
      </c>
      <c r="D21" s="8">
        <v>24269</v>
      </c>
      <c r="E21" s="6" t="s">
        <v>8</v>
      </c>
      <c r="F21" s="8">
        <v>20</v>
      </c>
      <c r="G21" s="8">
        <v>3</v>
      </c>
      <c r="K21" s="17"/>
    </row>
    <row r="22" spans="1:11" x14ac:dyDescent="0.55000000000000004">
      <c r="A22" s="5">
        <v>44757</v>
      </c>
      <c r="B22" s="6" t="s">
        <v>19</v>
      </c>
      <c r="C22" s="7">
        <v>10600000</v>
      </c>
      <c r="D22" s="8">
        <v>24270</v>
      </c>
      <c r="E22" s="6" t="s">
        <v>8</v>
      </c>
      <c r="F22" s="8">
        <v>21</v>
      </c>
      <c r="G22" s="8">
        <v>3</v>
      </c>
      <c r="K22" s="17"/>
    </row>
    <row r="23" spans="1:11" x14ac:dyDescent="0.55000000000000004">
      <c r="A23" s="5">
        <v>44770</v>
      </c>
      <c r="B23" s="6" t="s">
        <v>19</v>
      </c>
      <c r="C23" s="7">
        <v>8500000</v>
      </c>
      <c r="D23" s="8">
        <v>24270</v>
      </c>
      <c r="E23" s="6" t="s">
        <v>8</v>
      </c>
      <c r="F23" s="8">
        <v>22</v>
      </c>
      <c r="G23" s="8">
        <v>3</v>
      </c>
      <c r="K23" s="17"/>
    </row>
    <row r="24" spans="1:11" x14ac:dyDescent="0.55000000000000004">
      <c r="A24" s="5">
        <v>44784</v>
      </c>
      <c r="B24" s="6" t="s">
        <v>20</v>
      </c>
      <c r="C24" s="7">
        <v>18000000</v>
      </c>
      <c r="D24" s="8">
        <v>24271</v>
      </c>
      <c r="E24" s="6" t="s">
        <v>12</v>
      </c>
      <c r="F24" s="8">
        <v>23</v>
      </c>
      <c r="G24" s="8">
        <v>3</v>
      </c>
      <c r="K24" s="17"/>
    </row>
    <row r="25" spans="1:11" x14ac:dyDescent="0.55000000000000004">
      <c r="A25" s="5">
        <v>44803</v>
      </c>
      <c r="B25" s="6" t="s">
        <v>20</v>
      </c>
      <c r="C25" s="7">
        <v>62000000</v>
      </c>
      <c r="D25" s="8">
        <v>24271</v>
      </c>
      <c r="E25" s="6" t="s">
        <v>8</v>
      </c>
      <c r="F25" s="8">
        <v>24</v>
      </c>
      <c r="G25" s="8">
        <v>3</v>
      </c>
      <c r="K25" s="17"/>
    </row>
    <row r="26" spans="1:11" x14ac:dyDescent="0.55000000000000004">
      <c r="A26" s="5">
        <v>44812</v>
      </c>
      <c r="B26" s="6" t="s">
        <v>21</v>
      </c>
      <c r="C26" s="7">
        <v>85700000</v>
      </c>
      <c r="D26" s="8">
        <v>24272</v>
      </c>
      <c r="E26" s="6" t="s">
        <v>8</v>
      </c>
      <c r="F26" s="8">
        <v>25</v>
      </c>
      <c r="G26" s="8">
        <v>3</v>
      </c>
      <c r="K26" s="17"/>
    </row>
    <row r="27" spans="1:11" x14ac:dyDescent="0.55000000000000004">
      <c r="A27" s="5">
        <v>44833</v>
      </c>
      <c r="B27" s="6" t="s">
        <v>21</v>
      </c>
      <c r="C27" s="7">
        <v>60200000</v>
      </c>
      <c r="D27" s="8">
        <v>24272</v>
      </c>
      <c r="E27" s="6" t="s">
        <v>8</v>
      </c>
      <c r="F27" s="8">
        <v>26</v>
      </c>
      <c r="G27" s="8">
        <v>3</v>
      </c>
      <c r="K27" s="17"/>
    </row>
    <row r="28" spans="1:11" x14ac:dyDescent="0.55000000000000004">
      <c r="A28" s="5">
        <v>44847</v>
      </c>
      <c r="B28" s="6" t="s">
        <v>22</v>
      </c>
      <c r="C28" s="7">
        <v>38000000</v>
      </c>
      <c r="D28" s="8">
        <v>24273</v>
      </c>
      <c r="E28" s="6" t="s">
        <v>8</v>
      </c>
      <c r="F28" s="8">
        <v>27</v>
      </c>
      <c r="G28" s="8">
        <v>3</v>
      </c>
      <c r="K28" s="17"/>
    </row>
    <row r="29" spans="1:11" x14ac:dyDescent="0.55000000000000004">
      <c r="A29" s="5">
        <v>44861</v>
      </c>
      <c r="B29" s="6" t="s">
        <v>22</v>
      </c>
      <c r="C29" s="7">
        <v>47600000</v>
      </c>
      <c r="D29" s="8">
        <v>24273</v>
      </c>
      <c r="E29" s="6" t="s">
        <v>8</v>
      </c>
      <c r="F29" s="8">
        <v>28</v>
      </c>
      <c r="G29" s="8">
        <v>3</v>
      </c>
      <c r="K29" s="17"/>
    </row>
    <row r="30" spans="1:11" x14ac:dyDescent="0.55000000000000004">
      <c r="A30" s="5">
        <v>44874</v>
      </c>
      <c r="B30" s="6" t="s">
        <v>23</v>
      </c>
      <c r="C30" s="7">
        <v>39400000</v>
      </c>
      <c r="D30" s="8">
        <v>24274</v>
      </c>
      <c r="E30" s="6" t="s">
        <v>8</v>
      </c>
      <c r="F30" s="8">
        <v>29</v>
      </c>
      <c r="G30" s="8">
        <v>3</v>
      </c>
    </row>
    <row r="31" spans="1:11" x14ac:dyDescent="0.55000000000000004">
      <c r="A31" s="5">
        <v>44893</v>
      </c>
      <c r="B31" s="6" t="s">
        <v>23</v>
      </c>
      <c r="C31" s="7">
        <v>32600000</v>
      </c>
      <c r="D31" s="8">
        <v>24274</v>
      </c>
      <c r="E31" s="6" t="s">
        <v>8</v>
      </c>
      <c r="F31" s="8">
        <v>30</v>
      </c>
      <c r="G31" s="8">
        <v>3</v>
      </c>
    </row>
    <row r="32" spans="1:11" x14ac:dyDescent="0.55000000000000004">
      <c r="A32" s="5">
        <v>44903</v>
      </c>
      <c r="B32" s="6" t="s">
        <v>24</v>
      </c>
      <c r="C32" s="7">
        <v>131900000</v>
      </c>
      <c r="D32" s="8">
        <v>24275</v>
      </c>
      <c r="E32" s="6" t="s">
        <v>8</v>
      </c>
      <c r="F32" s="8">
        <v>31</v>
      </c>
      <c r="G32" s="8">
        <v>3</v>
      </c>
    </row>
    <row r="33" spans="1:7" x14ac:dyDescent="0.55000000000000004">
      <c r="A33" s="5">
        <v>44924</v>
      </c>
      <c r="B33" s="6" t="s">
        <v>24</v>
      </c>
      <c r="C33" s="7">
        <v>30700000</v>
      </c>
      <c r="D33" s="8">
        <v>24275</v>
      </c>
      <c r="E33" s="6" t="s">
        <v>8</v>
      </c>
      <c r="F33" s="8">
        <v>32</v>
      </c>
      <c r="G33" s="8">
        <v>3</v>
      </c>
    </row>
    <row r="34" spans="1:7" x14ac:dyDescent="0.55000000000000004">
      <c r="A34" s="5">
        <v>44938</v>
      </c>
      <c r="B34" s="6" t="s">
        <v>25</v>
      </c>
      <c r="C34" s="7">
        <v>20800000</v>
      </c>
      <c r="D34" s="8">
        <v>24276</v>
      </c>
      <c r="E34" s="6" t="s">
        <v>8</v>
      </c>
      <c r="F34" s="8">
        <v>33</v>
      </c>
      <c r="G34" s="8">
        <v>3</v>
      </c>
    </row>
    <row r="35" spans="1:7" x14ac:dyDescent="0.55000000000000004">
      <c r="A35" s="5">
        <v>44953</v>
      </c>
      <c r="B35" s="6" t="s">
        <v>25</v>
      </c>
      <c r="C35" s="7">
        <v>37200000</v>
      </c>
      <c r="D35" s="8">
        <v>24276</v>
      </c>
      <c r="E35" s="6" t="s">
        <v>8</v>
      </c>
      <c r="F35" s="8">
        <v>34</v>
      </c>
      <c r="G35" s="8">
        <v>3</v>
      </c>
    </row>
    <row r="36" spans="1:7" x14ac:dyDescent="0.55000000000000004">
      <c r="A36" s="5">
        <v>44970</v>
      </c>
      <c r="B36" s="6" t="s">
        <v>26</v>
      </c>
      <c r="C36" s="7">
        <v>31600000</v>
      </c>
      <c r="D36" s="8">
        <v>24277</v>
      </c>
      <c r="E36" s="6" t="s">
        <v>8</v>
      </c>
      <c r="F36" s="8">
        <v>35</v>
      </c>
      <c r="G36" s="8">
        <v>3</v>
      </c>
    </row>
    <row r="37" spans="1:7" x14ac:dyDescent="0.55000000000000004">
      <c r="A37" s="5">
        <v>44981</v>
      </c>
      <c r="B37" s="6" t="s">
        <v>26</v>
      </c>
      <c r="C37" s="7">
        <v>31400000</v>
      </c>
      <c r="D37" s="8">
        <v>24277</v>
      </c>
      <c r="E37" s="6" t="s">
        <v>8</v>
      </c>
      <c r="F37" s="8">
        <v>36</v>
      </c>
      <c r="G37" s="8">
        <v>3</v>
      </c>
    </row>
    <row r="38" spans="1:7" x14ac:dyDescent="0.55000000000000004">
      <c r="A38" s="12">
        <v>44995</v>
      </c>
      <c r="B38" s="13" t="s">
        <v>27</v>
      </c>
      <c r="C38" s="14">
        <v>34900000</v>
      </c>
      <c r="D38" s="15">
        <v>24278</v>
      </c>
      <c r="E38" s="13" t="s">
        <v>8</v>
      </c>
      <c r="F38" s="15">
        <v>37</v>
      </c>
      <c r="G38" s="15">
        <v>3</v>
      </c>
    </row>
    <row r="39" spans="1:7" x14ac:dyDescent="0.55000000000000004">
      <c r="A39" s="5" t="s">
        <v>28</v>
      </c>
      <c r="B39" s="8" t="s">
        <v>28</v>
      </c>
      <c r="C39" s="8"/>
      <c r="D39" s="8" t="s">
        <v>28</v>
      </c>
      <c r="E39" s="8" t="s">
        <v>28</v>
      </c>
      <c r="F39" s="8" t="s">
        <v>28</v>
      </c>
      <c r="G39" s="8" t="s">
        <v>28</v>
      </c>
    </row>
  </sheetData>
  <pageMargins left="0.7" right="0.7" top="0.75" bottom="0.75" header="0.3" footer="0.3"/>
  <pageSetup orientation="portrait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A99D81-B3A5-4936-8A0C-0C7DC7B9F6AD}">
  <dimension ref="A1:D20"/>
  <sheetViews>
    <sheetView tabSelected="1" workbookViewId="0">
      <selection activeCell="D6" sqref="D6"/>
    </sheetView>
  </sheetViews>
  <sheetFormatPr defaultRowHeight="14.4" x14ac:dyDescent="0.55000000000000004"/>
  <cols>
    <col min="2" max="2" width="14.3671875" style="17" bestFit="1" customWidth="1"/>
    <col min="3" max="3" width="15.1015625" style="17" customWidth="1"/>
    <col min="4" max="4" width="13.62890625" style="18" bestFit="1" customWidth="1"/>
  </cols>
  <sheetData>
    <row r="1" spans="1:4" x14ac:dyDescent="0.55000000000000004">
      <c r="A1" t="str" cm="1">
        <f t="array" ref="A1:D20">_xlfn.REDUCE(Header,Months,Diff)</f>
        <v>Date</v>
      </c>
      <c r="B1" s="17" t="str">
        <v>Forecast</v>
      </c>
      <c r="C1" s="17" t="str">
        <v>Actual</v>
      </c>
      <c r="D1" s="18" t="str">
        <v>Variance</v>
      </c>
    </row>
    <row r="2" spans="1:4" x14ac:dyDescent="0.55000000000000004">
      <c r="A2" t="str">
        <v>Sep-21</v>
      </c>
      <c r="B2" s="17">
        <v>339081.95198869373</v>
      </c>
      <c r="C2" s="17">
        <v>472600000</v>
      </c>
      <c r="D2" s="18">
        <v>472260918.0480113</v>
      </c>
    </row>
    <row r="3" spans="1:4" x14ac:dyDescent="0.55000000000000004">
      <c r="A3" t="str">
        <v>Oct-21</v>
      </c>
      <c r="B3" s="17">
        <v>245781.44049265663</v>
      </c>
      <c r="C3" s="17">
        <v>52300000</v>
      </c>
      <c r="D3" s="18">
        <v>52054218.55950734</v>
      </c>
    </row>
    <row r="4" spans="1:4" x14ac:dyDescent="0.55000000000000004">
      <c r="A4" t="str">
        <v>Nov-21</v>
      </c>
      <c r="B4" s="17">
        <v>95818.376190608222</v>
      </c>
      <c r="C4" s="17">
        <v>90800000</v>
      </c>
      <c r="D4" s="18">
        <v>90704181.623809397</v>
      </c>
    </row>
    <row r="5" spans="1:4" x14ac:dyDescent="0.55000000000000004">
      <c r="A5" t="str">
        <v>Dec-21</v>
      </c>
      <c r="B5" s="17">
        <v>118605.58796155945</v>
      </c>
      <c r="C5" s="17">
        <v>126600000</v>
      </c>
      <c r="D5" s="18">
        <v>126481394.41203845</v>
      </c>
    </row>
    <row r="6" spans="1:4" x14ac:dyDescent="0.55000000000000004">
      <c r="A6" t="str">
        <v>Jan-22</v>
      </c>
      <c r="B6" s="17">
        <v>70590.277952767705</v>
      </c>
      <c r="C6" s="17">
        <v>18000000</v>
      </c>
      <c r="D6" s="18">
        <v>17929409.722047232</v>
      </c>
    </row>
    <row r="7" spans="1:4" x14ac:dyDescent="0.55000000000000004">
      <c r="A7" t="str">
        <v>Feb-22</v>
      </c>
      <c r="B7" s="17">
        <v>36230.702491026823</v>
      </c>
      <c r="C7" s="17">
        <v>37200000</v>
      </c>
      <c r="D7" s="18">
        <v>37163769.29750897</v>
      </c>
    </row>
    <row r="8" spans="1:4" x14ac:dyDescent="0.55000000000000004">
      <c r="A8" t="str">
        <v>Mar-22</v>
      </c>
      <c r="B8" s="17">
        <v>56966.82673115746</v>
      </c>
      <c r="C8" s="17">
        <v>30200000</v>
      </c>
      <c r="D8" s="18">
        <v>30143033.173268843</v>
      </c>
    </row>
    <row r="9" spans="1:4" x14ac:dyDescent="0.55000000000000004">
      <c r="A9" t="str">
        <v>Apr-22</v>
      </c>
      <c r="B9" s="17">
        <v>42533.517279274303</v>
      </c>
      <c r="C9" s="17">
        <v>10700000</v>
      </c>
      <c r="D9" s="18">
        <v>10657466.482720725</v>
      </c>
    </row>
    <row r="10" spans="1:4" x14ac:dyDescent="0.55000000000000004">
      <c r="A10" t="str">
        <v>May-22</v>
      </c>
      <c r="B10" s="17">
        <v>62181.186060426233</v>
      </c>
      <c r="C10" s="17">
        <v>25000000</v>
      </c>
      <c r="D10" s="18">
        <v>24937818.813939575</v>
      </c>
    </row>
    <row r="11" spans="1:4" x14ac:dyDescent="0.55000000000000004">
      <c r="A11" t="str">
        <v>Jun-22</v>
      </c>
      <c r="B11" s="17">
        <v>89889.856368998211</v>
      </c>
      <c r="C11" s="17">
        <v>83400000</v>
      </c>
      <c r="D11" s="18">
        <v>83310110.143630996</v>
      </c>
    </row>
    <row r="12" spans="1:4" x14ac:dyDescent="0.55000000000000004">
      <c r="A12" t="str">
        <v>Jul-22</v>
      </c>
      <c r="B12" s="17">
        <v>49974.638963951169</v>
      </c>
      <c r="C12" s="17">
        <v>19100000</v>
      </c>
      <c r="D12" s="18">
        <v>19050025.361036047</v>
      </c>
    </row>
    <row r="13" spans="1:4" x14ac:dyDescent="0.55000000000000004">
      <c r="A13" t="str">
        <v>Aug-22</v>
      </c>
      <c r="B13" s="17">
        <v>159237.46536830216</v>
      </c>
      <c r="C13" s="17">
        <v>80000000</v>
      </c>
      <c r="D13" s="18">
        <v>79840762.534631699</v>
      </c>
    </row>
    <row r="14" spans="1:4" x14ac:dyDescent="0.55000000000000004">
      <c r="A14" t="str">
        <v>Sep-22</v>
      </c>
      <c r="B14" s="17">
        <v>118466.12845347551</v>
      </c>
      <c r="C14" s="17">
        <v>145900000</v>
      </c>
      <c r="D14" s="18">
        <v>145781533.87154654</v>
      </c>
    </row>
    <row r="15" spans="1:4" x14ac:dyDescent="0.55000000000000004">
      <c r="A15" t="str">
        <v>Oct-22</v>
      </c>
      <c r="B15" s="17">
        <v>179382.17525403414</v>
      </c>
      <c r="C15" s="17">
        <v>85600000</v>
      </c>
      <c r="D15" s="18">
        <v>85420617.824745968</v>
      </c>
    </row>
    <row r="16" spans="1:4" x14ac:dyDescent="0.55000000000000004">
      <c r="A16" t="str">
        <v>Nov-22</v>
      </c>
      <c r="B16" s="17">
        <v>60929.308197454637</v>
      </c>
      <c r="C16" s="17">
        <v>72000000</v>
      </c>
      <c r="D16" s="18">
        <v>71939070.691802546</v>
      </c>
    </row>
    <row r="17" spans="1:4" x14ac:dyDescent="0.55000000000000004">
      <c r="A17" t="str">
        <v>Dec-22</v>
      </c>
      <c r="B17" s="17">
        <v>99828.733108899833</v>
      </c>
      <c r="C17" s="17">
        <v>162600000</v>
      </c>
      <c r="D17" s="18">
        <v>162500171.26689109</v>
      </c>
    </row>
    <row r="18" spans="1:4" x14ac:dyDescent="0.55000000000000004">
      <c r="A18" t="str">
        <v>Jan-23</v>
      </c>
      <c r="B18" s="17">
        <v>130116.9400347854</v>
      </c>
      <c r="C18" s="17">
        <v>58000000</v>
      </c>
      <c r="D18" s="18">
        <v>57869883.059965216</v>
      </c>
    </row>
    <row r="19" spans="1:4" x14ac:dyDescent="0.55000000000000004">
      <c r="A19" t="str">
        <v>Feb-23</v>
      </c>
      <c r="B19" s="17">
        <v>144821.45401862348</v>
      </c>
      <c r="C19" s="17">
        <v>63000000</v>
      </c>
      <c r="D19" s="18">
        <v>62855178.545981377</v>
      </c>
    </row>
    <row r="20" spans="1:4" x14ac:dyDescent="0.55000000000000004">
      <c r="A20" t="str">
        <v>Mar-23</v>
      </c>
      <c r="B20" s="17">
        <v>102897.20500082464</v>
      </c>
      <c r="C20" s="17">
        <v>34900000</v>
      </c>
      <c r="D20" s="18">
        <v>34797102.794999175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B3D5CA-0DEA-48F5-8D8C-503DF37045D6}">
  <dimension ref="A1:E3"/>
  <sheetViews>
    <sheetView workbookViewId="0"/>
  </sheetViews>
  <sheetFormatPr defaultRowHeight="14.4" x14ac:dyDescent="0.55000000000000004"/>
  <sheetData>
    <row r="1" spans="1:5" x14ac:dyDescent="0.55000000000000004">
      <c r="A1">
        <f>SUM(,)</f>
        <v>0</v>
      </c>
      <c r="B1" t="e" cm="1" vm="1">
        <f t="array" aca="1" ref="B1" ca="1">{1,2;3,4}</f>
        <v>#VALUE!</v>
      </c>
      <c r="C1">
        <f>LEN("abc")</f>
        <v>3</v>
      </c>
      <c r="D1">
        <f>SUM(1)</f>
        <v>1</v>
      </c>
      <c r="E1">
        <f>1.5</f>
        <v>1.5</v>
      </c>
    </row>
    <row r="2" spans="1:5" x14ac:dyDescent="0.55000000000000004">
      <c r="A2" s="3">
        <v>37623</v>
      </c>
    </row>
    <row r="3" spans="1:5" x14ac:dyDescent="0.55000000000000004">
      <c r="A3" t="str">
        <f>DOLLAR(1,0)</f>
        <v>$1</v>
      </c>
      <c r="B3" t="str">
        <f>ADDRESS(1,1,2,0)</f>
        <v>R1C[1]</v>
      </c>
      <c r="C3" t="str">
        <f>FIXED(1E+21, 0, FALSE)</f>
        <v>1,000,000,000,000,000,000,000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0ARABZACIALAAiAGMAdQByAHIAZQBuAGMAeQBTAHkAbQBiAG8AbAAiADoAIgAk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Props1.xml><?xml version="1.0" encoding="utf-8"?>
<ds:datastoreItem xmlns:ds="http://schemas.openxmlformats.org/officeDocument/2006/customXml" ds:itemID="{B7D83DD5-FE16-4831-8B52-A9073755F0DE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Forecast</vt:lpstr>
      <vt:lpstr>Actual</vt:lpstr>
      <vt:lpstr>Variance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2023-03-14T18:48:49Z</dcterms:created>
  <dcterms:modified xsi:type="dcterms:W3CDTF">2023-03-15T08:48:22Z</dcterms:modified>
</cp:coreProperties>
</file>